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6922887\Desktop\"/>
    </mc:Choice>
  </mc:AlternateContent>
  <xr:revisionPtr revIDLastSave="0" documentId="8_{A58D95F1-4FD6-4FB4-9312-59DE28C34C71}" xr6:coauthVersionLast="47" xr6:coauthVersionMax="47" xr10:uidLastSave="{00000000-0000-0000-0000-000000000000}"/>
  <bookViews>
    <workbookView xWindow="-120" yWindow="-120" windowWidth="29040" windowHeight="15990" xr2:uid="{B2929EC2-0B78-4504-BC2C-A84C0FAEF6AA}"/>
  </bookViews>
  <sheets>
    <sheet name="Consulta Por Puntos Baloto" sheetId="2" r:id="rId1"/>
    <sheet name="Hoja2" sheetId="3" state="hidden" r:id="rId2"/>
  </sheets>
  <definedNames>
    <definedName name="_xlnm._FilterDatabase" localSheetId="1" hidden="1">Hoja2!$A$1:$AT$5200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200" i="3" l="1"/>
  <c r="AT5200" i="3" s="1"/>
  <c r="AR5200" i="3"/>
  <c r="AS5199" i="3"/>
  <c r="AT5199" i="3" s="1"/>
  <c r="AR5199" i="3"/>
  <c r="AT5198" i="3"/>
  <c r="AS5198" i="3"/>
  <c r="AR5198" i="3"/>
  <c r="AS5197" i="3"/>
  <c r="AT5197" i="3" s="1"/>
  <c r="AR5197" i="3"/>
  <c r="AS5196" i="3"/>
  <c r="AT5196" i="3" s="1"/>
  <c r="AR5196" i="3"/>
  <c r="AT5195" i="3"/>
  <c r="AS5195" i="3"/>
  <c r="AR5195" i="3"/>
  <c r="AS5194" i="3"/>
  <c r="AT5194" i="3" s="1"/>
  <c r="AR5194" i="3"/>
  <c r="AS5193" i="3"/>
  <c r="AT5193" i="3" s="1"/>
  <c r="AR5193" i="3"/>
  <c r="AS5192" i="3"/>
  <c r="AT5192" i="3" s="1"/>
  <c r="AR5192" i="3"/>
  <c r="AT5191" i="3"/>
  <c r="AS5191" i="3"/>
  <c r="AR5191" i="3"/>
  <c r="AT5190" i="3"/>
  <c r="AS5190" i="3"/>
  <c r="AR5190" i="3"/>
  <c r="AT5189" i="3"/>
  <c r="AS5189" i="3"/>
  <c r="AR5189" i="3"/>
  <c r="AS5188" i="3"/>
  <c r="AT5188" i="3" s="1"/>
  <c r="AR5188" i="3"/>
  <c r="AT5187" i="3"/>
  <c r="AS5187" i="3"/>
  <c r="AR5187" i="3"/>
  <c r="AS5186" i="3"/>
  <c r="AT5186" i="3" s="1"/>
  <c r="AR5186" i="3"/>
  <c r="AS5185" i="3"/>
  <c r="AT5185" i="3" s="1"/>
  <c r="AR5185" i="3"/>
  <c r="AS5184" i="3"/>
  <c r="AT5184" i="3" s="1"/>
  <c r="AR5184" i="3"/>
  <c r="AT5183" i="3"/>
  <c r="AS5183" i="3"/>
  <c r="AR5183" i="3"/>
  <c r="AT5182" i="3"/>
  <c r="AS5182" i="3"/>
  <c r="AR5182" i="3"/>
  <c r="AT5181" i="3"/>
  <c r="AS5181" i="3"/>
  <c r="AR5181" i="3"/>
  <c r="AS5180" i="3"/>
  <c r="AT5180" i="3" s="1"/>
  <c r="AR5180" i="3"/>
  <c r="AT5179" i="3"/>
  <c r="AS5179" i="3"/>
  <c r="AR5179" i="3"/>
  <c r="AS5178" i="3"/>
  <c r="AT5178" i="3" s="1"/>
  <c r="AR5178" i="3"/>
  <c r="AS5177" i="3"/>
  <c r="AT5177" i="3" s="1"/>
  <c r="AR5177" i="3"/>
  <c r="AS5176" i="3"/>
  <c r="AT5176" i="3" s="1"/>
  <c r="AR5176" i="3"/>
  <c r="AT5175" i="3"/>
  <c r="AS5175" i="3"/>
  <c r="AR5175" i="3"/>
  <c r="AT5174" i="3"/>
  <c r="AS5174" i="3"/>
  <c r="AR5174" i="3"/>
  <c r="AT5173" i="3"/>
  <c r="AS5173" i="3"/>
  <c r="AR5173" i="3"/>
  <c r="AS5172" i="3"/>
  <c r="AT5172" i="3" s="1"/>
  <c r="AR5172" i="3"/>
  <c r="AT5171" i="3"/>
  <c r="AS5171" i="3"/>
  <c r="AR5171" i="3"/>
  <c r="AS5170" i="3"/>
  <c r="AT5170" i="3" s="1"/>
  <c r="AR5170" i="3"/>
  <c r="AS5169" i="3"/>
  <c r="AT5169" i="3" s="1"/>
  <c r="AR5169" i="3"/>
  <c r="AS5168" i="3"/>
  <c r="AT5168" i="3" s="1"/>
  <c r="AR5168" i="3"/>
  <c r="AT5167" i="3"/>
  <c r="AS5167" i="3"/>
  <c r="AR5167" i="3"/>
  <c r="AT5166" i="3"/>
  <c r="AS5166" i="3"/>
  <c r="AR5166" i="3"/>
  <c r="AT5165" i="3"/>
  <c r="AS5165" i="3"/>
  <c r="AR5165" i="3"/>
  <c r="AS5164" i="3"/>
  <c r="AT5164" i="3" s="1"/>
  <c r="AR5164" i="3"/>
  <c r="AT5163" i="3"/>
  <c r="AS5163" i="3"/>
  <c r="AR5163" i="3"/>
  <c r="AS5162" i="3"/>
  <c r="AT5162" i="3" s="1"/>
  <c r="AR5162" i="3"/>
  <c r="AS5161" i="3"/>
  <c r="AT5161" i="3" s="1"/>
  <c r="AR5161" i="3"/>
  <c r="AS5160" i="3"/>
  <c r="AT5160" i="3" s="1"/>
  <c r="AR5160" i="3"/>
  <c r="AT5159" i="3"/>
  <c r="AS5159" i="3"/>
  <c r="AR5159" i="3"/>
  <c r="AT5158" i="3"/>
  <c r="AS5158" i="3"/>
  <c r="AR5158" i="3"/>
  <c r="AT5157" i="3"/>
  <c r="AS5157" i="3"/>
  <c r="AR5157" i="3"/>
  <c r="AS5156" i="3"/>
  <c r="AT5156" i="3" s="1"/>
  <c r="AR5156" i="3"/>
  <c r="AT5155" i="3"/>
  <c r="AS5155" i="3"/>
  <c r="AR5155" i="3"/>
  <c r="AS5154" i="3"/>
  <c r="AT5154" i="3" s="1"/>
  <c r="AR5154" i="3"/>
  <c r="AS5153" i="3"/>
  <c r="AT5153" i="3" s="1"/>
  <c r="AR5153" i="3"/>
  <c r="AS5152" i="3"/>
  <c r="AT5152" i="3" s="1"/>
  <c r="AR5152" i="3"/>
  <c r="AT5151" i="3"/>
  <c r="AS5151" i="3"/>
  <c r="AR5151" i="3"/>
  <c r="AT5150" i="3"/>
  <c r="AS5150" i="3"/>
  <c r="AR5150" i="3"/>
  <c r="AT5149" i="3"/>
  <c r="AS5149" i="3"/>
  <c r="AR5149" i="3"/>
  <c r="AS5148" i="3"/>
  <c r="AT5148" i="3" s="1"/>
  <c r="AR5148" i="3"/>
  <c r="AT5147" i="3"/>
  <c r="AS5147" i="3"/>
  <c r="AR5147" i="3"/>
  <c r="AS5146" i="3"/>
  <c r="AT5146" i="3" s="1"/>
  <c r="AR5146" i="3"/>
  <c r="AS5145" i="3"/>
  <c r="AT5145" i="3" s="1"/>
  <c r="AR5145" i="3"/>
  <c r="AS5144" i="3"/>
  <c r="AT5144" i="3" s="1"/>
  <c r="AR5144" i="3"/>
  <c r="AT5143" i="3"/>
  <c r="AS5143" i="3"/>
  <c r="AR5143" i="3"/>
  <c r="AT5142" i="3"/>
  <c r="AS5142" i="3"/>
  <c r="AR5142" i="3"/>
  <c r="AT5141" i="3"/>
  <c r="AS5141" i="3"/>
  <c r="AR5141" i="3"/>
  <c r="AS5140" i="3"/>
  <c r="AT5140" i="3" s="1"/>
  <c r="AR5140" i="3"/>
  <c r="AT5139" i="3"/>
  <c r="AS5139" i="3"/>
  <c r="AR5139" i="3"/>
  <c r="AS5138" i="3"/>
  <c r="AT5138" i="3" s="1"/>
  <c r="AR5138" i="3"/>
  <c r="AS5137" i="3"/>
  <c r="AT5137" i="3" s="1"/>
  <c r="AR5137" i="3"/>
  <c r="AS5136" i="3"/>
  <c r="AT5136" i="3" s="1"/>
  <c r="AR5136" i="3"/>
  <c r="AT5135" i="3"/>
  <c r="AS5135" i="3"/>
  <c r="AR5135" i="3"/>
  <c r="AT5134" i="3"/>
  <c r="AS5134" i="3"/>
  <c r="AR5134" i="3"/>
  <c r="AT5133" i="3"/>
  <c r="AS5133" i="3"/>
  <c r="AR5133" i="3"/>
  <c r="AS5132" i="3"/>
  <c r="AT5132" i="3" s="1"/>
  <c r="AR5132" i="3"/>
  <c r="AT5131" i="3"/>
  <c r="AS5131" i="3"/>
  <c r="AR5131" i="3"/>
  <c r="AS5130" i="3"/>
  <c r="AT5130" i="3" s="1"/>
  <c r="AR5130" i="3"/>
  <c r="AS5129" i="3"/>
  <c r="AT5129" i="3" s="1"/>
  <c r="AR5129" i="3"/>
  <c r="AS5128" i="3"/>
  <c r="AT5128" i="3" s="1"/>
  <c r="AR5128" i="3"/>
  <c r="AT5127" i="3"/>
  <c r="AS5127" i="3"/>
  <c r="AR5127" i="3"/>
  <c r="AT5126" i="3"/>
  <c r="AS5126" i="3"/>
  <c r="AR5126" i="3"/>
  <c r="AT5125" i="3"/>
  <c r="AS5125" i="3"/>
  <c r="AR5125" i="3"/>
  <c r="AS5124" i="3"/>
  <c r="AT5124" i="3" s="1"/>
  <c r="AR5124" i="3"/>
  <c r="AT5123" i="3"/>
  <c r="AS5123" i="3"/>
  <c r="AR5123" i="3"/>
  <c r="AS5122" i="3"/>
  <c r="AT5122" i="3" s="1"/>
  <c r="AR5122" i="3"/>
  <c r="AS5121" i="3"/>
  <c r="AT5121" i="3" s="1"/>
  <c r="AR5121" i="3"/>
  <c r="AS5120" i="3"/>
  <c r="AT5120" i="3" s="1"/>
  <c r="AR5120" i="3"/>
  <c r="AT5119" i="3"/>
  <c r="AS5119" i="3"/>
  <c r="AR5119" i="3"/>
  <c r="AT5118" i="3"/>
  <c r="AS5118" i="3"/>
  <c r="AR5118" i="3"/>
  <c r="AT5117" i="3"/>
  <c r="AS5117" i="3"/>
  <c r="AR5117" i="3"/>
  <c r="AS5116" i="3"/>
  <c r="AT5116" i="3" s="1"/>
  <c r="AR5116" i="3"/>
  <c r="AT5115" i="3"/>
  <c r="AS5115" i="3"/>
  <c r="AR5115" i="3"/>
  <c r="AS5114" i="3"/>
  <c r="AT5114" i="3" s="1"/>
  <c r="AR5114" i="3"/>
  <c r="AS5113" i="3"/>
  <c r="AT5113" i="3" s="1"/>
  <c r="AR5113" i="3"/>
  <c r="AS5112" i="3"/>
  <c r="AT5112" i="3" s="1"/>
  <c r="AR5112" i="3"/>
  <c r="AT5111" i="3"/>
  <c r="AS5111" i="3"/>
  <c r="AR5111" i="3"/>
  <c r="AT5110" i="3"/>
  <c r="AS5110" i="3"/>
  <c r="AR5110" i="3"/>
  <c r="AT5109" i="3"/>
  <c r="AS5109" i="3"/>
  <c r="AR5109" i="3"/>
  <c r="AS5108" i="3"/>
  <c r="AT5108" i="3" s="1"/>
  <c r="AR5108" i="3"/>
  <c r="AT5107" i="3"/>
  <c r="AS5107" i="3"/>
  <c r="AR5107" i="3"/>
  <c r="AS5106" i="3"/>
  <c r="AT5106" i="3" s="1"/>
  <c r="AR5106" i="3"/>
  <c r="AS5105" i="3"/>
  <c r="AT5105" i="3" s="1"/>
  <c r="AR5105" i="3"/>
  <c r="AS5104" i="3"/>
  <c r="AT5104" i="3" s="1"/>
  <c r="AR5104" i="3"/>
  <c r="AT5103" i="3"/>
  <c r="AS5103" i="3"/>
  <c r="AR5103" i="3"/>
  <c r="AT5102" i="3"/>
  <c r="AS5102" i="3"/>
  <c r="AR5102" i="3"/>
  <c r="AT5101" i="3"/>
  <c r="AS5101" i="3"/>
  <c r="AR5101" i="3"/>
  <c r="AS5100" i="3"/>
  <c r="AT5100" i="3" s="1"/>
  <c r="AR5100" i="3"/>
  <c r="AT5099" i="3"/>
  <c r="AS5099" i="3"/>
  <c r="AR5099" i="3"/>
  <c r="AS5098" i="3"/>
  <c r="AT5098" i="3" s="1"/>
  <c r="AR5098" i="3"/>
  <c r="AS5097" i="3"/>
  <c r="AT5097" i="3" s="1"/>
  <c r="AR5097" i="3"/>
  <c r="AS5096" i="3"/>
  <c r="AT5096" i="3" s="1"/>
  <c r="AR5096" i="3"/>
  <c r="AS5095" i="3"/>
  <c r="AT5095" i="3" s="1"/>
  <c r="AR5095" i="3"/>
  <c r="AT5094" i="3"/>
  <c r="AS5094" i="3"/>
  <c r="AR5094" i="3"/>
  <c r="AT5093" i="3"/>
  <c r="AS5093" i="3"/>
  <c r="AR5093" i="3"/>
  <c r="AT5092" i="3"/>
  <c r="AS5092" i="3"/>
  <c r="AR5092" i="3"/>
  <c r="AT5091" i="3"/>
  <c r="AS5091" i="3"/>
  <c r="AR5091" i="3"/>
  <c r="AS5090" i="3"/>
  <c r="AT5090" i="3" s="1"/>
  <c r="AR5090" i="3"/>
  <c r="AS5089" i="3"/>
  <c r="AT5089" i="3" s="1"/>
  <c r="AR5089" i="3"/>
  <c r="AS5088" i="3"/>
  <c r="AT5088" i="3" s="1"/>
  <c r="AR5088" i="3"/>
  <c r="AS5087" i="3"/>
  <c r="AT5087" i="3" s="1"/>
  <c r="AR5087" i="3"/>
  <c r="AT5086" i="3"/>
  <c r="AS5086" i="3"/>
  <c r="AR5086" i="3"/>
  <c r="AT5085" i="3"/>
  <c r="AS5085" i="3"/>
  <c r="AR5085" i="3"/>
  <c r="AT5084" i="3"/>
  <c r="AS5084" i="3"/>
  <c r="AR5084" i="3"/>
  <c r="AT5083" i="3"/>
  <c r="AS5083" i="3"/>
  <c r="AR5083" i="3"/>
  <c r="AS5082" i="3"/>
  <c r="AT5082" i="3" s="1"/>
  <c r="AR5082" i="3"/>
  <c r="AS5081" i="3"/>
  <c r="AT5081" i="3" s="1"/>
  <c r="AR5081" i="3"/>
  <c r="AS5080" i="3"/>
  <c r="AT5080" i="3" s="1"/>
  <c r="AR5080" i="3"/>
  <c r="AS5079" i="3"/>
  <c r="AT5079" i="3" s="1"/>
  <c r="AR5079" i="3"/>
  <c r="AT5078" i="3"/>
  <c r="AS5078" i="3"/>
  <c r="AR5078" i="3"/>
  <c r="AT5077" i="3"/>
  <c r="AS5077" i="3"/>
  <c r="AR5077" i="3"/>
  <c r="AT5076" i="3"/>
  <c r="AS5076" i="3"/>
  <c r="AR5076" i="3"/>
  <c r="AT5075" i="3"/>
  <c r="AS5075" i="3"/>
  <c r="AR5075" i="3"/>
  <c r="AS5074" i="3"/>
  <c r="AT5074" i="3" s="1"/>
  <c r="AR5074" i="3"/>
  <c r="AS5073" i="3"/>
  <c r="AT5073" i="3" s="1"/>
  <c r="AR5073" i="3"/>
  <c r="AS5072" i="3"/>
  <c r="AT5072" i="3" s="1"/>
  <c r="AR5072" i="3"/>
  <c r="AS5071" i="3"/>
  <c r="AT5071" i="3" s="1"/>
  <c r="AR5071" i="3"/>
  <c r="AT5070" i="3"/>
  <c r="AS5070" i="3"/>
  <c r="AR5070" i="3"/>
  <c r="AT5069" i="3"/>
  <c r="AS5069" i="3"/>
  <c r="AR5069" i="3"/>
  <c r="AT5068" i="3"/>
  <c r="AS5068" i="3"/>
  <c r="AR5068" i="3"/>
  <c r="AT5067" i="3"/>
  <c r="AS5067" i="3"/>
  <c r="AR5067" i="3"/>
  <c r="AS5066" i="3"/>
  <c r="AT5066" i="3" s="1"/>
  <c r="AR5066" i="3"/>
  <c r="AS5065" i="3"/>
  <c r="AT5065" i="3" s="1"/>
  <c r="AR5065" i="3"/>
  <c r="AS5064" i="3"/>
  <c r="AT5064" i="3" s="1"/>
  <c r="AR5064" i="3"/>
  <c r="AS5063" i="3"/>
  <c r="AT5063" i="3" s="1"/>
  <c r="AR5063" i="3"/>
  <c r="AT5062" i="3"/>
  <c r="AS5062" i="3"/>
  <c r="AR5062" i="3"/>
  <c r="AT5061" i="3"/>
  <c r="AS5061" i="3"/>
  <c r="AR5061" i="3"/>
  <c r="AT5060" i="3"/>
  <c r="AS5060" i="3"/>
  <c r="AR5060" i="3"/>
  <c r="AT5059" i="3"/>
  <c r="AS5059" i="3"/>
  <c r="AR5059" i="3"/>
  <c r="AS5058" i="3"/>
  <c r="AT5058" i="3" s="1"/>
  <c r="AR5058" i="3"/>
  <c r="AS5057" i="3"/>
  <c r="AT5057" i="3" s="1"/>
  <c r="AR5057" i="3"/>
  <c r="AS5056" i="3"/>
  <c r="AT5056" i="3" s="1"/>
  <c r="AR5056" i="3"/>
  <c r="AS5055" i="3"/>
  <c r="AT5055" i="3" s="1"/>
  <c r="AR5055" i="3"/>
  <c r="AT5054" i="3"/>
  <c r="AS5054" i="3"/>
  <c r="AR5054" i="3"/>
  <c r="AT5053" i="3"/>
  <c r="AS5053" i="3"/>
  <c r="AR5053" i="3"/>
  <c r="AT5052" i="3"/>
  <c r="AS5052" i="3"/>
  <c r="AR5052" i="3"/>
  <c r="AT5051" i="3"/>
  <c r="AS5051" i="3"/>
  <c r="AR5051" i="3"/>
  <c r="AS5050" i="3"/>
  <c r="AT5050" i="3" s="1"/>
  <c r="AR5050" i="3"/>
  <c r="AS5049" i="3"/>
  <c r="AT5049" i="3" s="1"/>
  <c r="AR5049" i="3"/>
  <c r="AS5048" i="3"/>
  <c r="AT5048" i="3" s="1"/>
  <c r="AR5048" i="3"/>
  <c r="AS5047" i="3"/>
  <c r="AT5047" i="3" s="1"/>
  <c r="AR5047" i="3"/>
  <c r="AT5046" i="3"/>
  <c r="AS5046" i="3"/>
  <c r="AR5046" i="3"/>
  <c r="AT5045" i="3"/>
  <c r="AS5045" i="3"/>
  <c r="AR5045" i="3"/>
  <c r="AT5044" i="3"/>
  <c r="AS5044" i="3"/>
  <c r="AR5044" i="3"/>
  <c r="AT5043" i="3"/>
  <c r="AS5043" i="3"/>
  <c r="AR5043" i="3"/>
  <c r="AS5042" i="3"/>
  <c r="AT5042" i="3" s="1"/>
  <c r="AR5042" i="3"/>
  <c r="AS5041" i="3"/>
  <c r="AT5041" i="3" s="1"/>
  <c r="AR5041" i="3"/>
  <c r="AS5040" i="3"/>
  <c r="AT5040" i="3" s="1"/>
  <c r="AR5040" i="3"/>
  <c r="AS5039" i="3"/>
  <c r="AT5039" i="3" s="1"/>
  <c r="AR5039" i="3"/>
  <c r="AT5038" i="3"/>
  <c r="AS5038" i="3"/>
  <c r="AR5038" i="3"/>
  <c r="AT5037" i="3"/>
  <c r="AS5037" i="3"/>
  <c r="AR5037" i="3"/>
  <c r="AT5036" i="3"/>
  <c r="AS5036" i="3"/>
  <c r="AR5036" i="3"/>
  <c r="AT5035" i="3"/>
  <c r="AS5035" i="3"/>
  <c r="AR5035" i="3"/>
  <c r="AS5034" i="3"/>
  <c r="AT5034" i="3" s="1"/>
  <c r="AR5034" i="3"/>
  <c r="AS5033" i="3"/>
  <c r="AT5033" i="3" s="1"/>
  <c r="AR5033" i="3"/>
  <c r="AS5032" i="3"/>
  <c r="AT5032" i="3" s="1"/>
  <c r="AR5032" i="3"/>
  <c r="AS5031" i="3"/>
  <c r="AT5031" i="3" s="1"/>
  <c r="AR5031" i="3"/>
  <c r="AT5030" i="3"/>
  <c r="AS5030" i="3"/>
  <c r="AR5030" i="3"/>
  <c r="AT5029" i="3"/>
  <c r="AS5029" i="3"/>
  <c r="AR5029" i="3"/>
  <c r="AT5028" i="3"/>
  <c r="AS5028" i="3"/>
  <c r="AR5028" i="3"/>
  <c r="AT5027" i="3"/>
  <c r="AS5027" i="3"/>
  <c r="AR5027" i="3"/>
  <c r="AS5026" i="3"/>
  <c r="AT5026" i="3" s="1"/>
  <c r="AR5026" i="3"/>
  <c r="AS5025" i="3"/>
  <c r="AT5025" i="3" s="1"/>
  <c r="AR5025" i="3"/>
  <c r="AS5024" i="3"/>
  <c r="AT5024" i="3" s="1"/>
  <c r="AR5024" i="3"/>
  <c r="AS5023" i="3"/>
  <c r="AT5023" i="3" s="1"/>
  <c r="AR5023" i="3"/>
  <c r="AT5022" i="3"/>
  <c r="AS5022" i="3"/>
  <c r="AR5022" i="3"/>
  <c r="AT5021" i="3"/>
  <c r="AS5021" i="3"/>
  <c r="AR5021" i="3"/>
  <c r="AT5020" i="3"/>
  <c r="AS5020" i="3"/>
  <c r="AR5020" i="3"/>
  <c r="AT5019" i="3"/>
  <c r="AS5019" i="3"/>
  <c r="AR5019" i="3"/>
  <c r="AS5018" i="3"/>
  <c r="AT5018" i="3" s="1"/>
  <c r="AR5018" i="3"/>
  <c r="AS5017" i="3"/>
  <c r="AT5017" i="3" s="1"/>
  <c r="AR5017" i="3"/>
  <c r="AS5016" i="3"/>
  <c r="AT5016" i="3" s="1"/>
  <c r="AR5016" i="3"/>
  <c r="AS5015" i="3"/>
  <c r="AT5015" i="3" s="1"/>
  <c r="AR5015" i="3"/>
  <c r="AT5014" i="3"/>
  <c r="AS5014" i="3"/>
  <c r="AR5014" i="3"/>
  <c r="AT5013" i="3"/>
  <c r="AS5013" i="3"/>
  <c r="AR5013" i="3"/>
  <c r="AT5012" i="3"/>
  <c r="AS5012" i="3"/>
  <c r="AR5012" i="3"/>
  <c r="AT5011" i="3"/>
  <c r="AS5011" i="3"/>
  <c r="AR5011" i="3"/>
  <c r="AS5010" i="3"/>
  <c r="AT5010" i="3" s="1"/>
  <c r="AR5010" i="3"/>
  <c r="AS5009" i="3"/>
  <c r="AT5009" i="3" s="1"/>
  <c r="AR5009" i="3"/>
  <c r="AS5008" i="3"/>
  <c r="AT5008" i="3" s="1"/>
  <c r="AR5008" i="3"/>
  <c r="AS5007" i="3"/>
  <c r="AT5007" i="3" s="1"/>
  <c r="AR5007" i="3"/>
  <c r="AT5006" i="3"/>
  <c r="AS5006" i="3"/>
  <c r="AR5006" i="3"/>
  <c r="AT5005" i="3"/>
  <c r="AS5005" i="3"/>
  <c r="AR5005" i="3"/>
  <c r="AT5004" i="3"/>
  <c r="AS5004" i="3"/>
  <c r="AR5004" i="3"/>
  <c r="AT5003" i="3"/>
  <c r="AS5003" i="3"/>
  <c r="AR5003" i="3"/>
  <c r="AS5002" i="3"/>
  <c r="AT5002" i="3" s="1"/>
  <c r="AR5002" i="3"/>
  <c r="AS5001" i="3"/>
  <c r="AT5001" i="3" s="1"/>
  <c r="AR5001" i="3"/>
  <c r="AS5000" i="3"/>
  <c r="AT5000" i="3" s="1"/>
  <c r="AR5000" i="3"/>
  <c r="AS4999" i="3"/>
  <c r="AT4999" i="3" s="1"/>
  <c r="AR4999" i="3"/>
  <c r="AT4998" i="3"/>
  <c r="AS4998" i="3"/>
  <c r="AR4998" i="3"/>
  <c r="AT4997" i="3"/>
  <c r="AS4997" i="3"/>
  <c r="AR4997" i="3"/>
  <c r="AT4996" i="3"/>
  <c r="AS4996" i="3"/>
  <c r="AR4996" i="3"/>
  <c r="AT4995" i="3"/>
  <c r="AS4995" i="3"/>
  <c r="AR4995" i="3"/>
  <c r="AS4994" i="3"/>
  <c r="AT4994" i="3" s="1"/>
  <c r="AR4994" i="3"/>
  <c r="AS4993" i="3"/>
  <c r="AT4993" i="3" s="1"/>
  <c r="AR4993" i="3"/>
  <c r="AS4992" i="3"/>
  <c r="AT4992" i="3" s="1"/>
  <c r="AR4992" i="3"/>
  <c r="AS4991" i="3"/>
  <c r="AT4991" i="3" s="1"/>
  <c r="AR4991" i="3"/>
  <c r="AT4990" i="3"/>
  <c r="AS4990" i="3"/>
  <c r="AR4990" i="3"/>
  <c r="AT4989" i="3"/>
  <c r="AS4989" i="3"/>
  <c r="AR4989" i="3"/>
  <c r="AT4988" i="3"/>
  <c r="AS4988" i="3"/>
  <c r="AR4988" i="3"/>
  <c r="AT4987" i="3"/>
  <c r="AS4987" i="3"/>
  <c r="AR4987" i="3"/>
  <c r="AS4986" i="3"/>
  <c r="AT4986" i="3" s="1"/>
  <c r="AR4986" i="3"/>
  <c r="AS4985" i="3"/>
  <c r="AT4985" i="3" s="1"/>
  <c r="AR4985" i="3"/>
  <c r="AS4984" i="3"/>
  <c r="AT4984" i="3" s="1"/>
  <c r="AR4984" i="3"/>
  <c r="AS4983" i="3"/>
  <c r="AT4983" i="3" s="1"/>
  <c r="AR4983" i="3"/>
  <c r="AT4982" i="3"/>
  <c r="AS4982" i="3"/>
  <c r="AR4982" i="3"/>
  <c r="AT4981" i="3"/>
  <c r="AS4981" i="3"/>
  <c r="AR4981" i="3"/>
  <c r="AT4980" i="3"/>
  <c r="AS4980" i="3"/>
  <c r="AR4980" i="3"/>
  <c r="AT4979" i="3"/>
  <c r="AS4979" i="3"/>
  <c r="AR4979" i="3"/>
  <c r="AS4978" i="3"/>
  <c r="AT4978" i="3" s="1"/>
  <c r="AR4978" i="3"/>
  <c r="AS4977" i="3"/>
  <c r="AT4977" i="3" s="1"/>
  <c r="AR4977" i="3"/>
  <c r="AS4976" i="3"/>
  <c r="AT4976" i="3" s="1"/>
  <c r="AR4976" i="3"/>
  <c r="AS4975" i="3"/>
  <c r="AT4975" i="3" s="1"/>
  <c r="AR4975" i="3"/>
  <c r="AT4974" i="3"/>
  <c r="AS4974" i="3"/>
  <c r="AR4974" i="3"/>
  <c r="AT4973" i="3"/>
  <c r="AS4973" i="3"/>
  <c r="AR4973" i="3"/>
  <c r="AT4972" i="3"/>
  <c r="AS4972" i="3"/>
  <c r="AR4972" i="3"/>
  <c r="AT4971" i="3"/>
  <c r="AS4971" i="3"/>
  <c r="AR4971" i="3"/>
  <c r="AS4970" i="3"/>
  <c r="AT4970" i="3" s="1"/>
  <c r="AR4970" i="3"/>
  <c r="AS4969" i="3"/>
  <c r="AT4969" i="3" s="1"/>
  <c r="AR4969" i="3"/>
  <c r="AS4968" i="3"/>
  <c r="AT4968" i="3" s="1"/>
  <c r="AR4968" i="3"/>
  <c r="AS4967" i="3"/>
  <c r="AT4967" i="3" s="1"/>
  <c r="AR4967" i="3"/>
  <c r="AT4966" i="3"/>
  <c r="AS4966" i="3"/>
  <c r="AR4966" i="3"/>
  <c r="AT4965" i="3"/>
  <c r="AS4965" i="3"/>
  <c r="AR4965" i="3"/>
  <c r="AT4964" i="3"/>
  <c r="AS4964" i="3"/>
  <c r="AR4964" i="3"/>
  <c r="AT4963" i="3"/>
  <c r="AS4963" i="3"/>
  <c r="AR4963" i="3"/>
  <c r="AS4962" i="3"/>
  <c r="AT4962" i="3" s="1"/>
  <c r="AR4962" i="3"/>
  <c r="AS4961" i="3"/>
  <c r="AT4961" i="3" s="1"/>
  <c r="AR4961" i="3"/>
  <c r="AS4960" i="3"/>
  <c r="AT4960" i="3" s="1"/>
  <c r="AR4960" i="3"/>
  <c r="AS4959" i="3"/>
  <c r="AT4959" i="3" s="1"/>
  <c r="AR4959" i="3"/>
  <c r="AT4958" i="3"/>
  <c r="AS4958" i="3"/>
  <c r="AR4958" i="3"/>
  <c r="AT4957" i="3"/>
  <c r="AS4957" i="3"/>
  <c r="AR4957" i="3"/>
  <c r="AT4956" i="3"/>
  <c r="AS4956" i="3"/>
  <c r="AR4956" i="3"/>
  <c r="AT4955" i="3"/>
  <c r="AS4955" i="3"/>
  <c r="AR4955" i="3"/>
  <c r="AS4954" i="3"/>
  <c r="AT4954" i="3" s="1"/>
  <c r="AR4954" i="3"/>
  <c r="AS4953" i="3"/>
  <c r="AT4953" i="3" s="1"/>
  <c r="AR4953" i="3"/>
  <c r="AS4952" i="3"/>
  <c r="AT4952" i="3" s="1"/>
  <c r="AR4952" i="3"/>
  <c r="AS4951" i="3"/>
  <c r="AT4951" i="3" s="1"/>
  <c r="AR4951" i="3"/>
  <c r="AT4950" i="3"/>
  <c r="AS4950" i="3"/>
  <c r="AR4950" i="3"/>
  <c r="AT4949" i="3"/>
  <c r="AS4949" i="3"/>
  <c r="AR4949" i="3"/>
  <c r="AT4948" i="3"/>
  <c r="AS4948" i="3"/>
  <c r="AR4948" i="3"/>
  <c r="AT4947" i="3"/>
  <c r="AS4947" i="3"/>
  <c r="AR4947" i="3"/>
  <c r="AS4946" i="3"/>
  <c r="AT4946" i="3" s="1"/>
  <c r="AR4946" i="3"/>
  <c r="AS4945" i="3"/>
  <c r="AT4945" i="3" s="1"/>
  <c r="AR4945" i="3"/>
  <c r="AS4944" i="3"/>
  <c r="AT4944" i="3" s="1"/>
  <c r="AR4944" i="3"/>
  <c r="AS4943" i="3"/>
  <c r="AT4943" i="3" s="1"/>
  <c r="AR4943" i="3"/>
  <c r="AT4942" i="3"/>
  <c r="AS4942" i="3"/>
  <c r="AR4942" i="3"/>
  <c r="AT4941" i="3"/>
  <c r="AS4941" i="3"/>
  <c r="AR4941" i="3"/>
  <c r="AT4940" i="3"/>
  <c r="AS4940" i="3"/>
  <c r="AR4940" i="3"/>
  <c r="AT4939" i="3"/>
  <c r="AS4939" i="3"/>
  <c r="AR4939" i="3"/>
  <c r="AS4938" i="3"/>
  <c r="AT4938" i="3" s="1"/>
  <c r="AR4938" i="3"/>
  <c r="AS4937" i="3"/>
  <c r="AT4937" i="3" s="1"/>
  <c r="AR4937" i="3"/>
  <c r="AS4936" i="3"/>
  <c r="AT4936" i="3" s="1"/>
  <c r="AR4936" i="3"/>
  <c r="AS4935" i="3"/>
  <c r="AT4935" i="3" s="1"/>
  <c r="AR4935" i="3"/>
  <c r="AT4934" i="3"/>
  <c r="AS4934" i="3"/>
  <c r="AR4934" i="3"/>
  <c r="AT4933" i="3"/>
  <c r="AS4933" i="3"/>
  <c r="AR4933" i="3"/>
  <c r="AT4932" i="3"/>
  <c r="AS4932" i="3"/>
  <c r="AR4932" i="3"/>
  <c r="AT4931" i="3"/>
  <c r="AS4931" i="3"/>
  <c r="AR4931" i="3"/>
  <c r="AS4930" i="3"/>
  <c r="AT4930" i="3" s="1"/>
  <c r="AR4930" i="3"/>
  <c r="AS4929" i="3"/>
  <c r="AT4929" i="3" s="1"/>
  <c r="AR4929" i="3"/>
  <c r="AS4928" i="3"/>
  <c r="AT4928" i="3" s="1"/>
  <c r="AR4928" i="3"/>
  <c r="AS4927" i="3"/>
  <c r="AT4927" i="3" s="1"/>
  <c r="AR4927" i="3"/>
  <c r="AT4926" i="3"/>
  <c r="AS4926" i="3"/>
  <c r="AR4926" i="3"/>
  <c r="AT4925" i="3"/>
  <c r="AS4925" i="3"/>
  <c r="AR4925" i="3"/>
  <c r="AT4924" i="3"/>
  <c r="AS4924" i="3"/>
  <c r="AR4924" i="3"/>
  <c r="AT4923" i="3"/>
  <c r="AS4923" i="3"/>
  <c r="AR4923" i="3"/>
  <c r="AS4922" i="3"/>
  <c r="AT4922" i="3" s="1"/>
  <c r="AR4922" i="3"/>
  <c r="AS4921" i="3"/>
  <c r="AT4921" i="3" s="1"/>
  <c r="AR4921" i="3"/>
  <c r="AS4920" i="3"/>
  <c r="AT4920" i="3" s="1"/>
  <c r="AR4920" i="3"/>
  <c r="AS4919" i="3"/>
  <c r="AT4919" i="3" s="1"/>
  <c r="AR4919" i="3"/>
  <c r="AT4918" i="3"/>
  <c r="AS4918" i="3"/>
  <c r="AR4918" i="3"/>
  <c r="AT4917" i="3"/>
  <c r="AS4917" i="3"/>
  <c r="AR4917" i="3"/>
  <c r="AT4916" i="3"/>
  <c r="AS4916" i="3"/>
  <c r="AR4916" i="3"/>
  <c r="AT4915" i="3"/>
  <c r="AS4915" i="3"/>
  <c r="AR4915" i="3"/>
  <c r="AS4914" i="3"/>
  <c r="AT4914" i="3" s="1"/>
  <c r="AR4914" i="3"/>
  <c r="AS4913" i="3"/>
  <c r="AT4913" i="3" s="1"/>
  <c r="AR4913" i="3"/>
  <c r="AS4912" i="3"/>
  <c r="AT4912" i="3" s="1"/>
  <c r="AR4912" i="3"/>
  <c r="AS4911" i="3"/>
  <c r="AT4911" i="3" s="1"/>
  <c r="AR4911" i="3"/>
  <c r="AT4910" i="3"/>
  <c r="AS4910" i="3"/>
  <c r="AR4910" i="3"/>
  <c r="AT4909" i="3"/>
  <c r="AS4909" i="3"/>
  <c r="AR4909" i="3"/>
  <c r="AT4908" i="3"/>
  <c r="AS4908" i="3"/>
  <c r="AR4908" i="3"/>
  <c r="AT4907" i="3"/>
  <c r="AS4907" i="3"/>
  <c r="AR4907" i="3"/>
  <c r="AS4906" i="3"/>
  <c r="AT4906" i="3" s="1"/>
  <c r="AR4906" i="3"/>
  <c r="AS4905" i="3"/>
  <c r="AT4905" i="3" s="1"/>
  <c r="AR4905" i="3"/>
  <c r="AS4904" i="3"/>
  <c r="AT4904" i="3" s="1"/>
  <c r="AR4904" i="3"/>
  <c r="AS4903" i="3"/>
  <c r="AT4903" i="3" s="1"/>
  <c r="AR4903" i="3"/>
  <c r="AT4902" i="3"/>
  <c r="AS4902" i="3"/>
  <c r="AR4902" i="3"/>
  <c r="AT4901" i="3"/>
  <c r="AS4901" i="3"/>
  <c r="AR4901" i="3"/>
  <c r="AT4900" i="3"/>
  <c r="AS4900" i="3"/>
  <c r="AR4900" i="3"/>
  <c r="AT4899" i="3"/>
  <c r="AS4899" i="3"/>
  <c r="AR4899" i="3"/>
  <c r="AS4898" i="3"/>
  <c r="AT4898" i="3" s="1"/>
  <c r="AR4898" i="3"/>
  <c r="AS4897" i="3"/>
  <c r="AT4897" i="3" s="1"/>
  <c r="AR4897" i="3"/>
  <c r="AS4896" i="3"/>
  <c r="AT4896" i="3" s="1"/>
  <c r="AR4896" i="3"/>
  <c r="AS4895" i="3"/>
  <c r="AT4895" i="3" s="1"/>
  <c r="AR4895" i="3"/>
  <c r="AT4894" i="3"/>
  <c r="AS4894" i="3"/>
  <c r="AR4894" i="3"/>
  <c r="AT4893" i="3"/>
  <c r="AS4893" i="3"/>
  <c r="AR4893" i="3"/>
  <c r="AT4892" i="3"/>
  <c r="AS4892" i="3"/>
  <c r="AR4892" i="3"/>
  <c r="AT4891" i="3"/>
  <c r="AS4891" i="3"/>
  <c r="AR4891" i="3"/>
  <c r="AS4890" i="3"/>
  <c r="AT4890" i="3" s="1"/>
  <c r="AR4890" i="3"/>
  <c r="AS4889" i="3"/>
  <c r="AT4889" i="3" s="1"/>
  <c r="AR4889" i="3"/>
  <c r="AS4888" i="3"/>
  <c r="AT4888" i="3" s="1"/>
  <c r="AR4888" i="3"/>
  <c r="AS4887" i="3"/>
  <c r="AT4887" i="3" s="1"/>
  <c r="AR4887" i="3"/>
  <c r="AS4886" i="3"/>
  <c r="AT4886" i="3" s="1"/>
  <c r="AR4886" i="3"/>
  <c r="AT4885" i="3"/>
  <c r="AS4885" i="3"/>
  <c r="AR4885" i="3"/>
  <c r="AT4884" i="3"/>
  <c r="AS4884" i="3"/>
  <c r="AR4884" i="3"/>
  <c r="AT4883" i="3"/>
  <c r="AS4883" i="3"/>
  <c r="AR4883" i="3"/>
  <c r="AS4882" i="3"/>
  <c r="AT4882" i="3" s="1"/>
  <c r="AR4882" i="3"/>
  <c r="AS4881" i="3"/>
  <c r="AT4881" i="3" s="1"/>
  <c r="AR4881" i="3"/>
  <c r="AS4880" i="3"/>
  <c r="AT4880" i="3" s="1"/>
  <c r="AR4880" i="3"/>
  <c r="AS4879" i="3"/>
  <c r="AT4879" i="3" s="1"/>
  <c r="AR4879" i="3"/>
  <c r="AT4878" i="3"/>
  <c r="AS4878" i="3"/>
  <c r="AR4878" i="3"/>
  <c r="AT4877" i="3"/>
  <c r="AS4877" i="3"/>
  <c r="AR4877" i="3"/>
  <c r="AT4876" i="3"/>
  <c r="AS4876" i="3"/>
  <c r="AR4876" i="3"/>
  <c r="AT4875" i="3"/>
  <c r="AS4875" i="3"/>
  <c r="AR4875" i="3"/>
  <c r="AS4874" i="3"/>
  <c r="AT4874" i="3" s="1"/>
  <c r="AR4874" i="3"/>
  <c r="AS4873" i="3"/>
  <c r="AT4873" i="3" s="1"/>
  <c r="AR4873" i="3"/>
  <c r="AS4872" i="3"/>
  <c r="AT4872" i="3" s="1"/>
  <c r="AR4872" i="3"/>
  <c r="AS4871" i="3"/>
  <c r="AT4871" i="3" s="1"/>
  <c r="AR4871" i="3"/>
  <c r="AS4870" i="3"/>
  <c r="AT4870" i="3" s="1"/>
  <c r="AR4870" i="3"/>
  <c r="AT4869" i="3"/>
  <c r="AS4869" i="3"/>
  <c r="AR4869" i="3"/>
  <c r="AT4868" i="3"/>
  <c r="AS4868" i="3"/>
  <c r="AR4868" i="3"/>
  <c r="AT4867" i="3"/>
  <c r="AS4867" i="3"/>
  <c r="AR4867" i="3"/>
  <c r="AS4866" i="3"/>
  <c r="AT4866" i="3" s="1"/>
  <c r="AR4866" i="3"/>
  <c r="AS4865" i="3"/>
  <c r="AT4865" i="3" s="1"/>
  <c r="AR4865" i="3"/>
  <c r="AS4864" i="3"/>
  <c r="AT4864" i="3" s="1"/>
  <c r="AR4864" i="3"/>
  <c r="AS4863" i="3"/>
  <c r="AT4863" i="3" s="1"/>
  <c r="AR4863" i="3"/>
  <c r="AT4862" i="3"/>
  <c r="AS4862" i="3"/>
  <c r="AR4862" i="3"/>
  <c r="AT4861" i="3"/>
  <c r="AS4861" i="3"/>
  <c r="AR4861" i="3"/>
  <c r="AT4860" i="3"/>
  <c r="AS4860" i="3"/>
  <c r="AR4860" i="3"/>
  <c r="AT4859" i="3"/>
  <c r="AS4859" i="3"/>
  <c r="AR4859" i="3"/>
  <c r="AS4858" i="3"/>
  <c r="AT4858" i="3" s="1"/>
  <c r="AR4858" i="3"/>
  <c r="AS4857" i="3"/>
  <c r="AT4857" i="3" s="1"/>
  <c r="AR4857" i="3"/>
  <c r="AS4856" i="3"/>
  <c r="AT4856" i="3" s="1"/>
  <c r="AR4856" i="3"/>
  <c r="AS4855" i="3"/>
  <c r="AT4855" i="3" s="1"/>
  <c r="AR4855" i="3"/>
  <c r="AS4854" i="3"/>
  <c r="AT4854" i="3" s="1"/>
  <c r="AR4854" i="3"/>
  <c r="AT4853" i="3"/>
  <c r="AS4853" i="3"/>
  <c r="AR4853" i="3"/>
  <c r="AT4852" i="3"/>
  <c r="AS4852" i="3"/>
  <c r="AR4852" i="3"/>
  <c r="AT4851" i="3"/>
  <c r="AS4851" i="3"/>
  <c r="AR4851" i="3"/>
  <c r="AS4850" i="3"/>
  <c r="AT4850" i="3" s="1"/>
  <c r="AR4850" i="3"/>
  <c r="AS4849" i="3"/>
  <c r="AT4849" i="3" s="1"/>
  <c r="AR4849" i="3"/>
  <c r="AS4848" i="3"/>
  <c r="AT4848" i="3" s="1"/>
  <c r="AR4848" i="3"/>
  <c r="AS4847" i="3"/>
  <c r="AT4847" i="3" s="1"/>
  <c r="AR4847" i="3"/>
  <c r="AT4846" i="3"/>
  <c r="AS4846" i="3"/>
  <c r="AR4846" i="3"/>
  <c r="AT4845" i="3"/>
  <c r="AS4845" i="3"/>
  <c r="AR4845" i="3"/>
  <c r="AT4844" i="3"/>
  <c r="AS4844" i="3"/>
  <c r="AR4844" i="3"/>
  <c r="AT4843" i="3"/>
  <c r="AS4843" i="3"/>
  <c r="AR4843" i="3"/>
  <c r="AS4842" i="3"/>
  <c r="AT4842" i="3" s="1"/>
  <c r="AR4842" i="3"/>
  <c r="AS4841" i="3"/>
  <c r="AT4841" i="3" s="1"/>
  <c r="AR4841" i="3"/>
  <c r="AS4840" i="3"/>
  <c r="AT4840" i="3" s="1"/>
  <c r="AR4840" i="3"/>
  <c r="AS4839" i="3"/>
  <c r="AT4839" i="3" s="1"/>
  <c r="AR4839" i="3"/>
  <c r="AS4838" i="3"/>
  <c r="AT4838" i="3" s="1"/>
  <c r="AR4838" i="3"/>
  <c r="AT4837" i="3"/>
  <c r="AS4837" i="3"/>
  <c r="AR4837" i="3"/>
  <c r="AT4836" i="3"/>
  <c r="AS4836" i="3"/>
  <c r="AR4836" i="3"/>
  <c r="AT4835" i="3"/>
  <c r="AS4835" i="3"/>
  <c r="AR4835" i="3"/>
  <c r="AS4834" i="3"/>
  <c r="AT4834" i="3" s="1"/>
  <c r="AR4834" i="3"/>
  <c r="AS4833" i="3"/>
  <c r="AT4833" i="3" s="1"/>
  <c r="AR4833" i="3"/>
  <c r="AS4832" i="3"/>
  <c r="AT4832" i="3" s="1"/>
  <c r="AR4832" i="3"/>
  <c r="AS4831" i="3"/>
  <c r="AT4831" i="3" s="1"/>
  <c r="AR4831" i="3"/>
  <c r="AT4830" i="3"/>
  <c r="AS4830" i="3"/>
  <c r="AR4830" i="3"/>
  <c r="AT4829" i="3"/>
  <c r="AS4829" i="3"/>
  <c r="AR4829" i="3"/>
  <c r="AT4828" i="3"/>
  <c r="AS4828" i="3"/>
  <c r="AR4828" i="3"/>
  <c r="AT4827" i="3"/>
  <c r="AS4827" i="3"/>
  <c r="AR4827" i="3"/>
  <c r="AS4826" i="3"/>
  <c r="AT4826" i="3" s="1"/>
  <c r="AR4826" i="3"/>
  <c r="AS4825" i="3"/>
  <c r="AT4825" i="3" s="1"/>
  <c r="AR4825" i="3"/>
  <c r="AS4824" i="3"/>
  <c r="AT4824" i="3" s="1"/>
  <c r="AR4824" i="3"/>
  <c r="AS4823" i="3"/>
  <c r="AT4823" i="3" s="1"/>
  <c r="AR4823" i="3"/>
  <c r="AS4822" i="3"/>
  <c r="AT4822" i="3" s="1"/>
  <c r="AR4822" i="3"/>
  <c r="AT4821" i="3"/>
  <c r="AS4821" i="3"/>
  <c r="AR4821" i="3"/>
  <c r="AT4820" i="3"/>
  <c r="AS4820" i="3"/>
  <c r="AR4820" i="3"/>
  <c r="AT4819" i="3"/>
  <c r="AS4819" i="3"/>
  <c r="AR4819" i="3"/>
  <c r="AS4818" i="3"/>
  <c r="AT4818" i="3" s="1"/>
  <c r="AR4818" i="3"/>
  <c r="AS4817" i="3"/>
  <c r="AT4817" i="3" s="1"/>
  <c r="AR4817" i="3"/>
  <c r="AS4816" i="3"/>
  <c r="AT4816" i="3" s="1"/>
  <c r="AR4816" i="3"/>
  <c r="AS4815" i="3"/>
  <c r="AT4815" i="3" s="1"/>
  <c r="AR4815" i="3"/>
  <c r="AT4814" i="3"/>
  <c r="AS4814" i="3"/>
  <c r="AR4814" i="3"/>
  <c r="AT4813" i="3"/>
  <c r="AS4813" i="3"/>
  <c r="AR4813" i="3"/>
  <c r="AT4812" i="3"/>
  <c r="AS4812" i="3"/>
  <c r="AR4812" i="3"/>
  <c r="AT4811" i="3"/>
  <c r="AS4811" i="3"/>
  <c r="AR4811" i="3"/>
  <c r="AS4810" i="3"/>
  <c r="AT4810" i="3" s="1"/>
  <c r="AR4810" i="3"/>
  <c r="AS4809" i="3"/>
  <c r="AT4809" i="3" s="1"/>
  <c r="AR4809" i="3"/>
  <c r="AS4808" i="3"/>
  <c r="AT4808" i="3" s="1"/>
  <c r="AR4808" i="3"/>
  <c r="AS4807" i="3"/>
  <c r="AT4807" i="3" s="1"/>
  <c r="AR4807" i="3"/>
  <c r="AS4806" i="3"/>
  <c r="AT4806" i="3" s="1"/>
  <c r="AR4806" i="3"/>
  <c r="AT4805" i="3"/>
  <c r="AS4805" i="3"/>
  <c r="AR4805" i="3"/>
  <c r="AT4804" i="3"/>
  <c r="AS4804" i="3"/>
  <c r="AR4804" i="3"/>
  <c r="AT4803" i="3"/>
  <c r="AS4803" i="3"/>
  <c r="AR4803" i="3"/>
  <c r="AS4802" i="3"/>
  <c r="AT4802" i="3" s="1"/>
  <c r="AR4802" i="3"/>
  <c r="AS4801" i="3"/>
  <c r="AT4801" i="3" s="1"/>
  <c r="AR4801" i="3"/>
  <c r="AS4800" i="3"/>
  <c r="AT4800" i="3" s="1"/>
  <c r="AR4800" i="3"/>
  <c r="AS4799" i="3"/>
  <c r="AT4799" i="3" s="1"/>
  <c r="AR4799" i="3"/>
  <c r="AT4798" i="3"/>
  <c r="AS4798" i="3"/>
  <c r="AR4798" i="3"/>
  <c r="AT4797" i="3"/>
  <c r="AS4797" i="3"/>
  <c r="AR4797" i="3"/>
  <c r="AT4796" i="3"/>
  <c r="AS4796" i="3"/>
  <c r="AR4796" i="3"/>
  <c r="AT4795" i="3"/>
  <c r="AS4795" i="3"/>
  <c r="AR4795" i="3"/>
  <c r="AS4794" i="3"/>
  <c r="AT4794" i="3" s="1"/>
  <c r="AR4794" i="3"/>
  <c r="AS4793" i="3"/>
  <c r="AT4793" i="3" s="1"/>
  <c r="AR4793" i="3"/>
  <c r="AS4792" i="3"/>
  <c r="AT4792" i="3" s="1"/>
  <c r="AR4792" i="3"/>
  <c r="AS4791" i="3"/>
  <c r="AT4791" i="3" s="1"/>
  <c r="AR4791" i="3"/>
  <c r="AS4790" i="3"/>
  <c r="AT4790" i="3" s="1"/>
  <c r="AR4790" i="3"/>
  <c r="AT4789" i="3"/>
  <c r="AS4789" i="3"/>
  <c r="AR4789" i="3"/>
  <c r="AT4788" i="3"/>
  <c r="AS4788" i="3"/>
  <c r="AR4788" i="3"/>
  <c r="AT4787" i="3"/>
  <c r="AS4787" i="3"/>
  <c r="AR4787" i="3"/>
  <c r="AS4786" i="3"/>
  <c r="AT4786" i="3" s="1"/>
  <c r="AR4786" i="3"/>
  <c r="AS4785" i="3"/>
  <c r="AT4785" i="3" s="1"/>
  <c r="AR4785" i="3"/>
  <c r="AS4784" i="3"/>
  <c r="AT4784" i="3" s="1"/>
  <c r="AR4784" i="3"/>
  <c r="AS4783" i="3"/>
  <c r="AT4783" i="3" s="1"/>
  <c r="AR4783" i="3"/>
  <c r="AT4782" i="3"/>
  <c r="AS4782" i="3"/>
  <c r="AR4782" i="3"/>
  <c r="AT4781" i="3"/>
  <c r="AS4781" i="3"/>
  <c r="AR4781" i="3"/>
  <c r="AT4780" i="3"/>
  <c r="AS4780" i="3"/>
  <c r="AR4780" i="3"/>
  <c r="AT4779" i="3"/>
  <c r="AS4779" i="3"/>
  <c r="AR4779" i="3"/>
  <c r="AS4778" i="3"/>
  <c r="AT4778" i="3" s="1"/>
  <c r="AR4778" i="3"/>
  <c r="AS4777" i="3"/>
  <c r="AT4777" i="3" s="1"/>
  <c r="AR4777" i="3"/>
  <c r="AS4776" i="3"/>
  <c r="AT4776" i="3" s="1"/>
  <c r="AR4776" i="3"/>
  <c r="AS4775" i="3"/>
  <c r="AT4775" i="3" s="1"/>
  <c r="AR4775" i="3"/>
  <c r="AS4774" i="3"/>
  <c r="AT4774" i="3" s="1"/>
  <c r="AR4774" i="3"/>
  <c r="AT4773" i="3"/>
  <c r="AS4773" i="3"/>
  <c r="AR4773" i="3"/>
  <c r="AT4772" i="3"/>
  <c r="AS4772" i="3"/>
  <c r="AR4772" i="3"/>
  <c r="AT4771" i="3"/>
  <c r="AS4771" i="3"/>
  <c r="AR4771" i="3"/>
  <c r="AS4770" i="3"/>
  <c r="AT4770" i="3" s="1"/>
  <c r="AR4770" i="3"/>
  <c r="AS4769" i="3"/>
  <c r="AT4769" i="3" s="1"/>
  <c r="AR4769" i="3"/>
  <c r="AS4768" i="3"/>
  <c r="AT4768" i="3" s="1"/>
  <c r="AR4768" i="3"/>
  <c r="AS4767" i="3"/>
  <c r="AT4767" i="3" s="1"/>
  <c r="AR4767" i="3"/>
  <c r="AT4766" i="3"/>
  <c r="AS4766" i="3"/>
  <c r="AR4766" i="3"/>
  <c r="AT4765" i="3"/>
  <c r="AS4765" i="3"/>
  <c r="AR4765" i="3"/>
  <c r="AT4764" i="3"/>
  <c r="AS4764" i="3"/>
  <c r="AR4764" i="3"/>
  <c r="AT4763" i="3"/>
  <c r="AS4763" i="3"/>
  <c r="AR4763" i="3"/>
  <c r="AS4762" i="3"/>
  <c r="AT4762" i="3" s="1"/>
  <c r="AR4762" i="3"/>
  <c r="AS4761" i="3"/>
  <c r="AT4761" i="3" s="1"/>
  <c r="AR4761" i="3"/>
  <c r="AS4760" i="3"/>
  <c r="AT4760" i="3" s="1"/>
  <c r="AR4760" i="3"/>
  <c r="AS4759" i="3"/>
  <c r="AT4759" i="3" s="1"/>
  <c r="AR4759" i="3"/>
  <c r="AS4758" i="3"/>
  <c r="AT4758" i="3" s="1"/>
  <c r="AR4758" i="3"/>
  <c r="AT4757" i="3"/>
  <c r="AS4757" i="3"/>
  <c r="AR4757" i="3"/>
  <c r="AT4756" i="3"/>
  <c r="AS4756" i="3"/>
  <c r="AR4756" i="3"/>
  <c r="AT4755" i="3"/>
  <c r="AS4755" i="3"/>
  <c r="AR4755" i="3"/>
  <c r="AS4754" i="3"/>
  <c r="AT4754" i="3" s="1"/>
  <c r="AR4754" i="3"/>
  <c r="AS4753" i="3"/>
  <c r="AT4753" i="3" s="1"/>
  <c r="AR4753" i="3"/>
  <c r="AS4752" i="3"/>
  <c r="AT4752" i="3" s="1"/>
  <c r="AR4752" i="3"/>
  <c r="AS4751" i="3"/>
  <c r="AT4751" i="3" s="1"/>
  <c r="AR4751" i="3"/>
  <c r="AT4750" i="3"/>
  <c r="AS4750" i="3"/>
  <c r="AR4750" i="3"/>
  <c r="AT4749" i="3"/>
  <c r="AS4749" i="3"/>
  <c r="AR4749" i="3"/>
  <c r="AT4748" i="3"/>
  <c r="AS4748" i="3"/>
  <c r="AR4748" i="3"/>
  <c r="AT4747" i="3"/>
  <c r="AS4747" i="3"/>
  <c r="AR4747" i="3"/>
  <c r="AS4746" i="3"/>
  <c r="AT4746" i="3" s="1"/>
  <c r="AR4746" i="3"/>
  <c r="AS4745" i="3"/>
  <c r="AT4745" i="3" s="1"/>
  <c r="AR4745" i="3"/>
  <c r="AS4744" i="3"/>
  <c r="AT4744" i="3" s="1"/>
  <c r="AR4744" i="3"/>
  <c r="AS4743" i="3"/>
  <c r="AT4743" i="3" s="1"/>
  <c r="AR4743" i="3"/>
  <c r="AS4742" i="3"/>
  <c r="AT4742" i="3" s="1"/>
  <c r="AR4742" i="3"/>
  <c r="AT4741" i="3"/>
  <c r="AS4741" i="3"/>
  <c r="AR4741" i="3"/>
  <c r="AT4740" i="3"/>
  <c r="AS4740" i="3"/>
  <c r="AR4740" i="3"/>
  <c r="AT4739" i="3"/>
  <c r="AS4739" i="3"/>
  <c r="AR4739" i="3"/>
  <c r="AS4738" i="3"/>
  <c r="AT4738" i="3" s="1"/>
  <c r="AR4738" i="3"/>
  <c r="AS4737" i="3"/>
  <c r="AT4737" i="3" s="1"/>
  <c r="AR4737" i="3"/>
  <c r="AS4736" i="3"/>
  <c r="AT4736" i="3" s="1"/>
  <c r="AR4736" i="3"/>
  <c r="AS4735" i="3"/>
  <c r="AT4735" i="3" s="1"/>
  <c r="AR4735" i="3"/>
  <c r="AT4734" i="3"/>
  <c r="AS4734" i="3"/>
  <c r="AR4734" i="3"/>
  <c r="AT4733" i="3"/>
  <c r="AS4733" i="3"/>
  <c r="AR4733" i="3"/>
  <c r="AT4732" i="3"/>
  <c r="AS4732" i="3"/>
  <c r="AR4732" i="3"/>
  <c r="AT4731" i="3"/>
  <c r="AS4731" i="3"/>
  <c r="AR4731" i="3"/>
  <c r="AS4730" i="3"/>
  <c r="AT4730" i="3" s="1"/>
  <c r="AR4730" i="3"/>
  <c r="AS4729" i="3"/>
  <c r="AT4729" i="3" s="1"/>
  <c r="AR4729" i="3"/>
  <c r="AS4728" i="3"/>
  <c r="AT4728" i="3" s="1"/>
  <c r="AR4728" i="3"/>
  <c r="AS4727" i="3"/>
  <c r="AT4727" i="3" s="1"/>
  <c r="AR4727" i="3"/>
  <c r="AS4726" i="3"/>
  <c r="AT4726" i="3" s="1"/>
  <c r="AR4726" i="3"/>
  <c r="AT4725" i="3"/>
  <c r="AS4725" i="3"/>
  <c r="AR4725" i="3"/>
  <c r="AT4724" i="3"/>
  <c r="AS4724" i="3"/>
  <c r="AR4724" i="3"/>
  <c r="AT4723" i="3"/>
  <c r="AS4723" i="3"/>
  <c r="AR4723" i="3"/>
  <c r="AS4722" i="3"/>
  <c r="AT4722" i="3" s="1"/>
  <c r="AR4722" i="3"/>
  <c r="AS4721" i="3"/>
  <c r="AT4721" i="3" s="1"/>
  <c r="AR4721" i="3"/>
  <c r="AS4720" i="3"/>
  <c r="AT4720" i="3" s="1"/>
  <c r="AR4720" i="3"/>
  <c r="AS4719" i="3"/>
  <c r="AT4719" i="3" s="1"/>
  <c r="AR4719" i="3"/>
  <c r="AT4718" i="3"/>
  <c r="AS4718" i="3"/>
  <c r="AR4718" i="3"/>
  <c r="AT4717" i="3"/>
  <c r="AS4717" i="3"/>
  <c r="AR4717" i="3"/>
  <c r="AT4716" i="3"/>
  <c r="AS4716" i="3"/>
  <c r="AR4716" i="3"/>
  <c r="AT4715" i="3"/>
  <c r="AS4715" i="3"/>
  <c r="AR4715" i="3"/>
  <c r="AS4714" i="3"/>
  <c r="AT4714" i="3" s="1"/>
  <c r="AR4714" i="3"/>
  <c r="AS4713" i="3"/>
  <c r="AT4713" i="3" s="1"/>
  <c r="AR4713" i="3"/>
  <c r="AS4712" i="3"/>
  <c r="AT4712" i="3" s="1"/>
  <c r="AR4712" i="3"/>
  <c r="AS4711" i="3"/>
  <c r="AT4711" i="3" s="1"/>
  <c r="AR4711" i="3"/>
  <c r="AS4710" i="3"/>
  <c r="AT4710" i="3" s="1"/>
  <c r="AR4710" i="3"/>
  <c r="AT4709" i="3"/>
  <c r="AS4709" i="3"/>
  <c r="AR4709" i="3"/>
  <c r="AT4708" i="3"/>
  <c r="AS4708" i="3"/>
  <c r="AR4708" i="3"/>
  <c r="AT4707" i="3"/>
  <c r="AS4707" i="3"/>
  <c r="AR4707" i="3"/>
  <c r="AS4706" i="3"/>
  <c r="AT4706" i="3" s="1"/>
  <c r="AR4706" i="3"/>
  <c r="AS4705" i="3"/>
  <c r="AT4705" i="3" s="1"/>
  <c r="AR4705" i="3"/>
  <c r="AS4704" i="3"/>
  <c r="AT4704" i="3" s="1"/>
  <c r="AR4704" i="3"/>
  <c r="AS4703" i="3"/>
  <c r="AT4703" i="3" s="1"/>
  <c r="AR4703" i="3"/>
  <c r="AT4702" i="3"/>
  <c r="AS4702" i="3"/>
  <c r="AR4702" i="3"/>
  <c r="AT4701" i="3"/>
  <c r="AS4701" i="3"/>
  <c r="AR4701" i="3"/>
  <c r="AT4700" i="3"/>
  <c r="AS4700" i="3"/>
  <c r="AR4700" i="3"/>
  <c r="AT4699" i="3"/>
  <c r="AS4699" i="3"/>
  <c r="AR4699" i="3"/>
  <c r="AS4698" i="3"/>
  <c r="AT4698" i="3" s="1"/>
  <c r="AR4698" i="3"/>
  <c r="AS4697" i="3"/>
  <c r="AT4697" i="3" s="1"/>
  <c r="AR4697" i="3"/>
  <c r="AS4696" i="3"/>
  <c r="AT4696" i="3" s="1"/>
  <c r="AR4696" i="3"/>
  <c r="AS4695" i="3"/>
  <c r="AT4695" i="3" s="1"/>
  <c r="AR4695" i="3"/>
  <c r="AS4694" i="3"/>
  <c r="AT4694" i="3" s="1"/>
  <c r="AR4694" i="3"/>
  <c r="AT4693" i="3"/>
  <c r="AS4693" i="3"/>
  <c r="AR4693" i="3"/>
  <c r="AT4692" i="3"/>
  <c r="AS4692" i="3"/>
  <c r="AR4692" i="3"/>
  <c r="AT4691" i="3"/>
  <c r="AS4691" i="3"/>
  <c r="AR4691" i="3"/>
  <c r="AS4690" i="3"/>
  <c r="AT4690" i="3" s="1"/>
  <c r="AR4690" i="3"/>
  <c r="AS4689" i="3"/>
  <c r="AT4689" i="3" s="1"/>
  <c r="AR4689" i="3"/>
  <c r="AS4688" i="3"/>
  <c r="AT4688" i="3" s="1"/>
  <c r="AR4688" i="3"/>
  <c r="AS4687" i="3"/>
  <c r="AT4687" i="3" s="1"/>
  <c r="AR4687" i="3"/>
  <c r="AT4686" i="3"/>
  <c r="AS4686" i="3"/>
  <c r="AR4686" i="3"/>
  <c r="AT4685" i="3"/>
  <c r="AS4685" i="3"/>
  <c r="AR4685" i="3"/>
  <c r="AT4684" i="3"/>
  <c r="AS4684" i="3"/>
  <c r="AR4684" i="3"/>
  <c r="AT4683" i="3"/>
  <c r="AS4683" i="3"/>
  <c r="AR4683" i="3"/>
  <c r="AS4682" i="3"/>
  <c r="AT4682" i="3" s="1"/>
  <c r="AR4682" i="3"/>
  <c r="AS4681" i="3"/>
  <c r="AT4681" i="3" s="1"/>
  <c r="AR4681" i="3"/>
  <c r="AS4680" i="3"/>
  <c r="AT4680" i="3" s="1"/>
  <c r="AR4680" i="3"/>
  <c r="AS4679" i="3"/>
  <c r="AT4679" i="3" s="1"/>
  <c r="AR4679" i="3"/>
  <c r="AS4678" i="3"/>
  <c r="AT4678" i="3" s="1"/>
  <c r="AR4678" i="3"/>
  <c r="AT4677" i="3"/>
  <c r="AS4677" i="3"/>
  <c r="AR4677" i="3"/>
  <c r="AT4676" i="3"/>
  <c r="AS4676" i="3"/>
  <c r="AR4676" i="3"/>
  <c r="AT4675" i="3"/>
  <c r="AS4675" i="3"/>
  <c r="AR4675" i="3"/>
  <c r="AS4674" i="3"/>
  <c r="AT4674" i="3" s="1"/>
  <c r="AR4674" i="3"/>
  <c r="AS4673" i="3"/>
  <c r="AT4673" i="3" s="1"/>
  <c r="AR4673" i="3"/>
  <c r="AS4672" i="3"/>
  <c r="AT4672" i="3" s="1"/>
  <c r="AR4672" i="3"/>
  <c r="AS4671" i="3"/>
  <c r="AT4671" i="3" s="1"/>
  <c r="AR4671" i="3"/>
  <c r="AT4670" i="3"/>
  <c r="AS4670" i="3"/>
  <c r="AR4670" i="3"/>
  <c r="AT4669" i="3"/>
  <c r="AS4669" i="3"/>
  <c r="AR4669" i="3"/>
  <c r="AT4668" i="3"/>
  <c r="AS4668" i="3"/>
  <c r="AR4668" i="3"/>
  <c r="AT4667" i="3"/>
  <c r="AS4667" i="3"/>
  <c r="AR4667" i="3"/>
  <c r="AS4666" i="3"/>
  <c r="AT4666" i="3" s="1"/>
  <c r="AR4666" i="3"/>
  <c r="AS4665" i="3"/>
  <c r="AT4665" i="3" s="1"/>
  <c r="AR4665" i="3"/>
  <c r="AS4664" i="3"/>
  <c r="AT4664" i="3" s="1"/>
  <c r="AR4664" i="3"/>
  <c r="AS4663" i="3"/>
  <c r="AT4663" i="3" s="1"/>
  <c r="AR4663" i="3"/>
  <c r="AS4662" i="3"/>
  <c r="AT4662" i="3" s="1"/>
  <c r="AR4662" i="3"/>
  <c r="AT4661" i="3"/>
  <c r="AS4661" i="3"/>
  <c r="AR4661" i="3"/>
  <c r="AT4660" i="3"/>
  <c r="AS4660" i="3"/>
  <c r="AR4660" i="3"/>
  <c r="AT4659" i="3"/>
  <c r="AS4659" i="3"/>
  <c r="AR4659" i="3"/>
  <c r="AS4658" i="3"/>
  <c r="AT4658" i="3" s="1"/>
  <c r="AR4658" i="3"/>
  <c r="AS4657" i="3"/>
  <c r="AT4657" i="3" s="1"/>
  <c r="AR4657" i="3"/>
  <c r="AS4656" i="3"/>
  <c r="AT4656" i="3" s="1"/>
  <c r="AR4656" i="3"/>
  <c r="AS4655" i="3"/>
  <c r="AT4655" i="3" s="1"/>
  <c r="AR4655" i="3"/>
  <c r="AT4654" i="3"/>
  <c r="AS4654" i="3"/>
  <c r="AR4654" i="3"/>
  <c r="AT4653" i="3"/>
  <c r="AS4653" i="3"/>
  <c r="AR4653" i="3"/>
  <c r="AT4652" i="3"/>
  <c r="AS4652" i="3"/>
  <c r="AR4652" i="3"/>
  <c r="AT4651" i="3"/>
  <c r="AS4651" i="3"/>
  <c r="AR4651" i="3"/>
  <c r="AS4650" i="3"/>
  <c r="AT4650" i="3" s="1"/>
  <c r="AR4650" i="3"/>
  <c r="AS4649" i="3"/>
  <c r="AT4649" i="3" s="1"/>
  <c r="AR4649" i="3"/>
  <c r="AS4648" i="3"/>
  <c r="AT4648" i="3" s="1"/>
  <c r="AR4648" i="3"/>
  <c r="AS4647" i="3"/>
  <c r="AT4647" i="3" s="1"/>
  <c r="AR4647" i="3"/>
  <c r="AS4646" i="3"/>
  <c r="AT4646" i="3" s="1"/>
  <c r="AR4646" i="3"/>
  <c r="AT4645" i="3"/>
  <c r="AS4645" i="3"/>
  <c r="AR4645" i="3"/>
  <c r="AT4644" i="3"/>
  <c r="AS4644" i="3"/>
  <c r="AR4644" i="3"/>
  <c r="AT4643" i="3"/>
  <c r="AS4643" i="3"/>
  <c r="AR4643" i="3"/>
  <c r="AS4642" i="3"/>
  <c r="AT4642" i="3" s="1"/>
  <c r="AR4642" i="3"/>
  <c r="AS4641" i="3"/>
  <c r="AT4641" i="3" s="1"/>
  <c r="AR4641" i="3"/>
  <c r="AS4640" i="3"/>
  <c r="AT4640" i="3" s="1"/>
  <c r="AR4640" i="3"/>
  <c r="AS4639" i="3"/>
  <c r="AT4639" i="3" s="1"/>
  <c r="AR4639" i="3"/>
  <c r="AT4638" i="3"/>
  <c r="AS4638" i="3"/>
  <c r="AR4638" i="3"/>
  <c r="AT4637" i="3"/>
  <c r="AS4637" i="3"/>
  <c r="AR4637" i="3"/>
  <c r="AT4636" i="3"/>
  <c r="AS4636" i="3"/>
  <c r="AR4636" i="3"/>
  <c r="AT4635" i="3"/>
  <c r="AS4635" i="3"/>
  <c r="AR4635" i="3"/>
  <c r="AS4634" i="3"/>
  <c r="AT4634" i="3" s="1"/>
  <c r="AR4634" i="3"/>
  <c r="AS4633" i="3"/>
  <c r="AT4633" i="3" s="1"/>
  <c r="AR4633" i="3"/>
  <c r="AS4632" i="3"/>
  <c r="AT4632" i="3" s="1"/>
  <c r="AR4632" i="3"/>
  <c r="AS4631" i="3"/>
  <c r="AT4631" i="3" s="1"/>
  <c r="AR4631" i="3"/>
  <c r="AS4630" i="3"/>
  <c r="AT4630" i="3" s="1"/>
  <c r="AR4630" i="3"/>
  <c r="AT4629" i="3"/>
  <c r="AS4629" i="3"/>
  <c r="AR4629" i="3"/>
  <c r="AT4628" i="3"/>
  <c r="AS4628" i="3"/>
  <c r="AR4628" i="3"/>
  <c r="AT4627" i="3"/>
  <c r="AS4627" i="3"/>
  <c r="AR4627" i="3"/>
  <c r="AS4626" i="3"/>
  <c r="AT4626" i="3" s="1"/>
  <c r="AR4626" i="3"/>
  <c r="AS4625" i="3"/>
  <c r="AT4625" i="3" s="1"/>
  <c r="AR4625" i="3"/>
  <c r="AS4624" i="3"/>
  <c r="AT4624" i="3" s="1"/>
  <c r="AR4624" i="3"/>
  <c r="AS4623" i="3"/>
  <c r="AT4623" i="3" s="1"/>
  <c r="AR4623" i="3"/>
  <c r="AT4622" i="3"/>
  <c r="AS4622" i="3"/>
  <c r="AR4622" i="3"/>
  <c r="AT4621" i="3"/>
  <c r="AS4621" i="3"/>
  <c r="AR4621" i="3"/>
  <c r="AT4620" i="3"/>
  <c r="AS4620" i="3"/>
  <c r="AR4620" i="3"/>
  <c r="AT4619" i="3"/>
  <c r="AS4619" i="3"/>
  <c r="AR4619" i="3"/>
  <c r="AS4618" i="3"/>
  <c r="AT4618" i="3" s="1"/>
  <c r="AR4618" i="3"/>
  <c r="AS4617" i="3"/>
  <c r="AT4617" i="3" s="1"/>
  <c r="AR4617" i="3"/>
  <c r="AS4616" i="3"/>
  <c r="AT4616" i="3" s="1"/>
  <c r="AR4616" i="3"/>
  <c r="AS4615" i="3"/>
  <c r="AT4615" i="3" s="1"/>
  <c r="AR4615" i="3"/>
  <c r="AS4614" i="3"/>
  <c r="AT4614" i="3" s="1"/>
  <c r="AR4614" i="3"/>
  <c r="AT4613" i="3"/>
  <c r="AS4613" i="3"/>
  <c r="AR4613" i="3"/>
  <c r="AT4612" i="3"/>
  <c r="AS4612" i="3"/>
  <c r="AR4612" i="3"/>
  <c r="AT4611" i="3"/>
  <c r="AS4611" i="3"/>
  <c r="AR4611" i="3"/>
  <c r="AS4610" i="3"/>
  <c r="AT4610" i="3" s="1"/>
  <c r="AR4610" i="3"/>
  <c r="AS4609" i="3"/>
  <c r="AT4609" i="3" s="1"/>
  <c r="AR4609" i="3"/>
  <c r="AS4608" i="3"/>
  <c r="AT4608" i="3" s="1"/>
  <c r="AR4608" i="3"/>
  <c r="AS4607" i="3"/>
  <c r="AT4607" i="3" s="1"/>
  <c r="AR4607" i="3"/>
  <c r="AT4606" i="3"/>
  <c r="AS4606" i="3"/>
  <c r="AR4606" i="3"/>
  <c r="AT4605" i="3"/>
  <c r="AS4605" i="3"/>
  <c r="AR4605" i="3"/>
  <c r="AT4604" i="3"/>
  <c r="AS4604" i="3"/>
  <c r="AR4604" i="3"/>
  <c r="AT4603" i="3"/>
  <c r="AS4603" i="3"/>
  <c r="AR4603" i="3"/>
  <c r="AS4602" i="3"/>
  <c r="AT4602" i="3" s="1"/>
  <c r="AR4602" i="3"/>
  <c r="AS4601" i="3"/>
  <c r="AT4601" i="3" s="1"/>
  <c r="AR4601" i="3"/>
  <c r="AS4600" i="3"/>
  <c r="AT4600" i="3" s="1"/>
  <c r="AR4600" i="3"/>
  <c r="AS4599" i="3"/>
  <c r="AT4599" i="3" s="1"/>
  <c r="AR4599" i="3"/>
  <c r="AS4598" i="3"/>
  <c r="AT4598" i="3" s="1"/>
  <c r="AR4598" i="3"/>
  <c r="AT4597" i="3"/>
  <c r="AS4597" i="3"/>
  <c r="AR4597" i="3"/>
  <c r="AT4596" i="3"/>
  <c r="AS4596" i="3"/>
  <c r="AR4596" i="3"/>
  <c r="AT4595" i="3"/>
  <c r="AS4595" i="3"/>
  <c r="AR4595" i="3"/>
  <c r="AS4594" i="3"/>
  <c r="AT4594" i="3" s="1"/>
  <c r="AR4594" i="3"/>
  <c r="AS4593" i="3"/>
  <c r="AT4593" i="3" s="1"/>
  <c r="AR4593" i="3"/>
  <c r="AS4592" i="3"/>
  <c r="AT4592" i="3" s="1"/>
  <c r="AR4592" i="3"/>
  <c r="AS4591" i="3"/>
  <c r="AT4591" i="3" s="1"/>
  <c r="AR4591" i="3"/>
  <c r="AT4590" i="3"/>
  <c r="AS4590" i="3"/>
  <c r="AR4590" i="3"/>
  <c r="AT4589" i="3"/>
  <c r="AS4589" i="3"/>
  <c r="AR4589" i="3"/>
  <c r="AT4588" i="3"/>
  <c r="AS4588" i="3"/>
  <c r="AR4588" i="3"/>
  <c r="AT4587" i="3"/>
  <c r="AS4587" i="3"/>
  <c r="AR4587" i="3"/>
  <c r="AS4586" i="3"/>
  <c r="AT4586" i="3" s="1"/>
  <c r="AR4586" i="3"/>
  <c r="AS4585" i="3"/>
  <c r="AT4585" i="3" s="1"/>
  <c r="AR4585" i="3"/>
  <c r="AS4584" i="3"/>
  <c r="AT4584" i="3" s="1"/>
  <c r="AR4584" i="3"/>
  <c r="AS4583" i="3"/>
  <c r="AT4583" i="3" s="1"/>
  <c r="AR4583" i="3"/>
  <c r="AS4582" i="3"/>
  <c r="AT4582" i="3" s="1"/>
  <c r="AR4582" i="3"/>
  <c r="AT4581" i="3"/>
  <c r="AS4581" i="3"/>
  <c r="AR4581" i="3"/>
  <c r="AT4580" i="3"/>
  <c r="AS4580" i="3"/>
  <c r="AR4580" i="3"/>
  <c r="AT4579" i="3"/>
  <c r="AS4579" i="3"/>
  <c r="AR4579" i="3"/>
  <c r="AS4578" i="3"/>
  <c r="AT4578" i="3" s="1"/>
  <c r="AR4578" i="3"/>
  <c r="AS4577" i="3"/>
  <c r="AT4577" i="3" s="1"/>
  <c r="AR4577" i="3"/>
  <c r="AS4576" i="3"/>
  <c r="AT4576" i="3" s="1"/>
  <c r="AR4576" i="3"/>
  <c r="AS4575" i="3"/>
  <c r="AT4575" i="3" s="1"/>
  <c r="AR4575" i="3"/>
  <c r="AT4574" i="3"/>
  <c r="AS4574" i="3"/>
  <c r="AR4574" i="3"/>
  <c r="AT4573" i="3"/>
  <c r="AS4573" i="3"/>
  <c r="AR4573" i="3"/>
  <c r="AT4572" i="3"/>
  <c r="AS4572" i="3"/>
  <c r="AR4572" i="3"/>
  <c r="AT4571" i="3"/>
  <c r="AS4571" i="3"/>
  <c r="AR4571" i="3"/>
  <c r="AS4570" i="3"/>
  <c r="AT4570" i="3" s="1"/>
  <c r="AR4570" i="3"/>
  <c r="AS4569" i="3"/>
  <c r="AT4569" i="3" s="1"/>
  <c r="AR4569" i="3"/>
  <c r="AS4568" i="3"/>
  <c r="AT4568" i="3" s="1"/>
  <c r="AR4568" i="3"/>
  <c r="AS4567" i="3"/>
  <c r="AT4567" i="3" s="1"/>
  <c r="AR4567" i="3"/>
  <c r="AS4566" i="3"/>
  <c r="AT4566" i="3" s="1"/>
  <c r="AR4566" i="3"/>
  <c r="AT4565" i="3"/>
  <c r="AS4565" i="3"/>
  <c r="AR4565" i="3"/>
  <c r="AT4564" i="3"/>
  <c r="AS4564" i="3"/>
  <c r="AR4564" i="3"/>
  <c r="AT4563" i="3"/>
  <c r="AS4563" i="3"/>
  <c r="AR4563" i="3"/>
  <c r="AS4562" i="3"/>
  <c r="AT4562" i="3" s="1"/>
  <c r="AR4562" i="3"/>
  <c r="AS4561" i="3"/>
  <c r="AT4561" i="3" s="1"/>
  <c r="AR4561" i="3"/>
  <c r="AS4560" i="3"/>
  <c r="AT4560" i="3" s="1"/>
  <c r="AR4560" i="3"/>
  <c r="AS4559" i="3"/>
  <c r="AT4559" i="3" s="1"/>
  <c r="AR4559" i="3"/>
  <c r="AT4558" i="3"/>
  <c r="AS4558" i="3"/>
  <c r="AR4558" i="3"/>
  <c r="AT4557" i="3"/>
  <c r="AS4557" i="3"/>
  <c r="AR4557" i="3"/>
  <c r="AT4556" i="3"/>
  <c r="AS4556" i="3"/>
  <c r="AR4556" i="3"/>
  <c r="AT4555" i="3"/>
  <c r="AS4555" i="3"/>
  <c r="AR4555" i="3"/>
  <c r="AS4554" i="3"/>
  <c r="AT4554" i="3" s="1"/>
  <c r="AR4554" i="3"/>
  <c r="AS4553" i="3"/>
  <c r="AT4553" i="3" s="1"/>
  <c r="AR4553" i="3"/>
  <c r="AS4552" i="3"/>
  <c r="AT4552" i="3" s="1"/>
  <c r="AR4552" i="3"/>
  <c r="AS4551" i="3"/>
  <c r="AT4551" i="3" s="1"/>
  <c r="AR4551" i="3"/>
  <c r="AS4550" i="3"/>
  <c r="AT4550" i="3" s="1"/>
  <c r="AR4550" i="3"/>
  <c r="AT4549" i="3"/>
  <c r="AS4549" i="3"/>
  <c r="AR4549" i="3"/>
  <c r="AT4548" i="3"/>
  <c r="AS4548" i="3"/>
  <c r="AR4548" i="3"/>
  <c r="AT4547" i="3"/>
  <c r="AS4547" i="3"/>
  <c r="AR4547" i="3"/>
  <c r="AS4546" i="3"/>
  <c r="AT4546" i="3" s="1"/>
  <c r="AR4546" i="3"/>
  <c r="AS4545" i="3"/>
  <c r="AT4545" i="3" s="1"/>
  <c r="AR4545" i="3"/>
  <c r="AS4544" i="3"/>
  <c r="AT4544" i="3" s="1"/>
  <c r="AR4544" i="3"/>
  <c r="AS4543" i="3"/>
  <c r="AT4543" i="3" s="1"/>
  <c r="AR4543" i="3"/>
  <c r="AT4542" i="3"/>
  <c r="AS4542" i="3"/>
  <c r="AR4542" i="3"/>
  <c r="AT4541" i="3"/>
  <c r="AS4541" i="3"/>
  <c r="AR4541" i="3"/>
  <c r="AT4540" i="3"/>
  <c r="AS4540" i="3"/>
  <c r="AR4540" i="3"/>
  <c r="AT4539" i="3"/>
  <c r="AS4539" i="3"/>
  <c r="AR4539" i="3"/>
  <c r="AS4538" i="3"/>
  <c r="AT4538" i="3" s="1"/>
  <c r="AR4538" i="3"/>
  <c r="AS4537" i="3"/>
  <c r="AT4537" i="3" s="1"/>
  <c r="AR4537" i="3"/>
  <c r="AS4536" i="3"/>
  <c r="AT4536" i="3" s="1"/>
  <c r="AR4536" i="3"/>
  <c r="AS4535" i="3"/>
  <c r="AT4535" i="3" s="1"/>
  <c r="AR4535" i="3"/>
  <c r="AS4534" i="3"/>
  <c r="AT4534" i="3" s="1"/>
  <c r="AR4534" i="3"/>
  <c r="AT4533" i="3"/>
  <c r="AS4533" i="3"/>
  <c r="AR4533" i="3"/>
  <c r="AT4532" i="3"/>
  <c r="AS4532" i="3"/>
  <c r="AR4532" i="3"/>
  <c r="AT4531" i="3"/>
  <c r="AS4531" i="3"/>
  <c r="AR4531" i="3"/>
  <c r="AS4530" i="3"/>
  <c r="AT4530" i="3" s="1"/>
  <c r="AR4530" i="3"/>
  <c r="AS4529" i="3"/>
  <c r="AT4529" i="3" s="1"/>
  <c r="AR4529" i="3"/>
  <c r="AS4528" i="3"/>
  <c r="AT4528" i="3" s="1"/>
  <c r="AR4528" i="3"/>
  <c r="AT4527" i="3"/>
  <c r="AS4527" i="3"/>
  <c r="AR4527" i="3"/>
  <c r="AS4526" i="3"/>
  <c r="AT4526" i="3" s="1"/>
  <c r="AR4526" i="3"/>
  <c r="AS4525" i="3"/>
  <c r="AT4525" i="3" s="1"/>
  <c r="AR4525" i="3"/>
  <c r="AT4524" i="3"/>
  <c r="AS4524" i="3"/>
  <c r="AR4524" i="3"/>
  <c r="AT4523" i="3"/>
  <c r="AS4523" i="3"/>
  <c r="AR4523" i="3"/>
  <c r="AT4522" i="3"/>
  <c r="AS4522" i="3"/>
  <c r="AR4522" i="3"/>
  <c r="AT4521" i="3"/>
  <c r="AS4521" i="3"/>
  <c r="AR4521" i="3"/>
  <c r="AS4520" i="3"/>
  <c r="AT4520" i="3" s="1"/>
  <c r="AR4520" i="3"/>
  <c r="AT4519" i="3"/>
  <c r="AS4519" i="3"/>
  <c r="AR4519" i="3"/>
  <c r="AS4518" i="3"/>
  <c r="AT4518" i="3" s="1"/>
  <c r="AR4518" i="3"/>
  <c r="AS4517" i="3"/>
  <c r="AT4517" i="3" s="1"/>
  <c r="AR4517" i="3"/>
  <c r="AS4516" i="3"/>
  <c r="AT4516" i="3" s="1"/>
  <c r="AR4516" i="3"/>
  <c r="AT4515" i="3"/>
  <c r="AS4515" i="3"/>
  <c r="AR4515" i="3"/>
  <c r="AT4514" i="3"/>
  <c r="AS4514" i="3"/>
  <c r="AR4514" i="3"/>
  <c r="AT4513" i="3"/>
  <c r="AS4513" i="3"/>
  <c r="AR4513" i="3"/>
  <c r="AS4512" i="3"/>
  <c r="AT4512" i="3" s="1"/>
  <c r="AR4512" i="3"/>
  <c r="AT4511" i="3"/>
  <c r="AS4511" i="3"/>
  <c r="AR4511" i="3"/>
  <c r="AS4510" i="3"/>
  <c r="AT4510" i="3" s="1"/>
  <c r="AR4510" i="3"/>
  <c r="AS4509" i="3"/>
  <c r="AT4509" i="3" s="1"/>
  <c r="AR4509" i="3"/>
  <c r="AS4508" i="3"/>
  <c r="AT4508" i="3" s="1"/>
  <c r="AR4508" i="3"/>
  <c r="AT4507" i="3"/>
  <c r="AS4507" i="3"/>
  <c r="AR4507" i="3"/>
  <c r="AT4506" i="3"/>
  <c r="AS4506" i="3"/>
  <c r="AR4506" i="3"/>
  <c r="AT4505" i="3"/>
  <c r="AS4505" i="3"/>
  <c r="AR4505" i="3"/>
  <c r="AS4504" i="3"/>
  <c r="AT4504" i="3" s="1"/>
  <c r="AR4504" i="3"/>
  <c r="AT4503" i="3"/>
  <c r="AS4503" i="3"/>
  <c r="AR4503" i="3"/>
  <c r="AS4502" i="3"/>
  <c r="AT4502" i="3" s="1"/>
  <c r="AR4502" i="3"/>
  <c r="AS4501" i="3"/>
  <c r="AT4501" i="3" s="1"/>
  <c r="AR4501" i="3"/>
  <c r="AS4500" i="3"/>
  <c r="AT4500" i="3" s="1"/>
  <c r="AR4500" i="3"/>
  <c r="AT4499" i="3"/>
  <c r="AS4499" i="3"/>
  <c r="AR4499" i="3"/>
  <c r="AT4498" i="3"/>
  <c r="AS4498" i="3"/>
  <c r="AR4498" i="3"/>
  <c r="AT4497" i="3"/>
  <c r="AS4497" i="3"/>
  <c r="AR4497" i="3"/>
  <c r="AS4496" i="3"/>
  <c r="AT4496" i="3" s="1"/>
  <c r="AR4496" i="3"/>
  <c r="AT4495" i="3"/>
  <c r="AS4495" i="3"/>
  <c r="AR4495" i="3"/>
  <c r="AS4494" i="3"/>
  <c r="AT4494" i="3" s="1"/>
  <c r="AR4494" i="3"/>
  <c r="AS4493" i="3"/>
  <c r="AT4493" i="3" s="1"/>
  <c r="AR4493" i="3"/>
  <c r="AS4492" i="3"/>
  <c r="AT4492" i="3" s="1"/>
  <c r="AR4492" i="3"/>
  <c r="AT4491" i="3"/>
  <c r="AS4491" i="3"/>
  <c r="AR4491" i="3"/>
  <c r="AT4490" i="3"/>
  <c r="AS4490" i="3"/>
  <c r="AR4490" i="3"/>
  <c r="AT4489" i="3"/>
  <c r="AS4489" i="3"/>
  <c r="AR4489" i="3"/>
  <c r="AS4488" i="3"/>
  <c r="AT4488" i="3" s="1"/>
  <c r="AR4488" i="3"/>
  <c r="AT4487" i="3"/>
  <c r="AS4487" i="3"/>
  <c r="AR4487" i="3"/>
  <c r="AS4486" i="3"/>
  <c r="AT4486" i="3" s="1"/>
  <c r="AR4486" i="3"/>
  <c r="AS4485" i="3"/>
  <c r="AT4485" i="3" s="1"/>
  <c r="AR4485" i="3"/>
  <c r="AS4484" i="3"/>
  <c r="AT4484" i="3" s="1"/>
  <c r="AR4484" i="3"/>
  <c r="AT4483" i="3"/>
  <c r="AS4483" i="3"/>
  <c r="AR4483" i="3"/>
  <c r="AT4482" i="3"/>
  <c r="AS4482" i="3"/>
  <c r="AR4482" i="3"/>
  <c r="AT4481" i="3"/>
  <c r="AS4481" i="3"/>
  <c r="AR4481" i="3"/>
  <c r="AS4480" i="3"/>
  <c r="AT4480" i="3" s="1"/>
  <c r="AR4480" i="3"/>
  <c r="AT4479" i="3"/>
  <c r="AS4479" i="3"/>
  <c r="AR4479" i="3"/>
  <c r="AS4478" i="3"/>
  <c r="AT4478" i="3" s="1"/>
  <c r="AR4478" i="3"/>
  <c r="AS4477" i="3"/>
  <c r="AT4477" i="3" s="1"/>
  <c r="AR4477" i="3"/>
  <c r="AS4476" i="3"/>
  <c r="AT4476" i="3" s="1"/>
  <c r="AR4476" i="3"/>
  <c r="AT4475" i="3"/>
  <c r="AS4475" i="3"/>
  <c r="AR4475" i="3"/>
  <c r="AT4474" i="3"/>
  <c r="AS4474" i="3"/>
  <c r="AR4474" i="3"/>
  <c r="AT4473" i="3"/>
  <c r="AS4473" i="3"/>
  <c r="AR4473" i="3"/>
  <c r="AS4472" i="3"/>
  <c r="AT4472" i="3" s="1"/>
  <c r="AR4472" i="3"/>
  <c r="AT4471" i="3"/>
  <c r="AS4471" i="3"/>
  <c r="AR4471" i="3"/>
  <c r="AS4470" i="3"/>
  <c r="AT4470" i="3" s="1"/>
  <c r="AR4470" i="3"/>
  <c r="AS4469" i="3"/>
  <c r="AT4469" i="3" s="1"/>
  <c r="AR4469" i="3"/>
  <c r="AS4468" i="3"/>
  <c r="AT4468" i="3" s="1"/>
  <c r="AR4468" i="3"/>
  <c r="AT4467" i="3"/>
  <c r="AS4467" i="3"/>
  <c r="AR4467" i="3"/>
  <c r="AT4466" i="3"/>
  <c r="AS4466" i="3"/>
  <c r="AR4466" i="3"/>
  <c r="AT4465" i="3"/>
  <c r="AS4465" i="3"/>
  <c r="AR4465" i="3"/>
  <c r="AS4464" i="3"/>
  <c r="AT4464" i="3" s="1"/>
  <c r="AR4464" i="3"/>
  <c r="AT4463" i="3"/>
  <c r="AS4463" i="3"/>
  <c r="AR4463" i="3"/>
  <c r="AS4462" i="3"/>
  <c r="AT4462" i="3" s="1"/>
  <c r="AR4462" i="3"/>
  <c r="AS4461" i="3"/>
  <c r="AT4461" i="3" s="1"/>
  <c r="AR4461" i="3"/>
  <c r="AS4460" i="3"/>
  <c r="AT4460" i="3" s="1"/>
  <c r="AR4460" i="3"/>
  <c r="AT4459" i="3"/>
  <c r="AS4459" i="3"/>
  <c r="AR4459" i="3"/>
  <c r="AT4458" i="3"/>
  <c r="AS4458" i="3"/>
  <c r="AR4458" i="3"/>
  <c r="AT4457" i="3"/>
  <c r="AS4457" i="3"/>
  <c r="AR4457" i="3"/>
  <c r="AS4456" i="3"/>
  <c r="AT4456" i="3" s="1"/>
  <c r="AR4456" i="3"/>
  <c r="AT4455" i="3"/>
  <c r="AS4455" i="3"/>
  <c r="AR4455" i="3"/>
  <c r="AS4454" i="3"/>
  <c r="AT4454" i="3" s="1"/>
  <c r="AR4454" i="3"/>
  <c r="AS4453" i="3"/>
  <c r="AT4453" i="3" s="1"/>
  <c r="AR4453" i="3"/>
  <c r="AS4452" i="3"/>
  <c r="AT4452" i="3" s="1"/>
  <c r="AR4452" i="3"/>
  <c r="AT4451" i="3"/>
  <c r="AS4451" i="3"/>
  <c r="AR4451" i="3"/>
  <c r="AT4450" i="3"/>
  <c r="AS4450" i="3"/>
  <c r="AR4450" i="3"/>
  <c r="AT4449" i="3"/>
  <c r="AS4449" i="3"/>
  <c r="AR4449" i="3"/>
  <c r="AS4448" i="3"/>
  <c r="AT4448" i="3" s="1"/>
  <c r="AR4448" i="3"/>
  <c r="AT4447" i="3"/>
  <c r="AS4447" i="3"/>
  <c r="AR4447" i="3"/>
  <c r="AS4446" i="3"/>
  <c r="AT4446" i="3" s="1"/>
  <c r="AR4446" i="3"/>
  <c r="AS4445" i="3"/>
  <c r="AT4445" i="3" s="1"/>
  <c r="AR4445" i="3"/>
  <c r="AS4444" i="3"/>
  <c r="AT4444" i="3" s="1"/>
  <c r="AR4444" i="3"/>
  <c r="AT4443" i="3"/>
  <c r="AS4443" i="3"/>
  <c r="AR4443" i="3"/>
  <c r="AT4442" i="3"/>
  <c r="AS4442" i="3"/>
  <c r="AR4442" i="3"/>
  <c r="AT4441" i="3"/>
  <c r="AS4441" i="3"/>
  <c r="AR4441" i="3"/>
  <c r="AS4440" i="3"/>
  <c r="AT4440" i="3" s="1"/>
  <c r="AR4440" i="3"/>
  <c r="AT4439" i="3"/>
  <c r="AS4439" i="3"/>
  <c r="AR4439" i="3"/>
  <c r="AS4438" i="3"/>
  <c r="AT4438" i="3" s="1"/>
  <c r="AR4438" i="3"/>
  <c r="AS4437" i="3"/>
  <c r="AT4437" i="3" s="1"/>
  <c r="AR4437" i="3"/>
  <c r="AS4436" i="3"/>
  <c r="AT4436" i="3" s="1"/>
  <c r="AR4436" i="3"/>
  <c r="AT4435" i="3"/>
  <c r="AS4435" i="3"/>
  <c r="AR4435" i="3"/>
  <c r="AT4434" i="3"/>
  <c r="AS4434" i="3"/>
  <c r="AR4434" i="3"/>
  <c r="AT4433" i="3"/>
  <c r="AS4433" i="3"/>
  <c r="AR4433" i="3"/>
  <c r="AS4432" i="3"/>
  <c r="AT4432" i="3" s="1"/>
  <c r="AR4432" i="3"/>
  <c r="AT4431" i="3"/>
  <c r="AS4431" i="3"/>
  <c r="AR4431" i="3"/>
  <c r="AS4430" i="3"/>
  <c r="AT4430" i="3" s="1"/>
  <c r="AR4430" i="3"/>
  <c r="AS4429" i="3"/>
  <c r="AT4429" i="3" s="1"/>
  <c r="AR4429" i="3"/>
  <c r="AS4428" i="3"/>
  <c r="AT4428" i="3" s="1"/>
  <c r="AR4428" i="3"/>
  <c r="AT4427" i="3"/>
  <c r="AS4427" i="3"/>
  <c r="AR4427" i="3"/>
  <c r="AT4426" i="3"/>
  <c r="AS4426" i="3"/>
  <c r="AR4426" i="3"/>
  <c r="AT4425" i="3"/>
  <c r="AS4425" i="3"/>
  <c r="AR4425" i="3"/>
  <c r="AS4424" i="3"/>
  <c r="AT4424" i="3" s="1"/>
  <c r="AR4424" i="3"/>
  <c r="AT4423" i="3"/>
  <c r="AS4423" i="3"/>
  <c r="AR4423" i="3"/>
  <c r="AS4422" i="3"/>
  <c r="AT4422" i="3" s="1"/>
  <c r="AR4422" i="3"/>
  <c r="AS4421" i="3"/>
  <c r="AT4421" i="3" s="1"/>
  <c r="AR4421" i="3"/>
  <c r="AS4420" i="3"/>
  <c r="AT4420" i="3" s="1"/>
  <c r="AR4420" i="3"/>
  <c r="AT4419" i="3"/>
  <c r="AS4419" i="3"/>
  <c r="AR4419" i="3"/>
  <c r="AT4418" i="3"/>
  <c r="AS4418" i="3"/>
  <c r="AR4418" i="3"/>
  <c r="AT4417" i="3"/>
  <c r="AS4417" i="3"/>
  <c r="AR4417" i="3"/>
  <c r="AS4416" i="3"/>
  <c r="AT4416" i="3" s="1"/>
  <c r="AR4416" i="3"/>
  <c r="AT4415" i="3"/>
  <c r="AS4415" i="3"/>
  <c r="AR4415" i="3"/>
  <c r="AS4414" i="3"/>
  <c r="AT4414" i="3" s="1"/>
  <c r="AR4414" i="3"/>
  <c r="AS4413" i="3"/>
  <c r="AT4413" i="3" s="1"/>
  <c r="AR4413" i="3"/>
  <c r="AS4412" i="3"/>
  <c r="AT4412" i="3" s="1"/>
  <c r="AR4412" i="3"/>
  <c r="AT4411" i="3"/>
  <c r="AS4411" i="3"/>
  <c r="AR4411" i="3"/>
  <c r="AT4410" i="3"/>
  <c r="AS4410" i="3"/>
  <c r="AR4410" i="3"/>
  <c r="AT4409" i="3"/>
  <c r="AS4409" i="3"/>
  <c r="AR4409" i="3"/>
  <c r="AS4408" i="3"/>
  <c r="AT4408" i="3" s="1"/>
  <c r="AR4408" i="3"/>
  <c r="AT4407" i="3"/>
  <c r="AS4407" i="3"/>
  <c r="AR4407" i="3"/>
  <c r="AS4406" i="3"/>
  <c r="AT4406" i="3" s="1"/>
  <c r="AR4406" i="3"/>
  <c r="AS4405" i="3"/>
  <c r="AT4405" i="3" s="1"/>
  <c r="AR4405" i="3"/>
  <c r="AS4404" i="3"/>
  <c r="AT4404" i="3" s="1"/>
  <c r="AR4404" i="3"/>
  <c r="AT4403" i="3"/>
  <c r="AS4403" i="3"/>
  <c r="AR4403" i="3"/>
  <c r="AT4402" i="3"/>
  <c r="AS4402" i="3"/>
  <c r="AR4402" i="3"/>
  <c r="AT4401" i="3"/>
  <c r="AS4401" i="3"/>
  <c r="AR4401" i="3"/>
  <c r="AS4400" i="3"/>
  <c r="AT4400" i="3" s="1"/>
  <c r="AR4400" i="3"/>
  <c r="AT4399" i="3"/>
  <c r="AS4399" i="3"/>
  <c r="AR4399" i="3"/>
  <c r="AS4398" i="3"/>
  <c r="AT4398" i="3" s="1"/>
  <c r="AR4398" i="3"/>
  <c r="AS4397" i="3"/>
  <c r="AT4397" i="3" s="1"/>
  <c r="AR4397" i="3"/>
  <c r="AS4396" i="3"/>
  <c r="AT4396" i="3" s="1"/>
  <c r="AR4396" i="3"/>
  <c r="AT4395" i="3"/>
  <c r="AS4395" i="3"/>
  <c r="AR4395" i="3"/>
  <c r="AT4394" i="3"/>
  <c r="AS4394" i="3"/>
  <c r="AR4394" i="3"/>
  <c r="AT4393" i="3"/>
  <c r="AS4393" i="3"/>
  <c r="AR4393" i="3"/>
  <c r="AS4392" i="3"/>
  <c r="AT4392" i="3" s="1"/>
  <c r="AR4392" i="3"/>
  <c r="AT4391" i="3"/>
  <c r="AS4391" i="3"/>
  <c r="AR4391" i="3"/>
  <c r="AS4390" i="3"/>
  <c r="AT4390" i="3" s="1"/>
  <c r="AR4390" i="3"/>
  <c r="AS4389" i="3"/>
  <c r="AT4389" i="3" s="1"/>
  <c r="AR4389" i="3"/>
  <c r="AS4388" i="3"/>
  <c r="AT4388" i="3" s="1"/>
  <c r="AR4388" i="3"/>
  <c r="AT4387" i="3"/>
  <c r="AS4387" i="3"/>
  <c r="AR4387" i="3"/>
  <c r="AT4386" i="3"/>
  <c r="AS4386" i="3"/>
  <c r="AR4386" i="3"/>
  <c r="AT4385" i="3"/>
  <c r="AS4385" i="3"/>
  <c r="AR4385" i="3"/>
  <c r="AS4384" i="3"/>
  <c r="AT4384" i="3" s="1"/>
  <c r="AR4384" i="3"/>
  <c r="AT4383" i="3"/>
  <c r="AS4383" i="3"/>
  <c r="AR4383" i="3"/>
  <c r="AS4382" i="3"/>
  <c r="AT4382" i="3" s="1"/>
  <c r="AR4382" i="3"/>
  <c r="AS4381" i="3"/>
  <c r="AT4381" i="3" s="1"/>
  <c r="AR4381" i="3"/>
  <c r="AS4380" i="3"/>
  <c r="AT4380" i="3" s="1"/>
  <c r="AR4380" i="3"/>
  <c r="AT4379" i="3"/>
  <c r="AS4379" i="3"/>
  <c r="AR4379" i="3"/>
  <c r="AT4378" i="3"/>
  <c r="AS4378" i="3"/>
  <c r="AR4378" i="3"/>
  <c r="AT4377" i="3"/>
  <c r="AS4377" i="3"/>
  <c r="AR4377" i="3"/>
  <c r="AS4376" i="3"/>
  <c r="AT4376" i="3" s="1"/>
  <c r="AR4376" i="3"/>
  <c r="AT4375" i="3"/>
  <c r="AS4375" i="3"/>
  <c r="AR4375" i="3"/>
  <c r="AS4374" i="3"/>
  <c r="AT4374" i="3" s="1"/>
  <c r="AR4374" i="3"/>
  <c r="AS4373" i="3"/>
  <c r="AT4373" i="3" s="1"/>
  <c r="AR4373" i="3"/>
  <c r="AS4372" i="3"/>
  <c r="AT4372" i="3" s="1"/>
  <c r="AR4372" i="3"/>
  <c r="AT4371" i="3"/>
  <c r="AS4371" i="3"/>
  <c r="AR4371" i="3"/>
  <c r="AT4370" i="3"/>
  <c r="AS4370" i="3"/>
  <c r="AR4370" i="3"/>
  <c r="AT4369" i="3"/>
  <c r="AS4369" i="3"/>
  <c r="AR4369" i="3"/>
  <c r="AS4368" i="3"/>
  <c r="AT4368" i="3" s="1"/>
  <c r="AR4368" i="3"/>
  <c r="AT4367" i="3"/>
  <c r="AS4367" i="3"/>
  <c r="AR4367" i="3"/>
  <c r="AS4366" i="3"/>
  <c r="AT4366" i="3" s="1"/>
  <c r="AR4366" i="3"/>
  <c r="AS4365" i="3"/>
  <c r="AT4365" i="3" s="1"/>
  <c r="AR4365" i="3"/>
  <c r="AS4364" i="3"/>
  <c r="AT4364" i="3" s="1"/>
  <c r="AR4364" i="3"/>
  <c r="AT4363" i="3"/>
  <c r="AS4363" i="3"/>
  <c r="AR4363" i="3"/>
  <c r="AT4362" i="3"/>
  <c r="AS4362" i="3"/>
  <c r="AR4362" i="3"/>
  <c r="AT4361" i="3"/>
  <c r="AS4361" i="3"/>
  <c r="AR4361" i="3"/>
  <c r="AS4360" i="3"/>
  <c r="AT4360" i="3" s="1"/>
  <c r="AR4360" i="3"/>
  <c r="AT4359" i="3"/>
  <c r="AS4359" i="3"/>
  <c r="AR4359" i="3"/>
  <c r="AS4358" i="3"/>
  <c r="AT4358" i="3" s="1"/>
  <c r="AR4358" i="3"/>
  <c r="AS4357" i="3"/>
  <c r="AT4357" i="3" s="1"/>
  <c r="AR4357" i="3"/>
  <c r="AS4356" i="3"/>
  <c r="AT4356" i="3" s="1"/>
  <c r="AR4356" i="3"/>
  <c r="AT4355" i="3"/>
  <c r="AS4355" i="3"/>
  <c r="AR4355" i="3"/>
  <c r="AT4354" i="3"/>
  <c r="AS4354" i="3"/>
  <c r="AR4354" i="3"/>
  <c r="AT4353" i="3"/>
  <c r="AS4353" i="3"/>
  <c r="AR4353" i="3"/>
  <c r="AS4352" i="3"/>
  <c r="AT4352" i="3" s="1"/>
  <c r="AR4352" i="3"/>
  <c r="AT4351" i="3"/>
  <c r="AS4351" i="3"/>
  <c r="AR4351" i="3"/>
  <c r="AS4350" i="3"/>
  <c r="AT4350" i="3" s="1"/>
  <c r="AR4350" i="3"/>
  <c r="AS4349" i="3"/>
  <c r="AT4349" i="3" s="1"/>
  <c r="AR4349" i="3"/>
  <c r="AS4348" i="3"/>
  <c r="AT4348" i="3" s="1"/>
  <c r="AR4348" i="3"/>
  <c r="AT4347" i="3"/>
  <c r="AS4347" i="3"/>
  <c r="AR4347" i="3"/>
  <c r="AT4346" i="3"/>
  <c r="AS4346" i="3"/>
  <c r="AR4346" i="3"/>
  <c r="AT4345" i="3"/>
  <c r="AS4345" i="3"/>
  <c r="AR4345" i="3"/>
  <c r="AS4344" i="3"/>
  <c r="AT4344" i="3" s="1"/>
  <c r="AR4344" i="3"/>
  <c r="AT4343" i="3"/>
  <c r="AS4343" i="3"/>
  <c r="AR4343" i="3"/>
  <c r="AS4342" i="3"/>
  <c r="AT4342" i="3" s="1"/>
  <c r="AR4342" i="3"/>
  <c r="AS4341" i="3"/>
  <c r="AT4341" i="3" s="1"/>
  <c r="AR4341" i="3"/>
  <c r="AS4340" i="3"/>
  <c r="AT4340" i="3" s="1"/>
  <c r="AR4340" i="3"/>
  <c r="AT4339" i="3"/>
  <c r="AS4339" i="3"/>
  <c r="AR4339" i="3"/>
  <c r="AT4338" i="3"/>
  <c r="AS4338" i="3"/>
  <c r="AR4338" i="3"/>
  <c r="AT4337" i="3"/>
  <c r="AS4337" i="3"/>
  <c r="AR4337" i="3"/>
  <c r="AS4336" i="3"/>
  <c r="AT4336" i="3" s="1"/>
  <c r="AR4336" i="3"/>
  <c r="AT4335" i="3"/>
  <c r="AS4335" i="3"/>
  <c r="AR4335" i="3"/>
  <c r="AS4334" i="3"/>
  <c r="AT4334" i="3" s="1"/>
  <c r="AR4334" i="3"/>
  <c r="AS4333" i="3"/>
  <c r="AT4333" i="3" s="1"/>
  <c r="AR4333" i="3"/>
  <c r="AS4332" i="3"/>
  <c r="AT4332" i="3" s="1"/>
  <c r="AR4332" i="3"/>
  <c r="AT4331" i="3"/>
  <c r="AS4331" i="3"/>
  <c r="AR4331" i="3"/>
  <c r="AT4330" i="3"/>
  <c r="AS4330" i="3"/>
  <c r="AR4330" i="3"/>
  <c r="AT4329" i="3"/>
  <c r="AS4329" i="3"/>
  <c r="AR4329" i="3"/>
  <c r="AS4328" i="3"/>
  <c r="AT4328" i="3" s="1"/>
  <c r="AR4328" i="3"/>
  <c r="AT4327" i="3"/>
  <c r="AS4327" i="3"/>
  <c r="AR4327" i="3"/>
  <c r="AS4326" i="3"/>
  <c r="AT4326" i="3" s="1"/>
  <c r="AR4326" i="3"/>
  <c r="AS4325" i="3"/>
  <c r="AT4325" i="3" s="1"/>
  <c r="AR4325" i="3"/>
  <c r="AS4324" i="3"/>
  <c r="AT4324" i="3" s="1"/>
  <c r="AR4324" i="3"/>
  <c r="AT4323" i="3"/>
  <c r="AS4323" i="3"/>
  <c r="AR4323" i="3"/>
  <c r="AT4322" i="3"/>
  <c r="AS4322" i="3"/>
  <c r="AR4322" i="3"/>
  <c r="AT4321" i="3"/>
  <c r="AS4321" i="3"/>
  <c r="AR4321" i="3"/>
  <c r="AS4320" i="3"/>
  <c r="AT4320" i="3" s="1"/>
  <c r="AR4320" i="3"/>
  <c r="AT4319" i="3"/>
  <c r="AS4319" i="3"/>
  <c r="AR4319" i="3"/>
  <c r="AS4318" i="3"/>
  <c r="AT4318" i="3" s="1"/>
  <c r="AR4318" i="3"/>
  <c r="AS4317" i="3"/>
  <c r="AT4317" i="3" s="1"/>
  <c r="AR4317" i="3"/>
  <c r="AS4316" i="3"/>
  <c r="AT4316" i="3" s="1"/>
  <c r="AR4316" i="3"/>
  <c r="AT4315" i="3"/>
  <c r="AS4315" i="3"/>
  <c r="AR4315" i="3"/>
  <c r="AT4314" i="3"/>
  <c r="AS4314" i="3"/>
  <c r="AR4314" i="3"/>
  <c r="AT4313" i="3"/>
  <c r="AS4313" i="3"/>
  <c r="AR4313" i="3"/>
  <c r="AS4312" i="3"/>
  <c r="AT4312" i="3" s="1"/>
  <c r="AR4312" i="3"/>
  <c r="AT4311" i="3"/>
  <c r="AS4311" i="3"/>
  <c r="AR4311" i="3"/>
  <c r="AS4310" i="3"/>
  <c r="AT4310" i="3" s="1"/>
  <c r="AR4310" i="3"/>
  <c r="AS4309" i="3"/>
  <c r="AT4309" i="3" s="1"/>
  <c r="AR4309" i="3"/>
  <c r="AS4308" i="3"/>
  <c r="AT4308" i="3" s="1"/>
  <c r="AR4308" i="3"/>
  <c r="AT4307" i="3"/>
  <c r="AS4307" i="3"/>
  <c r="AR4307" i="3"/>
  <c r="AT4306" i="3"/>
  <c r="AS4306" i="3"/>
  <c r="AR4306" i="3"/>
  <c r="AT4305" i="3"/>
  <c r="AS4305" i="3"/>
  <c r="AR4305" i="3"/>
  <c r="AS4304" i="3"/>
  <c r="AT4304" i="3" s="1"/>
  <c r="AR4304" i="3"/>
  <c r="AT4303" i="3"/>
  <c r="AS4303" i="3"/>
  <c r="AR4303" i="3"/>
  <c r="AS4302" i="3"/>
  <c r="AT4302" i="3" s="1"/>
  <c r="AR4302" i="3"/>
  <c r="AS4301" i="3"/>
  <c r="AT4301" i="3" s="1"/>
  <c r="AR4301" i="3"/>
  <c r="AS4300" i="3"/>
  <c r="AT4300" i="3" s="1"/>
  <c r="AR4300" i="3"/>
  <c r="AT4299" i="3"/>
  <c r="AS4299" i="3"/>
  <c r="AR4299" i="3"/>
  <c r="AT4298" i="3"/>
  <c r="AS4298" i="3"/>
  <c r="AR4298" i="3"/>
  <c r="AT4297" i="3"/>
  <c r="AS4297" i="3"/>
  <c r="AR4297" i="3"/>
  <c r="AS4296" i="3"/>
  <c r="AT4296" i="3" s="1"/>
  <c r="AR4296" i="3"/>
  <c r="AT4295" i="3"/>
  <c r="AS4295" i="3"/>
  <c r="AR4295" i="3"/>
  <c r="AS4294" i="3"/>
  <c r="AT4294" i="3" s="1"/>
  <c r="AR4294" i="3"/>
  <c r="AS4293" i="3"/>
  <c r="AT4293" i="3" s="1"/>
  <c r="AR4293" i="3"/>
  <c r="AS4292" i="3"/>
  <c r="AT4292" i="3" s="1"/>
  <c r="AR4292" i="3"/>
  <c r="AT4291" i="3"/>
  <c r="AS4291" i="3"/>
  <c r="AR4291" i="3"/>
  <c r="AT4290" i="3"/>
  <c r="AS4290" i="3"/>
  <c r="AR4290" i="3"/>
  <c r="AT4289" i="3"/>
  <c r="AS4289" i="3"/>
  <c r="AR4289" i="3"/>
  <c r="AS4288" i="3"/>
  <c r="AT4288" i="3" s="1"/>
  <c r="AR4288" i="3"/>
  <c r="AT4287" i="3"/>
  <c r="AS4287" i="3"/>
  <c r="AR4287" i="3"/>
  <c r="AS4286" i="3"/>
  <c r="AT4286" i="3" s="1"/>
  <c r="AR4286" i="3"/>
  <c r="AS4285" i="3"/>
  <c r="AT4285" i="3" s="1"/>
  <c r="AR4285" i="3"/>
  <c r="AS4284" i="3"/>
  <c r="AT4284" i="3" s="1"/>
  <c r="AR4284" i="3"/>
  <c r="AT4283" i="3"/>
  <c r="AS4283" i="3"/>
  <c r="AR4283" i="3"/>
  <c r="AT4282" i="3"/>
  <c r="AS4282" i="3"/>
  <c r="AR4282" i="3"/>
  <c r="AT4281" i="3"/>
  <c r="AS4281" i="3"/>
  <c r="AR4281" i="3"/>
  <c r="AS4280" i="3"/>
  <c r="AT4280" i="3" s="1"/>
  <c r="AR4280" i="3"/>
  <c r="AT4279" i="3"/>
  <c r="AS4279" i="3"/>
  <c r="AR4279" i="3"/>
  <c r="AS4278" i="3"/>
  <c r="AT4278" i="3" s="1"/>
  <c r="AR4278" i="3"/>
  <c r="AS4277" i="3"/>
  <c r="AT4277" i="3" s="1"/>
  <c r="AR4277" i="3"/>
  <c r="AS4276" i="3"/>
  <c r="AT4276" i="3" s="1"/>
  <c r="AR4276" i="3"/>
  <c r="AT4275" i="3"/>
  <c r="AS4275" i="3"/>
  <c r="AR4275" i="3"/>
  <c r="AT4274" i="3"/>
  <c r="AS4274" i="3"/>
  <c r="AR4274" i="3"/>
  <c r="AT4273" i="3"/>
  <c r="AS4273" i="3"/>
  <c r="AR4273" i="3"/>
  <c r="AS4272" i="3"/>
  <c r="AT4272" i="3" s="1"/>
  <c r="AR4272" i="3"/>
  <c r="AT4271" i="3"/>
  <c r="AS4271" i="3"/>
  <c r="AR4271" i="3"/>
  <c r="AS4270" i="3"/>
  <c r="AT4270" i="3" s="1"/>
  <c r="AR4270" i="3"/>
  <c r="AS4269" i="3"/>
  <c r="AT4269" i="3" s="1"/>
  <c r="AR4269" i="3"/>
  <c r="AS4268" i="3"/>
  <c r="AT4268" i="3" s="1"/>
  <c r="AR4268" i="3"/>
  <c r="AT4267" i="3"/>
  <c r="AS4267" i="3"/>
  <c r="AR4267" i="3"/>
  <c r="AT4266" i="3"/>
  <c r="AS4266" i="3"/>
  <c r="AR4266" i="3"/>
  <c r="AT4265" i="3"/>
  <c r="AS4265" i="3"/>
  <c r="AR4265" i="3"/>
  <c r="AS4264" i="3"/>
  <c r="AT4264" i="3" s="1"/>
  <c r="AR4264" i="3"/>
  <c r="AS4263" i="3"/>
  <c r="AT4263" i="3" s="1"/>
  <c r="AR4263" i="3"/>
  <c r="AS4262" i="3"/>
  <c r="AT4262" i="3" s="1"/>
  <c r="AR4262" i="3"/>
  <c r="AS4261" i="3"/>
  <c r="AT4261" i="3" s="1"/>
  <c r="AR4261" i="3"/>
  <c r="AS4260" i="3"/>
  <c r="AT4260" i="3" s="1"/>
  <c r="AR4260" i="3"/>
  <c r="AT4259" i="3"/>
  <c r="AS4259" i="3"/>
  <c r="AR4259" i="3"/>
  <c r="AT4258" i="3"/>
  <c r="AS4258" i="3"/>
  <c r="AR4258" i="3"/>
  <c r="AT4257" i="3"/>
  <c r="AS4257" i="3"/>
  <c r="AR4257" i="3"/>
  <c r="AS4256" i="3"/>
  <c r="AT4256" i="3" s="1"/>
  <c r="AR4256" i="3"/>
  <c r="AS4255" i="3"/>
  <c r="AT4255" i="3" s="1"/>
  <c r="AR4255" i="3"/>
  <c r="AS4254" i="3"/>
  <c r="AT4254" i="3" s="1"/>
  <c r="AR4254" i="3"/>
  <c r="AS4253" i="3"/>
  <c r="AT4253" i="3" s="1"/>
  <c r="AR4253" i="3"/>
  <c r="AS4252" i="3"/>
  <c r="AT4252" i="3" s="1"/>
  <c r="AR4252" i="3"/>
  <c r="AS4251" i="3"/>
  <c r="AT4251" i="3" s="1"/>
  <c r="AR4251" i="3"/>
  <c r="AT4250" i="3"/>
  <c r="AS4250" i="3"/>
  <c r="AR4250" i="3"/>
  <c r="AT4249" i="3"/>
  <c r="AS4249" i="3"/>
  <c r="AR4249" i="3"/>
  <c r="AS4248" i="3"/>
  <c r="AT4248" i="3" s="1"/>
  <c r="AR4248" i="3"/>
  <c r="AS4247" i="3"/>
  <c r="AT4247" i="3" s="1"/>
  <c r="AR4247" i="3"/>
  <c r="AS4246" i="3"/>
  <c r="AT4246" i="3" s="1"/>
  <c r="AR4246" i="3"/>
  <c r="AS4245" i="3"/>
  <c r="AT4245" i="3" s="1"/>
  <c r="AR4245" i="3"/>
  <c r="AS4244" i="3"/>
  <c r="AT4244" i="3" s="1"/>
  <c r="AR4244" i="3"/>
  <c r="AS4243" i="3"/>
  <c r="AT4243" i="3" s="1"/>
  <c r="AR4243" i="3"/>
  <c r="AT4242" i="3"/>
  <c r="AS4242" i="3"/>
  <c r="AR4242" i="3"/>
  <c r="AT4241" i="3"/>
  <c r="AS4241" i="3"/>
  <c r="AR4241" i="3"/>
  <c r="AS4240" i="3"/>
  <c r="AT4240" i="3" s="1"/>
  <c r="AR4240" i="3"/>
  <c r="AS4239" i="3"/>
  <c r="AT4239" i="3" s="1"/>
  <c r="AR4239" i="3"/>
  <c r="AS4238" i="3"/>
  <c r="AT4238" i="3" s="1"/>
  <c r="AR4238" i="3"/>
  <c r="AS4237" i="3"/>
  <c r="AT4237" i="3" s="1"/>
  <c r="AR4237" i="3"/>
  <c r="AS4236" i="3"/>
  <c r="AT4236" i="3" s="1"/>
  <c r="AR4236" i="3"/>
  <c r="AS4235" i="3"/>
  <c r="AT4235" i="3" s="1"/>
  <c r="AR4235" i="3"/>
  <c r="AT4234" i="3"/>
  <c r="AS4234" i="3"/>
  <c r="AR4234" i="3"/>
  <c r="AT4233" i="3"/>
  <c r="AS4233" i="3"/>
  <c r="AR4233" i="3"/>
  <c r="AS4232" i="3"/>
  <c r="AT4232" i="3" s="1"/>
  <c r="AR4232" i="3"/>
  <c r="AS4231" i="3"/>
  <c r="AT4231" i="3" s="1"/>
  <c r="AR4231" i="3"/>
  <c r="AS4230" i="3"/>
  <c r="AT4230" i="3" s="1"/>
  <c r="AR4230" i="3"/>
  <c r="AS4229" i="3"/>
  <c r="AT4229" i="3" s="1"/>
  <c r="AR4229" i="3"/>
  <c r="AS4228" i="3"/>
  <c r="AT4228" i="3" s="1"/>
  <c r="AR4228" i="3"/>
  <c r="AS4227" i="3"/>
  <c r="AT4227" i="3" s="1"/>
  <c r="AR4227" i="3"/>
  <c r="AT4226" i="3"/>
  <c r="AS4226" i="3"/>
  <c r="AR4226" i="3"/>
  <c r="AT4225" i="3"/>
  <c r="AS4225" i="3"/>
  <c r="AR4225" i="3"/>
  <c r="AS4224" i="3"/>
  <c r="AT4224" i="3" s="1"/>
  <c r="AR4224" i="3"/>
  <c r="AS4223" i="3"/>
  <c r="AT4223" i="3" s="1"/>
  <c r="AR4223" i="3"/>
  <c r="AS4222" i="3"/>
  <c r="AT4222" i="3" s="1"/>
  <c r="AR4222" i="3"/>
  <c r="AS4221" i="3"/>
  <c r="AT4221" i="3" s="1"/>
  <c r="AR4221" i="3"/>
  <c r="AS4220" i="3"/>
  <c r="AT4220" i="3" s="1"/>
  <c r="AR4220" i="3"/>
  <c r="AS4219" i="3"/>
  <c r="AT4219" i="3" s="1"/>
  <c r="AR4219" i="3"/>
  <c r="AT4218" i="3"/>
  <c r="AS4218" i="3"/>
  <c r="AR4218" i="3"/>
  <c r="AT4217" i="3"/>
  <c r="AS4217" i="3"/>
  <c r="AR4217" i="3"/>
  <c r="AS4216" i="3"/>
  <c r="AT4216" i="3" s="1"/>
  <c r="AR4216" i="3"/>
  <c r="AS4215" i="3"/>
  <c r="AT4215" i="3" s="1"/>
  <c r="AR4215" i="3"/>
  <c r="AS4214" i="3"/>
  <c r="AT4214" i="3" s="1"/>
  <c r="AR4214" i="3"/>
  <c r="AS4213" i="3"/>
  <c r="AT4213" i="3" s="1"/>
  <c r="AR4213" i="3"/>
  <c r="AS4212" i="3"/>
  <c r="AT4212" i="3" s="1"/>
  <c r="AR4212" i="3"/>
  <c r="AS4211" i="3"/>
  <c r="AT4211" i="3" s="1"/>
  <c r="AR4211" i="3"/>
  <c r="AT4210" i="3"/>
  <c r="AS4210" i="3"/>
  <c r="AR4210" i="3"/>
  <c r="AT4209" i="3"/>
  <c r="AS4209" i="3"/>
  <c r="AR4209" i="3"/>
  <c r="AS4208" i="3"/>
  <c r="AT4208" i="3" s="1"/>
  <c r="AR4208" i="3"/>
  <c r="AS4207" i="3"/>
  <c r="AT4207" i="3" s="1"/>
  <c r="AR4207" i="3"/>
  <c r="AS4206" i="3"/>
  <c r="AT4206" i="3" s="1"/>
  <c r="AR4206" i="3"/>
  <c r="AS4205" i="3"/>
  <c r="AT4205" i="3" s="1"/>
  <c r="AR4205" i="3"/>
  <c r="AS4204" i="3"/>
  <c r="AT4204" i="3" s="1"/>
  <c r="AR4204" i="3"/>
  <c r="AS4203" i="3"/>
  <c r="AT4203" i="3" s="1"/>
  <c r="AR4203" i="3"/>
  <c r="AT4202" i="3"/>
  <c r="AS4202" i="3"/>
  <c r="AR4202" i="3"/>
  <c r="AT4201" i="3"/>
  <c r="AS4201" i="3"/>
  <c r="AR4201" i="3"/>
  <c r="AT4200" i="3"/>
  <c r="AS4200" i="3"/>
  <c r="AR4200" i="3"/>
  <c r="AS4199" i="3"/>
  <c r="AT4199" i="3" s="1"/>
  <c r="AR4199" i="3"/>
  <c r="AS4198" i="3"/>
  <c r="AT4198" i="3" s="1"/>
  <c r="AR4198" i="3"/>
  <c r="AS4197" i="3"/>
  <c r="AT4197" i="3" s="1"/>
  <c r="AR4197" i="3"/>
  <c r="AS4196" i="3"/>
  <c r="AT4196" i="3" s="1"/>
  <c r="AR4196" i="3"/>
  <c r="AS4195" i="3"/>
  <c r="AT4195" i="3" s="1"/>
  <c r="AR4195" i="3"/>
  <c r="AT4194" i="3"/>
  <c r="AS4194" i="3"/>
  <c r="AR4194" i="3"/>
  <c r="AT4193" i="3"/>
  <c r="AS4193" i="3"/>
  <c r="AR4193" i="3"/>
  <c r="AT4192" i="3"/>
  <c r="AS4192" i="3"/>
  <c r="AR4192" i="3"/>
  <c r="AS4191" i="3"/>
  <c r="AT4191" i="3" s="1"/>
  <c r="AR4191" i="3"/>
  <c r="AS4190" i="3"/>
  <c r="AT4190" i="3" s="1"/>
  <c r="AR4190" i="3"/>
  <c r="AS4189" i="3"/>
  <c r="AT4189" i="3" s="1"/>
  <c r="AR4189" i="3"/>
  <c r="AS4188" i="3"/>
  <c r="AT4188" i="3" s="1"/>
  <c r="AR4188" i="3"/>
  <c r="AS4187" i="3"/>
  <c r="AT4187" i="3" s="1"/>
  <c r="AR4187" i="3"/>
  <c r="AT4186" i="3"/>
  <c r="AS4186" i="3"/>
  <c r="AR4186" i="3"/>
  <c r="AT4185" i="3"/>
  <c r="AS4185" i="3"/>
  <c r="AR4185" i="3"/>
  <c r="AS4184" i="3"/>
  <c r="AT4184" i="3" s="1"/>
  <c r="AR4184" i="3"/>
  <c r="AS4183" i="3"/>
  <c r="AT4183" i="3" s="1"/>
  <c r="AR4183" i="3"/>
  <c r="AS4182" i="3"/>
  <c r="AT4182" i="3" s="1"/>
  <c r="AR4182" i="3"/>
  <c r="AS4181" i="3"/>
  <c r="AT4181" i="3" s="1"/>
  <c r="AR4181" i="3"/>
  <c r="AS4180" i="3"/>
  <c r="AT4180" i="3" s="1"/>
  <c r="AR4180" i="3"/>
  <c r="AS4179" i="3"/>
  <c r="AT4179" i="3" s="1"/>
  <c r="AR4179" i="3"/>
  <c r="AT4178" i="3"/>
  <c r="AS4178" i="3"/>
  <c r="AR4178" i="3"/>
  <c r="AT4177" i="3"/>
  <c r="AS4177" i="3"/>
  <c r="AR4177" i="3"/>
  <c r="AS4176" i="3"/>
  <c r="AT4176" i="3" s="1"/>
  <c r="AR4176" i="3"/>
  <c r="AS4175" i="3"/>
  <c r="AT4175" i="3" s="1"/>
  <c r="AR4175" i="3"/>
  <c r="AS4174" i="3"/>
  <c r="AT4174" i="3" s="1"/>
  <c r="AR4174" i="3"/>
  <c r="AS4173" i="3"/>
  <c r="AT4173" i="3" s="1"/>
  <c r="AR4173" i="3"/>
  <c r="AS4172" i="3"/>
  <c r="AT4172" i="3" s="1"/>
  <c r="AR4172" i="3"/>
  <c r="AS4171" i="3"/>
  <c r="AT4171" i="3" s="1"/>
  <c r="AR4171" i="3"/>
  <c r="AT4170" i="3"/>
  <c r="AS4170" i="3"/>
  <c r="AR4170" i="3"/>
  <c r="AT4169" i="3"/>
  <c r="AS4169" i="3"/>
  <c r="AR4169" i="3"/>
  <c r="AS4168" i="3"/>
  <c r="AT4168" i="3" s="1"/>
  <c r="AR4168" i="3"/>
  <c r="AS4167" i="3"/>
  <c r="AT4167" i="3" s="1"/>
  <c r="AR4167" i="3"/>
  <c r="AS4166" i="3"/>
  <c r="AT4166" i="3" s="1"/>
  <c r="AR4166" i="3"/>
  <c r="AS4165" i="3"/>
  <c r="AT4165" i="3" s="1"/>
  <c r="AR4165" i="3"/>
  <c r="AS4164" i="3"/>
  <c r="AT4164" i="3" s="1"/>
  <c r="AR4164" i="3"/>
  <c r="AS4163" i="3"/>
  <c r="AT4163" i="3" s="1"/>
  <c r="AR4163" i="3"/>
  <c r="AT4162" i="3"/>
  <c r="AS4162" i="3"/>
  <c r="AR4162" i="3"/>
  <c r="AT4161" i="3"/>
  <c r="AS4161" i="3"/>
  <c r="AR4161" i="3"/>
  <c r="AS4160" i="3"/>
  <c r="AT4160" i="3" s="1"/>
  <c r="AR4160" i="3"/>
  <c r="AS4159" i="3"/>
  <c r="AT4159" i="3" s="1"/>
  <c r="AR4159" i="3"/>
  <c r="AS4158" i="3"/>
  <c r="AT4158" i="3" s="1"/>
  <c r="AR4158" i="3"/>
  <c r="AS4157" i="3"/>
  <c r="AT4157" i="3" s="1"/>
  <c r="AR4157" i="3"/>
  <c r="AS4156" i="3"/>
  <c r="AT4156" i="3" s="1"/>
  <c r="AR4156" i="3"/>
  <c r="AS4155" i="3"/>
  <c r="AT4155" i="3" s="1"/>
  <c r="AR4155" i="3"/>
  <c r="AT4154" i="3"/>
  <c r="AS4154" i="3"/>
  <c r="AR4154" i="3"/>
  <c r="AT4153" i="3"/>
  <c r="AS4153" i="3"/>
  <c r="AR4153" i="3"/>
  <c r="AS4152" i="3"/>
  <c r="AT4152" i="3" s="1"/>
  <c r="AR4152" i="3"/>
  <c r="AS4151" i="3"/>
  <c r="AT4151" i="3" s="1"/>
  <c r="AR4151" i="3"/>
  <c r="AS4150" i="3"/>
  <c r="AT4150" i="3" s="1"/>
  <c r="AR4150" i="3"/>
  <c r="AS4149" i="3"/>
  <c r="AT4149" i="3" s="1"/>
  <c r="AR4149" i="3"/>
  <c r="AS4148" i="3"/>
  <c r="AT4148" i="3" s="1"/>
  <c r="AR4148" i="3"/>
  <c r="AS4147" i="3"/>
  <c r="AT4147" i="3" s="1"/>
  <c r="AR4147" i="3"/>
  <c r="AT4146" i="3"/>
  <c r="AS4146" i="3"/>
  <c r="AR4146" i="3"/>
  <c r="AT4145" i="3"/>
  <c r="AS4145" i="3"/>
  <c r="AR4145" i="3"/>
  <c r="AS4144" i="3"/>
  <c r="AT4144" i="3" s="1"/>
  <c r="AR4144" i="3"/>
  <c r="AS4143" i="3"/>
  <c r="AT4143" i="3" s="1"/>
  <c r="AR4143" i="3"/>
  <c r="AS4142" i="3"/>
  <c r="AT4142" i="3" s="1"/>
  <c r="AR4142" i="3"/>
  <c r="AS4141" i="3"/>
  <c r="AT4141" i="3" s="1"/>
  <c r="AR4141" i="3"/>
  <c r="AS4140" i="3"/>
  <c r="AT4140" i="3" s="1"/>
  <c r="AR4140" i="3"/>
  <c r="AS4139" i="3"/>
  <c r="AT4139" i="3" s="1"/>
  <c r="AR4139" i="3"/>
  <c r="AT4138" i="3"/>
  <c r="AS4138" i="3"/>
  <c r="AR4138" i="3"/>
  <c r="AT4137" i="3"/>
  <c r="AS4137" i="3"/>
  <c r="AR4137" i="3"/>
  <c r="AS4136" i="3"/>
  <c r="AT4136" i="3" s="1"/>
  <c r="AR4136" i="3"/>
  <c r="AS4135" i="3"/>
  <c r="AT4135" i="3" s="1"/>
  <c r="AR4135" i="3"/>
  <c r="AS4134" i="3"/>
  <c r="AT4134" i="3" s="1"/>
  <c r="AR4134" i="3"/>
  <c r="AS4133" i="3"/>
  <c r="AT4133" i="3" s="1"/>
  <c r="AR4133" i="3"/>
  <c r="AS4132" i="3"/>
  <c r="AT4132" i="3" s="1"/>
  <c r="AR4132" i="3"/>
  <c r="AS4131" i="3"/>
  <c r="AT4131" i="3" s="1"/>
  <c r="AR4131" i="3"/>
  <c r="AT4130" i="3"/>
  <c r="AS4130" i="3"/>
  <c r="AR4130" i="3"/>
  <c r="AT4129" i="3"/>
  <c r="AS4129" i="3"/>
  <c r="AR4129" i="3"/>
  <c r="AS4128" i="3"/>
  <c r="AT4128" i="3" s="1"/>
  <c r="AR4128" i="3"/>
  <c r="AS4127" i="3"/>
  <c r="AT4127" i="3" s="1"/>
  <c r="AR4127" i="3"/>
  <c r="AT4126" i="3"/>
  <c r="AS4126" i="3"/>
  <c r="AR4126" i="3"/>
  <c r="AS4125" i="3"/>
  <c r="AT4125" i="3" s="1"/>
  <c r="AR4125" i="3"/>
  <c r="AS4124" i="3"/>
  <c r="AT4124" i="3" s="1"/>
  <c r="AR4124" i="3"/>
  <c r="AS4123" i="3"/>
  <c r="AT4123" i="3" s="1"/>
  <c r="AR4123" i="3"/>
  <c r="AT4122" i="3"/>
  <c r="AS4122" i="3"/>
  <c r="AR4122" i="3"/>
  <c r="AT4121" i="3"/>
  <c r="AS4121" i="3"/>
  <c r="AR4121" i="3"/>
  <c r="AS4120" i="3"/>
  <c r="AT4120" i="3" s="1"/>
  <c r="AR4120" i="3"/>
  <c r="AS4119" i="3"/>
  <c r="AT4119" i="3" s="1"/>
  <c r="AR4119" i="3"/>
  <c r="AT4118" i="3"/>
  <c r="AS4118" i="3"/>
  <c r="AR4118" i="3"/>
  <c r="AS4117" i="3"/>
  <c r="AT4117" i="3" s="1"/>
  <c r="AR4117" i="3"/>
  <c r="AS4116" i="3"/>
  <c r="AT4116" i="3" s="1"/>
  <c r="AR4116" i="3"/>
  <c r="AS4115" i="3"/>
  <c r="AT4115" i="3" s="1"/>
  <c r="AR4115" i="3"/>
  <c r="AT4114" i="3"/>
  <c r="AS4114" i="3"/>
  <c r="AR4114" i="3"/>
  <c r="AT4113" i="3"/>
  <c r="AS4113" i="3"/>
  <c r="AR4113" i="3"/>
  <c r="AS4112" i="3"/>
  <c r="AT4112" i="3" s="1"/>
  <c r="AR4112" i="3"/>
  <c r="AS4111" i="3"/>
  <c r="AT4111" i="3" s="1"/>
  <c r="AR4111" i="3"/>
  <c r="AT4110" i="3"/>
  <c r="AS4110" i="3"/>
  <c r="AR4110" i="3"/>
  <c r="AS4109" i="3"/>
  <c r="AT4109" i="3" s="1"/>
  <c r="AR4109" i="3"/>
  <c r="AS4108" i="3"/>
  <c r="AT4108" i="3" s="1"/>
  <c r="AR4108" i="3"/>
  <c r="AS4107" i="3"/>
  <c r="AT4107" i="3" s="1"/>
  <c r="AR4107" i="3"/>
  <c r="AT4106" i="3"/>
  <c r="AS4106" i="3"/>
  <c r="AR4106" i="3"/>
  <c r="AT4105" i="3"/>
  <c r="AS4105" i="3"/>
  <c r="AR4105" i="3"/>
  <c r="AS4104" i="3"/>
  <c r="AT4104" i="3" s="1"/>
  <c r="AR4104" i="3"/>
  <c r="AS4103" i="3"/>
  <c r="AT4103" i="3" s="1"/>
  <c r="AR4103" i="3"/>
  <c r="AT4102" i="3"/>
  <c r="AS4102" i="3"/>
  <c r="AR4102" i="3"/>
  <c r="AS4101" i="3"/>
  <c r="AT4101" i="3" s="1"/>
  <c r="AR4101" i="3"/>
  <c r="AS4100" i="3"/>
  <c r="AT4100" i="3" s="1"/>
  <c r="AR4100" i="3"/>
  <c r="AS4099" i="3"/>
  <c r="AT4099" i="3" s="1"/>
  <c r="AR4099" i="3"/>
  <c r="AT4098" i="3"/>
  <c r="AS4098" i="3"/>
  <c r="AR4098" i="3"/>
  <c r="AT4097" i="3"/>
  <c r="AS4097" i="3"/>
  <c r="AR4097" i="3"/>
  <c r="AS4096" i="3"/>
  <c r="AT4096" i="3" s="1"/>
  <c r="AR4096" i="3"/>
  <c r="AS4095" i="3"/>
  <c r="AT4095" i="3" s="1"/>
  <c r="AR4095" i="3"/>
  <c r="AT4094" i="3"/>
  <c r="AS4094" i="3"/>
  <c r="AR4094" i="3"/>
  <c r="AS4093" i="3"/>
  <c r="AT4093" i="3" s="1"/>
  <c r="AR4093" i="3"/>
  <c r="AS4092" i="3"/>
  <c r="AT4092" i="3" s="1"/>
  <c r="AR4092" i="3"/>
  <c r="AS4091" i="3"/>
  <c r="AT4091" i="3" s="1"/>
  <c r="AR4091" i="3"/>
  <c r="AT4090" i="3"/>
  <c r="AS4090" i="3"/>
  <c r="AR4090" i="3"/>
  <c r="AT4089" i="3"/>
  <c r="AS4089" i="3"/>
  <c r="AR4089" i="3"/>
  <c r="AS4088" i="3"/>
  <c r="AT4088" i="3" s="1"/>
  <c r="AR4088" i="3"/>
  <c r="AS4087" i="3"/>
  <c r="AT4087" i="3" s="1"/>
  <c r="AR4087" i="3"/>
  <c r="AT4086" i="3"/>
  <c r="AS4086" i="3"/>
  <c r="AR4086" i="3"/>
  <c r="AS4085" i="3"/>
  <c r="AT4085" i="3" s="1"/>
  <c r="AR4085" i="3"/>
  <c r="AS4084" i="3"/>
  <c r="AT4084" i="3" s="1"/>
  <c r="AR4084" i="3"/>
  <c r="AS4083" i="3"/>
  <c r="AT4083" i="3" s="1"/>
  <c r="AR4083" i="3"/>
  <c r="AT4082" i="3"/>
  <c r="AS4082" i="3"/>
  <c r="AR4082" i="3"/>
  <c r="AT4081" i="3"/>
  <c r="AS4081" i="3"/>
  <c r="AR4081" i="3"/>
  <c r="AS4080" i="3"/>
  <c r="AT4080" i="3" s="1"/>
  <c r="AR4080" i="3"/>
  <c r="AS4079" i="3"/>
  <c r="AT4079" i="3" s="1"/>
  <c r="AR4079" i="3"/>
  <c r="AT4078" i="3"/>
  <c r="AS4078" i="3"/>
  <c r="AR4078" i="3"/>
  <c r="AS4077" i="3"/>
  <c r="AT4077" i="3" s="1"/>
  <c r="AR4077" i="3"/>
  <c r="AS4076" i="3"/>
  <c r="AT4076" i="3" s="1"/>
  <c r="AR4076" i="3"/>
  <c r="AS4075" i="3"/>
  <c r="AT4075" i="3" s="1"/>
  <c r="AR4075" i="3"/>
  <c r="AT4074" i="3"/>
  <c r="AS4074" i="3"/>
  <c r="AR4074" i="3"/>
  <c r="AT4073" i="3"/>
  <c r="AS4073" i="3"/>
  <c r="AR4073" i="3"/>
  <c r="AS4072" i="3"/>
  <c r="AT4072" i="3" s="1"/>
  <c r="AR4072" i="3"/>
  <c r="AS4071" i="3"/>
  <c r="AT4071" i="3" s="1"/>
  <c r="AR4071" i="3"/>
  <c r="AT4070" i="3"/>
  <c r="AS4070" i="3"/>
  <c r="AR4070" i="3"/>
  <c r="AS4069" i="3"/>
  <c r="AT4069" i="3" s="1"/>
  <c r="AR4069" i="3"/>
  <c r="AS4068" i="3"/>
  <c r="AT4068" i="3" s="1"/>
  <c r="AR4068" i="3"/>
  <c r="AS4067" i="3"/>
  <c r="AT4067" i="3" s="1"/>
  <c r="AR4067" i="3"/>
  <c r="AT4066" i="3"/>
  <c r="AS4066" i="3"/>
  <c r="AR4066" i="3"/>
  <c r="AT4065" i="3"/>
  <c r="AS4065" i="3"/>
  <c r="AR4065" i="3"/>
  <c r="AS4064" i="3"/>
  <c r="AT4064" i="3" s="1"/>
  <c r="AR4064" i="3"/>
  <c r="AS4063" i="3"/>
  <c r="AT4063" i="3" s="1"/>
  <c r="AR4063" i="3"/>
  <c r="AT4062" i="3"/>
  <c r="AS4062" i="3"/>
  <c r="AR4062" i="3"/>
  <c r="AS4061" i="3"/>
  <c r="AT4061" i="3" s="1"/>
  <c r="AR4061" i="3"/>
  <c r="AS4060" i="3"/>
  <c r="AT4060" i="3" s="1"/>
  <c r="AR4060" i="3"/>
  <c r="AS4059" i="3"/>
  <c r="AT4059" i="3" s="1"/>
  <c r="AR4059" i="3"/>
  <c r="AT4058" i="3"/>
  <c r="AS4058" i="3"/>
  <c r="AR4058" i="3"/>
  <c r="AT4057" i="3"/>
  <c r="AS4057" i="3"/>
  <c r="AR4057" i="3"/>
  <c r="AS4056" i="3"/>
  <c r="AT4056" i="3" s="1"/>
  <c r="AR4056" i="3"/>
  <c r="AS4055" i="3"/>
  <c r="AT4055" i="3" s="1"/>
  <c r="AR4055" i="3"/>
  <c r="AT4054" i="3"/>
  <c r="AS4054" i="3"/>
  <c r="AR4054" i="3"/>
  <c r="AS4053" i="3"/>
  <c r="AT4053" i="3" s="1"/>
  <c r="AR4053" i="3"/>
  <c r="AS4052" i="3"/>
  <c r="AT4052" i="3" s="1"/>
  <c r="AR4052" i="3"/>
  <c r="AS4051" i="3"/>
  <c r="AT4051" i="3" s="1"/>
  <c r="AR4051" i="3"/>
  <c r="AT4050" i="3"/>
  <c r="AS4050" i="3"/>
  <c r="AR4050" i="3"/>
  <c r="AT4049" i="3"/>
  <c r="AS4049" i="3"/>
  <c r="AR4049" i="3"/>
  <c r="AS4048" i="3"/>
  <c r="AT4048" i="3" s="1"/>
  <c r="AR4048" i="3"/>
  <c r="AS4047" i="3"/>
  <c r="AT4047" i="3" s="1"/>
  <c r="AR4047" i="3"/>
  <c r="AT4046" i="3"/>
  <c r="AS4046" i="3"/>
  <c r="AR4046" i="3"/>
  <c r="AS4045" i="3"/>
  <c r="AT4045" i="3" s="1"/>
  <c r="AR4045" i="3"/>
  <c r="AS4044" i="3"/>
  <c r="AT4044" i="3" s="1"/>
  <c r="AR4044" i="3"/>
  <c r="AS4043" i="3"/>
  <c r="AT4043" i="3" s="1"/>
  <c r="AR4043" i="3"/>
  <c r="AT4042" i="3"/>
  <c r="AS4042" i="3"/>
  <c r="AR4042" i="3"/>
  <c r="AT4041" i="3"/>
  <c r="AS4041" i="3"/>
  <c r="AR4041" i="3"/>
  <c r="AS4040" i="3"/>
  <c r="AT4040" i="3" s="1"/>
  <c r="AR4040" i="3"/>
  <c r="AS4039" i="3"/>
  <c r="AT4039" i="3" s="1"/>
  <c r="AR4039" i="3"/>
  <c r="AT4038" i="3"/>
  <c r="AS4038" i="3"/>
  <c r="AR4038" i="3"/>
  <c r="AS4037" i="3"/>
  <c r="AT4037" i="3" s="1"/>
  <c r="AR4037" i="3"/>
  <c r="AS4036" i="3"/>
  <c r="AT4036" i="3" s="1"/>
  <c r="AR4036" i="3"/>
  <c r="AT4035" i="3"/>
  <c r="AS4035" i="3"/>
  <c r="AR4035" i="3"/>
  <c r="AT4034" i="3"/>
  <c r="AS4034" i="3"/>
  <c r="AR4034" i="3"/>
  <c r="AS4033" i="3"/>
  <c r="AT4033" i="3" s="1"/>
  <c r="AR4033" i="3"/>
  <c r="AS4032" i="3"/>
  <c r="AT4032" i="3" s="1"/>
  <c r="AR4032" i="3"/>
  <c r="AT4031" i="3"/>
  <c r="AS4031" i="3"/>
  <c r="AR4031" i="3"/>
  <c r="AT4030" i="3"/>
  <c r="AS4030" i="3"/>
  <c r="AR4030" i="3"/>
  <c r="AT4029" i="3"/>
  <c r="AS4029" i="3"/>
  <c r="AR4029" i="3"/>
  <c r="AS4028" i="3"/>
  <c r="AT4028" i="3" s="1"/>
  <c r="AR4028" i="3"/>
  <c r="AT4027" i="3"/>
  <c r="AS4027" i="3"/>
  <c r="AR4027" i="3"/>
  <c r="AS4026" i="3"/>
  <c r="AT4026" i="3" s="1"/>
  <c r="AR4026" i="3"/>
  <c r="AS4025" i="3"/>
  <c r="AT4025" i="3" s="1"/>
  <c r="AR4025" i="3"/>
  <c r="AS4024" i="3"/>
  <c r="AT4024" i="3" s="1"/>
  <c r="AR4024" i="3"/>
  <c r="AT4023" i="3"/>
  <c r="AS4023" i="3"/>
  <c r="AR4023" i="3"/>
  <c r="AT4022" i="3"/>
  <c r="AS4022" i="3"/>
  <c r="AR4022" i="3"/>
  <c r="AT4021" i="3"/>
  <c r="AS4021" i="3"/>
  <c r="AR4021" i="3"/>
  <c r="AS4020" i="3"/>
  <c r="AT4020" i="3" s="1"/>
  <c r="AR4020" i="3"/>
  <c r="AT4019" i="3"/>
  <c r="AS4019" i="3"/>
  <c r="AR4019" i="3"/>
  <c r="AS4018" i="3"/>
  <c r="AT4018" i="3" s="1"/>
  <c r="AR4018" i="3"/>
  <c r="AS4017" i="3"/>
  <c r="AT4017" i="3" s="1"/>
  <c r="AR4017" i="3"/>
  <c r="AS4016" i="3"/>
  <c r="AT4016" i="3" s="1"/>
  <c r="AR4016" i="3"/>
  <c r="AT4015" i="3"/>
  <c r="AS4015" i="3"/>
  <c r="AR4015" i="3"/>
  <c r="AT4014" i="3"/>
  <c r="AS4014" i="3"/>
  <c r="AR4014" i="3"/>
  <c r="AT4013" i="3"/>
  <c r="AS4013" i="3"/>
  <c r="AR4013" i="3"/>
  <c r="AS4012" i="3"/>
  <c r="AT4012" i="3" s="1"/>
  <c r="AR4012" i="3"/>
  <c r="AT4011" i="3"/>
  <c r="AS4011" i="3"/>
  <c r="AR4011" i="3"/>
  <c r="AS4010" i="3"/>
  <c r="AT4010" i="3" s="1"/>
  <c r="AR4010" i="3"/>
  <c r="AS4009" i="3"/>
  <c r="AT4009" i="3" s="1"/>
  <c r="AR4009" i="3"/>
  <c r="AS4008" i="3"/>
  <c r="AT4008" i="3" s="1"/>
  <c r="AR4008" i="3"/>
  <c r="AT4007" i="3"/>
  <c r="AS4007" i="3"/>
  <c r="AR4007" i="3"/>
  <c r="AT4006" i="3"/>
  <c r="AS4006" i="3"/>
  <c r="AR4006" i="3"/>
  <c r="AT4005" i="3"/>
  <c r="AS4005" i="3"/>
  <c r="AR4005" i="3"/>
  <c r="AS4004" i="3"/>
  <c r="AT4004" i="3" s="1"/>
  <c r="AR4004" i="3"/>
  <c r="AT4003" i="3"/>
  <c r="AS4003" i="3"/>
  <c r="AR4003" i="3"/>
  <c r="AS4002" i="3"/>
  <c r="AT4002" i="3" s="1"/>
  <c r="AR4002" i="3"/>
  <c r="AS4001" i="3"/>
  <c r="AT4001" i="3" s="1"/>
  <c r="AR4001" i="3"/>
  <c r="AS4000" i="3"/>
  <c r="AT4000" i="3" s="1"/>
  <c r="AR4000" i="3"/>
  <c r="AT3999" i="3"/>
  <c r="AS3999" i="3"/>
  <c r="AR3999" i="3"/>
  <c r="AT3998" i="3"/>
  <c r="AS3998" i="3"/>
  <c r="AR3998" i="3"/>
  <c r="AT3997" i="3"/>
  <c r="AS3997" i="3"/>
  <c r="AR3997" i="3"/>
  <c r="AS3996" i="3"/>
  <c r="AT3996" i="3" s="1"/>
  <c r="AR3996" i="3"/>
  <c r="AT3995" i="3"/>
  <c r="AS3995" i="3"/>
  <c r="AR3995" i="3"/>
  <c r="AS3994" i="3"/>
  <c r="AT3994" i="3" s="1"/>
  <c r="AR3994" i="3"/>
  <c r="AS3993" i="3"/>
  <c r="AT3993" i="3" s="1"/>
  <c r="AR3993" i="3"/>
  <c r="AS3992" i="3"/>
  <c r="AT3992" i="3" s="1"/>
  <c r="AR3992" i="3"/>
  <c r="AT3991" i="3"/>
  <c r="AS3991" i="3"/>
  <c r="AR3991" i="3"/>
  <c r="AT3990" i="3"/>
  <c r="AS3990" i="3"/>
  <c r="AR3990" i="3"/>
  <c r="AT3989" i="3"/>
  <c r="AS3989" i="3"/>
  <c r="AR3989" i="3"/>
  <c r="AS3988" i="3"/>
  <c r="AT3988" i="3" s="1"/>
  <c r="AR3988" i="3"/>
  <c r="AT3987" i="3"/>
  <c r="AS3987" i="3"/>
  <c r="AR3987" i="3"/>
  <c r="AS3986" i="3"/>
  <c r="AT3986" i="3" s="1"/>
  <c r="AR3986" i="3"/>
  <c r="AS3985" i="3"/>
  <c r="AT3985" i="3" s="1"/>
  <c r="AR3985" i="3"/>
  <c r="AS3984" i="3"/>
  <c r="AT3984" i="3" s="1"/>
  <c r="AR3984" i="3"/>
  <c r="AT3983" i="3"/>
  <c r="AS3983" i="3"/>
  <c r="AR3983" i="3"/>
  <c r="AT3982" i="3"/>
  <c r="AS3982" i="3"/>
  <c r="AR3982" i="3"/>
  <c r="AT3981" i="3"/>
  <c r="AS3981" i="3"/>
  <c r="AR3981" i="3"/>
  <c r="AS3980" i="3"/>
  <c r="AT3980" i="3" s="1"/>
  <c r="AR3980" i="3"/>
  <c r="AT3979" i="3"/>
  <c r="AS3979" i="3"/>
  <c r="AR3979" i="3"/>
  <c r="AS3978" i="3"/>
  <c r="AT3978" i="3" s="1"/>
  <c r="AR3978" i="3"/>
  <c r="AS3977" i="3"/>
  <c r="AT3977" i="3" s="1"/>
  <c r="AR3977" i="3"/>
  <c r="AS3976" i="3"/>
  <c r="AT3976" i="3" s="1"/>
  <c r="AR3976" i="3"/>
  <c r="AT3975" i="3"/>
  <c r="AS3975" i="3"/>
  <c r="AR3975" i="3"/>
  <c r="AT3974" i="3"/>
  <c r="AS3974" i="3"/>
  <c r="AR3974" i="3"/>
  <c r="AT3973" i="3"/>
  <c r="AS3973" i="3"/>
  <c r="AR3973" i="3"/>
  <c r="AS3972" i="3"/>
  <c r="AT3972" i="3" s="1"/>
  <c r="AR3972" i="3"/>
  <c r="AT3971" i="3"/>
  <c r="AS3971" i="3"/>
  <c r="AR3971" i="3"/>
  <c r="AS3970" i="3"/>
  <c r="AT3970" i="3" s="1"/>
  <c r="AR3970" i="3"/>
  <c r="AS3969" i="3"/>
  <c r="AT3969" i="3" s="1"/>
  <c r="AR3969" i="3"/>
  <c r="AS3968" i="3"/>
  <c r="AT3968" i="3" s="1"/>
  <c r="AR3968" i="3"/>
  <c r="AT3967" i="3"/>
  <c r="AS3967" i="3"/>
  <c r="AR3967" i="3"/>
  <c r="AT3966" i="3"/>
  <c r="AS3966" i="3"/>
  <c r="AR3966" i="3"/>
  <c r="AT3965" i="3"/>
  <c r="AS3965" i="3"/>
  <c r="AR3965" i="3"/>
  <c r="AS3964" i="3"/>
  <c r="AT3964" i="3" s="1"/>
  <c r="AR3964" i="3"/>
  <c r="AT3963" i="3"/>
  <c r="AS3963" i="3"/>
  <c r="AR3963" i="3"/>
  <c r="AS3962" i="3"/>
  <c r="AT3962" i="3" s="1"/>
  <c r="AR3962" i="3"/>
  <c r="AS3961" i="3"/>
  <c r="AT3961" i="3" s="1"/>
  <c r="AR3961" i="3"/>
  <c r="AS3960" i="3"/>
  <c r="AT3960" i="3" s="1"/>
  <c r="AR3960" i="3"/>
  <c r="AT3959" i="3"/>
  <c r="AS3959" i="3"/>
  <c r="AR3959" i="3"/>
  <c r="AT3958" i="3"/>
  <c r="AS3958" i="3"/>
  <c r="AR3958" i="3"/>
  <c r="AT3957" i="3"/>
  <c r="AS3957" i="3"/>
  <c r="AR3957" i="3"/>
  <c r="AS3956" i="3"/>
  <c r="AT3956" i="3" s="1"/>
  <c r="AR3956" i="3"/>
  <c r="AT3955" i="3"/>
  <c r="AS3955" i="3"/>
  <c r="AR3955" i="3"/>
  <c r="AS3954" i="3"/>
  <c r="AT3954" i="3" s="1"/>
  <c r="AR3954" i="3"/>
  <c r="AS3953" i="3"/>
  <c r="AT3953" i="3" s="1"/>
  <c r="AR3953" i="3"/>
  <c r="AS3952" i="3"/>
  <c r="AT3952" i="3" s="1"/>
  <c r="AR3952" i="3"/>
  <c r="AT3951" i="3"/>
  <c r="AS3951" i="3"/>
  <c r="AR3951" i="3"/>
  <c r="AT3950" i="3"/>
  <c r="AS3950" i="3"/>
  <c r="AR3950" i="3"/>
  <c r="AT3949" i="3"/>
  <c r="AS3949" i="3"/>
  <c r="AR3949" i="3"/>
  <c r="AS3948" i="3"/>
  <c r="AT3948" i="3" s="1"/>
  <c r="AR3948" i="3"/>
  <c r="AT3947" i="3"/>
  <c r="AS3947" i="3"/>
  <c r="AR3947" i="3"/>
  <c r="AS3946" i="3"/>
  <c r="AT3946" i="3" s="1"/>
  <c r="AR3946" i="3"/>
  <c r="AS3945" i="3"/>
  <c r="AT3945" i="3" s="1"/>
  <c r="AR3945" i="3"/>
  <c r="AS3944" i="3"/>
  <c r="AT3944" i="3" s="1"/>
  <c r="AR3944" i="3"/>
  <c r="AT3943" i="3"/>
  <c r="AS3943" i="3"/>
  <c r="AR3943" i="3"/>
  <c r="AT3942" i="3"/>
  <c r="AS3942" i="3"/>
  <c r="AR3942" i="3"/>
  <c r="AT3941" i="3"/>
  <c r="AS3941" i="3"/>
  <c r="AR3941" i="3"/>
  <c r="AS3940" i="3"/>
  <c r="AT3940" i="3" s="1"/>
  <c r="AR3940" i="3"/>
  <c r="AT3939" i="3"/>
  <c r="AS3939" i="3"/>
  <c r="AR3939" i="3"/>
  <c r="AS3938" i="3"/>
  <c r="AT3938" i="3" s="1"/>
  <c r="AR3938" i="3"/>
  <c r="AS3937" i="3"/>
  <c r="AT3937" i="3" s="1"/>
  <c r="AR3937" i="3"/>
  <c r="AS3936" i="3"/>
  <c r="AT3936" i="3" s="1"/>
  <c r="AR3936" i="3"/>
  <c r="AT3935" i="3"/>
  <c r="AS3935" i="3"/>
  <c r="AR3935" i="3"/>
  <c r="AT3934" i="3"/>
  <c r="AS3934" i="3"/>
  <c r="AR3934" i="3"/>
  <c r="AT3933" i="3"/>
  <c r="AS3933" i="3"/>
  <c r="AR3933" i="3"/>
  <c r="AS3932" i="3"/>
  <c r="AT3932" i="3" s="1"/>
  <c r="AR3932" i="3"/>
  <c r="AT3931" i="3"/>
  <c r="AS3931" i="3"/>
  <c r="AR3931" i="3"/>
  <c r="AS3930" i="3"/>
  <c r="AT3930" i="3" s="1"/>
  <c r="AR3930" i="3"/>
  <c r="AS3929" i="3"/>
  <c r="AT3929" i="3" s="1"/>
  <c r="AR3929" i="3"/>
  <c r="AS3928" i="3"/>
  <c r="AT3928" i="3" s="1"/>
  <c r="AR3928" i="3"/>
  <c r="AT3927" i="3"/>
  <c r="AS3927" i="3"/>
  <c r="AR3927" i="3"/>
  <c r="AT3926" i="3"/>
  <c r="AS3926" i="3"/>
  <c r="AR3926" i="3"/>
  <c r="AT3925" i="3"/>
  <c r="AS3925" i="3"/>
  <c r="AR3925" i="3"/>
  <c r="AS3924" i="3"/>
  <c r="AT3924" i="3" s="1"/>
  <c r="AR3924" i="3"/>
  <c r="AT3923" i="3"/>
  <c r="AS3923" i="3"/>
  <c r="AR3923" i="3"/>
  <c r="AS3922" i="3"/>
  <c r="AT3922" i="3" s="1"/>
  <c r="AR3922" i="3"/>
  <c r="AS3921" i="3"/>
  <c r="AT3921" i="3" s="1"/>
  <c r="AR3921" i="3"/>
  <c r="AS3920" i="3"/>
  <c r="AT3920" i="3" s="1"/>
  <c r="AR3920" i="3"/>
  <c r="AT3919" i="3"/>
  <c r="AS3919" i="3"/>
  <c r="AR3919" i="3"/>
  <c r="AT3918" i="3"/>
  <c r="AS3918" i="3"/>
  <c r="AR3918" i="3"/>
  <c r="AT3917" i="3"/>
  <c r="AS3917" i="3"/>
  <c r="AR3917" i="3"/>
  <c r="AS3916" i="3"/>
  <c r="AT3916" i="3" s="1"/>
  <c r="AR3916" i="3"/>
  <c r="AT3915" i="3"/>
  <c r="AS3915" i="3"/>
  <c r="AR3915" i="3"/>
  <c r="AS3914" i="3"/>
  <c r="AT3914" i="3" s="1"/>
  <c r="AR3914" i="3"/>
  <c r="AS3913" i="3"/>
  <c r="AT3913" i="3" s="1"/>
  <c r="AR3913" i="3"/>
  <c r="AS3912" i="3"/>
  <c r="AT3912" i="3" s="1"/>
  <c r="AR3912" i="3"/>
  <c r="AT3911" i="3"/>
  <c r="AS3911" i="3"/>
  <c r="AR3911" i="3"/>
  <c r="AT3910" i="3"/>
  <c r="AS3910" i="3"/>
  <c r="AR3910" i="3"/>
  <c r="AT3909" i="3"/>
  <c r="AS3909" i="3"/>
  <c r="AR3909" i="3"/>
  <c r="AS3908" i="3"/>
  <c r="AT3908" i="3" s="1"/>
  <c r="AR3908" i="3"/>
  <c r="AT3907" i="3"/>
  <c r="AS3907" i="3"/>
  <c r="AR3907" i="3"/>
  <c r="AS3906" i="3"/>
  <c r="AT3906" i="3" s="1"/>
  <c r="AR3906" i="3"/>
  <c r="AS3905" i="3"/>
  <c r="AT3905" i="3" s="1"/>
  <c r="AR3905" i="3"/>
  <c r="AS3904" i="3"/>
  <c r="AT3904" i="3" s="1"/>
  <c r="AR3904" i="3"/>
  <c r="AT3903" i="3"/>
  <c r="AS3903" i="3"/>
  <c r="AR3903" i="3"/>
  <c r="AT3902" i="3"/>
  <c r="AS3902" i="3"/>
  <c r="AR3902" i="3"/>
  <c r="AT3901" i="3"/>
  <c r="AS3901" i="3"/>
  <c r="AR3901" i="3"/>
  <c r="AS3900" i="3"/>
  <c r="AT3900" i="3" s="1"/>
  <c r="AR3900" i="3"/>
  <c r="AT3899" i="3"/>
  <c r="AS3899" i="3"/>
  <c r="AR3899" i="3"/>
  <c r="AS3898" i="3"/>
  <c r="AT3898" i="3" s="1"/>
  <c r="AR3898" i="3"/>
  <c r="AS3897" i="3"/>
  <c r="AT3897" i="3" s="1"/>
  <c r="AR3897" i="3"/>
  <c r="AS3896" i="3"/>
  <c r="AT3896" i="3" s="1"/>
  <c r="AR3896" i="3"/>
  <c r="AT3895" i="3"/>
  <c r="AS3895" i="3"/>
  <c r="AR3895" i="3"/>
  <c r="AT3894" i="3"/>
  <c r="AS3894" i="3"/>
  <c r="AR3894" i="3"/>
  <c r="AT3893" i="3"/>
  <c r="AS3893" i="3"/>
  <c r="AR3893" i="3"/>
  <c r="AS3892" i="3"/>
  <c r="AT3892" i="3" s="1"/>
  <c r="AR3892" i="3"/>
  <c r="AT3891" i="3"/>
  <c r="AS3891" i="3"/>
  <c r="AR3891" i="3"/>
  <c r="AS3890" i="3"/>
  <c r="AT3890" i="3" s="1"/>
  <c r="AR3890" i="3"/>
  <c r="AS3889" i="3"/>
  <c r="AT3889" i="3" s="1"/>
  <c r="AR3889" i="3"/>
  <c r="AS3888" i="3"/>
  <c r="AT3888" i="3" s="1"/>
  <c r="AR3888" i="3"/>
  <c r="AT3887" i="3"/>
  <c r="AS3887" i="3"/>
  <c r="AR3887" i="3"/>
  <c r="AT3886" i="3"/>
  <c r="AS3886" i="3"/>
  <c r="AR3886" i="3"/>
  <c r="AT3885" i="3"/>
  <c r="AS3885" i="3"/>
  <c r="AR3885" i="3"/>
  <c r="AS3884" i="3"/>
  <c r="AT3884" i="3" s="1"/>
  <c r="AR3884" i="3"/>
  <c r="AT3883" i="3"/>
  <c r="AS3883" i="3"/>
  <c r="AR3883" i="3"/>
  <c r="AS3882" i="3"/>
  <c r="AT3882" i="3" s="1"/>
  <c r="AR3882" i="3"/>
  <c r="AS3881" i="3"/>
  <c r="AT3881" i="3" s="1"/>
  <c r="AR3881" i="3"/>
  <c r="AS3880" i="3"/>
  <c r="AT3880" i="3" s="1"/>
  <c r="AR3880" i="3"/>
  <c r="AT3879" i="3"/>
  <c r="AS3879" i="3"/>
  <c r="AR3879" i="3"/>
  <c r="AT3878" i="3"/>
  <c r="AS3878" i="3"/>
  <c r="AR3878" i="3"/>
  <c r="AT3877" i="3"/>
  <c r="AS3877" i="3"/>
  <c r="AR3877" i="3"/>
  <c r="AS3876" i="3"/>
  <c r="AT3876" i="3" s="1"/>
  <c r="AR3876" i="3"/>
  <c r="AT3875" i="3"/>
  <c r="AS3875" i="3"/>
  <c r="AR3875" i="3"/>
  <c r="AS3874" i="3"/>
  <c r="AT3874" i="3" s="1"/>
  <c r="AR3874" i="3"/>
  <c r="AS3873" i="3"/>
  <c r="AT3873" i="3" s="1"/>
  <c r="AR3873" i="3"/>
  <c r="AS3872" i="3"/>
  <c r="AT3872" i="3" s="1"/>
  <c r="AR3872" i="3"/>
  <c r="AT3871" i="3"/>
  <c r="AS3871" i="3"/>
  <c r="AR3871" i="3"/>
  <c r="AT3870" i="3"/>
  <c r="AS3870" i="3"/>
  <c r="AR3870" i="3"/>
  <c r="AT3869" i="3"/>
  <c r="AS3869" i="3"/>
  <c r="AR3869" i="3"/>
  <c r="AS3868" i="3"/>
  <c r="AT3868" i="3" s="1"/>
  <c r="AR3868" i="3"/>
  <c r="AT3867" i="3"/>
  <c r="AS3867" i="3"/>
  <c r="AR3867" i="3"/>
  <c r="AS3866" i="3"/>
  <c r="AT3866" i="3" s="1"/>
  <c r="AR3866" i="3"/>
  <c r="AS3865" i="3"/>
  <c r="AT3865" i="3" s="1"/>
  <c r="AR3865" i="3"/>
  <c r="AS3864" i="3"/>
  <c r="AT3864" i="3" s="1"/>
  <c r="AR3864" i="3"/>
  <c r="AT3863" i="3"/>
  <c r="AS3863" i="3"/>
  <c r="AR3863" i="3"/>
  <c r="AT3862" i="3"/>
  <c r="AS3862" i="3"/>
  <c r="AR3862" i="3"/>
  <c r="AT3861" i="3"/>
  <c r="AS3861" i="3"/>
  <c r="AR3861" i="3"/>
  <c r="AS3860" i="3"/>
  <c r="AT3860" i="3" s="1"/>
  <c r="AR3860" i="3"/>
  <c r="AT3859" i="3"/>
  <c r="AS3859" i="3"/>
  <c r="AR3859" i="3"/>
  <c r="AS3858" i="3"/>
  <c r="AT3858" i="3" s="1"/>
  <c r="AR3858" i="3"/>
  <c r="AS3857" i="3"/>
  <c r="AT3857" i="3" s="1"/>
  <c r="AR3857" i="3"/>
  <c r="AS3856" i="3"/>
  <c r="AT3856" i="3" s="1"/>
  <c r="AR3856" i="3"/>
  <c r="AT3855" i="3"/>
  <c r="AS3855" i="3"/>
  <c r="AR3855" i="3"/>
  <c r="AT3854" i="3"/>
  <c r="AS3854" i="3"/>
  <c r="AR3854" i="3"/>
  <c r="AT3853" i="3"/>
  <c r="AS3853" i="3"/>
  <c r="AR3853" i="3"/>
  <c r="AS3852" i="3"/>
  <c r="AT3852" i="3" s="1"/>
  <c r="AR3852" i="3"/>
  <c r="AT3851" i="3"/>
  <c r="AS3851" i="3"/>
  <c r="AR3851" i="3"/>
  <c r="AS3850" i="3"/>
  <c r="AT3850" i="3" s="1"/>
  <c r="AR3850" i="3"/>
  <c r="AS3849" i="3"/>
  <c r="AT3849" i="3" s="1"/>
  <c r="AR3849" i="3"/>
  <c r="AS3848" i="3"/>
  <c r="AT3848" i="3" s="1"/>
  <c r="AR3848" i="3"/>
  <c r="AT3847" i="3"/>
  <c r="AS3847" i="3"/>
  <c r="AR3847" i="3"/>
  <c r="AT3846" i="3"/>
  <c r="AS3846" i="3"/>
  <c r="AR3846" i="3"/>
  <c r="AT3845" i="3"/>
  <c r="AS3845" i="3"/>
  <c r="AR3845" i="3"/>
  <c r="AS3844" i="3"/>
  <c r="AT3844" i="3" s="1"/>
  <c r="AR3844" i="3"/>
  <c r="AT3843" i="3"/>
  <c r="AS3843" i="3"/>
  <c r="AR3843" i="3"/>
  <c r="AS3842" i="3"/>
  <c r="AT3842" i="3" s="1"/>
  <c r="AR3842" i="3"/>
  <c r="AS3841" i="3"/>
  <c r="AT3841" i="3" s="1"/>
  <c r="AR3841" i="3"/>
  <c r="AS3840" i="3"/>
  <c r="AT3840" i="3" s="1"/>
  <c r="AR3840" i="3"/>
  <c r="AT3839" i="3"/>
  <c r="AS3839" i="3"/>
  <c r="AR3839" i="3"/>
  <c r="AT3838" i="3"/>
  <c r="AS3838" i="3"/>
  <c r="AR3838" i="3"/>
  <c r="AT3837" i="3"/>
  <c r="AS3837" i="3"/>
  <c r="AR3837" i="3"/>
  <c r="AS3836" i="3"/>
  <c r="AT3836" i="3" s="1"/>
  <c r="AR3836" i="3"/>
  <c r="AT3835" i="3"/>
  <c r="AS3835" i="3"/>
  <c r="AR3835" i="3"/>
  <c r="AS3834" i="3"/>
  <c r="AT3834" i="3" s="1"/>
  <c r="AR3834" i="3"/>
  <c r="AS3833" i="3"/>
  <c r="AT3833" i="3" s="1"/>
  <c r="AR3833" i="3"/>
  <c r="AS3832" i="3"/>
  <c r="AT3832" i="3" s="1"/>
  <c r="AR3832" i="3"/>
  <c r="AT3831" i="3"/>
  <c r="AS3831" i="3"/>
  <c r="AR3831" i="3"/>
  <c r="AT3830" i="3"/>
  <c r="AS3830" i="3"/>
  <c r="AR3830" i="3"/>
  <c r="AT3829" i="3"/>
  <c r="AS3829" i="3"/>
  <c r="AR3829" i="3"/>
  <c r="AS3828" i="3"/>
  <c r="AT3828" i="3" s="1"/>
  <c r="AR3828" i="3"/>
  <c r="AT3827" i="3"/>
  <c r="AS3827" i="3"/>
  <c r="AR3827" i="3"/>
  <c r="AS3826" i="3"/>
  <c r="AT3826" i="3" s="1"/>
  <c r="AR3826" i="3"/>
  <c r="AS3825" i="3"/>
  <c r="AT3825" i="3" s="1"/>
  <c r="AR3825" i="3"/>
  <c r="AS3824" i="3"/>
  <c r="AT3824" i="3" s="1"/>
  <c r="AR3824" i="3"/>
  <c r="AT3823" i="3"/>
  <c r="AS3823" i="3"/>
  <c r="AR3823" i="3"/>
  <c r="AT3822" i="3"/>
  <c r="AS3822" i="3"/>
  <c r="AR3822" i="3"/>
  <c r="AT3821" i="3"/>
  <c r="AS3821" i="3"/>
  <c r="AR3821" i="3"/>
  <c r="AS3820" i="3"/>
  <c r="AT3820" i="3" s="1"/>
  <c r="AR3820" i="3"/>
  <c r="AT3819" i="3"/>
  <c r="AS3819" i="3"/>
  <c r="AR3819" i="3"/>
  <c r="AS3818" i="3"/>
  <c r="AT3818" i="3" s="1"/>
  <c r="AR3818" i="3"/>
  <c r="AS3817" i="3"/>
  <c r="AT3817" i="3" s="1"/>
  <c r="AR3817" i="3"/>
  <c r="AS3816" i="3"/>
  <c r="AT3816" i="3" s="1"/>
  <c r="AR3816" i="3"/>
  <c r="AT3815" i="3"/>
  <c r="AS3815" i="3"/>
  <c r="AR3815" i="3"/>
  <c r="AT3814" i="3"/>
  <c r="AS3814" i="3"/>
  <c r="AR3814" i="3"/>
  <c r="AT3813" i="3"/>
  <c r="AS3813" i="3"/>
  <c r="AR3813" i="3"/>
  <c r="AS3812" i="3"/>
  <c r="AT3812" i="3" s="1"/>
  <c r="AR3812" i="3"/>
  <c r="AT3811" i="3"/>
  <c r="AS3811" i="3"/>
  <c r="AR3811" i="3"/>
  <c r="AS3810" i="3"/>
  <c r="AT3810" i="3" s="1"/>
  <c r="AR3810" i="3"/>
  <c r="AS3809" i="3"/>
  <c r="AT3809" i="3" s="1"/>
  <c r="AR3809" i="3"/>
  <c r="AS3808" i="3"/>
  <c r="AT3808" i="3" s="1"/>
  <c r="AR3808" i="3"/>
  <c r="AT3807" i="3"/>
  <c r="AS3807" i="3"/>
  <c r="AR3807" i="3"/>
  <c r="AT3806" i="3"/>
  <c r="AS3806" i="3"/>
  <c r="AR3806" i="3"/>
  <c r="AT3805" i="3"/>
  <c r="AS3805" i="3"/>
  <c r="AR3805" i="3"/>
  <c r="AS3804" i="3"/>
  <c r="AT3804" i="3" s="1"/>
  <c r="AR3804" i="3"/>
  <c r="AT3803" i="3"/>
  <c r="AS3803" i="3"/>
  <c r="AR3803" i="3"/>
  <c r="AS3802" i="3"/>
  <c r="AT3802" i="3" s="1"/>
  <c r="AR3802" i="3"/>
  <c r="AS3801" i="3"/>
  <c r="AT3801" i="3" s="1"/>
  <c r="AR3801" i="3"/>
  <c r="AS3800" i="3"/>
  <c r="AT3800" i="3" s="1"/>
  <c r="AR3800" i="3"/>
  <c r="AT3799" i="3"/>
  <c r="AS3799" i="3"/>
  <c r="AR3799" i="3"/>
  <c r="AT3798" i="3"/>
  <c r="AS3798" i="3"/>
  <c r="AR3798" i="3"/>
  <c r="AT3797" i="3"/>
  <c r="AS3797" i="3"/>
  <c r="AR3797" i="3"/>
  <c r="AS3796" i="3"/>
  <c r="AT3796" i="3" s="1"/>
  <c r="AR3796" i="3"/>
  <c r="AT3795" i="3"/>
  <c r="AS3795" i="3"/>
  <c r="AR3795" i="3"/>
  <c r="AS3794" i="3"/>
  <c r="AT3794" i="3" s="1"/>
  <c r="AR3794" i="3"/>
  <c r="AS3793" i="3"/>
  <c r="AT3793" i="3" s="1"/>
  <c r="AR3793" i="3"/>
  <c r="AS3792" i="3"/>
  <c r="AT3792" i="3" s="1"/>
  <c r="AR3792" i="3"/>
  <c r="AT3791" i="3"/>
  <c r="AS3791" i="3"/>
  <c r="AR3791" i="3"/>
  <c r="AT3790" i="3"/>
  <c r="AS3790" i="3"/>
  <c r="AR3790" i="3"/>
  <c r="AT3789" i="3"/>
  <c r="AS3789" i="3"/>
  <c r="AR3789" i="3"/>
  <c r="AS3788" i="3"/>
  <c r="AT3788" i="3" s="1"/>
  <c r="AR3788" i="3"/>
  <c r="AT3787" i="3"/>
  <c r="AS3787" i="3"/>
  <c r="AR3787" i="3"/>
  <c r="AS3786" i="3"/>
  <c r="AT3786" i="3" s="1"/>
  <c r="AR3786" i="3"/>
  <c r="AS3785" i="3"/>
  <c r="AT3785" i="3" s="1"/>
  <c r="AR3785" i="3"/>
  <c r="AS3784" i="3"/>
  <c r="AT3784" i="3" s="1"/>
  <c r="AR3784" i="3"/>
  <c r="AT3783" i="3"/>
  <c r="AS3783" i="3"/>
  <c r="AR3783" i="3"/>
  <c r="AT3782" i="3"/>
  <c r="AS3782" i="3"/>
  <c r="AR3782" i="3"/>
  <c r="AT3781" i="3"/>
  <c r="AS3781" i="3"/>
  <c r="AR3781" i="3"/>
  <c r="AS3780" i="3"/>
  <c r="AT3780" i="3" s="1"/>
  <c r="AR3780" i="3"/>
  <c r="AT3779" i="3"/>
  <c r="AS3779" i="3"/>
  <c r="AR3779" i="3"/>
  <c r="AS3778" i="3"/>
  <c r="AT3778" i="3" s="1"/>
  <c r="AR3778" i="3"/>
  <c r="AS3777" i="3"/>
  <c r="AT3777" i="3" s="1"/>
  <c r="AR3777" i="3"/>
  <c r="AS3776" i="3"/>
  <c r="AT3776" i="3" s="1"/>
  <c r="AR3776" i="3"/>
  <c r="AT3775" i="3"/>
  <c r="AS3775" i="3"/>
  <c r="AR3775" i="3"/>
  <c r="AT3774" i="3"/>
  <c r="AS3774" i="3"/>
  <c r="AR3774" i="3"/>
  <c r="AT3773" i="3"/>
  <c r="AS3773" i="3"/>
  <c r="AR3773" i="3"/>
  <c r="AS3772" i="3"/>
  <c r="AT3772" i="3" s="1"/>
  <c r="AR3772" i="3"/>
  <c r="AT3771" i="3"/>
  <c r="AS3771" i="3"/>
  <c r="AR3771" i="3"/>
  <c r="AS3770" i="3"/>
  <c r="AT3770" i="3" s="1"/>
  <c r="AR3770" i="3"/>
  <c r="AS3769" i="3"/>
  <c r="AT3769" i="3" s="1"/>
  <c r="AR3769" i="3"/>
  <c r="AS3768" i="3"/>
  <c r="AT3768" i="3" s="1"/>
  <c r="AR3768" i="3"/>
  <c r="AT3767" i="3"/>
  <c r="AS3767" i="3"/>
  <c r="AR3767" i="3"/>
  <c r="AT3766" i="3"/>
  <c r="AS3766" i="3"/>
  <c r="AR3766" i="3"/>
  <c r="AT3765" i="3"/>
  <c r="AS3765" i="3"/>
  <c r="AR3765" i="3"/>
  <c r="AS3764" i="3"/>
  <c r="AT3764" i="3" s="1"/>
  <c r="AR3764" i="3"/>
  <c r="AT3763" i="3"/>
  <c r="AS3763" i="3"/>
  <c r="AR3763" i="3"/>
  <c r="AS3762" i="3"/>
  <c r="AT3762" i="3" s="1"/>
  <c r="AR3762" i="3"/>
  <c r="AS3761" i="3"/>
  <c r="AT3761" i="3" s="1"/>
  <c r="AR3761" i="3"/>
  <c r="AS3760" i="3"/>
  <c r="AT3760" i="3" s="1"/>
  <c r="AR3760" i="3"/>
  <c r="AT3759" i="3"/>
  <c r="AS3759" i="3"/>
  <c r="AR3759" i="3"/>
  <c r="AT3758" i="3"/>
  <c r="AS3758" i="3"/>
  <c r="AR3758" i="3"/>
  <c r="AT3757" i="3"/>
  <c r="AS3757" i="3"/>
  <c r="AR3757" i="3"/>
  <c r="AS3756" i="3"/>
  <c r="AT3756" i="3" s="1"/>
  <c r="AR3756" i="3"/>
  <c r="AT3755" i="3"/>
  <c r="AS3755" i="3"/>
  <c r="AR3755" i="3"/>
  <c r="AS3754" i="3"/>
  <c r="AT3754" i="3" s="1"/>
  <c r="AR3754" i="3"/>
  <c r="AS3753" i="3"/>
  <c r="AT3753" i="3" s="1"/>
  <c r="AR3753" i="3"/>
  <c r="AS3752" i="3"/>
  <c r="AT3752" i="3" s="1"/>
  <c r="AR3752" i="3"/>
  <c r="AT3751" i="3"/>
  <c r="AS3751" i="3"/>
  <c r="AR3751" i="3"/>
  <c r="AT3750" i="3"/>
  <c r="AS3750" i="3"/>
  <c r="AR3750" i="3"/>
  <c r="AT3749" i="3"/>
  <c r="AS3749" i="3"/>
  <c r="AR3749" i="3"/>
  <c r="AS3748" i="3"/>
  <c r="AT3748" i="3" s="1"/>
  <c r="AR3748" i="3"/>
  <c r="AT3747" i="3"/>
  <c r="AS3747" i="3"/>
  <c r="AR3747" i="3"/>
  <c r="AS3746" i="3"/>
  <c r="AT3746" i="3" s="1"/>
  <c r="AR3746" i="3"/>
  <c r="AS3745" i="3"/>
  <c r="AT3745" i="3" s="1"/>
  <c r="AR3745" i="3"/>
  <c r="AS3744" i="3"/>
  <c r="AT3744" i="3" s="1"/>
  <c r="AR3744" i="3"/>
  <c r="AT3743" i="3"/>
  <c r="AS3743" i="3"/>
  <c r="AR3743" i="3"/>
  <c r="AT3742" i="3"/>
  <c r="AS3742" i="3"/>
  <c r="AR3742" i="3"/>
  <c r="AT3741" i="3"/>
  <c r="AS3741" i="3"/>
  <c r="AR3741" i="3"/>
  <c r="AS3740" i="3"/>
  <c r="AT3740" i="3" s="1"/>
  <c r="AR3740" i="3"/>
  <c r="AT3739" i="3"/>
  <c r="AS3739" i="3"/>
  <c r="AR3739" i="3"/>
  <c r="AS3738" i="3"/>
  <c r="AT3738" i="3" s="1"/>
  <c r="AR3738" i="3"/>
  <c r="AS3737" i="3"/>
  <c r="AT3737" i="3" s="1"/>
  <c r="AR3737" i="3"/>
  <c r="AS3736" i="3"/>
  <c r="AT3736" i="3" s="1"/>
  <c r="AR3736" i="3"/>
  <c r="AT3735" i="3"/>
  <c r="AS3735" i="3"/>
  <c r="AR3735" i="3"/>
  <c r="AT3734" i="3"/>
  <c r="AS3734" i="3"/>
  <c r="AR3734" i="3"/>
  <c r="AT3733" i="3"/>
  <c r="AS3733" i="3"/>
  <c r="AR3733" i="3"/>
  <c r="AS3732" i="3"/>
  <c r="AT3732" i="3" s="1"/>
  <c r="AR3732" i="3"/>
  <c r="AT3731" i="3"/>
  <c r="AS3731" i="3"/>
  <c r="AR3731" i="3"/>
  <c r="AS3730" i="3"/>
  <c r="AT3730" i="3" s="1"/>
  <c r="AR3730" i="3"/>
  <c r="AS3729" i="3"/>
  <c r="AT3729" i="3" s="1"/>
  <c r="AR3729" i="3"/>
  <c r="AS3728" i="3"/>
  <c r="AT3728" i="3" s="1"/>
  <c r="AR3728" i="3"/>
  <c r="AT3727" i="3"/>
  <c r="AS3727" i="3"/>
  <c r="AR3727" i="3"/>
  <c r="AT3726" i="3"/>
  <c r="AS3726" i="3"/>
  <c r="AR3726" i="3"/>
  <c r="AT3725" i="3"/>
  <c r="AS3725" i="3"/>
  <c r="AR3725" i="3"/>
  <c r="AS3724" i="3"/>
  <c r="AT3724" i="3" s="1"/>
  <c r="AR3724" i="3"/>
  <c r="AT3723" i="3"/>
  <c r="AS3723" i="3"/>
  <c r="AR3723" i="3"/>
  <c r="AS3722" i="3"/>
  <c r="AT3722" i="3" s="1"/>
  <c r="AR3722" i="3"/>
  <c r="AS3721" i="3"/>
  <c r="AT3721" i="3" s="1"/>
  <c r="AR3721" i="3"/>
  <c r="AS3720" i="3"/>
  <c r="AT3720" i="3" s="1"/>
  <c r="AR3720" i="3"/>
  <c r="AT3719" i="3"/>
  <c r="AS3719" i="3"/>
  <c r="AR3719" i="3"/>
  <c r="AT3718" i="3"/>
  <c r="AS3718" i="3"/>
  <c r="AR3718" i="3"/>
  <c r="AT3717" i="3"/>
  <c r="AS3717" i="3"/>
  <c r="AR3717" i="3"/>
  <c r="AS3716" i="3"/>
  <c r="AT3716" i="3" s="1"/>
  <c r="AR3716" i="3"/>
  <c r="AT3715" i="3"/>
  <c r="AS3715" i="3"/>
  <c r="AR3715" i="3"/>
  <c r="AS3714" i="3"/>
  <c r="AT3714" i="3" s="1"/>
  <c r="AR3714" i="3"/>
  <c r="AS3713" i="3"/>
  <c r="AT3713" i="3" s="1"/>
  <c r="AR3713" i="3"/>
  <c r="AS3712" i="3"/>
  <c r="AT3712" i="3" s="1"/>
  <c r="AR3712" i="3"/>
  <c r="AT3711" i="3"/>
  <c r="AS3711" i="3"/>
  <c r="AR3711" i="3"/>
  <c r="AT3710" i="3"/>
  <c r="AS3710" i="3"/>
  <c r="AR3710" i="3"/>
  <c r="AT3709" i="3"/>
  <c r="AS3709" i="3"/>
  <c r="AR3709" i="3"/>
  <c r="AS3708" i="3"/>
  <c r="AT3708" i="3" s="1"/>
  <c r="AR3708" i="3"/>
  <c r="AT3707" i="3"/>
  <c r="AS3707" i="3"/>
  <c r="AR3707" i="3"/>
  <c r="AS3706" i="3"/>
  <c r="AT3706" i="3" s="1"/>
  <c r="AR3706" i="3"/>
  <c r="AS3705" i="3"/>
  <c r="AT3705" i="3" s="1"/>
  <c r="AR3705" i="3"/>
  <c r="AS3704" i="3"/>
  <c r="AT3704" i="3" s="1"/>
  <c r="AR3704" i="3"/>
  <c r="AT3703" i="3"/>
  <c r="AS3703" i="3"/>
  <c r="AR3703" i="3"/>
  <c r="AT3702" i="3"/>
  <c r="AS3702" i="3"/>
  <c r="AR3702" i="3"/>
  <c r="AT3701" i="3"/>
  <c r="AS3701" i="3"/>
  <c r="AR3701" i="3"/>
  <c r="AS3700" i="3"/>
  <c r="AT3700" i="3" s="1"/>
  <c r="AR3700" i="3"/>
  <c r="AT3699" i="3"/>
  <c r="AS3699" i="3"/>
  <c r="AR3699" i="3"/>
  <c r="AS3698" i="3"/>
  <c r="AT3698" i="3" s="1"/>
  <c r="AR3698" i="3"/>
  <c r="AS3697" i="3"/>
  <c r="AT3697" i="3" s="1"/>
  <c r="AR3697" i="3"/>
  <c r="AS3696" i="3"/>
  <c r="AT3696" i="3" s="1"/>
  <c r="AR3696" i="3"/>
  <c r="AT3695" i="3"/>
  <c r="AS3695" i="3"/>
  <c r="AR3695" i="3"/>
  <c r="AT3694" i="3"/>
  <c r="AS3694" i="3"/>
  <c r="AR3694" i="3"/>
  <c r="AT3693" i="3"/>
  <c r="AS3693" i="3"/>
  <c r="AR3693" i="3"/>
  <c r="AT3692" i="3"/>
  <c r="AS3692" i="3"/>
  <c r="AR3692" i="3"/>
  <c r="AT3691" i="3"/>
  <c r="AS3691" i="3"/>
  <c r="AR3691" i="3"/>
  <c r="AS3690" i="3"/>
  <c r="AT3690" i="3" s="1"/>
  <c r="AR3690" i="3"/>
  <c r="AS3689" i="3"/>
  <c r="AT3689" i="3" s="1"/>
  <c r="AR3689" i="3"/>
  <c r="AS3688" i="3"/>
  <c r="AT3688" i="3" s="1"/>
  <c r="AR3688" i="3"/>
  <c r="AT3687" i="3"/>
  <c r="AS3687" i="3"/>
  <c r="AR3687" i="3"/>
  <c r="AT3686" i="3"/>
  <c r="AS3686" i="3"/>
  <c r="AR3686" i="3"/>
  <c r="AT3685" i="3"/>
  <c r="AS3685" i="3"/>
  <c r="AR3685" i="3"/>
  <c r="AT3684" i="3"/>
  <c r="AS3684" i="3"/>
  <c r="AR3684" i="3"/>
  <c r="AT3683" i="3"/>
  <c r="AS3683" i="3"/>
  <c r="AR3683" i="3"/>
  <c r="AS3682" i="3"/>
  <c r="AT3682" i="3" s="1"/>
  <c r="AR3682" i="3"/>
  <c r="AS3681" i="3"/>
  <c r="AT3681" i="3" s="1"/>
  <c r="AR3681" i="3"/>
  <c r="AS3680" i="3"/>
  <c r="AT3680" i="3" s="1"/>
  <c r="AR3680" i="3"/>
  <c r="AT3679" i="3"/>
  <c r="AS3679" i="3"/>
  <c r="AR3679" i="3"/>
  <c r="AT3678" i="3"/>
  <c r="AS3678" i="3"/>
  <c r="AR3678" i="3"/>
  <c r="AT3677" i="3"/>
  <c r="AS3677" i="3"/>
  <c r="AR3677" i="3"/>
  <c r="AT3676" i="3"/>
  <c r="AS3676" i="3"/>
  <c r="AR3676" i="3"/>
  <c r="AT3675" i="3"/>
  <c r="AS3675" i="3"/>
  <c r="AR3675" i="3"/>
  <c r="AS3674" i="3"/>
  <c r="AT3674" i="3" s="1"/>
  <c r="AR3674" i="3"/>
  <c r="AS3673" i="3"/>
  <c r="AT3673" i="3" s="1"/>
  <c r="AR3673" i="3"/>
  <c r="AS3672" i="3"/>
  <c r="AT3672" i="3" s="1"/>
  <c r="AR3672" i="3"/>
  <c r="AT3671" i="3"/>
  <c r="AS3671" i="3"/>
  <c r="AR3671" i="3"/>
  <c r="AT3670" i="3"/>
  <c r="AS3670" i="3"/>
  <c r="AR3670" i="3"/>
  <c r="AT3669" i="3"/>
  <c r="AS3669" i="3"/>
  <c r="AR3669" i="3"/>
  <c r="AT3668" i="3"/>
  <c r="AS3668" i="3"/>
  <c r="AR3668" i="3"/>
  <c r="AT3667" i="3"/>
  <c r="AS3667" i="3"/>
  <c r="AR3667" i="3"/>
  <c r="AS3666" i="3"/>
  <c r="AT3666" i="3" s="1"/>
  <c r="AR3666" i="3"/>
  <c r="AS3665" i="3"/>
  <c r="AT3665" i="3" s="1"/>
  <c r="AR3665" i="3"/>
  <c r="AS3664" i="3"/>
  <c r="AT3664" i="3" s="1"/>
  <c r="AR3664" i="3"/>
  <c r="AT3663" i="3"/>
  <c r="AS3663" i="3"/>
  <c r="AR3663" i="3"/>
  <c r="AT3662" i="3"/>
  <c r="AS3662" i="3"/>
  <c r="AR3662" i="3"/>
  <c r="AT3661" i="3"/>
  <c r="AS3661" i="3"/>
  <c r="AR3661" i="3"/>
  <c r="AT3660" i="3"/>
  <c r="AS3660" i="3"/>
  <c r="AR3660" i="3"/>
  <c r="AT3659" i="3"/>
  <c r="AS3659" i="3"/>
  <c r="AR3659" i="3"/>
  <c r="AS3658" i="3"/>
  <c r="AT3658" i="3" s="1"/>
  <c r="AR3658" i="3"/>
  <c r="AS3657" i="3"/>
  <c r="AT3657" i="3" s="1"/>
  <c r="AR3657" i="3"/>
  <c r="AS3656" i="3"/>
  <c r="AT3656" i="3" s="1"/>
  <c r="AR3656" i="3"/>
  <c r="AT3655" i="3"/>
  <c r="AS3655" i="3"/>
  <c r="AR3655" i="3"/>
  <c r="AT3654" i="3"/>
  <c r="AS3654" i="3"/>
  <c r="AR3654" i="3"/>
  <c r="AT3653" i="3"/>
  <c r="AS3653" i="3"/>
  <c r="AR3653" i="3"/>
  <c r="AT3652" i="3"/>
  <c r="AS3652" i="3"/>
  <c r="AR3652" i="3"/>
  <c r="AT3651" i="3"/>
  <c r="AS3651" i="3"/>
  <c r="AR3651" i="3"/>
  <c r="AS3650" i="3"/>
  <c r="AT3650" i="3" s="1"/>
  <c r="AR3650" i="3"/>
  <c r="AS3649" i="3"/>
  <c r="AT3649" i="3" s="1"/>
  <c r="AR3649" i="3"/>
  <c r="AS3648" i="3"/>
  <c r="AT3648" i="3" s="1"/>
  <c r="AR3648" i="3"/>
  <c r="AT3647" i="3"/>
  <c r="AS3647" i="3"/>
  <c r="AR3647" i="3"/>
  <c r="AT3646" i="3"/>
  <c r="AS3646" i="3"/>
  <c r="AR3646" i="3"/>
  <c r="AT3645" i="3"/>
  <c r="AS3645" i="3"/>
  <c r="AR3645" i="3"/>
  <c r="AT3644" i="3"/>
  <c r="AS3644" i="3"/>
  <c r="AR3644" i="3"/>
  <c r="AT3643" i="3"/>
  <c r="AS3643" i="3"/>
  <c r="AR3643" i="3"/>
  <c r="AS3642" i="3"/>
  <c r="AT3642" i="3" s="1"/>
  <c r="AR3642" i="3"/>
  <c r="AS3641" i="3"/>
  <c r="AT3641" i="3" s="1"/>
  <c r="AR3641" i="3"/>
  <c r="AS3640" i="3"/>
  <c r="AT3640" i="3" s="1"/>
  <c r="AR3640" i="3"/>
  <c r="AT3639" i="3"/>
  <c r="AS3639" i="3"/>
  <c r="AR3639" i="3"/>
  <c r="AT3638" i="3"/>
  <c r="AS3638" i="3"/>
  <c r="AR3638" i="3"/>
  <c r="AT3637" i="3"/>
  <c r="AS3637" i="3"/>
  <c r="AR3637" i="3"/>
  <c r="AT3636" i="3"/>
  <c r="AS3636" i="3"/>
  <c r="AR3636" i="3"/>
  <c r="AT3635" i="3"/>
  <c r="AS3635" i="3"/>
  <c r="AR3635" i="3"/>
  <c r="AS3634" i="3"/>
  <c r="AT3634" i="3" s="1"/>
  <c r="AR3634" i="3"/>
  <c r="AS3633" i="3"/>
  <c r="AT3633" i="3" s="1"/>
  <c r="AR3633" i="3"/>
  <c r="AS3632" i="3"/>
  <c r="AT3632" i="3" s="1"/>
  <c r="AR3632" i="3"/>
  <c r="AT3631" i="3"/>
  <c r="AS3631" i="3"/>
  <c r="AR3631" i="3"/>
  <c r="AT3630" i="3"/>
  <c r="AS3630" i="3"/>
  <c r="AR3630" i="3"/>
  <c r="AT3629" i="3"/>
  <c r="AS3629" i="3"/>
  <c r="AR3629" i="3"/>
  <c r="AT3628" i="3"/>
  <c r="AS3628" i="3"/>
  <c r="AR3628" i="3"/>
  <c r="AT3627" i="3"/>
  <c r="AS3627" i="3"/>
  <c r="AR3627" i="3"/>
  <c r="AS3626" i="3"/>
  <c r="AT3626" i="3" s="1"/>
  <c r="AR3626" i="3"/>
  <c r="AS3625" i="3"/>
  <c r="AT3625" i="3" s="1"/>
  <c r="AR3625" i="3"/>
  <c r="AS3624" i="3"/>
  <c r="AT3624" i="3" s="1"/>
  <c r="AR3624" i="3"/>
  <c r="AT3623" i="3"/>
  <c r="AS3623" i="3"/>
  <c r="AR3623" i="3"/>
  <c r="AT3622" i="3"/>
  <c r="AS3622" i="3"/>
  <c r="AR3622" i="3"/>
  <c r="AT3621" i="3"/>
  <c r="AS3621" i="3"/>
  <c r="AR3621" i="3"/>
  <c r="AT3620" i="3"/>
  <c r="AS3620" i="3"/>
  <c r="AR3620" i="3"/>
  <c r="AT3619" i="3"/>
  <c r="AS3619" i="3"/>
  <c r="AR3619" i="3"/>
  <c r="AS3618" i="3"/>
  <c r="AT3618" i="3" s="1"/>
  <c r="AR3618" i="3"/>
  <c r="AS3617" i="3"/>
  <c r="AT3617" i="3" s="1"/>
  <c r="AR3617" i="3"/>
  <c r="AS3616" i="3"/>
  <c r="AT3616" i="3" s="1"/>
  <c r="AR3616" i="3"/>
  <c r="AT3615" i="3"/>
  <c r="AS3615" i="3"/>
  <c r="AR3615" i="3"/>
  <c r="AT3614" i="3"/>
  <c r="AS3614" i="3"/>
  <c r="AR3614" i="3"/>
  <c r="AT3613" i="3"/>
  <c r="AS3613" i="3"/>
  <c r="AR3613" i="3"/>
  <c r="AT3612" i="3"/>
  <c r="AS3612" i="3"/>
  <c r="AR3612" i="3"/>
  <c r="AT3611" i="3"/>
  <c r="AS3611" i="3"/>
  <c r="AR3611" i="3"/>
  <c r="AS3610" i="3"/>
  <c r="AT3610" i="3" s="1"/>
  <c r="AR3610" i="3"/>
  <c r="AS3609" i="3"/>
  <c r="AT3609" i="3" s="1"/>
  <c r="AR3609" i="3"/>
  <c r="AS3608" i="3"/>
  <c r="AT3608" i="3" s="1"/>
  <c r="AR3608" i="3"/>
  <c r="AT3607" i="3"/>
  <c r="AS3607" i="3"/>
  <c r="AR3607" i="3"/>
  <c r="AT3606" i="3"/>
  <c r="AS3606" i="3"/>
  <c r="AR3606" i="3"/>
  <c r="AT3605" i="3"/>
  <c r="AS3605" i="3"/>
  <c r="AR3605" i="3"/>
  <c r="AT3604" i="3"/>
  <c r="AS3604" i="3"/>
  <c r="AR3604" i="3"/>
  <c r="AT3603" i="3"/>
  <c r="AS3603" i="3"/>
  <c r="AR3603" i="3"/>
  <c r="AS3602" i="3"/>
  <c r="AT3602" i="3" s="1"/>
  <c r="AR3602" i="3"/>
  <c r="AS3601" i="3"/>
  <c r="AT3601" i="3" s="1"/>
  <c r="AR3601" i="3"/>
  <c r="AS3600" i="3"/>
  <c r="AT3600" i="3" s="1"/>
  <c r="AR3600" i="3"/>
  <c r="AT3599" i="3"/>
  <c r="AS3599" i="3"/>
  <c r="AR3599" i="3"/>
  <c r="AT3598" i="3"/>
  <c r="AS3598" i="3"/>
  <c r="AR3598" i="3"/>
  <c r="AT3597" i="3"/>
  <c r="AS3597" i="3"/>
  <c r="AR3597" i="3"/>
  <c r="AT3596" i="3"/>
  <c r="AS3596" i="3"/>
  <c r="AR3596" i="3"/>
  <c r="AT3595" i="3"/>
  <c r="AS3595" i="3"/>
  <c r="AR3595" i="3"/>
  <c r="AS3594" i="3"/>
  <c r="AT3594" i="3" s="1"/>
  <c r="AR3594" i="3"/>
  <c r="AS3593" i="3"/>
  <c r="AT3593" i="3" s="1"/>
  <c r="AR3593" i="3"/>
  <c r="AS3592" i="3"/>
  <c r="AT3592" i="3" s="1"/>
  <c r="AR3592" i="3"/>
  <c r="AT3591" i="3"/>
  <c r="AS3591" i="3"/>
  <c r="AR3591" i="3"/>
  <c r="AT3590" i="3"/>
  <c r="AS3590" i="3"/>
  <c r="AR3590" i="3"/>
  <c r="AT3589" i="3"/>
  <c r="AS3589" i="3"/>
  <c r="AR3589" i="3"/>
  <c r="AT3588" i="3"/>
  <c r="AS3588" i="3"/>
  <c r="AR3588" i="3"/>
  <c r="AT3587" i="3"/>
  <c r="AS3587" i="3"/>
  <c r="AR3587" i="3"/>
  <c r="AS3586" i="3"/>
  <c r="AT3586" i="3" s="1"/>
  <c r="AR3586" i="3"/>
  <c r="AS3585" i="3"/>
  <c r="AT3585" i="3" s="1"/>
  <c r="AR3585" i="3"/>
  <c r="AS3584" i="3"/>
  <c r="AT3584" i="3" s="1"/>
  <c r="AR3584" i="3"/>
  <c r="AT3583" i="3"/>
  <c r="AS3583" i="3"/>
  <c r="AR3583" i="3"/>
  <c r="AT3582" i="3"/>
  <c r="AS3582" i="3"/>
  <c r="AR3582" i="3"/>
  <c r="AT3581" i="3"/>
  <c r="AS3581" i="3"/>
  <c r="AR3581" i="3"/>
  <c r="AT3580" i="3"/>
  <c r="AS3580" i="3"/>
  <c r="AR3580" i="3"/>
  <c r="AT3579" i="3"/>
  <c r="AS3579" i="3"/>
  <c r="AR3579" i="3"/>
  <c r="AS3578" i="3"/>
  <c r="AT3578" i="3" s="1"/>
  <c r="AR3578" i="3"/>
  <c r="AS3577" i="3"/>
  <c r="AT3577" i="3" s="1"/>
  <c r="AR3577" i="3"/>
  <c r="AS3576" i="3"/>
  <c r="AT3576" i="3" s="1"/>
  <c r="AR3576" i="3"/>
  <c r="AT3575" i="3"/>
  <c r="AS3575" i="3"/>
  <c r="AR3575" i="3"/>
  <c r="AT3574" i="3"/>
  <c r="AS3574" i="3"/>
  <c r="AR3574" i="3"/>
  <c r="AT3573" i="3"/>
  <c r="AS3573" i="3"/>
  <c r="AR3573" i="3"/>
  <c r="AT3572" i="3"/>
  <c r="AS3572" i="3"/>
  <c r="AR3572" i="3"/>
  <c r="AT3571" i="3"/>
  <c r="AS3571" i="3"/>
  <c r="AR3571" i="3"/>
  <c r="AS3570" i="3"/>
  <c r="AT3570" i="3" s="1"/>
  <c r="AR3570" i="3"/>
  <c r="AS3569" i="3"/>
  <c r="AT3569" i="3" s="1"/>
  <c r="AR3569" i="3"/>
  <c r="AS3568" i="3"/>
  <c r="AT3568" i="3" s="1"/>
  <c r="AR3568" i="3"/>
  <c r="AT3567" i="3"/>
  <c r="AS3567" i="3"/>
  <c r="AR3567" i="3"/>
  <c r="AT3566" i="3"/>
  <c r="AS3566" i="3"/>
  <c r="AR3566" i="3"/>
  <c r="AT3565" i="3"/>
  <c r="AS3565" i="3"/>
  <c r="AR3565" i="3"/>
  <c r="AT3564" i="3"/>
  <c r="AS3564" i="3"/>
  <c r="AR3564" i="3"/>
  <c r="AT3563" i="3"/>
  <c r="AS3563" i="3"/>
  <c r="AR3563" i="3"/>
  <c r="AS3562" i="3"/>
  <c r="AT3562" i="3" s="1"/>
  <c r="AR3562" i="3"/>
  <c r="AS3561" i="3"/>
  <c r="AT3561" i="3" s="1"/>
  <c r="AR3561" i="3"/>
  <c r="AS3560" i="3"/>
  <c r="AT3560" i="3" s="1"/>
  <c r="AR3560" i="3"/>
  <c r="AT3559" i="3"/>
  <c r="AS3559" i="3"/>
  <c r="AR3559" i="3"/>
  <c r="AT3558" i="3"/>
  <c r="AS3558" i="3"/>
  <c r="AR3558" i="3"/>
  <c r="AT3557" i="3"/>
  <c r="AS3557" i="3"/>
  <c r="AR3557" i="3"/>
  <c r="AT3556" i="3"/>
  <c r="AS3556" i="3"/>
  <c r="AR3556" i="3"/>
  <c r="AT3555" i="3"/>
  <c r="AS3555" i="3"/>
  <c r="AR3555" i="3"/>
  <c r="AS3554" i="3"/>
  <c r="AT3554" i="3" s="1"/>
  <c r="AR3554" i="3"/>
  <c r="AS3553" i="3"/>
  <c r="AT3553" i="3" s="1"/>
  <c r="AR3553" i="3"/>
  <c r="AS3552" i="3"/>
  <c r="AT3552" i="3" s="1"/>
  <c r="AR3552" i="3"/>
  <c r="AS3551" i="3"/>
  <c r="AT3551" i="3" s="1"/>
  <c r="AR3551" i="3"/>
  <c r="AT3550" i="3"/>
  <c r="AS3550" i="3"/>
  <c r="AR3550" i="3"/>
  <c r="AT3549" i="3"/>
  <c r="AS3549" i="3"/>
  <c r="AR3549" i="3"/>
  <c r="AT3548" i="3"/>
  <c r="AS3548" i="3"/>
  <c r="AR3548" i="3"/>
  <c r="AT3547" i="3"/>
  <c r="AS3547" i="3"/>
  <c r="AR3547" i="3"/>
  <c r="AS3546" i="3"/>
  <c r="AT3546" i="3" s="1"/>
  <c r="AR3546" i="3"/>
  <c r="AS3545" i="3"/>
  <c r="AT3545" i="3" s="1"/>
  <c r="AR3545" i="3"/>
  <c r="AS3544" i="3"/>
  <c r="AT3544" i="3" s="1"/>
  <c r="AR3544" i="3"/>
  <c r="AS3543" i="3"/>
  <c r="AT3543" i="3" s="1"/>
  <c r="AR3543" i="3"/>
  <c r="AT3542" i="3"/>
  <c r="AS3542" i="3"/>
  <c r="AR3542" i="3"/>
  <c r="AT3541" i="3"/>
  <c r="AS3541" i="3"/>
  <c r="AR3541" i="3"/>
  <c r="AT3540" i="3"/>
  <c r="AS3540" i="3"/>
  <c r="AR3540" i="3"/>
  <c r="AT3539" i="3"/>
  <c r="AS3539" i="3"/>
  <c r="AR3539" i="3"/>
  <c r="AS3538" i="3"/>
  <c r="AT3538" i="3" s="1"/>
  <c r="AR3538" i="3"/>
  <c r="AS3537" i="3"/>
  <c r="AT3537" i="3" s="1"/>
  <c r="AR3537" i="3"/>
  <c r="AS3536" i="3"/>
  <c r="AT3536" i="3" s="1"/>
  <c r="AR3536" i="3"/>
  <c r="AS3535" i="3"/>
  <c r="AT3535" i="3" s="1"/>
  <c r="AR3535" i="3"/>
  <c r="AT3534" i="3"/>
  <c r="AS3534" i="3"/>
  <c r="AR3534" i="3"/>
  <c r="AT3533" i="3"/>
  <c r="AS3533" i="3"/>
  <c r="AR3533" i="3"/>
  <c r="AT3532" i="3"/>
  <c r="AS3532" i="3"/>
  <c r="AR3532" i="3"/>
  <c r="AT3531" i="3"/>
  <c r="AS3531" i="3"/>
  <c r="AR3531" i="3"/>
  <c r="AS3530" i="3"/>
  <c r="AT3530" i="3" s="1"/>
  <c r="AR3530" i="3"/>
  <c r="AS3529" i="3"/>
  <c r="AT3529" i="3" s="1"/>
  <c r="AR3529" i="3"/>
  <c r="AS3528" i="3"/>
  <c r="AT3528" i="3" s="1"/>
  <c r="AR3528" i="3"/>
  <c r="AS3527" i="3"/>
  <c r="AT3527" i="3" s="1"/>
  <c r="AR3527" i="3"/>
  <c r="AT3526" i="3"/>
  <c r="AS3526" i="3"/>
  <c r="AR3526" i="3"/>
  <c r="AT3525" i="3"/>
  <c r="AS3525" i="3"/>
  <c r="AR3525" i="3"/>
  <c r="AT3524" i="3"/>
  <c r="AS3524" i="3"/>
  <c r="AR3524" i="3"/>
  <c r="AT3523" i="3"/>
  <c r="AS3523" i="3"/>
  <c r="AR3523" i="3"/>
  <c r="AS3522" i="3"/>
  <c r="AT3522" i="3" s="1"/>
  <c r="AR3522" i="3"/>
  <c r="AS3521" i="3"/>
  <c r="AT3521" i="3" s="1"/>
  <c r="AR3521" i="3"/>
  <c r="AS3520" i="3"/>
  <c r="AT3520" i="3" s="1"/>
  <c r="AR3520" i="3"/>
  <c r="AS3519" i="3"/>
  <c r="AT3519" i="3" s="1"/>
  <c r="AR3519" i="3"/>
  <c r="AT3518" i="3"/>
  <c r="AS3518" i="3"/>
  <c r="AR3518" i="3"/>
  <c r="AT3517" i="3"/>
  <c r="AS3517" i="3"/>
  <c r="AR3517" i="3"/>
  <c r="AT3516" i="3"/>
  <c r="AS3516" i="3"/>
  <c r="AR3516" i="3"/>
  <c r="AT3515" i="3"/>
  <c r="AS3515" i="3"/>
  <c r="AR3515" i="3"/>
  <c r="AS3514" i="3"/>
  <c r="AT3514" i="3" s="1"/>
  <c r="AR3514" i="3"/>
  <c r="AS3513" i="3"/>
  <c r="AT3513" i="3" s="1"/>
  <c r="AR3513" i="3"/>
  <c r="AS3512" i="3"/>
  <c r="AT3512" i="3" s="1"/>
  <c r="AR3512" i="3"/>
  <c r="AS3511" i="3"/>
  <c r="AT3511" i="3" s="1"/>
  <c r="AR3511" i="3"/>
  <c r="AT3510" i="3"/>
  <c r="AS3510" i="3"/>
  <c r="AR3510" i="3"/>
  <c r="AT3509" i="3"/>
  <c r="AS3509" i="3"/>
  <c r="AR3509" i="3"/>
  <c r="AT3508" i="3"/>
  <c r="AS3508" i="3"/>
  <c r="AR3508" i="3"/>
  <c r="AT3507" i="3"/>
  <c r="AS3507" i="3"/>
  <c r="AR3507" i="3"/>
  <c r="AS3506" i="3"/>
  <c r="AT3506" i="3" s="1"/>
  <c r="AR3506" i="3"/>
  <c r="AS3505" i="3"/>
  <c r="AT3505" i="3" s="1"/>
  <c r="AR3505" i="3"/>
  <c r="AS3504" i="3"/>
  <c r="AT3504" i="3" s="1"/>
  <c r="AR3504" i="3"/>
  <c r="AS3503" i="3"/>
  <c r="AT3503" i="3" s="1"/>
  <c r="AR3503" i="3"/>
  <c r="AS3502" i="3"/>
  <c r="AT3502" i="3" s="1"/>
  <c r="AR3502" i="3"/>
  <c r="AT3501" i="3"/>
  <c r="AS3501" i="3"/>
  <c r="AR3501" i="3"/>
  <c r="AT3500" i="3"/>
  <c r="AS3500" i="3"/>
  <c r="AR3500" i="3"/>
  <c r="AT3499" i="3"/>
  <c r="AS3499" i="3"/>
  <c r="AR3499" i="3"/>
  <c r="AS3498" i="3"/>
  <c r="AT3498" i="3" s="1"/>
  <c r="AR3498" i="3"/>
  <c r="AS3497" i="3"/>
  <c r="AT3497" i="3" s="1"/>
  <c r="AR3497" i="3"/>
  <c r="AS3496" i="3"/>
  <c r="AT3496" i="3" s="1"/>
  <c r="AR3496" i="3"/>
  <c r="AS3495" i="3"/>
  <c r="AT3495" i="3" s="1"/>
  <c r="AR3495" i="3"/>
  <c r="AT3494" i="3"/>
  <c r="AS3494" i="3"/>
  <c r="AR3494" i="3"/>
  <c r="AT3493" i="3"/>
  <c r="AS3493" i="3"/>
  <c r="AR3493" i="3"/>
  <c r="AT3492" i="3"/>
  <c r="AS3492" i="3"/>
  <c r="AR3492" i="3"/>
  <c r="AT3491" i="3"/>
  <c r="AS3491" i="3"/>
  <c r="AR3491" i="3"/>
  <c r="AS3490" i="3"/>
  <c r="AT3490" i="3" s="1"/>
  <c r="AR3490" i="3"/>
  <c r="AS3489" i="3"/>
  <c r="AT3489" i="3" s="1"/>
  <c r="AR3489" i="3"/>
  <c r="AS3488" i="3"/>
  <c r="AT3488" i="3" s="1"/>
  <c r="AR3488" i="3"/>
  <c r="AS3487" i="3"/>
  <c r="AT3487" i="3" s="1"/>
  <c r="AR3487" i="3"/>
  <c r="AS3486" i="3"/>
  <c r="AT3486" i="3" s="1"/>
  <c r="AR3486" i="3"/>
  <c r="AT3485" i="3"/>
  <c r="AS3485" i="3"/>
  <c r="AR3485" i="3"/>
  <c r="AT3484" i="3"/>
  <c r="AS3484" i="3"/>
  <c r="AR3484" i="3"/>
  <c r="AT3483" i="3"/>
  <c r="AS3483" i="3"/>
  <c r="AR3483" i="3"/>
  <c r="AS3482" i="3"/>
  <c r="AT3482" i="3" s="1"/>
  <c r="AR3482" i="3"/>
  <c r="AS3481" i="3"/>
  <c r="AT3481" i="3" s="1"/>
  <c r="AR3481" i="3"/>
  <c r="AS3480" i="3"/>
  <c r="AT3480" i="3" s="1"/>
  <c r="AR3480" i="3"/>
  <c r="AS3479" i="3"/>
  <c r="AT3479" i="3" s="1"/>
  <c r="AR3479" i="3"/>
  <c r="AT3478" i="3"/>
  <c r="AS3478" i="3"/>
  <c r="AR3478" i="3"/>
  <c r="AT3477" i="3"/>
  <c r="AS3477" i="3"/>
  <c r="AR3477" i="3"/>
  <c r="AT3476" i="3"/>
  <c r="AS3476" i="3"/>
  <c r="AR3476" i="3"/>
  <c r="AT3475" i="3"/>
  <c r="AS3475" i="3"/>
  <c r="AR3475" i="3"/>
  <c r="AS3474" i="3"/>
  <c r="AT3474" i="3" s="1"/>
  <c r="AR3474" i="3"/>
  <c r="AS3473" i="3"/>
  <c r="AT3473" i="3" s="1"/>
  <c r="AR3473" i="3"/>
  <c r="AS3472" i="3"/>
  <c r="AT3472" i="3" s="1"/>
  <c r="AR3472" i="3"/>
  <c r="AT3471" i="3"/>
  <c r="AS3471" i="3"/>
  <c r="AR3471" i="3"/>
  <c r="AS3470" i="3"/>
  <c r="AT3470" i="3" s="1"/>
  <c r="AR3470" i="3"/>
  <c r="AT3469" i="3"/>
  <c r="AS3469" i="3"/>
  <c r="AR3469" i="3"/>
  <c r="AT3468" i="3"/>
  <c r="AS3468" i="3"/>
  <c r="AR3468" i="3"/>
  <c r="AT3467" i="3"/>
  <c r="AS3467" i="3"/>
  <c r="AR3467" i="3"/>
  <c r="AS3466" i="3"/>
  <c r="AT3466" i="3" s="1"/>
  <c r="AR3466" i="3"/>
  <c r="AS3465" i="3"/>
  <c r="AT3465" i="3" s="1"/>
  <c r="AR3465" i="3"/>
  <c r="AS3464" i="3"/>
  <c r="AT3464" i="3" s="1"/>
  <c r="AR3464" i="3"/>
  <c r="AS3463" i="3"/>
  <c r="AT3463" i="3" s="1"/>
  <c r="AR3463" i="3"/>
  <c r="AT3462" i="3"/>
  <c r="AS3462" i="3"/>
  <c r="AR3462" i="3"/>
  <c r="AT3461" i="3"/>
  <c r="AS3461" i="3"/>
  <c r="AR3461" i="3"/>
  <c r="AT3460" i="3"/>
  <c r="AS3460" i="3"/>
  <c r="AR3460" i="3"/>
  <c r="AT3459" i="3"/>
  <c r="AS3459" i="3"/>
  <c r="AR3459" i="3"/>
  <c r="AS3458" i="3"/>
  <c r="AT3458" i="3" s="1"/>
  <c r="AR3458" i="3"/>
  <c r="AS3457" i="3"/>
  <c r="AT3457" i="3" s="1"/>
  <c r="AR3457" i="3"/>
  <c r="AS3456" i="3"/>
  <c r="AT3456" i="3" s="1"/>
  <c r="AR3456" i="3"/>
  <c r="AS3455" i="3"/>
  <c r="AT3455" i="3" s="1"/>
  <c r="AR3455" i="3"/>
  <c r="AS3454" i="3"/>
  <c r="AT3454" i="3" s="1"/>
  <c r="AR3454" i="3"/>
  <c r="AT3453" i="3"/>
  <c r="AS3453" i="3"/>
  <c r="AR3453" i="3"/>
  <c r="AT3452" i="3"/>
  <c r="AS3452" i="3"/>
  <c r="AR3452" i="3"/>
  <c r="AT3451" i="3"/>
  <c r="AS3451" i="3"/>
  <c r="AR3451" i="3"/>
  <c r="AS3450" i="3"/>
  <c r="AT3450" i="3" s="1"/>
  <c r="AR3450" i="3"/>
  <c r="AS3449" i="3"/>
  <c r="AT3449" i="3" s="1"/>
  <c r="AR3449" i="3"/>
  <c r="AS3448" i="3"/>
  <c r="AT3448" i="3" s="1"/>
  <c r="AR3448" i="3"/>
  <c r="AS3447" i="3"/>
  <c r="AT3447" i="3" s="1"/>
  <c r="AR3447" i="3"/>
  <c r="AS3446" i="3"/>
  <c r="AT3446" i="3" s="1"/>
  <c r="AR3446" i="3"/>
  <c r="AT3445" i="3"/>
  <c r="AS3445" i="3"/>
  <c r="AR3445" i="3"/>
  <c r="AT3444" i="3"/>
  <c r="AS3444" i="3"/>
  <c r="AR3444" i="3"/>
  <c r="AT3443" i="3"/>
  <c r="AS3443" i="3"/>
  <c r="AR3443" i="3"/>
  <c r="AS3442" i="3"/>
  <c r="AT3442" i="3" s="1"/>
  <c r="AR3442" i="3"/>
  <c r="AS3441" i="3"/>
  <c r="AT3441" i="3" s="1"/>
  <c r="AR3441" i="3"/>
  <c r="AS3440" i="3"/>
  <c r="AT3440" i="3" s="1"/>
  <c r="AR3440" i="3"/>
  <c r="AT3439" i="3"/>
  <c r="AS3439" i="3"/>
  <c r="AR3439" i="3"/>
  <c r="AS3438" i="3"/>
  <c r="AT3438" i="3" s="1"/>
  <c r="AR3438" i="3"/>
  <c r="AT3437" i="3"/>
  <c r="AS3437" i="3"/>
  <c r="AR3437" i="3"/>
  <c r="AT3436" i="3"/>
  <c r="AS3436" i="3"/>
  <c r="AR3436" i="3"/>
  <c r="AT3435" i="3"/>
  <c r="AS3435" i="3"/>
  <c r="AR3435" i="3"/>
  <c r="AS3434" i="3"/>
  <c r="AT3434" i="3" s="1"/>
  <c r="AR3434" i="3"/>
  <c r="AS3433" i="3"/>
  <c r="AT3433" i="3" s="1"/>
  <c r="AR3433" i="3"/>
  <c r="AS3432" i="3"/>
  <c r="AT3432" i="3" s="1"/>
  <c r="AR3432" i="3"/>
  <c r="AS3431" i="3"/>
  <c r="AT3431" i="3" s="1"/>
  <c r="AR3431" i="3"/>
  <c r="AT3430" i="3"/>
  <c r="AS3430" i="3"/>
  <c r="AR3430" i="3"/>
  <c r="AT3429" i="3"/>
  <c r="AS3429" i="3"/>
  <c r="AR3429" i="3"/>
  <c r="AT3428" i="3"/>
  <c r="AS3428" i="3"/>
  <c r="AR3428" i="3"/>
  <c r="AT3427" i="3"/>
  <c r="AS3427" i="3"/>
  <c r="AR3427" i="3"/>
  <c r="AS3426" i="3"/>
  <c r="AT3426" i="3" s="1"/>
  <c r="AR3426" i="3"/>
  <c r="AS3425" i="3"/>
  <c r="AT3425" i="3" s="1"/>
  <c r="AR3425" i="3"/>
  <c r="AS3424" i="3"/>
  <c r="AT3424" i="3" s="1"/>
  <c r="AR3424" i="3"/>
  <c r="AT3423" i="3"/>
  <c r="AS3423" i="3"/>
  <c r="AR3423" i="3"/>
  <c r="AS3422" i="3"/>
  <c r="AT3422" i="3" s="1"/>
  <c r="AR3422" i="3"/>
  <c r="AT3421" i="3"/>
  <c r="AS3421" i="3"/>
  <c r="AR3421" i="3"/>
  <c r="AT3420" i="3"/>
  <c r="AS3420" i="3"/>
  <c r="AR3420" i="3"/>
  <c r="AT3419" i="3"/>
  <c r="AS3419" i="3"/>
  <c r="AR3419" i="3"/>
  <c r="AS3418" i="3"/>
  <c r="AT3418" i="3" s="1"/>
  <c r="AR3418" i="3"/>
  <c r="AS3417" i="3"/>
  <c r="AT3417" i="3" s="1"/>
  <c r="AR3417" i="3"/>
  <c r="AS3416" i="3"/>
  <c r="AT3416" i="3" s="1"/>
  <c r="AR3416" i="3"/>
  <c r="AS3415" i="3"/>
  <c r="AT3415" i="3" s="1"/>
  <c r="AR3415" i="3"/>
  <c r="AT3414" i="3"/>
  <c r="AS3414" i="3"/>
  <c r="AR3414" i="3"/>
  <c r="AT3413" i="3"/>
  <c r="AS3413" i="3"/>
  <c r="AR3413" i="3"/>
  <c r="AT3412" i="3"/>
  <c r="AS3412" i="3"/>
  <c r="AR3412" i="3"/>
  <c r="AT3411" i="3"/>
  <c r="AS3411" i="3"/>
  <c r="AR3411" i="3"/>
  <c r="AS3410" i="3"/>
  <c r="AT3410" i="3" s="1"/>
  <c r="AR3410" i="3"/>
  <c r="AS3409" i="3"/>
  <c r="AT3409" i="3" s="1"/>
  <c r="AR3409" i="3"/>
  <c r="AS3408" i="3"/>
  <c r="AT3408" i="3" s="1"/>
  <c r="AR3408" i="3"/>
  <c r="AT3407" i="3"/>
  <c r="AS3407" i="3"/>
  <c r="AR3407" i="3"/>
  <c r="AS3406" i="3"/>
  <c r="AT3406" i="3" s="1"/>
  <c r="AR3406" i="3"/>
  <c r="AT3405" i="3"/>
  <c r="AS3405" i="3"/>
  <c r="AR3405" i="3"/>
  <c r="AT3404" i="3"/>
  <c r="AS3404" i="3"/>
  <c r="AR3404" i="3"/>
  <c r="AT3403" i="3"/>
  <c r="AS3403" i="3"/>
  <c r="AR3403" i="3"/>
  <c r="AS3402" i="3"/>
  <c r="AT3402" i="3" s="1"/>
  <c r="AR3402" i="3"/>
  <c r="AS3401" i="3"/>
  <c r="AT3401" i="3" s="1"/>
  <c r="AR3401" i="3"/>
  <c r="AS3400" i="3"/>
  <c r="AT3400" i="3" s="1"/>
  <c r="AR3400" i="3"/>
  <c r="AS3399" i="3"/>
  <c r="AT3399" i="3" s="1"/>
  <c r="AR3399" i="3"/>
  <c r="AT3398" i="3"/>
  <c r="AS3398" i="3"/>
  <c r="AR3398" i="3"/>
  <c r="AT3397" i="3"/>
  <c r="AS3397" i="3"/>
  <c r="AR3397" i="3"/>
  <c r="AT3396" i="3"/>
  <c r="AS3396" i="3"/>
  <c r="AR3396" i="3"/>
  <c r="AT3395" i="3"/>
  <c r="AS3395" i="3"/>
  <c r="AR3395" i="3"/>
  <c r="AS3394" i="3"/>
  <c r="AT3394" i="3" s="1"/>
  <c r="AR3394" i="3"/>
  <c r="AS3393" i="3"/>
  <c r="AT3393" i="3" s="1"/>
  <c r="AR3393" i="3"/>
  <c r="AS3392" i="3"/>
  <c r="AT3392" i="3" s="1"/>
  <c r="AR3392" i="3"/>
  <c r="AS3391" i="3"/>
  <c r="AT3391" i="3" s="1"/>
  <c r="AR3391" i="3"/>
  <c r="AS3390" i="3"/>
  <c r="AT3390" i="3" s="1"/>
  <c r="AR3390" i="3"/>
  <c r="AT3389" i="3"/>
  <c r="AS3389" i="3"/>
  <c r="AR3389" i="3"/>
  <c r="AT3388" i="3"/>
  <c r="AS3388" i="3"/>
  <c r="AR3388" i="3"/>
  <c r="AT3387" i="3"/>
  <c r="AS3387" i="3"/>
  <c r="AR3387" i="3"/>
  <c r="AS3386" i="3"/>
  <c r="AT3386" i="3" s="1"/>
  <c r="AR3386" i="3"/>
  <c r="AS3385" i="3"/>
  <c r="AT3385" i="3" s="1"/>
  <c r="AR3385" i="3"/>
  <c r="AS3384" i="3"/>
  <c r="AT3384" i="3" s="1"/>
  <c r="AR3384" i="3"/>
  <c r="AS3383" i="3"/>
  <c r="AT3383" i="3" s="1"/>
  <c r="AR3383" i="3"/>
  <c r="AS3382" i="3"/>
  <c r="AT3382" i="3" s="1"/>
  <c r="AR3382" i="3"/>
  <c r="AT3381" i="3"/>
  <c r="AS3381" i="3"/>
  <c r="AR3381" i="3"/>
  <c r="AT3380" i="3"/>
  <c r="AS3380" i="3"/>
  <c r="AR3380" i="3"/>
  <c r="AT3379" i="3"/>
  <c r="AS3379" i="3"/>
  <c r="AR3379" i="3"/>
  <c r="AS3378" i="3"/>
  <c r="AT3378" i="3" s="1"/>
  <c r="AR3378" i="3"/>
  <c r="AS3377" i="3"/>
  <c r="AT3377" i="3" s="1"/>
  <c r="AR3377" i="3"/>
  <c r="AS3376" i="3"/>
  <c r="AT3376" i="3" s="1"/>
  <c r="AR3376" i="3"/>
  <c r="AT3375" i="3"/>
  <c r="AS3375" i="3"/>
  <c r="AR3375" i="3"/>
  <c r="AS3374" i="3"/>
  <c r="AT3374" i="3" s="1"/>
  <c r="AR3374" i="3"/>
  <c r="AT3373" i="3"/>
  <c r="AS3373" i="3"/>
  <c r="AR3373" i="3"/>
  <c r="AT3372" i="3"/>
  <c r="AS3372" i="3"/>
  <c r="AR3372" i="3"/>
  <c r="AT3371" i="3"/>
  <c r="AS3371" i="3"/>
  <c r="AR3371" i="3"/>
  <c r="AS3370" i="3"/>
  <c r="AT3370" i="3" s="1"/>
  <c r="AR3370" i="3"/>
  <c r="AS3369" i="3"/>
  <c r="AT3369" i="3" s="1"/>
  <c r="AR3369" i="3"/>
  <c r="AS3368" i="3"/>
  <c r="AT3368" i="3" s="1"/>
  <c r="AR3368" i="3"/>
  <c r="AS3367" i="3"/>
  <c r="AT3367" i="3" s="1"/>
  <c r="AR3367" i="3"/>
  <c r="AT3366" i="3"/>
  <c r="AS3366" i="3"/>
  <c r="AR3366" i="3"/>
  <c r="AT3365" i="3"/>
  <c r="AS3365" i="3"/>
  <c r="AR3365" i="3"/>
  <c r="AT3364" i="3"/>
  <c r="AS3364" i="3"/>
  <c r="AR3364" i="3"/>
  <c r="AT3363" i="3"/>
  <c r="AS3363" i="3"/>
  <c r="AR3363" i="3"/>
  <c r="AS3362" i="3"/>
  <c r="AT3362" i="3" s="1"/>
  <c r="AR3362" i="3"/>
  <c r="AS3361" i="3"/>
  <c r="AT3361" i="3" s="1"/>
  <c r="AR3361" i="3"/>
  <c r="AS3360" i="3"/>
  <c r="AT3360" i="3" s="1"/>
  <c r="AR3360" i="3"/>
  <c r="AT3359" i="3"/>
  <c r="AS3359" i="3"/>
  <c r="AR3359" i="3"/>
  <c r="AS3358" i="3"/>
  <c r="AT3358" i="3" s="1"/>
  <c r="AR3358" i="3"/>
  <c r="AT3357" i="3"/>
  <c r="AS3357" i="3"/>
  <c r="AR3357" i="3"/>
  <c r="AS3356" i="3"/>
  <c r="AT3356" i="3" s="1"/>
  <c r="AR3356" i="3"/>
  <c r="AT3355" i="3"/>
  <c r="AS3355" i="3"/>
  <c r="AR3355" i="3"/>
  <c r="AS3354" i="3"/>
  <c r="AT3354" i="3" s="1"/>
  <c r="AR3354" i="3"/>
  <c r="AS3353" i="3"/>
  <c r="AT3353" i="3" s="1"/>
  <c r="AR3353" i="3"/>
  <c r="AS3352" i="3"/>
  <c r="AT3352" i="3" s="1"/>
  <c r="AR3352" i="3"/>
  <c r="AT3351" i="3"/>
  <c r="AS3351" i="3"/>
  <c r="AR3351" i="3"/>
  <c r="AS3350" i="3"/>
  <c r="AT3350" i="3" s="1"/>
  <c r="AR3350" i="3"/>
  <c r="AT3349" i="3"/>
  <c r="AS3349" i="3"/>
  <c r="AR3349" i="3"/>
  <c r="AS3348" i="3"/>
  <c r="AT3348" i="3" s="1"/>
  <c r="AR3348" i="3"/>
  <c r="AT3347" i="3"/>
  <c r="AS3347" i="3"/>
  <c r="AR3347" i="3"/>
  <c r="AS3346" i="3"/>
  <c r="AT3346" i="3" s="1"/>
  <c r="AR3346" i="3"/>
  <c r="AS3345" i="3"/>
  <c r="AT3345" i="3" s="1"/>
  <c r="AR3345" i="3"/>
  <c r="AS3344" i="3"/>
  <c r="AT3344" i="3" s="1"/>
  <c r="AR3344" i="3"/>
  <c r="AS3343" i="3"/>
  <c r="AT3343" i="3" s="1"/>
  <c r="AR3343" i="3"/>
  <c r="AS3342" i="3"/>
  <c r="AT3342" i="3" s="1"/>
  <c r="AR3342" i="3"/>
  <c r="AT3341" i="3"/>
  <c r="AS3341" i="3"/>
  <c r="AR3341" i="3"/>
  <c r="AS3340" i="3"/>
  <c r="AT3340" i="3" s="1"/>
  <c r="AR3340" i="3"/>
  <c r="AT3339" i="3"/>
  <c r="AS3339" i="3"/>
  <c r="AR3339" i="3"/>
  <c r="AS3338" i="3"/>
  <c r="AT3338" i="3" s="1"/>
  <c r="AR3338" i="3"/>
  <c r="AS3337" i="3"/>
  <c r="AT3337" i="3" s="1"/>
  <c r="AR3337" i="3"/>
  <c r="AS3336" i="3"/>
  <c r="AT3336" i="3" s="1"/>
  <c r="AR3336" i="3"/>
  <c r="AT3335" i="3"/>
  <c r="AS3335" i="3"/>
  <c r="AR3335" i="3"/>
  <c r="AS3334" i="3"/>
  <c r="AT3334" i="3" s="1"/>
  <c r="AR3334" i="3"/>
  <c r="AT3333" i="3"/>
  <c r="AS3333" i="3"/>
  <c r="AR3333" i="3"/>
  <c r="AS3332" i="3"/>
  <c r="AT3332" i="3" s="1"/>
  <c r="AR3332" i="3"/>
  <c r="AT3331" i="3"/>
  <c r="AS3331" i="3"/>
  <c r="AR3331" i="3"/>
  <c r="AS3330" i="3"/>
  <c r="AT3330" i="3" s="1"/>
  <c r="AR3330" i="3"/>
  <c r="AS3329" i="3"/>
  <c r="AT3329" i="3" s="1"/>
  <c r="AR3329" i="3"/>
  <c r="AS3328" i="3"/>
  <c r="AT3328" i="3" s="1"/>
  <c r="AR3328" i="3"/>
  <c r="AT3327" i="3"/>
  <c r="AS3327" i="3"/>
  <c r="AR3327" i="3"/>
  <c r="AS3326" i="3"/>
  <c r="AT3326" i="3" s="1"/>
  <c r="AR3326" i="3"/>
  <c r="AT3325" i="3"/>
  <c r="AS3325" i="3"/>
  <c r="AR3325" i="3"/>
  <c r="AS3324" i="3"/>
  <c r="AT3324" i="3" s="1"/>
  <c r="AR3324" i="3"/>
  <c r="AT3323" i="3"/>
  <c r="AS3323" i="3"/>
  <c r="AR3323" i="3"/>
  <c r="AS3322" i="3"/>
  <c r="AT3322" i="3" s="1"/>
  <c r="AR3322" i="3"/>
  <c r="AS3321" i="3"/>
  <c r="AT3321" i="3" s="1"/>
  <c r="AR3321" i="3"/>
  <c r="AS3320" i="3"/>
  <c r="AT3320" i="3" s="1"/>
  <c r="AR3320" i="3"/>
  <c r="AT3319" i="3"/>
  <c r="AS3319" i="3"/>
  <c r="AR3319" i="3"/>
  <c r="AS3318" i="3"/>
  <c r="AT3318" i="3" s="1"/>
  <c r="AR3318" i="3"/>
  <c r="AT3317" i="3"/>
  <c r="AS3317" i="3"/>
  <c r="AR3317" i="3"/>
  <c r="AS3316" i="3"/>
  <c r="AT3316" i="3" s="1"/>
  <c r="AR3316" i="3"/>
  <c r="AT3315" i="3"/>
  <c r="AS3315" i="3"/>
  <c r="AR3315" i="3"/>
  <c r="AS3314" i="3"/>
  <c r="AT3314" i="3" s="1"/>
  <c r="AR3314" i="3"/>
  <c r="AS3313" i="3"/>
  <c r="AT3313" i="3" s="1"/>
  <c r="AR3313" i="3"/>
  <c r="AS3312" i="3"/>
  <c r="AT3312" i="3" s="1"/>
  <c r="AR3312" i="3"/>
  <c r="AS3311" i="3"/>
  <c r="AT3311" i="3" s="1"/>
  <c r="AR3311" i="3"/>
  <c r="AS3310" i="3"/>
  <c r="AT3310" i="3" s="1"/>
  <c r="AR3310" i="3"/>
  <c r="AT3309" i="3"/>
  <c r="AS3309" i="3"/>
  <c r="AR3309" i="3"/>
  <c r="AS3308" i="3"/>
  <c r="AT3308" i="3" s="1"/>
  <c r="AR3308" i="3"/>
  <c r="AT3307" i="3"/>
  <c r="AS3307" i="3"/>
  <c r="AR3307" i="3"/>
  <c r="AS3306" i="3"/>
  <c r="AT3306" i="3" s="1"/>
  <c r="AR3306" i="3"/>
  <c r="AS3305" i="3"/>
  <c r="AT3305" i="3" s="1"/>
  <c r="AR3305" i="3"/>
  <c r="AS3304" i="3"/>
  <c r="AT3304" i="3" s="1"/>
  <c r="AR3304" i="3"/>
  <c r="AT3303" i="3"/>
  <c r="AS3303" i="3"/>
  <c r="AR3303" i="3"/>
  <c r="AS3302" i="3"/>
  <c r="AT3302" i="3" s="1"/>
  <c r="AR3302" i="3"/>
  <c r="AT3301" i="3"/>
  <c r="AS3301" i="3"/>
  <c r="AR3301" i="3"/>
  <c r="AS3300" i="3"/>
  <c r="AT3300" i="3" s="1"/>
  <c r="AR3300" i="3"/>
  <c r="AT3299" i="3"/>
  <c r="AS3299" i="3"/>
  <c r="AR3299" i="3"/>
  <c r="AS3298" i="3"/>
  <c r="AT3298" i="3" s="1"/>
  <c r="AR3298" i="3"/>
  <c r="AS3297" i="3"/>
  <c r="AT3297" i="3" s="1"/>
  <c r="AR3297" i="3"/>
  <c r="AS3296" i="3"/>
  <c r="AT3296" i="3" s="1"/>
  <c r="AR3296" i="3"/>
  <c r="AT3295" i="3"/>
  <c r="AS3295" i="3"/>
  <c r="AR3295" i="3"/>
  <c r="AS3294" i="3"/>
  <c r="AT3294" i="3" s="1"/>
  <c r="AR3294" i="3"/>
  <c r="AT3293" i="3"/>
  <c r="AS3293" i="3"/>
  <c r="AR3293" i="3"/>
  <c r="AS3292" i="3"/>
  <c r="AT3292" i="3" s="1"/>
  <c r="AR3292" i="3"/>
  <c r="AT3291" i="3"/>
  <c r="AS3291" i="3"/>
  <c r="AR3291" i="3"/>
  <c r="AS3290" i="3"/>
  <c r="AT3290" i="3" s="1"/>
  <c r="AR3290" i="3"/>
  <c r="AS3289" i="3"/>
  <c r="AT3289" i="3" s="1"/>
  <c r="AR3289" i="3"/>
  <c r="AS3288" i="3"/>
  <c r="AT3288" i="3" s="1"/>
  <c r="AR3288" i="3"/>
  <c r="AT3287" i="3"/>
  <c r="AS3287" i="3"/>
  <c r="AR3287" i="3"/>
  <c r="AS3286" i="3"/>
  <c r="AT3286" i="3" s="1"/>
  <c r="AR3286" i="3"/>
  <c r="AT3285" i="3"/>
  <c r="AS3285" i="3"/>
  <c r="AR3285" i="3"/>
  <c r="AS3284" i="3"/>
  <c r="AT3284" i="3" s="1"/>
  <c r="AR3284" i="3"/>
  <c r="AT3283" i="3"/>
  <c r="AS3283" i="3"/>
  <c r="AR3283" i="3"/>
  <c r="AS3282" i="3"/>
  <c r="AT3282" i="3" s="1"/>
  <c r="AR3282" i="3"/>
  <c r="AS3281" i="3"/>
  <c r="AT3281" i="3" s="1"/>
  <c r="AR3281" i="3"/>
  <c r="AS3280" i="3"/>
  <c r="AT3280" i="3" s="1"/>
  <c r="AR3280" i="3"/>
  <c r="AS3279" i="3"/>
  <c r="AT3279" i="3" s="1"/>
  <c r="AR3279" i="3"/>
  <c r="AS3278" i="3"/>
  <c r="AT3278" i="3" s="1"/>
  <c r="AR3278" i="3"/>
  <c r="AT3277" i="3"/>
  <c r="AS3277" i="3"/>
  <c r="AR3277" i="3"/>
  <c r="AS3276" i="3"/>
  <c r="AT3276" i="3" s="1"/>
  <c r="AR3276" i="3"/>
  <c r="AT3275" i="3"/>
  <c r="AS3275" i="3"/>
  <c r="AR3275" i="3"/>
  <c r="AS3274" i="3"/>
  <c r="AT3274" i="3" s="1"/>
  <c r="AR3274" i="3"/>
  <c r="AS3273" i="3"/>
  <c r="AT3273" i="3" s="1"/>
  <c r="AR3273" i="3"/>
  <c r="AS3272" i="3"/>
  <c r="AT3272" i="3" s="1"/>
  <c r="AR3272" i="3"/>
  <c r="AT3271" i="3"/>
  <c r="AS3271" i="3"/>
  <c r="AR3271" i="3"/>
  <c r="AS3270" i="3"/>
  <c r="AT3270" i="3" s="1"/>
  <c r="AR3270" i="3"/>
  <c r="AT3269" i="3"/>
  <c r="AS3269" i="3"/>
  <c r="AR3269" i="3"/>
  <c r="AS3268" i="3"/>
  <c r="AT3268" i="3" s="1"/>
  <c r="AR3268" i="3"/>
  <c r="AT3267" i="3"/>
  <c r="AS3267" i="3"/>
  <c r="AR3267" i="3"/>
  <c r="AS3266" i="3"/>
  <c r="AT3266" i="3" s="1"/>
  <c r="AR3266" i="3"/>
  <c r="AS3265" i="3"/>
  <c r="AT3265" i="3" s="1"/>
  <c r="AR3265" i="3"/>
  <c r="AS3264" i="3"/>
  <c r="AT3264" i="3" s="1"/>
  <c r="AR3264" i="3"/>
  <c r="AT3263" i="3"/>
  <c r="AS3263" i="3"/>
  <c r="AR3263" i="3"/>
  <c r="AS3262" i="3"/>
  <c r="AT3262" i="3" s="1"/>
  <c r="AR3262" i="3"/>
  <c r="AT3261" i="3"/>
  <c r="AS3261" i="3"/>
  <c r="AR3261" i="3"/>
  <c r="AS3260" i="3"/>
  <c r="AT3260" i="3" s="1"/>
  <c r="AR3260" i="3"/>
  <c r="AT3259" i="3"/>
  <c r="AS3259" i="3"/>
  <c r="AR3259" i="3"/>
  <c r="AS3258" i="3"/>
  <c r="AT3258" i="3" s="1"/>
  <c r="AR3258" i="3"/>
  <c r="AS3257" i="3"/>
  <c r="AT3257" i="3" s="1"/>
  <c r="AR3257" i="3"/>
  <c r="AS3256" i="3"/>
  <c r="AT3256" i="3" s="1"/>
  <c r="AR3256" i="3"/>
  <c r="AT3255" i="3"/>
  <c r="AS3255" i="3"/>
  <c r="AR3255" i="3"/>
  <c r="AS3254" i="3"/>
  <c r="AT3254" i="3" s="1"/>
  <c r="AR3254" i="3"/>
  <c r="AT3253" i="3"/>
  <c r="AS3253" i="3"/>
  <c r="AR3253" i="3"/>
  <c r="AS3252" i="3"/>
  <c r="AT3252" i="3" s="1"/>
  <c r="AR3252" i="3"/>
  <c r="AT3251" i="3"/>
  <c r="AS3251" i="3"/>
  <c r="AR3251" i="3"/>
  <c r="AS3250" i="3"/>
  <c r="AT3250" i="3" s="1"/>
  <c r="AR3250" i="3"/>
  <c r="AS3249" i="3"/>
  <c r="AT3249" i="3" s="1"/>
  <c r="AR3249" i="3"/>
  <c r="AS3248" i="3"/>
  <c r="AT3248" i="3" s="1"/>
  <c r="AR3248" i="3"/>
  <c r="AS3247" i="3"/>
  <c r="AT3247" i="3" s="1"/>
  <c r="AR3247" i="3"/>
  <c r="AS3246" i="3"/>
  <c r="AT3246" i="3" s="1"/>
  <c r="AR3246" i="3"/>
  <c r="AT3245" i="3"/>
  <c r="AS3245" i="3"/>
  <c r="AR3245" i="3"/>
  <c r="AS3244" i="3"/>
  <c r="AT3244" i="3" s="1"/>
  <c r="AR3244" i="3"/>
  <c r="AT3243" i="3"/>
  <c r="AS3243" i="3"/>
  <c r="AR3243" i="3"/>
  <c r="AS3242" i="3"/>
  <c r="AT3242" i="3" s="1"/>
  <c r="AR3242" i="3"/>
  <c r="AS3241" i="3"/>
  <c r="AT3241" i="3" s="1"/>
  <c r="AR3241" i="3"/>
  <c r="AS3240" i="3"/>
  <c r="AT3240" i="3" s="1"/>
  <c r="AR3240" i="3"/>
  <c r="AT3239" i="3"/>
  <c r="AS3239" i="3"/>
  <c r="AR3239" i="3"/>
  <c r="AS3238" i="3"/>
  <c r="AT3238" i="3" s="1"/>
  <c r="AR3238" i="3"/>
  <c r="AT3237" i="3"/>
  <c r="AS3237" i="3"/>
  <c r="AR3237" i="3"/>
  <c r="AS3236" i="3"/>
  <c r="AT3236" i="3" s="1"/>
  <c r="AR3236" i="3"/>
  <c r="AT3235" i="3"/>
  <c r="AS3235" i="3"/>
  <c r="AR3235" i="3"/>
  <c r="AS3234" i="3"/>
  <c r="AT3234" i="3" s="1"/>
  <c r="AR3234" i="3"/>
  <c r="AS3233" i="3"/>
  <c r="AT3233" i="3" s="1"/>
  <c r="AR3233" i="3"/>
  <c r="AT3232" i="3"/>
  <c r="AS3232" i="3"/>
  <c r="AR3232" i="3"/>
  <c r="AS3231" i="3"/>
  <c r="AT3231" i="3" s="1"/>
  <c r="AR3231" i="3"/>
  <c r="AS3230" i="3"/>
  <c r="AT3230" i="3" s="1"/>
  <c r="AR3230" i="3"/>
  <c r="AS3229" i="3"/>
  <c r="AT3229" i="3" s="1"/>
  <c r="AR3229" i="3"/>
  <c r="AT3228" i="3"/>
  <c r="AS3228" i="3"/>
  <c r="AR3228" i="3"/>
  <c r="AS3227" i="3"/>
  <c r="AT3227" i="3" s="1"/>
  <c r="AR3227" i="3"/>
  <c r="AT3226" i="3"/>
  <c r="AS3226" i="3"/>
  <c r="AR3226" i="3"/>
  <c r="AS3225" i="3"/>
  <c r="AT3225" i="3" s="1"/>
  <c r="AR3225" i="3"/>
  <c r="AT3224" i="3"/>
  <c r="AS3224" i="3"/>
  <c r="AR3224" i="3"/>
  <c r="AS3223" i="3"/>
  <c r="AT3223" i="3" s="1"/>
  <c r="AR3223" i="3"/>
  <c r="AS3222" i="3"/>
  <c r="AT3222" i="3" s="1"/>
  <c r="AR3222" i="3"/>
  <c r="AS3221" i="3"/>
  <c r="AT3221" i="3" s="1"/>
  <c r="AR3221" i="3"/>
  <c r="AT3220" i="3"/>
  <c r="AS3220" i="3"/>
  <c r="AR3220" i="3"/>
  <c r="AS3219" i="3"/>
  <c r="AT3219" i="3" s="1"/>
  <c r="AR3219" i="3"/>
  <c r="AT3218" i="3"/>
  <c r="AS3218" i="3"/>
  <c r="AR3218" i="3"/>
  <c r="AS3217" i="3"/>
  <c r="AT3217" i="3" s="1"/>
  <c r="AR3217" i="3"/>
  <c r="AT3216" i="3"/>
  <c r="AS3216" i="3"/>
  <c r="AR3216" i="3"/>
  <c r="AS3215" i="3"/>
  <c r="AT3215" i="3" s="1"/>
  <c r="AR3215" i="3"/>
  <c r="AS3214" i="3"/>
  <c r="AT3214" i="3" s="1"/>
  <c r="AR3214" i="3"/>
  <c r="AS3213" i="3"/>
  <c r="AT3213" i="3" s="1"/>
  <c r="AR3213" i="3"/>
  <c r="AT3212" i="3"/>
  <c r="AS3212" i="3"/>
  <c r="AR3212" i="3"/>
  <c r="AS3211" i="3"/>
  <c r="AT3211" i="3" s="1"/>
  <c r="AR3211" i="3"/>
  <c r="AT3210" i="3"/>
  <c r="AS3210" i="3"/>
  <c r="AR3210" i="3"/>
  <c r="AS3209" i="3"/>
  <c r="AT3209" i="3" s="1"/>
  <c r="AR3209" i="3"/>
  <c r="AT3208" i="3"/>
  <c r="AS3208" i="3"/>
  <c r="AR3208" i="3"/>
  <c r="AS3207" i="3"/>
  <c r="AT3207" i="3" s="1"/>
  <c r="AR3207" i="3"/>
  <c r="AS3206" i="3"/>
  <c r="AT3206" i="3" s="1"/>
  <c r="AR3206" i="3"/>
  <c r="AS3205" i="3"/>
  <c r="AT3205" i="3" s="1"/>
  <c r="AR3205" i="3"/>
  <c r="AT3204" i="3"/>
  <c r="AS3204" i="3"/>
  <c r="AR3204" i="3"/>
  <c r="AS3203" i="3"/>
  <c r="AT3203" i="3" s="1"/>
  <c r="AR3203" i="3"/>
  <c r="AT3202" i="3"/>
  <c r="AS3202" i="3"/>
  <c r="AR3202" i="3"/>
  <c r="AS3201" i="3"/>
  <c r="AT3201" i="3" s="1"/>
  <c r="AR3201" i="3"/>
  <c r="AT3200" i="3"/>
  <c r="AS3200" i="3"/>
  <c r="AR3200" i="3"/>
  <c r="AS3199" i="3"/>
  <c r="AT3199" i="3" s="1"/>
  <c r="AR3199" i="3"/>
  <c r="AS3198" i="3"/>
  <c r="AT3198" i="3" s="1"/>
  <c r="AR3198" i="3"/>
  <c r="AS3197" i="3"/>
  <c r="AT3197" i="3" s="1"/>
  <c r="AR3197" i="3"/>
  <c r="AT3196" i="3"/>
  <c r="AS3196" i="3"/>
  <c r="AR3196" i="3"/>
  <c r="AS3195" i="3"/>
  <c r="AT3195" i="3" s="1"/>
  <c r="AR3195" i="3"/>
  <c r="AT3194" i="3"/>
  <c r="AS3194" i="3"/>
  <c r="AR3194" i="3"/>
  <c r="AS3193" i="3"/>
  <c r="AT3193" i="3" s="1"/>
  <c r="AR3193" i="3"/>
  <c r="AT3192" i="3"/>
  <c r="AS3192" i="3"/>
  <c r="AR3192" i="3"/>
  <c r="AS3191" i="3"/>
  <c r="AT3191" i="3" s="1"/>
  <c r="AR3191" i="3"/>
  <c r="AS3190" i="3"/>
  <c r="AT3190" i="3" s="1"/>
  <c r="AR3190" i="3"/>
  <c r="AS3189" i="3"/>
  <c r="AT3189" i="3" s="1"/>
  <c r="AR3189" i="3"/>
  <c r="AT3188" i="3"/>
  <c r="AS3188" i="3"/>
  <c r="AR3188" i="3"/>
  <c r="AS3187" i="3"/>
  <c r="AT3187" i="3" s="1"/>
  <c r="AR3187" i="3"/>
  <c r="AT3186" i="3"/>
  <c r="AS3186" i="3"/>
  <c r="AR3186" i="3"/>
  <c r="AS3185" i="3"/>
  <c r="AT3185" i="3" s="1"/>
  <c r="AR3185" i="3"/>
  <c r="AT3184" i="3"/>
  <c r="AS3184" i="3"/>
  <c r="AR3184" i="3"/>
  <c r="AS3183" i="3"/>
  <c r="AT3183" i="3" s="1"/>
  <c r="AR3183" i="3"/>
  <c r="AS3182" i="3"/>
  <c r="AT3182" i="3" s="1"/>
  <c r="AR3182" i="3"/>
  <c r="AS3181" i="3"/>
  <c r="AT3181" i="3" s="1"/>
  <c r="AR3181" i="3"/>
  <c r="AT3180" i="3"/>
  <c r="AS3180" i="3"/>
  <c r="AR3180" i="3"/>
  <c r="AS3179" i="3"/>
  <c r="AT3179" i="3" s="1"/>
  <c r="AR3179" i="3"/>
  <c r="AT3178" i="3"/>
  <c r="AS3178" i="3"/>
  <c r="AR3178" i="3"/>
  <c r="AS3177" i="3"/>
  <c r="AT3177" i="3" s="1"/>
  <c r="AR3177" i="3"/>
  <c r="AT3176" i="3"/>
  <c r="AS3176" i="3"/>
  <c r="AR3176" i="3"/>
  <c r="AS3175" i="3"/>
  <c r="AT3175" i="3" s="1"/>
  <c r="AR3175" i="3"/>
  <c r="AS3174" i="3"/>
  <c r="AT3174" i="3" s="1"/>
  <c r="AR3174" i="3"/>
  <c r="AS3173" i="3"/>
  <c r="AT3173" i="3" s="1"/>
  <c r="AR3173" i="3"/>
  <c r="AT3172" i="3"/>
  <c r="AS3172" i="3"/>
  <c r="AR3172" i="3"/>
  <c r="AS3171" i="3"/>
  <c r="AT3171" i="3" s="1"/>
  <c r="AR3171" i="3"/>
  <c r="AT3170" i="3"/>
  <c r="AS3170" i="3"/>
  <c r="AR3170" i="3"/>
  <c r="AS3169" i="3"/>
  <c r="AT3169" i="3" s="1"/>
  <c r="AR3169" i="3"/>
  <c r="AT3168" i="3"/>
  <c r="AS3168" i="3"/>
  <c r="AR3168" i="3"/>
  <c r="AS3167" i="3"/>
  <c r="AT3167" i="3" s="1"/>
  <c r="AR3167" i="3"/>
  <c r="AS3166" i="3"/>
  <c r="AT3166" i="3" s="1"/>
  <c r="AR3166" i="3"/>
  <c r="AS3165" i="3"/>
  <c r="AT3165" i="3" s="1"/>
  <c r="AR3165" i="3"/>
  <c r="AT3164" i="3"/>
  <c r="AS3164" i="3"/>
  <c r="AR3164" i="3"/>
  <c r="AS3163" i="3"/>
  <c r="AT3163" i="3" s="1"/>
  <c r="AR3163" i="3"/>
  <c r="AT3162" i="3"/>
  <c r="AS3162" i="3"/>
  <c r="AR3162" i="3"/>
  <c r="AS3161" i="3"/>
  <c r="AT3161" i="3" s="1"/>
  <c r="AR3161" i="3"/>
  <c r="AT3160" i="3"/>
  <c r="AS3160" i="3"/>
  <c r="AR3160" i="3"/>
  <c r="AS3159" i="3"/>
  <c r="AT3159" i="3" s="1"/>
  <c r="AR3159" i="3"/>
  <c r="AS3158" i="3"/>
  <c r="AT3158" i="3" s="1"/>
  <c r="AR3158" i="3"/>
  <c r="AS3157" i="3"/>
  <c r="AT3157" i="3" s="1"/>
  <c r="AR3157" i="3"/>
  <c r="AT3156" i="3"/>
  <c r="AS3156" i="3"/>
  <c r="AR3156" i="3"/>
  <c r="AS3155" i="3"/>
  <c r="AT3155" i="3" s="1"/>
  <c r="AR3155" i="3"/>
  <c r="AT3154" i="3"/>
  <c r="AS3154" i="3"/>
  <c r="AR3154" i="3"/>
  <c r="AS3153" i="3"/>
  <c r="AT3153" i="3" s="1"/>
  <c r="AR3153" i="3"/>
  <c r="AT3152" i="3"/>
  <c r="AS3152" i="3"/>
  <c r="AR3152" i="3"/>
  <c r="AS3151" i="3"/>
  <c r="AT3151" i="3" s="1"/>
  <c r="AR3151" i="3"/>
  <c r="AS3150" i="3"/>
  <c r="AT3150" i="3" s="1"/>
  <c r="AR3150" i="3"/>
  <c r="AS3149" i="3"/>
  <c r="AT3149" i="3" s="1"/>
  <c r="AR3149" i="3"/>
  <c r="AT3148" i="3"/>
  <c r="AS3148" i="3"/>
  <c r="AR3148" i="3"/>
  <c r="AS3147" i="3"/>
  <c r="AT3147" i="3" s="1"/>
  <c r="AR3147" i="3"/>
  <c r="AT3146" i="3"/>
  <c r="AS3146" i="3"/>
  <c r="AR3146" i="3"/>
  <c r="AS3145" i="3"/>
  <c r="AT3145" i="3" s="1"/>
  <c r="AR3145" i="3"/>
  <c r="AT3144" i="3"/>
  <c r="AS3144" i="3"/>
  <c r="AR3144" i="3"/>
  <c r="AS3143" i="3"/>
  <c r="AT3143" i="3" s="1"/>
  <c r="AR3143" i="3"/>
  <c r="AS3142" i="3"/>
  <c r="AT3142" i="3" s="1"/>
  <c r="AR3142" i="3"/>
  <c r="AS3141" i="3"/>
  <c r="AT3141" i="3" s="1"/>
  <c r="AR3141" i="3"/>
  <c r="AT3140" i="3"/>
  <c r="AS3140" i="3"/>
  <c r="AR3140" i="3"/>
  <c r="AS3139" i="3"/>
  <c r="AT3139" i="3" s="1"/>
  <c r="AR3139" i="3"/>
  <c r="AT3138" i="3"/>
  <c r="AS3138" i="3"/>
  <c r="AR3138" i="3"/>
  <c r="AS3137" i="3"/>
  <c r="AT3137" i="3" s="1"/>
  <c r="AR3137" i="3"/>
  <c r="AT3136" i="3"/>
  <c r="AS3136" i="3"/>
  <c r="AR3136" i="3"/>
  <c r="AS3135" i="3"/>
  <c r="AT3135" i="3" s="1"/>
  <c r="AR3135" i="3"/>
  <c r="AS3134" i="3"/>
  <c r="AT3134" i="3" s="1"/>
  <c r="AR3134" i="3"/>
  <c r="AS3133" i="3"/>
  <c r="AT3133" i="3" s="1"/>
  <c r="AR3133" i="3"/>
  <c r="AT3132" i="3"/>
  <c r="AS3132" i="3"/>
  <c r="AR3132" i="3"/>
  <c r="AS3131" i="3"/>
  <c r="AT3131" i="3" s="1"/>
  <c r="AR3131" i="3"/>
  <c r="AT3130" i="3"/>
  <c r="AS3130" i="3"/>
  <c r="AR3130" i="3"/>
  <c r="AS3129" i="3"/>
  <c r="AT3129" i="3" s="1"/>
  <c r="AR3129" i="3"/>
  <c r="AT3128" i="3"/>
  <c r="AS3128" i="3"/>
  <c r="AR3128" i="3"/>
  <c r="AS3127" i="3"/>
  <c r="AT3127" i="3" s="1"/>
  <c r="AR3127" i="3"/>
  <c r="AS3126" i="3"/>
  <c r="AT3126" i="3" s="1"/>
  <c r="AR3126" i="3"/>
  <c r="AS3125" i="3"/>
  <c r="AT3125" i="3" s="1"/>
  <c r="AR3125" i="3"/>
  <c r="AT3124" i="3"/>
  <c r="AS3124" i="3"/>
  <c r="AR3124" i="3"/>
  <c r="AS3123" i="3"/>
  <c r="AT3123" i="3" s="1"/>
  <c r="AR3123" i="3"/>
  <c r="AT3122" i="3"/>
  <c r="AS3122" i="3"/>
  <c r="AR3122" i="3"/>
  <c r="AS3121" i="3"/>
  <c r="AT3121" i="3" s="1"/>
  <c r="AR3121" i="3"/>
  <c r="AT3120" i="3"/>
  <c r="AS3120" i="3"/>
  <c r="AR3120" i="3"/>
  <c r="AS3119" i="3"/>
  <c r="AT3119" i="3" s="1"/>
  <c r="AR3119" i="3"/>
  <c r="AS3118" i="3"/>
  <c r="AT3118" i="3" s="1"/>
  <c r="AR3118" i="3"/>
  <c r="AS3117" i="3"/>
  <c r="AT3117" i="3" s="1"/>
  <c r="AR3117" i="3"/>
  <c r="AT3116" i="3"/>
  <c r="AS3116" i="3"/>
  <c r="AR3116" i="3"/>
  <c r="AS3115" i="3"/>
  <c r="AT3115" i="3" s="1"/>
  <c r="AR3115" i="3"/>
  <c r="AT3114" i="3"/>
  <c r="AS3114" i="3"/>
  <c r="AR3114" i="3"/>
  <c r="AS3113" i="3"/>
  <c r="AT3113" i="3" s="1"/>
  <c r="AR3113" i="3"/>
  <c r="AT3112" i="3"/>
  <c r="AS3112" i="3"/>
  <c r="AR3112" i="3"/>
  <c r="AS3111" i="3"/>
  <c r="AT3111" i="3" s="1"/>
  <c r="AR3111" i="3"/>
  <c r="AS3110" i="3"/>
  <c r="AT3110" i="3" s="1"/>
  <c r="AR3110" i="3"/>
  <c r="AS3109" i="3"/>
  <c r="AT3109" i="3" s="1"/>
  <c r="AR3109" i="3"/>
  <c r="AT3108" i="3"/>
  <c r="AS3108" i="3"/>
  <c r="AR3108" i="3"/>
  <c r="AS3107" i="3"/>
  <c r="AT3107" i="3" s="1"/>
  <c r="AR3107" i="3"/>
  <c r="AT3106" i="3"/>
  <c r="AS3106" i="3"/>
  <c r="AR3106" i="3"/>
  <c r="AS3105" i="3"/>
  <c r="AT3105" i="3" s="1"/>
  <c r="AR3105" i="3"/>
  <c r="AT3104" i="3"/>
  <c r="AS3104" i="3"/>
  <c r="AR3104" i="3"/>
  <c r="AS3103" i="3"/>
  <c r="AT3103" i="3" s="1"/>
  <c r="AR3103" i="3"/>
  <c r="AS3102" i="3"/>
  <c r="AT3102" i="3" s="1"/>
  <c r="AR3102" i="3"/>
  <c r="AS3101" i="3"/>
  <c r="AT3101" i="3" s="1"/>
  <c r="AR3101" i="3"/>
  <c r="AT3100" i="3"/>
  <c r="AS3100" i="3"/>
  <c r="AR3100" i="3"/>
  <c r="AS3099" i="3"/>
  <c r="AT3099" i="3" s="1"/>
  <c r="AR3099" i="3"/>
  <c r="AT3098" i="3"/>
  <c r="AS3098" i="3"/>
  <c r="AR3098" i="3"/>
  <c r="AS3097" i="3"/>
  <c r="AT3097" i="3" s="1"/>
  <c r="AR3097" i="3"/>
  <c r="AT3096" i="3"/>
  <c r="AS3096" i="3"/>
  <c r="AR3096" i="3"/>
  <c r="AS3095" i="3"/>
  <c r="AT3095" i="3" s="1"/>
  <c r="AR3095" i="3"/>
  <c r="AS3094" i="3"/>
  <c r="AT3094" i="3" s="1"/>
  <c r="AR3094" i="3"/>
  <c r="AS3093" i="3"/>
  <c r="AT3093" i="3" s="1"/>
  <c r="AR3093" i="3"/>
  <c r="AT3092" i="3"/>
  <c r="AS3092" i="3"/>
  <c r="AR3092" i="3"/>
  <c r="AS3091" i="3"/>
  <c r="AT3091" i="3" s="1"/>
  <c r="AR3091" i="3"/>
  <c r="AT3090" i="3"/>
  <c r="AS3090" i="3"/>
  <c r="AR3090" i="3"/>
  <c r="AS3089" i="3"/>
  <c r="AT3089" i="3" s="1"/>
  <c r="AR3089" i="3"/>
  <c r="AT3088" i="3"/>
  <c r="AS3088" i="3"/>
  <c r="AR3088" i="3"/>
  <c r="AS3087" i="3"/>
  <c r="AT3087" i="3" s="1"/>
  <c r="AR3087" i="3"/>
  <c r="AS3086" i="3"/>
  <c r="AT3086" i="3" s="1"/>
  <c r="AR3086" i="3"/>
  <c r="AS3085" i="3"/>
  <c r="AT3085" i="3" s="1"/>
  <c r="AR3085" i="3"/>
  <c r="AT3084" i="3"/>
  <c r="AS3084" i="3"/>
  <c r="AR3084" i="3"/>
  <c r="AS3083" i="3"/>
  <c r="AT3083" i="3" s="1"/>
  <c r="AR3083" i="3"/>
  <c r="AT3082" i="3"/>
  <c r="AS3082" i="3"/>
  <c r="AR3082" i="3"/>
  <c r="AS3081" i="3"/>
  <c r="AT3081" i="3" s="1"/>
  <c r="AR3081" i="3"/>
  <c r="AT3080" i="3"/>
  <c r="AS3080" i="3"/>
  <c r="AR3080" i="3"/>
  <c r="AS3079" i="3"/>
  <c r="AT3079" i="3" s="1"/>
  <c r="AR3079" i="3"/>
  <c r="AS3078" i="3"/>
  <c r="AT3078" i="3" s="1"/>
  <c r="AR3078" i="3"/>
  <c r="AS3077" i="3"/>
  <c r="AT3077" i="3" s="1"/>
  <c r="AR3077" i="3"/>
  <c r="AT3076" i="3"/>
  <c r="AS3076" i="3"/>
  <c r="AR3076" i="3"/>
  <c r="AS3075" i="3"/>
  <c r="AT3075" i="3" s="1"/>
  <c r="AR3075" i="3"/>
  <c r="AT3074" i="3"/>
  <c r="AS3074" i="3"/>
  <c r="AR3074" i="3"/>
  <c r="AS3073" i="3"/>
  <c r="AT3073" i="3" s="1"/>
  <c r="AR3073" i="3"/>
  <c r="AT3072" i="3"/>
  <c r="AS3072" i="3"/>
  <c r="AR3072" i="3"/>
  <c r="AS3071" i="3"/>
  <c r="AT3071" i="3" s="1"/>
  <c r="AR3071" i="3"/>
  <c r="AS3070" i="3"/>
  <c r="AT3070" i="3" s="1"/>
  <c r="AR3070" i="3"/>
  <c r="AS3069" i="3"/>
  <c r="AT3069" i="3" s="1"/>
  <c r="AR3069" i="3"/>
  <c r="AT3068" i="3"/>
  <c r="AS3068" i="3"/>
  <c r="AR3068" i="3"/>
  <c r="AS3067" i="3"/>
  <c r="AT3067" i="3" s="1"/>
  <c r="AR3067" i="3"/>
  <c r="AT3066" i="3"/>
  <c r="AS3066" i="3"/>
  <c r="AR3066" i="3"/>
  <c r="AS3065" i="3"/>
  <c r="AT3065" i="3" s="1"/>
  <c r="AR3065" i="3"/>
  <c r="AT3064" i="3"/>
  <c r="AS3064" i="3"/>
  <c r="AR3064" i="3"/>
  <c r="AS3063" i="3"/>
  <c r="AT3063" i="3" s="1"/>
  <c r="AR3063" i="3"/>
  <c r="AS3062" i="3"/>
  <c r="AT3062" i="3" s="1"/>
  <c r="AR3062" i="3"/>
  <c r="AS3061" i="3"/>
  <c r="AT3061" i="3" s="1"/>
  <c r="AR3061" i="3"/>
  <c r="AT3060" i="3"/>
  <c r="AS3060" i="3"/>
  <c r="AR3060" i="3"/>
  <c r="AS3059" i="3"/>
  <c r="AT3059" i="3" s="1"/>
  <c r="AR3059" i="3"/>
  <c r="AT3058" i="3"/>
  <c r="AS3058" i="3"/>
  <c r="AR3058" i="3"/>
  <c r="AS3057" i="3"/>
  <c r="AT3057" i="3" s="1"/>
  <c r="AR3057" i="3"/>
  <c r="AT3056" i="3"/>
  <c r="AS3056" i="3"/>
  <c r="AR3056" i="3"/>
  <c r="AS3055" i="3"/>
  <c r="AT3055" i="3" s="1"/>
  <c r="AR3055" i="3"/>
  <c r="AS3054" i="3"/>
  <c r="AT3054" i="3" s="1"/>
  <c r="AR3054" i="3"/>
  <c r="AS3053" i="3"/>
  <c r="AT3053" i="3" s="1"/>
  <c r="AR3053" i="3"/>
  <c r="AT3052" i="3"/>
  <c r="AS3052" i="3"/>
  <c r="AR3052" i="3"/>
  <c r="AS3051" i="3"/>
  <c r="AT3051" i="3" s="1"/>
  <c r="AR3051" i="3"/>
  <c r="AT3050" i="3"/>
  <c r="AS3050" i="3"/>
  <c r="AR3050" i="3"/>
  <c r="AS3049" i="3"/>
  <c r="AT3049" i="3" s="1"/>
  <c r="AR3049" i="3"/>
  <c r="AT3048" i="3"/>
  <c r="AS3048" i="3"/>
  <c r="AR3048" i="3"/>
  <c r="AS3047" i="3"/>
  <c r="AT3047" i="3" s="1"/>
  <c r="AR3047" i="3"/>
  <c r="AS3046" i="3"/>
  <c r="AT3046" i="3" s="1"/>
  <c r="AR3046" i="3"/>
  <c r="AS3045" i="3"/>
  <c r="AT3045" i="3" s="1"/>
  <c r="AR3045" i="3"/>
  <c r="AT3044" i="3"/>
  <c r="AS3044" i="3"/>
  <c r="AR3044" i="3"/>
  <c r="AS3043" i="3"/>
  <c r="AT3043" i="3" s="1"/>
  <c r="AR3043" i="3"/>
  <c r="AT3042" i="3"/>
  <c r="AS3042" i="3"/>
  <c r="AR3042" i="3"/>
  <c r="AS3041" i="3"/>
  <c r="AT3041" i="3" s="1"/>
  <c r="AR3041" i="3"/>
  <c r="AT3040" i="3"/>
  <c r="AS3040" i="3"/>
  <c r="AR3040" i="3"/>
  <c r="AS3039" i="3"/>
  <c r="AT3039" i="3" s="1"/>
  <c r="AR3039" i="3"/>
  <c r="AS3038" i="3"/>
  <c r="AT3038" i="3" s="1"/>
  <c r="AR3038" i="3"/>
  <c r="AS3037" i="3"/>
  <c r="AT3037" i="3" s="1"/>
  <c r="AR3037" i="3"/>
  <c r="AT3036" i="3"/>
  <c r="AS3036" i="3"/>
  <c r="AR3036" i="3"/>
  <c r="AS3035" i="3"/>
  <c r="AT3035" i="3" s="1"/>
  <c r="AR3035" i="3"/>
  <c r="AT3034" i="3"/>
  <c r="AS3034" i="3"/>
  <c r="AR3034" i="3"/>
  <c r="AS3033" i="3"/>
  <c r="AT3033" i="3" s="1"/>
  <c r="AR3033" i="3"/>
  <c r="AT3032" i="3"/>
  <c r="AS3032" i="3"/>
  <c r="AR3032" i="3"/>
  <c r="AS3031" i="3"/>
  <c r="AT3031" i="3" s="1"/>
  <c r="AR3031" i="3"/>
  <c r="AS3030" i="3"/>
  <c r="AT3030" i="3" s="1"/>
  <c r="AR3030" i="3"/>
  <c r="AS3029" i="3"/>
  <c r="AT3029" i="3" s="1"/>
  <c r="AR3029" i="3"/>
  <c r="AT3028" i="3"/>
  <c r="AS3028" i="3"/>
  <c r="AR3028" i="3"/>
  <c r="AS3027" i="3"/>
  <c r="AT3027" i="3" s="1"/>
  <c r="AR3027" i="3"/>
  <c r="AT3026" i="3"/>
  <c r="AS3026" i="3"/>
  <c r="AR3026" i="3"/>
  <c r="AS3025" i="3"/>
  <c r="AT3025" i="3" s="1"/>
  <c r="AR3025" i="3"/>
  <c r="AT3024" i="3"/>
  <c r="AS3024" i="3"/>
  <c r="AR3024" i="3"/>
  <c r="AS3023" i="3"/>
  <c r="AT3023" i="3" s="1"/>
  <c r="AR3023" i="3"/>
  <c r="AT3022" i="3"/>
  <c r="AS3022" i="3"/>
  <c r="AR3022" i="3"/>
  <c r="AS3021" i="3"/>
  <c r="AT3021" i="3" s="1"/>
  <c r="AR3021" i="3"/>
  <c r="AT3020" i="3"/>
  <c r="AS3020" i="3"/>
  <c r="AR3020" i="3"/>
  <c r="AS3019" i="3"/>
  <c r="AT3019" i="3" s="1"/>
  <c r="AR3019" i="3"/>
  <c r="AT3018" i="3"/>
  <c r="AS3018" i="3"/>
  <c r="AR3018" i="3"/>
  <c r="AS3017" i="3"/>
  <c r="AT3017" i="3" s="1"/>
  <c r="AR3017" i="3"/>
  <c r="AT3016" i="3"/>
  <c r="AS3016" i="3"/>
  <c r="AR3016" i="3"/>
  <c r="AS3015" i="3"/>
  <c r="AT3015" i="3" s="1"/>
  <c r="AR3015" i="3"/>
  <c r="AT3014" i="3"/>
  <c r="AS3014" i="3"/>
  <c r="AR3014" i="3"/>
  <c r="AS3013" i="3"/>
  <c r="AT3013" i="3" s="1"/>
  <c r="AR3013" i="3"/>
  <c r="AT3012" i="3"/>
  <c r="AS3012" i="3"/>
  <c r="AR3012" i="3"/>
  <c r="AS3011" i="3"/>
  <c r="AT3011" i="3" s="1"/>
  <c r="AR3011" i="3"/>
  <c r="AT3010" i="3"/>
  <c r="AS3010" i="3"/>
  <c r="AR3010" i="3"/>
  <c r="AS3009" i="3"/>
  <c r="AT3009" i="3" s="1"/>
  <c r="AR3009" i="3"/>
  <c r="AT3008" i="3"/>
  <c r="AS3008" i="3"/>
  <c r="AR3008" i="3"/>
  <c r="AS3007" i="3"/>
  <c r="AT3007" i="3" s="1"/>
  <c r="AR3007" i="3"/>
  <c r="AT3006" i="3"/>
  <c r="AS3006" i="3"/>
  <c r="AR3006" i="3"/>
  <c r="AS3005" i="3"/>
  <c r="AT3005" i="3" s="1"/>
  <c r="AR3005" i="3"/>
  <c r="AT3004" i="3"/>
  <c r="AS3004" i="3"/>
  <c r="AR3004" i="3"/>
  <c r="AS3003" i="3"/>
  <c r="AT3003" i="3" s="1"/>
  <c r="AR3003" i="3"/>
  <c r="AT3002" i="3"/>
  <c r="AS3002" i="3"/>
  <c r="AR3002" i="3"/>
  <c r="AS3001" i="3"/>
  <c r="AT3001" i="3" s="1"/>
  <c r="AR3001" i="3"/>
  <c r="AT3000" i="3"/>
  <c r="AS3000" i="3"/>
  <c r="AR3000" i="3"/>
  <c r="AS2999" i="3"/>
  <c r="AT2999" i="3" s="1"/>
  <c r="AR2999" i="3"/>
  <c r="AT2998" i="3"/>
  <c r="AS2998" i="3"/>
  <c r="AR2998" i="3"/>
  <c r="AS2997" i="3"/>
  <c r="AT2997" i="3" s="1"/>
  <c r="AR2997" i="3"/>
  <c r="AT2996" i="3"/>
  <c r="AS2996" i="3"/>
  <c r="AR2996" i="3"/>
  <c r="AS2995" i="3"/>
  <c r="AT2995" i="3" s="1"/>
  <c r="AR2995" i="3"/>
  <c r="AT2994" i="3"/>
  <c r="AS2994" i="3"/>
  <c r="AR2994" i="3"/>
  <c r="AS2993" i="3"/>
  <c r="AT2993" i="3" s="1"/>
  <c r="AR2993" i="3"/>
  <c r="AT2992" i="3"/>
  <c r="AS2992" i="3"/>
  <c r="AR2992" i="3"/>
  <c r="AS2991" i="3"/>
  <c r="AT2991" i="3" s="1"/>
  <c r="AR2991" i="3"/>
  <c r="AT2990" i="3"/>
  <c r="AS2990" i="3"/>
  <c r="AR2990" i="3"/>
  <c r="AS2989" i="3"/>
  <c r="AT2989" i="3" s="1"/>
  <c r="AR2989" i="3"/>
  <c r="AT2988" i="3"/>
  <c r="AS2988" i="3"/>
  <c r="AR2988" i="3"/>
  <c r="AS2987" i="3"/>
  <c r="AT2987" i="3" s="1"/>
  <c r="AR2987" i="3"/>
  <c r="AT2986" i="3"/>
  <c r="AS2986" i="3"/>
  <c r="AR2986" i="3"/>
  <c r="AS2985" i="3"/>
  <c r="AT2985" i="3" s="1"/>
  <c r="AR2985" i="3"/>
  <c r="AT2984" i="3"/>
  <c r="AS2984" i="3"/>
  <c r="AR2984" i="3"/>
  <c r="AS2983" i="3"/>
  <c r="AT2983" i="3" s="1"/>
  <c r="AR2983" i="3"/>
  <c r="AT2982" i="3"/>
  <c r="AS2982" i="3"/>
  <c r="AR2982" i="3"/>
  <c r="AS2981" i="3"/>
  <c r="AT2981" i="3" s="1"/>
  <c r="AR2981" i="3"/>
  <c r="AT2980" i="3"/>
  <c r="AS2980" i="3"/>
  <c r="AR2980" i="3"/>
  <c r="AS2979" i="3"/>
  <c r="AT2979" i="3" s="1"/>
  <c r="AR2979" i="3"/>
  <c r="AT2978" i="3"/>
  <c r="AS2978" i="3"/>
  <c r="AR2978" i="3"/>
  <c r="AS2977" i="3"/>
  <c r="AT2977" i="3" s="1"/>
  <c r="AR2977" i="3"/>
  <c r="AT2976" i="3"/>
  <c r="AS2976" i="3"/>
  <c r="AR2976" i="3"/>
  <c r="AS2975" i="3"/>
  <c r="AT2975" i="3" s="1"/>
  <c r="AR2975" i="3"/>
  <c r="AT2974" i="3"/>
  <c r="AS2974" i="3"/>
  <c r="AR2974" i="3"/>
  <c r="AS2973" i="3"/>
  <c r="AT2973" i="3" s="1"/>
  <c r="AR2973" i="3"/>
  <c r="AT2972" i="3"/>
  <c r="AS2972" i="3"/>
  <c r="AR2972" i="3"/>
  <c r="AS2971" i="3"/>
  <c r="AT2971" i="3" s="1"/>
  <c r="AR2971" i="3"/>
  <c r="AT2970" i="3"/>
  <c r="AS2970" i="3"/>
  <c r="AR2970" i="3"/>
  <c r="AS2969" i="3"/>
  <c r="AT2969" i="3" s="1"/>
  <c r="AR2969" i="3"/>
  <c r="AT2968" i="3"/>
  <c r="AS2968" i="3"/>
  <c r="AR2968" i="3"/>
  <c r="AS2967" i="3"/>
  <c r="AT2967" i="3" s="1"/>
  <c r="AR2967" i="3"/>
  <c r="AT2966" i="3"/>
  <c r="AS2966" i="3"/>
  <c r="AR2966" i="3"/>
  <c r="AS2965" i="3"/>
  <c r="AT2965" i="3" s="1"/>
  <c r="AR2965" i="3"/>
  <c r="AT2964" i="3"/>
  <c r="AS2964" i="3"/>
  <c r="AR2964" i="3"/>
  <c r="AS2963" i="3"/>
  <c r="AT2963" i="3" s="1"/>
  <c r="AR2963" i="3"/>
  <c r="AT2962" i="3"/>
  <c r="AS2962" i="3"/>
  <c r="AR2962" i="3"/>
  <c r="AS2961" i="3"/>
  <c r="AT2961" i="3" s="1"/>
  <c r="AR2961" i="3"/>
  <c r="AT2960" i="3"/>
  <c r="AS2960" i="3"/>
  <c r="AR2960" i="3"/>
  <c r="AS2959" i="3"/>
  <c r="AT2959" i="3" s="1"/>
  <c r="AR2959" i="3"/>
  <c r="AT2958" i="3"/>
  <c r="AS2958" i="3"/>
  <c r="AR2958" i="3"/>
  <c r="AS2957" i="3"/>
  <c r="AT2957" i="3" s="1"/>
  <c r="AR2957" i="3"/>
  <c r="AT2956" i="3"/>
  <c r="AS2956" i="3"/>
  <c r="AR2956" i="3"/>
  <c r="AS2955" i="3"/>
  <c r="AT2955" i="3" s="1"/>
  <c r="AR2955" i="3"/>
  <c r="AT2954" i="3"/>
  <c r="AS2954" i="3"/>
  <c r="AR2954" i="3"/>
  <c r="AS2953" i="3"/>
  <c r="AT2953" i="3" s="1"/>
  <c r="AR2953" i="3"/>
  <c r="AT2952" i="3"/>
  <c r="AS2952" i="3"/>
  <c r="AR2952" i="3"/>
  <c r="AS2951" i="3"/>
  <c r="AT2951" i="3" s="1"/>
  <c r="AR2951" i="3"/>
  <c r="AT2950" i="3"/>
  <c r="AS2950" i="3"/>
  <c r="AR2950" i="3"/>
  <c r="AS2949" i="3"/>
  <c r="AT2949" i="3" s="1"/>
  <c r="AR2949" i="3"/>
  <c r="AT2948" i="3"/>
  <c r="AS2948" i="3"/>
  <c r="AR2948" i="3"/>
  <c r="AS2947" i="3"/>
  <c r="AT2947" i="3" s="1"/>
  <c r="AR2947" i="3"/>
  <c r="AT2946" i="3"/>
  <c r="AS2946" i="3"/>
  <c r="AR2946" i="3"/>
  <c r="AS2945" i="3"/>
  <c r="AT2945" i="3" s="1"/>
  <c r="AR2945" i="3"/>
  <c r="AT2944" i="3"/>
  <c r="AS2944" i="3"/>
  <c r="AR2944" i="3"/>
  <c r="AS2943" i="3"/>
  <c r="AT2943" i="3" s="1"/>
  <c r="AR2943" i="3"/>
  <c r="AT2942" i="3"/>
  <c r="AS2942" i="3"/>
  <c r="AR2942" i="3"/>
  <c r="AS2941" i="3"/>
  <c r="AT2941" i="3" s="1"/>
  <c r="AR2941" i="3"/>
  <c r="AT2940" i="3"/>
  <c r="AS2940" i="3"/>
  <c r="AR2940" i="3"/>
  <c r="AS2939" i="3"/>
  <c r="AT2939" i="3" s="1"/>
  <c r="AR2939" i="3"/>
  <c r="AT2938" i="3"/>
  <c r="AS2938" i="3"/>
  <c r="AR2938" i="3"/>
  <c r="AS2937" i="3"/>
  <c r="AT2937" i="3" s="1"/>
  <c r="AR2937" i="3"/>
  <c r="AT2936" i="3"/>
  <c r="AS2936" i="3"/>
  <c r="AR2936" i="3"/>
  <c r="AS2935" i="3"/>
  <c r="AT2935" i="3" s="1"/>
  <c r="AR2935" i="3"/>
  <c r="AT2934" i="3"/>
  <c r="AS2934" i="3"/>
  <c r="AR2934" i="3"/>
  <c r="AS2933" i="3"/>
  <c r="AT2933" i="3" s="1"/>
  <c r="AR2933" i="3"/>
  <c r="AT2932" i="3"/>
  <c r="AS2932" i="3"/>
  <c r="AR2932" i="3"/>
  <c r="AS2931" i="3"/>
  <c r="AT2931" i="3" s="1"/>
  <c r="AR2931" i="3"/>
  <c r="AT2930" i="3"/>
  <c r="AS2930" i="3"/>
  <c r="AR2930" i="3"/>
  <c r="AS2929" i="3"/>
  <c r="AT2929" i="3" s="1"/>
  <c r="AR2929" i="3"/>
  <c r="AT2928" i="3"/>
  <c r="AS2928" i="3"/>
  <c r="AR2928" i="3"/>
  <c r="AS2927" i="3"/>
  <c r="AT2927" i="3" s="1"/>
  <c r="AR2927" i="3"/>
  <c r="AT2926" i="3"/>
  <c r="AS2926" i="3"/>
  <c r="AR2926" i="3"/>
  <c r="AS2925" i="3"/>
  <c r="AT2925" i="3" s="1"/>
  <c r="AR2925" i="3"/>
  <c r="AT2924" i="3"/>
  <c r="AS2924" i="3"/>
  <c r="AR2924" i="3"/>
  <c r="AS2923" i="3"/>
  <c r="AT2923" i="3" s="1"/>
  <c r="AR2923" i="3"/>
  <c r="AT2922" i="3"/>
  <c r="AS2922" i="3"/>
  <c r="AR2922" i="3"/>
  <c r="AS2921" i="3"/>
  <c r="AT2921" i="3" s="1"/>
  <c r="AR2921" i="3"/>
  <c r="AT2920" i="3"/>
  <c r="AS2920" i="3"/>
  <c r="AR2920" i="3"/>
  <c r="AS2919" i="3"/>
  <c r="AT2919" i="3" s="1"/>
  <c r="AR2919" i="3"/>
  <c r="AT2918" i="3"/>
  <c r="AS2918" i="3"/>
  <c r="AR2918" i="3"/>
  <c r="AS2917" i="3"/>
  <c r="AT2917" i="3" s="1"/>
  <c r="AR2917" i="3"/>
  <c r="AT2916" i="3"/>
  <c r="AS2916" i="3"/>
  <c r="AR2916" i="3"/>
  <c r="AS2915" i="3"/>
  <c r="AT2915" i="3" s="1"/>
  <c r="AR2915" i="3"/>
  <c r="AT2914" i="3"/>
  <c r="AS2914" i="3"/>
  <c r="AR2914" i="3"/>
  <c r="AS2913" i="3"/>
  <c r="AT2913" i="3" s="1"/>
  <c r="AR2913" i="3"/>
  <c r="AT2912" i="3"/>
  <c r="AS2912" i="3"/>
  <c r="AR2912" i="3"/>
  <c r="AS2911" i="3"/>
  <c r="AT2911" i="3" s="1"/>
  <c r="AR2911" i="3"/>
  <c r="AT2910" i="3"/>
  <c r="AS2910" i="3"/>
  <c r="AR2910" i="3"/>
  <c r="AS2909" i="3"/>
  <c r="AT2909" i="3" s="1"/>
  <c r="AR2909" i="3"/>
  <c r="AT2908" i="3"/>
  <c r="AS2908" i="3"/>
  <c r="AR2908" i="3"/>
  <c r="AS2907" i="3"/>
  <c r="AT2907" i="3" s="1"/>
  <c r="AR2907" i="3"/>
  <c r="AT2906" i="3"/>
  <c r="AS2906" i="3"/>
  <c r="AR2906" i="3"/>
  <c r="AS2905" i="3"/>
  <c r="AT2905" i="3" s="1"/>
  <c r="AR2905" i="3"/>
  <c r="AT2904" i="3"/>
  <c r="AS2904" i="3"/>
  <c r="AR2904" i="3"/>
  <c r="AS2903" i="3"/>
  <c r="AT2903" i="3" s="1"/>
  <c r="AR2903" i="3"/>
  <c r="AT2902" i="3"/>
  <c r="AS2902" i="3"/>
  <c r="AR2902" i="3"/>
  <c r="AS2901" i="3"/>
  <c r="AT2901" i="3" s="1"/>
  <c r="AR2901" i="3"/>
  <c r="AT2900" i="3"/>
  <c r="AS2900" i="3"/>
  <c r="AR2900" i="3"/>
  <c r="AS2899" i="3"/>
  <c r="AT2899" i="3" s="1"/>
  <c r="AR2899" i="3"/>
  <c r="AT2898" i="3"/>
  <c r="AS2898" i="3"/>
  <c r="AR2898" i="3"/>
  <c r="AS2897" i="3"/>
  <c r="AT2897" i="3" s="1"/>
  <c r="AR2897" i="3"/>
  <c r="AT2896" i="3"/>
  <c r="AS2896" i="3"/>
  <c r="AR2896" i="3"/>
  <c r="AS2895" i="3"/>
  <c r="AT2895" i="3" s="1"/>
  <c r="AR2895" i="3"/>
  <c r="AT2894" i="3"/>
  <c r="AS2894" i="3"/>
  <c r="AR2894" i="3"/>
  <c r="AS2893" i="3"/>
  <c r="AT2893" i="3" s="1"/>
  <c r="AR2893" i="3"/>
  <c r="AT2892" i="3"/>
  <c r="AS2892" i="3"/>
  <c r="AR2892" i="3"/>
  <c r="AS2891" i="3"/>
  <c r="AT2891" i="3" s="1"/>
  <c r="AR2891" i="3"/>
  <c r="AT2890" i="3"/>
  <c r="AS2890" i="3"/>
  <c r="AR2890" i="3"/>
  <c r="AS2889" i="3"/>
  <c r="AT2889" i="3" s="1"/>
  <c r="AR2889" i="3"/>
  <c r="AT2888" i="3"/>
  <c r="AS2888" i="3"/>
  <c r="AR2888" i="3"/>
  <c r="AS2887" i="3"/>
  <c r="AT2887" i="3" s="1"/>
  <c r="AR2887" i="3"/>
  <c r="AT2886" i="3"/>
  <c r="AS2886" i="3"/>
  <c r="AR2886" i="3"/>
  <c r="AS2885" i="3"/>
  <c r="AT2885" i="3" s="1"/>
  <c r="AR2885" i="3"/>
  <c r="AT2884" i="3"/>
  <c r="AS2884" i="3"/>
  <c r="AR2884" i="3"/>
  <c r="AS2883" i="3"/>
  <c r="AT2883" i="3" s="1"/>
  <c r="AR2883" i="3"/>
  <c r="AT2882" i="3"/>
  <c r="AS2882" i="3"/>
  <c r="AR2882" i="3"/>
  <c r="AS2881" i="3"/>
  <c r="AT2881" i="3" s="1"/>
  <c r="AR2881" i="3"/>
  <c r="AT2880" i="3"/>
  <c r="AS2880" i="3"/>
  <c r="AR2880" i="3"/>
  <c r="AS2879" i="3"/>
  <c r="AT2879" i="3" s="1"/>
  <c r="AR2879" i="3"/>
  <c r="AT2878" i="3"/>
  <c r="AS2878" i="3"/>
  <c r="AR2878" i="3"/>
  <c r="AS2877" i="3"/>
  <c r="AT2877" i="3" s="1"/>
  <c r="AR2877" i="3"/>
  <c r="AT2876" i="3"/>
  <c r="AS2876" i="3"/>
  <c r="AR2876" i="3"/>
  <c r="AS2875" i="3"/>
  <c r="AT2875" i="3" s="1"/>
  <c r="AR2875" i="3"/>
  <c r="AT2874" i="3"/>
  <c r="AS2874" i="3"/>
  <c r="AR2874" i="3"/>
  <c r="AS2873" i="3"/>
  <c r="AT2873" i="3" s="1"/>
  <c r="AR2873" i="3"/>
  <c r="AT2872" i="3"/>
  <c r="AS2872" i="3"/>
  <c r="AR2872" i="3"/>
  <c r="AS2871" i="3"/>
  <c r="AT2871" i="3" s="1"/>
  <c r="AR2871" i="3"/>
  <c r="AT2870" i="3"/>
  <c r="AS2870" i="3"/>
  <c r="AR2870" i="3"/>
  <c r="AS2869" i="3"/>
  <c r="AT2869" i="3" s="1"/>
  <c r="AR2869" i="3"/>
  <c r="AT2868" i="3"/>
  <c r="AS2868" i="3"/>
  <c r="AR2868" i="3"/>
  <c r="AS2867" i="3"/>
  <c r="AT2867" i="3" s="1"/>
  <c r="AR2867" i="3"/>
  <c r="AT2866" i="3"/>
  <c r="AS2866" i="3"/>
  <c r="AR2866" i="3"/>
  <c r="AS2865" i="3"/>
  <c r="AT2865" i="3" s="1"/>
  <c r="AR2865" i="3"/>
  <c r="AT2864" i="3"/>
  <c r="AS2864" i="3"/>
  <c r="AR2864" i="3"/>
  <c r="AS2863" i="3"/>
  <c r="AT2863" i="3" s="1"/>
  <c r="AR2863" i="3"/>
  <c r="AT2862" i="3"/>
  <c r="AS2862" i="3"/>
  <c r="AR2862" i="3"/>
  <c r="AS2861" i="3"/>
  <c r="AT2861" i="3" s="1"/>
  <c r="AR2861" i="3"/>
  <c r="AT2860" i="3"/>
  <c r="AS2860" i="3"/>
  <c r="AR2860" i="3"/>
  <c r="AS2859" i="3"/>
  <c r="AT2859" i="3" s="1"/>
  <c r="AR2859" i="3"/>
  <c r="AT2858" i="3"/>
  <c r="AS2858" i="3"/>
  <c r="AR2858" i="3"/>
  <c r="AS2857" i="3"/>
  <c r="AT2857" i="3" s="1"/>
  <c r="AR2857" i="3"/>
  <c r="AT2856" i="3"/>
  <c r="AS2856" i="3"/>
  <c r="AR2856" i="3"/>
  <c r="AS2855" i="3"/>
  <c r="AT2855" i="3" s="1"/>
  <c r="AR2855" i="3"/>
  <c r="AT2854" i="3"/>
  <c r="AS2854" i="3"/>
  <c r="AR2854" i="3"/>
  <c r="AS2853" i="3"/>
  <c r="AT2853" i="3" s="1"/>
  <c r="AR2853" i="3"/>
  <c r="AT2852" i="3"/>
  <c r="AS2852" i="3"/>
  <c r="AR2852" i="3"/>
  <c r="AS2851" i="3"/>
  <c r="AT2851" i="3" s="1"/>
  <c r="AR2851" i="3"/>
  <c r="AT2850" i="3"/>
  <c r="AS2850" i="3"/>
  <c r="AR2850" i="3"/>
  <c r="AS2849" i="3"/>
  <c r="AT2849" i="3" s="1"/>
  <c r="AR2849" i="3"/>
  <c r="AT2848" i="3"/>
  <c r="AS2848" i="3"/>
  <c r="AR2848" i="3"/>
  <c r="AS2847" i="3"/>
  <c r="AT2847" i="3" s="1"/>
  <c r="AR2847" i="3"/>
  <c r="AT2846" i="3"/>
  <c r="AS2846" i="3"/>
  <c r="AR2846" i="3"/>
  <c r="AS2845" i="3"/>
  <c r="AT2845" i="3" s="1"/>
  <c r="AR2845" i="3"/>
  <c r="AT2844" i="3"/>
  <c r="AS2844" i="3"/>
  <c r="AR2844" i="3"/>
  <c r="AS2843" i="3"/>
  <c r="AT2843" i="3" s="1"/>
  <c r="AR2843" i="3"/>
  <c r="AT2842" i="3"/>
  <c r="AS2842" i="3"/>
  <c r="AR2842" i="3"/>
  <c r="AS2841" i="3"/>
  <c r="AT2841" i="3" s="1"/>
  <c r="AR2841" i="3"/>
  <c r="AT2840" i="3"/>
  <c r="AS2840" i="3"/>
  <c r="AR2840" i="3"/>
  <c r="AS2839" i="3"/>
  <c r="AT2839" i="3" s="1"/>
  <c r="AR2839" i="3"/>
  <c r="AT2838" i="3"/>
  <c r="AS2838" i="3"/>
  <c r="AR2838" i="3"/>
  <c r="AS2837" i="3"/>
  <c r="AT2837" i="3" s="1"/>
  <c r="AR2837" i="3"/>
  <c r="AT2836" i="3"/>
  <c r="AS2836" i="3"/>
  <c r="AR2836" i="3"/>
  <c r="AS2835" i="3"/>
  <c r="AT2835" i="3" s="1"/>
  <c r="AR2835" i="3"/>
  <c r="AT2834" i="3"/>
  <c r="AS2834" i="3"/>
  <c r="AR2834" i="3"/>
  <c r="AS2833" i="3"/>
  <c r="AT2833" i="3" s="1"/>
  <c r="AR2833" i="3"/>
  <c r="AT2832" i="3"/>
  <c r="AS2832" i="3"/>
  <c r="AR2832" i="3"/>
  <c r="AS2831" i="3"/>
  <c r="AT2831" i="3" s="1"/>
  <c r="AR2831" i="3"/>
  <c r="AT2830" i="3"/>
  <c r="AS2830" i="3"/>
  <c r="AR2830" i="3"/>
  <c r="AS2829" i="3"/>
  <c r="AT2829" i="3" s="1"/>
  <c r="AR2829" i="3"/>
  <c r="AT2828" i="3"/>
  <c r="AS2828" i="3"/>
  <c r="AR2828" i="3"/>
  <c r="AS2827" i="3"/>
  <c r="AT2827" i="3" s="1"/>
  <c r="AR2827" i="3"/>
  <c r="AT2826" i="3"/>
  <c r="AS2826" i="3"/>
  <c r="AR2826" i="3"/>
  <c r="AS2825" i="3"/>
  <c r="AT2825" i="3" s="1"/>
  <c r="AR2825" i="3"/>
  <c r="AT2824" i="3"/>
  <c r="AS2824" i="3"/>
  <c r="AR2824" i="3"/>
  <c r="AS2823" i="3"/>
  <c r="AT2823" i="3" s="1"/>
  <c r="AR2823" i="3"/>
  <c r="AT2822" i="3"/>
  <c r="AS2822" i="3"/>
  <c r="AR2822" i="3"/>
  <c r="AS2821" i="3"/>
  <c r="AT2821" i="3" s="1"/>
  <c r="AR2821" i="3"/>
  <c r="AT2820" i="3"/>
  <c r="AS2820" i="3"/>
  <c r="AR2820" i="3"/>
  <c r="AS2819" i="3"/>
  <c r="AT2819" i="3" s="1"/>
  <c r="AR2819" i="3"/>
  <c r="AT2818" i="3"/>
  <c r="AS2818" i="3"/>
  <c r="AR2818" i="3"/>
  <c r="AS2817" i="3"/>
  <c r="AT2817" i="3" s="1"/>
  <c r="AR2817" i="3"/>
  <c r="AT2816" i="3"/>
  <c r="AS2816" i="3"/>
  <c r="AR2816" i="3"/>
  <c r="AS2815" i="3"/>
  <c r="AT2815" i="3" s="1"/>
  <c r="AR2815" i="3"/>
  <c r="AT2814" i="3"/>
  <c r="AS2814" i="3"/>
  <c r="AR2814" i="3"/>
  <c r="AS2813" i="3"/>
  <c r="AT2813" i="3" s="1"/>
  <c r="AR2813" i="3"/>
  <c r="AT2812" i="3"/>
  <c r="AS2812" i="3"/>
  <c r="AR2812" i="3"/>
  <c r="AS2811" i="3"/>
  <c r="AT2811" i="3" s="1"/>
  <c r="AR2811" i="3"/>
  <c r="AT2810" i="3"/>
  <c r="AS2810" i="3"/>
  <c r="AR2810" i="3"/>
  <c r="AS2809" i="3"/>
  <c r="AT2809" i="3" s="1"/>
  <c r="AR2809" i="3"/>
  <c r="AT2808" i="3"/>
  <c r="AS2808" i="3"/>
  <c r="AR2808" i="3"/>
  <c r="AS2807" i="3"/>
  <c r="AT2807" i="3" s="1"/>
  <c r="AR2807" i="3"/>
  <c r="AT2806" i="3"/>
  <c r="AS2806" i="3"/>
  <c r="AR2806" i="3"/>
  <c r="AS2805" i="3"/>
  <c r="AT2805" i="3" s="1"/>
  <c r="AR2805" i="3"/>
  <c r="AT2804" i="3"/>
  <c r="AS2804" i="3"/>
  <c r="AR2804" i="3"/>
  <c r="AS2803" i="3"/>
  <c r="AT2803" i="3" s="1"/>
  <c r="AR2803" i="3"/>
  <c r="AT2802" i="3"/>
  <c r="AS2802" i="3"/>
  <c r="AR2802" i="3"/>
  <c r="AS2801" i="3"/>
  <c r="AT2801" i="3" s="1"/>
  <c r="AR2801" i="3"/>
  <c r="AT2800" i="3"/>
  <c r="AS2800" i="3"/>
  <c r="AR2800" i="3"/>
  <c r="AS2799" i="3"/>
  <c r="AT2799" i="3" s="1"/>
  <c r="AR2799" i="3"/>
  <c r="AT2798" i="3"/>
  <c r="AS2798" i="3"/>
  <c r="AR2798" i="3"/>
  <c r="AS2797" i="3"/>
  <c r="AT2797" i="3" s="1"/>
  <c r="AR2797" i="3"/>
  <c r="AT2796" i="3"/>
  <c r="AS2796" i="3"/>
  <c r="AR2796" i="3"/>
  <c r="AS2795" i="3"/>
  <c r="AT2795" i="3" s="1"/>
  <c r="AR2795" i="3"/>
  <c r="AT2794" i="3"/>
  <c r="AS2794" i="3"/>
  <c r="AR2794" i="3"/>
  <c r="AS2793" i="3"/>
  <c r="AT2793" i="3" s="1"/>
  <c r="AR2793" i="3"/>
  <c r="AT2792" i="3"/>
  <c r="AS2792" i="3"/>
  <c r="AR2792" i="3"/>
  <c r="AS2791" i="3"/>
  <c r="AT2791" i="3" s="1"/>
  <c r="AR2791" i="3"/>
  <c r="AS2790" i="3"/>
  <c r="AT2790" i="3" s="1"/>
  <c r="AR2790" i="3"/>
  <c r="AS2789" i="3"/>
  <c r="AT2789" i="3" s="1"/>
  <c r="AR2789" i="3"/>
  <c r="AT2788" i="3"/>
  <c r="AS2788" i="3"/>
  <c r="AR2788" i="3"/>
  <c r="AS2787" i="3"/>
  <c r="AT2787" i="3" s="1"/>
  <c r="AR2787" i="3"/>
  <c r="AT2786" i="3"/>
  <c r="AS2786" i="3"/>
  <c r="AR2786" i="3"/>
  <c r="AS2785" i="3"/>
  <c r="AT2785" i="3" s="1"/>
  <c r="AR2785" i="3"/>
  <c r="AT2784" i="3"/>
  <c r="AS2784" i="3"/>
  <c r="AR2784" i="3"/>
  <c r="AS2783" i="3"/>
  <c r="AT2783" i="3" s="1"/>
  <c r="AR2783" i="3"/>
  <c r="AS2782" i="3"/>
  <c r="AT2782" i="3" s="1"/>
  <c r="AR2782" i="3"/>
  <c r="AS2781" i="3"/>
  <c r="AT2781" i="3" s="1"/>
  <c r="AR2781" i="3"/>
  <c r="AT2780" i="3"/>
  <c r="AS2780" i="3"/>
  <c r="AR2780" i="3"/>
  <c r="AS2779" i="3"/>
  <c r="AT2779" i="3" s="1"/>
  <c r="AR2779" i="3"/>
  <c r="AT2778" i="3"/>
  <c r="AS2778" i="3"/>
  <c r="AR2778" i="3"/>
  <c r="AS2777" i="3"/>
  <c r="AT2777" i="3" s="1"/>
  <c r="AR2777" i="3"/>
  <c r="AT2776" i="3"/>
  <c r="AS2776" i="3"/>
  <c r="AR2776" i="3"/>
  <c r="AS2775" i="3"/>
  <c r="AT2775" i="3" s="1"/>
  <c r="AR2775" i="3"/>
  <c r="AS2774" i="3"/>
  <c r="AT2774" i="3" s="1"/>
  <c r="AR2774" i="3"/>
  <c r="AS2773" i="3"/>
  <c r="AT2773" i="3" s="1"/>
  <c r="AR2773" i="3"/>
  <c r="AT2772" i="3"/>
  <c r="AS2772" i="3"/>
  <c r="AR2772" i="3"/>
  <c r="AS2771" i="3"/>
  <c r="AT2771" i="3" s="1"/>
  <c r="AR2771" i="3"/>
  <c r="AT2770" i="3"/>
  <c r="AS2770" i="3"/>
  <c r="AR2770" i="3"/>
  <c r="AS2769" i="3"/>
  <c r="AT2769" i="3" s="1"/>
  <c r="AR2769" i="3"/>
  <c r="AT2768" i="3"/>
  <c r="AS2768" i="3"/>
  <c r="AR2768" i="3"/>
  <c r="AS2767" i="3"/>
  <c r="AT2767" i="3" s="1"/>
  <c r="AR2767" i="3"/>
  <c r="AT2766" i="3"/>
  <c r="AS2766" i="3"/>
  <c r="AR2766" i="3"/>
  <c r="AS2765" i="3"/>
  <c r="AT2765" i="3" s="1"/>
  <c r="AR2765" i="3"/>
  <c r="AT2764" i="3"/>
  <c r="AS2764" i="3"/>
  <c r="AR2764" i="3"/>
  <c r="AT2763" i="3"/>
  <c r="AS2763" i="3"/>
  <c r="AR2763" i="3"/>
  <c r="AT2762" i="3"/>
  <c r="AS2762" i="3"/>
  <c r="AR2762" i="3"/>
  <c r="AS2761" i="3"/>
  <c r="AT2761" i="3" s="1"/>
  <c r="AR2761" i="3"/>
  <c r="AT2760" i="3"/>
  <c r="AS2760" i="3"/>
  <c r="AR2760" i="3"/>
  <c r="AS2759" i="3"/>
  <c r="AT2759" i="3" s="1"/>
  <c r="AR2759" i="3"/>
  <c r="AS2758" i="3"/>
  <c r="AT2758" i="3" s="1"/>
  <c r="AR2758" i="3"/>
  <c r="AS2757" i="3"/>
  <c r="AT2757" i="3" s="1"/>
  <c r="AR2757" i="3"/>
  <c r="AT2756" i="3"/>
  <c r="AS2756" i="3"/>
  <c r="AR2756" i="3"/>
  <c r="AS2755" i="3"/>
  <c r="AT2755" i="3" s="1"/>
  <c r="AR2755" i="3"/>
  <c r="AT2754" i="3"/>
  <c r="AS2754" i="3"/>
  <c r="AR2754" i="3"/>
  <c r="AS2753" i="3"/>
  <c r="AT2753" i="3" s="1"/>
  <c r="AR2753" i="3"/>
  <c r="AT2752" i="3"/>
  <c r="AS2752" i="3"/>
  <c r="AR2752" i="3"/>
  <c r="AS2751" i="3"/>
  <c r="AT2751" i="3" s="1"/>
  <c r="AR2751" i="3"/>
  <c r="AS2750" i="3"/>
  <c r="AT2750" i="3" s="1"/>
  <c r="AR2750" i="3"/>
  <c r="AS2749" i="3"/>
  <c r="AT2749" i="3" s="1"/>
  <c r="AR2749" i="3"/>
  <c r="AT2748" i="3"/>
  <c r="AS2748" i="3"/>
  <c r="AR2748" i="3"/>
  <c r="AS2747" i="3"/>
  <c r="AT2747" i="3" s="1"/>
  <c r="AR2747" i="3"/>
  <c r="AT2746" i="3"/>
  <c r="AS2746" i="3"/>
  <c r="AR2746" i="3"/>
  <c r="AS2745" i="3"/>
  <c r="AT2745" i="3" s="1"/>
  <c r="AR2745" i="3"/>
  <c r="AT2744" i="3"/>
  <c r="AS2744" i="3"/>
  <c r="AR2744" i="3"/>
  <c r="AS2743" i="3"/>
  <c r="AT2743" i="3" s="1"/>
  <c r="AR2743" i="3"/>
  <c r="AS2742" i="3"/>
  <c r="AT2742" i="3" s="1"/>
  <c r="AR2742" i="3"/>
  <c r="AS2741" i="3"/>
  <c r="AT2741" i="3" s="1"/>
  <c r="AR2741" i="3"/>
  <c r="AT2740" i="3"/>
  <c r="AS2740" i="3"/>
  <c r="AR2740" i="3"/>
  <c r="AS2739" i="3"/>
  <c r="AT2739" i="3" s="1"/>
  <c r="AR2739" i="3"/>
  <c r="AT2738" i="3"/>
  <c r="AS2738" i="3"/>
  <c r="AR2738" i="3"/>
  <c r="AS2737" i="3"/>
  <c r="AT2737" i="3" s="1"/>
  <c r="AR2737" i="3"/>
  <c r="AT2736" i="3"/>
  <c r="AS2736" i="3"/>
  <c r="AR2736" i="3"/>
  <c r="AS2735" i="3"/>
  <c r="AT2735" i="3" s="1"/>
  <c r="AR2735" i="3"/>
  <c r="AT2734" i="3"/>
  <c r="AS2734" i="3"/>
  <c r="AR2734" i="3"/>
  <c r="AS2733" i="3"/>
  <c r="AT2733" i="3" s="1"/>
  <c r="AR2733" i="3"/>
  <c r="AT2732" i="3"/>
  <c r="AS2732" i="3"/>
  <c r="AR2732" i="3"/>
  <c r="AT2731" i="3"/>
  <c r="AS2731" i="3"/>
  <c r="AR2731" i="3"/>
  <c r="AT2730" i="3"/>
  <c r="AS2730" i="3"/>
  <c r="AR2730" i="3"/>
  <c r="AS2729" i="3"/>
  <c r="AT2729" i="3" s="1"/>
  <c r="AR2729" i="3"/>
  <c r="AT2728" i="3"/>
  <c r="AS2728" i="3"/>
  <c r="AR2728" i="3"/>
  <c r="AS2727" i="3"/>
  <c r="AT2727" i="3" s="1"/>
  <c r="AR2727" i="3"/>
  <c r="AT2726" i="3"/>
  <c r="AS2726" i="3"/>
  <c r="AR2726" i="3"/>
  <c r="AS2725" i="3"/>
  <c r="AT2725" i="3" s="1"/>
  <c r="AR2725" i="3"/>
  <c r="AT2724" i="3"/>
  <c r="AS2724" i="3"/>
  <c r="AR2724" i="3"/>
  <c r="AT2723" i="3"/>
  <c r="AS2723" i="3"/>
  <c r="AR2723" i="3"/>
  <c r="AT2722" i="3"/>
  <c r="AS2722" i="3"/>
  <c r="AR2722" i="3"/>
  <c r="AS2721" i="3"/>
  <c r="AT2721" i="3" s="1"/>
  <c r="AR2721" i="3"/>
  <c r="AT2720" i="3"/>
  <c r="AS2720" i="3"/>
  <c r="AR2720" i="3"/>
  <c r="AS2719" i="3"/>
  <c r="AT2719" i="3" s="1"/>
  <c r="AR2719" i="3"/>
  <c r="AS2718" i="3"/>
  <c r="AT2718" i="3" s="1"/>
  <c r="AR2718" i="3"/>
  <c r="AS2717" i="3"/>
  <c r="AT2717" i="3" s="1"/>
  <c r="AR2717" i="3"/>
  <c r="AT2716" i="3"/>
  <c r="AS2716" i="3"/>
  <c r="AR2716" i="3"/>
  <c r="AS2715" i="3"/>
  <c r="AT2715" i="3" s="1"/>
  <c r="AR2715" i="3"/>
  <c r="AT2714" i="3"/>
  <c r="AS2714" i="3"/>
  <c r="AR2714" i="3"/>
  <c r="AS2713" i="3"/>
  <c r="AT2713" i="3" s="1"/>
  <c r="AR2713" i="3"/>
  <c r="AT2712" i="3"/>
  <c r="AS2712" i="3"/>
  <c r="AR2712" i="3"/>
  <c r="AS2711" i="3"/>
  <c r="AT2711" i="3" s="1"/>
  <c r="AR2711" i="3"/>
  <c r="AS2710" i="3"/>
  <c r="AT2710" i="3" s="1"/>
  <c r="AR2710" i="3"/>
  <c r="AS2709" i="3"/>
  <c r="AT2709" i="3" s="1"/>
  <c r="AR2709" i="3"/>
  <c r="AT2708" i="3"/>
  <c r="AS2708" i="3"/>
  <c r="AR2708" i="3"/>
  <c r="AS2707" i="3"/>
  <c r="AT2707" i="3" s="1"/>
  <c r="AR2707" i="3"/>
  <c r="AT2706" i="3"/>
  <c r="AS2706" i="3"/>
  <c r="AR2706" i="3"/>
  <c r="AS2705" i="3"/>
  <c r="AT2705" i="3" s="1"/>
  <c r="AR2705" i="3"/>
  <c r="AT2704" i="3"/>
  <c r="AS2704" i="3"/>
  <c r="AR2704" i="3"/>
  <c r="AS2703" i="3"/>
  <c r="AT2703" i="3" s="1"/>
  <c r="AR2703" i="3"/>
  <c r="AT2702" i="3"/>
  <c r="AS2702" i="3"/>
  <c r="AR2702" i="3"/>
  <c r="AS2701" i="3"/>
  <c r="AT2701" i="3" s="1"/>
  <c r="AR2701" i="3"/>
  <c r="AT2700" i="3"/>
  <c r="AS2700" i="3"/>
  <c r="AR2700" i="3"/>
  <c r="AT2699" i="3"/>
  <c r="AS2699" i="3"/>
  <c r="AR2699" i="3"/>
  <c r="AT2698" i="3"/>
  <c r="AS2698" i="3"/>
  <c r="AR2698" i="3"/>
  <c r="AS2697" i="3"/>
  <c r="AT2697" i="3" s="1"/>
  <c r="AR2697" i="3"/>
  <c r="AT2696" i="3"/>
  <c r="AS2696" i="3"/>
  <c r="AR2696" i="3"/>
  <c r="AS2695" i="3"/>
  <c r="AT2695" i="3" s="1"/>
  <c r="AR2695" i="3"/>
  <c r="AS2694" i="3"/>
  <c r="AT2694" i="3" s="1"/>
  <c r="AR2694" i="3"/>
  <c r="AS2693" i="3"/>
  <c r="AT2693" i="3" s="1"/>
  <c r="AR2693" i="3"/>
  <c r="AT2692" i="3"/>
  <c r="AS2692" i="3"/>
  <c r="AR2692" i="3"/>
  <c r="AS2691" i="3"/>
  <c r="AT2691" i="3" s="1"/>
  <c r="AR2691" i="3"/>
  <c r="AT2690" i="3"/>
  <c r="AS2690" i="3"/>
  <c r="AR2690" i="3"/>
  <c r="AS2689" i="3"/>
  <c r="AT2689" i="3" s="1"/>
  <c r="AR2689" i="3"/>
  <c r="AT2688" i="3"/>
  <c r="AS2688" i="3"/>
  <c r="AR2688" i="3"/>
  <c r="AS2687" i="3"/>
  <c r="AT2687" i="3" s="1"/>
  <c r="AR2687" i="3"/>
  <c r="AS2686" i="3"/>
  <c r="AT2686" i="3" s="1"/>
  <c r="AR2686" i="3"/>
  <c r="AS2685" i="3"/>
  <c r="AT2685" i="3" s="1"/>
  <c r="AR2685" i="3"/>
  <c r="AT2684" i="3"/>
  <c r="AS2684" i="3"/>
  <c r="AR2684" i="3"/>
  <c r="AS2683" i="3"/>
  <c r="AT2683" i="3" s="1"/>
  <c r="AR2683" i="3"/>
  <c r="AT2682" i="3"/>
  <c r="AS2682" i="3"/>
  <c r="AR2682" i="3"/>
  <c r="AS2681" i="3"/>
  <c r="AT2681" i="3" s="1"/>
  <c r="AR2681" i="3"/>
  <c r="AT2680" i="3"/>
  <c r="AS2680" i="3"/>
  <c r="AR2680" i="3"/>
  <c r="AS2679" i="3"/>
  <c r="AT2679" i="3" s="1"/>
  <c r="AR2679" i="3"/>
  <c r="AS2678" i="3"/>
  <c r="AT2678" i="3" s="1"/>
  <c r="AR2678" i="3"/>
  <c r="AS2677" i="3"/>
  <c r="AT2677" i="3" s="1"/>
  <c r="AR2677" i="3"/>
  <c r="AT2676" i="3"/>
  <c r="AS2676" i="3"/>
  <c r="AR2676" i="3"/>
  <c r="AS2675" i="3"/>
  <c r="AT2675" i="3" s="1"/>
  <c r="AR2675" i="3"/>
  <c r="AT2674" i="3"/>
  <c r="AS2674" i="3"/>
  <c r="AR2674" i="3"/>
  <c r="AS2673" i="3"/>
  <c r="AT2673" i="3" s="1"/>
  <c r="AR2673" i="3"/>
  <c r="AT2672" i="3"/>
  <c r="AS2672" i="3"/>
  <c r="AR2672" i="3"/>
  <c r="AS2671" i="3"/>
  <c r="AT2671" i="3" s="1"/>
  <c r="AR2671" i="3"/>
  <c r="AT2670" i="3"/>
  <c r="AS2670" i="3"/>
  <c r="AR2670" i="3"/>
  <c r="AS2669" i="3"/>
  <c r="AT2669" i="3" s="1"/>
  <c r="AR2669" i="3"/>
  <c r="AT2668" i="3"/>
  <c r="AS2668" i="3"/>
  <c r="AR2668" i="3"/>
  <c r="AT2667" i="3"/>
  <c r="AS2667" i="3"/>
  <c r="AR2667" i="3"/>
  <c r="AT2666" i="3"/>
  <c r="AS2666" i="3"/>
  <c r="AR2666" i="3"/>
  <c r="AS2665" i="3"/>
  <c r="AT2665" i="3" s="1"/>
  <c r="AR2665" i="3"/>
  <c r="AT2664" i="3"/>
  <c r="AS2664" i="3"/>
  <c r="AR2664" i="3"/>
  <c r="AS2663" i="3"/>
  <c r="AT2663" i="3" s="1"/>
  <c r="AR2663" i="3"/>
  <c r="AS2662" i="3"/>
  <c r="AT2662" i="3" s="1"/>
  <c r="AR2662" i="3"/>
  <c r="AS2661" i="3"/>
  <c r="AT2661" i="3" s="1"/>
  <c r="AR2661" i="3"/>
  <c r="AT2660" i="3"/>
  <c r="AS2660" i="3"/>
  <c r="AR2660" i="3"/>
  <c r="AS2659" i="3"/>
  <c r="AT2659" i="3" s="1"/>
  <c r="AR2659" i="3"/>
  <c r="AS2658" i="3"/>
  <c r="AT2658" i="3" s="1"/>
  <c r="AR2658" i="3"/>
  <c r="AT2657" i="3"/>
  <c r="AS2657" i="3"/>
  <c r="AR2657" i="3"/>
  <c r="AT2656" i="3"/>
  <c r="AS2656" i="3"/>
  <c r="AR2656" i="3"/>
  <c r="AS2655" i="3"/>
  <c r="AT2655" i="3" s="1"/>
  <c r="AR2655" i="3"/>
  <c r="AS2654" i="3"/>
  <c r="AT2654" i="3" s="1"/>
  <c r="AR2654" i="3"/>
  <c r="AS2653" i="3"/>
  <c r="AT2653" i="3" s="1"/>
  <c r="AR2653" i="3"/>
  <c r="AT2652" i="3"/>
  <c r="AS2652" i="3"/>
  <c r="AR2652" i="3"/>
  <c r="AS2651" i="3"/>
  <c r="AT2651" i="3" s="1"/>
  <c r="AR2651" i="3"/>
  <c r="AS2650" i="3"/>
  <c r="AT2650" i="3" s="1"/>
  <c r="AR2650" i="3"/>
  <c r="AT2649" i="3"/>
  <c r="AS2649" i="3"/>
  <c r="AR2649" i="3"/>
  <c r="AT2648" i="3"/>
  <c r="AS2648" i="3"/>
  <c r="AR2648" i="3"/>
  <c r="AS2647" i="3"/>
  <c r="AT2647" i="3" s="1"/>
  <c r="AR2647" i="3"/>
  <c r="AS2646" i="3"/>
  <c r="AT2646" i="3" s="1"/>
  <c r="AR2646" i="3"/>
  <c r="AS2645" i="3"/>
  <c r="AT2645" i="3" s="1"/>
  <c r="AR2645" i="3"/>
  <c r="AT2644" i="3"/>
  <c r="AS2644" i="3"/>
  <c r="AR2644" i="3"/>
  <c r="AS2643" i="3"/>
  <c r="AT2643" i="3" s="1"/>
  <c r="AR2643" i="3"/>
  <c r="AS2642" i="3"/>
  <c r="AT2642" i="3" s="1"/>
  <c r="AR2642" i="3"/>
  <c r="AT2641" i="3"/>
  <c r="AS2641" i="3"/>
  <c r="AR2641" i="3"/>
  <c r="AT2640" i="3"/>
  <c r="AS2640" i="3"/>
  <c r="AR2640" i="3"/>
  <c r="AS2639" i="3"/>
  <c r="AT2639" i="3" s="1"/>
  <c r="AR2639" i="3"/>
  <c r="AS2638" i="3"/>
  <c r="AT2638" i="3" s="1"/>
  <c r="AR2638" i="3"/>
  <c r="AS2637" i="3"/>
  <c r="AT2637" i="3" s="1"/>
  <c r="AR2637" i="3"/>
  <c r="AT2636" i="3"/>
  <c r="AS2636" i="3"/>
  <c r="AR2636" i="3"/>
  <c r="AS2635" i="3"/>
  <c r="AT2635" i="3" s="1"/>
  <c r="AR2635" i="3"/>
  <c r="AS2634" i="3"/>
  <c r="AT2634" i="3" s="1"/>
  <c r="AR2634" i="3"/>
  <c r="AT2633" i="3"/>
  <c r="AS2633" i="3"/>
  <c r="AR2633" i="3"/>
  <c r="AT2632" i="3"/>
  <c r="AS2632" i="3"/>
  <c r="AR2632" i="3"/>
  <c r="AS2631" i="3"/>
  <c r="AT2631" i="3" s="1"/>
  <c r="AR2631" i="3"/>
  <c r="AS2630" i="3"/>
  <c r="AT2630" i="3" s="1"/>
  <c r="AR2630" i="3"/>
  <c r="AS2629" i="3"/>
  <c r="AT2629" i="3" s="1"/>
  <c r="AR2629" i="3"/>
  <c r="AT2628" i="3"/>
  <c r="AS2628" i="3"/>
  <c r="AR2628" i="3"/>
  <c r="AS2627" i="3"/>
  <c r="AT2627" i="3" s="1"/>
  <c r="AR2627" i="3"/>
  <c r="AS2626" i="3"/>
  <c r="AT2626" i="3" s="1"/>
  <c r="AR2626" i="3"/>
  <c r="AT2625" i="3"/>
  <c r="AS2625" i="3"/>
  <c r="AR2625" i="3"/>
  <c r="AT2624" i="3"/>
  <c r="AS2624" i="3"/>
  <c r="AR2624" i="3"/>
  <c r="AS2623" i="3"/>
  <c r="AT2623" i="3" s="1"/>
  <c r="AR2623" i="3"/>
  <c r="AS2622" i="3"/>
  <c r="AT2622" i="3" s="1"/>
  <c r="AR2622" i="3"/>
  <c r="AS2621" i="3"/>
  <c r="AT2621" i="3" s="1"/>
  <c r="AR2621" i="3"/>
  <c r="AT2620" i="3"/>
  <c r="AS2620" i="3"/>
  <c r="AR2620" i="3"/>
  <c r="AS2619" i="3"/>
  <c r="AT2619" i="3" s="1"/>
  <c r="AR2619" i="3"/>
  <c r="AS2618" i="3"/>
  <c r="AT2618" i="3" s="1"/>
  <c r="AR2618" i="3"/>
  <c r="AT2617" i="3"/>
  <c r="AS2617" i="3"/>
  <c r="AR2617" i="3"/>
  <c r="AT2616" i="3"/>
  <c r="AS2616" i="3"/>
  <c r="AR2616" i="3"/>
  <c r="AS2615" i="3"/>
  <c r="AT2615" i="3" s="1"/>
  <c r="AR2615" i="3"/>
  <c r="AS2614" i="3"/>
  <c r="AT2614" i="3" s="1"/>
  <c r="AR2614" i="3"/>
  <c r="AS2613" i="3"/>
  <c r="AT2613" i="3" s="1"/>
  <c r="AR2613" i="3"/>
  <c r="AT2612" i="3"/>
  <c r="AS2612" i="3"/>
  <c r="AR2612" i="3"/>
  <c r="AS2611" i="3"/>
  <c r="AT2611" i="3" s="1"/>
  <c r="AR2611" i="3"/>
  <c r="AS2610" i="3"/>
  <c r="AT2610" i="3" s="1"/>
  <c r="AR2610" i="3"/>
  <c r="AT2609" i="3"/>
  <c r="AS2609" i="3"/>
  <c r="AR2609" i="3"/>
  <c r="AT2608" i="3"/>
  <c r="AS2608" i="3"/>
  <c r="AR2608" i="3"/>
  <c r="AS2607" i="3"/>
  <c r="AT2607" i="3" s="1"/>
  <c r="AR2607" i="3"/>
  <c r="AS2606" i="3"/>
  <c r="AT2606" i="3" s="1"/>
  <c r="AR2606" i="3"/>
  <c r="AS2605" i="3"/>
  <c r="AT2605" i="3" s="1"/>
  <c r="AR2605" i="3"/>
  <c r="AS2604" i="3"/>
  <c r="AT2604" i="3" s="1"/>
  <c r="AR2604" i="3"/>
  <c r="AS2603" i="3"/>
  <c r="AT2603" i="3" s="1"/>
  <c r="AR2603" i="3"/>
  <c r="AS2602" i="3"/>
  <c r="AT2602" i="3" s="1"/>
  <c r="AR2602" i="3"/>
  <c r="AT2601" i="3"/>
  <c r="AS2601" i="3"/>
  <c r="AR2601" i="3"/>
  <c r="AT2600" i="3"/>
  <c r="AS2600" i="3"/>
  <c r="AR2600" i="3"/>
  <c r="AS2599" i="3"/>
  <c r="AT2599" i="3" s="1"/>
  <c r="AR2599" i="3"/>
  <c r="AS2598" i="3"/>
  <c r="AT2598" i="3" s="1"/>
  <c r="AR2598" i="3"/>
  <c r="AS2597" i="3"/>
  <c r="AT2597" i="3" s="1"/>
  <c r="AR2597" i="3"/>
  <c r="AS2596" i="3"/>
  <c r="AT2596" i="3" s="1"/>
  <c r="AR2596" i="3"/>
  <c r="AS2595" i="3"/>
  <c r="AT2595" i="3" s="1"/>
  <c r="AR2595" i="3"/>
  <c r="AS2594" i="3"/>
  <c r="AT2594" i="3" s="1"/>
  <c r="AR2594" i="3"/>
  <c r="AT2593" i="3"/>
  <c r="AS2593" i="3"/>
  <c r="AR2593" i="3"/>
  <c r="AT2592" i="3"/>
  <c r="AS2592" i="3"/>
  <c r="AR2592" i="3"/>
  <c r="AS2591" i="3"/>
  <c r="AT2591" i="3" s="1"/>
  <c r="AR2591" i="3"/>
  <c r="AS2590" i="3"/>
  <c r="AT2590" i="3" s="1"/>
  <c r="AR2590" i="3"/>
  <c r="AS2589" i="3"/>
  <c r="AT2589" i="3" s="1"/>
  <c r="AR2589" i="3"/>
  <c r="AS2588" i="3"/>
  <c r="AT2588" i="3" s="1"/>
  <c r="AR2588" i="3"/>
  <c r="AS2587" i="3"/>
  <c r="AT2587" i="3" s="1"/>
  <c r="AR2587" i="3"/>
  <c r="AS2586" i="3"/>
  <c r="AT2586" i="3" s="1"/>
  <c r="AR2586" i="3"/>
  <c r="AT2585" i="3"/>
  <c r="AS2585" i="3"/>
  <c r="AR2585" i="3"/>
  <c r="AT2584" i="3"/>
  <c r="AS2584" i="3"/>
  <c r="AR2584" i="3"/>
  <c r="AS2583" i="3"/>
  <c r="AT2583" i="3" s="1"/>
  <c r="AR2583" i="3"/>
  <c r="AS2582" i="3"/>
  <c r="AT2582" i="3" s="1"/>
  <c r="AR2582" i="3"/>
  <c r="AS2581" i="3"/>
  <c r="AT2581" i="3" s="1"/>
  <c r="AR2581" i="3"/>
  <c r="AS2580" i="3"/>
  <c r="AT2580" i="3" s="1"/>
  <c r="AR2580" i="3"/>
  <c r="AS2579" i="3"/>
  <c r="AT2579" i="3" s="1"/>
  <c r="AR2579" i="3"/>
  <c r="AS2578" i="3"/>
  <c r="AT2578" i="3" s="1"/>
  <c r="AR2578" i="3"/>
  <c r="AT2577" i="3"/>
  <c r="AS2577" i="3"/>
  <c r="AR2577" i="3"/>
  <c r="AT2576" i="3"/>
  <c r="AS2576" i="3"/>
  <c r="AR2576" i="3"/>
  <c r="AS2575" i="3"/>
  <c r="AT2575" i="3" s="1"/>
  <c r="AR2575" i="3"/>
  <c r="AS2574" i="3"/>
  <c r="AT2574" i="3" s="1"/>
  <c r="AR2574" i="3"/>
  <c r="AS2573" i="3"/>
  <c r="AT2573" i="3" s="1"/>
  <c r="AR2573" i="3"/>
  <c r="AS2572" i="3"/>
  <c r="AT2572" i="3" s="1"/>
  <c r="AR2572" i="3"/>
  <c r="AS2571" i="3"/>
  <c r="AT2571" i="3" s="1"/>
  <c r="AR2571" i="3"/>
  <c r="AS2570" i="3"/>
  <c r="AT2570" i="3" s="1"/>
  <c r="AR2570" i="3"/>
  <c r="AT2569" i="3"/>
  <c r="AS2569" i="3"/>
  <c r="AR2569" i="3"/>
  <c r="AT2568" i="3"/>
  <c r="AS2568" i="3"/>
  <c r="AR2568" i="3"/>
  <c r="AS2567" i="3"/>
  <c r="AT2567" i="3" s="1"/>
  <c r="AR2567" i="3"/>
  <c r="AS2566" i="3"/>
  <c r="AT2566" i="3" s="1"/>
  <c r="AR2566" i="3"/>
  <c r="AS2565" i="3"/>
  <c r="AT2565" i="3" s="1"/>
  <c r="AR2565" i="3"/>
  <c r="AS2564" i="3"/>
  <c r="AT2564" i="3" s="1"/>
  <c r="AR2564" i="3"/>
  <c r="AS2563" i="3"/>
  <c r="AT2563" i="3" s="1"/>
  <c r="AR2563" i="3"/>
  <c r="AT2562" i="3"/>
  <c r="AS2562" i="3"/>
  <c r="AR2562" i="3"/>
  <c r="AT2561" i="3"/>
  <c r="AS2561" i="3"/>
  <c r="AR2561" i="3"/>
  <c r="AT2560" i="3"/>
  <c r="AS2560" i="3"/>
  <c r="AR2560" i="3"/>
  <c r="AS2559" i="3"/>
  <c r="AT2559" i="3" s="1"/>
  <c r="AR2559" i="3"/>
  <c r="AS2558" i="3"/>
  <c r="AT2558" i="3" s="1"/>
  <c r="AR2558" i="3"/>
  <c r="AS2557" i="3"/>
  <c r="AT2557" i="3" s="1"/>
  <c r="AR2557" i="3"/>
  <c r="AS2556" i="3"/>
  <c r="AT2556" i="3" s="1"/>
  <c r="AR2556" i="3"/>
  <c r="AS2555" i="3"/>
  <c r="AT2555" i="3" s="1"/>
  <c r="AR2555" i="3"/>
  <c r="AT2554" i="3"/>
  <c r="AS2554" i="3"/>
  <c r="AR2554" i="3"/>
  <c r="AT2553" i="3"/>
  <c r="AS2553" i="3"/>
  <c r="AR2553" i="3"/>
  <c r="AT2552" i="3"/>
  <c r="AS2552" i="3"/>
  <c r="AR2552" i="3"/>
  <c r="AS2551" i="3"/>
  <c r="AT2551" i="3" s="1"/>
  <c r="AR2551" i="3"/>
  <c r="AS2550" i="3"/>
  <c r="AT2550" i="3" s="1"/>
  <c r="AR2550" i="3"/>
  <c r="AS2549" i="3"/>
  <c r="AT2549" i="3" s="1"/>
  <c r="AR2549" i="3"/>
  <c r="AS2548" i="3"/>
  <c r="AT2548" i="3" s="1"/>
  <c r="AR2548" i="3"/>
  <c r="AS2547" i="3"/>
  <c r="AT2547" i="3" s="1"/>
  <c r="AR2547" i="3"/>
  <c r="AT2546" i="3"/>
  <c r="AS2546" i="3"/>
  <c r="AR2546" i="3"/>
  <c r="AT2545" i="3"/>
  <c r="AS2545" i="3"/>
  <c r="AR2545" i="3"/>
  <c r="AT2544" i="3"/>
  <c r="AS2544" i="3"/>
  <c r="AR2544" i="3"/>
  <c r="AS2543" i="3"/>
  <c r="AT2543" i="3" s="1"/>
  <c r="AR2543" i="3"/>
  <c r="AS2542" i="3"/>
  <c r="AT2542" i="3" s="1"/>
  <c r="AR2542" i="3"/>
  <c r="AS2541" i="3"/>
  <c r="AT2541" i="3" s="1"/>
  <c r="AR2541" i="3"/>
  <c r="AS2540" i="3"/>
  <c r="AT2540" i="3" s="1"/>
  <c r="AR2540" i="3"/>
  <c r="AS2539" i="3"/>
  <c r="AT2539" i="3" s="1"/>
  <c r="AR2539" i="3"/>
  <c r="AT2538" i="3"/>
  <c r="AS2538" i="3"/>
  <c r="AR2538" i="3"/>
  <c r="AT2537" i="3"/>
  <c r="AS2537" i="3"/>
  <c r="AR2537" i="3"/>
  <c r="AT2536" i="3"/>
  <c r="AS2536" i="3"/>
  <c r="AR2536" i="3"/>
  <c r="AS2535" i="3"/>
  <c r="AT2535" i="3" s="1"/>
  <c r="AR2535" i="3"/>
  <c r="AS2534" i="3"/>
  <c r="AT2534" i="3" s="1"/>
  <c r="AR2534" i="3"/>
  <c r="AS2533" i="3"/>
  <c r="AT2533" i="3" s="1"/>
  <c r="AR2533" i="3"/>
  <c r="AS2532" i="3"/>
  <c r="AT2532" i="3" s="1"/>
  <c r="AR2532" i="3"/>
  <c r="AS2531" i="3"/>
  <c r="AT2531" i="3" s="1"/>
  <c r="AR2531" i="3"/>
  <c r="AT2530" i="3"/>
  <c r="AS2530" i="3"/>
  <c r="AR2530" i="3"/>
  <c r="AT2529" i="3"/>
  <c r="AS2529" i="3"/>
  <c r="AR2529" i="3"/>
  <c r="AT2528" i="3"/>
  <c r="AS2528" i="3"/>
  <c r="AR2528" i="3"/>
  <c r="AS2527" i="3"/>
  <c r="AT2527" i="3" s="1"/>
  <c r="AR2527" i="3"/>
  <c r="AS2526" i="3"/>
  <c r="AT2526" i="3" s="1"/>
  <c r="AR2526" i="3"/>
  <c r="AS2525" i="3"/>
  <c r="AT2525" i="3" s="1"/>
  <c r="AR2525" i="3"/>
  <c r="AS2524" i="3"/>
  <c r="AT2524" i="3" s="1"/>
  <c r="AR2524" i="3"/>
  <c r="AS2523" i="3"/>
  <c r="AT2523" i="3" s="1"/>
  <c r="AR2523" i="3"/>
  <c r="AT2522" i="3"/>
  <c r="AS2522" i="3"/>
  <c r="AR2522" i="3"/>
  <c r="AT2521" i="3"/>
  <c r="AS2521" i="3"/>
  <c r="AR2521" i="3"/>
  <c r="AT2520" i="3"/>
  <c r="AS2520" i="3"/>
  <c r="AR2520" i="3"/>
  <c r="AS2519" i="3"/>
  <c r="AT2519" i="3" s="1"/>
  <c r="AR2519" i="3"/>
  <c r="AS2518" i="3"/>
  <c r="AT2518" i="3" s="1"/>
  <c r="AR2518" i="3"/>
  <c r="AS2517" i="3"/>
  <c r="AT2517" i="3" s="1"/>
  <c r="AR2517" i="3"/>
  <c r="AS2516" i="3"/>
  <c r="AT2516" i="3" s="1"/>
  <c r="AR2516" i="3"/>
  <c r="AS2515" i="3"/>
  <c r="AT2515" i="3" s="1"/>
  <c r="AR2515" i="3"/>
  <c r="AT2514" i="3"/>
  <c r="AS2514" i="3"/>
  <c r="AR2514" i="3"/>
  <c r="AT2513" i="3"/>
  <c r="AS2513" i="3"/>
  <c r="AR2513" i="3"/>
  <c r="AT2512" i="3"/>
  <c r="AS2512" i="3"/>
  <c r="AR2512" i="3"/>
  <c r="AS2511" i="3"/>
  <c r="AT2511" i="3" s="1"/>
  <c r="AR2511" i="3"/>
  <c r="AS2510" i="3"/>
  <c r="AT2510" i="3" s="1"/>
  <c r="AR2510" i="3"/>
  <c r="AS2509" i="3"/>
  <c r="AT2509" i="3" s="1"/>
  <c r="AR2509" i="3"/>
  <c r="AS2508" i="3"/>
  <c r="AT2508" i="3" s="1"/>
  <c r="AR2508" i="3"/>
  <c r="AS2507" i="3"/>
  <c r="AT2507" i="3" s="1"/>
  <c r="AR2507" i="3"/>
  <c r="AT2506" i="3"/>
  <c r="AS2506" i="3"/>
  <c r="AR2506" i="3"/>
  <c r="AT2505" i="3"/>
  <c r="AS2505" i="3"/>
  <c r="AR2505" i="3"/>
  <c r="AT2504" i="3"/>
  <c r="AS2504" i="3"/>
  <c r="AR2504" i="3"/>
  <c r="AS2503" i="3"/>
  <c r="AT2503" i="3" s="1"/>
  <c r="AR2503" i="3"/>
  <c r="AS2502" i="3"/>
  <c r="AT2502" i="3" s="1"/>
  <c r="AR2502" i="3"/>
  <c r="AS2501" i="3"/>
  <c r="AT2501" i="3" s="1"/>
  <c r="AR2501" i="3"/>
  <c r="AS2500" i="3"/>
  <c r="AT2500" i="3" s="1"/>
  <c r="AR2500" i="3"/>
  <c r="AS2499" i="3"/>
  <c r="AT2499" i="3" s="1"/>
  <c r="AR2499" i="3"/>
  <c r="AT2498" i="3"/>
  <c r="AS2498" i="3"/>
  <c r="AR2498" i="3"/>
  <c r="AT2497" i="3"/>
  <c r="AS2497" i="3"/>
  <c r="AR2497" i="3"/>
  <c r="AT2496" i="3"/>
  <c r="AS2496" i="3"/>
  <c r="AR2496" i="3"/>
  <c r="AS2495" i="3"/>
  <c r="AT2495" i="3" s="1"/>
  <c r="AR2495" i="3"/>
  <c r="AS2494" i="3"/>
  <c r="AT2494" i="3" s="1"/>
  <c r="AR2494" i="3"/>
  <c r="AS2493" i="3"/>
  <c r="AT2493" i="3" s="1"/>
  <c r="AR2493" i="3"/>
  <c r="AS2492" i="3"/>
  <c r="AT2492" i="3" s="1"/>
  <c r="AR2492" i="3"/>
  <c r="AS2491" i="3"/>
  <c r="AT2491" i="3" s="1"/>
  <c r="AR2491" i="3"/>
  <c r="AT2490" i="3"/>
  <c r="AS2490" i="3"/>
  <c r="AR2490" i="3"/>
  <c r="AT2489" i="3"/>
  <c r="AS2489" i="3"/>
  <c r="AR2489" i="3"/>
  <c r="AT2488" i="3"/>
  <c r="AS2488" i="3"/>
  <c r="AR2488" i="3"/>
  <c r="AS2487" i="3"/>
  <c r="AT2487" i="3" s="1"/>
  <c r="AR2487" i="3"/>
  <c r="AS2486" i="3"/>
  <c r="AT2486" i="3" s="1"/>
  <c r="AR2486" i="3"/>
  <c r="AS2485" i="3"/>
  <c r="AT2485" i="3" s="1"/>
  <c r="AR2485" i="3"/>
  <c r="AS2484" i="3"/>
  <c r="AT2484" i="3" s="1"/>
  <c r="AR2484" i="3"/>
  <c r="AS2483" i="3"/>
  <c r="AT2483" i="3" s="1"/>
  <c r="AR2483" i="3"/>
  <c r="AT2482" i="3"/>
  <c r="AS2482" i="3"/>
  <c r="AR2482" i="3"/>
  <c r="AT2481" i="3"/>
  <c r="AS2481" i="3"/>
  <c r="AR2481" i="3"/>
  <c r="AT2480" i="3"/>
  <c r="AS2480" i="3"/>
  <c r="AR2480" i="3"/>
  <c r="AS2479" i="3"/>
  <c r="AT2479" i="3" s="1"/>
  <c r="AR2479" i="3"/>
  <c r="AS2478" i="3"/>
  <c r="AT2478" i="3" s="1"/>
  <c r="AR2478" i="3"/>
  <c r="AS2477" i="3"/>
  <c r="AT2477" i="3" s="1"/>
  <c r="AR2477" i="3"/>
  <c r="AS2476" i="3"/>
  <c r="AT2476" i="3" s="1"/>
  <c r="AR2476" i="3"/>
  <c r="AS2475" i="3"/>
  <c r="AT2475" i="3" s="1"/>
  <c r="AR2475" i="3"/>
  <c r="AT2474" i="3"/>
  <c r="AS2474" i="3"/>
  <c r="AR2474" i="3"/>
  <c r="AT2473" i="3"/>
  <c r="AS2473" i="3"/>
  <c r="AR2473" i="3"/>
  <c r="AT2472" i="3"/>
  <c r="AS2472" i="3"/>
  <c r="AR2472" i="3"/>
  <c r="AS2471" i="3"/>
  <c r="AT2471" i="3" s="1"/>
  <c r="AR2471" i="3"/>
  <c r="AS2470" i="3"/>
  <c r="AT2470" i="3" s="1"/>
  <c r="AR2470" i="3"/>
  <c r="AS2469" i="3"/>
  <c r="AT2469" i="3" s="1"/>
  <c r="AR2469" i="3"/>
  <c r="AS2468" i="3"/>
  <c r="AT2468" i="3" s="1"/>
  <c r="AR2468" i="3"/>
  <c r="AS2467" i="3"/>
  <c r="AT2467" i="3" s="1"/>
  <c r="AR2467" i="3"/>
  <c r="AT2466" i="3"/>
  <c r="AS2466" i="3"/>
  <c r="AR2466" i="3"/>
  <c r="AT2465" i="3"/>
  <c r="AS2465" i="3"/>
  <c r="AR2465" i="3"/>
  <c r="AT2464" i="3"/>
  <c r="AS2464" i="3"/>
  <c r="AR2464" i="3"/>
  <c r="AS2463" i="3"/>
  <c r="AT2463" i="3" s="1"/>
  <c r="AR2463" i="3"/>
  <c r="AS2462" i="3"/>
  <c r="AT2462" i="3" s="1"/>
  <c r="AR2462" i="3"/>
  <c r="AS2461" i="3"/>
  <c r="AT2461" i="3" s="1"/>
  <c r="AR2461" i="3"/>
  <c r="AS2460" i="3"/>
  <c r="AT2460" i="3" s="1"/>
  <c r="AR2460" i="3"/>
  <c r="AS2459" i="3"/>
  <c r="AT2459" i="3" s="1"/>
  <c r="AR2459" i="3"/>
  <c r="AT2458" i="3"/>
  <c r="AS2458" i="3"/>
  <c r="AR2458" i="3"/>
  <c r="AT2457" i="3"/>
  <c r="AS2457" i="3"/>
  <c r="AR2457" i="3"/>
  <c r="AT2456" i="3"/>
  <c r="AS2456" i="3"/>
  <c r="AR2456" i="3"/>
  <c r="AS2455" i="3"/>
  <c r="AT2455" i="3" s="1"/>
  <c r="AR2455" i="3"/>
  <c r="AS2454" i="3"/>
  <c r="AT2454" i="3" s="1"/>
  <c r="AR2454" i="3"/>
  <c r="AS2453" i="3"/>
  <c r="AT2453" i="3" s="1"/>
  <c r="AR2453" i="3"/>
  <c r="AS2452" i="3"/>
  <c r="AT2452" i="3" s="1"/>
  <c r="AR2452" i="3"/>
  <c r="AS2451" i="3"/>
  <c r="AT2451" i="3" s="1"/>
  <c r="AR2451" i="3"/>
  <c r="AT2450" i="3"/>
  <c r="AS2450" i="3"/>
  <c r="AR2450" i="3"/>
  <c r="AT2449" i="3"/>
  <c r="AS2449" i="3"/>
  <c r="AR2449" i="3"/>
  <c r="AT2448" i="3"/>
  <c r="AS2448" i="3"/>
  <c r="AR2448" i="3"/>
  <c r="AS2447" i="3"/>
  <c r="AT2447" i="3" s="1"/>
  <c r="AR2447" i="3"/>
  <c r="AS2446" i="3"/>
  <c r="AT2446" i="3" s="1"/>
  <c r="AR2446" i="3"/>
  <c r="AS2445" i="3"/>
  <c r="AT2445" i="3" s="1"/>
  <c r="AR2445" i="3"/>
  <c r="AS2444" i="3"/>
  <c r="AT2444" i="3" s="1"/>
  <c r="AR2444" i="3"/>
  <c r="AS2443" i="3"/>
  <c r="AT2443" i="3" s="1"/>
  <c r="AR2443" i="3"/>
  <c r="AT2442" i="3"/>
  <c r="AS2442" i="3"/>
  <c r="AR2442" i="3"/>
  <c r="AT2441" i="3"/>
  <c r="AS2441" i="3"/>
  <c r="AR2441" i="3"/>
  <c r="AT2440" i="3"/>
  <c r="AS2440" i="3"/>
  <c r="AR2440" i="3"/>
  <c r="AS2439" i="3"/>
  <c r="AT2439" i="3" s="1"/>
  <c r="AR2439" i="3"/>
  <c r="AS2438" i="3"/>
  <c r="AT2438" i="3" s="1"/>
  <c r="AR2438" i="3"/>
  <c r="AS2437" i="3"/>
  <c r="AT2437" i="3" s="1"/>
  <c r="AR2437" i="3"/>
  <c r="AS2436" i="3"/>
  <c r="AT2436" i="3" s="1"/>
  <c r="AR2436" i="3"/>
  <c r="AS2435" i="3"/>
  <c r="AT2435" i="3" s="1"/>
  <c r="AR2435" i="3"/>
  <c r="AT2434" i="3"/>
  <c r="AS2434" i="3"/>
  <c r="AR2434" i="3"/>
  <c r="AT2433" i="3"/>
  <c r="AS2433" i="3"/>
  <c r="AR2433" i="3"/>
  <c r="AT2432" i="3"/>
  <c r="AS2432" i="3"/>
  <c r="AR2432" i="3"/>
  <c r="AS2431" i="3"/>
  <c r="AT2431" i="3" s="1"/>
  <c r="AR2431" i="3"/>
  <c r="AS2430" i="3"/>
  <c r="AT2430" i="3" s="1"/>
  <c r="AR2430" i="3"/>
  <c r="AS2429" i="3"/>
  <c r="AT2429" i="3" s="1"/>
  <c r="AR2429" i="3"/>
  <c r="AS2428" i="3"/>
  <c r="AT2428" i="3" s="1"/>
  <c r="AR2428" i="3"/>
  <c r="AS2427" i="3"/>
  <c r="AT2427" i="3" s="1"/>
  <c r="AR2427" i="3"/>
  <c r="AT2426" i="3"/>
  <c r="AS2426" i="3"/>
  <c r="AR2426" i="3"/>
  <c r="AT2425" i="3"/>
  <c r="AS2425" i="3"/>
  <c r="AR2425" i="3"/>
  <c r="AT2424" i="3"/>
  <c r="AS2424" i="3"/>
  <c r="AR2424" i="3"/>
  <c r="AS2423" i="3"/>
  <c r="AT2423" i="3" s="1"/>
  <c r="AR2423" i="3"/>
  <c r="AS2422" i="3"/>
  <c r="AT2422" i="3" s="1"/>
  <c r="AR2422" i="3"/>
  <c r="AS2421" i="3"/>
  <c r="AT2421" i="3" s="1"/>
  <c r="AR2421" i="3"/>
  <c r="AS2420" i="3"/>
  <c r="AT2420" i="3" s="1"/>
  <c r="AR2420" i="3"/>
  <c r="AS2419" i="3"/>
  <c r="AT2419" i="3" s="1"/>
  <c r="AR2419" i="3"/>
  <c r="AT2418" i="3"/>
  <c r="AS2418" i="3"/>
  <c r="AR2418" i="3"/>
  <c r="AT2417" i="3"/>
  <c r="AS2417" i="3"/>
  <c r="AR2417" i="3"/>
  <c r="AT2416" i="3"/>
  <c r="AS2416" i="3"/>
  <c r="AR2416" i="3"/>
  <c r="AS2415" i="3"/>
  <c r="AT2415" i="3" s="1"/>
  <c r="AR2415" i="3"/>
  <c r="AS2414" i="3"/>
  <c r="AT2414" i="3" s="1"/>
  <c r="AR2414" i="3"/>
  <c r="AS2413" i="3"/>
  <c r="AT2413" i="3" s="1"/>
  <c r="AR2413" i="3"/>
  <c r="AS2412" i="3"/>
  <c r="AT2412" i="3" s="1"/>
  <c r="AR2412" i="3"/>
  <c r="AS2411" i="3"/>
  <c r="AT2411" i="3" s="1"/>
  <c r="AR2411" i="3"/>
  <c r="AT2410" i="3"/>
  <c r="AS2410" i="3"/>
  <c r="AR2410" i="3"/>
  <c r="AT2409" i="3"/>
  <c r="AS2409" i="3"/>
  <c r="AR2409" i="3"/>
  <c r="AT2408" i="3"/>
  <c r="AS2408" i="3"/>
  <c r="AR2408" i="3"/>
  <c r="AS2407" i="3"/>
  <c r="AT2407" i="3" s="1"/>
  <c r="AR2407" i="3"/>
  <c r="AS2406" i="3"/>
  <c r="AT2406" i="3" s="1"/>
  <c r="AR2406" i="3"/>
  <c r="AS2405" i="3"/>
  <c r="AT2405" i="3" s="1"/>
  <c r="AR2405" i="3"/>
  <c r="AS2404" i="3"/>
  <c r="AT2404" i="3" s="1"/>
  <c r="AR2404" i="3"/>
  <c r="AS2403" i="3"/>
  <c r="AT2403" i="3" s="1"/>
  <c r="AR2403" i="3"/>
  <c r="AT2402" i="3"/>
  <c r="AS2402" i="3"/>
  <c r="AR2402" i="3"/>
  <c r="AT2401" i="3"/>
  <c r="AS2401" i="3"/>
  <c r="AR2401" i="3"/>
  <c r="AT2400" i="3"/>
  <c r="AS2400" i="3"/>
  <c r="AR2400" i="3"/>
  <c r="AS2399" i="3"/>
  <c r="AT2399" i="3" s="1"/>
  <c r="AR2399" i="3"/>
  <c r="AS2398" i="3"/>
  <c r="AT2398" i="3" s="1"/>
  <c r="AR2398" i="3"/>
  <c r="AS2397" i="3"/>
  <c r="AT2397" i="3" s="1"/>
  <c r="AR2397" i="3"/>
  <c r="AS2396" i="3"/>
  <c r="AT2396" i="3" s="1"/>
  <c r="AR2396" i="3"/>
  <c r="AS2395" i="3"/>
  <c r="AT2395" i="3" s="1"/>
  <c r="AR2395" i="3"/>
  <c r="AT2394" i="3"/>
  <c r="AS2394" i="3"/>
  <c r="AR2394" i="3"/>
  <c r="AT2393" i="3"/>
  <c r="AS2393" i="3"/>
  <c r="AR2393" i="3"/>
  <c r="AT2392" i="3"/>
  <c r="AS2392" i="3"/>
  <c r="AR2392" i="3"/>
  <c r="AS2391" i="3"/>
  <c r="AT2391" i="3" s="1"/>
  <c r="AR2391" i="3"/>
  <c r="AS2390" i="3"/>
  <c r="AT2390" i="3" s="1"/>
  <c r="AR2390" i="3"/>
  <c r="AS2389" i="3"/>
  <c r="AT2389" i="3" s="1"/>
  <c r="AR2389" i="3"/>
  <c r="AS2388" i="3"/>
  <c r="AT2388" i="3" s="1"/>
  <c r="AR2388" i="3"/>
  <c r="AS2387" i="3"/>
  <c r="AT2387" i="3" s="1"/>
  <c r="AR2387" i="3"/>
  <c r="AT2386" i="3"/>
  <c r="AS2386" i="3"/>
  <c r="AR2386" i="3"/>
  <c r="AT2385" i="3"/>
  <c r="AS2385" i="3"/>
  <c r="AR2385" i="3"/>
  <c r="AT2384" i="3"/>
  <c r="AS2384" i="3"/>
  <c r="AR2384" i="3"/>
  <c r="AS2383" i="3"/>
  <c r="AT2383" i="3" s="1"/>
  <c r="AR2383" i="3"/>
  <c r="AS2382" i="3"/>
  <c r="AT2382" i="3" s="1"/>
  <c r="AR2382" i="3"/>
  <c r="AS2381" i="3"/>
  <c r="AT2381" i="3" s="1"/>
  <c r="AR2381" i="3"/>
  <c r="AS2380" i="3"/>
  <c r="AT2380" i="3" s="1"/>
  <c r="AR2380" i="3"/>
  <c r="AS2379" i="3"/>
  <c r="AT2379" i="3" s="1"/>
  <c r="AR2379" i="3"/>
  <c r="AT2378" i="3"/>
  <c r="AS2378" i="3"/>
  <c r="AR2378" i="3"/>
  <c r="AT2377" i="3"/>
  <c r="AS2377" i="3"/>
  <c r="AR2377" i="3"/>
  <c r="AT2376" i="3"/>
  <c r="AS2376" i="3"/>
  <c r="AR2376" i="3"/>
  <c r="AS2375" i="3"/>
  <c r="AT2375" i="3" s="1"/>
  <c r="AR2375" i="3"/>
  <c r="AS2374" i="3"/>
  <c r="AT2374" i="3" s="1"/>
  <c r="AR2374" i="3"/>
  <c r="AS2373" i="3"/>
  <c r="AT2373" i="3" s="1"/>
  <c r="AR2373" i="3"/>
  <c r="AS2372" i="3"/>
  <c r="AT2372" i="3" s="1"/>
  <c r="AR2372" i="3"/>
  <c r="AS2371" i="3"/>
  <c r="AT2371" i="3" s="1"/>
  <c r="AR2371" i="3"/>
  <c r="AT2370" i="3"/>
  <c r="AS2370" i="3"/>
  <c r="AR2370" i="3"/>
  <c r="AT2369" i="3"/>
  <c r="AS2369" i="3"/>
  <c r="AR2369" i="3"/>
  <c r="AT2368" i="3"/>
  <c r="AS2368" i="3"/>
  <c r="AR2368" i="3"/>
  <c r="AS2367" i="3"/>
  <c r="AT2367" i="3" s="1"/>
  <c r="AR2367" i="3"/>
  <c r="AS2366" i="3"/>
  <c r="AT2366" i="3" s="1"/>
  <c r="AR2366" i="3"/>
  <c r="AS2365" i="3"/>
  <c r="AT2365" i="3" s="1"/>
  <c r="AR2365" i="3"/>
  <c r="AS2364" i="3"/>
  <c r="AT2364" i="3" s="1"/>
  <c r="AR2364" i="3"/>
  <c r="AS2363" i="3"/>
  <c r="AT2363" i="3" s="1"/>
  <c r="AR2363" i="3"/>
  <c r="AT2362" i="3"/>
  <c r="AS2362" i="3"/>
  <c r="AR2362" i="3"/>
  <c r="AT2361" i="3"/>
  <c r="AS2361" i="3"/>
  <c r="AR2361" i="3"/>
  <c r="AT2360" i="3"/>
  <c r="AS2360" i="3"/>
  <c r="AR2360" i="3"/>
  <c r="AS2359" i="3"/>
  <c r="AT2359" i="3" s="1"/>
  <c r="AR2359" i="3"/>
  <c r="AS2358" i="3"/>
  <c r="AT2358" i="3" s="1"/>
  <c r="AR2358" i="3"/>
  <c r="AS2357" i="3"/>
  <c r="AT2357" i="3" s="1"/>
  <c r="AR2357" i="3"/>
  <c r="AS2356" i="3"/>
  <c r="AT2356" i="3" s="1"/>
  <c r="AR2356" i="3"/>
  <c r="AS2355" i="3"/>
  <c r="AT2355" i="3" s="1"/>
  <c r="AR2355" i="3"/>
  <c r="AT2354" i="3"/>
  <c r="AS2354" i="3"/>
  <c r="AR2354" i="3"/>
  <c r="AT2353" i="3"/>
  <c r="AS2353" i="3"/>
  <c r="AR2353" i="3"/>
  <c r="AT2352" i="3"/>
  <c r="AS2352" i="3"/>
  <c r="AR2352" i="3"/>
  <c r="AS2351" i="3"/>
  <c r="AT2351" i="3" s="1"/>
  <c r="AR2351" i="3"/>
  <c r="AS2350" i="3"/>
  <c r="AT2350" i="3" s="1"/>
  <c r="AR2350" i="3"/>
  <c r="AS2349" i="3"/>
  <c r="AT2349" i="3" s="1"/>
  <c r="AR2349" i="3"/>
  <c r="AS2348" i="3"/>
  <c r="AT2348" i="3" s="1"/>
  <c r="AR2348" i="3"/>
  <c r="AS2347" i="3"/>
  <c r="AT2347" i="3" s="1"/>
  <c r="AR2347" i="3"/>
  <c r="AT2346" i="3"/>
  <c r="AS2346" i="3"/>
  <c r="AR2346" i="3"/>
  <c r="AT2345" i="3"/>
  <c r="AS2345" i="3"/>
  <c r="AR2345" i="3"/>
  <c r="AT2344" i="3"/>
  <c r="AS2344" i="3"/>
  <c r="AR2344" i="3"/>
  <c r="AS2343" i="3"/>
  <c r="AT2343" i="3" s="1"/>
  <c r="AR2343" i="3"/>
  <c r="AS2342" i="3"/>
  <c r="AT2342" i="3" s="1"/>
  <c r="AR2342" i="3"/>
  <c r="AS2341" i="3"/>
  <c r="AT2341" i="3" s="1"/>
  <c r="AR2341" i="3"/>
  <c r="AS2340" i="3"/>
  <c r="AT2340" i="3" s="1"/>
  <c r="AR2340" i="3"/>
  <c r="AS2339" i="3"/>
  <c r="AT2339" i="3" s="1"/>
  <c r="AR2339" i="3"/>
  <c r="AT2338" i="3"/>
  <c r="AS2338" i="3"/>
  <c r="AR2338" i="3"/>
  <c r="AT2337" i="3"/>
  <c r="AS2337" i="3"/>
  <c r="AR2337" i="3"/>
  <c r="AT2336" i="3"/>
  <c r="AS2336" i="3"/>
  <c r="AR2336" i="3"/>
  <c r="AS2335" i="3"/>
  <c r="AT2335" i="3" s="1"/>
  <c r="AR2335" i="3"/>
  <c r="AS2334" i="3"/>
  <c r="AT2334" i="3" s="1"/>
  <c r="AR2334" i="3"/>
  <c r="AS2333" i="3"/>
  <c r="AT2333" i="3" s="1"/>
  <c r="AR2333" i="3"/>
  <c r="AS2332" i="3"/>
  <c r="AT2332" i="3" s="1"/>
  <c r="AR2332" i="3"/>
  <c r="AS2331" i="3"/>
  <c r="AT2331" i="3" s="1"/>
  <c r="AR2331" i="3"/>
  <c r="AT2330" i="3"/>
  <c r="AS2330" i="3"/>
  <c r="AR2330" i="3"/>
  <c r="AT2329" i="3"/>
  <c r="AS2329" i="3"/>
  <c r="AR2329" i="3"/>
  <c r="AT2328" i="3"/>
  <c r="AS2328" i="3"/>
  <c r="AR2328" i="3"/>
  <c r="AS2327" i="3"/>
  <c r="AT2327" i="3" s="1"/>
  <c r="AR2327" i="3"/>
  <c r="AS2326" i="3"/>
  <c r="AT2326" i="3" s="1"/>
  <c r="AR2326" i="3"/>
  <c r="AS2325" i="3"/>
  <c r="AT2325" i="3" s="1"/>
  <c r="AR2325" i="3"/>
  <c r="AS2324" i="3"/>
  <c r="AT2324" i="3" s="1"/>
  <c r="AR2324" i="3"/>
  <c r="AS2323" i="3"/>
  <c r="AT2323" i="3" s="1"/>
  <c r="AR2323" i="3"/>
  <c r="AT2322" i="3"/>
  <c r="AS2322" i="3"/>
  <c r="AR2322" i="3"/>
  <c r="AT2321" i="3"/>
  <c r="AS2321" i="3"/>
  <c r="AR2321" i="3"/>
  <c r="AT2320" i="3"/>
  <c r="AS2320" i="3"/>
  <c r="AR2320" i="3"/>
  <c r="AS2319" i="3"/>
  <c r="AT2319" i="3" s="1"/>
  <c r="AR2319" i="3"/>
  <c r="AS2318" i="3"/>
  <c r="AT2318" i="3" s="1"/>
  <c r="AR2318" i="3"/>
  <c r="AS2317" i="3"/>
  <c r="AT2317" i="3" s="1"/>
  <c r="AR2317" i="3"/>
  <c r="AS2316" i="3"/>
  <c r="AT2316" i="3" s="1"/>
  <c r="AR2316" i="3"/>
  <c r="AS2315" i="3"/>
  <c r="AT2315" i="3" s="1"/>
  <c r="AR2315" i="3"/>
  <c r="AT2314" i="3"/>
  <c r="AS2314" i="3"/>
  <c r="AR2314" i="3"/>
  <c r="AT2313" i="3"/>
  <c r="AS2313" i="3"/>
  <c r="AR2313" i="3"/>
  <c r="AT2312" i="3"/>
  <c r="AS2312" i="3"/>
  <c r="AR2312" i="3"/>
  <c r="AS2311" i="3"/>
  <c r="AT2311" i="3" s="1"/>
  <c r="AR2311" i="3"/>
  <c r="AS2310" i="3"/>
  <c r="AT2310" i="3" s="1"/>
  <c r="AR2310" i="3"/>
  <c r="AS2309" i="3"/>
  <c r="AT2309" i="3" s="1"/>
  <c r="AR2309" i="3"/>
  <c r="AS2308" i="3"/>
  <c r="AT2308" i="3" s="1"/>
  <c r="AR2308" i="3"/>
  <c r="AS2307" i="3"/>
  <c r="AT2307" i="3" s="1"/>
  <c r="AR2307" i="3"/>
  <c r="AT2306" i="3"/>
  <c r="AS2306" i="3"/>
  <c r="AR2306" i="3"/>
  <c r="AT2305" i="3"/>
  <c r="AS2305" i="3"/>
  <c r="AR2305" i="3"/>
  <c r="AT2304" i="3"/>
  <c r="AS2304" i="3"/>
  <c r="AR2304" i="3"/>
  <c r="AS2303" i="3"/>
  <c r="AT2303" i="3" s="1"/>
  <c r="AR2303" i="3"/>
  <c r="AS2302" i="3"/>
  <c r="AT2302" i="3" s="1"/>
  <c r="AR2302" i="3"/>
  <c r="AS2301" i="3"/>
  <c r="AT2301" i="3" s="1"/>
  <c r="AR2301" i="3"/>
  <c r="AS2300" i="3"/>
  <c r="AT2300" i="3" s="1"/>
  <c r="AR2300" i="3"/>
  <c r="AS2299" i="3"/>
  <c r="AT2299" i="3" s="1"/>
  <c r="AR2299" i="3"/>
  <c r="AT2298" i="3"/>
  <c r="AS2298" i="3"/>
  <c r="AR2298" i="3"/>
  <c r="AT2297" i="3"/>
  <c r="AS2297" i="3"/>
  <c r="AR2297" i="3"/>
  <c r="AT2296" i="3"/>
  <c r="AS2296" i="3"/>
  <c r="AR2296" i="3"/>
  <c r="AS2295" i="3"/>
  <c r="AT2295" i="3" s="1"/>
  <c r="AR2295" i="3"/>
  <c r="AS2294" i="3"/>
  <c r="AT2294" i="3" s="1"/>
  <c r="AR2294" i="3"/>
  <c r="AS2293" i="3"/>
  <c r="AT2293" i="3" s="1"/>
  <c r="AR2293" i="3"/>
  <c r="AS2292" i="3"/>
  <c r="AT2292" i="3" s="1"/>
  <c r="AR2292" i="3"/>
  <c r="AS2291" i="3"/>
  <c r="AT2291" i="3" s="1"/>
  <c r="AR2291" i="3"/>
  <c r="AT2290" i="3"/>
  <c r="AS2290" i="3"/>
  <c r="AR2290" i="3"/>
  <c r="AT2289" i="3"/>
  <c r="AS2289" i="3"/>
  <c r="AR2289" i="3"/>
  <c r="AT2288" i="3"/>
  <c r="AS2288" i="3"/>
  <c r="AR2288" i="3"/>
  <c r="AS2287" i="3"/>
  <c r="AT2287" i="3" s="1"/>
  <c r="AR2287" i="3"/>
  <c r="AS2286" i="3"/>
  <c r="AT2286" i="3" s="1"/>
  <c r="AR2286" i="3"/>
  <c r="AS2285" i="3"/>
  <c r="AT2285" i="3" s="1"/>
  <c r="AR2285" i="3"/>
  <c r="AS2284" i="3"/>
  <c r="AT2284" i="3" s="1"/>
  <c r="AR2284" i="3"/>
  <c r="AS2283" i="3"/>
  <c r="AT2283" i="3" s="1"/>
  <c r="AR2283" i="3"/>
  <c r="AT2282" i="3"/>
  <c r="AS2282" i="3"/>
  <c r="AR2282" i="3"/>
  <c r="AT2281" i="3"/>
  <c r="AS2281" i="3"/>
  <c r="AR2281" i="3"/>
  <c r="AT2280" i="3"/>
  <c r="AS2280" i="3"/>
  <c r="AR2280" i="3"/>
  <c r="AS2279" i="3"/>
  <c r="AT2279" i="3" s="1"/>
  <c r="AR2279" i="3"/>
  <c r="AS2278" i="3"/>
  <c r="AT2278" i="3" s="1"/>
  <c r="AR2278" i="3"/>
  <c r="AS2277" i="3"/>
  <c r="AT2277" i="3" s="1"/>
  <c r="AR2277" i="3"/>
  <c r="AS2276" i="3"/>
  <c r="AT2276" i="3" s="1"/>
  <c r="AR2276" i="3"/>
  <c r="AS2275" i="3"/>
  <c r="AT2275" i="3" s="1"/>
  <c r="AR2275" i="3"/>
  <c r="AT2274" i="3"/>
  <c r="AS2274" i="3"/>
  <c r="AR2274" i="3"/>
  <c r="AT2273" i="3"/>
  <c r="AS2273" i="3"/>
  <c r="AR2273" i="3"/>
  <c r="AT2272" i="3"/>
  <c r="AS2272" i="3"/>
  <c r="AR2272" i="3"/>
  <c r="AS2271" i="3"/>
  <c r="AT2271" i="3" s="1"/>
  <c r="AR2271" i="3"/>
  <c r="AS2270" i="3"/>
  <c r="AT2270" i="3" s="1"/>
  <c r="AR2270" i="3"/>
  <c r="AS2269" i="3"/>
  <c r="AT2269" i="3" s="1"/>
  <c r="AR2269" i="3"/>
  <c r="AS2268" i="3"/>
  <c r="AT2268" i="3" s="1"/>
  <c r="AR2268" i="3"/>
  <c r="AS2267" i="3"/>
  <c r="AT2267" i="3" s="1"/>
  <c r="AR2267" i="3"/>
  <c r="AT2266" i="3"/>
  <c r="AS2266" i="3"/>
  <c r="AR2266" i="3"/>
  <c r="AT2265" i="3"/>
  <c r="AS2265" i="3"/>
  <c r="AR2265" i="3"/>
  <c r="AT2264" i="3"/>
  <c r="AS2264" i="3"/>
  <c r="AR2264" i="3"/>
  <c r="AS2263" i="3"/>
  <c r="AT2263" i="3" s="1"/>
  <c r="AR2263" i="3"/>
  <c r="AS2262" i="3"/>
  <c r="AT2262" i="3" s="1"/>
  <c r="AR2262" i="3"/>
  <c r="AS2261" i="3"/>
  <c r="AT2261" i="3" s="1"/>
  <c r="AR2261" i="3"/>
  <c r="AS2260" i="3"/>
  <c r="AT2260" i="3" s="1"/>
  <c r="AR2260" i="3"/>
  <c r="AS2259" i="3"/>
  <c r="AT2259" i="3" s="1"/>
  <c r="AR2259" i="3"/>
  <c r="AT2258" i="3"/>
  <c r="AS2258" i="3"/>
  <c r="AR2258" i="3"/>
  <c r="AT2257" i="3"/>
  <c r="AS2257" i="3"/>
  <c r="AR2257" i="3"/>
  <c r="AT2256" i="3"/>
  <c r="AS2256" i="3"/>
  <c r="AR2256" i="3"/>
  <c r="AS2255" i="3"/>
  <c r="AT2255" i="3" s="1"/>
  <c r="AR2255" i="3"/>
  <c r="AS2254" i="3"/>
  <c r="AT2254" i="3" s="1"/>
  <c r="AR2254" i="3"/>
  <c r="AS2253" i="3"/>
  <c r="AT2253" i="3" s="1"/>
  <c r="AR2253" i="3"/>
  <c r="AS2252" i="3"/>
  <c r="AT2252" i="3" s="1"/>
  <c r="AR2252" i="3"/>
  <c r="AS2251" i="3"/>
  <c r="AT2251" i="3" s="1"/>
  <c r="AR2251" i="3"/>
  <c r="AT2250" i="3"/>
  <c r="AS2250" i="3"/>
  <c r="AR2250" i="3"/>
  <c r="AT2249" i="3"/>
  <c r="AS2249" i="3"/>
  <c r="AR2249" i="3"/>
  <c r="AT2248" i="3"/>
  <c r="AS2248" i="3"/>
  <c r="AR2248" i="3"/>
  <c r="AS2247" i="3"/>
  <c r="AT2247" i="3" s="1"/>
  <c r="AR2247" i="3"/>
  <c r="AS2246" i="3"/>
  <c r="AT2246" i="3" s="1"/>
  <c r="AR2246" i="3"/>
  <c r="AS2245" i="3"/>
  <c r="AT2245" i="3" s="1"/>
  <c r="AR2245" i="3"/>
  <c r="AS2244" i="3"/>
  <c r="AT2244" i="3" s="1"/>
  <c r="AR2244" i="3"/>
  <c r="AS2243" i="3"/>
  <c r="AT2243" i="3" s="1"/>
  <c r="AR2243" i="3"/>
  <c r="AT2242" i="3"/>
  <c r="AS2242" i="3"/>
  <c r="AR2242" i="3"/>
  <c r="AT2241" i="3"/>
  <c r="AS2241" i="3"/>
  <c r="AR2241" i="3"/>
  <c r="AT2240" i="3"/>
  <c r="AS2240" i="3"/>
  <c r="AR2240" i="3"/>
  <c r="AS2239" i="3"/>
  <c r="AT2239" i="3" s="1"/>
  <c r="AR2239" i="3"/>
  <c r="AS2238" i="3"/>
  <c r="AT2238" i="3" s="1"/>
  <c r="AR2238" i="3"/>
  <c r="AS2237" i="3"/>
  <c r="AT2237" i="3" s="1"/>
  <c r="AR2237" i="3"/>
  <c r="AS2236" i="3"/>
  <c r="AT2236" i="3" s="1"/>
  <c r="AR2236" i="3"/>
  <c r="AS2235" i="3"/>
  <c r="AT2235" i="3" s="1"/>
  <c r="AR2235" i="3"/>
  <c r="AT2234" i="3"/>
  <c r="AS2234" i="3"/>
  <c r="AR2234" i="3"/>
  <c r="AT2233" i="3"/>
  <c r="AS2233" i="3"/>
  <c r="AR2233" i="3"/>
  <c r="AT2232" i="3"/>
  <c r="AS2232" i="3"/>
  <c r="AR2232" i="3"/>
  <c r="AS2231" i="3"/>
  <c r="AT2231" i="3" s="1"/>
  <c r="AR2231" i="3"/>
  <c r="AS2230" i="3"/>
  <c r="AT2230" i="3" s="1"/>
  <c r="AR2230" i="3"/>
  <c r="AS2229" i="3"/>
  <c r="AT2229" i="3" s="1"/>
  <c r="AR2229" i="3"/>
  <c r="AS2228" i="3"/>
  <c r="AT2228" i="3" s="1"/>
  <c r="AR2228" i="3"/>
  <c r="AS2227" i="3"/>
  <c r="AT2227" i="3" s="1"/>
  <c r="AR2227" i="3"/>
  <c r="AT2226" i="3"/>
  <c r="AS2226" i="3"/>
  <c r="AR2226" i="3"/>
  <c r="AT2225" i="3"/>
  <c r="AS2225" i="3"/>
  <c r="AR2225" i="3"/>
  <c r="AT2224" i="3"/>
  <c r="AS2224" i="3"/>
  <c r="AR2224" i="3"/>
  <c r="AS2223" i="3"/>
  <c r="AT2223" i="3" s="1"/>
  <c r="AR2223" i="3"/>
  <c r="AS2222" i="3"/>
  <c r="AT2222" i="3" s="1"/>
  <c r="AR2222" i="3"/>
  <c r="AS2221" i="3"/>
  <c r="AT2221" i="3" s="1"/>
  <c r="AR2221" i="3"/>
  <c r="AS2220" i="3"/>
  <c r="AT2220" i="3" s="1"/>
  <c r="AR2220" i="3"/>
  <c r="AS2219" i="3"/>
  <c r="AT2219" i="3" s="1"/>
  <c r="AR2219" i="3"/>
  <c r="AT2218" i="3"/>
  <c r="AS2218" i="3"/>
  <c r="AR2218" i="3"/>
  <c r="AT2217" i="3"/>
  <c r="AS2217" i="3"/>
  <c r="AR2217" i="3"/>
  <c r="AT2216" i="3"/>
  <c r="AS2216" i="3"/>
  <c r="AR2216" i="3"/>
  <c r="AS2215" i="3"/>
  <c r="AT2215" i="3" s="1"/>
  <c r="AR2215" i="3"/>
  <c r="AS2214" i="3"/>
  <c r="AT2214" i="3" s="1"/>
  <c r="AR2214" i="3"/>
  <c r="AS2213" i="3"/>
  <c r="AT2213" i="3" s="1"/>
  <c r="AR2213" i="3"/>
  <c r="AS2212" i="3"/>
  <c r="AT2212" i="3" s="1"/>
  <c r="AR2212" i="3"/>
  <c r="AS2211" i="3"/>
  <c r="AT2211" i="3" s="1"/>
  <c r="AR2211" i="3"/>
  <c r="AT2210" i="3"/>
  <c r="AS2210" i="3"/>
  <c r="AR2210" i="3"/>
  <c r="AT2209" i="3"/>
  <c r="AS2209" i="3"/>
  <c r="AR2209" i="3"/>
  <c r="AT2208" i="3"/>
  <c r="AS2208" i="3"/>
  <c r="AR2208" i="3"/>
  <c r="AS2207" i="3"/>
  <c r="AT2207" i="3" s="1"/>
  <c r="AR2207" i="3"/>
  <c r="AS2206" i="3"/>
  <c r="AT2206" i="3" s="1"/>
  <c r="AR2206" i="3"/>
  <c r="AS2205" i="3"/>
  <c r="AT2205" i="3" s="1"/>
  <c r="AR2205" i="3"/>
  <c r="AS2204" i="3"/>
  <c r="AT2204" i="3" s="1"/>
  <c r="AR2204" i="3"/>
  <c r="AS2203" i="3"/>
  <c r="AT2203" i="3" s="1"/>
  <c r="AR2203" i="3"/>
  <c r="AT2202" i="3"/>
  <c r="AS2202" i="3"/>
  <c r="AR2202" i="3"/>
  <c r="AT2201" i="3"/>
  <c r="AS2201" i="3"/>
  <c r="AR2201" i="3"/>
  <c r="AT2200" i="3"/>
  <c r="AS2200" i="3"/>
  <c r="AR2200" i="3"/>
  <c r="AS2199" i="3"/>
  <c r="AT2199" i="3" s="1"/>
  <c r="AR2199" i="3"/>
  <c r="AS2198" i="3"/>
  <c r="AT2198" i="3" s="1"/>
  <c r="AR2198" i="3"/>
  <c r="AS2197" i="3"/>
  <c r="AT2197" i="3" s="1"/>
  <c r="AR2197" i="3"/>
  <c r="AS2196" i="3"/>
  <c r="AT2196" i="3" s="1"/>
  <c r="AR2196" i="3"/>
  <c r="AS2195" i="3"/>
  <c r="AT2195" i="3" s="1"/>
  <c r="AR2195" i="3"/>
  <c r="AT2194" i="3"/>
  <c r="AS2194" i="3"/>
  <c r="AR2194" i="3"/>
  <c r="AT2193" i="3"/>
  <c r="AS2193" i="3"/>
  <c r="AR2193" i="3"/>
  <c r="AT2192" i="3"/>
  <c r="AS2192" i="3"/>
  <c r="AR2192" i="3"/>
  <c r="AS2191" i="3"/>
  <c r="AT2191" i="3" s="1"/>
  <c r="AR2191" i="3"/>
  <c r="AS2190" i="3"/>
  <c r="AT2190" i="3" s="1"/>
  <c r="AR2190" i="3"/>
  <c r="AS2189" i="3"/>
  <c r="AT2189" i="3" s="1"/>
  <c r="AR2189" i="3"/>
  <c r="AS2188" i="3"/>
  <c r="AT2188" i="3" s="1"/>
  <c r="AR2188" i="3"/>
  <c r="AS2187" i="3"/>
  <c r="AT2187" i="3" s="1"/>
  <c r="AR2187" i="3"/>
  <c r="AT2186" i="3"/>
  <c r="AS2186" i="3"/>
  <c r="AR2186" i="3"/>
  <c r="AT2185" i="3"/>
  <c r="AS2185" i="3"/>
  <c r="AR2185" i="3"/>
  <c r="AT2184" i="3"/>
  <c r="AS2184" i="3"/>
  <c r="AR2184" i="3"/>
  <c r="AS2183" i="3"/>
  <c r="AT2183" i="3" s="1"/>
  <c r="AR2183" i="3"/>
  <c r="AS2182" i="3"/>
  <c r="AT2182" i="3" s="1"/>
  <c r="AR2182" i="3"/>
  <c r="AS2181" i="3"/>
  <c r="AT2181" i="3" s="1"/>
  <c r="AR2181" i="3"/>
  <c r="AS2180" i="3"/>
  <c r="AT2180" i="3" s="1"/>
  <c r="AR2180" i="3"/>
  <c r="AS2179" i="3"/>
  <c r="AT2179" i="3" s="1"/>
  <c r="AR2179" i="3"/>
  <c r="AT2178" i="3"/>
  <c r="AS2178" i="3"/>
  <c r="AR2178" i="3"/>
  <c r="AT2177" i="3"/>
  <c r="AS2177" i="3"/>
  <c r="AR2177" i="3"/>
  <c r="AT2176" i="3"/>
  <c r="AS2176" i="3"/>
  <c r="AR2176" i="3"/>
  <c r="AS2175" i="3"/>
  <c r="AT2175" i="3" s="1"/>
  <c r="AR2175" i="3"/>
  <c r="AS2174" i="3"/>
  <c r="AT2174" i="3" s="1"/>
  <c r="AR2174" i="3"/>
  <c r="AS2173" i="3"/>
  <c r="AT2173" i="3" s="1"/>
  <c r="AR2173" i="3"/>
  <c r="AS2172" i="3"/>
  <c r="AT2172" i="3" s="1"/>
  <c r="AR2172" i="3"/>
  <c r="AS2171" i="3"/>
  <c r="AT2171" i="3" s="1"/>
  <c r="AR2171" i="3"/>
  <c r="AT2170" i="3"/>
  <c r="AS2170" i="3"/>
  <c r="AR2170" i="3"/>
  <c r="AT2169" i="3"/>
  <c r="AS2169" i="3"/>
  <c r="AR2169" i="3"/>
  <c r="AT2168" i="3"/>
  <c r="AS2168" i="3"/>
  <c r="AR2168" i="3"/>
  <c r="AS2167" i="3"/>
  <c r="AT2167" i="3" s="1"/>
  <c r="AR2167" i="3"/>
  <c r="AS2166" i="3"/>
  <c r="AT2166" i="3" s="1"/>
  <c r="AR2166" i="3"/>
  <c r="AS2165" i="3"/>
  <c r="AT2165" i="3" s="1"/>
  <c r="AR2165" i="3"/>
  <c r="AS2164" i="3"/>
  <c r="AT2164" i="3" s="1"/>
  <c r="AR2164" i="3"/>
  <c r="AS2163" i="3"/>
  <c r="AT2163" i="3" s="1"/>
  <c r="AR2163" i="3"/>
  <c r="AT2162" i="3"/>
  <c r="AS2162" i="3"/>
  <c r="AR2162" i="3"/>
  <c r="AT2161" i="3"/>
  <c r="AS2161" i="3"/>
  <c r="AR2161" i="3"/>
  <c r="AT2160" i="3"/>
  <c r="AS2160" i="3"/>
  <c r="AR2160" i="3"/>
  <c r="AS2159" i="3"/>
  <c r="AT2159" i="3" s="1"/>
  <c r="AR2159" i="3"/>
  <c r="AS2158" i="3"/>
  <c r="AT2158" i="3" s="1"/>
  <c r="AR2158" i="3"/>
  <c r="AS2157" i="3"/>
  <c r="AT2157" i="3" s="1"/>
  <c r="AR2157" i="3"/>
  <c r="AS2156" i="3"/>
  <c r="AT2156" i="3" s="1"/>
  <c r="AR2156" i="3"/>
  <c r="AS2155" i="3"/>
  <c r="AT2155" i="3" s="1"/>
  <c r="AR2155" i="3"/>
  <c r="AT2154" i="3"/>
  <c r="AS2154" i="3"/>
  <c r="AR2154" i="3"/>
  <c r="AT2153" i="3"/>
  <c r="AS2153" i="3"/>
  <c r="AR2153" i="3"/>
  <c r="AT2152" i="3"/>
  <c r="AS2152" i="3"/>
  <c r="AR2152" i="3"/>
  <c r="AS2151" i="3"/>
  <c r="AT2151" i="3" s="1"/>
  <c r="AR2151" i="3"/>
  <c r="AS2150" i="3"/>
  <c r="AT2150" i="3" s="1"/>
  <c r="AR2150" i="3"/>
  <c r="AS2149" i="3"/>
  <c r="AT2149" i="3" s="1"/>
  <c r="AR2149" i="3"/>
  <c r="AS2148" i="3"/>
  <c r="AT2148" i="3" s="1"/>
  <c r="AR2148" i="3"/>
  <c r="AS2147" i="3"/>
  <c r="AT2147" i="3" s="1"/>
  <c r="AR2147" i="3"/>
  <c r="AT2146" i="3"/>
  <c r="AS2146" i="3"/>
  <c r="AR2146" i="3"/>
  <c r="AT2145" i="3"/>
  <c r="AS2145" i="3"/>
  <c r="AR2145" i="3"/>
  <c r="AT2144" i="3"/>
  <c r="AS2144" i="3"/>
  <c r="AR2144" i="3"/>
  <c r="AS2143" i="3"/>
  <c r="AT2143" i="3" s="1"/>
  <c r="AR2143" i="3"/>
  <c r="AS2142" i="3"/>
  <c r="AT2142" i="3" s="1"/>
  <c r="AR2142" i="3"/>
  <c r="AS2141" i="3"/>
  <c r="AT2141" i="3" s="1"/>
  <c r="AR2141" i="3"/>
  <c r="AS2140" i="3"/>
  <c r="AT2140" i="3" s="1"/>
  <c r="AR2140" i="3"/>
  <c r="AS2139" i="3"/>
  <c r="AT2139" i="3" s="1"/>
  <c r="AR2139" i="3"/>
  <c r="AT2138" i="3"/>
  <c r="AS2138" i="3"/>
  <c r="AR2138" i="3"/>
  <c r="AT2137" i="3"/>
  <c r="AS2137" i="3"/>
  <c r="AR2137" i="3"/>
  <c r="AT2136" i="3"/>
  <c r="AS2136" i="3"/>
  <c r="AR2136" i="3"/>
  <c r="AS2135" i="3"/>
  <c r="AT2135" i="3" s="1"/>
  <c r="AR2135" i="3"/>
  <c r="AS2134" i="3"/>
  <c r="AT2134" i="3" s="1"/>
  <c r="AR2134" i="3"/>
  <c r="AS2133" i="3"/>
  <c r="AT2133" i="3" s="1"/>
  <c r="AR2133" i="3"/>
  <c r="AS2132" i="3"/>
  <c r="AT2132" i="3" s="1"/>
  <c r="AR2132" i="3"/>
  <c r="AS2131" i="3"/>
  <c r="AT2131" i="3" s="1"/>
  <c r="AR2131" i="3"/>
  <c r="AT2130" i="3"/>
  <c r="AS2130" i="3"/>
  <c r="AR2130" i="3"/>
  <c r="AT2129" i="3"/>
  <c r="AS2129" i="3"/>
  <c r="AR2129" i="3"/>
  <c r="AT2128" i="3"/>
  <c r="AS2128" i="3"/>
  <c r="AR2128" i="3"/>
  <c r="AS2127" i="3"/>
  <c r="AT2127" i="3" s="1"/>
  <c r="AR2127" i="3"/>
  <c r="AS2126" i="3"/>
  <c r="AT2126" i="3" s="1"/>
  <c r="AR2126" i="3"/>
  <c r="AS2125" i="3"/>
  <c r="AT2125" i="3" s="1"/>
  <c r="AR2125" i="3"/>
  <c r="AS2124" i="3"/>
  <c r="AT2124" i="3" s="1"/>
  <c r="AR2124" i="3"/>
  <c r="AS2123" i="3"/>
  <c r="AT2123" i="3" s="1"/>
  <c r="AR2123" i="3"/>
  <c r="AT2122" i="3"/>
  <c r="AS2122" i="3"/>
  <c r="AR2122" i="3"/>
  <c r="AT2121" i="3"/>
  <c r="AS2121" i="3"/>
  <c r="AR2121" i="3"/>
  <c r="AT2120" i="3"/>
  <c r="AS2120" i="3"/>
  <c r="AR2120" i="3"/>
  <c r="AS2119" i="3"/>
  <c r="AT2119" i="3" s="1"/>
  <c r="AR2119" i="3"/>
  <c r="AS2118" i="3"/>
  <c r="AT2118" i="3" s="1"/>
  <c r="AR2118" i="3"/>
  <c r="AS2117" i="3"/>
  <c r="AT2117" i="3" s="1"/>
  <c r="AR2117" i="3"/>
  <c r="AT2116" i="3"/>
  <c r="AS2116" i="3"/>
  <c r="AR2116" i="3"/>
  <c r="AS2115" i="3"/>
  <c r="AT2115" i="3" s="1"/>
  <c r="AR2115" i="3"/>
  <c r="AT2114" i="3"/>
  <c r="AS2114" i="3"/>
  <c r="AR2114" i="3"/>
  <c r="AT2113" i="3"/>
  <c r="AS2113" i="3"/>
  <c r="AR2113" i="3"/>
  <c r="AT2112" i="3"/>
  <c r="AS2112" i="3"/>
  <c r="AR2112" i="3"/>
  <c r="AS2111" i="3"/>
  <c r="AT2111" i="3" s="1"/>
  <c r="AR2111" i="3"/>
  <c r="AS2110" i="3"/>
  <c r="AT2110" i="3" s="1"/>
  <c r="AR2110" i="3"/>
  <c r="AS2109" i="3"/>
  <c r="AT2109" i="3" s="1"/>
  <c r="AR2109" i="3"/>
  <c r="AT2108" i="3"/>
  <c r="AS2108" i="3"/>
  <c r="AR2108" i="3"/>
  <c r="AS2107" i="3"/>
  <c r="AT2107" i="3" s="1"/>
  <c r="AR2107" i="3"/>
  <c r="AT2106" i="3"/>
  <c r="AS2106" i="3"/>
  <c r="AR2106" i="3"/>
  <c r="AT2105" i="3"/>
  <c r="AS2105" i="3"/>
  <c r="AR2105" i="3"/>
  <c r="AT2104" i="3"/>
  <c r="AS2104" i="3"/>
  <c r="AR2104" i="3"/>
  <c r="AS2103" i="3"/>
  <c r="AT2103" i="3" s="1"/>
  <c r="AR2103" i="3"/>
  <c r="AS2102" i="3"/>
  <c r="AT2102" i="3" s="1"/>
  <c r="AR2102" i="3"/>
  <c r="AS2101" i="3"/>
  <c r="AT2101" i="3" s="1"/>
  <c r="AR2101" i="3"/>
  <c r="AT2100" i="3"/>
  <c r="AS2100" i="3"/>
  <c r="AR2100" i="3"/>
  <c r="AS2099" i="3"/>
  <c r="AT2099" i="3" s="1"/>
  <c r="AR2099" i="3"/>
  <c r="AT2098" i="3"/>
  <c r="AS2098" i="3"/>
  <c r="AR2098" i="3"/>
  <c r="AT2097" i="3"/>
  <c r="AS2097" i="3"/>
  <c r="AR2097" i="3"/>
  <c r="AT2096" i="3"/>
  <c r="AS2096" i="3"/>
  <c r="AR2096" i="3"/>
  <c r="AS2095" i="3"/>
  <c r="AT2095" i="3" s="1"/>
  <c r="AR2095" i="3"/>
  <c r="AS2094" i="3"/>
  <c r="AT2094" i="3" s="1"/>
  <c r="AR2094" i="3"/>
  <c r="AS2093" i="3"/>
  <c r="AT2093" i="3" s="1"/>
  <c r="AR2093" i="3"/>
  <c r="AT2092" i="3"/>
  <c r="AS2092" i="3"/>
  <c r="AR2092" i="3"/>
  <c r="AS2091" i="3"/>
  <c r="AT2091" i="3" s="1"/>
  <c r="AR2091" i="3"/>
  <c r="AT2090" i="3"/>
  <c r="AS2090" i="3"/>
  <c r="AR2090" i="3"/>
  <c r="AT2089" i="3"/>
  <c r="AS2089" i="3"/>
  <c r="AR2089" i="3"/>
  <c r="AT2088" i="3"/>
  <c r="AS2088" i="3"/>
  <c r="AR2088" i="3"/>
  <c r="AS2087" i="3"/>
  <c r="AT2087" i="3" s="1"/>
  <c r="AR2087" i="3"/>
  <c r="AS2086" i="3"/>
  <c r="AT2086" i="3" s="1"/>
  <c r="AR2086" i="3"/>
  <c r="AS2085" i="3"/>
  <c r="AT2085" i="3" s="1"/>
  <c r="AR2085" i="3"/>
  <c r="AT2084" i="3"/>
  <c r="AS2084" i="3"/>
  <c r="AR2084" i="3"/>
  <c r="AS2083" i="3"/>
  <c r="AT2083" i="3" s="1"/>
  <c r="AR2083" i="3"/>
  <c r="AT2082" i="3"/>
  <c r="AS2082" i="3"/>
  <c r="AR2082" i="3"/>
  <c r="AT2081" i="3"/>
  <c r="AS2081" i="3"/>
  <c r="AR2081" i="3"/>
  <c r="AT2080" i="3"/>
  <c r="AS2080" i="3"/>
  <c r="AR2080" i="3"/>
  <c r="AS2079" i="3"/>
  <c r="AT2079" i="3" s="1"/>
  <c r="AR2079" i="3"/>
  <c r="AS2078" i="3"/>
  <c r="AT2078" i="3" s="1"/>
  <c r="AR2078" i="3"/>
  <c r="AS2077" i="3"/>
  <c r="AT2077" i="3" s="1"/>
  <c r="AR2077" i="3"/>
  <c r="AT2076" i="3"/>
  <c r="AS2076" i="3"/>
  <c r="AR2076" i="3"/>
  <c r="AS2075" i="3"/>
  <c r="AT2075" i="3" s="1"/>
  <c r="AR2075" i="3"/>
  <c r="AT2074" i="3"/>
  <c r="AS2074" i="3"/>
  <c r="AR2074" i="3"/>
  <c r="AT2073" i="3"/>
  <c r="AS2073" i="3"/>
  <c r="AR2073" i="3"/>
  <c r="AT2072" i="3"/>
  <c r="AS2072" i="3"/>
  <c r="AR2072" i="3"/>
  <c r="AS2071" i="3"/>
  <c r="AT2071" i="3" s="1"/>
  <c r="AR2071" i="3"/>
  <c r="AS2070" i="3"/>
  <c r="AT2070" i="3" s="1"/>
  <c r="AR2070" i="3"/>
  <c r="AS2069" i="3"/>
  <c r="AT2069" i="3" s="1"/>
  <c r="AR2069" i="3"/>
  <c r="AT2068" i="3"/>
  <c r="AS2068" i="3"/>
  <c r="AR2068" i="3"/>
  <c r="AS2067" i="3"/>
  <c r="AT2067" i="3" s="1"/>
  <c r="AR2067" i="3"/>
  <c r="AT2066" i="3"/>
  <c r="AS2066" i="3"/>
  <c r="AR2066" i="3"/>
  <c r="AT2065" i="3"/>
  <c r="AS2065" i="3"/>
  <c r="AR2065" i="3"/>
  <c r="AT2064" i="3"/>
  <c r="AS2064" i="3"/>
  <c r="AR2064" i="3"/>
  <c r="AS2063" i="3"/>
  <c r="AT2063" i="3" s="1"/>
  <c r="AR2063" i="3"/>
  <c r="AS2062" i="3"/>
  <c r="AT2062" i="3" s="1"/>
  <c r="AR2062" i="3"/>
  <c r="AS2061" i="3"/>
  <c r="AT2061" i="3" s="1"/>
  <c r="AR2061" i="3"/>
  <c r="AT2060" i="3"/>
  <c r="AS2060" i="3"/>
  <c r="AR2060" i="3"/>
  <c r="AS2059" i="3"/>
  <c r="AT2059" i="3" s="1"/>
  <c r="AR2059" i="3"/>
  <c r="AT2058" i="3"/>
  <c r="AS2058" i="3"/>
  <c r="AR2058" i="3"/>
  <c r="AT2057" i="3"/>
  <c r="AS2057" i="3"/>
  <c r="AR2057" i="3"/>
  <c r="AT2056" i="3"/>
  <c r="AS2056" i="3"/>
  <c r="AR2056" i="3"/>
  <c r="AS2055" i="3"/>
  <c r="AT2055" i="3" s="1"/>
  <c r="AR2055" i="3"/>
  <c r="AS2054" i="3"/>
  <c r="AT2054" i="3" s="1"/>
  <c r="AR2054" i="3"/>
  <c r="AS2053" i="3"/>
  <c r="AT2053" i="3" s="1"/>
  <c r="AR2053" i="3"/>
  <c r="AT2052" i="3"/>
  <c r="AS2052" i="3"/>
  <c r="AR2052" i="3"/>
  <c r="AS2051" i="3"/>
  <c r="AT2051" i="3" s="1"/>
  <c r="AR2051" i="3"/>
  <c r="AT2050" i="3"/>
  <c r="AS2050" i="3"/>
  <c r="AR2050" i="3"/>
  <c r="AT2049" i="3"/>
  <c r="AS2049" i="3"/>
  <c r="AR2049" i="3"/>
  <c r="AT2048" i="3"/>
  <c r="AS2048" i="3"/>
  <c r="AR2048" i="3"/>
  <c r="AS2047" i="3"/>
  <c r="AT2047" i="3" s="1"/>
  <c r="AR2047" i="3"/>
  <c r="AS2046" i="3"/>
  <c r="AT2046" i="3" s="1"/>
  <c r="AR2046" i="3"/>
  <c r="AS2045" i="3"/>
  <c r="AT2045" i="3" s="1"/>
  <c r="AR2045" i="3"/>
  <c r="AT2044" i="3"/>
  <c r="AS2044" i="3"/>
  <c r="AR2044" i="3"/>
  <c r="AS2043" i="3"/>
  <c r="AT2043" i="3" s="1"/>
  <c r="AR2043" i="3"/>
  <c r="AT2042" i="3"/>
  <c r="AS2042" i="3"/>
  <c r="AR2042" i="3"/>
  <c r="AT2041" i="3"/>
  <c r="AS2041" i="3"/>
  <c r="AR2041" i="3"/>
  <c r="AT2040" i="3"/>
  <c r="AS2040" i="3"/>
  <c r="AR2040" i="3"/>
  <c r="AS2039" i="3"/>
  <c r="AT2039" i="3" s="1"/>
  <c r="AR2039" i="3"/>
  <c r="AS2038" i="3"/>
  <c r="AT2038" i="3" s="1"/>
  <c r="AR2038" i="3"/>
  <c r="AS2037" i="3"/>
  <c r="AT2037" i="3" s="1"/>
  <c r="AR2037" i="3"/>
  <c r="AS2036" i="3"/>
  <c r="AT2036" i="3" s="1"/>
  <c r="AR2036" i="3"/>
  <c r="AS2035" i="3"/>
  <c r="AT2035" i="3" s="1"/>
  <c r="AR2035" i="3"/>
  <c r="AT2034" i="3"/>
  <c r="AS2034" i="3"/>
  <c r="AR2034" i="3"/>
  <c r="AT2033" i="3"/>
  <c r="AS2033" i="3"/>
  <c r="AR2033" i="3"/>
  <c r="AT2032" i="3"/>
  <c r="AS2032" i="3"/>
  <c r="AR2032" i="3"/>
  <c r="AS2031" i="3"/>
  <c r="AT2031" i="3" s="1"/>
  <c r="AR2031" i="3"/>
  <c r="AS2030" i="3"/>
  <c r="AT2030" i="3" s="1"/>
  <c r="AR2030" i="3"/>
  <c r="AT2029" i="3"/>
  <c r="AS2029" i="3"/>
  <c r="AR2029" i="3"/>
  <c r="AS2028" i="3"/>
  <c r="AT2028" i="3" s="1"/>
  <c r="AR2028" i="3"/>
  <c r="AS2027" i="3"/>
  <c r="AT2027" i="3" s="1"/>
  <c r="AR2027" i="3"/>
  <c r="AT2026" i="3"/>
  <c r="AS2026" i="3"/>
  <c r="AR2026" i="3"/>
  <c r="AT2025" i="3"/>
  <c r="AS2025" i="3"/>
  <c r="AR2025" i="3"/>
  <c r="AT2024" i="3"/>
  <c r="AS2024" i="3"/>
  <c r="AR2024" i="3"/>
  <c r="AT2023" i="3"/>
  <c r="AS2023" i="3"/>
  <c r="AR2023" i="3"/>
  <c r="AT2022" i="3"/>
  <c r="AS2022" i="3"/>
  <c r="AR2022" i="3"/>
  <c r="AT2021" i="3"/>
  <c r="AS2021" i="3"/>
  <c r="AR2021" i="3"/>
  <c r="AS2020" i="3"/>
  <c r="AT2020" i="3" s="1"/>
  <c r="AR2020" i="3"/>
  <c r="AS2019" i="3"/>
  <c r="AT2019" i="3" s="1"/>
  <c r="AR2019" i="3"/>
  <c r="AT2018" i="3"/>
  <c r="AS2018" i="3"/>
  <c r="AR2018" i="3"/>
  <c r="AT2017" i="3"/>
  <c r="AS2017" i="3"/>
  <c r="AR2017" i="3"/>
  <c r="AT2016" i="3"/>
  <c r="AS2016" i="3"/>
  <c r="AR2016" i="3"/>
  <c r="AT2015" i="3"/>
  <c r="AS2015" i="3"/>
  <c r="AR2015" i="3"/>
  <c r="AT2014" i="3"/>
  <c r="AS2014" i="3"/>
  <c r="AR2014" i="3"/>
  <c r="AT2013" i="3"/>
  <c r="AS2013" i="3"/>
  <c r="AR2013" i="3"/>
  <c r="AS2012" i="3"/>
  <c r="AT2012" i="3" s="1"/>
  <c r="AR2012" i="3"/>
  <c r="AS2011" i="3"/>
  <c r="AT2011" i="3" s="1"/>
  <c r="AR2011" i="3"/>
  <c r="AT2010" i="3"/>
  <c r="AS2010" i="3"/>
  <c r="AR2010" i="3"/>
  <c r="AT2009" i="3"/>
  <c r="AS2009" i="3"/>
  <c r="AR2009" i="3"/>
  <c r="AT2008" i="3"/>
  <c r="AS2008" i="3"/>
  <c r="AR2008" i="3"/>
  <c r="AT2007" i="3"/>
  <c r="AS2007" i="3"/>
  <c r="AR2007" i="3"/>
  <c r="AT2006" i="3"/>
  <c r="AS2006" i="3"/>
  <c r="AR2006" i="3"/>
  <c r="AT2005" i="3"/>
  <c r="AS2005" i="3"/>
  <c r="AR2005" i="3"/>
  <c r="AS2004" i="3"/>
  <c r="AT2004" i="3" s="1"/>
  <c r="AR2004" i="3"/>
  <c r="AS2003" i="3"/>
  <c r="AT2003" i="3" s="1"/>
  <c r="AR2003" i="3"/>
  <c r="AS2002" i="3"/>
  <c r="AT2002" i="3" s="1"/>
  <c r="AR2002" i="3"/>
  <c r="AT2001" i="3"/>
  <c r="AS2001" i="3"/>
  <c r="AR2001" i="3"/>
  <c r="AT2000" i="3"/>
  <c r="AS2000" i="3"/>
  <c r="AR2000" i="3"/>
  <c r="AT1999" i="3"/>
  <c r="AS1999" i="3"/>
  <c r="AR1999" i="3"/>
  <c r="AT1998" i="3"/>
  <c r="AS1998" i="3"/>
  <c r="AR1998" i="3"/>
  <c r="AT1997" i="3"/>
  <c r="AS1997" i="3"/>
  <c r="AR1997" i="3"/>
  <c r="AS1996" i="3"/>
  <c r="AT1996" i="3" s="1"/>
  <c r="AR1996" i="3"/>
  <c r="AS1995" i="3"/>
  <c r="AT1995" i="3" s="1"/>
  <c r="AR1995" i="3"/>
  <c r="AS1994" i="3"/>
  <c r="AT1994" i="3" s="1"/>
  <c r="AR1994" i="3"/>
  <c r="AT1993" i="3"/>
  <c r="AS1993" i="3"/>
  <c r="AR1993" i="3"/>
  <c r="AT1992" i="3"/>
  <c r="AS1992" i="3"/>
  <c r="AR1992" i="3"/>
  <c r="AT1991" i="3"/>
  <c r="AS1991" i="3"/>
  <c r="AR1991" i="3"/>
  <c r="AT1990" i="3"/>
  <c r="AS1990" i="3"/>
  <c r="AR1990" i="3"/>
  <c r="AT1989" i="3"/>
  <c r="AS1989" i="3"/>
  <c r="AR1989" i="3"/>
  <c r="AS1988" i="3"/>
  <c r="AT1988" i="3" s="1"/>
  <c r="AR1988" i="3"/>
  <c r="AS1987" i="3"/>
  <c r="AT1987" i="3" s="1"/>
  <c r="AR1987" i="3"/>
  <c r="AS1986" i="3"/>
  <c r="AT1986" i="3" s="1"/>
  <c r="AR1986" i="3"/>
  <c r="AT1985" i="3"/>
  <c r="AS1985" i="3"/>
  <c r="AR1985" i="3"/>
  <c r="AT1984" i="3"/>
  <c r="AS1984" i="3"/>
  <c r="AR1984" i="3"/>
  <c r="AT1983" i="3"/>
  <c r="AS1983" i="3"/>
  <c r="AR1983" i="3"/>
  <c r="AT1982" i="3"/>
  <c r="AS1982" i="3"/>
  <c r="AR1982" i="3"/>
  <c r="AT1981" i="3"/>
  <c r="AS1981" i="3"/>
  <c r="AR1981" i="3"/>
  <c r="AS1980" i="3"/>
  <c r="AT1980" i="3" s="1"/>
  <c r="AR1980" i="3"/>
  <c r="AS1979" i="3"/>
  <c r="AT1979" i="3" s="1"/>
  <c r="AR1979" i="3"/>
  <c r="AS1978" i="3"/>
  <c r="AT1978" i="3" s="1"/>
  <c r="AR1978" i="3"/>
  <c r="AT1977" i="3"/>
  <c r="AS1977" i="3"/>
  <c r="AR1977" i="3"/>
  <c r="AT1976" i="3"/>
  <c r="AS1976" i="3"/>
  <c r="AR1976" i="3"/>
  <c r="AT1975" i="3"/>
  <c r="AS1975" i="3"/>
  <c r="AR1975" i="3"/>
  <c r="AT1974" i="3"/>
  <c r="AS1974" i="3"/>
  <c r="AR1974" i="3"/>
  <c r="AT1973" i="3"/>
  <c r="AS1973" i="3"/>
  <c r="AR1973" i="3"/>
  <c r="AS1972" i="3"/>
  <c r="AT1972" i="3" s="1"/>
  <c r="AR1972" i="3"/>
  <c r="AS1971" i="3"/>
  <c r="AT1971" i="3" s="1"/>
  <c r="AR1971" i="3"/>
  <c r="AS1970" i="3"/>
  <c r="AT1970" i="3" s="1"/>
  <c r="AR1970" i="3"/>
  <c r="AT1969" i="3"/>
  <c r="AS1969" i="3"/>
  <c r="AR1969" i="3"/>
  <c r="AT1968" i="3"/>
  <c r="AS1968" i="3"/>
  <c r="AR1968" i="3"/>
  <c r="AT1967" i="3"/>
  <c r="AS1967" i="3"/>
  <c r="AR1967" i="3"/>
  <c r="AT1966" i="3"/>
  <c r="AS1966" i="3"/>
  <c r="AR1966" i="3"/>
  <c r="AT1965" i="3"/>
  <c r="AS1965" i="3"/>
  <c r="AR1965" i="3"/>
  <c r="AS1964" i="3"/>
  <c r="AT1964" i="3" s="1"/>
  <c r="AR1964" i="3"/>
  <c r="AS1963" i="3"/>
  <c r="AT1963" i="3" s="1"/>
  <c r="AR1963" i="3"/>
  <c r="AS1962" i="3"/>
  <c r="AT1962" i="3" s="1"/>
  <c r="AR1962" i="3"/>
  <c r="AT1961" i="3"/>
  <c r="AS1961" i="3"/>
  <c r="AR1961" i="3"/>
  <c r="AT1960" i="3"/>
  <c r="AS1960" i="3"/>
  <c r="AR1960" i="3"/>
  <c r="AT1959" i="3"/>
  <c r="AS1959" i="3"/>
  <c r="AR1959" i="3"/>
  <c r="AT1958" i="3"/>
  <c r="AS1958" i="3"/>
  <c r="AR1958" i="3"/>
  <c r="AT1957" i="3"/>
  <c r="AS1957" i="3"/>
  <c r="AR1957" i="3"/>
  <c r="AS1956" i="3"/>
  <c r="AT1956" i="3" s="1"/>
  <c r="AR1956" i="3"/>
  <c r="AS1955" i="3"/>
  <c r="AT1955" i="3" s="1"/>
  <c r="AR1955" i="3"/>
  <c r="AS1954" i="3"/>
  <c r="AT1954" i="3" s="1"/>
  <c r="AR1954" i="3"/>
  <c r="AT1953" i="3"/>
  <c r="AS1953" i="3"/>
  <c r="AR1953" i="3"/>
  <c r="AT1952" i="3"/>
  <c r="AS1952" i="3"/>
  <c r="AR1952" i="3"/>
  <c r="AT1951" i="3"/>
  <c r="AS1951" i="3"/>
  <c r="AR1951" i="3"/>
  <c r="AT1950" i="3"/>
  <c r="AS1950" i="3"/>
  <c r="AR1950" i="3"/>
  <c r="AT1949" i="3"/>
  <c r="AS1949" i="3"/>
  <c r="AR1949" i="3"/>
  <c r="AS1948" i="3"/>
  <c r="AT1948" i="3" s="1"/>
  <c r="AR1948" i="3"/>
  <c r="AS1947" i="3"/>
  <c r="AT1947" i="3" s="1"/>
  <c r="AR1947" i="3"/>
  <c r="AS1946" i="3"/>
  <c r="AT1946" i="3" s="1"/>
  <c r="AR1946" i="3"/>
  <c r="AT1945" i="3"/>
  <c r="AS1945" i="3"/>
  <c r="AR1945" i="3"/>
  <c r="AT1944" i="3"/>
  <c r="AS1944" i="3"/>
  <c r="AR1944" i="3"/>
  <c r="AT1943" i="3"/>
  <c r="AS1943" i="3"/>
  <c r="AR1943" i="3"/>
  <c r="AT1942" i="3"/>
  <c r="AS1942" i="3"/>
  <c r="AR1942" i="3"/>
  <c r="AT1941" i="3"/>
  <c r="AS1941" i="3"/>
  <c r="AR1941" i="3"/>
  <c r="AS1940" i="3"/>
  <c r="AT1940" i="3" s="1"/>
  <c r="AR1940" i="3"/>
  <c r="AS1939" i="3"/>
  <c r="AT1939" i="3" s="1"/>
  <c r="AR1939" i="3"/>
  <c r="AS1938" i="3"/>
  <c r="AT1938" i="3" s="1"/>
  <c r="AR1938" i="3"/>
  <c r="AT1937" i="3"/>
  <c r="AS1937" i="3"/>
  <c r="AR1937" i="3"/>
  <c r="AT1936" i="3"/>
  <c r="AS1936" i="3"/>
  <c r="AR1936" i="3"/>
  <c r="AT1935" i="3"/>
  <c r="AS1935" i="3"/>
  <c r="AR1935" i="3"/>
  <c r="AT1934" i="3"/>
  <c r="AS1934" i="3"/>
  <c r="AR1934" i="3"/>
  <c r="AT1933" i="3"/>
  <c r="AS1933" i="3"/>
  <c r="AR1933" i="3"/>
  <c r="AS1932" i="3"/>
  <c r="AT1932" i="3" s="1"/>
  <c r="AR1932" i="3"/>
  <c r="AS1931" i="3"/>
  <c r="AT1931" i="3" s="1"/>
  <c r="AR1931" i="3"/>
  <c r="AS1930" i="3"/>
  <c r="AT1930" i="3" s="1"/>
  <c r="AR1930" i="3"/>
  <c r="AT1929" i="3"/>
  <c r="AS1929" i="3"/>
  <c r="AR1929" i="3"/>
  <c r="AT1928" i="3"/>
  <c r="AS1928" i="3"/>
  <c r="AR1928" i="3"/>
  <c r="AT1927" i="3"/>
  <c r="AS1927" i="3"/>
  <c r="AR1927" i="3"/>
  <c r="AT1926" i="3"/>
  <c r="AS1926" i="3"/>
  <c r="AR1926" i="3"/>
  <c r="AS1925" i="3"/>
  <c r="AT1925" i="3" s="1"/>
  <c r="AR1925" i="3"/>
  <c r="AS1924" i="3"/>
  <c r="AT1924" i="3" s="1"/>
  <c r="AR1924" i="3"/>
  <c r="AS1923" i="3"/>
  <c r="AT1923" i="3" s="1"/>
  <c r="AR1923" i="3"/>
  <c r="AT1922" i="3"/>
  <c r="AS1922" i="3"/>
  <c r="AR1922" i="3"/>
  <c r="AT1921" i="3"/>
  <c r="AS1921" i="3"/>
  <c r="AR1921" i="3"/>
  <c r="AT1920" i="3"/>
  <c r="AS1920" i="3"/>
  <c r="AR1920" i="3"/>
  <c r="AT1919" i="3"/>
  <c r="AS1919" i="3"/>
  <c r="AR1919" i="3"/>
  <c r="AT1918" i="3"/>
  <c r="AS1918" i="3"/>
  <c r="AR1918" i="3"/>
  <c r="AS1917" i="3"/>
  <c r="AT1917" i="3" s="1"/>
  <c r="AR1917" i="3"/>
  <c r="AS1916" i="3"/>
  <c r="AT1916" i="3" s="1"/>
  <c r="AR1916" i="3"/>
  <c r="AS1915" i="3"/>
  <c r="AT1915" i="3" s="1"/>
  <c r="AR1915" i="3"/>
  <c r="AT1914" i="3"/>
  <c r="AS1914" i="3"/>
  <c r="AR1914" i="3"/>
  <c r="AT1913" i="3"/>
  <c r="AS1913" i="3"/>
  <c r="AR1913" i="3"/>
  <c r="AT1912" i="3"/>
  <c r="AS1912" i="3"/>
  <c r="AR1912" i="3"/>
  <c r="AT1911" i="3"/>
  <c r="AS1911" i="3"/>
  <c r="AR1911" i="3"/>
  <c r="AT1910" i="3"/>
  <c r="AS1910" i="3"/>
  <c r="AR1910" i="3"/>
  <c r="AS1909" i="3"/>
  <c r="AT1909" i="3" s="1"/>
  <c r="AR1909" i="3"/>
  <c r="AS1908" i="3"/>
  <c r="AT1908" i="3" s="1"/>
  <c r="AR1908" i="3"/>
  <c r="AS1907" i="3"/>
  <c r="AT1907" i="3" s="1"/>
  <c r="AR1907" i="3"/>
  <c r="AT1906" i="3"/>
  <c r="AS1906" i="3"/>
  <c r="AR1906" i="3"/>
  <c r="AT1905" i="3"/>
  <c r="AS1905" i="3"/>
  <c r="AR1905" i="3"/>
  <c r="AT1904" i="3"/>
  <c r="AS1904" i="3"/>
  <c r="AR1904" i="3"/>
  <c r="AT1903" i="3"/>
  <c r="AS1903" i="3"/>
  <c r="AR1903" i="3"/>
  <c r="AT1902" i="3"/>
  <c r="AS1902" i="3"/>
  <c r="AR1902" i="3"/>
  <c r="AS1901" i="3"/>
  <c r="AT1901" i="3" s="1"/>
  <c r="AR1901" i="3"/>
  <c r="AS1900" i="3"/>
  <c r="AT1900" i="3" s="1"/>
  <c r="AR1900" i="3"/>
  <c r="AS1899" i="3"/>
  <c r="AT1899" i="3" s="1"/>
  <c r="AR1899" i="3"/>
  <c r="AT1898" i="3"/>
  <c r="AS1898" i="3"/>
  <c r="AR1898" i="3"/>
  <c r="AT1897" i="3"/>
  <c r="AS1897" i="3"/>
  <c r="AR1897" i="3"/>
  <c r="AT1896" i="3"/>
  <c r="AS1896" i="3"/>
  <c r="AR1896" i="3"/>
  <c r="AT1895" i="3"/>
  <c r="AS1895" i="3"/>
  <c r="AR1895" i="3"/>
  <c r="AT1894" i="3"/>
  <c r="AS1894" i="3"/>
  <c r="AR1894" i="3"/>
  <c r="AS1893" i="3"/>
  <c r="AT1893" i="3" s="1"/>
  <c r="AR1893" i="3"/>
  <c r="AS1892" i="3"/>
  <c r="AT1892" i="3" s="1"/>
  <c r="AR1892" i="3"/>
  <c r="AS1891" i="3"/>
  <c r="AT1891" i="3" s="1"/>
  <c r="AR1891" i="3"/>
  <c r="AT1890" i="3"/>
  <c r="AS1890" i="3"/>
  <c r="AR1890" i="3"/>
  <c r="AT1889" i="3"/>
  <c r="AS1889" i="3"/>
  <c r="AR1889" i="3"/>
  <c r="AT1888" i="3"/>
  <c r="AS1888" i="3"/>
  <c r="AR1888" i="3"/>
  <c r="AT1887" i="3"/>
  <c r="AS1887" i="3"/>
  <c r="AR1887" i="3"/>
  <c r="AT1886" i="3"/>
  <c r="AS1886" i="3"/>
  <c r="AR1886" i="3"/>
  <c r="AS1885" i="3"/>
  <c r="AT1885" i="3" s="1"/>
  <c r="AR1885" i="3"/>
  <c r="AS1884" i="3"/>
  <c r="AT1884" i="3" s="1"/>
  <c r="AR1884" i="3"/>
  <c r="AS1883" i="3"/>
  <c r="AT1883" i="3" s="1"/>
  <c r="AR1883" i="3"/>
  <c r="AT1882" i="3"/>
  <c r="AS1882" i="3"/>
  <c r="AR1882" i="3"/>
  <c r="AT1881" i="3"/>
  <c r="AS1881" i="3"/>
  <c r="AR1881" i="3"/>
  <c r="AT1880" i="3"/>
  <c r="AS1880" i="3"/>
  <c r="AR1880" i="3"/>
  <c r="AT1879" i="3"/>
  <c r="AS1879" i="3"/>
  <c r="AR1879" i="3"/>
  <c r="AT1878" i="3"/>
  <c r="AS1878" i="3"/>
  <c r="AR1878" i="3"/>
  <c r="AS1877" i="3"/>
  <c r="AT1877" i="3" s="1"/>
  <c r="AR1877" i="3"/>
  <c r="AS1876" i="3"/>
  <c r="AT1876" i="3" s="1"/>
  <c r="AR1876" i="3"/>
  <c r="AS1875" i="3"/>
  <c r="AT1875" i="3" s="1"/>
  <c r="AR1875" i="3"/>
  <c r="AT1874" i="3"/>
  <c r="AS1874" i="3"/>
  <c r="AR1874" i="3"/>
  <c r="AT1873" i="3"/>
  <c r="AS1873" i="3"/>
  <c r="AR1873" i="3"/>
  <c r="AT1872" i="3"/>
  <c r="AS1872" i="3"/>
  <c r="AR1872" i="3"/>
  <c r="AT1871" i="3"/>
  <c r="AS1871" i="3"/>
  <c r="AR1871" i="3"/>
  <c r="AT1870" i="3"/>
  <c r="AS1870" i="3"/>
  <c r="AR1870" i="3"/>
  <c r="AS1869" i="3"/>
  <c r="AT1869" i="3" s="1"/>
  <c r="AR1869" i="3"/>
  <c r="AS1868" i="3"/>
  <c r="AT1868" i="3" s="1"/>
  <c r="AR1868" i="3"/>
  <c r="AS1867" i="3"/>
  <c r="AT1867" i="3" s="1"/>
  <c r="AR1867" i="3"/>
  <c r="AT1866" i="3"/>
  <c r="AS1866" i="3"/>
  <c r="AR1866" i="3"/>
  <c r="AT1865" i="3"/>
  <c r="AS1865" i="3"/>
  <c r="AR1865" i="3"/>
  <c r="AT1864" i="3"/>
  <c r="AS1864" i="3"/>
  <c r="AR1864" i="3"/>
  <c r="AT1863" i="3"/>
  <c r="AS1863" i="3"/>
  <c r="AR1863" i="3"/>
  <c r="AT1862" i="3"/>
  <c r="AS1862" i="3"/>
  <c r="AR1862" i="3"/>
  <c r="AS1861" i="3"/>
  <c r="AT1861" i="3" s="1"/>
  <c r="AR1861" i="3"/>
  <c r="AS1860" i="3"/>
  <c r="AT1860" i="3" s="1"/>
  <c r="AR1860" i="3"/>
  <c r="AS1859" i="3"/>
  <c r="AT1859" i="3" s="1"/>
  <c r="AR1859" i="3"/>
  <c r="AT1858" i="3"/>
  <c r="AS1858" i="3"/>
  <c r="AR1858" i="3"/>
  <c r="AT1857" i="3"/>
  <c r="AS1857" i="3"/>
  <c r="AR1857" i="3"/>
  <c r="AT1856" i="3"/>
  <c r="AS1856" i="3"/>
  <c r="AR1856" i="3"/>
  <c r="AT1855" i="3"/>
  <c r="AS1855" i="3"/>
  <c r="AR1855" i="3"/>
  <c r="AT1854" i="3"/>
  <c r="AS1854" i="3"/>
  <c r="AR1854" i="3"/>
  <c r="AS1853" i="3"/>
  <c r="AT1853" i="3" s="1"/>
  <c r="AR1853" i="3"/>
  <c r="AS1852" i="3"/>
  <c r="AT1852" i="3" s="1"/>
  <c r="AR1852" i="3"/>
  <c r="AS1851" i="3"/>
  <c r="AT1851" i="3" s="1"/>
  <c r="AR1851" i="3"/>
  <c r="AT1850" i="3"/>
  <c r="AS1850" i="3"/>
  <c r="AR1850" i="3"/>
  <c r="AT1849" i="3"/>
  <c r="AS1849" i="3"/>
  <c r="AR1849" i="3"/>
  <c r="AT1848" i="3"/>
  <c r="AS1848" i="3"/>
  <c r="AR1848" i="3"/>
  <c r="AT1847" i="3"/>
  <c r="AS1847" i="3"/>
  <c r="AR1847" i="3"/>
  <c r="AT1846" i="3"/>
  <c r="AS1846" i="3"/>
  <c r="AR1846" i="3"/>
  <c r="AS1845" i="3"/>
  <c r="AT1845" i="3" s="1"/>
  <c r="AR1845" i="3"/>
  <c r="AS1844" i="3"/>
  <c r="AT1844" i="3" s="1"/>
  <c r="AR1844" i="3"/>
  <c r="AS1843" i="3"/>
  <c r="AT1843" i="3" s="1"/>
  <c r="AR1843" i="3"/>
  <c r="AT1842" i="3"/>
  <c r="AS1842" i="3"/>
  <c r="AR1842" i="3"/>
  <c r="AT1841" i="3"/>
  <c r="AS1841" i="3"/>
  <c r="AR1841" i="3"/>
  <c r="AT1840" i="3"/>
  <c r="AS1840" i="3"/>
  <c r="AR1840" i="3"/>
  <c r="AT1839" i="3"/>
  <c r="AS1839" i="3"/>
  <c r="AR1839" i="3"/>
  <c r="AT1838" i="3"/>
  <c r="AS1838" i="3"/>
  <c r="AR1838" i="3"/>
  <c r="AS1837" i="3"/>
  <c r="AT1837" i="3" s="1"/>
  <c r="AR1837" i="3"/>
  <c r="AS1836" i="3"/>
  <c r="AT1836" i="3" s="1"/>
  <c r="AR1836" i="3"/>
  <c r="AS1835" i="3"/>
  <c r="AT1835" i="3" s="1"/>
  <c r="AR1835" i="3"/>
  <c r="AT1834" i="3"/>
  <c r="AS1834" i="3"/>
  <c r="AR1834" i="3"/>
  <c r="AT1833" i="3"/>
  <c r="AS1833" i="3"/>
  <c r="AR1833" i="3"/>
  <c r="AT1832" i="3"/>
  <c r="AS1832" i="3"/>
  <c r="AR1832" i="3"/>
  <c r="AT1831" i="3"/>
  <c r="AS1831" i="3"/>
  <c r="AR1831" i="3"/>
  <c r="AT1830" i="3"/>
  <c r="AS1830" i="3"/>
  <c r="AR1830" i="3"/>
  <c r="AS1829" i="3"/>
  <c r="AT1829" i="3" s="1"/>
  <c r="AR1829" i="3"/>
  <c r="AS1828" i="3"/>
  <c r="AT1828" i="3" s="1"/>
  <c r="AR1828" i="3"/>
  <c r="AS1827" i="3"/>
  <c r="AT1827" i="3" s="1"/>
  <c r="AR1827" i="3"/>
  <c r="AT1826" i="3"/>
  <c r="AS1826" i="3"/>
  <c r="AR1826" i="3"/>
  <c r="AT1825" i="3"/>
  <c r="AS1825" i="3"/>
  <c r="AR1825" i="3"/>
  <c r="AT1824" i="3"/>
  <c r="AS1824" i="3"/>
  <c r="AR1824" i="3"/>
  <c r="AT1823" i="3"/>
  <c r="AS1823" i="3"/>
  <c r="AR1823" i="3"/>
  <c r="AT1822" i="3"/>
  <c r="AS1822" i="3"/>
  <c r="AR1822" i="3"/>
  <c r="AS1821" i="3"/>
  <c r="AT1821" i="3" s="1"/>
  <c r="AR1821" i="3"/>
  <c r="AS1820" i="3"/>
  <c r="AT1820" i="3" s="1"/>
  <c r="AR1820" i="3"/>
  <c r="AS1819" i="3"/>
  <c r="AT1819" i="3" s="1"/>
  <c r="AR1819" i="3"/>
  <c r="AT1818" i="3"/>
  <c r="AS1818" i="3"/>
  <c r="AR1818" i="3"/>
  <c r="AT1817" i="3"/>
  <c r="AS1817" i="3"/>
  <c r="AR1817" i="3"/>
  <c r="AT1816" i="3"/>
  <c r="AS1816" i="3"/>
  <c r="AR1816" i="3"/>
  <c r="AT1815" i="3"/>
  <c r="AS1815" i="3"/>
  <c r="AR1815" i="3"/>
  <c r="AT1814" i="3"/>
  <c r="AS1814" i="3"/>
  <c r="AR1814" i="3"/>
  <c r="AS1813" i="3"/>
  <c r="AT1813" i="3" s="1"/>
  <c r="AR1813" i="3"/>
  <c r="AS1812" i="3"/>
  <c r="AT1812" i="3" s="1"/>
  <c r="AR1812" i="3"/>
  <c r="AS1811" i="3"/>
  <c r="AT1811" i="3" s="1"/>
  <c r="AR1811" i="3"/>
  <c r="AT1810" i="3"/>
  <c r="AS1810" i="3"/>
  <c r="AR1810" i="3"/>
  <c r="AT1809" i="3"/>
  <c r="AS1809" i="3"/>
  <c r="AR1809" i="3"/>
  <c r="AT1808" i="3"/>
  <c r="AS1808" i="3"/>
  <c r="AR1808" i="3"/>
  <c r="AT1807" i="3"/>
  <c r="AS1807" i="3"/>
  <c r="AR1807" i="3"/>
  <c r="AT1806" i="3"/>
  <c r="AS1806" i="3"/>
  <c r="AR1806" i="3"/>
  <c r="AS1805" i="3"/>
  <c r="AT1805" i="3" s="1"/>
  <c r="AR1805" i="3"/>
  <c r="AS1804" i="3"/>
  <c r="AT1804" i="3" s="1"/>
  <c r="AR1804" i="3"/>
  <c r="AS1803" i="3"/>
  <c r="AT1803" i="3" s="1"/>
  <c r="AR1803" i="3"/>
  <c r="AT1802" i="3"/>
  <c r="AS1802" i="3"/>
  <c r="AR1802" i="3"/>
  <c r="AT1801" i="3"/>
  <c r="AS1801" i="3"/>
  <c r="AR1801" i="3"/>
  <c r="AT1800" i="3"/>
  <c r="AS1800" i="3"/>
  <c r="AR1800" i="3"/>
  <c r="AT1799" i="3"/>
  <c r="AS1799" i="3"/>
  <c r="AR1799" i="3"/>
  <c r="AT1798" i="3"/>
  <c r="AS1798" i="3"/>
  <c r="AR1798" i="3"/>
  <c r="AS1797" i="3"/>
  <c r="AT1797" i="3" s="1"/>
  <c r="AR1797" i="3"/>
  <c r="AS1796" i="3"/>
  <c r="AT1796" i="3" s="1"/>
  <c r="AR1796" i="3"/>
  <c r="AS1795" i="3"/>
  <c r="AT1795" i="3" s="1"/>
  <c r="AR1795" i="3"/>
  <c r="AT1794" i="3"/>
  <c r="AS1794" i="3"/>
  <c r="AR1794" i="3"/>
  <c r="AT1793" i="3"/>
  <c r="AS1793" i="3"/>
  <c r="AR1793" i="3"/>
  <c r="AT1792" i="3"/>
  <c r="AS1792" i="3"/>
  <c r="AR1792" i="3"/>
  <c r="AT1791" i="3"/>
  <c r="AS1791" i="3"/>
  <c r="AR1791" i="3"/>
  <c r="AT1790" i="3"/>
  <c r="AS1790" i="3"/>
  <c r="AR1790" i="3"/>
  <c r="AS1789" i="3"/>
  <c r="AT1789" i="3" s="1"/>
  <c r="AR1789" i="3"/>
  <c r="AS1788" i="3"/>
  <c r="AT1788" i="3" s="1"/>
  <c r="AR1788" i="3"/>
  <c r="AS1787" i="3"/>
  <c r="AT1787" i="3" s="1"/>
  <c r="AR1787" i="3"/>
  <c r="AT1786" i="3"/>
  <c r="AS1786" i="3"/>
  <c r="AR1786" i="3"/>
  <c r="AT1785" i="3"/>
  <c r="AS1785" i="3"/>
  <c r="AR1785" i="3"/>
  <c r="AT1784" i="3"/>
  <c r="AS1784" i="3"/>
  <c r="AR1784" i="3"/>
  <c r="AT1783" i="3"/>
  <c r="AS1783" i="3"/>
  <c r="AR1783" i="3"/>
  <c r="AT1782" i="3"/>
  <c r="AS1782" i="3"/>
  <c r="AR1782" i="3"/>
  <c r="AS1781" i="3"/>
  <c r="AT1781" i="3" s="1"/>
  <c r="AR1781" i="3"/>
  <c r="AS1780" i="3"/>
  <c r="AT1780" i="3" s="1"/>
  <c r="AR1780" i="3"/>
  <c r="AS1779" i="3"/>
  <c r="AT1779" i="3" s="1"/>
  <c r="AR1779" i="3"/>
  <c r="AT1778" i="3"/>
  <c r="AS1778" i="3"/>
  <c r="AR1778" i="3"/>
  <c r="AT1777" i="3"/>
  <c r="AS1777" i="3"/>
  <c r="AR1777" i="3"/>
  <c r="AT1776" i="3"/>
  <c r="AS1776" i="3"/>
  <c r="AR1776" i="3"/>
  <c r="AT1775" i="3"/>
  <c r="AS1775" i="3"/>
  <c r="AR1775" i="3"/>
  <c r="AT1774" i="3"/>
  <c r="AS1774" i="3"/>
  <c r="AR1774" i="3"/>
  <c r="AS1773" i="3"/>
  <c r="AT1773" i="3" s="1"/>
  <c r="AR1773" i="3"/>
  <c r="AS1772" i="3"/>
  <c r="AT1772" i="3" s="1"/>
  <c r="AR1772" i="3"/>
  <c r="AS1771" i="3"/>
  <c r="AT1771" i="3" s="1"/>
  <c r="AR1771" i="3"/>
  <c r="AT1770" i="3"/>
  <c r="AS1770" i="3"/>
  <c r="AR1770" i="3"/>
  <c r="AT1769" i="3"/>
  <c r="AS1769" i="3"/>
  <c r="AR1769" i="3"/>
  <c r="AT1768" i="3"/>
  <c r="AS1768" i="3"/>
  <c r="AR1768" i="3"/>
  <c r="AT1767" i="3"/>
  <c r="AS1767" i="3"/>
  <c r="AR1767" i="3"/>
  <c r="AT1766" i="3"/>
  <c r="AS1766" i="3"/>
  <c r="AR1766" i="3"/>
  <c r="AS1765" i="3"/>
  <c r="AT1765" i="3" s="1"/>
  <c r="AR1765" i="3"/>
  <c r="AS1764" i="3"/>
  <c r="AT1764" i="3" s="1"/>
  <c r="AR1764" i="3"/>
  <c r="AS1763" i="3"/>
  <c r="AT1763" i="3" s="1"/>
  <c r="AR1763" i="3"/>
  <c r="AT1762" i="3"/>
  <c r="AS1762" i="3"/>
  <c r="AR1762" i="3"/>
  <c r="AT1761" i="3"/>
  <c r="AS1761" i="3"/>
  <c r="AR1761" i="3"/>
  <c r="AT1760" i="3"/>
  <c r="AS1760" i="3"/>
  <c r="AR1760" i="3"/>
  <c r="AT1759" i="3"/>
  <c r="AS1759" i="3"/>
  <c r="AR1759" i="3"/>
  <c r="AT1758" i="3"/>
  <c r="AS1758" i="3"/>
  <c r="AR1758" i="3"/>
  <c r="AS1757" i="3"/>
  <c r="AT1757" i="3" s="1"/>
  <c r="AR1757" i="3"/>
  <c r="AS1756" i="3"/>
  <c r="AT1756" i="3" s="1"/>
  <c r="AR1756" i="3"/>
  <c r="AS1755" i="3"/>
  <c r="AT1755" i="3" s="1"/>
  <c r="AR1755" i="3"/>
  <c r="AT1754" i="3"/>
  <c r="AS1754" i="3"/>
  <c r="AR1754" i="3"/>
  <c r="AT1753" i="3"/>
  <c r="AS1753" i="3"/>
  <c r="AR1753" i="3"/>
  <c r="AT1752" i="3"/>
  <c r="AS1752" i="3"/>
  <c r="AR1752" i="3"/>
  <c r="AT1751" i="3"/>
  <c r="AS1751" i="3"/>
  <c r="AR1751" i="3"/>
  <c r="AT1750" i="3"/>
  <c r="AS1750" i="3"/>
  <c r="AR1750" i="3"/>
  <c r="AS1749" i="3"/>
  <c r="AT1749" i="3" s="1"/>
  <c r="AR1749" i="3"/>
  <c r="AS1748" i="3"/>
  <c r="AT1748" i="3" s="1"/>
  <c r="AR1748" i="3"/>
  <c r="AS1747" i="3"/>
  <c r="AT1747" i="3" s="1"/>
  <c r="AR1747" i="3"/>
  <c r="AT1746" i="3"/>
  <c r="AS1746" i="3"/>
  <c r="AR1746" i="3"/>
  <c r="AT1745" i="3"/>
  <c r="AS1745" i="3"/>
  <c r="AR1745" i="3"/>
  <c r="AT1744" i="3"/>
  <c r="AS1744" i="3"/>
  <c r="AR1744" i="3"/>
  <c r="AT1743" i="3"/>
  <c r="AS1743" i="3"/>
  <c r="AR1743" i="3"/>
  <c r="AT1742" i="3"/>
  <c r="AS1742" i="3"/>
  <c r="AR1742" i="3"/>
  <c r="AS1741" i="3"/>
  <c r="AT1741" i="3" s="1"/>
  <c r="AR1741" i="3"/>
  <c r="AS1740" i="3"/>
  <c r="AT1740" i="3" s="1"/>
  <c r="AR1740" i="3"/>
  <c r="AS1739" i="3"/>
  <c r="AT1739" i="3" s="1"/>
  <c r="AR1739" i="3"/>
  <c r="AT1738" i="3"/>
  <c r="AS1738" i="3"/>
  <c r="AR1738" i="3"/>
  <c r="AT1737" i="3"/>
  <c r="AS1737" i="3"/>
  <c r="AR1737" i="3"/>
  <c r="AT1736" i="3"/>
  <c r="AS1736" i="3"/>
  <c r="AR1736" i="3"/>
  <c r="AT1735" i="3"/>
  <c r="AS1735" i="3"/>
  <c r="AR1735" i="3"/>
  <c r="AT1734" i="3"/>
  <c r="AS1734" i="3"/>
  <c r="AR1734" i="3"/>
  <c r="AS1733" i="3"/>
  <c r="AT1733" i="3" s="1"/>
  <c r="AR1733" i="3"/>
  <c r="AS1732" i="3"/>
  <c r="AT1732" i="3" s="1"/>
  <c r="AR1732" i="3"/>
  <c r="AS1731" i="3"/>
  <c r="AT1731" i="3" s="1"/>
  <c r="AR1731" i="3"/>
  <c r="AT1730" i="3"/>
  <c r="AS1730" i="3"/>
  <c r="AR1730" i="3"/>
  <c r="AT1729" i="3"/>
  <c r="AS1729" i="3"/>
  <c r="AR1729" i="3"/>
  <c r="AT1728" i="3"/>
  <c r="AS1728" i="3"/>
  <c r="AR1728" i="3"/>
  <c r="AT1727" i="3"/>
  <c r="AS1727" i="3"/>
  <c r="AR1727" i="3"/>
  <c r="AT1726" i="3"/>
  <c r="AS1726" i="3"/>
  <c r="AR1726" i="3"/>
  <c r="AS1725" i="3"/>
  <c r="AT1725" i="3" s="1"/>
  <c r="AR1725" i="3"/>
  <c r="AS1724" i="3"/>
  <c r="AT1724" i="3" s="1"/>
  <c r="AR1724" i="3"/>
  <c r="AS1723" i="3"/>
  <c r="AT1723" i="3" s="1"/>
  <c r="AR1723" i="3"/>
  <c r="AT1722" i="3"/>
  <c r="AS1722" i="3"/>
  <c r="AR1722" i="3"/>
  <c r="AT1721" i="3"/>
  <c r="AS1721" i="3"/>
  <c r="AR1721" i="3"/>
  <c r="AT1720" i="3"/>
  <c r="AS1720" i="3"/>
  <c r="AR1720" i="3"/>
  <c r="AT1719" i="3"/>
  <c r="AS1719" i="3"/>
  <c r="AR1719" i="3"/>
  <c r="AT1718" i="3"/>
  <c r="AS1718" i="3"/>
  <c r="AR1718" i="3"/>
  <c r="AS1717" i="3"/>
  <c r="AT1717" i="3" s="1"/>
  <c r="AR1717" i="3"/>
  <c r="AS1716" i="3"/>
  <c r="AT1716" i="3" s="1"/>
  <c r="AR1716" i="3"/>
  <c r="AS1715" i="3"/>
  <c r="AT1715" i="3" s="1"/>
  <c r="AR1715" i="3"/>
  <c r="AT1714" i="3"/>
  <c r="AS1714" i="3"/>
  <c r="AR1714" i="3"/>
  <c r="AT1713" i="3"/>
  <c r="AS1713" i="3"/>
  <c r="AR1713" i="3"/>
  <c r="AT1712" i="3"/>
  <c r="AS1712" i="3"/>
  <c r="AR1712" i="3"/>
  <c r="AT1711" i="3"/>
  <c r="AS1711" i="3"/>
  <c r="AR1711" i="3"/>
  <c r="AT1710" i="3"/>
  <c r="AS1710" i="3"/>
  <c r="AR1710" i="3"/>
  <c r="AS1709" i="3"/>
  <c r="AT1709" i="3" s="1"/>
  <c r="AR1709" i="3"/>
  <c r="AS1708" i="3"/>
  <c r="AT1708" i="3" s="1"/>
  <c r="AR1708" i="3"/>
  <c r="AS1707" i="3"/>
  <c r="AT1707" i="3" s="1"/>
  <c r="AR1707" i="3"/>
  <c r="AT1706" i="3"/>
  <c r="AS1706" i="3"/>
  <c r="AR1706" i="3"/>
  <c r="AT1705" i="3"/>
  <c r="AS1705" i="3"/>
  <c r="AR1705" i="3"/>
  <c r="AT1704" i="3"/>
  <c r="AS1704" i="3"/>
  <c r="AR1704" i="3"/>
  <c r="AT1703" i="3"/>
  <c r="AS1703" i="3"/>
  <c r="AR1703" i="3"/>
  <c r="AT1702" i="3"/>
  <c r="AS1702" i="3"/>
  <c r="AR1702" i="3"/>
  <c r="AS1701" i="3"/>
  <c r="AT1701" i="3" s="1"/>
  <c r="AR1701" i="3"/>
  <c r="AS1700" i="3"/>
  <c r="AT1700" i="3" s="1"/>
  <c r="AR1700" i="3"/>
  <c r="AS1699" i="3"/>
  <c r="AT1699" i="3" s="1"/>
  <c r="AR1699" i="3"/>
  <c r="AT1698" i="3"/>
  <c r="AS1698" i="3"/>
  <c r="AR1698" i="3"/>
  <c r="AT1697" i="3"/>
  <c r="AS1697" i="3"/>
  <c r="AR1697" i="3"/>
  <c r="AT1696" i="3"/>
  <c r="AS1696" i="3"/>
  <c r="AR1696" i="3"/>
  <c r="AT1695" i="3"/>
  <c r="AS1695" i="3"/>
  <c r="AR1695" i="3"/>
  <c r="AT1694" i="3"/>
  <c r="AS1694" i="3"/>
  <c r="AR1694" i="3"/>
  <c r="AS1693" i="3"/>
  <c r="AT1693" i="3" s="1"/>
  <c r="AR1693" i="3"/>
  <c r="AS1692" i="3"/>
  <c r="AT1692" i="3" s="1"/>
  <c r="AR1692" i="3"/>
  <c r="AS1691" i="3"/>
  <c r="AT1691" i="3" s="1"/>
  <c r="AR1691" i="3"/>
  <c r="AT1690" i="3"/>
  <c r="AS1690" i="3"/>
  <c r="AR1690" i="3"/>
  <c r="AT1689" i="3"/>
  <c r="AS1689" i="3"/>
  <c r="AR1689" i="3"/>
  <c r="AT1688" i="3"/>
  <c r="AS1688" i="3"/>
  <c r="AR1688" i="3"/>
  <c r="AT1687" i="3"/>
  <c r="AS1687" i="3"/>
  <c r="AR1687" i="3"/>
  <c r="AT1686" i="3"/>
  <c r="AS1686" i="3"/>
  <c r="AR1686" i="3"/>
  <c r="AS1685" i="3"/>
  <c r="AT1685" i="3" s="1"/>
  <c r="AR1685" i="3"/>
  <c r="AS1684" i="3"/>
  <c r="AT1684" i="3" s="1"/>
  <c r="AR1684" i="3"/>
  <c r="AS1683" i="3"/>
  <c r="AT1683" i="3" s="1"/>
  <c r="AR1683" i="3"/>
  <c r="AT1682" i="3"/>
  <c r="AS1682" i="3"/>
  <c r="AR1682" i="3"/>
  <c r="AT1681" i="3"/>
  <c r="AS1681" i="3"/>
  <c r="AR1681" i="3"/>
  <c r="AT1680" i="3"/>
  <c r="AS1680" i="3"/>
  <c r="AR1680" i="3"/>
  <c r="AT1679" i="3"/>
  <c r="AS1679" i="3"/>
  <c r="AR1679" i="3"/>
  <c r="AT1678" i="3"/>
  <c r="AS1678" i="3"/>
  <c r="AR1678" i="3"/>
  <c r="AS1677" i="3"/>
  <c r="AT1677" i="3" s="1"/>
  <c r="AR1677" i="3"/>
  <c r="AS1676" i="3"/>
  <c r="AT1676" i="3" s="1"/>
  <c r="AR1676" i="3"/>
  <c r="AS1675" i="3"/>
  <c r="AT1675" i="3" s="1"/>
  <c r="AR1675" i="3"/>
  <c r="AT1674" i="3"/>
  <c r="AS1674" i="3"/>
  <c r="AR1674" i="3"/>
  <c r="AT1673" i="3"/>
  <c r="AS1673" i="3"/>
  <c r="AR1673" i="3"/>
  <c r="AT1672" i="3"/>
  <c r="AS1672" i="3"/>
  <c r="AR1672" i="3"/>
  <c r="AT1671" i="3"/>
  <c r="AS1671" i="3"/>
  <c r="AR1671" i="3"/>
  <c r="AT1670" i="3"/>
  <c r="AS1670" i="3"/>
  <c r="AR1670" i="3"/>
  <c r="AS1669" i="3"/>
  <c r="AT1669" i="3" s="1"/>
  <c r="AR1669" i="3"/>
  <c r="AS1668" i="3"/>
  <c r="AT1668" i="3" s="1"/>
  <c r="AR1668" i="3"/>
  <c r="AS1667" i="3"/>
  <c r="AT1667" i="3" s="1"/>
  <c r="AR1667" i="3"/>
  <c r="AT1666" i="3"/>
  <c r="AS1666" i="3"/>
  <c r="AR1666" i="3"/>
  <c r="AT1665" i="3"/>
  <c r="AS1665" i="3"/>
  <c r="AR1665" i="3"/>
  <c r="AT1664" i="3"/>
  <c r="AS1664" i="3"/>
  <c r="AR1664" i="3"/>
  <c r="AT1663" i="3"/>
  <c r="AS1663" i="3"/>
  <c r="AR1663" i="3"/>
  <c r="AT1662" i="3"/>
  <c r="AS1662" i="3"/>
  <c r="AR1662" i="3"/>
  <c r="AS1661" i="3"/>
  <c r="AT1661" i="3" s="1"/>
  <c r="AR1661" i="3"/>
  <c r="AS1660" i="3"/>
  <c r="AT1660" i="3" s="1"/>
  <c r="AR1660" i="3"/>
  <c r="AS1659" i="3"/>
  <c r="AT1659" i="3" s="1"/>
  <c r="AR1659" i="3"/>
  <c r="AT1658" i="3"/>
  <c r="AS1658" i="3"/>
  <c r="AR1658" i="3"/>
  <c r="AT1657" i="3"/>
  <c r="AS1657" i="3"/>
  <c r="AR1657" i="3"/>
  <c r="AT1656" i="3"/>
  <c r="AS1656" i="3"/>
  <c r="AR1656" i="3"/>
  <c r="AT1655" i="3"/>
  <c r="AS1655" i="3"/>
  <c r="AR1655" i="3"/>
  <c r="AT1654" i="3"/>
  <c r="AS1654" i="3"/>
  <c r="AR1654" i="3"/>
  <c r="AS1653" i="3"/>
  <c r="AT1653" i="3" s="1"/>
  <c r="AR1653" i="3"/>
  <c r="AS1652" i="3"/>
  <c r="AT1652" i="3" s="1"/>
  <c r="AR1652" i="3"/>
  <c r="AS1651" i="3"/>
  <c r="AT1651" i="3" s="1"/>
  <c r="AR1651" i="3"/>
  <c r="AT1650" i="3"/>
  <c r="AS1650" i="3"/>
  <c r="AR1650" i="3"/>
  <c r="AT1649" i="3"/>
  <c r="AS1649" i="3"/>
  <c r="AR1649" i="3"/>
  <c r="AT1648" i="3"/>
  <c r="AS1648" i="3"/>
  <c r="AR1648" i="3"/>
  <c r="AT1647" i="3"/>
  <c r="AS1647" i="3"/>
  <c r="AR1647" i="3"/>
  <c r="AT1646" i="3"/>
  <c r="AS1646" i="3"/>
  <c r="AR1646" i="3"/>
  <c r="AS1645" i="3"/>
  <c r="AT1645" i="3" s="1"/>
  <c r="AR1645" i="3"/>
  <c r="AS1644" i="3"/>
  <c r="AT1644" i="3" s="1"/>
  <c r="AR1644" i="3"/>
  <c r="AS1643" i="3"/>
  <c r="AT1643" i="3" s="1"/>
  <c r="AR1643" i="3"/>
  <c r="AT1642" i="3"/>
  <c r="AS1642" i="3"/>
  <c r="AR1642" i="3"/>
  <c r="AT1641" i="3"/>
  <c r="AS1641" i="3"/>
  <c r="AR1641" i="3"/>
  <c r="AT1640" i="3"/>
  <c r="AS1640" i="3"/>
  <c r="AR1640" i="3"/>
  <c r="AT1639" i="3"/>
  <c r="AS1639" i="3"/>
  <c r="AR1639" i="3"/>
  <c r="AT1638" i="3"/>
  <c r="AS1638" i="3"/>
  <c r="AR1638" i="3"/>
  <c r="AS1637" i="3"/>
  <c r="AT1637" i="3" s="1"/>
  <c r="AR1637" i="3"/>
  <c r="AS1636" i="3"/>
  <c r="AT1636" i="3" s="1"/>
  <c r="AR1636" i="3"/>
  <c r="AS1635" i="3"/>
  <c r="AT1635" i="3" s="1"/>
  <c r="AR1635" i="3"/>
  <c r="AT1634" i="3"/>
  <c r="AS1634" i="3"/>
  <c r="AR1634" i="3"/>
  <c r="AT1633" i="3"/>
  <c r="AS1633" i="3"/>
  <c r="AR1633" i="3"/>
  <c r="AT1632" i="3"/>
  <c r="AS1632" i="3"/>
  <c r="AR1632" i="3"/>
  <c r="AT1631" i="3"/>
  <c r="AS1631" i="3"/>
  <c r="AR1631" i="3"/>
  <c r="AT1630" i="3"/>
  <c r="AS1630" i="3"/>
  <c r="AR1630" i="3"/>
  <c r="AS1629" i="3"/>
  <c r="AT1629" i="3" s="1"/>
  <c r="AR1629" i="3"/>
  <c r="AS1628" i="3"/>
  <c r="AT1628" i="3" s="1"/>
  <c r="AR1628" i="3"/>
  <c r="AS1627" i="3"/>
  <c r="AT1627" i="3" s="1"/>
  <c r="AR1627" i="3"/>
  <c r="AT1626" i="3"/>
  <c r="AS1626" i="3"/>
  <c r="AR1626" i="3"/>
  <c r="AT1625" i="3"/>
  <c r="AS1625" i="3"/>
  <c r="AR1625" i="3"/>
  <c r="AT1624" i="3"/>
  <c r="AS1624" i="3"/>
  <c r="AR1624" i="3"/>
  <c r="AT1623" i="3"/>
  <c r="AS1623" i="3"/>
  <c r="AR1623" i="3"/>
  <c r="AT1622" i="3"/>
  <c r="AS1622" i="3"/>
  <c r="AR1622" i="3"/>
  <c r="AS1621" i="3"/>
  <c r="AT1621" i="3" s="1"/>
  <c r="AR1621" i="3"/>
  <c r="AS1620" i="3"/>
  <c r="AT1620" i="3" s="1"/>
  <c r="AR1620" i="3"/>
  <c r="AS1619" i="3"/>
  <c r="AT1619" i="3" s="1"/>
  <c r="AR1619" i="3"/>
  <c r="AT1618" i="3"/>
  <c r="AS1618" i="3"/>
  <c r="AR1618" i="3"/>
  <c r="AT1617" i="3"/>
  <c r="AS1617" i="3"/>
  <c r="AR1617" i="3"/>
  <c r="AT1616" i="3"/>
  <c r="AS1616" i="3"/>
  <c r="AR1616" i="3"/>
  <c r="AT1615" i="3"/>
  <c r="AS1615" i="3"/>
  <c r="AR1615" i="3"/>
  <c r="AT1614" i="3"/>
  <c r="AS1614" i="3"/>
  <c r="AR1614" i="3"/>
  <c r="AS1613" i="3"/>
  <c r="AT1613" i="3" s="1"/>
  <c r="AR1613" i="3"/>
  <c r="AS1612" i="3"/>
  <c r="AT1612" i="3" s="1"/>
  <c r="AR1612" i="3"/>
  <c r="AS1611" i="3"/>
  <c r="AT1611" i="3" s="1"/>
  <c r="AR1611" i="3"/>
  <c r="AT1610" i="3"/>
  <c r="AS1610" i="3"/>
  <c r="AR1610" i="3"/>
  <c r="AT1609" i="3"/>
  <c r="AS1609" i="3"/>
  <c r="AR1609" i="3"/>
  <c r="AT1608" i="3"/>
  <c r="AS1608" i="3"/>
  <c r="AR1608" i="3"/>
  <c r="AT1607" i="3"/>
  <c r="AS1607" i="3"/>
  <c r="AR1607" i="3"/>
  <c r="AT1606" i="3"/>
  <c r="AS1606" i="3"/>
  <c r="AR1606" i="3"/>
  <c r="AS1605" i="3"/>
  <c r="AT1605" i="3" s="1"/>
  <c r="AR1605" i="3"/>
  <c r="AS1604" i="3"/>
  <c r="AT1604" i="3" s="1"/>
  <c r="AR1604" i="3"/>
  <c r="AS1603" i="3"/>
  <c r="AT1603" i="3" s="1"/>
  <c r="AR1603" i="3"/>
  <c r="AT1602" i="3"/>
  <c r="AS1602" i="3"/>
  <c r="AR1602" i="3"/>
  <c r="AT1601" i="3"/>
  <c r="AS1601" i="3"/>
  <c r="AR1601" i="3"/>
  <c r="AT1600" i="3"/>
  <c r="AS1600" i="3"/>
  <c r="AR1600" i="3"/>
  <c r="AT1599" i="3"/>
  <c r="AS1599" i="3"/>
  <c r="AR1599" i="3"/>
  <c r="AT1598" i="3"/>
  <c r="AS1598" i="3"/>
  <c r="AR1598" i="3"/>
  <c r="AS1597" i="3"/>
  <c r="AT1597" i="3" s="1"/>
  <c r="AR1597" i="3"/>
  <c r="AS1596" i="3"/>
  <c r="AT1596" i="3" s="1"/>
  <c r="AR1596" i="3"/>
  <c r="AS1595" i="3"/>
  <c r="AT1595" i="3" s="1"/>
  <c r="AR1595" i="3"/>
  <c r="AT1594" i="3"/>
  <c r="AS1594" i="3"/>
  <c r="AR1594" i="3"/>
  <c r="AT1593" i="3"/>
  <c r="AS1593" i="3"/>
  <c r="AR1593" i="3"/>
  <c r="AT1592" i="3"/>
  <c r="AS1592" i="3"/>
  <c r="AR1592" i="3"/>
  <c r="AT1591" i="3"/>
  <c r="AS1591" i="3"/>
  <c r="AR1591" i="3"/>
  <c r="AT1590" i="3"/>
  <c r="AS1590" i="3"/>
  <c r="AR1590" i="3"/>
  <c r="AS1589" i="3"/>
  <c r="AT1589" i="3" s="1"/>
  <c r="AR1589" i="3"/>
  <c r="AS1588" i="3"/>
  <c r="AT1588" i="3" s="1"/>
  <c r="AR1588" i="3"/>
  <c r="AS1587" i="3"/>
  <c r="AT1587" i="3" s="1"/>
  <c r="AR1587" i="3"/>
  <c r="AT1586" i="3"/>
  <c r="AS1586" i="3"/>
  <c r="AR1586" i="3"/>
  <c r="AT1585" i="3"/>
  <c r="AS1585" i="3"/>
  <c r="AR1585" i="3"/>
  <c r="AT1584" i="3"/>
  <c r="AS1584" i="3"/>
  <c r="AR1584" i="3"/>
  <c r="AT1583" i="3"/>
  <c r="AS1583" i="3"/>
  <c r="AR1583" i="3"/>
  <c r="AT1582" i="3"/>
  <c r="AS1582" i="3"/>
  <c r="AR1582" i="3"/>
  <c r="AS1581" i="3"/>
  <c r="AT1581" i="3" s="1"/>
  <c r="AR1581" i="3"/>
  <c r="AS1580" i="3"/>
  <c r="AT1580" i="3" s="1"/>
  <c r="AR1580" i="3"/>
  <c r="AS1579" i="3"/>
  <c r="AT1579" i="3" s="1"/>
  <c r="AR1579" i="3"/>
  <c r="AT1578" i="3"/>
  <c r="AS1578" i="3"/>
  <c r="AR1578" i="3"/>
  <c r="AT1577" i="3"/>
  <c r="AS1577" i="3"/>
  <c r="AR1577" i="3"/>
  <c r="AT1576" i="3"/>
  <c r="AS1576" i="3"/>
  <c r="AR1576" i="3"/>
  <c r="AT1575" i="3"/>
  <c r="AS1575" i="3"/>
  <c r="AR1575" i="3"/>
  <c r="AT1574" i="3"/>
  <c r="AS1574" i="3"/>
  <c r="AR1574" i="3"/>
  <c r="AS1573" i="3"/>
  <c r="AT1573" i="3" s="1"/>
  <c r="AR1573" i="3"/>
  <c r="AS1572" i="3"/>
  <c r="AT1572" i="3" s="1"/>
  <c r="AR1572" i="3"/>
  <c r="AS1571" i="3"/>
  <c r="AT1571" i="3" s="1"/>
  <c r="AR1571" i="3"/>
  <c r="AT1570" i="3"/>
  <c r="AS1570" i="3"/>
  <c r="AR1570" i="3"/>
  <c r="AT1569" i="3"/>
  <c r="AS1569" i="3"/>
  <c r="AR1569" i="3"/>
  <c r="AT1568" i="3"/>
  <c r="AS1568" i="3"/>
  <c r="AR1568" i="3"/>
  <c r="AT1567" i="3"/>
  <c r="AS1567" i="3"/>
  <c r="AR1567" i="3"/>
  <c r="AT1566" i="3"/>
  <c r="AS1566" i="3"/>
  <c r="AR1566" i="3"/>
  <c r="AS1565" i="3"/>
  <c r="AT1565" i="3" s="1"/>
  <c r="AR1565" i="3"/>
  <c r="AS1564" i="3"/>
  <c r="AT1564" i="3" s="1"/>
  <c r="AR1564" i="3"/>
  <c r="AS1563" i="3"/>
  <c r="AT1563" i="3" s="1"/>
  <c r="AR1563" i="3"/>
  <c r="AT1562" i="3"/>
  <c r="AS1562" i="3"/>
  <c r="AR1562" i="3"/>
  <c r="AT1561" i="3"/>
  <c r="AS1561" i="3"/>
  <c r="AR1561" i="3"/>
  <c r="AT1560" i="3"/>
  <c r="AS1560" i="3"/>
  <c r="AR1560" i="3"/>
  <c r="AT1559" i="3"/>
  <c r="AS1559" i="3"/>
  <c r="AR1559" i="3"/>
  <c r="AT1558" i="3"/>
  <c r="AS1558" i="3"/>
  <c r="AR1558" i="3"/>
  <c r="AS1557" i="3"/>
  <c r="AT1557" i="3" s="1"/>
  <c r="AR1557" i="3"/>
  <c r="AS1556" i="3"/>
  <c r="AT1556" i="3" s="1"/>
  <c r="AR1556" i="3"/>
  <c r="AS1555" i="3"/>
  <c r="AT1555" i="3" s="1"/>
  <c r="AR1555" i="3"/>
  <c r="AT1554" i="3"/>
  <c r="AS1554" i="3"/>
  <c r="AR1554" i="3"/>
  <c r="AT1553" i="3"/>
  <c r="AS1553" i="3"/>
  <c r="AR1553" i="3"/>
  <c r="AT1552" i="3"/>
  <c r="AS1552" i="3"/>
  <c r="AR1552" i="3"/>
  <c r="AT1551" i="3"/>
  <c r="AS1551" i="3"/>
  <c r="AR1551" i="3"/>
  <c r="AT1550" i="3"/>
  <c r="AS1550" i="3"/>
  <c r="AR1550" i="3"/>
  <c r="AS1549" i="3"/>
  <c r="AT1549" i="3" s="1"/>
  <c r="AR1549" i="3"/>
  <c r="AS1548" i="3"/>
  <c r="AT1548" i="3" s="1"/>
  <c r="AR1548" i="3"/>
  <c r="AS1547" i="3"/>
  <c r="AT1547" i="3" s="1"/>
  <c r="AR1547" i="3"/>
  <c r="AT1546" i="3"/>
  <c r="AS1546" i="3"/>
  <c r="AR1546" i="3"/>
  <c r="AT1545" i="3"/>
  <c r="AS1545" i="3"/>
  <c r="AR1545" i="3"/>
  <c r="AT1544" i="3"/>
  <c r="AS1544" i="3"/>
  <c r="AR1544" i="3"/>
  <c r="AT1543" i="3"/>
  <c r="AS1543" i="3"/>
  <c r="AR1543" i="3"/>
  <c r="AT1542" i="3"/>
  <c r="AS1542" i="3"/>
  <c r="AR1542" i="3"/>
  <c r="AS1541" i="3"/>
  <c r="AT1541" i="3" s="1"/>
  <c r="AR1541" i="3"/>
  <c r="AS1540" i="3"/>
  <c r="AT1540" i="3" s="1"/>
  <c r="AR1540" i="3"/>
  <c r="AS1539" i="3"/>
  <c r="AT1539" i="3" s="1"/>
  <c r="AR1539" i="3"/>
  <c r="AT1538" i="3"/>
  <c r="AS1538" i="3"/>
  <c r="AR1538" i="3"/>
  <c r="AT1537" i="3"/>
  <c r="AS1537" i="3"/>
  <c r="AR1537" i="3"/>
  <c r="AT1536" i="3"/>
  <c r="AS1536" i="3"/>
  <c r="AR1536" i="3"/>
  <c r="AT1535" i="3"/>
  <c r="AS1535" i="3"/>
  <c r="AR1535" i="3"/>
  <c r="AT1534" i="3"/>
  <c r="AS1534" i="3"/>
  <c r="AR1534" i="3"/>
  <c r="AS1533" i="3"/>
  <c r="AT1533" i="3" s="1"/>
  <c r="AR1533" i="3"/>
  <c r="AS1532" i="3"/>
  <c r="AT1532" i="3" s="1"/>
  <c r="AR1532" i="3"/>
  <c r="AS1531" i="3"/>
  <c r="AT1531" i="3" s="1"/>
  <c r="AR1531" i="3"/>
  <c r="AT1530" i="3"/>
  <c r="AS1530" i="3"/>
  <c r="AR1530" i="3"/>
  <c r="AT1529" i="3"/>
  <c r="AS1529" i="3"/>
  <c r="AR1529" i="3"/>
  <c r="AT1528" i="3"/>
  <c r="AS1528" i="3"/>
  <c r="AR1528" i="3"/>
  <c r="AT1527" i="3"/>
  <c r="AS1527" i="3"/>
  <c r="AR1527" i="3"/>
  <c r="AT1526" i="3"/>
  <c r="AS1526" i="3"/>
  <c r="AR1526" i="3"/>
  <c r="AS1525" i="3"/>
  <c r="AT1525" i="3" s="1"/>
  <c r="AR1525" i="3"/>
  <c r="AS1524" i="3"/>
  <c r="AT1524" i="3" s="1"/>
  <c r="AR1524" i="3"/>
  <c r="AS1523" i="3"/>
  <c r="AT1523" i="3" s="1"/>
  <c r="AR1523" i="3"/>
  <c r="AT1522" i="3"/>
  <c r="AS1522" i="3"/>
  <c r="AR1522" i="3"/>
  <c r="AT1521" i="3"/>
  <c r="AS1521" i="3"/>
  <c r="AR1521" i="3"/>
  <c r="AT1520" i="3"/>
  <c r="AS1520" i="3"/>
  <c r="AR1520" i="3"/>
  <c r="AT1519" i="3"/>
  <c r="AS1519" i="3"/>
  <c r="AR1519" i="3"/>
  <c r="AT1518" i="3"/>
  <c r="AS1518" i="3"/>
  <c r="AR1518" i="3"/>
  <c r="AS1517" i="3"/>
  <c r="AT1517" i="3" s="1"/>
  <c r="AR1517" i="3"/>
  <c r="AS1516" i="3"/>
  <c r="AT1516" i="3" s="1"/>
  <c r="AR1516" i="3"/>
  <c r="AS1515" i="3"/>
  <c r="AT1515" i="3" s="1"/>
  <c r="AR1515" i="3"/>
  <c r="AT1514" i="3"/>
  <c r="AS1514" i="3"/>
  <c r="AR1514" i="3"/>
  <c r="AT1513" i="3"/>
  <c r="AS1513" i="3"/>
  <c r="AR1513" i="3"/>
  <c r="AT1512" i="3"/>
  <c r="AS1512" i="3"/>
  <c r="AR1512" i="3"/>
  <c r="AT1511" i="3"/>
  <c r="AS1511" i="3"/>
  <c r="AR1511" i="3"/>
  <c r="AT1510" i="3"/>
  <c r="AS1510" i="3"/>
  <c r="AR1510" i="3"/>
  <c r="AS1509" i="3"/>
  <c r="AT1509" i="3" s="1"/>
  <c r="AR1509" i="3"/>
  <c r="AS1508" i="3"/>
  <c r="AT1508" i="3" s="1"/>
  <c r="AR1508" i="3"/>
  <c r="AS1507" i="3"/>
  <c r="AT1507" i="3" s="1"/>
  <c r="AR1507" i="3"/>
  <c r="AT1506" i="3"/>
  <c r="AS1506" i="3"/>
  <c r="AR1506" i="3"/>
  <c r="AT1505" i="3"/>
  <c r="AS1505" i="3"/>
  <c r="AR1505" i="3"/>
  <c r="AT1504" i="3"/>
  <c r="AS1504" i="3"/>
  <c r="AR1504" i="3"/>
  <c r="AT1503" i="3"/>
  <c r="AS1503" i="3"/>
  <c r="AR1503" i="3"/>
  <c r="AT1502" i="3"/>
  <c r="AS1502" i="3"/>
  <c r="AR1502" i="3"/>
  <c r="AS1501" i="3"/>
  <c r="AT1501" i="3" s="1"/>
  <c r="AR1501" i="3"/>
  <c r="AS1500" i="3"/>
  <c r="AT1500" i="3" s="1"/>
  <c r="AR1500" i="3"/>
  <c r="AS1499" i="3"/>
  <c r="AT1499" i="3" s="1"/>
  <c r="AR1499" i="3"/>
  <c r="AT1498" i="3"/>
  <c r="AS1498" i="3"/>
  <c r="AR1498" i="3"/>
  <c r="AT1497" i="3"/>
  <c r="AS1497" i="3"/>
  <c r="AR1497" i="3"/>
  <c r="AT1496" i="3"/>
  <c r="AS1496" i="3"/>
  <c r="AR1496" i="3"/>
  <c r="AT1495" i="3"/>
  <c r="AS1495" i="3"/>
  <c r="AR1495" i="3"/>
  <c r="AT1494" i="3"/>
  <c r="AS1494" i="3"/>
  <c r="AR1494" i="3"/>
  <c r="AS1493" i="3"/>
  <c r="AT1493" i="3" s="1"/>
  <c r="AR1493" i="3"/>
  <c r="AS1492" i="3"/>
  <c r="AT1492" i="3" s="1"/>
  <c r="AR1492" i="3"/>
  <c r="AS1491" i="3"/>
  <c r="AT1491" i="3" s="1"/>
  <c r="AR1491" i="3"/>
  <c r="AT1490" i="3"/>
  <c r="AS1490" i="3"/>
  <c r="AR1490" i="3"/>
  <c r="AT1489" i="3"/>
  <c r="AS1489" i="3"/>
  <c r="AR1489" i="3"/>
  <c r="AT1488" i="3"/>
  <c r="AS1488" i="3"/>
  <c r="AR1488" i="3"/>
  <c r="AT1487" i="3"/>
  <c r="AS1487" i="3"/>
  <c r="AR1487" i="3"/>
  <c r="AT1486" i="3"/>
  <c r="AS1486" i="3"/>
  <c r="AR1486" i="3"/>
  <c r="AS1485" i="3"/>
  <c r="AT1485" i="3" s="1"/>
  <c r="AR1485" i="3"/>
  <c r="AS1484" i="3"/>
  <c r="AT1484" i="3" s="1"/>
  <c r="AR1484" i="3"/>
  <c r="AS1483" i="3"/>
  <c r="AT1483" i="3" s="1"/>
  <c r="AR1483" i="3"/>
  <c r="AT1482" i="3"/>
  <c r="AS1482" i="3"/>
  <c r="AR1482" i="3"/>
  <c r="AT1481" i="3"/>
  <c r="AS1481" i="3"/>
  <c r="AR1481" i="3"/>
  <c r="AT1480" i="3"/>
  <c r="AS1480" i="3"/>
  <c r="AR1480" i="3"/>
  <c r="AT1479" i="3"/>
  <c r="AS1479" i="3"/>
  <c r="AR1479" i="3"/>
  <c r="AT1478" i="3"/>
  <c r="AS1478" i="3"/>
  <c r="AR1478" i="3"/>
  <c r="AS1477" i="3"/>
  <c r="AT1477" i="3" s="1"/>
  <c r="AR1477" i="3"/>
  <c r="AS1476" i="3"/>
  <c r="AT1476" i="3" s="1"/>
  <c r="AR1476" i="3"/>
  <c r="AS1475" i="3"/>
  <c r="AT1475" i="3" s="1"/>
  <c r="AR1475" i="3"/>
  <c r="AT1474" i="3"/>
  <c r="AS1474" i="3"/>
  <c r="AR1474" i="3"/>
  <c r="AT1473" i="3"/>
  <c r="AS1473" i="3"/>
  <c r="AR1473" i="3"/>
  <c r="AT1472" i="3"/>
  <c r="AS1472" i="3"/>
  <c r="AR1472" i="3"/>
  <c r="AT1471" i="3"/>
  <c r="AS1471" i="3"/>
  <c r="AR1471" i="3"/>
  <c r="AT1470" i="3"/>
  <c r="AS1470" i="3"/>
  <c r="AR1470" i="3"/>
  <c r="AS1469" i="3"/>
  <c r="AT1469" i="3" s="1"/>
  <c r="AR1469" i="3"/>
  <c r="AS1468" i="3"/>
  <c r="AT1468" i="3" s="1"/>
  <c r="AR1468" i="3"/>
  <c r="AS1467" i="3"/>
  <c r="AT1467" i="3" s="1"/>
  <c r="AR1467" i="3"/>
  <c r="AT1466" i="3"/>
  <c r="AS1466" i="3"/>
  <c r="AR1466" i="3"/>
  <c r="AT1465" i="3"/>
  <c r="AS1465" i="3"/>
  <c r="AR1465" i="3"/>
  <c r="AT1464" i="3"/>
  <c r="AS1464" i="3"/>
  <c r="AR1464" i="3"/>
  <c r="AT1463" i="3"/>
  <c r="AS1463" i="3"/>
  <c r="AR1463" i="3"/>
  <c r="AT1462" i="3"/>
  <c r="AS1462" i="3"/>
  <c r="AR1462" i="3"/>
  <c r="AS1461" i="3"/>
  <c r="AT1461" i="3" s="1"/>
  <c r="AR1461" i="3"/>
  <c r="AS1460" i="3"/>
  <c r="AT1460" i="3" s="1"/>
  <c r="AR1460" i="3"/>
  <c r="AS1459" i="3"/>
  <c r="AT1459" i="3" s="1"/>
  <c r="AR1459" i="3"/>
  <c r="AT1458" i="3"/>
  <c r="AS1458" i="3"/>
  <c r="AR1458" i="3"/>
  <c r="AT1457" i="3"/>
  <c r="AS1457" i="3"/>
  <c r="AR1457" i="3"/>
  <c r="AT1456" i="3"/>
  <c r="AS1456" i="3"/>
  <c r="AR1456" i="3"/>
  <c r="AT1455" i="3"/>
  <c r="AS1455" i="3"/>
  <c r="AR1455" i="3"/>
  <c r="AT1454" i="3"/>
  <c r="AS1454" i="3"/>
  <c r="AR1454" i="3"/>
  <c r="AS1453" i="3"/>
  <c r="AT1453" i="3" s="1"/>
  <c r="AR1453" i="3"/>
  <c r="AS1452" i="3"/>
  <c r="AT1452" i="3" s="1"/>
  <c r="AR1452" i="3"/>
  <c r="AS1451" i="3"/>
  <c r="AT1451" i="3" s="1"/>
  <c r="AR1451" i="3"/>
  <c r="AT1450" i="3"/>
  <c r="AS1450" i="3"/>
  <c r="AR1450" i="3"/>
  <c r="AT1449" i="3"/>
  <c r="AS1449" i="3"/>
  <c r="AR1449" i="3"/>
  <c r="AT1448" i="3"/>
  <c r="AS1448" i="3"/>
  <c r="AR1448" i="3"/>
  <c r="AT1447" i="3"/>
  <c r="AS1447" i="3"/>
  <c r="AR1447" i="3"/>
  <c r="AT1446" i="3"/>
  <c r="AS1446" i="3"/>
  <c r="AR1446" i="3"/>
  <c r="AS1445" i="3"/>
  <c r="AT1445" i="3" s="1"/>
  <c r="AR1445" i="3"/>
  <c r="AS1444" i="3"/>
  <c r="AT1444" i="3" s="1"/>
  <c r="AR1444" i="3"/>
  <c r="AS1443" i="3"/>
  <c r="AT1443" i="3" s="1"/>
  <c r="AR1443" i="3"/>
  <c r="AT1442" i="3"/>
  <c r="AS1442" i="3"/>
  <c r="AR1442" i="3"/>
  <c r="AT1441" i="3"/>
  <c r="AS1441" i="3"/>
  <c r="AR1441" i="3"/>
  <c r="AT1440" i="3"/>
  <c r="AS1440" i="3"/>
  <c r="AR1440" i="3"/>
  <c r="AT1439" i="3"/>
  <c r="AS1439" i="3"/>
  <c r="AR1439" i="3"/>
  <c r="AT1438" i="3"/>
  <c r="AS1438" i="3"/>
  <c r="AR1438" i="3"/>
  <c r="AS1437" i="3"/>
  <c r="AT1437" i="3" s="1"/>
  <c r="AR1437" i="3"/>
  <c r="AS1436" i="3"/>
  <c r="AT1436" i="3" s="1"/>
  <c r="AR1436" i="3"/>
  <c r="AS1435" i="3"/>
  <c r="AT1435" i="3" s="1"/>
  <c r="AR1435" i="3"/>
  <c r="AS1434" i="3"/>
  <c r="AT1434" i="3" s="1"/>
  <c r="AR1434" i="3"/>
  <c r="AT1433" i="3"/>
  <c r="AS1433" i="3"/>
  <c r="AR1433" i="3"/>
  <c r="AT1432" i="3"/>
  <c r="AS1432" i="3"/>
  <c r="AR1432" i="3"/>
  <c r="AT1431" i="3"/>
  <c r="AS1431" i="3"/>
  <c r="AR1431" i="3"/>
  <c r="AT1430" i="3"/>
  <c r="AS1430" i="3"/>
  <c r="AR1430" i="3"/>
  <c r="AS1429" i="3"/>
  <c r="AT1429" i="3" s="1"/>
  <c r="AR1429" i="3"/>
  <c r="AS1428" i="3"/>
  <c r="AT1428" i="3" s="1"/>
  <c r="AR1428" i="3"/>
  <c r="AS1427" i="3"/>
  <c r="AT1427" i="3" s="1"/>
  <c r="AR1427" i="3"/>
  <c r="AS1426" i="3"/>
  <c r="AT1426" i="3" s="1"/>
  <c r="AR1426" i="3"/>
  <c r="AS1425" i="3"/>
  <c r="AT1425" i="3" s="1"/>
  <c r="AR1425" i="3"/>
  <c r="AT1424" i="3"/>
  <c r="AS1424" i="3"/>
  <c r="AR1424" i="3"/>
  <c r="AT1423" i="3"/>
  <c r="AS1423" i="3"/>
  <c r="AR1423" i="3"/>
  <c r="AT1422" i="3"/>
  <c r="AS1422" i="3"/>
  <c r="AR1422" i="3"/>
  <c r="AS1421" i="3"/>
  <c r="AT1421" i="3" s="1"/>
  <c r="AR1421" i="3"/>
  <c r="AS1420" i="3"/>
  <c r="AT1420" i="3" s="1"/>
  <c r="AR1420" i="3"/>
  <c r="AS1419" i="3"/>
  <c r="AT1419" i="3" s="1"/>
  <c r="AR1419" i="3"/>
  <c r="AT1418" i="3"/>
  <c r="AS1418" i="3"/>
  <c r="AR1418" i="3"/>
  <c r="AS1417" i="3"/>
  <c r="AT1417" i="3" s="1"/>
  <c r="AR1417" i="3"/>
  <c r="AT1416" i="3"/>
  <c r="AS1416" i="3"/>
  <c r="AR1416" i="3"/>
  <c r="AT1415" i="3"/>
  <c r="AS1415" i="3"/>
  <c r="AR1415" i="3"/>
  <c r="AT1414" i="3"/>
  <c r="AS1414" i="3"/>
  <c r="AR1414" i="3"/>
  <c r="AS1413" i="3"/>
  <c r="AT1413" i="3" s="1"/>
  <c r="AR1413" i="3"/>
  <c r="AS1412" i="3"/>
  <c r="AT1412" i="3" s="1"/>
  <c r="AR1412" i="3"/>
  <c r="AS1411" i="3"/>
  <c r="AT1411" i="3" s="1"/>
  <c r="AR1411" i="3"/>
  <c r="AS1410" i="3"/>
  <c r="AT1410" i="3" s="1"/>
  <c r="AR1410" i="3"/>
  <c r="AT1409" i="3"/>
  <c r="AS1409" i="3"/>
  <c r="AR1409" i="3"/>
  <c r="AT1408" i="3"/>
  <c r="AS1408" i="3"/>
  <c r="AR1408" i="3"/>
  <c r="AT1407" i="3"/>
  <c r="AS1407" i="3"/>
  <c r="AR1407" i="3"/>
  <c r="AT1406" i="3"/>
  <c r="AS1406" i="3"/>
  <c r="AR1406" i="3"/>
  <c r="AS1405" i="3"/>
  <c r="AT1405" i="3" s="1"/>
  <c r="AR1405" i="3"/>
  <c r="AS1404" i="3"/>
  <c r="AT1404" i="3" s="1"/>
  <c r="AR1404" i="3"/>
  <c r="AS1403" i="3"/>
  <c r="AT1403" i="3" s="1"/>
  <c r="AR1403" i="3"/>
  <c r="AS1402" i="3"/>
  <c r="AT1402" i="3" s="1"/>
  <c r="AR1402" i="3"/>
  <c r="AS1401" i="3"/>
  <c r="AT1401" i="3" s="1"/>
  <c r="AR1401" i="3"/>
  <c r="AT1400" i="3"/>
  <c r="AS1400" i="3"/>
  <c r="AR1400" i="3"/>
  <c r="AT1399" i="3"/>
  <c r="AS1399" i="3"/>
  <c r="AR1399" i="3"/>
  <c r="AT1398" i="3"/>
  <c r="AS1398" i="3"/>
  <c r="AR1398" i="3"/>
  <c r="AS1397" i="3"/>
  <c r="AT1397" i="3" s="1"/>
  <c r="AR1397" i="3"/>
  <c r="AS1396" i="3"/>
  <c r="AT1396" i="3" s="1"/>
  <c r="AR1396" i="3"/>
  <c r="AS1395" i="3"/>
  <c r="AT1395" i="3" s="1"/>
  <c r="AR1395" i="3"/>
  <c r="AS1394" i="3"/>
  <c r="AT1394" i="3" s="1"/>
  <c r="AR1394" i="3"/>
  <c r="AS1393" i="3"/>
  <c r="AT1393" i="3" s="1"/>
  <c r="AR1393" i="3"/>
  <c r="AT1392" i="3"/>
  <c r="AS1392" i="3"/>
  <c r="AR1392" i="3"/>
  <c r="AT1391" i="3"/>
  <c r="AS1391" i="3"/>
  <c r="AR1391" i="3"/>
  <c r="AT1390" i="3"/>
  <c r="AS1390" i="3"/>
  <c r="AR1390" i="3"/>
  <c r="AS1389" i="3"/>
  <c r="AT1389" i="3" s="1"/>
  <c r="AR1389" i="3"/>
  <c r="AS1388" i="3"/>
  <c r="AT1388" i="3" s="1"/>
  <c r="AR1388" i="3"/>
  <c r="AS1387" i="3"/>
  <c r="AT1387" i="3" s="1"/>
  <c r="AR1387" i="3"/>
  <c r="AT1386" i="3"/>
  <c r="AS1386" i="3"/>
  <c r="AR1386" i="3"/>
  <c r="AS1385" i="3"/>
  <c r="AT1385" i="3" s="1"/>
  <c r="AR1385" i="3"/>
  <c r="AT1384" i="3"/>
  <c r="AS1384" i="3"/>
  <c r="AR1384" i="3"/>
  <c r="AT1383" i="3"/>
  <c r="AS1383" i="3"/>
  <c r="AR1383" i="3"/>
  <c r="AT1382" i="3"/>
  <c r="AS1382" i="3"/>
  <c r="AR1382" i="3"/>
  <c r="AS1381" i="3"/>
  <c r="AT1381" i="3" s="1"/>
  <c r="AR1381" i="3"/>
  <c r="AS1380" i="3"/>
  <c r="AT1380" i="3" s="1"/>
  <c r="AR1380" i="3"/>
  <c r="AS1379" i="3"/>
  <c r="AT1379" i="3" s="1"/>
  <c r="AR1379" i="3"/>
  <c r="AT1378" i="3"/>
  <c r="AS1378" i="3"/>
  <c r="AR1378" i="3"/>
  <c r="AT1377" i="3"/>
  <c r="AS1377" i="3"/>
  <c r="AR1377" i="3"/>
  <c r="AT1376" i="3"/>
  <c r="AS1376" i="3"/>
  <c r="AR1376" i="3"/>
  <c r="AT1375" i="3"/>
  <c r="AS1375" i="3"/>
  <c r="AR1375" i="3"/>
  <c r="AT1374" i="3"/>
  <c r="AS1374" i="3"/>
  <c r="AR1374" i="3"/>
  <c r="AS1373" i="3"/>
  <c r="AT1373" i="3" s="1"/>
  <c r="AR1373" i="3"/>
  <c r="AS1372" i="3"/>
  <c r="AT1372" i="3" s="1"/>
  <c r="AR1372" i="3"/>
  <c r="AS1371" i="3"/>
  <c r="AT1371" i="3" s="1"/>
  <c r="AR1371" i="3"/>
  <c r="AS1370" i="3"/>
  <c r="AT1370" i="3" s="1"/>
  <c r="AR1370" i="3"/>
  <c r="AT1369" i="3"/>
  <c r="AS1369" i="3"/>
  <c r="AR1369" i="3"/>
  <c r="AT1368" i="3"/>
  <c r="AS1368" i="3"/>
  <c r="AR1368" i="3"/>
  <c r="AT1367" i="3"/>
  <c r="AS1367" i="3"/>
  <c r="AR1367" i="3"/>
  <c r="AT1366" i="3"/>
  <c r="AS1366" i="3"/>
  <c r="AR1366" i="3"/>
  <c r="AS1365" i="3"/>
  <c r="AT1365" i="3" s="1"/>
  <c r="AR1365" i="3"/>
  <c r="AS1364" i="3"/>
  <c r="AT1364" i="3" s="1"/>
  <c r="AR1364" i="3"/>
  <c r="AS1363" i="3"/>
  <c r="AT1363" i="3" s="1"/>
  <c r="AR1363" i="3"/>
  <c r="AS1362" i="3"/>
  <c r="AT1362" i="3" s="1"/>
  <c r="AR1362" i="3"/>
  <c r="AS1361" i="3"/>
  <c r="AT1361" i="3" s="1"/>
  <c r="AR1361" i="3"/>
  <c r="AT1360" i="3"/>
  <c r="AS1360" i="3"/>
  <c r="AR1360" i="3"/>
  <c r="AT1359" i="3"/>
  <c r="AS1359" i="3"/>
  <c r="AR1359" i="3"/>
  <c r="AS1358" i="3"/>
  <c r="AT1358" i="3" s="1"/>
  <c r="AR1358" i="3"/>
  <c r="AS1357" i="3"/>
  <c r="AT1357" i="3" s="1"/>
  <c r="AR1357" i="3"/>
  <c r="AT1356" i="3"/>
  <c r="AS1356" i="3"/>
  <c r="AR1356" i="3"/>
  <c r="AT1355" i="3"/>
  <c r="AS1355" i="3"/>
  <c r="AR1355" i="3"/>
  <c r="AS1354" i="3"/>
  <c r="AT1354" i="3" s="1"/>
  <c r="AR1354" i="3"/>
  <c r="AS1353" i="3"/>
  <c r="AT1353" i="3" s="1"/>
  <c r="AR1353" i="3"/>
  <c r="AT1352" i="3"/>
  <c r="AS1352" i="3"/>
  <c r="AR1352" i="3"/>
  <c r="AT1351" i="3"/>
  <c r="AS1351" i="3"/>
  <c r="AR1351" i="3"/>
  <c r="AS1350" i="3"/>
  <c r="AT1350" i="3" s="1"/>
  <c r="AR1350" i="3"/>
  <c r="AS1349" i="3"/>
  <c r="AT1349" i="3" s="1"/>
  <c r="AR1349" i="3"/>
  <c r="AT1348" i="3"/>
  <c r="AS1348" i="3"/>
  <c r="AR1348" i="3"/>
  <c r="AT1347" i="3"/>
  <c r="AS1347" i="3"/>
  <c r="AR1347" i="3"/>
  <c r="AS1346" i="3"/>
  <c r="AT1346" i="3" s="1"/>
  <c r="AR1346" i="3"/>
  <c r="AS1345" i="3"/>
  <c r="AT1345" i="3" s="1"/>
  <c r="AR1345" i="3"/>
  <c r="AT1344" i="3"/>
  <c r="AS1344" i="3"/>
  <c r="AR1344" i="3"/>
  <c r="AT1343" i="3"/>
  <c r="AS1343" i="3"/>
  <c r="AR1343" i="3"/>
  <c r="AS1342" i="3"/>
  <c r="AT1342" i="3" s="1"/>
  <c r="AR1342" i="3"/>
  <c r="AS1341" i="3"/>
  <c r="AT1341" i="3" s="1"/>
  <c r="AR1341" i="3"/>
  <c r="AT1340" i="3"/>
  <c r="AS1340" i="3"/>
  <c r="AR1340" i="3"/>
  <c r="AT1339" i="3"/>
  <c r="AS1339" i="3"/>
  <c r="AR1339" i="3"/>
  <c r="AS1338" i="3"/>
  <c r="AT1338" i="3" s="1"/>
  <c r="AR1338" i="3"/>
  <c r="AS1337" i="3"/>
  <c r="AT1337" i="3" s="1"/>
  <c r="AR1337" i="3"/>
  <c r="AT1336" i="3"/>
  <c r="AS1336" i="3"/>
  <c r="AR1336" i="3"/>
  <c r="AT1335" i="3"/>
  <c r="AS1335" i="3"/>
  <c r="AR1335" i="3"/>
  <c r="AS1334" i="3"/>
  <c r="AT1334" i="3" s="1"/>
  <c r="AR1334" i="3"/>
  <c r="AS1333" i="3"/>
  <c r="AT1333" i="3" s="1"/>
  <c r="AR1333" i="3"/>
  <c r="AT1332" i="3"/>
  <c r="AS1332" i="3"/>
  <c r="AR1332" i="3"/>
  <c r="AT1331" i="3"/>
  <c r="AS1331" i="3"/>
  <c r="AR1331" i="3"/>
  <c r="AS1330" i="3"/>
  <c r="AT1330" i="3" s="1"/>
  <c r="AR1330" i="3"/>
  <c r="AS1329" i="3"/>
  <c r="AT1329" i="3" s="1"/>
  <c r="AR1329" i="3"/>
  <c r="AT1328" i="3"/>
  <c r="AS1328" i="3"/>
  <c r="AR1328" i="3"/>
  <c r="AT1327" i="3"/>
  <c r="AS1327" i="3"/>
  <c r="AR1327" i="3"/>
  <c r="AS1326" i="3"/>
  <c r="AT1326" i="3" s="1"/>
  <c r="AR1326" i="3"/>
  <c r="AS1325" i="3"/>
  <c r="AT1325" i="3" s="1"/>
  <c r="AR1325" i="3"/>
  <c r="AT1324" i="3"/>
  <c r="AS1324" i="3"/>
  <c r="AR1324" i="3"/>
  <c r="AT1323" i="3"/>
  <c r="AS1323" i="3"/>
  <c r="AR1323" i="3"/>
  <c r="AS1322" i="3"/>
  <c r="AT1322" i="3" s="1"/>
  <c r="AR1322" i="3"/>
  <c r="AS1321" i="3"/>
  <c r="AT1321" i="3" s="1"/>
  <c r="AR1321" i="3"/>
  <c r="AT1320" i="3"/>
  <c r="AS1320" i="3"/>
  <c r="AR1320" i="3"/>
  <c r="AT1319" i="3"/>
  <c r="AS1319" i="3"/>
  <c r="AR1319" i="3"/>
  <c r="AS1318" i="3"/>
  <c r="AT1318" i="3" s="1"/>
  <c r="AR1318" i="3"/>
  <c r="AS1317" i="3"/>
  <c r="AT1317" i="3" s="1"/>
  <c r="AR1317" i="3"/>
  <c r="AT1316" i="3"/>
  <c r="AS1316" i="3"/>
  <c r="AR1316" i="3"/>
  <c r="AT1315" i="3"/>
  <c r="AS1315" i="3"/>
  <c r="AR1315" i="3"/>
  <c r="AT1314" i="3"/>
  <c r="AS1314" i="3"/>
  <c r="AR1314" i="3"/>
  <c r="AS1313" i="3"/>
  <c r="AT1313" i="3" s="1"/>
  <c r="AR1313" i="3"/>
  <c r="AT1312" i="3"/>
  <c r="AS1312" i="3"/>
  <c r="AR1312" i="3"/>
  <c r="AT1311" i="3"/>
  <c r="AS1311" i="3"/>
  <c r="AR1311" i="3"/>
  <c r="AS1310" i="3"/>
  <c r="AT1310" i="3" s="1"/>
  <c r="AR1310" i="3"/>
  <c r="AS1309" i="3"/>
  <c r="AT1309" i="3" s="1"/>
  <c r="AR1309" i="3"/>
  <c r="AT1308" i="3"/>
  <c r="AS1308" i="3"/>
  <c r="AR1308" i="3"/>
  <c r="AT1307" i="3"/>
  <c r="AS1307" i="3"/>
  <c r="AR1307" i="3"/>
  <c r="AT1306" i="3"/>
  <c r="AS1306" i="3"/>
  <c r="AR1306" i="3"/>
  <c r="AS1305" i="3"/>
  <c r="AT1305" i="3" s="1"/>
  <c r="AR1305" i="3"/>
  <c r="AT1304" i="3"/>
  <c r="AS1304" i="3"/>
  <c r="AR1304" i="3"/>
  <c r="AT1303" i="3"/>
  <c r="AS1303" i="3"/>
  <c r="AR1303" i="3"/>
  <c r="AS1302" i="3"/>
  <c r="AT1302" i="3" s="1"/>
  <c r="AR1302" i="3"/>
  <c r="AS1301" i="3"/>
  <c r="AT1301" i="3" s="1"/>
  <c r="AR1301" i="3"/>
  <c r="AT1300" i="3"/>
  <c r="AS1300" i="3"/>
  <c r="AR1300" i="3"/>
  <c r="AT1299" i="3"/>
  <c r="AS1299" i="3"/>
  <c r="AR1299" i="3"/>
  <c r="AT1298" i="3"/>
  <c r="AS1298" i="3"/>
  <c r="AR1298" i="3"/>
  <c r="AS1297" i="3"/>
  <c r="AT1297" i="3" s="1"/>
  <c r="AR1297" i="3"/>
  <c r="AT1296" i="3"/>
  <c r="AS1296" i="3"/>
  <c r="AR1296" i="3"/>
  <c r="AT1295" i="3"/>
  <c r="AS1295" i="3"/>
  <c r="AR1295" i="3"/>
  <c r="AS1294" i="3"/>
  <c r="AT1294" i="3" s="1"/>
  <c r="AR1294" i="3"/>
  <c r="AS1293" i="3"/>
  <c r="AT1293" i="3" s="1"/>
  <c r="AR1293" i="3"/>
  <c r="AT1292" i="3"/>
  <c r="AS1292" i="3"/>
  <c r="AR1292" i="3"/>
  <c r="AT1291" i="3"/>
  <c r="AS1291" i="3"/>
  <c r="AR1291" i="3"/>
  <c r="AT1290" i="3"/>
  <c r="AS1290" i="3"/>
  <c r="AR1290" i="3"/>
  <c r="AS1289" i="3"/>
  <c r="AT1289" i="3" s="1"/>
  <c r="AR1289" i="3"/>
  <c r="AT1288" i="3"/>
  <c r="AS1288" i="3"/>
  <c r="AR1288" i="3"/>
  <c r="AT1287" i="3"/>
  <c r="AS1287" i="3"/>
  <c r="AR1287" i="3"/>
  <c r="AS1286" i="3"/>
  <c r="AT1286" i="3" s="1"/>
  <c r="AR1286" i="3"/>
  <c r="AS1285" i="3"/>
  <c r="AT1285" i="3" s="1"/>
  <c r="AR1285" i="3"/>
  <c r="AT1284" i="3"/>
  <c r="AS1284" i="3"/>
  <c r="AR1284" i="3"/>
  <c r="AT1283" i="3"/>
  <c r="AS1283" i="3"/>
  <c r="AR1283" i="3"/>
  <c r="AT1282" i="3"/>
  <c r="AS1282" i="3"/>
  <c r="AR1282" i="3"/>
  <c r="AS1281" i="3"/>
  <c r="AT1281" i="3" s="1"/>
  <c r="AR1281" i="3"/>
  <c r="AT1280" i="3"/>
  <c r="AS1280" i="3"/>
  <c r="AR1280" i="3"/>
  <c r="AT1279" i="3"/>
  <c r="AS1279" i="3"/>
  <c r="AR1279" i="3"/>
  <c r="AS1278" i="3"/>
  <c r="AT1278" i="3" s="1"/>
  <c r="AR1278" i="3"/>
  <c r="AS1277" i="3"/>
  <c r="AT1277" i="3" s="1"/>
  <c r="AR1277" i="3"/>
  <c r="AT1276" i="3"/>
  <c r="AS1276" i="3"/>
  <c r="AR1276" i="3"/>
  <c r="AT1275" i="3"/>
  <c r="AS1275" i="3"/>
  <c r="AR1275" i="3"/>
  <c r="AT1274" i="3"/>
  <c r="AS1274" i="3"/>
  <c r="AR1274" i="3"/>
  <c r="AS1273" i="3"/>
  <c r="AT1273" i="3" s="1"/>
  <c r="AR1273" i="3"/>
  <c r="AT1272" i="3"/>
  <c r="AS1272" i="3"/>
  <c r="AR1272" i="3"/>
  <c r="AT1271" i="3"/>
  <c r="AS1271" i="3"/>
  <c r="AR1271" i="3"/>
  <c r="AS1270" i="3"/>
  <c r="AT1270" i="3" s="1"/>
  <c r="AR1270" i="3"/>
  <c r="AS1269" i="3"/>
  <c r="AT1269" i="3" s="1"/>
  <c r="AR1269" i="3"/>
  <c r="AT1268" i="3"/>
  <c r="AS1268" i="3"/>
  <c r="AR1268" i="3"/>
  <c r="AT1267" i="3"/>
  <c r="AS1267" i="3"/>
  <c r="AR1267" i="3"/>
  <c r="AT1266" i="3"/>
  <c r="AS1266" i="3"/>
  <c r="AR1266" i="3"/>
  <c r="AS1265" i="3"/>
  <c r="AT1265" i="3" s="1"/>
  <c r="AR1265" i="3"/>
  <c r="AT1264" i="3"/>
  <c r="AS1264" i="3"/>
  <c r="AR1264" i="3"/>
  <c r="AT1263" i="3"/>
  <c r="AS1263" i="3"/>
  <c r="AR1263" i="3"/>
  <c r="AS1262" i="3"/>
  <c r="AT1262" i="3" s="1"/>
  <c r="AR1262" i="3"/>
  <c r="AS1261" i="3"/>
  <c r="AT1261" i="3" s="1"/>
  <c r="AR1261" i="3"/>
  <c r="AT1260" i="3"/>
  <c r="AS1260" i="3"/>
  <c r="AR1260" i="3"/>
  <c r="AT1259" i="3"/>
  <c r="AS1259" i="3"/>
  <c r="AR1259" i="3"/>
  <c r="AT1258" i="3"/>
  <c r="AS1258" i="3"/>
  <c r="AR1258" i="3"/>
  <c r="AS1257" i="3"/>
  <c r="AT1257" i="3" s="1"/>
  <c r="AR1257" i="3"/>
  <c r="AT1256" i="3"/>
  <c r="AS1256" i="3"/>
  <c r="AR1256" i="3"/>
  <c r="AT1255" i="3"/>
  <c r="AS1255" i="3"/>
  <c r="AR1255" i="3"/>
  <c r="AS1254" i="3"/>
  <c r="AT1254" i="3" s="1"/>
  <c r="AR1254" i="3"/>
  <c r="AS1253" i="3"/>
  <c r="AT1253" i="3" s="1"/>
  <c r="AR1253" i="3"/>
  <c r="AT1252" i="3"/>
  <c r="AS1252" i="3"/>
  <c r="AR1252" i="3"/>
  <c r="AT1251" i="3"/>
  <c r="AS1251" i="3"/>
  <c r="AR1251" i="3"/>
  <c r="AT1250" i="3"/>
  <c r="AS1250" i="3"/>
  <c r="AR1250" i="3"/>
  <c r="AS1249" i="3"/>
  <c r="AT1249" i="3" s="1"/>
  <c r="AR1249" i="3"/>
  <c r="AT1248" i="3"/>
  <c r="AS1248" i="3"/>
  <c r="AR1248" i="3"/>
  <c r="AT1247" i="3"/>
  <c r="AS1247" i="3"/>
  <c r="AR1247" i="3"/>
  <c r="AS1246" i="3"/>
  <c r="AT1246" i="3" s="1"/>
  <c r="AR1246" i="3"/>
  <c r="AS1245" i="3"/>
  <c r="AT1245" i="3" s="1"/>
  <c r="AR1245" i="3"/>
  <c r="AT1244" i="3"/>
  <c r="AS1244" i="3"/>
  <c r="AR1244" i="3"/>
  <c r="AT1243" i="3"/>
  <c r="AS1243" i="3"/>
  <c r="AR1243" i="3"/>
  <c r="AT1242" i="3"/>
  <c r="AS1242" i="3"/>
  <c r="AR1242" i="3"/>
  <c r="AS1241" i="3"/>
  <c r="AT1241" i="3" s="1"/>
  <c r="AR1241" i="3"/>
  <c r="AT1240" i="3"/>
  <c r="AS1240" i="3"/>
  <c r="AR1240" i="3"/>
  <c r="AT1239" i="3"/>
  <c r="AS1239" i="3"/>
  <c r="AR1239" i="3"/>
  <c r="AS1238" i="3"/>
  <c r="AT1238" i="3" s="1"/>
  <c r="AR1238" i="3"/>
  <c r="AS1237" i="3"/>
  <c r="AT1237" i="3" s="1"/>
  <c r="AR1237" i="3"/>
  <c r="AT1236" i="3"/>
  <c r="AS1236" i="3"/>
  <c r="AR1236" i="3"/>
  <c r="AT1235" i="3"/>
  <c r="AS1235" i="3"/>
  <c r="AR1235" i="3"/>
  <c r="AT1234" i="3"/>
  <c r="AS1234" i="3"/>
  <c r="AR1234" i="3"/>
  <c r="AS1233" i="3"/>
  <c r="AT1233" i="3" s="1"/>
  <c r="AR1233" i="3"/>
  <c r="AT1232" i="3"/>
  <c r="AS1232" i="3"/>
  <c r="AR1232" i="3"/>
  <c r="AT1231" i="3"/>
  <c r="AS1231" i="3"/>
  <c r="AR1231" i="3"/>
  <c r="AS1230" i="3"/>
  <c r="AT1230" i="3" s="1"/>
  <c r="AR1230" i="3"/>
  <c r="AS1229" i="3"/>
  <c r="AT1229" i="3" s="1"/>
  <c r="AR1229" i="3"/>
  <c r="AT1228" i="3"/>
  <c r="AS1228" i="3"/>
  <c r="AR1228" i="3"/>
  <c r="AT1227" i="3"/>
  <c r="AS1227" i="3"/>
  <c r="AR1227" i="3"/>
  <c r="AT1226" i="3"/>
  <c r="AS1226" i="3"/>
  <c r="AR1226" i="3"/>
  <c r="AS1225" i="3"/>
  <c r="AT1225" i="3" s="1"/>
  <c r="AR1225" i="3"/>
  <c r="AT1224" i="3"/>
  <c r="AS1224" i="3"/>
  <c r="AR1224" i="3"/>
  <c r="AT1223" i="3"/>
  <c r="AS1223" i="3"/>
  <c r="AR1223" i="3"/>
  <c r="AS1222" i="3"/>
  <c r="AT1222" i="3" s="1"/>
  <c r="AR1222" i="3"/>
  <c r="AS1221" i="3"/>
  <c r="AT1221" i="3" s="1"/>
  <c r="AR1221" i="3"/>
  <c r="AT1220" i="3"/>
  <c r="AS1220" i="3"/>
  <c r="AR1220" i="3"/>
  <c r="AT1219" i="3"/>
  <c r="AS1219" i="3"/>
  <c r="AR1219" i="3"/>
  <c r="AT1218" i="3"/>
  <c r="AS1218" i="3"/>
  <c r="AR1218" i="3"/>
  <c r="AS1217" i="3"/>
  <c r="AT1217" i="3" s="1"/>
  <c r="AR1217" i="3"/>
  <c r="AT1216" i="3"/>
  <c r="AS1216" i="3"/>
  <c r="AR1216" i="3"/>
  <c r="AT1215" i="3"/>
  <c r="AS1215" i="3"/>
  <c r="AR1215" i="3"/>
  <c r="AS1214" i="3"/>
  <c r="AT1214" i="3" s="1"/>
  <c r="AR1214" i="3"/>
  <c r="AS1213" i="3"/>
  <c r="AT1213" i="3" s="1"/>
  <c r="AR1213" i="3"/>
  <c r="AT1212" i="3"/>
  <c r="AS1212" i="3"/>
  <c r="AR1212" i="3"/>
  <c r="AT1211" i="3"/>
  <c r="AS1211" i="3"/>
  <c r="AR1211" i="3"/>
  <c r="AT1210" i="3"/>
  <c r="AS1210" i="3"/>
  <c r="AR1210" i="3"/>
  <c r="AS1209" i="3"/>
  <c r="AT1209" i="3" s="1"/>
  <c r="AR1209" i="3"/>
  <c r="AT1208" i="3"/>
  <c r="AS1208" i="3"/>
  <c r="AR1208" i="3"/>
  <c r="AS1207" i="3"/>
  <c r="AT1207" i="3" s="1"/>
  <c r="AR1207" i="3"/>
  <c r="AS1206" i="3"/>
  <c r="AT1206" i="3" s="1"/>
  <c r="AR1206" i="3"/>
  <c r="AS1205" i="3"/>
  <c r="AT1205" i="3" s="1"/>
  <c r="AR1205" i="3"/>
  <c r="AT1204" i="3"/>
  <c r="AS1204" i="3"/>
  <c r="AR1204" i="3"/>
  <c r="AT1203" i="3"/>
  <c r="AS1203" i="3"/>
  <c r="AR1203" i="3"/>
  <c r="AT1202" i="3"/>
  <c r="AS1202" i="3"/>
  <c r="AR1202" i="3"/>
  <c r="AS1201" i="3"/>
  <c r="AT1201" i="3" s="1"/>
  <c r="AR1201" i="3"/>
  <c r="AT1200" i="3"/>
  <c r="AS1200" i="3"/>
  <c r="AR1200" i="3"/>
  <c r="AS1199" i="3"/>
  <c r="AT1199" i="3" s="1"/>
  <c r="AR1199" i="3"/>
  <c r="AS1198" i="3"/>
  <c r="AT1198" i="3" s="1"/>
  <c r="AR1198" i="3"/>
  <c r="AS1197" i="3"/>
  <c r="AT1197" i="3" s="1"/>
  <c r="AR1197" i="3"/>
  <c r="AT1196" i="3"/>
  <c r="AS1196" i="3"/>
  <c r="AR1196" i="3"/>
  <c r="AT1195" i="3"/>
  <c r="AS1195" i="3"/>
  <c r="AR1195" i="3"/>
  <c r="AT1194" i="3"/>
  <c r="AS1194" i="3"/>
  <c r="AR1194" i="3"/>
  <c r="AS1193" i="3"/>
  <c r="AT1193" i="3" s="1"/>
  <c r="AR1193" i="3"/>
  <c r="AT1192" i="3"/>
  <c r="AS1192" i="3"/>
  <c r="AR1192" i="3"/>
  <c r="AS1191" i="3"/>
  <c r="AT1191" i="3" s="1"/>
  <c r="AR1191" i="3"/>
  <c r="AS1190" i="3"/>
  <c r="AT1190" i="3" s="1"/>
  <c r="AR1190" i="3"/>
  <c r="AS1189" i="3"/>
  <c r="AT1189" i="3" s="1"/>
  <c r="AR1189" i="3"/>
  <c r="AT1188" i="3"/>
  <c r="AS1188" i="3"/>
  <c r="AR1188" i="3"/>
  <c r="AT1187" i="3"/>
  <c r="AS1187" i="3"/>
  <c r="AR1187" i="3"/>
  <c r="AT1186" i="3"/>
  <c r="AS1186" i="3"/>
  <c r="AR1186" i="3"/>
  <c r="AS1185" i="3"/>
  <c r="AT1185" i="3" s="1"/>
  <c r="AR1185" i="3"/>
  <c r="AT1184" i="3"/>
  <c r="AS1184" i="3"/>
  <c r="AR1184" i="3"/>
  <c r="AS1183" i="3"/>
  <c r="AT1183" i="3" s="1"/>
  <c r="AR1183" i="3"/>
  <c r="AS1182" i="3"/>
  <c r="AT1182" i="3" s="1"/>
  <c r="AR1182" i="3"/>
  <c r="AS1181" i="3"/>
  <c r="AT1181" i="3" s="1"/>
  <c r="AR1181" i="3"/>
  <c r="AT1180" i="3"/>
  <c r="AS1180" i="3"/>
  <c r="AR1180" i="3"/>
  <c r="AT1179" i="3"/>
  <c r="AS1179" i="3"/>
  <c r="AR1179" i="3"/>
  <c r="AT1178" i="3"/>
  <c r="AS1178" i="3"/>
  <c r="AR1178" i="3"/>
  <c r="AS1177" i="3"/>
  <c r="AT1177" i="3" s="1"/>
  <c r="AR1177" i="3"/>
  <c r="AT1176" i="3"/>
  <c r="AS1176" i="3"/>
  <c r="AR1176" i="3"/>
  <c r="AS1175" i="3"/>
  <c r="AT1175" i="3" s="1"/>
  <c r="AR1175" i="3"/>
  <c r="AS1174" i="3"/>
  <c r="AT1174" i="3" s="1"/>
  <c r="AR1174" i="3"/>
  <c r="AS1173" i="3"/>
  <c r="AT1173" i="3" s="1"/>
  <c r="AR1173" i="3"/>
  <c r="AT1172" i="3"/>
  <c r="AS1172" i="3"/>
  <c r="AR1172" i="3"/>
  <c r="AT1171" i="3"/>
  <c r="AS1171" i="3"/>
  <c r="AR1171" i="3"/>
  <c r="AT1170" i="3"/>
  <c r="AS1170" i="3"/>
  <c r="AR1170" i="3"/>
  <c r="AS1169" i="3"/>
  <c r="AT1169" i="3" s="1"/>
  <c r="AR1169" i="3"/>
  <c r="AT1168" i="3"/>
  <c r="AS1168" i="3"/>
  <c r="AR1168" i="3"/>
  <c r="AS1167" i="3"/>
  <c r="AT1167" i="3" s="1"/>
  <c r="AR1167" i="3"/>
  <c r="AS1166" i="3"/>
  <c r="AT1166" i="3" s="1"/>
  <c r="AR1166" i="3"/>
  <c r="AS1165" i="3"/>
  <c r="AT1165" i="3" s="1"/>
  <c r="AR1165" i="3"/>
  <c r="AT1164" i="3"/>
  <c r="AS1164" i="3"/>
  <c r="AR1164" i="3"/>
  <c r="AT1163" i="3"/>
  <c r="AS1163" i="3"/>
  <c r="AR1163" i="3"/>
  <c r="AT1162" i="3"/>
  <c r="AS1162" i="3"/>
  <c r="AR1162" i="3"/>
  <c r="AS1161" i="3"/>
  <c r="AT1161" i="3" s="1"/>
  <c r="AR1161" i="3"/>
  <c r="AT1160" i="3"/>
  <c r="AS1160" i="3"/>
  <c r="AR1160" i="3"/>
  <c r="AS1159" i="3"/>
  <c r="AT1159" i="3" s="1"/>
  <c r="AR1159" i="3"/>
  <c r="AS1158" i="3"/>
  <c r="AT1158" i="3" s="1"/>
  <c r="AR1158" i="3"/>
  <c r="AS1157" i="3"/>
  <c r="AT1157" i="3" s="1"/>
  <c r="AR1157" i="3"/>
  <c r="AT1156" i="3"/>
  <c r="AS1156" i="3"/>
  <c r="AR1156" i="3"/>
  <c r="AT1155" i="3"/>
  <c r="AS1155" i="3"/>
  <c r="AR1155" i="3"/>
  <c r="AT1154" i="3"/>
  <c r="AS1154" i="3"/>
  <c r="AR1154" i="3"/>
  <c r="AS1153" i="3"/>
  <c r="AT1153" i="3" s="1"/>
  <c r="AR1153" i="3"/>
  <c r="AT1152" i="3"/>
  <c r="AS1152" i="3"/>
  <c r="AR1152" i="3"/>
  <c r="AS1151" i="3"/>
  <c r="AT1151" i="3" s="1"/>
  <c r="AR1151" i="3"/>
  <c r="AS1150" i="3"/>
  <c r="AT1150" i="3" s="1"/>
  <c r="AR1150" i="3"/>
  <c r="AS1149" i="3"/>
  <c r="AT1149" i="3" s="1"/>
  <c r="AR1149" i="3"/>
  <c r="AT1148" i="3"/>
  <c r="AS1148" i="3"/>
  <c r="AR1148" i="3"/>
  <c r="AT1147" i="3"/>
  <c r="AS1147" i="3"/>
  <c r="AR1147" i="3"/>
  <c r="AT1146" i="3"/>
  <c r="AS1146" i="3"/>
  <c r="AR1146" i="3"/>
  <c r="AS1145" i="3"/>
  <c r="AT1145" i="3" s="1"/>
  <c r="AR1145" i="3"/>
  <c r="AT1144" i="3"/>
  <c r="AS1144" i="3"/>
  <c r="AR1144" i="3"/>
  <c r="AS1143" i="3"/>
  <c r="AT1143" i="3" s="1"/>
  <c r="AR1143" i="3"/>
  <c r="AS1142" i="3"/>
  <c r="AT1142" i="3" s="1"/>
  <c r="AR1142" i="3"/>
  <c r="AS1141" i="3"/>
  <c r="AT1141" i="3" s="1"/>
  <c r="AR1141" i="3"/>
  <c r="AT1140" i="3"/>
  <c r="AS1140" i="3"/>
  <c r="AR1140" i="3"/>
  <c r="AT1139" i="3"/>
  <c r="AS1139" i="3"/>
  <c r="AR1139" i="3"/>
  <c r="AT1138" i="3"/>
  <c r="AS1138" i="3"/>
  <c r="AR1138" i="3"/>
  <c r="AS1137" i="3"/>
  <c r="AT1137" i="3" s="1"/>
  <c r="AR1137" i="3"/>
  <c r="AT1136" i="3"/>
  <c r="AS1136" i="3"/>
  <c r="AR1136" i="3"/>
  <c r="AS1135" i="3"/>
  <c r="AT1135" i="3" s="1"/>
  <c r="AR1135" i="3"/>
  <c r="AS1134" i="3"/>
  <c r="AT1134" i="3" s="1"/>
  <c r="AR1134" i="3"/>
  <c r="AS1133" i="3"/>
  <c r="AT1133" i="3" s="1"/>
  <c r="AR1133" i="3"/>
  <c r="AT1132" i="3"/>
  <c r="AS1132" i="3"/>
  <c r="AR1132" i="3"/>
  <c r="AT1131" i="3"/>
  <c r="AS1131" i="3"/>
  <c r="AR1131" i="3"/>
  <c r="AT1130" i="3"/>
  <c r="AS1130" i="3"/>
  <c r="AR1130" i="3"/>
  <c r="AS1129" i="3"/>
  <c r="AT1129" i="3" s="1"/>
  <c r="AR1129" i="3"/>
  <c r="AT1128" i="3"/>
  <c r="AS1128" i="3"/>
  <c r="AR1128" i="3"/>
  <c r="AS1127" i="3"/>
  <c r="AT1127" i="3" s="1"/>
  <c r="AR1127" i="3"/>
  <c r="AS1126" i="3"/>
  <c r="AT1126" i="3" s="1"/>
  <c r="AR1126" i="3"/>
  <c r="AS1125" i="3"/>
  <c r="AT1125" i="3" s="1"/>
  <c r="AR1125" i="3"/>
  <c r="AT1124" i="3"/>
  <c r="AS1124" i="3"/>
  <c r="AR1124" i="3"/>
  <c r="AT1123" i="3"/>
  <c r="AS1123" i="3"/>
  <c r="AR1123" i="3"/>
  <c r="AT1122" i="3"/>
  <c r="AS1122" i="3"/>
  <c r="AR1122" i="3"/>
  <c r="AS1121" i="3"/>
  <c r="AT1121" i="3" s="1"/>
  <c r="AR1121" i="3"/>
  <c r="AT1120" i="3"/>
  <c r="AS1120" i="3"/>
  <c r="AR1120" i="3"/>
  <c r="AS1119" i="3"/>
  <c r="AT1119" i="3" s="1"/>
  <c r="AR1119" i="3"/>
  <c r="AS1118" i="3"/>
  <c r="AT1118" i="3" s="1"/>
  <c r="AR1118" i="3"/>
  <c r="AS1117" i="3"/>
  <c r="AT1117" i="3" s="1"/>
  <c r="AR1117" i="3"/>
  <c r="AT1116" i="3"/>
  <c r="AS1116" i="3"/>
  <c r="AR1116" i="3"/>
  <c r="AT1115" i="3"/>
  <c r="AS1115" i="3"/>
  <c r="AR1115" i="3"/>
  <c r="AT1114" i="3"/>
  <c r="AS1114" i="3"/>
  <c r="AR1114" i="3"/>
  <c r="AS1113" i="3"/>
  <c r="AT1113" i="3" s="1"/>
  <c r="AR1113" i="3"/>
  <c r="AT1112" i="3"/>
  <c r="AS1112" i="3"/>
  <c r="AR1112" i="3"/>
  <c r="AS1111" i="3"/>
  <c r="AT1111" i="3" s="1"/>
  <c r="AR1111" i="3"/>
  <c r="AS1110" i="3"/>
  <c r="AT1110" i="3" s="1"/>
  <c r="AR1110" i="3"/>
  <c r="AS1109" i="3"/>
  <c r="AT1109" i="3" s="1"/>
  <c r="AR1109" i="3"/>
  <c r="AT1108" i="3"/>
  <c r="AS1108" i="3"/>
  <c r="AR1108" i="3"/>
  <c r="AT1107" i="3"/>
  <c r="AS1107" i="3"/>
  <c r="AR1107" i="3"/>
  <c r="AT1106" i="3"/>
  <c r="AS1106" i="3"/>
  <c r="AR1106" i="3"/>
  <c r="AS1105" i="3"/>
  <c r="AT1105" i="3" s="1"/>
  <c r="AR1105" i="3"/>
  <c r="AT1104" i="3"/>
  <c r="AS1104" i="3"/>
  <c r="AR1104" i="3"/>
  <c r="AS1103" i="3"/>
  <c r="AT1103" i="3" s="1"/>
  <c r="AR1103" i="3"/>
  <c r="AS1102" i="3"/>
  <c r="AT1102" i="3" s="1"/>
  <c r="AR1102" i="3"/>
  <c r="AS1101" i="3"/>
  <c r="AT1101" i="3" s="1"/>
  <c r="AR1101" i="3"/>
  <c r="AT1100" i="3"/>
  <c r="AS1100" i="3"/>
  <c r="AR1100" i="3"/>
  <c r="AT1099" i="3"/>
  <c r="AS1099" i="3"/>
  <c r="AR1099" i="3"/>
  <c r="AT1098" i="3"/>
  <c r="AS1098" i="3"/>
  <c r="AR1098" i="3"/>
  <c r="AS1097" i="3"/>
  <c r="AT1097" i="3" s="1"/>
  <c r="AR1097" i="3"/>
  <c r="AT1096" i="3"/>
  <c r="AS1096" i="3"/>
  <c r="AR1096" i="3"/>
  <c r="AS1095" i="3"/>
  <c r="AT1095" i="3" s="1"/>
  <c r="AR1095" i="3"/>
  <c r="AS1094" i="3"/>
  <c r="AT1094" i="3" s="1"/>
  <c r="AR1094" i="3"/>
  <c r="AS1093" i="3"/>
  <c r="AT1093" i="3" s="1"/>
  <c r="AR1093" i="3"/>
  <c r="AT1092" i="3"/>
  <c r="AS1092" i="3"/>
  <c r="AR1092" i="3"/>
  <c r="AT1091" i="3"/>
  <c r="AS1091" i="3"/>
  <c r="AR1091" i="3"/>
  <c r="AT1090" i="3"/>
  <c r="AS1090" i="3"/>
  <c r="AR1090" i="3"/>
  <c r="AS1089" i="3"/>
  <c r="AT1089" i="3" s="1"/>
  <c r="AR1089" i="3"/>
  <c r="AT1088" i="3"/>
  <c r="AS1088" i="3"/>
  <c r="AR1088" i="3"/>
  <c r="AS1087" i="3"/>
  <c r="AT1087" i="3" s="1"/>
  <c r="AR1087" i="3"/>
  <c r="AS1086" i="3"/>
  <c r="AT1086" i="3" s="1"/>
  <c r="AR1086" i="3"/>
  <c r="AS1085" i="3"/>
  <c r="AT1085" i="3" s="1"/>
  <c r="AR1085" i="3"/>
  <c r="AT1084" i="3"/>
  <c r="AS1084" i="3"/>
  <c r="AR1084" i="3"/>
  <c r="AT1083" i="3"/>
  <c r="AS1083" i="3"/>
  <c r="AR1083" i="3"/>
  <c r="AT1082" i="3"/>
  <c r="AS1082" i="3"/>
  <c r="AR1082" i="3"/>
  <c r="AS1081" i="3"/>
  <c r="AT1081" i="3" s="1"/>
  <c r="AR1081" i="3"/>
  <c r="AT1080" i="3"/>
  <c r="AS1080" i="3"/>
  <c r="AR1080" i="3"/>
  <c r="AS1079" i="3"/>
  <c r="AT1079" i="3" s="1"/>
  <c r="AR1079" i="3"/>
  <c r="AS1078" i="3"/>
  <c r="AT1078" i="3" s="1"/>
  <c r="AR1078" i="3"/>
  <c r="AS1077" i="3"/>
  <c r="AT1077" i="3" s="1"/>
  <c r="AR1077" i="3"/>
  <c r="AT1076" i="3"/>
  <c r="AS1076" i="3"/>
  <c r="AR1076" i="3"/>
  <c r="AT1075" i="3"/>
  <c r="AS1075" i="3"/>
  <c r="AR1075" i="3"/>
  <c r="AT1074" i="3"/>
  <c r="AS1074" i="3"/>
  <c r="AR1074" i="3"/>
  <c r="AS1073" i="3"/>
  <c r="AT1073" i="3" s="1"/>
  <c r="AR1073" i="3"/>
  <c r="AT1072" i="3"/>
  <c r="AS1072" i="3"/>
  <c r="AR1072" i="3"/>
  <c r="AS1071" i="3"/>
  <c r="AT1071" i="3" s="1"/>
  <c r="AR1071" i="3"/>
  <c r="AS1070" i="3"/>
  <c r="AT1070" i="3" s="1"/>
  <c r="AR1070" i="3"/>
  <c r="AS1069" i="3"/>
  <c r="AT1069" i="3" s="1"/>
  <c r="AR1069" i="3"/>
  <c r="AT1068" i="3"/>
  <c r="AS1068" i="3"/>
  <c r="AR1068" i="3"/>
  <c r="AT1067" i="3"/>
  <c r="AS1067" i="3"/>
  <c r="AR1067" i="3"/>
  <c r="AT1066" i="3"/>
  <c r="AS1066" i="3"/>
  <c r="AR1066" i="3"/>
  <c r="AS1065" i="3"/>
  <c r="AT1065" i="3" s="1"/>
  <c r="AR1065" i="3"/>
  <c r="AT1064" i="3"/>
  <c r="AS1064" i="3"/>
  <c r="AR1064" i="3"/>
  <c r="AS1063" i="3"/>
  <c r="AT1063" i="3" s="1"/>
  <c r="AR1063" i="3"/>
  <c r="AS1062" i="3"/>
  <c r="AT1062" i="3" s="1"/>
  <c r="AR1062" i="3"/>
  <c r="AS1061" i="3"/>
  <c r="AT1061" i="3" s="1"/>
  <c r="AR1061" i="3"/>
  <c r="AT1060" i="3"/>
  <c r="AS1060" i="3"/>
  <c r="AR1060" i="3"/>
  <c r="AT1059" i="3"/>
  <c r="AS1059" i="3"/>
  <c r="AR1059" i="3"/>
  <c r="AT1058" i="3"/>
  <c r="AS1058" i="3"/>
  <c r="AR1058" i="3"/>
  <c r="AS1057" i="3"/>
  <c r="AT1057" i="3" s="1"/>
  <c r="AR1057" i="3"/>
  <c r="AT1056" i="3"/>
  <c r="AS1056" i="3"/>
  <c r="AR1056" i="3"/>
  <c r="AS1055" i="3"/>
  <c r="AT1055" i="3" s="1"/>
  <c r="AR1055" i="3"/>
  <c r="AS1054" i="3"/>
  <c r="AT1054" i="3" s="1"/>
  <c r="AR1054" i="3"/>
  <c r="AS1053" i="3"/>
  <c r="AT1053" i="3" s="1"/>
  <c r="AR1053" i="3"/>
  <c r="AT1052" i="3"/>
  <c r="AS1052" i="3"/>
  <c r="AR1052" i="3"/>
  <c r="AT1051" i="3"/>
  <c r="AS1051" i="3"/>
  <c r="AR1051" i="3"/>
  <c r="AT1050" i="3"/>
  <c r="AS1050" i="3"/>
  <c r="AR1050" i="3"/>
  <c r="AS1049" i="3"/>
  <c r="AT1049" i="3" s="1"/>
  <c r="AR1049" i="3"/>
  <c r="AT1048" i="3"/>
  <c r="AS1048" i="3"/>
  <c r="AR1048" i="3"/>
  <c r="AS1047" i="3"/>
  <c r="AT1047" i="3" s="1"/>
  <c r="AR1047" i="3"/>
  <c r="AS1046" i="3"/>
  <c r="AT1046" i="3" s="1"/>
  <c r="AR1046" i="3"/>
  <c r="AS1045" i="3"/>
  <c r="AT1045" i="3" s="1"/>
  <c r="AR1045" i="3"/>
  <c r="AT1044" i="3"/>
  <c r="AS1044" i="3"/>
  <c r="AR1044" i="3"/>
  <c r="AT1043" i="3"/>
  <c r="AS1043" i="3"/>
  <c r="AR1043" i="3"/>
  <c r="AT1042" i="3"/>
  <c r="AS1042" i="3"/>
  <c r="AR1042" i="3"/>
  <c r="AS1041" i="3"/>
  <c r="AT1041" i="3" s="1"/>
  <c r="AR1041" i="3"/>
  <c r="AT1040" i="3"/>
  <c r="AS1040" i="3"/>
  <c r="AR1040" i="3"/>
  <c r="AS1039" i="3"/>
  <c r="AT1039" i="3" s="1"/>
  <c r="AR1039" i="3"/>
  <c r="AS1038" i="3"/>
  <c r="AT1038" i="3" s="1"/>
  <c r="AR1038" i="3"/>
  <c r="AS1037" i="3"/>
  <c r="AT1037" i="3" s="1"/>
  <c r="AR1037" i="3"/>
  <c r="AT1036" i="3"/>
  <c r="AS1036" i="3"/>
  <c r="AR1036" i="3"/>
  <c r="AT1035" i="3"/>
  <c r="AS1035" i="3"/>
  <c r="AR1035" i="3"/>
  <c r="AT1034" i="3"/>
  <c r="AS1034" i="3"/>
  <c r="AR1034" i="3"/>
  <c r="AS1033" i="3"/>
  <c r="AT1033" i="3" s="1"/>
  <c r="AR1033" i="3"/>
  <c r="AT1032" i="3"/>
  <c r="AS1032" i="3"/>
  <c r="AR1032" i="3"/>
  <c r="AS1031" i="3"/>
  <c r="AT1031" i="3" s="1"/>
  <c r="AR1031" i="3"/>
  <c r="AS1030" i="3"/>
  <c r="AT1030" i="3" s="1"/>
  <c r="AR1030" i="3"/>
  <c r="AS1029" i="3"/>
  <c r="AT1029" i="3" s="1"/>
  <c r="AR1029" i="3"/>
  <c r="AT1028" i="3"/>
  <c r="AS1028" i="3"/>
  <c r="AR1028" i="3"/>
  <c r="AT1027" i="3"/>
  <c r="AS1027" i="3"/>
  <c r="AR1027" i="3"/>
  <c r="AT1026" i="3"/>
  <c r="AS1026" i="3"/>
  <c r="AR1026" i="3"/>
  <c r="AS1025" i="3"/>
  <c r="AT1025" i="3" s="1"/>
  <c r="AR1025" i="3"/>
  <c r="AT1024" i="3"/>
  <c r="AS1024" i="3"/>
  <c r="AR1024" i="3"/>
  <c r="AS1023" i="3"/>
  <c r="AT1023" i="3" s="1"/>
  <c r="AR1023" i="3"/>
  <c r="AS1022" i="3"/>
  <c r="AT1022" i="3" s="1"/>
  <c r="AR1022" i="3"/>
  <c r="AS1021" i="3"/>
  <c r="AT1021" i="3" s="1"/>
  <c r="AR1021" i="3"/>
  <c r="AT1020" i="3"/>
  <c r="AS1020" i="3"/>
  <c r="AR1020" i="3"/>
  <c r="AT1019" i="3"/>
  <c r="AS1019" i="3"/>
  <c r="AR1019" i="3"/>
  <c r="AT1018" i="3"/>
  <c r="AS1018" i="3"/>
  <c r="AR1018" i="3"/>
  <c r="AS1017" i="3"/>
  <c r="AT1017" i="3" s="1"/>
  <c r="AR1017" i="3"/>
  <c r="AT1016" i="3"/>
  <c r="AS1016" i="3"/>
  <c r="AR1016" i="3"/>
  <c r="AS1015" i="3"/>
  <c r="AT1015" i="3" s="1"/>
  <c r="AR1015" i="3"/>
  <c r="AS1014" i="3"/>
  <c r="AT1014" i="3" s="1"/>
  <c r="AR1014" i="3"/>
  <c r="AS1013" i="3"/>
  <c r="AT1013" i="3" s="1"/>
  <c r="AR1013" i="3"/>
  <c r="AT1012" i="3"/>
  <c r="AS1012" i="3"/>
  <c r="AR1012" i="3"/>
  <c r="AT1011" i="3"/>
  <c r="AS1011" i="3"/>
  <c r="AR1011" i="3"/>
  <c r="AT1010" i="3"/>
  <c r="AS1010" i="3"/>
  <c r="AR1010" i="3"/>
  <c r="AS1009" i="3"/>
  <c r="AT1009" i="3" s="1"/>
  <c r="AR1009" i="3"/>
  <c r="AT1008" i="3"/>
  <c r="AS1008" i="3"/>
  <c r="AR1008" i="3"/>
  <c r="AS1007" i="3"/>
  <c r="AT1007" i="3" s="1"/>
  <c r="AR1007" i="3"/>
  <c r="AS1006" i="3"/>
  <c r="AT1006" i="3" s="1"/>
  <c r="AR1006" i="3"/>
  <c r="AS1005" i="3"/>
  <c r="AT1005" i="3" s="1"/>
  <c r="AR1005" i="3"/>
  <c r="AT1004" i="3"/>
  <c r="AS1004" i="3"/>
  <c r="AR1004" i="3"/>
  <c r="AT1003" i="3"/>
  <c r="AS1003" i="3"/>
  <c r="AR1003" i="3"/>
  <c r="AT1002" i="3"/>
  <c r="AS1002" i="3"/>
  <c r="AR1002" i="3"/>
  <c r="AS1001" i="3"/>
  <c r="AT1001" i="3" s="1"/>
  <c r="AR1001" i="3"/>
  <c r="AT1000" i="3"/>
  <c r="AS1000" i="3"/>
  <c r="AR1000" i="3"/>
  <c r="AS999" i="3"/>
  <c r="AT999" i="3" s="1"/>
  <c r="AR999" i="3"/>
  <c r="AS998" i="3"/>
  <c r="AT998" i="3" s="1"/>
  <c r="AR998" i="3"/>
  <c r="AS997" i="3"/>
  <c r="AT997" i="3" s="1"/>
  <c r="AR997" i="3"/>
  <c r="AT996" i="3"/>
  <c r="AS996" i="3"/>
  <c r="AR996" i="3"/>
  <c r="AT995" i="3"/>
  <c r="AS995" i="3"/>
  <c r="AR995" i="3"/>
  <c r="AT994" i="3"/>
  <c r="AS994" i="3"/>
  <c r="AR994" i="3"/>
  <c r="AS993" i="3"/>
  <c r="AT993" i="3" s="1"/>
  <c r="AR993" i="3"/>
  <c r="AT992" i="3"/>
  <c r="AS992" i="3"/>
  <c r="AR992" i="3"/>
  <c r="AS991" i="3"/>
  <c r="AT991" i="3" s="1"/>
  <c r="AR991" i="3"/>
  <c r="AS990" i="3"/>
  <c r="AT990" i="3" s="1"/>
  <c r="AR990" i="3"/>
  <c r="AS989" i="3"/>
  <c r="AT989" i="3" s="1"/>
  <c r="AR989" i="3"/>
  <c r="AT988" i="3"/>
  <c r="AS988" i="3"/>
  <c r="AR988" i="3"/>
  <c r="AT987" i="3"/>
  <c r="AS987" i="3"/>
  <c r="AR987" i="3"/>
  <c r="AT986" i="3"/>
  <c r="AS986" i="3"/>
  <c r="AR986" i="3"/>
  <c r="AS985" i="3"/>
  <c r="AT985" i="3" s="1"/>
  <c r="AR985" i="3"/>
  <c r="AT984" i="3"/>
  <c r="AS984" i="3"/>
  <c r="AR984" i="3"/>
  <c r="AS983" i="3"/>
  <c r="AT983" i="3" s="1"/>
  <c r="AR983" i="3"/>
  <c r="AS982" i="3"/>
  <c r="AT982" i="3" s="1"/>
  <c r="AR982" i="3"/>
  <c r="AS981" i="3"/>
  <c r="AT981" i="3" s="1"/>
  <c r="AR981" i="3"/>
  <c r="AT980" i="3"/>
  <c r="AS980" i="3"/>
  <c r="AR980" i="3"/>
  <c r="AT979" i="3"/>
  <c r="AS979" i="3"/>
  <c r="AR979" i="3"/>
  <c r="AT978" i="3"/>
  <c r="AS978" i="3"/>
  <c r="AR978" i="3"/>
  <c r="AT977" i="3"/>
  <c r="AS977" i="3"/>
  <c r="AR977" i="3"/>
  <c r="AT976" i="3"/>
  <c r="AS976" i="3"/>
  <c r="AR976" i="3"/>
  <c r="AS975" i="3"/>
  <c r="AT975" i="3" s="1"/>
  <c r="AR975" i="3"/>
  <c r="AS974" i="3"/>
  <c r="AT974" i="3" s="1"/>
  <c r="AR974" i="3"/>
  <c r="AS973" i="3"/>
  <c r="AT973" i="3" s="1"/>
  <c r="AR973" i="3"/>
  <c r="AT972" i="3"/>
  <c r="AS972" i="3"/>
  <c r="AR972" i="3"/>
  <c r="AT971" i="3"/>
  <c r="AS971" i="3"/>
  <c r="AR971" i="3"/>
  <c r="AT970" i="3"/>
  <c r="AS970" i="3"/>
  <c r="AR970" i="3"/>
  <c r="AT969" i="3"/>
  <c r="AS969" i="3"/>
  <c r="AR969" i="3"/>
  <c r="AT968" i="3"/>
  <c r="AS968" i="3"/>
  <c r="AR968" i="3"/>
  <c r="AS967" i="3"/>
  <c r="AT967" i="3" s="1"/>
  <c r="AR967" i="3"/>
  <c r="AS966" i="3"/>
  <c r="AT966" i="3" s="1"/>
  <c r="AR966" i="3"/>
  <c r="AS965" i="3"/>
  <c r="AT965" i="3" s="1"/>
  <c r="AR965" i="3"/>
  <c r="AT964" i="3"/>
  <c r="AS964" i="3"/>
  <c r="AR964" i="3"/>
  <c r="AT963" i="3"/>
  <c r="AS963" i="3"/>
  <c r="AR963" i="3"/>
  <c r="AT962" i="3"/>
  <c r="AS962" i="3"/>
  <c r="AR962" i="3"/>
  <c r="AT961" i="3"/>
  <c r="AS961" i="3"/>
  <c r="AR961" i="3"/>
  <c r="AT960" i="3"/>
  <c r="AS960" i="3"/>
  <c r="AR960" i="3"/>
  <c r="AS959" i="3"/>
  <c r="AT959" i="3" s="1"/>
  <c r="AR959" i="3"/>
  <c r="AS958" i="3"/>
  <c r="AT958" i="3" s="1"/>
  <c r="AR958" i="3"/>
  <c r="AS957" i="3"/>
  <c r="AT957" i="3" s="1"/>
  <c r="AR957" i="3"/>
  <c r="AT956" i="3"/>
  <c r="AS956" i="3"/>
  <c r="AR956" i="3"/>
  <c r="AT955" i="3"/>
  <c r="AS955" i="3"/>
  <c r="AR955" i="3"/>
  <c r="AT954" i="3"/>
  <c r="AS954" i="3"/>
  <c r="AR954" i="3"/>
  <c r="AT953" i="3"/>
  <c r="AS953" i="3"/>
  <c r="AR953" i="3"/>
  <c r="AT952" i="3"/>
  <c r="AS952" i="3"/>
  <c r="AR952" i="3"/>
  <c r="AS951" i="3"/>
  <c r="AT951" i="3" s="1"/>
  <c r="AR951" i="3"/>
  <c r="AS950" i="3"/>
  <c r="AT950" i="3" s="1"/>
  <c r="AR950" i="3"/>
  <c r="AS949" i="3"/>
  <c r="AT949" i="3" s="1"/>
  <c r="AR949" i="3"/>
  <c r="AT948" i="3"/>
  <c r="AS948" i="3"/>
  <c r="AR948" i="3"/>
  <c r="AT947" i="3"/>
  <c r="AS947" i="3"/>
  <c r="AR947" i="3"/>
  <c r="AT946" i="3"/>
  <c r="AS946" i="3"/>
  <c r="AR946" i="3"/>
  <c r="AT945" i="3"/>
  <c r="AS945" i="3"/>
  <c r="AR945" i="3"/>
  <c r="AT944" i="3"/>
  <c r="AS944" i="3"/>
  <c r="AR944" i="3"/>
  <c r="AS943" i="3"/>
  <c r="AT943" i="3" s="1"/>
  <c r="AR943" i="3"/>
  <c r="AS942" i="3"/>
  <c r="AT942" i="3" s="1"/>
  <c r="AR942" i="3"/>
  <c r="AS941" i="3"/>
  <c r="AT941" i="3" s="1"/>
  <c r="AR941" i="3"/>
  <c r="AT940" i="3"/>
  <c r="AS940" i="3"/>
  <c r="AR940" i="3"/>
  <c r="AT939" i="3"/>
  <c r="AS939" i="3"/>
  <c r="AR939" i="3"/>
  <c r="AT938" i="3"/>
  <c r="AS938" i="3"/>
  <c r="AR938" i="3"/>
  <c r="AT937" i="3"/>
  <c r="AS937" i="3"/>
  <c r="AR937" i="3"/>
  <c r="AT936" i="3"/>
  <c r="AS936" i="3"/>
  <c r="AR936" i="3"/>
  <c r="AS935" i="3"/>
  <c r="AT935" i="3" s="1"/>
  <c r="AR935" i="3"/>
  <c r="AS934" i="3"/>
  <c r="AT934" i="3" s="1"/>
  <c r="AR934" i="3"/>
  <c r="AS933" i="3"/>
  <c r="AT933" i="3" s="1"/>
  <c r="AR933" i="3"/>
  <c r="AT932" i="3"/>
  <c r="AS932" i="3"/>
  <c r="AR932" i="3"/>
  <c r="AT931" i="3"/>
  <c r="AS931" i="3"/>
  <c r="AR931" i="3"/>
  <c r="AT930" i="3"/>
  <c r="AS930" i="3"/>
  <c r="AR930" i="3"/>
  <c r="AT929" i="3"/>
  <c r="AS929" i="3"/>
  <c r="AR929" i="3"/>
  <c r="AT928" i="3"/>
  <c r="AS928" i="3"/>
  <c r="AR928" i="3"/>
  <c r="AS927" i="3"/>
  <c r="AT927" i="3" s="1"/>
  <c r="AR927" i="3"/>
  <c r="AS926" i="3"/>
  <c r="AT926" i="3" s="1"/>
  <c r="AR926" i="3"/>
  <c r="AS925" i="3"/>
  <c r="AT925" i="3" s="1"/>
  <c r="AR925" i="3"/>
  <c r="AT924" i="3"/>
  <c r="AS924" i="3"/>
  <c r="AR924" i="3"/>
  <c r="AT923" i="3"/>
  <c r="AS923" i="3"/>
  <c r="AR923" i="3"/>
  <c r="AT922" i="3"/>
  <c r="AS922" i="3"/>
  <c r="AR922" i="3"/>
  <c r="AT921" i="3"/>
  <c r="AS921" i="3"/>
  <c r="AR921" i="3"/>
  <c r="AT920" i="3"/>
  <c r="AS920" i="3"/>
  <c r="AR920" i="3"/>
  <c r="AS919" i="3"/>
  <c r="AT919" i="3" s="1"/>
  <c r="AR919" i="3"/>
  <c r="AS918" i="3"/>
  <c r="AT918" i="3" s="1"/>
  <c r="AR918" i="3"/>
  <c r="AS917" i="3"/>
  <c r="AT917" i="3" s="1"/>
  <c r="AR917" i="3"/>
  <c r="AT916" i="3"/>
  <c r="AS916" i="3"/>
  <c r="AR916" i="3"/>
  <c r="AT915" i="3"/>
  <c r="AS915" i="3"/>
  <c r="AR915" i="3"/>
  <c r="AT914" i="3"/>
  <c r="AS914" i="3"/>
  <c r="AR914" i="3"/>
  <c r="AT913" i="3"/>
  <c r="AS913" i="3"/>
  <c r="AR913" i="3"/>
  <c r="AT912" i="3"/>
  <c r="AS912" i="3"/>
  <c r="AR912" i="3"/>
  <c r="AS911" i="3"/>
  <c r="AT911" i="3" s="1"/>
  <c r="AR911" i="3"/>
  <c r="AS910" i="3"/>
  <c r="AT910" i="3" s="1"/>
  <c r="AR910" i="3"/>
  <c r="AS909" i="3"/>
  <c r="AT909" i="3" s="1"/>
  <c r="AR909" i="3"/>
  <c r="AT908" i="3"/>
  <c r="AS908" i="3"/>
  <c r="AR908" i="3"/>
  <c r="AT907" i="3"/>
  <c r="AS907" i="3"/>
  <c r="AR907" i="3"/>
  <c r="AT906" i="3"/>
  <c r="AS906" i="3"/>
  <c r="AR906" i="3"/>
  <c r="AT905" i="3"/>
  <c r="AS905" i="3"/>
  <c r="AR905" i="3"/>
  <c r="AT904" i="3"/>
  <c r="AS904" i="3"/>
  <c r="AR904" i="3"/>
  <c r="AS903" i="3"/>
  <c r="AT903" i="3" s="1"/>
  <c r="AR903" i="3"/>
  <c r="AS902" i="3"/>
  <c r="AT902" i="3" s="1"/>
  <c r="AR902" i="3"/>
  <c r="AS901" i="3"/>
  <c r="AT901" i="3" s="1"/>
  <c r="AR901" i="3"/>
  <c r="AT900" i="3"/>
  <c r="AS900" i="3"/>
  <c r="AR900" i="3"/>
  <c r="AT899" i="3"/>
  <c r="AS899" i="3"/>
  <c r="AR899" i="3"/>
  <c r="AT898" i="3"/>
  <c r="AS898" i="3"/>
  <c r="AR898" i="3"/>
  <c r="AT897" i="3"/>
  <c r="AS897" i="3"/>
  <c r="AR897" i="3"/>
  <c r="AT896" i="3"/>
  <c r="AS896" i="3"/>
  <c r="AR896" i="3"/>
  <c r="AS895" i="3"/>
  <c r="AT895" i="3" s="1"/>
  <c r="AR895" i="3"/>
  <c r="AS894" i="3"/>
  <c r="AT894" i="3" s="1"/>
  <c r="AR894" i="3"/>
  <c r="AS893" i="3"/>
  <c r="AT893" i="3" s="1"/>
  <c r="AR893" i="3"/>
  <c r="AT892" i="3"/>
  <c r="AS892" i="3"/>
  <c r="AR892" i="3"/>
  <c r="AT891" i="3"/>
  <c r="AS891" i="3"/>
  <c r="AR891" i="3"/>
  <c r="AT890" i="3"/>
  <c r="AS890" i="3"/>
  <c r="AR890" i="3"/>
  <c r="AT889" i="3"/>
  <c r="AS889" i="3"/>
  <c r="AR889" i="3"/>
  <c r="AT888" i="3"/>
  <c r="AS888" i="3"/>
  <c r="AR888" i="3"/>
  <c r="AS887" i="3"/>
  <c r="AT887" i="3" s="1"/>
  <c r="AR887" i="3"/>
  <c r="AS886" i="3"/>
  <c r="AT886" i="3" s="1"/>
  <c r="AR886" i="3"/>
  <c r="AS885" i="3"/>
  <c r="AT885" i="3" s="1"/>
  <c r="AR885" i="3"/>
  <c r="AT884" i="3"/>
  <c r="AS884" i="3"/>
  <c r="AR884" i="3"/>
  <c r="AT883" i="3"/>
  <c r="AS883" i="3"/>
  <c r="AR883" i="3"/>
  <c r="AT882" i="3"/>
  <c r="AS882" i="3"/>
  <c r="AR882" i="3"/>
  <c r="AT881" i="3"/>
  <c r="AS881" i="3"/>
  <c r="AR881" i="3"/>
  <c r="AT880" i="3"/>
  <c r="AS880" i="3"/>
  <c r="AR880" i="3"/>
  <c r="AS879" i="3"/>
  <c r="AT879" i="3" s="1"/>
  <c r="AR879" i="3"/>
  <c r="AS878" i="3"/>
  <c r="AT878" i="3" s="1"/>
  <c r="AR878" i="3"/>
  <c r="AS877" i="3"/>
  <c r="AT877" i="3" s="1"/>
  <c r="AR877" i="3"/>
  <c r="AT876" i="3"/>
  <c r="AS876" i="3"/>
  <c r="AR876" i="3"/>
  <c r="AT875" i="3"/>
  <c r="AS875" i="3"/>
  <c r="AR875" i="3"/>
  <c r="AT874" i="3"/>
  <c r="AS874" i="3"/>
  <c r="AR874" i="3"/>
  <c r="AT873" i="3"/>
  <c r="AS873" i="3"/>
  <c r="AR873" i="3"/>
  <c r="AT872" i="3"/>
  <c r="AS872" i="3"/>
  <c r="AR872" i="3"/>
  <c r="AS871" i="3"/>
  <c r="AT871" i="3" s="1"/>
  <c r="AR871" i="3"/>
  <c r="AS870" i="3"/>
  <c r="AT870" i="3" s="1"/>
  <c r="AR870" i="3"/>
  <c r="AS869" i="3"/>
  <c r="AT869" i="3" s="1"/>
  <c r="AR869" i="3"/>
  <c r="AT868" i="3"/>
  <c r="AS868" i="3"/>
  <c r="AR868" i="3"/>
  <c r="AT867" i="3"/>
  <c r="AS867" i="3"/>
  <c r="AR867" i="3"/>
  <c r="AT866" i="3"/>
  <c r="AS866" i="3"/>
  <c r="AR866" i="3"/>
  <c r="AT865" i="3"/>
  <c r="AS865" i="3"/>
  <c r="AR865" i="3"/>
  <c r="AT864" i="3"/>
  <c r="AS864" i="3"/>
  <c r="AR864" i="3"/>
  <c r="AS863" i="3"/>
  <c r="AT863" i="3" s="1"/>
  <c r="AR863" i="3"/>
  <c r="AS862" i="3"/>
  <c r="AT862" i="3" s="1"/>
  <c r="AR862" i="3"/>
  <c r="AS861" i="3"/>
  <c r="AT861" i="3" s="1"/>
  <c r="AR861" i="3"/>
  <c r="AT860" i="3"/>
  <c r="AS860" i="3"/>
  <c r="AR860" i="3"/>
  <c r="AT859" i="3"/>
  <c r="AS859" i="3"/>
  <c r="AR859" i="3"/>
  <c r="AT858" i="3"/>
  <c r="AS858" i="3"/>
  <c r="AR858" i="3"/>
  <c r="AT857" i="3"/>
  <c r="AS857" i="3"/>
  <c r="AR857" i="3"/>
  <c r="AT856" i="3"/>
  <c r="AS856" i="3"/>
  <c r="AR856" i="3"/>
  <c r="AS855" i="3"/>
  <c r="AT855" i="3" s="1"/>
  <c r="AR855" i="3"/>
  <c r="AS854" i="3"/>
  <c r="AT854" i="3" s="1"/>
  <c r="AR854" i="3"/>
  <c r="AS853" i="3"/>
  <c r="AT853" i="3" s="1"/>
  <c r="AR853" i="3"/>
  <c r="AT852" i="3"/>
  <c r="AS852" i="3"/>
  <c r="AR852" i="3"/>
  <c r="AT851" i="3"/>
  <c r="AS851" i="3"/>
  <c r="AR851" i="3"/>
  <c r="AT850" i="3"/>
  <c r="AS850" i="3"/>
  <c r="AR850" i="3"/>
  <c r="AT849" i="3"/>
  <c r="AS849" i="3"/>
  <c r="AR849" i="3"/>
  <c r="AT848" i="3"/>
  <c r="AS848" i="3"/>
  <c r="AR848" i="3"/>
  <c r="AS847" i="3"/>
  <c r="AT847" i="3" s="1"/>
  <c r="AR847" i="3"/>
  <c r="AS846" i="3"/>
  <c r="AT846" i="3" s="1"/>
  <c r="AR846" i="3"/>
  <c r="AS845" i="3"/>
  <c r="AT845" i="3" s="1"/>
  <c r="AR845" i="3"/>
  <c r="AT844" i="3"/>
  <c r="AS844" i="3"/>
  <c r="AR844" i="3"/>
  <c r="AT843" i="3"/>
  <c r="AS843" i="3"/>
  <c r="AR843" i="3"/>
  <c r="AT842" i="3"/>
  <c r="AS842" i="3"/>
  <c r="AR842" i="3"/>
  <c r="AT841" i="3"/>
  <c r="AS841" i="3"/>
  <c r="AR841" i="3"/>
  <c r="AT840" i="3"/>
  <c r="AS840" i="3"/>
  <c r="AR840" i="3"/>
  <c r="AS839" i="3"/>
  <c r="AT839" i="3" s="1"/>
  <c r="AR839" i="3"/>
  <c r="AS838" i="3"/>
  <c r="AT838" i="3" s="1"/>
  <c r="AR838" i="3"/>
  <c r="AS837" i="3"/>
  <c r="AT837" i="3" s="1"/>
  <c r="AR837" i="3"/>
  <c r="AT836" i="3"/>
  <c r="AS836" i="3"/>
  <c r="AR836" i="3"/>
  <c r="AT835" i="3"/>
  <c r="AS835" i="3"/>
  <c r="AR835" i="3"/>
  <c r="AT834" i="3"/>
  <c r="AS834" i="3"/>
  <c r="AR834" i="3"/>
  <c r="AT833" i="3"/>
  <c r="AS833" i="3"/>
  <c r="AR833" i="3"/>
  <c r="AT832" i="3"/>
  <c r="AS832" i="3"/>
  <c r="AR832" i="3"/>
  <c r="AS831" i="3"/>
  <c r="AT831" i="3" s="1"/>
  <c r="AR831" i="3"/>
  <c r="AS830" i="3"/>
  <c r="AT830" i="3" s="1"/>
  <c r="AR830" i="3"/>
  <c r="AS829" i="3"/>
  <c r="AT829" i="3" s="1"/>
  <c r="AR829" i="3"/>
  <c r="AT828" i="3"/>
  <c r="AS828" i="3"/>
  <c r="AR828" i="3"/>
  <c r="AT827" i="3"/>
  <c r="AS827" i="3"/>
  <c r="AR827" i="3"/>
  <c r="AT826" i="3"/>
  <c r="AS826" i="3"/>
  <c r="AR826" i="3"/>
  <c r="AT825" i="3"/>
  <c r="AS825" i="3"/>
  <c r="AR825" i="3"/>
  <c r="AT824" i="3"/>
  <c r="AS824" i="3"/>
  <c r="AR824" i="3"/>
  <c r="AS823" i="3"/>
  <c r="AT823" i="3" s="1"/>
  <c r="AR823" i="3"/>
  <c r="AS822" i="3"/>
  <c r="AT822" i="3" s="1"/>
  <c r="AR822" i="3"/>
  <c r="AS821" i="3"/>
  <c r="AT821" i="3" s="1"/>
  <c r="AR821" i="3"/>
  <c r="AT820" i="3"/>
  <c r="AS820" i="3"/>
  <c r="AR820" i="3"/>
  <c r="AT819" i="3"/>
  <c r="AS819" i="3"/>
  <c r="AR819" i="3"/>
  <c r="AT818" i="3"/>
  <c r="AS818" i="3"/>
  <c r="AR818" i="3"/>
  <c r="AT817" i="3"/>
  <c r="AS817" i="3"/>
  <c r="AR817" i="3"/>
  <c r="AT816" i="3"/>
  <c r="AS816" i="3"/>
  <c r="AR816" i="3"/>
  <c r="AS815" i="3"/>
  <c r="AT815" i="3" s="1"/>
  <c r="AR815" i="3"/>
  <c r="AS814" i="3"/>
  <c r="AT814" i="3" s="1"/>
  <c r="AR814" i="3"/>
  <c r="AS813" i="3"/>
  <c r="AT813" i="3" s="1"/>
  <c r="AR813" i="3"/>
  <c r="AT812" i="3"/>
  <c r="AS812" i="3"/>
  <c r="AR812" i="3"/>
  <c r="AT811" i="3"/>
  <c r="AS811" i="3"/>
  <c r="AR811" i="3"/>
  <c r="AT810" i="3"/>
  <c r="AS810" i="3"/>
  <c r="AR810" i="3"/>
  <c r="AT809" i="3"/>
  <c r="AS809" i="3"/>
  <c r="AR809" i="3"/>
  <c r="AT808" i="3"/>
  <c r="AS808" i="3"/>
  <c r="AR808" i="3"/>
  <c r="AS807" i="3"/>
  <c r="AT807" i="3" s="1"/>
  <c r="AR807" i="3"/>
  <c r="AS806" i="3"/>
  <c r="AT806" i="3" s="1"/>
  <c r="AR806" i="3"/>
  <c r="AS805" i="3"/>
  <c r="AT805" i="3" s="1"/>
  <c r="AR805" i="3"/>
  <c r="AT804" i="3"/>
  <c r="AS804" i="3"/>
  <c r="AR804" i="3"/>
  <c r="AT803" i="3"/>
  <c r="AS803" i="3"/>
  <c r="AR803" i="3"/>
  <c r="AT802" i="3"/>
  <c r="AS802" i="3"/>
  <c r="AR802" i="3"/>
  <c r="AT801" i="3"/>
  <c r="AS801" i="3"/>
  <c r="AR801" i="3"/>
  <c r="AT800" i="3"/>
  <c r="AS800" i="3"/>
  <c r="AR800" i="3"/>
  <c r="AS799" i="3"/>
  <c r="AT799" i="3" s="1"/>
  <c r="AR799" i="3"/>
  <c r="AS798" i="3"/>
  <c r="AT798" i="3" s="1"/>
  <c r="AR798" i="3"/>
  <c r="AS797" i="3"/>
  <c r="AT797" i="3" s="1"/>
  <c r="AR797" i="3"/>
  <c r="AT796" i="3"/>
  <c r="AS796" i="3"/>
  <c r="AR796" i="3"/>
  <c r="AT795" i="3"/>
  <c r="AS795" i="3"/>
  <c r="AR795" i="3"/>
  <c r="AT794" i="3"/>
  <c r="AS794" i="3"/>
  <c r="AR794" i="3"/>
  <c r="AT793" i="3"/>
  <c r="AS793" i="3"/>
  <c r="AR793" i="3"/>
  <c r="AT792" i="3"/>
  <c r="AS792" i="3"/>
  <c r="AR792" i="3"/>
  <c r="AS791" i="3"/>
  <c r="AT791" i="3" s="1"/>
  <c r="AR791" i="3"/>
  <c r="AS790" i="3"/>
  <c r="AT790" i="3" s="1"/>
  <c r="AR790" i="3"/>
  <c r="AS789" i="3"/>
  <c r="AT789" i="3" s="1"/>
  <c r="AR789" i="3"/>
  <c r="AT788" i="3"/>
  <c r="AS788" i="3"/>
  <c r="AR788" i="3"/>
  <c r="AT787" i="3"/>
  <c r="AS787" i="3"/>
  <c r="AR787" i="3"/>
  <c r="AT786" i="3"/>
  <c r="AS786" i="3"/>
  <c r="AR786" i="3"/>
  <c r="AT785" i="3"/>
  <c r="AS785" i="3"/>
  <c r="AR785" i="3"/>
  <c r="AT784" i="3"/>
  <c r="AS784" i="3"/>
  <c r="AR784" i="3"/>
  <c r="AS783" i="3"/>
  <c r="AT783" i="3" s="1"/>
  <c r="AR783" i="3"/>
  <c r="AS782" i="3"/>
  <c r="AT782" i="3" s="1"/>
  <c r="AR782" i="3"/>
  <c r="AS781" i="3"/>
  <c r="AT781" i="3" s="1"/>
  <c r="AR781" i="3"/>
  <c r="AT780" i="3"/>
  <c r="AS780" i="3"/>
  <c r="AR780" i="3"/>
  <c r="AT779" i="3"/>
  <c r="AS779" i="3"/>
  <c r="AR779" i="3"/>
  <c r="AT778" i="3"/>
  <c r="AS778" i="3"/>
  <c r="AR778" i="3"/>
  <c r="AT777" i="3"/>
  <c r="AS777" i="3"/>
  <c r="AR777" i="3"/>
  <c r="AT776" i="3"/>
  <c r="AS776" i="3"/>
  <c r="AR776" i="3"/>
  <c r="AS775" i="3"/>
  <c r="AT775" i="3" s="1"/>
  <c r="AR775" i="3"/>
  <c r="AS774" i="3"/>
  <c r="AT774" i="3" s="1"/>
  <c r="AR774" i="3"/>
  <c r="AS773" i="3"/>
  <c r="AT773" i="3" s="1"/>
  <c r="AR773" i="3"/>
  <c r="AT772" i="3"/>
  <c r="AS772" i="3"/>
  <c r="AR772" i="3"/>
  <c r="AT771" i="3"/>
  <c r="AS771" i="3"/>
  <c r="AR771" i="3"/>
  <c r="AT770" i="3"/>
  <c r="AS770" i="3"/>
  <c r="AR770" i="3"/>
  <c r="AT769" i="3"/>
  <c r="AS769" i="3"/>
  <c r="AR769" i="3"/>
  <c r="AT768" i="3"/>
  <c r="AS768" i="3"/>
  <c r="AR768" i="3"/>
  <c r="AS767" i="3"/>
  <c r="AT767" i="3" s="1"/>
  <c r="AR767" i="3"/>
  <c r="AS766" i="3"/>
  <c r="AT766" i="3" s="1"/>
  <c r="AR766" i="3"/>
  <c r="AS765" i="3"/>
  <c r="AT765" i="3" s="1"/>
  <c r="AR765" i="3"/>
  <c r="AT764" i="3"/>
  <c r="AS764" i="3"/>
  <c r="AR764" i="3"/>
  <c r="AT763" i="3"/>
  <c r="AS763" i="3"/>
  <c r="AR763" i="3"/>
  <c r="AT762" i="3"/>
  <c r="AS762" i="3"/>
  <c r="AR762" i="3"/>
  <c r="AT761" i="3"/>
  <c r="AS761" i="3"/>
  <c r="AR761" i="3"/>
  <c r="AT760" i="3"/>
  <c r="AS760" i="3"/>
  <c r="AR760" i="3"/>
  <c r="AS759" i="3"/>
  <c r="AT759" i="3" s="1"/>
  <c r="AR759" i="3"/>
  <c r="AS758" i="3"/>
  <c r="AT758" i="3" s="1"/>
  <c r="AR758" i="3"/>
  <c r="AS757" i="3"/>
  <c r="AT757" i="3" s="1"/>
  <c r="AR757" i="3"/>
  <c r="AT756" i="3"/>
  <c r="AS756" i="3"/>
  <c r="AR756" i="3"/>
  <c r="AT755" i="3"/>
  <c r="AS755" i="3"/>
  <c r="AR755" i="3"/>
  <c r="AT754" i="3"/>
  <c r="AS754" i="3"/>
  <c r="AR754" i="3"/>
  <c r="AT753" i="3"/>
  <c r="AS753" i="3"/>
  <c r="AR753" i="3"/>
  <c r="AT752" i="3"/>
  <c r="AS752" i="3"/>
  <c r="AR752" i="3"/>
  <c r="AS751" i="3"/>
  <c r="AT751" i="3" s="1"/>
  <c r="AR751" i="3"/>
  <c r="AS750" i="3"/>
  <c r="AT750" i="3" s="1"/>
  <c r="AR750" i="3"/>
  <c r="AS749" i="3"/>
  <c r="AT749" i="3" s="1"/>
  <c r="AR749" i="3"/>
  <c r="AT748" i="3"/>
  <c r="AS748" i="3"/>
  <c r="AR748" i="3"/>
  <c r="AT747" i="3"/>
  <c r="AS747" i="3"/>
  <c r="AR747" i="3"/>
  <c r="AT746" i="3"/>
  <c r="AS746" i="3"/>
  <c r="AR746" i="3"/>
  <c r="AT745" i="3"/>
  <c r="AS745" i="3"/>
  <c r="AR745" i="3"/>
  <c r="AT744" i="3"/>
  <c r="AS744" i="3"/>
  <c r="AR744" i="3"/>
  <c r="AS743" i="3"/>
  <c r="AT743" i="3" s="1"/>
  <c r="AR743" i="3"/>
  <c r="AS742" i="3"/>
  <c r="AT742" i="3" s="1"/>
  <c r="AR742" i="3"/>
  <c r="AS741" i="3"/>
  <c r="AT741" i="3" s="1"/>
  <c r="AR741" i="3"/>
  <c r="AT740" i="3"/>
  <c r="AS740" i="3"/>
  <c r="AR740" i="3"/>
  <c r="AT739" i="3"/>
  <c r="AS739" i="3"/>
  <c r="AR739" i="3"/>
  <c r="AT738" i="3"/>
  <c r="AS738" i="3"/>
  <c r="AR738" i="3"/>
  <c r="AT737" i="3"/>
  <c r="AS737" i="3"/>
  <c r="AR737" i="3"/>
  <c r="AT736" i="3"/>
  <c r="AS736" i="3"/>
  <c r="AR736" i="3"/>
  <c r="AS735" i="3"/>
  <c r="AT735" i="3" s="1"/>
  <c r="AR735" i="3"/>
  <c r="AS734" i="3"/>
  <c r="AT734" i="3" s="1"/>
  <c r="AR734" i="3"/>
  <c r="AS733" i="3"/>
  <c r="AT733" i="3" s="1"/>
  <c r="AR733" i="3"/>
  <c r="AT732" i="3"/>
  <c r="AS732" i="3"/>
  <c r="AR732" i="3"/>
  <c r="AT731" i="3"/>
  <c r="AS731" i="3"/>
  <c r="AR731" i="3"/>
  <c r="AT730" i="3"/>
  <c r="AS730" i="3"/>
  <c r="AR730" i="3"/>
  <c r="AT729" i="3"/>
  <c r="AS729" i="3"/>
  <c r="AR729" i="3"/>
  <c r="AT728" i="3"/>
  <c r="AS728" i="3"/>
  <c r="AR728" i="3"/>
  <c r="AS727" i="3"/>
  <c r="AT727" i="3" s="1"/>
  <c r="AR727" i="3"/>
  <c r="AS726" i="3"/>
  <c r="AT726" i="3" s="1"/>
  <c r="AR726" i="3"/>
  <c r="AS725" i="3"/>
  <c r="AT725" i="3" s="1"/>
  <c r="AR725" i="3"/>
  <c r="AT724" i="3"/>
  <c r="AS724" i="3"/>
  <c r="AR724" i="3"/>
  <c r="AT723" i="3"/>
  <c r="AS723" i="3"/>
  <c r="AR723" i="3"/>
  <c r="AT722" i="3"/>
  <c r="AS722" i="3"/>
  <c r="AR722" i="3"/>
  <c r="AT721" i="3"/>
  <c r="AS721" i="3"/>
  <c r="AR721" i="3"/>
  <c r="AT720" i="3"/>
  <c r="AS720" i="3"/>
  <c r="AR720" i="3"/>
  <c r="AS719" i="3"/>
  <c r="AT719" i="3" s="1"/>
  <c r="AR719" i="3"/>
  <c r="AS718" i="3"/>
  <c r="AT718" i="3" s="1"/>
  <c r="AR718" i="3"/>
  <c r="AS717" i="3"/>
  <c r="AT717" i="3" s="1"/>
  <c r="AR717" i="3"/>
  <c r="AT716" i="3"/>
  <c r="AS716" i="3"/>
  <c r="AR716" i="3"/>
  <c r="AT715" i="3"/>
  <c r="AS715" i="3"/>
  <c r="AR715" i="3"/>
  <c r="AT714" i="3"/>
  <c r="AS714" i="3"/>
  <c r="AR714" i="3"/>
  <c r="AT713" i="3"/>
  <c r="AS713" i="3"/>
  <c r="AR713" i="3"/>
  <c r="AT712" i="3"/>
  <c r="AS712" i="3"/>
  <c r="AR712" i="3"/>
  <c r="AS711" i="3"/>
  <c r="AT711" i="3" s="1"/>
  <c r="AR711" i="3"/>
  <c r="AS710" i="3"/>
  <c r="AT710" i="3" s="1"/>
  <c r="AR710" i="3"/>
  <c r="AS709" i="3"/>
  <c r="AT709" i="3" s="1"/>
  <c r="AR709" i="3"/>
  <c r="AT708" i="3"/>
  <c r="AS708" i="3"/>
  <c r="AR708" i="3"/>
  <c r="AT707" i="3"/>
  <c r="AS707" i="3"/>
  <c r="AR707" i="3"/>
  <c r="AT706" i="3"/>
  <c r="AS706" i="3"/>
  <c r="AR706" i="3"/>
  <c r="AT705" i="3"/>
  <c r="AS705" i="3"/>
  <c r="AR705" i="3"/>
  <c r="AT704" i="3"/>
  <c r="AS704" i="3"/>
  <c r="AR704" i="3"/>
  <c r="AS703" i="3"/>
  <c r="AT703" i="3" s="1"/>
  <c r="AR703" i="3"/>
  <c r="AS702" i="3"/>
  <c r="AT702" i="3" s="1"/>
  <c r="AR702" i="3"/>
  <c r="AS701" i="3"/>
  <c r="AT701" i="3" s="1"/>
  <c r="AR701" i="3"/>
  <c r="AT700" i="3"/>
  <c r="AS700" i="3"/>
  <c r="AR700" i="3"/>
  <c r="AT699" i="3"/>
  <c r="AS699" i="3"/>
  <c r="AR699" i="3"/>
  <c r="AT698" i="3"/>
  <c r="AS698" i="3"/>
  <c r="AR698" i="3"/>
  <c r="AT697" i="3"/>
  <c r="AS697" i="3"/>
  <c r="AR697" i="3"/>
  <c r="AT696" i="3"/>
  <c r="AS696" i="3"/>
  <c r="AR696" i="3"/>
  <c r="AS695" i="3"/>
  <c r="AT695" i="3" s="1"/>
  <c r="AR695" i="3"/>
  <c r="AS694" i="3"/>
  <c r="AT694" i="3" s="1"/>
  <c r="AR694" i="3"/>
  <c r="AS693" i="3"/>
  <c r="AT693" i="3" s="1"/>
  <c r="AR693" i="3"/>
  <c r="AT692" i="3"/>
  <c r="AS692" i="3"/>
  <c r="AR692" i="3"/>
  <c r="AT691" i="3"/>
  <c r="AS691" i="3"/>
  <c r="AR691" i="3"/>
  <c r="AT690" i="3"/>
  <c r="AS690" i="3"/>
  <c r="AR690" i="3"/>
  <c r="AT689" i="3"/>
  <c r="AS689" i="3"/>
  <c r="AR689" i="3"/>
  <c r="AT688" i="3"/>
  <c r="AS688" i="3"/>
  <c r="AR688" i="3"/>
  <c r="AS687" i="3"/>
  <c r="AT687" i="3" s="1"/>
  <c r="AR687" i="3"/>
  <c r="AS686" i="3"/>
  <c r="AT686" i="3" s="1"/>
  <c r="AR686" i="3"/>
  <c r="AS685" i="3"/>
  <c r="AT685" i="3" s="1"/>
  <c r="AR685" i="3"/>
  <c r="AT684" i="3"/>
  <c r="AS684" i="3"/>
  <c r="AR684" i="3"/>
  <c r="AT683" i="3"/>
  <c r="AS683" i="3"/>
  <c r="AR683" i="3"/>
  <c r="AT682" i="3"/>
  <c r="AS682" i="3"/>
  <c r="AR682" i="3"/>
  <c r="AT681" i="3"/>
  <c r="AS681" i="3"/>
  <c r="AR681" i="3"/>
  <c r="AT680" i="3"/>
  <c r="AS680" i="3"/>
  <c r="AR680" i="3"/>
  <c r="AS679" i="3"/>
  <c r="AT679" i="3" s="1"/>
  <c r="AR679" i="3"/>
  <c r="AS678" i="3"/>
  <c r="AT678" i="3" s="1"/>
  <c r="AR678" i="3"/>
  <c r="AS677" i="3"/>
  <c r="AT677" i="3" s="1"/>
  <c r="AR677" i="3"/>
  <c r="AT676" i="3"/>
  <c r="AS676" i="3"/>
  <c r="AR676" i="3"/>
  <c r="AT675" i="3"/>
  <c r="AS675" i="3"/>
  <c r="AR675" i="3"/>
  <c r="AT674" i="3"/>
  <c r="AS674" i="3"/>
  <c r="AR674" i="3"/>
  <c r="AT673" i="3"/>
  <c r="AS673" i="3"/>
  <c r="AR673" i="3"/>
  <c r="AT672" i="3"/>
  <c r="AS672" i="3"/>
  <c r="AR672" i="3"/>
  <c r="AS671" i="3"/>
  <c r="AT671" i="3" s="1"/>
  <c r="AR671" i="3"/>
  <c r="AS670" i="3"/>
  <c r="AT670" i="3" s="1"/>
  <c r="AR670" i="3"/>
  <c r="AS669" i="3"/>
  <c r="AT669" i="3" s="1"/>
  <c r="AR669" i="3"/>
  <c r="AT668" i="3"/>
  <c r="AS668" i="3"/>
  <c r="AR668" i="3"/>
  <c r="AT667" i="3"/>
  <c r="AS667" i="3"/>
  <c r="AR667" i="3"/>
  <c r="AT666" i="3"/>
  <c r="AS666" i="3"/>
  <c r="AR666" i="3"/>
  <c r="AT665" i="3"/>
  <c r="AS665" i="3"/>
  <c r="AR665" i="3"/>
  <c r="AT664" i="3"/>
  <c r="AS664" i="3"/>
  <c r="AR664" i="3"/>
  <c r="AS663" i="3"/>
  <c r="AT663" i="3" s="1"/>
  <c r="AR663" i="3"/>
  <c r="AS662" i="3"/>
  <c r="AT662" i="3" s="1"/>
  <c r="AR662" i="3"/>
  <c r="AS661" i="3"/>
  <c r="AT661" i="3" s="1"/>
  <c r="AR661" i="3"/>
  <c r="AT660" i="3"/>
  <c r="AS660" i="3"/>
  <c r="AR660" i="3"/>
  <c r="AT659" i="3"/>
  <c r="AS659" i="3"/>
  <c r="AR659" i="3"/>
  <c r="AT658" i="3"/>
  <c r="AS658" i="3"/>
  <c r="AR658" i="3"/>
  <c r="AT657" i="3"/>
  <c r="AS657" i="3"/>
  <c r="AR657" i="3"/>
  <c r="AT656" i="3"/>
  <c r="AS656" i="3"/>
  <c r="AR656" i="3"/>
  <c r="AS655" i="3"/>
  <c r="AT655" i="3" s="1"/>
  <c r="AR655" i="3"/>
  <c r="AS654" i="3"/>
  <c r="AT654" i="3" s="1"/>
  <c r="AR654" i="3"/>
  <c r="AS653" i="3"/>
  <c r="AT653" i="3" s="1"/>
  <c r="AR653" i="3"/>
  <c r="AT652" i="3"/>
  <c r="AS652" i="3"/>
  <c r="AR652" i="3"/>
  <c r="AT651" i="3"/>
  <c r="AS651" i="3"/>
  <c r="AR651" i="3"/>
  <c r="AT650" i="3"/>
  <c r="AS650" i="3"/>
  <c r="AR650" i="3"/>
  <c r="AT649" i="3"/>
  <c r="AS649" i="3"/>
  <c r="AR649" i="3"/>
  <c r="AT648" i="3"/>
  <c r="AS648" i="3"/>
  <c r="AR648" i="3"/>
  <c r="AS647" i="3"/>
  <c r="AT647" i="3" s="1"/>
  <c r="AR647" i="3"/>
  <c r="AS646" i="3"/>
  <c r="AT646" i="3" s="1"/>
  <c r="AR646" i="3"/>
  <c r="AS645" i="3"/>
  <c r="AT645" i="3" s="1"/>
  <c r="AR645" i="3"/>
  <c r="AT644" i="3"/>
  <c r="AS644" i="3"/>
  <c r="AR644" i="3"/>
  <c r="AT643" i="3"/>
  <c r="AS643" i="3"/>
  <c r="AR643" i="3"/>
  <c r="AT642" i="3"/>
  <c r="AS642" i="3"/>
  <c r="AR642" i="3"/>
  <c r="AT641" i="3"/>
  <c r="AS641" i="3"/>
  <c r="AR641" i="3"/>
  <c r="AT640" i="3"/>
  <c r="AS640" i="3"/>
  <c r="AR640" i="3"/>
  <c r="AS639" i="3"/>
  <c r="AT639" i="3" s="1"/>
  <c r="AR639" i="3"/>
  <c r="AS638" i="3"/>
  <c r="AT638" i="3" s="1"/>
  <c r="AR638" i="3"/>
  <c r="AS637" i="3"/>
  <c r="AT637" i="3" s="1"/>
  <c r="AR637" i="3"/>
  <c r="AT636" i="3"/>
  <c r="AS636" i="3"/>
  <c r="AR636" i="3"/>
  <c r="AT635" i="3"/>
  <c r="AS635" i="3"/>
  <c r="AR635" i="3"/>
  <c r="AT634" i="3"/>
  <c r="AS634" i="3"/>
  <c r="AR634" i="3"/>
  <c r="AT633" i="3"/>
  <c r="AS633" i="3"/>
  <c r="AR633" i="3"/>
  <c r="AT632" i="3"/>
  <c r="AS632" i="3"/>
  <c r="AR632" i="3"/>
  <c r="AS631" i="3"/>
  <c r="AT631" i="3" s="1"/>
  <c r="AR631" i="3"/>
  <c r="AS630" i="3"/>
  <c r="AT630" i="3" s="1"/>
  <c r="AR630" i="3"/>
  <c r="AS629" i="3"/>
  <c r="AT629" i="3" s="1"/>
  <c r="AR629" i="3"/>
  <c r="AT628" i="3"/>
  <c r="AS628" i="3"/>
  <c r="AR628" i="3"/>
  <c r="AT627" i="3"/>
  <c r="AS627" i="3"/>
  <c r="AR627" i="3"/>
  <c r="AT626" i="3"/>
  <c r="AS626" i="3"/>
  <c r="AR626" i="3"/>
  <c r="AT625" i="3"/>
  <c r="AS625" i="3"/>
  <c r="AR625" i="3"/>
  <c r="AT624" i="3"/>
  <c r="AS624" i="3"/>
  <c r="AR624" i="3"/>
  <c r="AS623" i="3"/>
  <c r="AT623" i="3" s="1"/>
  <c r="AR623" i="3"/>
  <c r="AS622" i="3"/>
  <c r="AT622" i="3" s="1"/>
  <c r="AR622" i="3"/>
  <c r="AS621" i="3"/>
  <c r="AT621" i="3" s="1"/>
  <c r="AR621" i="3"/>
  <c r="AT620" i="3"/>
  <c r="AS620" i="3"/>
  <c r="AR620" i="3"/>
  <c r="AT619" i="3"/>
  <c r="AS619" i="3"/>
  <c r="AR619" i="3"/>
  <c r="AT618" i="3"/>
  <c r="AS618" i="3"/>
  <c r="AR618" i="3"/>
  <c r="AT617" i="3"/>
  <c r="AS617" i="3"/>
  <c r="AR617" i="3"/>
  <c r="AT616" i="3"/>
  <c r="AS616" i="3"/>
  <c r="AR616" i="3"/>
  <c r="AS615" i="3"/>
  <c r="AT615" i="3" s="1"/>
  <c r="AR615" i="3"/>
  <c r="AS614" i="3"/>
  <c r="AT614" i="3" s="1"/>
  <c r="AR614" i="3"/>
  <c r="AS613" i="3"/>
  <c r="AT613" i="3" s="1"/>
  <c r="AR613" i="3"/>
  <c r="AT612" i="3"/>
  <c r="AS612" i="3"/>
  <c r="AR612" i="3"/>
  <c r="AT611" i="3"/>
  <c r="AS611" i="3"/>
  <c r="AR611" i="3"/>
  <c r="AT610" i="3"/>
  <c r="AS610" i="3"/>
  <c r="AR610" i="3"/>
  <c r="AT609" i="3"/>
  <c r="AS609" i="3"/>
  <c r="AR609" i="3"/>
  <c r="AT608" i="3"/>
  <c r="AS608" i="3"/>
  <c r="AR608" i="3"/>
  <c r="AS607" i="3"/>
  <c r="AT607" i="3" s="1"/>
  <c r="AR607" i="3"/>
  <c r="AS606" i="3"/>
  <c r="AT606" i="3" s="1"/>
  <c r="AR606" i="3"/>
  <c r="AS605" i="3"/>
  <c r="AT605" i="3" s="1"/>
  <c r="AR605" i="3"/>
  <c r="AT604" i="3"/>
  <c r="AS604" i="3"/>
  <c r="AR604" i="3"/>
  <c r="AT603" i="3"/>
  <c r="AS603" i="3"/>
  <c r="AR603" i="3"/>
  <c r="AT602" i="3"/>
  <c r="AS602" i="3"/>
  <c r="AR602" i="3"/>
  <c r="AT601" i="3"/>
  <c r="AS601" i="3"/>
  <c r="AR601" i="3"/>
  <c r="AT600" i="3"/>
  <c r="AS600" i="3"/>
  <c r="AR600" i="3"/>
  <c r="AS599" i="3"/>
  <c r="AT599" i="3" s="1"/>
  <c r="AR599" i="3"/>
  <c r="AS598" i="3"/>
  <c r="AT598" i="3" s="1"/>
  <c r="AR598" i="3"/>
  <c r="AS597" i="3"/>
  <c r="AT597" i="3" s="1"/>
  <c r="AR597" i="3"/>
  <c r="AT596" i="3"/>
  <c r="AS596" i="3"/>
  <c r="AR596" i="3"/>
  <c r="AT595" i="3"/>
  <c r="AS595" i="3"/>
  <c r="AR595" i="3"/>
  <c r="AT594" i="3"/>
  <c r="AS594" i="3"/>
  <c r="AR594" i="3"/>
  <c r="AT593" i="3"/>
  <c r="AS593" i="3"/>
  <c r="AR593" i="3"/>
  <c r="AT592" i="3"/>
  <c r="AS592" i="3"/>
  <c r="AR592" i="3"/>
  <c r="AS591" i="3"/>
  <c r="AT591" i="3" s="1"/>
  <c r="AR591" i="3"/>
  <c r="AS590" i="3"/>
  <c r="AT590" i="3" s="1"/>
  <c r="AR590" i="3"/>
  <c r="AS589" i="3"/>
  <c r="AT589" i="3" s="1"/>
  <c r="AR589" i="3"/>
  <c r="AT588" i="3"/>
  <c r="AS588" i="3"/>
  <c r="AR588" i="3"/>
  <c r="AT587" i="3"/>
  <c r="AS587" i="3"/>
  <c r="AR587" i="3"/>
  <c r="AT586" i="3"/>
  <c r="AS586" i="3"/>
  <c r="AR586" i="3"/>
  <c r="AT585" i="3"/>
  <c r="AS585" i="3"/>
  <c r="AR585" i="3"/>
  <c r="AT584" i="3"/>
  <c r="AS584" i="3"/>
  <c r="AR584" i="3"/>
  <c r="AS583" i="3"/>
  <c r="AT583" i="3" s="1"/>
  <c r="AR583" i="3"/>
  <c r="AS582" i="3"/>
  <c r="AT582" i="3" s="1"/>
  <c r="AR582" i="3"/>
  <c r="AS581" i="3"/>
  <c r="AT581" i="3" s="1"/>
  <c r="AR581" i="3"/>
  <c r="AT580" i="3"/>
  <c r="AS580" i="3"/>
  <c r="AR580" i="3"/>
  <c r="AT579" i="3"/>
  <c r="AS579" i="3"/>
  <c r="AR579" i="3"/>
  <c r="AT578" i="3"/>
  <c r="AS578" i="3"/>
  <c r="AR578" i="3"/>
  <c r="AT577" i="3"/>
  <c r="AS577" i="3"/>
  <c r="AR577" i="3"/>
  <c r="AT576" i="3"/>
  <c r="AS576" i="3"/>
  <c r="AR576" i="3"/>
  <c r="AS575" i="3"/>
  <c r="AT575" i="3" s="1"/>
  <c r="AR575" i="3"/>
  <c r="AS574" i="3"/>
  <c r="AT574" i="3" s="1"/>
  <c r="AR574" i="3"/>
  <c r="AS573" i="3"/>
  <c r="AT573" i="3" s="1"/>
  <c r="AR573" i="3"/>
  <c r="AT572" i="3"/>
  <c r="AS572" i="3"/>
  <c r="AR572" i="3"/>
  <c r="AT571" i="3"/>
  <c r="AS571" i="3"/>
  <c r="AR571" i="3"/>
  <c r="AT570" i="3"/>
  <c r="AS570" i="3"/>
  <c r="AR570" i="3"/>
  <c r="AT569" i="3"/>
  <c r="AS569" i="3"/>
  <c r="AR569" i="3"/>
  <c r="AT568" i="3"/>
  <c r="AS568" i="3"/>
  <c r="AR568" i="3"/>
  <c r="AS567" i="3"/>
  <c r="AT567" i="3" s="1"/>
  <c r="AR567" i="3"/>
  <c r="AS566" i="3"/>
  <c r="AT566" i="3" s="1"/>
  <c r="AR566" i="3"/>
  <c r="AS565" i="3"/>
  <c r="AT565" i="3" s="1"/>
  <c r="AR565" i="3"/>
  <c r="AT564" i="3"/>
  <c r="AS564" i="3"/>
  <c r="AR564" i="3"/>
  <c r="AT563" i="3"/>
  <c r="AS563" i="3"/>
  <c r="AR563" i="3"/>
  <c r="AT562" i="3"/>
  <c r="AS562" i="3"/>
  <c r="AR562" i="3"/>
  <c r="AT561" i="3"/>
  <c r="AS561" i="3"/>
  <c r="AR561" i="3"/>
  <c r="AT560" i="3"/>
  <c r="AS560" i="3"/>
  <c r="AR560" i="3"/>
  <c r="AS559" i="3"/>
  <c r="AT559" i="3" s="1"/>
  <c r="AR559" i="3"/>
  <c r="AS558" i="3"/>
  <c r="AT558" i="3" s="1"/>
  <c r="AR558" i="3"/>
  <c r="AS557" i="3"/>
  <c r="AT557" i="3" s="1"/>
  <c r="AR557" i="3"/>
  <c r="AT556" i="3"/>
  <c r="AS556" i="3"/>
  <c r="AR556" i="3"/>
  <c r="AT555" i="3"/>
  <c r="AS555" i="3"/>
  <c r="AR555" i="3"/>
  <c r="AT554" i="3"/>
  <c r="AS554" i="3"/>
  <c r="AR554" i="3"/>
  <c r="AT553" i="3"/>
  <c r="AS553" i="3"/>
  <c r="AR553" i="3"/>
  <c r="AT552" i="3"/>
  <c r="AS552" i="3"/>
  <c r="AR552" i="3"/>
  <c r="AS551" i="3"/>
  <c r="AT551" i="3" s="1"/>
  <c r="AR551" i="3"/>
  <c r="AS550" i="3"/>
  <c r="AT550" i="3" s="1"/>
  <c r="AR550" i="3"/>
  <c r="AS549" i="3"/>
  <c r="AT549" i="3" s="1"/>
  <c r="AR549" i="3"/>
  <c r="AT548" i="3"/>
  <c r="AS548" i="3"/>
  <c r="AR548" i="3"/>
  <c r="AT547" i="3"/>
  <c r="AS547" i="3"/>
  <c r="AR547" i="3"/>
  <c r="AT546" i="3"/>
  <c r="AS546" i="3"/>
  <c r="AR546" i="3"/>
  <c r="AT545" i="3"/>
  <c r="AS545" i="3"/>
  <c r="AR545" i="3"/>
  <c r="AT544" i="3"/>
  <c r="AS544" i="3"/>
  <c r="AR544" i="3"/>
  <c r="AS543" i="3"/>
  <c r="AT543" i="3" s="1"/>
  <c r="AR543" i="3"/>
  <c r="AS542" i="3"/>
  <c r="AT542" i="3" s="1"/>
  <c r="AR542" i="3"/>
  <c r="AS541" i="3"/>
  <c r="AT541" i="3" s="1"/>
  <c r="AR541" i="3"/>
  <c r="AT540" i="3"/>
  <c r="AS540" i="3"/>
  <c r="AR540" i="3"/>
  <c r="AT539" i="3"/>
  <c r="AS539" i="3"/>
  <c r="AR539" i="3"/>
  <c r="AT538" i="3"/>
  <c r="AS538" i="3"/>
  <c r="AR538" i="3"/>
  <c r="AT537" i="3"/>
  <c r="AS537" i="3"/>
  <c r="AR537" i="3"/>
  <c r="AT536" i="3"/>
  <c r="AS536" i="3"/>
  <c r="AR536" i="3"/>
  <c r="AS535" i="3"/>
  <c r="AT535" i="3" s="1"/>
  <c r="AR535" i="3"/>
  <c r="AS534" i="3"/>
  <c r="AT534" i="3" s="1"/>
  <c r="AR534" i="3"/>
  <c r="AS533" i="3"/>
  <c r="AT533" i="3" s="1"/>
  <c r="AR533" i="3"/>
  <c r="AT532" i="3"/>
  <c r="AS532" i="3"/>
  <c r="AR532" i="3"/>
  <c r="AS531" i="3"/>
  <c r="AT531" i="3" s="1"/>
  <c r="AR531" i="3"/>
  <c r="AT530" i="3"/>
  <c r="AS530" i="3"/>
  <c r="AR530" i="3"/>
  <c r="AT529" i="3"/>
  <c r="AS529" i="3"/>
  <c r="AR529" i="3"/>
  <c r="AT528" i="3"/>
  <c r="AS528" i="3"/>
  <c r="AR528" i="3"/>
  <c r="AS527" i="3"/>
  <c r="AT527" i="3" s="1"/>
  <c r="AR527" i="3"/>
  <c r="AS526" i="3"/>
  <c r="AT526" i="3" s="1"/>
  <c r="AR526" i="3"/>
  <c r="AS525" i="3"/>
  <c r="AT525" i="3" s="1"/>
  <c r="AR525" i="3"/>
  <c r="AT524" i="3"/>
  <c r="AS524" i="3"/>
  <c r="AR524" i="3"/>
  <c r="AS523" i="3"/>
  <c r="AT523" i="3" s="1"/>
  <c r="AR523" i="3"/>
  <c r="AT522" i="3"/>
  <c r="AS522" i="3"/>
  <c r="AR522" i="3"/>
  <c r="AT521" i="3"/>
  <c r="AS521" i="3"/>
  <c r="AR521" i="3"/>
  <c r="AT520" i="3"/>
  <c r="AS520" i="3"/>
  <c r="AR520" i="3"/>
  <c r="AS519" i="3"/>
  <c r="AT519" i="3" s="1"/>
  <c r="AR519" i="3"/>
  <c r="AS518" i="3"/>
  <c r="AT518" i="3" s="1"/>
  <c r="AR518" i="3"/>
  <c r="AS517" i="3"/>
  <c r="AT517" i="3" s="1"/>
  <c r="AR517" i="3"/>
  <c r="AT516" i="3"/>
  <c r="AS516" i="3"/>
  <c r="AR516" i="3"/>
  <c r="AS515" i="3"/>
  <c r="AT515" i="3" s="1"/>
  <c r="AR515" i="3"/>
  <c r="AT514" i="3"/>
  <c r="AS514" i="3"/>
  <c r="AR514" i="3"/>
  <c r="AT513" i="3"/>
  <c r="AS513" i="3"/>
  <c r="AR513" i="3"/>
  <c r="AT512" i="3"/>
  <c r="AS512" i="3"/>
  <c r="AR512" i="3"/>
  <c r="AS511" i="3"/>
  <c r="AT511" i="3" s="1"/>
  <c r="AR511" i="3"/>
  <c r="AS510" i="3"/>
  <c r="AT510" i="3" s="1"/>
  <c r="AR510" i="3"/>
  <c r="AS509" i="3"/>
  <c r="AT509" i="3" s="1"/>
  <c r="AR509" i="3"/>
  <c r="AT508" i="3"/>
  <c r="AS508" i="3"/>
  <c r="AR508" i="3"/>
  <c r="AT507" i="3"/>
  <c r="AS507" i="3"/>
  <c r="AR507" i="3"/>
  <c r="AT506" i="3"/>
  <c r="AS506" i="3"/>
  <c r="AR506" i="3"/>
  <c r="AT505" i="3"/>
  <c r="AS505" i="3"/>
  <c r="AR505" i="3"/>
  <c r="AT504" i="3"/>
  <c r="AS504" i="3"/>
  <c r="AR504" i="3"/>
  <c r="AS503" i="3"/>
  <c r="AT503" i="3" s="1"/>
  <c r="AR503" i="3"/>
  <c r="AS502" i="3"/>
  <c r="AT502" i="3" s="1"/>
  <c r="AR502" i="3"/>
  <c r="AS501" i="3"/>
  <c r="AT501" i="3" s="1"/>
  <c r="AR501" i="3"/>
  <c r="AT500" i="3"/>
  <c r="AS500" i="3"/>
  <c r="AR500" i="3"/>
  <c r="AS499" i="3"/>
  <c r="AT499" i="3" s="1"/>
  <c r="AR499" i="3"/>
  <c r="AT498" i="3"/>
  <c r="AS498" i="3"/>
  <c r="AR498" i="3"/>
  <c r="AT497" i="3"/>
  <c r="AS497" i="3"/>
  <c r="AR497" i="3"/>
  <c r="AT496" i="3"/>
  <c r="AS496" i="3"/>
  <c r="AR496" i="3"/>
  <c r="AS495" i="3"/>
  <c r="AT495" i="3" s="1"/>
  <c r="AR495" i="3"/>
  <c r="AS494" i="3"/>
  <c r="AT494" i="3" s="1"/>
  <c r="AR494" i="3"/>
  <c r="AS493" i="3"/>
  <c r="AT493" i="3" s="1"/>
  <c r="AR493" i="3"/>
  <c r="AT492" i="3"/>
  <c r="AS492" i="3"/>
  <c r="AR492" i="3"/>
  <c r="AT491" i="3"/>
  <c r="AS491" i="3"/>
  <c r="AR491" i="3"/>
  <c r="AT490" i="3"/>
  <c r="AS490" i="3"/>
  <c r="AR490" i="3"/>
  <c r="AT489" i="3"/>
  <c r="AS489" i="3"/>
  <c r="AR489" i="3"/>
  <c r="AT488" i="3"/>
  <c r="AS488" i="3"/>
  <c r="AR488" i="3"/>
  <c r="AS487" i="3"/>
  <c r="AT487" i="3" s="1"/>
  <c r="AR487" i="3"/>
  <c r="AS486" i="3"/>
  <c r="AT486" i="3" s="1"/>
  <c r="AR486" i="3"/>
  <c r="AS485" i="3"/>
  <c r="AT485" i="3" s="1"/>
  <c r="AR485" i="3"/>
  <c r="AT484" i="3"/>
  <c r="AS484" i="3"/>
  <c r="AR484" i="3"/>
  <c r="AT483" i="3"/>
  <c r="AS483" i="3"/>
  <c r="AR483" i="3"/>
  <c r="AT482" i="3"/>
  <c r="AS482" i="3"/>
  <c r="AR482" i="3"/>
  <c r="AT481" i="3"/>
  <c r="AS481" i="3"/>
  <c r="AR481" i="3"/>
  <c r="AT480" i="3"/>
  <c r="AS480" i="3"/>
  <c r="AR480" i="3"/>
  <c r="AS479" i="3"/>
  <c r="AT479" i="3" s="1"/>
  <c r="AR479" i="3"/>
  <c r="AS478" i="3"/>
  <c r="AT478" i="3" s="1"/>
  <c r="AR478" i="3"/>
  <c r="AS477" i="3"/>
  <c r="AT477" i="3" s="1"/>
  <c r="AR477" i="3"/>
  <c r="AT476" i="3"/>
  <c r="AS476" i="3"/>
  <c r="AR476" i="3"/>
  <c r="AT475" i="3"/>
  <c r="AS475" i="3"/>
  <c r="AR475" i="3"/>
  <c r="AT474" i="3"/>
  <c r="AS474" i="3"/>
  <c r="AR474" i="3"/>
  <c r="AT473" i="3"/>
  <c r="AS473" i="3"/>
  <c r="AR473" i="3"/>
  <c r="AT472" i="3"/>
  <c r="AS472" i="3"/>
  <c r="AR472" i="3"/>
  <c r="AS471" i="3"/>
  <c r="AT471" i="3" s="1"/>
  <c r="AR471" i="3"/>
  <c r="AS470" i="3"/>
  <c r="AT470" i="3" s="1"/>
  <c r="AR470" i="3"/>
  <c r="AS469" i="3"/>
  <c r="AT469" i="3" s="1"/>
  <c r="AR469" i="3"/>
  <c r="AT468" i="3"/>
  <c r="AS468" i="3"/>
  <c r="AR468" i="3"/>
  <c r="AS467" i="3"/>
  <c r="AT467" i="3" s="1"/>
  <c r="AR467" i="3"/>
  <c r="AT466" i="3"/>
  <c r="AS466" i="3"/>
  <c r="AR466" i="3"/>
  <c r="AT465" i="3"/>
  <c r="AS465" i="3"/>
  <c r="AR465" i="3"/>
  <c r="AT464" i="3"/>
  <c r="AS464" i="3"/>
  <c r="AR464" i="3"/>
  <c r="AS463" i="3"/>
  <c r="AT463" i="3" s="1"/>
  <c r="AR463" i="3"/>
  <c r="AS462" i="3"/>
  <c r="AT462" i="3" s="1"/>
  <c r="AR462" i="3"/>
  <c r="AS461" i="3"/>
  <c r="AT461" i="3" s="1"/>
  <c r="AR461" i="3"/>
  <c r="AT460" i="3"/>
  <c r="AS460" i="3"/>
  <c r="AR460" i="3"/>
  <c r="AS459" i="3"/>
  <c r="AT459" i="3" s="1"/>
  <c r="AR459" i="3"/>
  <c r="AT458" i="3"/>
  <c r="AS458" i="3"/>
  <c r="AR458" i="3"/>
  <c r="AT457" i="3"/>
  <c r="AS457" i="3"/>
  <c r="AR457" i="3"/>
  <c r="AT456" i="3"/>
  <c r="AS456" i="3"/>
  <c r="AR456" i="3"/>
  <c r="AS455" i="3"/>
  <c r="AT455" i="3" s="1"/>
  <c r="AR455" i="3"/>
  <c r="AS454" i="3"/>
  <c r="AT454" i="3" s="1"/>
  <c r="AR454" i="3"/>
  <c r="AS453" i="3"/>
  <c r="AT453" i="3" s="1"/>
  <c r="AR453" i="3"/>
  <c r="AT452" i="3"/>
  <c r="AS452" i="3"/>
  <c r="AR452" i="3"/>
  <c r="AS451" i="3"/>
  <c r="AT451" i="3" s="1"/>
  <c r="AR451" i="3"/>
  <c r="AT450" i="3"/>
  <c r="AS450" i="3"/>
  <c r="AR450" i="3"/>
  <c r="AT449" i="3"/>
  <c r="AS449" i="3"/>
  <c r="AR449" i="3"/>
  <c r="AT448" i="3"/>
  <c r="AS448" i="3"/>
  <c r="AR448" i="3"/>
  <c r="AS447" i="3"/>
  <c r="AT447" i="3" s="1"/>
  <c r="AR447" i="3"/>
  <c r="AS446" i="3"/>
  <c r="AT446" i="3" s="1"/>
  <c r="AR446" i="3"/>
  <c r="AS445" i="3"/>
  <c r="AT445" i="3" s="1"/>
  <c r="AR445" i="3"/>
  <c r="AT444" i="3"/>
  <c r="AS444" i="3"/>
  <c r="AR444" i="3"/>
  <c r="AT443" i="3"/>
  <c r="AS443" i="3"/>
  <c r="AR443" i="3"/>
  <c r="AT442" i="3"/>
  <c r="AS442" i="3"/>
  <c r="AR442" i="3"/>
  <c r="AT441" i="3"/>
  <c r="AS441" i="3"/>
  <c r="AR441" i="3"/>
  <c r="AT440" i="3"/>
  <c r="AS440" i="3"/>
  <c r="AR440" i="3"/>
  <c r="AS439" i="3"/>
  <c r="AT439" i="3" s="1"/>
  <c r="AR439" i="3"/>
  <c r="AS438" i="3"/>
  <c r="AT438" i="3" s="1"/>
  <c r="AR438" i="3"/>
  <c r="AS437" i="3"/>
  <c r="AT437" i="3" s="1"/>
  <c r="AR437" i="3"/>
  <c r="AT436" i="3"/>
  <c r="AS436" i="3"/>
  <c r="AR436" i="3"/>
  <c r="AS435" i="3"/>
  <c r="AT435" i="3" s="1"/>
  <c r="AR435" i="3"/>
  <c r="AT434" i="3"/>
  <c r="AS434" i="3"/>
  <c r="AR434" i="3"/>
  <c r="AT433" i="3"/>
  <c r="AS433" i="3"/>
  <c r="AR433" i="3"/>
  <c r="AT432" i="3"/>
  <c r="AS432" i="3"/>
  <c r="AR432" i="3"/>
  <c r="AS431" i="3"/>
  <c r="AT431" i="3" s="1"/>
  <c r="AR431" i="3"/>
  <c r="AS430" i="3"/>
  <c r="AT430" i="3" s="1"/>
  <c r="AR430" i="3"/>
  <c r="AS429" i="3"/>
  <c r="AT429" i="3" s="1"/>
  <c r="AR429" i="3"/>
  <c r="AT428" i="3"/>
  <c r="AS428" i="3"/>
  <c r="AR428" i="3"/>
  <c r="AS427" i="3"/>
  <c r="AT427" i="3" s="1"/>
  <c r="AR427" i="3"/>
  <c r="AT426" i="3"/>
  <c r="AS426" i="3"/>
  <c r="AR426" i="3"/>
  <c r="AT425" i="3"/>
  <c r="AS425" i="3"/>
  <c r="AR425" i="3"/>
  <c r="AT424" i="3"/>
  <c r="AS424" i="3"/>
  <c r="AR424" i="3"/>
  <c r="AS423" i="3"/>
  <c r="AT423" i="3" s="1"/>
  <c r="AR423" i="3"/>
  <c r="AS422" i="3"/>
  <c r="AT422" i="3" s="1"/>
  <c r="AR422" i="3"/>
  <c r="AS421" i="3"/>
  <c r="AT421" i="3" s="1"/>
  <c r="AR421" i="3"/>
  <c r="AT420" i="3"/>
  <c r="AS420" i="3"/>
  <c r="AR420" i="3"/>
  <c r="AT419" i="3"/>
  <c r="AS419" i="3"/>
  <c r="AR419" i="3"/>
  <c r="AT418" i="3"/>
  <c r="AS418" i="3"/>
  <c r="AR418" i="3"/>
  <c r="AT417" i="3"/>
  <c r="AS417" i="3"/>
  <c r="AR417" i="3"/>
  <c r="AT416" i="3"/>
  <c r="AS416" i="3"/>
  <c r="AR416" i="3"/>
  <c r="AS415" i="3"/>
  <c r="AT415" i="3" s="1"/>
  <c r="AR415" i="3"/>
  <c r="AS414" i="3"/>
  <c r="AT414" i="3" s="1"/>
  <c r="AR414" i="3"/>
  <c r="AS413" i="3"/>
  <c r="AT413" i="3" s="1"/>
  <c r="AR413" i="3"/>
  <c r="AT412" i="3"/>
  <c r="AS412" i="3"/>
  <c r="AR412" i="3"/>
  <c r="AT411" i="3"/>
  <c r="AS411" i="3"/>
  <c r="AR411" i="3"/>
  <c r="AT410" i="3"/>
  <c r="AS410" i="3"/>
  <c r="AR410" i="3"/>
  <c r="AT409" i="3"/>
  <c r="AS409" i="3"/>
  <c r="AR409" i="3"/>
  <c r="AT408" i="3"/>
  <c r="AS408" i="3"/>
  <c r="AR408" i="3"/>
  <c r="AS407" i="3"/>
  <c r="AT407" i="3" s="1"/>
  <c r="AR407" i="3"/>
  <c r="AS406" i="3"/>
  <c r="AT406" i="3" s="1"/>
  <c r="AR406" i="3"/>
  <c r="AS405" i="3"/>
  <c r="AT405" i="3" s="1"/>
  <c r="AR405" i="3"/>
  <c r="AT404" i="3"/>
  <c r="AS404" i="3"/>
  <c r="AR404" i="3"/>
  <c r="AS403" i="3"/>
  <c r="AT403" i="3" s="1"/>
  <c r="AR403" i="3"/>
  <c r="AT402" i="3"/>
  <c r="AS402" i="3"/>
  <c r="AR402" i="3"/>
  <c r="AT401" i="3"/>
  <c r="AS401" i="3"/>
  <c r="AR401" i="3"/>
  <c r="AT400" i="3"/>
  <c r="AS400" i="3"/>
  <c r="AR400" i="3"/>
  <c r="AS399" i="3"/>
  <c r="AT399" i="3" s="1"/>
  <c r="AR399" i="3"/>
  <c r="AS398" i="3"/>
  <c r="AT398" i="3" s="1"/>
  <c r="AR398" i="3"/>
  <c r="AS397" i="3"/>
  <c r="AT397" i="3" s="1"/>
  <c r="AR397" i="3"/>
  <c r="AT396" i="3"/>
  <c r="AS396" i="3"/>
  <c r="AR396" i="3"/>
  <c r="AS395" i="3"/>
  <c r="AT395" i="3" s="1"/>
  <c r="AR395" i="3"/>
  <c r="AT394" i="3"/>
  <c r="AS394" i="3"/>
  <c r="AR394" i="3"/>
  <c r="AT393" i="3"/>
  <c r="AS393" i="3"/>
  <c r="AR393" i="3"/>
  <c r="AT392" i="3"/>
  <c r="AS392" i="3"/>
  <c r="AR392" i="3"/>
  <c r="AS391" i="3"/>
  <c r="AT391" i="3" s="1"/>
  <c r="AR391" i="3"/>
  <c r="AS390" i="3"/>
  <c r="AT390" i="3" s="1"/>
  <c r="AR390" i="3"/>
  <c r="AS389" i="3"/>
  <c r="AT389" i="3" s="1"/>
  <c r="AR389" i="3"/>
  <c r="AT388" i="3"/>
  <c r="AS388" i="3"/>
  <c r="AR388" i="3"/>
  <c r="AT387" i="3"/>
  <c r="AS387" i="3"/>
  <c r="AR387" i="3"/>
  <c r="AT386" i="3"/>
  <c r="AS386" i="3"/>
  <c r="AR386" i="3"/>
  <c r="AT385" i="3"/>
  <c r="AS385" i="3"/>
  <c r="AR385" i="3"/>
  <c r="AT384" i="3"/>
  <c r="AS384" i="3"/>
  <c r="AR384" i="3"/>
  <c r="AS383" i="3"/>
  <c r="AT383" i="3" s="1"/>
  <c r="AR383" i="3"/>
  <c r="AS382" i="3"/>
  <c r="AT382" i="3" s="1"/>
  <c r="AR382" i="3"/>
  <c r="AS381" i="3"/>
  <c r="AT381" i="3" s="1"/>
  <c r="AR381" i="3"/>
  <c r="AT380" i="3"/>
  <c r="AS380" i="3"/>
  <c r="AR380" i="3"/>
  <c r="AT379" i="3"/>
  <c r="AS379" i="3"/>
  <c r="AR379" i="3"/>
  <c r="AT378" i="3"/>
  <c r="AS378" i="3"/>
  <c r="AR378" i="3"/>
  <c r="AT377" i="3"/>
  <c r="AS377" i="3"/>
  <c r="AR377" i="3"/>
  <c r="AT376" i="3"/>
  <c r="AS376" i="3"/>
  <c r="AR376" i="3"/>
  <c r="AS375" i="3"/>
  <c r="AT375" i="3" s="1"/>
  <c r="AR375" i="3"/>
  <c r="AS374" i="3"/>
  <c r="AT374" i="3" s="1"/>
  <c r="AR374" i="3"/>
  <c r="AS373" i="3"/>
  <c r="AT373" i="3" s="1"/>
  <c r="AR373" i="3"/>
  <c r="AT372" i="3"/>
  <c r="AS372" i="3"/>
  <c r="AR372" i="3"/>
  <c r="AS371" i="3"/>
  <c r="AT371" i="3" s="1"/>
  <c r="AR371" i="3"/>
  <c r="AT370" i="3"/>
  <c r="AS370" i="3"/>
  <c r="AR370" i="3"/>
  <c r="AT369" i="3"/>
  <c r="AS369" i="3"/>
  <c r="AR369" i="3"/>
  <c r="AT368" i="3"/>
  <c r="AS368" i="3"/>
  <c r="AR368" i="3"/>
  <c r="AS367" i="3"/>
  <c r="AT367" i="3" s="1"/>
  <c r="AR367" i="3"/>
  <c r="AS366" i="3"/>
  <c r="AT366" i="3" s="1"/>
  <c r="AR366" i="3"/>
  <c r="AS365" i="3"/>
  <c r="AT365" i="3" s="1"/>
  <c r="AR365" i="3"/>
  <c r="AT364" i="3"/>
  <c r="AS364" i="3"/>
  <c r="AR364" i="3"/>
  <c r="AS363" i="3"/>
  <c r="AT363" i="3" s="1"/>
  <c r="AR363" i="3"/>
  <c r="AT362" i="3"/>
  <c r="AS362" i="3"/>
  <c r="AR362" i="3"/>
  <c r="AT361" i="3"/>
  <c r="AS361" i="3"/>
  <c r="AR361" i="3"/>
  <c r="AT360" i="3"/>
  <c r="AS360" i="3"/>
  <c r="AR360" i="3"/>
  <c r="AS359" i="3"/>
  <c r="AT359" i="3" s="1"/>
  <c r="AR359" i="3"/>
  <c r="AS358" i="3"/>
  <c r="AT358" i="3" s="1"/>
  <c r="AR358" i="3"/>
  <c r="AS357" i="3"/>
  <c r="AT357" i="3" s="1"/>
  <c r="AR357" i="3"/>
  <c r="AT356" i="3"/>
  <c r="AS356" i="3"/>
  <c r="AR356" i="3"/>
  <c r="AT355" i="3"/>
  <c r="AS355" i="3"/>
  <c r="AR355" i="3"/>
  <c r="AT354" i="3"/>
  <c r="AS354" i="3"/>
  <c r="AR354" i="3"/>
  <c r="AT353" i="3"/>
  <c r="AS353" i="3"/>
  <c r="AR353" i="3"/>
  <c r="AT352" i="3"/>
  <c r="AS352" i="3"/>
  <c r="AR352" i="3"/>
  <c r="AS351" i="3"/>
  <c r="AT351" i="3" s="1"/>
  <c r="AR351" i="3"/>
  <c r="AS350" i="3"/>
  <c r="AT350" i="3" s="1"/>
  <c r="AR350" i="3"/>
  <c r="AS349" i="3"/>
  <c r="AT349" i="3" s="1"/>
  <c r="AR349" i="3"/>
  <c r="AT348" i="3"/>
  <c r="AS348" i="3"/>
  <c r="AR348" i="3"/>
  <c r="AT347" i="3"/>
  <c r="AS347" i="3"/>
  <c r="AR347" i="3"/>
  <c r="AT346" i="3"/>
  <c r="AS346" i="3"/>
  <c r="AR346" i="3"/>
  <c r="AT345" i="3"/>
  <c r="AS345" i="3"/>
  <c r="AR345" i="3"/>
  <c r="AT344" i="3"/>
  <c r="AS344" i="3"/>
  <c r="AR344" i="3"/>
  <c r="AS343" i="3"/>
  <c r="AT343" i="3" s="1"/>
  <c r="AR343" i="3"/>
  <c r="AS342" i="3"/>
  <c r="AT342" i="3" s="1"/>
  <c r="AR342" i="3"/>
  <c r="AS341" i="3"/>
  <c r="AT341" i="3" s="1"/>
  <c r="AR341" i="3"/>
  <c r="AT340" i="3"/>
  <c r="AS340" i="3"/>
  <c r="AR340" i="3"/>
  <c r="AS339" i="3"/>
  <c r="AT339" i="3" s="1"/>
  <c r="AR339" i="3"/>
  <c r="AT338" i="3"/>
  <c r="AS338" i="3"/>
  <c r="AR338" i="3"/>
  <c r="AT337" i="3"/>
  <c r="AS337" i="3"/>
  <c r="AR337" i="3"/>
  <c r="AT336" i="3"/>
  <c r="AS336" i="3"/>
  <c r="AR336" i="3"/>
  <c r="AS335" i="3"/>
  <c r="AT335" i="3" s="1"/>
  <c r="AR335" i="3"/>
  <c r="AS334" i="3"/>
  <c r="AT334" i="3" s="1"/>
  <c r="AR334" i="3"/>
  <c r="AS333" i="3"/>
  <c r="AT333" i="3" s="1"/>
  <c r="AR333" i="3"/>
  <c r="AT332" i="3"/>
  <c r="AS332" i="3"/>
  <c r="AR332" i="3"/>
  <c r="AS331" i="3"/>
  <c r="AT331" i="3" s="1"/>
  <c r="AR331" i="3"/>
  <c r="AT330" i="3"/>
  <c r="AS330" i="3"/>
  <c r="AR330" i="3"/>
  <c r="AT329" i="3"/>
  <c r="AS329" i="3"/>
  <c r="AR329" i="3"/>
  <c r="AT328" i="3"/>
  <c r="AS328" i="3"/>
  <c r="AR328" i="3"/>
  <c r="AS327" i="3"/>
  <c r="AT327" i="3" s="1"/>
  <c r="AR327" i="3"/>
  <c r="AS326" i="3"/>
  <c r="AT326" i="3" s="1"/>
  <c r="AR326" i="3"/>
  <c r="AS325" i="3"/>
  <c r="AT325" i="3" s="1"/>
  <c r="AR325" i="3"/>
  <c r="AT324" i="3"/>
  <c r="AS324" i="3"/>
  <c r="AR324" i="3"/>
  <c r="AT323" i="3"/>
  <c r="AS323" i="3"/>
  <c r="AR323" i="3"/>
  <c r="AT322" i="3"/>
  <c r="AS322" i="3"/>
  <c r="AR322" i="3"/>
  <c r="AT321" i="3"/>
  <c r="AS321" i="3"/>
  <c r="AR321" i="3"/>
  <c r="AT320" i="3"/>
  <c r="AS320" i="3"/>
  <c r="AR320" i="3"/>
  <c r="AS319" i="3"/>
  <c r="AT319" i="3" s="1"/>
  <c r="AR319" i="3"/>
  <c r="AS318" i="3"/>
  <c r="AT318" i="3" s="1"/>
  <c r="AR318" i="3"/>
  <c r="AS317" i="3"/>
  <c r="AT317" i="3" s="1"/>
  <c r="AR317" i="3"/>
  <c r="AT316" i="3"/>
  <c r="AS316" i="3"/>
  <c r="AR316" i="3"/>
  <c r="AT315" i="3"/>
  <c r="AS315" i="3"/>
  <c r="AR315" i="3"/>
  <c r="AT314" i="3"/>
  <c r="AS314" i="3"/>
  <c r="AR314" i="3"/>
  <c r="AT313" i="3"/>
  <c r="AS313" i="3"/>
  <c r="AR313" i="3"/>
  <c r="AT312" i="3"/>
  <c r="AS312" i="3"/>
  <c r="AR312" i="3"/>
  <c r="AS311" i="3"/>
  <c r="AT311" i="3" s="1"/>
  <c r="AR311" i="3"/>
  <c r="AS310" i="3"/>
  <c r="AT310" i="3" s="1"/>
  <c r="AR310" i="3"/>
  <c r="AS309" i="3"/>
  <c r="AT309" i="3" s="1"/>
  <c r="AR309" i="3"/>
  <c r="AT308" i="3"/>
  <c r="AS308" i="3"/>
  <c r="AR308" i="3"/>
  <c r="AS307" i="3"/>
  <c r="AT307" i="3" s="1"/>
  <c r="AR307" i="3"/>
  <c r="AT306" i="3"/>
  <c r="AS306" i="3"/>
  <c r="AR306" i="3"/>
  <c r="AT305" i="3"/>
  <c r="AS305" i="3"/>
  <c r="AR305" i="3"/>
  <c r="AT304" i="3"/>
  <c r="AS304" i="3"/>
  <c r="AR304" i="3"/>
  <c r="AS303" i="3"/>
  <c r="AT303" i="3" s="1"/>
  <c r="AR303" i="3"/>
  <c r="AS302" i="3"/>
  <c r="AT302" i="3" s="1"/>
  <c r="AR302" i="3"/>
  <c r="AS301" i="3"/>
  <c r="AT301" i="3" s="1"/>
  <c r="AR301" i="3"/>
  <c r="AT300" i="3"/>
  <c r="AS300" i="3"/>
  <c r="AR300" i="3"/>
  <c r="AS299" i="3"/>
  <c r="AT299" i="3" s="1"/>
  <c r="AR299" i="3"/>
  <c r="AT298" i="3"/>
  <c r="AS298" i="3"/>
  <c r="AR298" i="3"/>
  <c r="AT297" i="3"/>
  <c r="AS297" i="3"/>
  <c r="AR297" i="3"/>
  <c r="AT296" i="3"/>
  <c r="AS296" i="3"/>
  <c r="AR296" i="3"/>
  <c r="AS295" i="3"/>
  <c r="AT295" i="3" s="1"/>
  <c r="AR295" i="3"/>
  <c r="AS294" i="3"/>
  <c r="AT294" i="3" s="1"/>
  <c r="AR294" i="3"/>
  <c r="AS293" i="3"/>
  <c r="AT293" i="3" s="1"/>
  <c r="AR293" i="3"/>
  <c r="AT292" i="3"/>
  <c r="AS292" i="3"/>
  <c r="AR292" i="3"/>
  <c r="AT291" i="3"/>
  <c r="AS291" i="3"/>
  <c r="AR291" i="3"/>
  <c r="AT290" i="3"/>
  <c r="AS290" i="3"/>
  <c r="AR290" i="3"/>
  <c r="AT289" i="3"/>
  <c r="AS289" i="3"/>
  <c r="AR289" i="3"/>
  <c r="AT288" i="3"/>
  <c r="AS288" i="3"/>
  <c r="AR288" i="3"/>
  <c r="AS287" i="3"/>
  <c r="AT287" i="3" s="1"/>
  <c r="AR287" i="3"/>
  <c r="AS286" i="3"/>
  <c r="AT286" i="3" s="1"/>
  <c r="AR286" i="3"/>
  <c r="AS285" i="3"/>
  <c r="AT285" i="3" s="1"/>
  <c r="AR285" i="3"/>
  <c r="AT284" i="3"/>
  <c r="AS284" i="3"/>
  <c r="AR284" i="3"/>
  <c r="AT283" i="3"/>
  <c r="AS283" i="3"/>
  <c r="AR283" i="3"/>
  <c r="AT282" i="3"/>
  <c r="AS282" i="3"/>
  <c r="AR282" i="3"/>
  <c r="AT281" i="3"/>
  <c r="AS281" i="3"/>
  <c r="AR281" i="3"/>
  <c r="AT280" i="3"/>
  <c r="AS280" i="3"/>
  <c r="AR280" i="3"/>
  <c r="AS279" i="3"/>
  <c r="AT279" i="3" s="1"/>
  <c r="AR279" i="3"/>
  <c r="AS278" i="3"/>
  <c r="AT278" i="3" s="1"/>
  <c r="AR278" i="3"/>
  <c r="AS277" i="3"/>
  <c r="AT277" i="3" s="1"/>
  <c r="AR277" i="3"/>
  <c r="AT276" i="3"/>
  <c r="AS276" i="3"/>
  <c r="AR276" i="3"/>
  <c r="AS275" i="3"/>
  <c r="AT275" i="3" s="1"/>
  <c r="AR275" i="3"/>
  <c r="AT274" i="3"/>
  <c r="AS274" i="3"/>
  <c r="AR274" i="3"/>
  <c r="AT273" i="3"/>
  <c r="AS273" i="3"/>
  <c r="AR273" i="3"/>
  <c r="AT272" i="3"/>
  <c r="AS272" i="3"/>
  <c r="AR272" i="3"/>
  <c r="AS271" i="3"/>
  <c r="AT271" i="3" s="1"/>
  <c r="AR271" i="3"/>
  <c r="AS270" i="3"/>
  <c r="AT270" i="3" s="1"/>
  <c r="AR270" i="3"/>
  <c r="AS269" i="3"/>
  <c r="AT269" i="3" s="1"/>
  <c r="AR269" i="3"/>
  <c r="AT268" i="3"/>
  <c r="AS268" i="3"/>
  <c r="AR268" i="3"/>
  <c r="AS267" i="3"/>
  <c r="AT267" i="3" s="1"/>
  <c r="AR267" i="3"/>
  <c r="AT266" i="3"/>
  <c r="AS266" i="3"/>
  <c r="AR266" i="3"/>
  <c r="AT265" i="3"/>
  <c r="AS265" i="3"/>
  <c r="AR265" i="3"/>
  <c r="AT264" i="3"/>
  <c r="AS264" i="3"/>
  <c r="AR264" i="3"/>
  <c r="AS263" i="3"/>
  <c r="AT263" i="3" s="1"/>
  <c r="AR263" i="3"/>
  <c r="AS262" i="3"/>
  <c r="AT262" i="3" s="1"/>
  <c r="AR262" i="3"/>
  <c r="AS261" i="3"/>
  <c r="AT261" i="3" s="1"/>
  <c r="AR261" i="3"/>
  <c r="AT260" i="3"/>
  <c r="AS260" i="3"/>
  <c r="AR260" i="3"/>
  <c r="AT259" i="3"/>
  <c r="AS259" i="3"/>
  <c r="AR259" i="3"/>
  <c r="AT258" i="3"/>
  <c r="AS258" i="3"/>
  <c r="AR258" i="3"/>
  <c r="AT257" i="3"/>
  <c r="AS257" i="3"/>
  <c r="AR257" i="3"/>
  <c r="AT256" i="3"/>
  <c r="AS256" i="3"/>
  <c r="AR256" i="3"/>
  <c r="AS255" i="3"/>
  <c r="AT255" i="3" s="1"/>
  <c r="AR255" i="3"/>
  <c r="AS254" i="3"/>
  <c r="AT254" i="3" s="1"/>
  <c r="AR254" i="3"/>
  <c r="AS253" i="3"/>
  <c r="AT253" i="3" s="1"/>
  <c r="AR253" i="3"/>
  <c r="AT252" i="3"/>
  <c r="AS252" i="3"/>
  <c r="AR252" i="3"/>
  <c r="AT251" i="3"/>
  <c r="AS251" i="3"/>
  <c r="AR251" i="3"/>
  <c r="AT250" i="3"/>
  <c r="AS250" i="3"/>
  <c r="AR250" i="3"/>
  <c r="AT249" i="3"/>
  <c r="AS249" i="3"/>
  <c r="AR249" i="3"/>
  <c r="AT248" i="3"/>
  <c r="AS248" i="3"/>
  <c r="AR248" i="3"/>
  <c r="AS247" i="3"/>
  <c r="AT247" i="3" s="1"/>
  <c r="AR247" i="3"/>
  <c r="AS246" i="3"/>
  <c r="AT246" i="3" s="1"/>
  <c r="AR246" i="3"/>
  <c r="AS245" i="3"/>
  <c r="AT245" i="3" s="1"/>
  <c r="AR245" i="3"/>
  <c r="AT244" i="3"/>
  <c r="AS244" i="3"/>
  <c r="AR244" i="3"/>
  <c r="AS243" i="3"/>
  <c r="AT243" i="3" s="1"/>
  <c r="AR243" i="3"/>
  <c r="AT242" i="3"/>
  <c r="AS242" i="3"/>
  <c r="AR242" i="3"/>
  <c r="AT241" i="3"/>
  <c r="AS241" i="3"/>
  <c r="AR241" i="3"/>
  <c r="AT240" i="3"/>
  <c r="AS240" i="3"/>
  <c r="AR240" i="3"/>
  <c r="AS239" i="3"/>
  <c r="AT239" i="3" s="1"/>
  <c r="AR239" i="3"/>
  <c r="AS238" i="3"/>
  <c r="AT238" i="3" s="1"/>
  <c r="AR238" i="3"/>
  <c r="AS237" i="3"/>
  <c r="AT237" i="3" s="1"/>
  <c r="AR237" i="3"/>
  <c r="AT236" i="3"/>
  <c r="AS236" i="3"/>
  <c r="AR236" i="3"/>
  <c r="AS235" i="3"/>
  <c r="AT235" i="3" s="1"/>
  <c r="AR235" i="3"/>
  <c r="AT234" i="3"/>
  <c r="AS234" i="3"/>
  <c r="AR234" i="3"/>
  <c r="AT233" i="3"/>
  <c r="AS233" i="3"/>
  <c r="AR233" i="3"/>
  <c r="AT232" i="3"/>
  <c r="AS232" i="3"/>
  <c r="AR232" i="3"/>
  <c r="AS231" i="3"/>
  <c r="AT231" i="3" s="1"/>
  <c r="AR231" i="3"/>
  <c r="AS230" i="3"/>
  <c r="AT230" i="3" s="1"/>
  <c r="AR230" i="3"/>
  <c r="AS229" i="3"/>
  <c r="AT229" i="3" s="1"/>
  <c r="AR229" i="3"/>
  <c r="AT228" i="3"/>
  <c r="AS228" i="3"/>
  <c r="AR228" i="3"/>
  <c r="AT227" i="3"/>
  <c r="AS227" i="3"/>
  <c r="AR227" i="3"/>
  <c r="AT226" i="3"/>
  <c r="AS226" i="3"/>
  <c r="AR226" i="3"/>
  <c r="AT225" i="3"/>
  <c r="AS225" i="3"/>
  <c r="AR225" i="3"/>
  <c r="AT224" i="3"/>
  <c r="AS224" i="3"/>
  <c r="AR224" i="3"/>
  <c r="AS223" i="3"/>
  <c r="AT223" i="3" s="1"/>
  <c r="AR223" i="3"/>
  <c r="AS222" i="3"/>
  <c r="AT222" i="3" s="1"/>
  <c r="AR222" i="3"/>
  <c r="AS221" i="3"/>
  <c r="AT221" i="3" s="1"/>
  <c r="AR221" i="3"/>
  <c r="AT220" i="3"/>
  <c r="AS220" i="3"/>
  <c r="AR220" i="3"/>
  <c r="AT219" i="3"/>
  <c r="AS219" i="3"/>
  <c r="AR219" i="3"/>
  <c r="AT218" i="3"/>
  <c r="AS218" i="3"/>
  <c r="AR218" i="3"/>
  <c r="AT217" i="3"/>
  <c r="AS217" i="3"/>
  <c r="AR217" i="3"/>
  <c r="AT216" i="3"/>
  <c r="AS216" i="3"/>
  <c r="AR216" i="3"/>
  <c r="AS215" i="3"/>
  <c r="AT215" i="3" s="1"/>
  <c r="AR215" i="3"/>
  <c r="AS214" i="3"/>
  <c r="AT214" i="3" s="1"/>
  <c r="AR214" i="3"/>
  <c r="AS213" i="3"/>
  <c r="AT213" i="3" s="1"/>
  <c r="AR213" i="3"/>
  <c r="AT212" i="3"/>
  <c r="AS212" i="3"/>
  <c r="AR212" i="3"/>
  <c r="AS211" i="3"/>
  <c r="AT211" i="3" s="1"/>
  <c r="AR211" i="3"/>
  <c r="AT210" i="3"/>
  <c r="AS210" i="3"/>
  <c r="AR210" i="3"/>
  <c r="AT209" i="3"/>
  <c r="AS209" i="3"/>
  <c r="AR209" i="3"/>
  <c r="AT208" i="3"/>
  <c r="AS208" i="3"/>
  <c r="AR208" i="3"/>
  <c r="AS207" i="3"/>
  <c r="AT207" i="3" s="1"/>
  <c r="AR207" i="3"/>
  <c r="AS206" i="3"/>
  <c r="AT206" i="3" s="1"/>
  <c r="AR206" i="3"/>
  <c r="AS205" i="3"/>
  <c r="AT205" i="3" s="1"/>
  <c r="AR205" i="3"/>
  <c r="AT204" i="3"/>
  <c r="AS204" i="3"/>
  <c r="AR204" i="3"/>
  <c r="AS203" i="3"/>
  <c r="AT203" i="3" s="1"/>
  <c r="AR203" i="3"/>
  <c r="AT202" i="3"/>
  <c r="AS202" i="3"/>
  <c r="AR202" i="3"/>
  <c r="AT201" i="3"/>
  <c r="AS201" i="3"/>
  <c r="AR201" i="3"/>
  <c r="AT200" i="3"/>
  <c r="AS200" i="3"/>
  <c r="AR200" i="3"/>
  <c r="AS199" i="3"/>
  <c r="AT199" i="3" s="1"/>
  <c r="AR199" i="3"/>
  <c r="AS198" i="3"/>
  <c r="AT198" i="3" s="1"/>
  <c r="AR198" i="3"/>
  <c r="AS197" i="3"/>
  <c r="AT197" i="3" s="1"/>
  <c r="AR197" i="3"/>
  <c r="AT196" i="3"/>
  <c r="AS196" i="3"/>
  <c r="AR196" i="3"/>
  <c r="AT195" i="3"/>
  <c r="AS195" i="3"/>
  <c r="AR195" i="3"/>
  <c r="AT194" i="3"/>
  <c r="AS194" i="3"/>
  <c r="AR194" i="3"/>
  <c r="AT193" i="3"/>
  <c r="AS193" i="3"/>
  <c r="AR193" i="3"/>
  <c r="AT192" i="3"/>
  <c r="AS192" i="3"/>
  <c r="AR192" i="3"/>
  <c r="AS191" i="3"/>
  <c r="AT191" i="3" s="1"/>
  <c r="AR191" i="3"/>
  <c r="AS190" i="3"/>
  <c r="AT190" i="3" s="1"/>
  <c r="AR190" i="3"/>
  <c r="AS189" i="3"/>
  <c r="AT189" i="3" s="1"/>
  <c r="AR189" i="3"/>
  <c r="AT188" i="3"/>
  <c r="AS188" i="3"/>
  <c r="AR188" i="3"/>
  <c r="AT187" i="3"/>
  <c r="AS187" i="3"/>
  <c r="AR187" i="3"/>
  <c r="AT186" i="3"/>
  <c r="AS186" i="3"/>
  <c r="AR186" i="3"/>
  <c r="AT185" i="3"/>
  <c r="AS185" i="3"/>
  <c r="AR185" i="3"/>
  <c r="AT184" i="3"/>
  <c r="AS184" i="3"/>
  <c r="AR184" i="3"/>
  <c r="AS183" i="3"/>
  <c r="AT183" i="3" s="1"/>
  <c r="AR183" i="3"/>
  <c r="AS182" i="3"/>
  <c r="AT182" i="3" s="1"/>
  <c r="AR182" i="3"/>
  <c r="AS181" i="3"/>
  <c r="AT181" i="3" s="1"/>
  <c r="AR181" i="3"/>
  <c r="AT180" i="3"/>
  <c r="AS180" i="3"/>
  <c r="AR180" i="3"/>
  <c r="AS179" i="3"/>
  <c r="AT179" i="3" s="1"/>
  <c r="AR179" i="3"/>
  <c r="AT178" i="3"/>
  <c r="AS178" i="3"/>
  <c r="AR178" i="3"/>
  <c r="AT177" i="3"/>
  <c r="AS177" i="3"/>
  <c r="AR177" i="3"/>
  <c r="AT176" i="3"/>
  <c r="AS176" i="3"/>
  <c r="AR176" i="3"/>
  <c r="AS175" i="3"/>
  <c r="AT175" i="3" s="1"/>
  <c r="AR175" i="3"/>
  <c r="AS174" i="3"/>
  <c r="AT174" i="3" s="1"/>
  <c r="AR174" i="3"/>
  <c r="AS173" i="3"/>
  <c r="AT173" i="3" s="1"/>
  <c r="AR173" i="3"/>
  <c r="AT172" i="3"/>
  <c r="AS172" i="3"/>
  <c r="AR172" i="3"/>
  <c r="AS171" i="3"/>
  <c r="AT171" i="3" s="1"/>
  <c r="AR171" i="3"/>
  <c r="AT170" i="3"/>
  <c r="AS170" i="3"/>
  <c r="AR170" i="3"/>
  <c r="AT169" i="3"/>
  <c r="AS169" i="3"/>
  <c r="AR169" i="3"/>
  <c r="AT168" i="3"/>
  <c r="AS168" i="3"/>
  <c r="AR168" i="3"/>
  <c r="AS167" i="3"/>
  <c r="AT167" i="3" s="1"/>
  <c r="AR167" i="3"/>
  <c r="AS166" i="3"/>
  <c r="AT166" i="3" s="1"/>
  <c r="AR166" i="3"/>
  <c r="AS165" i="3"/>
  <c r="AT165" i="3" s="1"/>
  <c r="AR165" i="3"/>
  <c r="AT164" i="3"/>
  <c r="AS164" i="3"/>
  <c r="AR164" i="3"/>
  <c r="AT163" i="3"/>
  <c r="AS163" i="3"/>
  <c r="AR163" i="3"/>
  <c r="AT162" i="3"/>
  <c r="AS162" i="3"/>
  <c r="AR162" i="3"/>
  <c r="AT161" i="3"/>
  <c r="AS161" i="3"/>
  <c r="AR161" i="3"/>
  <c r="AT160" i="3"/>
  <c r="AS160" i="3"/>
  <c r="AR160" i="3"/>
  <c r="AS159" i="3"/>
  <c r="AT159" i="3" s="1"/>
  <c r="AR159" i="3"/>
  <c r="AS158" i="3"/>
  <c r="AT158" i="3" s="1"/>
  <c r="AR158" i="3"/>
  <c r="AS157" i="3"/>
  <c r="AT157" i="3" s="1"/>
  <c r="AR157" i="3"/>
  <c r="AS156" i="3"/>
  <c r="AT156" i="3" s="1"/>
  <c r="AR156" i="3"/>
  <c r="AT155" i="3"/>
  <c r="AS155" i="3"/>
  <c r="AR155" i="3"/>
  <c r="AT154" i="3"/>
  <c r="AS154" i="3"/>
  <c r="AR154" i="3"/>
  <c r="AT153" i="3"/>
  <c r="AS153" i="3"/>
  <c r="AR153" i="3"/>
  <c r="AT152" i="3"/>
  <c r="AS152" i="3"/>
  <c r="AR152" i="3"/>
  <c r="AS151" i="3"/>
  <c r="AT151" i="3" s="1"/>
  <c r="AR151" i="3"/>
  <c r="AS150" i="3"/>
  <c r="AT150" i="3" s="1"/>
  <c r="AR150" i="3"/>
  <c r="AS149" i="3"/>
  <c r="AT149" i="3" s="1"/>
  <c r="AR149" i="3"/>
  <c r="AS148" i="3"/>
  <c r="AT148" i="3" s="1"/>
  <c r="AR148" i="3"/>
  <c r="AS147" i="3"/>
  <c r="AT147" i="3" s="1"/>
  <c r="AR147" i="3"/>
  <c r="AT146" i="3"/>
  <c r="AS146" i="3"/>
  <c r="AR146" i="3"/>
  <c r="AT145" i="3"/>
  <c r="AS145" i="3"/>
  <c r="AR145" i="3"/>
  <c r="AT144" i="3"/>
  <c r="AS144" i="3"/>
  <c r="AR144" i="3"/>
  <c r="AS143" i="3"/>
  <c r="AT143" i="3" s="1"/>
  <c r="AR143" i="3"/>
  <c r="AS142" i="3"/>
  <c r="AT142" i="3" s="1"/>
  <c r="AR142" i="3"/>
  <c r="AS141" i="3"/>
  <c r="AT141" i="3" s="1"/>
  <c r="AR141" i="3"/>
  <c r="AT140" i="3"/>
  <c r="AS140" i="3"/>
  <c r="AR140" i="3"/>
  <c r="AS139" i="3"/>
  <c r="AT139" i="3" s="1"/>
  <c r="AR139" i="3"/>
  <c r="AT138" i="3"/>
  <c r="AS138" i="3"/>
  <c r="AR138" i="3"/>
  <c r="AT137" i="3"/>
  <c r="AS137" i="3"/>
  <c r="AR137" i="3"/>
  <c r="AT136" i="3"/>
  <c r="AS136" i="3"/>
  <c r="AR136" i="3"/>
  <c r="AS135" i="3"/>
  <c r="AT135" i="3" s="1"/>
  <c r="AR135" i="3"/>
  <c r="AS134" i="3"/>
  <c r="AT134" i="3" s="1"/>
  <c r="AR134" i="3"/>
  <c r="AS133" i="3"/>
  <c r="AT133" i="3" s="1"/>
  <c r="AR133" i="3"/>
  <c r="AT132" i="3"/>
  <c r="AS132" i="3"/>
  <c r="AR132" i="3"/>
  <c r="AT131" i="3"/>
  <c r="AS131" i="3"/>
  <c r="AR131" i="3"/>
  <c r="AT130" i="3"/>
  <c r="AS130" i="3"/>
  <c r="AR130" i="3"/>
  <c r="AT129" i="3"/>
  <c r="AS129" i="3"/>
  <c r="AR129" i="3"/>
  <c r="AT128" i="3"/>
  <c r="AS128" i="3"/>
  <c r="AR128" i="3"/>
  <c r="AS127" i="3"/>
  <c r="AT127" i="3" s="1"/>
  <c r="AR127" i="3"/>
  <c r="AS126" i="3"/>
  <c r="AT126" i="3" s="1"/>
  <c r="AR126" i="3"/>
  <c r="AS125" i="3"/>
  <c r="AT125" i="3" s="1"/>
  <c r="AR125" i="3"/>
  <c r="AT124" i="3"/>
  <c r="AS124" i="3"/>
  <c r="AR124" i="3"/>
  <c r="AT123" i="3"/>
  <c r="AS123" i="3"/>
  <c r="AR123" i="3"/>
  <c r="AT122" i="3"/>
  <c r="AS122" i="3"/>
  <c r="AR122" i="3"/>
  <c r="AT121" i="3"/>
  <c r="AS121" i="3"/>
  <c r="AR121" i="3"/>
  <c r="AT120" i="3"/>
  <c r="AS120" i="3"/>
  <c r="AR120" i="3"/>
  <c r="AS119" i="3"/>
  <c r="AT119" i="3" s="1"/>
  <c r="AR119" i="3"/>
  <c r="AS118" i="3"/>
  <c r="AT118" i="3" s="1"/>
  <c r="AR118" i="3"/>
  <c r="AS117" i="3"/>
  <c r="AT117" i="3" s="1"/>
  <c r="AR117" i="3"/>
  <c r="AS116" i="3"/>
  <c r="AT116" i="3" s="1"/>
  <c r="AR116" i="3"/>
  <c r="AS115" i="3"/>
  <c r="AT115" i="3" s="1"/>
  <c r="AR115" i="3"/>
  <c r="AT114" i="3"/>
  <c r="AS114" i="3"/>
  <c r="AR114" i="3"/>
  <c r="AT113" i="3"/>
  <c r="AS113" i="3"/>
  <c r="AR113" i="3"/>
  <c r="AT112" i="3"/>
  <c r="AS112" i="3"/>
  <c r="AR112" i="3"/>
  <c r="AS111" i="3"/>
  <c r="AT111" i="3" s="1"/>
  <c r="AR111" i="3"/>
  <c r="AS110" i="3"/>
  <c r="AT110" i="3" s="1"/>
  <c r="AR110" i="3"/>
  <c r="AS109" i="3"/>
  <c r="AT109" i="3" s="1"/>
  <c r="AR109" i="3"/>
  <c r="AT108" i="3"/>
  <c r="AS108" i="3"/>
  <c r="AR108" i="3"/>
  <c r="AS107" i="3"/>
  <c r="AT107" i="3" s="1"/>
  <c r="AR107" i="3"/>
  <c r="AT106" i="3"/>
  <c r="AS106" i="3"/>
  <c r="AR106" i="3"/>
  <c r="AT105" i="3"/>
  <c r="AS105" i="3"/>
  <c r="AR105" i="3"/>
  <c r="AT104" i="3"/>
  <c r="AS104" i="3"/>
  <c r="AR104" i="3"/>
  <c r="AS103" i="3"/>
  <c r="AT103" i="3" s="1"/>
  <c r="AR103" i="3"/>
  <c r="AS102" i="3"/>
  <c r="AT102" i="3" s="1"/>
  <c r="AR102" i="3"/>
  <c r="AS101" i="3"/>
  <c r="AT101" i="3" s="1"/>
  <c r="AR101" i="3"/>
  <c r="AT100" i="3"/>
  <c r="AS100" i="3"/>
  <c r="AR100" i="3"/>
  <c r="AT99" i="3"/>
  <c r="AS99" i="3"/>
  <c r="AR99" i="3"/>
  <c r="AT98" i="3"/>
  <c r="AS98" i="3"/>
  <c r="AR98" i="3"/>
  <c r="AT97" i="3"/>
  <c r="AS97" i="3"/>
  <c r="AR97" i="3"/>
  <c r="AT96" i="3"/>
  <c r="AS96" i="3"/>
  <c r="AR96" i="3"/>
  <c r="AS95" i="3"/>
  <c r="AT95" i="3" s="1"/>
  <c r="AR95" i="3"/>
  <c r="AS94" i="3"/>
  <c r="AT94" i="3" s="1"/>
  <c r="AR94" i="3"/>
  <c r="AS93" i="3"/>
  <c r="AT93" i="3" s="1"/>
  <c r="AR93" i="3"/>
  <c r="AS92" i="3"/>
  <c r="AT92" i="3" s="1"/>
  <c r="AR92" i="3"/>
  <c r="AT91" i="3"/>
  <c r="AS91" i="3"/>
  <c r="AR91" i="3"/>
  <c r="AT90" i="3"/>
  <c r="AS90" i="3"/>
  <c r="AR90" i="3"/>
  <c r="AT89" i="3"/>
  <c r="AS89" i="3"/>
  <c r="AR89" i="3"/>
  <c r="AT88" i="3"/>
  <c r="AS88" i="3"/>
  <c r="AR88" i="3"/>
  <c r="AS87" i="3"/>
  <c r="AT87" i="3" s="1"/>
  <c r="AR87" i="3"/>
  <c r="AS86" i="3"/>
  <c r="AT86" i="3" s="1"/>
  <c r="AR86" i="3"/>
  <c r="AS85" i="3"/>
  <c r="AT85" i="3" s="1"/>
  <c r="AR85" i="3"/>
  <c r="AS84" i="3"/>
  <c r="AT84" i="3" s="1"/>
  <c r="AR84" i="3"/>
  <c r="AS83" i="3"/>
  <c r="AT83" i="3" s="1"/>
  <c r="AR83" i="3"/>
  <c r="AT82" i="3"/>
  <c r="AS82" i="3"/>
  <c r="AR82" i="3"/>
  <c r="AT81" i="3"/>
  <c r="AS81" i="3"/>
  <c r="AR81" i="3"/>
  <c r="AT80" i="3"/>
  <c r="AS80" i="3"/>
  <c r="AR80" i="3"/>
  <c r="AS79" i="3"/>
  <c r="AT79" i="3" s="1"/>
  <c r="AR79" i="3"/>
  <c r="AS78" i="3"/>
  <c r="AT78" i="3" s="1"/>
  <c r="AR78" i="3"/>
  <c r="AS77" i="3"/>
  <c r="AT77" i="3" s="1"/>
  <c r="AR77" i="3"/>
  <c r="AT76" i="3"/>
  <c r="AS76" i="3"/>
  <c r="AR76" i="3"/>
  <c r="AS75" i="3"/>
  <c r="AT75" i="3" s="1"/>
  <c r="AR75" i="3"/>
  <c r="AT74" i="3"/>
  <c r="AS74" i="3"/>
  <c r="AR74" i="3"/>
  <c r="AT73" i="3"/>
  <c r="AS73" i="3"/>
  <c r="AR73" i="3"/>
  <c r="AT72" i="3"/>
  <c r="AS72" i="3"/>
  <c r="AR72" i="3"/>
  <c r="AS71" i="3"/>
  <c r="AT71" i="3" s="1"/>
  <c r="AR71" i="3"/>
  <c r="AS70" i="3"/>
  <c r="AT70" i="3" s="1"/>
  <c r="AR70" i="3"/>
  <c r="AS69" i="3"/>
  <c r="AT69" i="3" s="1"/>
  <c r="AR69" i="3"/>
  <c r="AT68" i="3"/>
  <c r="AS68" i="3"/>
  <c r="AR68" i="3"/>
  <c r="AT67" i="3"/>
  <c r="AS67" i="3"/>
  <c r="AR67" i="3"/>
  <c r="AT66" i="3"/>
  <c r="AS66" i="3"/>
  <c r="AR66" i="3"/>
  <c r="AT65" i="3"/>
  <c r="AS65" i="3"/>
  <c r="AR65" i="3"/>
  <c r="AT64" i="3"/>
  <c r="AS64" i="3"/>
  <c r="AR64" i="3"/>
  <c r="AS63" i="3"/>
  <c r="AT63" i="3" s="1"/>
  <c r="AR63" i="3"/>
  <c r="AS62" i="3"/>
  <c r="AT62" i="3" s="1"/>
  <c r="AR62" i="3"/>
  <c r="AS61" i="3"/>
  <c r="AT61" i="3" s="1"/>
  <c r="AR61" i="3"/>
  <c r="AT60" i="3"/>
  <c r="AS60" i="3"/>
  <c r="AR60" i="3"/>
  <c r="AT59" i="3"/>
  <c r="AS59" i="3"/>
  <c r="AR59" i="3"/>
  <c r="AT58" i="3"/>
  <c r="AS58" i="3"/>
  <c r="AR58" i="3"/>
  <c r="AT57" i="3"/>
  <c r="AS57" i="3"/>
  <c r="AR57" i="3"/>
  <c r="AT56" i="3"/>
  <c r="AS56" i="3"/>
  <c r="AR56" i="3"/>
  <c r="AS55" i="3"/>
  <c r="AT55" i="3" s="1"/>
  <c r="AR55" i="3"/>
  <c r="AS54" i="3"/>
  <c r="AT54" i="3" s="1"/>
  <c r="AR54" i="3"/>
  <c r="AS53" i="3"/>
  <c r="AT53" i="3" s="1"/>
  <c r="AR53" i="3"/>
  <c r="AS52" i="3"/>
  <c r="AT52" i="3" s="1"/>
  <c r="AR52" i="3"/>
  <c r="AS51" i="3"/>
  <c r="AT51" i="3" s="1"/>
  <c r="AR51" i="3"/>
  <c r="AT50" i="3"/>
  <c r="AS50" i="3"/>
  <c r="AR50" i="3"/>
  <c r="AT49" i="3"/>
  <c r="AS49" i="3"/>
  <c r="AR49" i="3"/>
  <c r="AT48" i="3"/>
  <c r="AS48" i="3"/>
  <c r="AR48" i="3"/>
  <c r="AS47" i="3"/>
  <c r="AT47" i="3" s="1"/>
  <c r="AR47" i="3"/>
  <c r="AS46" i="3"/>
  <c r="AT46" i="3" s="1"/>
  <c r="AR46" i="3"/>
  <c r="AS45" i="3"/>
  <c r="AT45" i="3" s="1"/>
  <c r="AR45" i="3"/>
  <c r="AT44" i="3"/>
  <c r="AS44" i="3"/>
  <c r="AR44" i="3"/>
  <c r="AS43" i="3"/>
  <c r="AT43" i="3" s="1"/>
  <c r="AR43" i="3"/>
  <c r="AT42" i="3"/>
  <c r="AS42" i="3"/>
  <c r="AR42" i="3"/>
  <c r="AT41" i="3"/>
  <c r="AS41" i="3"/>
  <c r="AR41" i="3"/>
  <c r="AT40" i="3"/>
  <c r="AS40" i="3"/>
  <c r="AR40" i="3"/>
  <c r="AS39" i="3"/>
  <c r="AT39" i="3" s="1"/>
  <c r="AR39" i="3"/>
  <c r="AS38" i="3"/>
  <c r="AT38" i="3" s="1"/>
  <c r="AR38" i="3"/>
  <c r="AS37" i="3"/>
  <c r="AT37" i="3" s="1"/>
  <c r="AR37" i="3"/>
  <c r="AT36" i="3"/>
  <c r="AS36" i="3"/>
  <c r="AR36" i="3"/>
  <c r="AT35" i="3"/>
  <c r="AS35" i="3"/>
  <c r="AR35" i="3"/>
  <c r="AT34" i="3"/>
  <c r="AS34" i="3"/>
  <c r="AR34" i="3"/>
  <c r="AT33" i="3"/>
  <c r="AS33" i="3"/>
  <c r="AR33" i="3"/>
  <c r="AT32" i="3"/>
  <c r="AS32" i="3"/>
  <c r="AR32" i="3"/>
  <c r="AS31" i="3"/>
  <c r="AT31" i="3" s="1"/>
  <c r="AR31" i="3"/>
  <c r="AS30" i="3"/>
  <c r="AT30" i="3" s="1"/>
  <c r="AR30" i="3"/>
  <c r="AS29" i="3"/>
  <c r="AT29" i="3" s="1"/>
  <c r="AR29" i="3"/>
  <c r="AS28" i="3"/>
  <c r="AT28" i="3" s="1"/>
  <c r="AR28" i="3"/>
  <c r="AT27" i="3"/>
  <c r="AS27" i="3"/>
  <c r="AR27" i="3"/>
  <c r="AT26" i="3"/>
  <c r="AS26" i="3"/>
  <c r="AR26" i="3"/>
  <c r="AT25" i="3"/>
  <c r="AS25" i="3"/>
  <c r="AR25" i="3"/>
  <c r="AT24" i="3"/>
  <c r="AS24" i="3"/>
  <c r="AR24" i="3"/>
  <c r="AT23" i="3"/>
  <c r="AS23" i="3"/>
  <c r="AR23" i="3"/>
  <c r="AS22" i="3"/>
  <c r="AT22" i="3" s="1"/>
  <c r="AR22" i="3"/>
  <c r="AT21" i="3"/>
  <c r="AS21" i="3"/>
  <c r="AR21" i="3"/>
  <c r="AT20" i="3"/>
  <c r="AS20" i="3"/>
  <c r="AR20" i="3"/>
  <c r="AT19" i="3"/>
  <c r="AS19" i="3"/>
  <c r="AR19" i="3"/>
  <c r="AS18" i="3"/>
  <c r="AT18" i="3" s="1"/>
  <c r="AR18" i="3"/>
  <c r="AS17" i="3"/>
  <c r="AT17" i="3" s="1"/>
  <c r="AR17" i="3"/>
  <c r="AT16" i="3"/>
  <c r="AS16" i="3"/>
  <c r="AR16" i="3"/>
  <c r="AT15" i="3"/>
  <c r="AS15" i="3"/>
  <c r="AR15" i="3"/>
  <c r="AS14" i="3"/>
  <c r="AT14" i="3" s="1"/>
  <c r="AR14" i="3"/>
  <c r="AT13" i="3"/>
  <c r="AS13" i="3"/>
  <c r="AR13" i="3"/>
  <c r="AT12" i="3"/>
  <c r="AS12" i="3"/>
  <c r="AR12" i="3"/>
  <c r="AT11" i="3"/>
  <c r="AS11" i="3"/>
  <c r="AR11" i="3"/>
  <c r="AS10" i="3"/>
  <c r="AT10" i="3" s="1"/>
  <c r="AR10" i="3"/>
  <c r="AS9" i="3"/>
  <c r="AT9" i="3" s="1"/>
  <c r="AR9" i="3"/>
  <c r="AT8" i="3"/>
  <c r="AS8" i="3"/>
  <c r="AR8" i="3"/>
  <c r="AT7" i="3"/>
  <c r="AS7" i="3"/>
  <c r="AR7" i="3"/>
  <c r="AS6" i="3"/>
  <c r="AT6" i="3" s="1"/>
  <c r="AR6" i="3"/>
  <c r="AT5" i="3"/>
  <c r="AS5" i="3"/>
  <c r="AR5" i="3"/>
  <c r="AT4" i="3"/>
  <c r="AS4" i="3"/>
  <c r="AR4" i="3"/>
  <c r="AT3" i="3"/>
  <c r="AS3" i="3"/>
  <c r="AR3" i="3"/>
  <c r="AS2" i="3"/>
  <c r="AT2" i="3" s="1"/>
  <c r="AR2" i="3"/>
  <c r="G21" i="2"/>
  <c r="F21" i="2"/>
  <c r="E21" i="2"/>
  <c r="D21" i="2"/>
  <c r="G20" i="2"/>
  <c r="F20" i="2"/>
  <c r="E20" i="2"/>
  <c r="D20" i="2"/>
  <c r="G19" i="2"/>
  <c r="F19" i="2"/>
  <c r="E19" i="2"/>
  <c r="D19" i="2"/>
  <c r="G18" i="2"/>
  <c r="F18" i="2"/>
  <c r="E18" i="2"/>
  <c r="D18" i="2"/>
  <c r="G16" i="2"/>
  <c r="F16" i="2"/>
  <c r="E16" i="2"/>
  <c r="D16" i="2"/>
  <c r="G15" i="2"/>
  <c r="F15" i="2"/>
  <c r="E15" i="2"/>
  <c r="D15" i="2"/>
  <c r="G14" i="2"/>
  <c r="F14" i="2"/>
  <c r="E14" i="2"/>
  <c r="D14" i="2"/>
  <c r="G13" i="2"/>
  <c r="F13" i="2"/>
  <c r="E13" i="2"/>
  <c r="D13" i="2"/>
  <c r="G11" i="2"/>
  <c r="F11" i="2"/>
  <c r="E11" i="2"/>
  <c r="D11" i="2"/>
  <c r="G10" i="2"/>
  <c r="F10" i="2"/>
  <c r="E10" i="2"/>
  <c r="D10" i="2"/>
  <c r="C10" i="2"/>
  <c r="E7" i="2"/>
  <c r="AG2" i="2" l="1" a="1"/>
  <c r="AG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<sst xmlns="http://schemas.openxmlformats.org/spreadsheetml/2006/main" count="171225" uniqueCount="22784">
  <si>
    <t>Puntos</t>
  </si>
  <si>
    <t>Tipo de punto</t>
  </si>
  <si>
    <t>Distancia Km</t>
  </si>
  <si>
    <t>Nombre punto</t>
  </si>
  <si>
    <t>Ciudad</t>
  </si>
  <si>
    <t>Dirección</t>
  </si>
  <si>
    <t>Punto más cercano</t>
  </si>
  <si>
    <t>Oficina más cercana</t>
  </si>
  <si>
    <t>Oficina</t>
  </si>
  <si>
    <t>Punto 472 más cercano</t>
  </si>
  <si>
    <t>PuntoPago más cercano</t>
  </si>
  <si>
    <t>PuntoRed más cercano</t>
  </si>
  <si>
    <t>Punto Cencosud más cercano</t>
  </si>
  <si>
    <t>Cajero automático más cercano</t>
  </si>
  <si>
    <t>Maquina depositaria CDM más cercana</t>
  </si>
  <si>
    <t>Máquina IDM más cercana</t>
  </si>
  <si>
    <t>Máquina multifuncional más cercana</t>
  </si>
  <si>
    <t>ID</t>
  </si>
  <si>
    <t>BALOTO</t>
  </si>
  <si>
    <t>OFFICE1_472</t>
  </si>
  <si>
    <t>OFFICE1</t>
  </si>
  <si>
    <t>CITY1</t>
  </si>
  <si>
    <t>ADDRESS1</t>
  </si>
  <si>
    <t>OFFICE2_ATM</t>
  </si>
  <si>
    <t>OFFICE2</t>
  </si>
  <si>
    <t>CITY2</t>
  </si>
  <si>
    <t>ADDRESS2</t>
  </si>
  <si>
    <t>OFFICE3_CDM</t>
  </si>
  <si>
    <t>OFFICE3</t>
  </si>
  <si>
    <t>CITY3</t>
  </si>
  <si>
    <t>ADDRESS3</t>
  </si>
  <si>
    <t>OFFICE4_CENCOSUD</t>
  </si>
  <si>
    <t>OFFICE4</t>
  </si>
  <si>
    <t>CITY4</t>
  </si>
  <si>
    <t>ADDRESS4</t>
  </si>
  <si>
    <t>OFFICE5_IDM</t>
  </si>
  <si>
    <t>OFFICE5</t>
  </si>
  <si>
    <t>CITY5</t>
  </si>
  <si>
    <t>ADDRESS5</t>
  </si>
  <si>
    <t>OFFICE6_MULTIFUNCIONAL</t>
  </si>
  <si>
    <t>OFFICE6</t>
  </si>
  <si>
    <t>CITY6</t>
  </si>
  <si>
    <t>ADDRESS6</t>
  </si>
  <si>
    <t>OFFICE7_FISICA</t>
  </si>
  <si>
    <t>OFFICE7</t>
  </si>
  <si>
    <t>CITY7</t>
  </si>
  <si>
    <t>ADDRESS7</t>
  </si>
  <si>
    <t>OFFICE7_PUNTOPAGO</t>
  </si>
  <si>
    <t>OFFICE8_PUNTORED</t>
  </si>
  <si>
    <t>OFFICE8</t>
  </si>
  <si>
    <t>CITY8</t>
  </si>
  <si>
    <t>ADDRESS8</t>
  </si>
  <si>
    <t>CLOSER_OFFICE</t>
  </si>
  <si>
    <t>CLOSER_CITY</t>
  </si>
  <si>
    <t>CLOSER_ADDRESS</t>
  </si>
  <si>
    <t>MIN_DIST</t>
  </si>
  <si>
    <t>MARCA CRITICO</t>
  </si>
  <si>
    <t>Hallar</t>
  </si>
  <si>
    <t>Pivot</t>
  </si>
  <si>
    <t>24711</t>
  </si>
  <si>
    <t xml:space="preserve"> DROGUERIA SAN MARCOS DEL VALLE</t>
  </si>
  <si>
    <t>PV. LA OCTAVA</t>
  </si>
  <si>
    <t>CALI</t>
  </si>
  <si>
    <t>CARRERA 8 # 34 - 46 CENTRO COMERCIAL LA</t>
  </si>
  <si>
    <t/>
  </si>
  <si>
    <t>Cali</t>
  </si>
  <si>
    <t>Calle 52 # 3-29</t>
  </si>
  <si>
    <t>JUMBO VALLE DE LILI</t>
  </si>
  <si>
    <t>CRA 98 Nº 16 - 50 C.C. JARDIN PLAZA</t>
  </si>
  <si>
    <t>Palmetto Plaza</t>
  </si>
  <si>
    <t>CALLE 9  # 48 - 81</t>
  </si>
  <si>
    <t>Plaza Caicedo</t>
  </si>
  <si>
    <t>Calle 11 # 3-50</t>
  </si>
  <si>
    <t>Cali Alameda</t>
  </si>
  <si>
    <t>Cll. 9 No. 27-68</t>
  </si>
  <si>
    <t>KARENNS ALEXANDRA PRIETO</t>
  </si>
  <si>
    <t>carrera 26i numero 93-52</t>
  </si>
  <si>
    <t>SALA COMPU L Y F</t>
  </si>
  <si>
    <t>CRA. 26C #86-31 CALI VALLE DEL CAUCA</t>
  </si>
  <si>
    <t>Punto 472</t>
  </si>
  <si>
    <t>8294</t>
  </si>
  <si>
    <t xml:space="preserve"> MULTISERVICIOS LORENT</t>
  </si>
  <si>
    <t>PV. SAN FRANCISCO</t>
  </si>
  <si>
    <t>BUCARAMANGA</t>
  </si>
  <si>
    <t>KR 22 21 78 LC 6</t>
  </si>
  <si>
    <t>B/Manga Cañaveral</t>
  </si>
  <si>
    <t>Bucaramanga</t>
  </si>
  <si>
    <t>Calle 30 No. 25-71 Locales  165C Y 165D</t>
  </si>
  <si>
    <t>Carrera 17 # 45-77</t>
  </si>
  <si>
    <t>METRO MERCA REAL</t>
  </si>
  <si>
    <t>CALLE 34 Nº 15 - 80</t>
  </si>
  <si>
    <t>Floridablanca</t>
  </si>
  <si>
    <t>Calle 30 # 25-71</t>
  </si>
  <si>
    <t>Bucaramanga Cañaveral</t>
  </si>
  <si>
    <t>Cll. 30 Nª 25-71 Local 165c Y  165d</t>
  </si>
  <si>
    <t>PAC ARACELY DURAN DE LA OSSA</t>
  </si>
  <si>
    <t>CRA 24 34-08</t>
  </si>
  <si>
    <t>MISCELANEA Y PAPELERIA LORENT</t>
  </si>
  <si>
    <t>CR 23 # 33 103 BRR ANTONIO  SANTO CENTRO</t>
  </si>
  <si>
    <t>Cajero automático</t>
  </si>
  <si>
    <t>24997</t>
  </si>
  <si>
    <t xml:space="preserve"> PAPELERIA Y CAFE INTERNET  SV</t>
  </si>
  <si>
    <t>PV. LAS GRANJAS</t>
  </si>
  <si>
    <t>NEIVA</t>
  </si>
  <si>
    <t>Avenida 26 #42-05 Las Granjas</t>
  </si>
  <si>
    <t>Castilla La Nueva</t>
  </si>
  <si>
    <t>Calle 9 No.6 - 02/08 Castilla La Nueva - Meta</t>
  </si>
  <si>
    <t>Neiva</t>
  </si>
  <si>
    <t>Carrera 5 # 6-28 Local 150 Torre B</t>
  </si>
  <si>
    <t>METRO NEIVA</t>
  </si>
  <si>
    <t>CRA 5 Nº 23 - 53</t>
  </si>
  <si>
    <t>Bogota Soacha</t>
  </si>
  <si>
    <t>Soacha</t>
  </si>
  <si>
    <t>Carrera 7 No.32 - 35 L.208 - 209 Centro Comercial Mercurio - Soacha</t>
  </si>
  <si>
    <t>Villavicencio</t>
  </si>
  <si>
    <t>Neiva Centro</t>
  </si>
  <si>
    <t>Cr 5 No. 10-02</t>
  </si>
  <si>
    <t>MARICELA GONZALEZ</t>
  </si>
  <si>
    <t>COLOMBIA</t>
  </si>
  <si>
    <t>Cta 6#6-28</t>
  </si>
  <si>
    <t>PAPELERA LINDSY</t>
  </si>
  <si>
    <t>LA URIBE</t>
  </si>
  <si>
    <t>CRA. 4 #6-2 LA URIBE META COLOMBIA</t>
  </si>
  <si>
    <t>No critico pocas transacciones</t>
  </si>
  <si>
    <t>Máquina CDM</t>
  </si>
  <si>
    <t>23077</t>
  </si>
  <si>
    <t>+ SALUD PARA TODOS 2</t>
  </si>
  <si>
    <t>PV. VEINTE DE JULIO</t>
  </si>
  <si>
    <t>BOGOTA</t>
  </si>
  <si>
    <t>CL 25 SUR 6 38</t>
  </si>
  <si>
    <t>Bogotá</t>
  </si>
  <si>
    <t>Calle 6 No.4 - 42</t>
  </si>
  <si>
    <t>Carrera 6 # 9-46</t>
  </si>
  <si>
    <t>JUMBO 20 DE JULIO</t>
  </si>
  <si>
    <t>BOGOTA D.C.</t>
  </si>
  <si>
    <t>CRA 10 Nº 30B - 20 SUR</t>
  </si>
  <si>
    <t>Bogota La Torre</t>
  </si>
  <si>
    <t>Carrera 7 No.24-89</t>
  </si>
  <si>
    <t>Museo Del Oro</t>
  </si>
  <si>
    <t>Carrera 7 # 16-36 Planta 1, Interior 6, Local 2</t>
  </si>
  <si>
    <t>Bogotá Veinte De Julio</t>
  </si>
  <si>
    <t>Cra. 6 No. 22c - 15 Sur</t>
  </si>
  <si>
    <t>PLATIK - DROGUERIA MAS SALUD 1</t>
  </si>
  <si>
    <t>BOGOTÁ, D.C.</t>
  </si>
  <si>
    <t>CR 3 0 05 SUR</t>
  </si>
  <si>
    <t>MAGIC SURPRISE</t>
  </si>
  <si>
    <t>CL 9 SUR # 2 - 90 ESTE BRR VITELMA</t>
  </si>
  <si>
    <t>Punto Cencosud</t>
  </si>
  <si>
    <t>20312</t>
  </si>
  <si>
    <t>5 G MULTISERVICIOS TECNOLOGIA Y ACCESORIOS</t>
  </si>
  <si>
    <t>PV. SAN MIGUEL</t>
  </si>
  <si>
    <t>IBAGUE</t>
  </si>
  <si>
    <t>KR 4 N 11 110 CENTRO</t>
  </si>
  <si>
    <t>Ibague Principal</t>
  </si>
  <si>
    <t>Ibagué</t>
  </si>
  <si>
    <t>Carrera 3 N 11- 16</t>
  </si>
  <si>
    <t>CRA 5 # 62 - 64</t>
  </si>
  <si>
    <t>METRO IBAGUE</t>
  </si>
  <si>
    <t>CRA 5 Nº 62 - 64 C.C. MULTICENTRO</t>
  </si>
  <si>
    <t>Carrera 5 # 80-60</t>
  </si>
  <si>
    <t>Cr 3 No. 11-16</t>
  </si>
  <si>
    <t>LUIS FELIPE DUQUE BERNAL</t>
  </si>
  <si>
    <t>CAJAMARCA</t>
  </si>
  <si>
    <t>Carrera 6 numero 6 51</t>
  </si>
  <si>
    <t>SPORT 2000 CAJAMARCA</t>
  </si>
  <si>
    <t>VARIANTE IBAGU - ARMENIA #8-42 CAJAMARCA</t>
  </si>
  <si>
    <t>Máquina IDM</t>
  </si>
  <si>
    <t>14658</t>
  </si>
  <si>
    <t>@COMUNICACIONES J E</t>
  </si>
  <si>
    <t>PV. SUBA</t>
  </si>
  <si>
    <t>KR 92 146B 58</t>
  </si>
  <si>
    <t>Calle 146A No 106-20 local 217</t>
  </si>
  <si>
    <t>Carrera 91 No. 141-05 Local 182</t>
  </si>
  <si>
    <t>JUMBO SUBA</t>
  </si>
  <si>
    <t>AV. CIUDAD DE CALI CALLE 146A Nº 106 - 20 C.</t>
  </si>
  <si>
    <t>Calle 145 # 105B-58</t>
  </si>
  <si>
    <t>Bogotá Suba Imperial</t>
  </si>
  <si>
    <t>Cra. 106 N 146 - 27 L1-26</t>
  </si>
  <si>
    <t>PLATIK - LA BARAKA DE DAVID</t>
  </si>
  <si>
    <t>CL 152B 106B 52 L2</t>
  </si>
  <si>
    <t>SAN GABRIEL COMUNICACIONES</t>
  </si>
  <si>
    <t>CL 153 # 100 36 BRR SUBA PINAR</t>
  </si>
  <si>
    <t>Máquina multifuncional</t>
  </si>
  <si>
    <t>19949</t>
  </si>
  <si>
    <t>@NCHASA.COM</t>
  </si>
  <si>
    <t>PV. ZONA CENTRO</t>
  </si>
  <si>
    <t>KR 16 37 85 CENTRO</t>
  </si>
  <si>
    <t>Barrancabermeja</t>
  </si>
  <si>
    <t>Carrera 19 Con Diag 56 C.C. Barrancabermeja</t>
  </si>
  <si>
    <t>Carrera 19 Con Diag 56 C.C. Barrancabermeja - San Silvestre Local 149</t>
  </si>
  <si>
    <t>JUMBO SAN SILVESTRE</t>
  </si>
  <si>
    <t>BARRANCABERMEJA</t>
  </si>
  <si>
    <t>CRA 19 Nº 59 - 19 C.C. SAN SILVESTRE LOCAL</t>
  </si>
  <si>
    <t>Bucaramanga Paseo Del Comercio</t>
  </si>
  <si>
    <t>Cll. 35 No 17-50</t>
  </si>
  <si>
    <t>PAC JOSE SANTOS</t>
  </si>
  <si>
    <t>CALLE 77 #30-153</t>
  </si>
  <si>
    <t>NCHASACOM</t>
  </si>
  <si>
    <t>CL 73 # 29 49 BRR LA FLORESTA</t>
  </si>
  <si>
    <t>Oficina física</t>
  </si>
  <si>
    <t>12886</t>
  </si>
  <si>
    <t>@RR NET</t>
  </si>
  <si>
    <t>PV. SOLEDAD</t>
  </si>
  <si>
    <t>KR 19 39B 31</t>
  </si>
  <si>
    <t>Calle 36 # 28A-41</t>
  </si>
  <si>
    <t>Parque Central Bavaria</t>
  </si>
  <si>
    <t>Carrera 13 No. 29-25</t>
  </si>
  <si>
    <t>SPID35 CORFERIAS</t>
  </si>
  <si>
    <t>Cra. 33 N° 25C - 28 Torre 2    Local 102</t>
  </si>
  <si>
    <t>Calle 19 # 28-80 - AK22</t>
  </si>
  <si>
    <t>Bogotá La Magdalena</t>
  </si>
  <si>
    <t>Cra. 13 No. 40a - 17</t>
  </si>
  <si>
    <t>PLATIK - CAFE INTERNET SIN</t>
  </si>
  <si>
    <t>CL 34 28A 19</t>
  </si>
  <si>
    <t>GRUPO EMPRESARIAL PUNTOSERVIS</t>
  </si>
  <si>
    <t>CL 27 # 25 38  P 2 BRR TEUSAQUILLO</t>
  </si>
  <si>
    <t>Punto pago</t>
  </si>
  <si>
    <t>22177</t>
  </si>
  <si>
    <t>A &amp; A COMPUTERS</t>
  </si>
  <si>
    <t>PV. SAN IGNACIO</t>
  </si>
  <si>
    <t>MEDELLIN</t>
  </si>
  <si>
    <t>KR 44 48 79</t>
  </si>
  <si>
    <t>Medellin San Diego</t>
  </si>
  <si>
    <t>Medellín</t>
  </si>
  <si>
    <t>Carrera 43 # 36-41</t>
  </si>
  <si>
    <t>JUMBO PREMIUM PLAZA</t>
  </si>
  <si>
    <t>CRA 44 Nº 29 - 80 C.C. PREMIUM PLAZA</t>
  </si>
  <si>
    <t>Envigado Viva</t>
  </si>
  <si>
    <t>Envigado</t>
  </si>
  <si>
    <t>Cra 48 No. 32 B Sur 139</t>
  </si>
  <si>
    <t>Medellín San Diego</t>
  </si>
  <si>
    <t>Cra. 43 No. 36 - 41</t>
  </si>
  <si>
    <t>LATIN MOVIL ANTONIO RUBIO</t>
  </si>
  <si>
    <t>Carrera 30 40A -23</t>
  </si>
  <si>
    <t>PAPELERA Y VARIEDADES KRISSTHAL</t>
  </si>
  <si>
    <t>CL. 38B #26EE-25 MEDELLN ANTIOQUIA</t>
  </si>
  <si>
    <t>Punto red</t>
  </si>
  <si>
    <t>13655</t>
  </si>
  <si>
    <t>A B C LIBRERIA NO. 2</t>
  </si>
  <si>
    <t>PV. CALI PRINCIPAL.</t>
  </si>
  <si>
    <t>KR 3 10 49</t>
  </si>
  <si>
    <t>Cali Santa Monica</t>
  </si>
  <si>
    <t>Calle 29 N # 6A-34 La 14 Santa Monica Boulevard</t>
  </si>
  <si>
    <t>Cali Plaza Caicedo</t>
  </si>
  <si>
    <t>Cll. 11 No. 3 - 50</t>
  </si>
  <si>
    <t>SANDRA LORENA PUESTO CARLOS</t>
  </si>
  <si>
    <t>Calle 9  #  8  68   Barr</t>
  </si>
  <si>
    <t>ICELL PLAZA CAICEDO</t>
  </si>
  <si>
    <t>CR 5 # 10 16 BRR CENTRO</t>
  </si>
  <si>
    <t>21480</t>
  </si>
  <si>
    <t>A F</t>
  </si>
  <si>
    <t>Neiva Sta Lucia</t>
  </si>
  <si>
    <t>Calle 8 #48-145 Local 56, 3 Piso</t>
  </si>
  <si>
    <t>Cali Unicentro</t>
  </si>
  <si>
    <t>C. C. Unicentro Pasillo 5 Local 329 A</t>
  </si>
  <si>
    <t>Neiva Santa Lucia</t>
  </si>
  <si>
    <t xml:space="preserve"> Cll. 8  No.45-145 Local 364 Centro Comercial Santa</t>
  </si>
  <si>
    <t>PIEDAD PERDOMO</t>
  </si>
  <si>
    <t>VILLAVIEJA</t>
  </si>
  <si>
    <t>villa vieja</t>
  </si>
  <si>
    <t>CAFE INTERNET SALOME</t>
  </si>
  <si>
    <t>CL. 12 #5-88 NEIVA HUILA COLOMBIA</t>
  </si>
  <si>
    <t>22360</t>
  </si>
  <si>
    <t>A.T ASESORIAS</t>
  </si>
  <si>
    <t>PV. COLON PLAZA</t>
  </si>
  <si>
    <t>CARRERA 1 A # 61 A - 30 LOCAL 7 CC COLON</t>
  </si>
  <si>
    <t>Cali Calima</t>
  </si>
  <si>
    <t>Cra. 1 No. 66-49 Piso 2 Centro Comercial Calima la</t>
  </si>
  <si>
    <t>SALVA AUTOS BELLA CARDENAS</t>
  </si>
  <si>
    <t>Calle 57  #  2 D 33   Ba</t>
  </si>
  <si>
    <t>JDCOMUNICACIONES GONZALEZ</t>
  </si>
  <si>
    <t>CR 3 # 57 83 BRR SALOMIA</t>
  </si>
  <si>
    <t>25262</t>
  </si>
  <si>
    <t>ABBY.COM</t>
  </si>
  <si>
    <t>PV. NEIVA</t>
  </si>
  <si>
    <t>CL 7 N 6 36</t>
  </si>
  <si>
    <t>Ciudad Jardin</t>
  </si>
  <si>
    <t>Carrera 98 # 16-200 C.C. Jardin Plaza Locales 78, 79 y 80</t>
  </si>
  <si>
    <t>OSCAR JULIAN LEON LLANOS</t>
  </si>
  <si>
    <t>calle 6 4 49</t>
  </si>
  <si>
    <t>MILENA MOSQUERA MEDINA</t>
  </si>
  <si>
    <t>CALLE 4 3 58</t>
  </si>
  <si>
    <t>24490</t>
  </si>
  <si>
    <t>ABE CONSULTORES</t>
  </si>
  <si>
    <t>Avenida 6 Norte # 30N-27</t>
  </si>
  <si>
    <t>LINNA MARCELA AMAYA VALENCIA</t>
  </si>
  <si>
    <t>Calle 14 N 5-18  LOCAL 2</t>
  </si>
  <si>
    <t>EVENTY VIAJES</t>
  </si>
  <si>
    <t>CALLE 14 # 5-18 LOCAL 1129</t>
  </si>
  <si>
    <t>21778</t>
  </si>
  <si>
    <t>ABIOMIN COMERCIALIZADORA DE ABONOS</t>
  </si>
  <si>
    <t>PV. CHIQUINQUIRA</t>
  </si>
  <si>
    <t>CHIQUINQUIRA</t>
  </si>
  <si>
    <t>KR 9 16 13</t>
  </si>
  <si>
    <t>Tunja</t>
  </si>
  <si>
    <t>Tunja Unicentro - Av Universitaria No. 39-77</t>
  </si>
  <si>
    <t>METRO DUITAMA</t>
  </si>
  <si>
    <t>DUITAMA</t>
  </si>
  <si>
    <t>CALLE 20A Nº 12 - 70</t>
  </si>
  <si>
    <t>Transversal 93 # 34-99</t>
  </si>
  <si>
    <t>Tunja Centro</t>
  </si>
  <si>
    <t>TUNJA</t>
  </si>
  <si>
    <t>Cra. 11 No. 17 - 86</t>
  </si>
  <si>
    <t>YOMAR SANTAMARIA BORRAIZ</t>
  </si>
  <si>
    <t>SANTANA</t>
  </si>
  <si>
    <t>Cr4#12-15  centro</t>
  </si>
  <si>
    <t>PAPELERIA Y CACHARRERIA PARDO</t>
  </si>
  <si>
    <t>SAN JOSE DE PARE</t>
  </si>
  <si>
    <t>CL 2 # 1 28 BRR CENTRO</t>
  </si>
  <si>
    <t>15939</t>
  </si>
  <si>
    <t>ACANET</t>
  </si>
  <si>
    <t>Bogota Santafe</t>
  </si>
  <si>
    <t>Calle 185 No 43-05 Local 172-173-174-175</t>
  </si>
  <si>
    <t>Cajicá</t>
  </si>
  <si>
    <t>Centro Comercial Alejandría de Cajicá Calle 2 No.4-39, Parque Principal.</t>
  </si>
  <si>
    <t>YINETH XIOMARA MEDINA GORDILLO</t>
  </si>
  <si>
    <t>MONIQUIRÁ</t>
  </si>
  <si>
    <t>calle 19 Nro 5-93</t>
  </si>
  <si>
    <t>BUEN RECAUDO</t>
  </si>
  <si>
    <t>MONIQUIRA</t>
  </si>
  <si>
    <t>CR 9 # 17 38 BRR SANTANDER</t>
  </si>
  <si>
    <t>2453</t>
  </si>
  <si>
    <t>ACCESORIOS J 2 M 1</t>
  </si>
  <si>
    <t>PV. CAMPOALEGRE</t>
  </si>
  <si>
    <t>CAMPOALEGRE</t>
  </si>
  <si>
    <t>KR 8 N 18 41 CENTRO</t>
  </si>
  <si>
    <t>VIHANI VELASQUEZ CEDENO</t>
  </si>
  <si>
    <t>YAGUARÁ</t>
  </si>
  <si>
    <t>vereda bajo mirador</t>
  </si>
  <si>
    <t>SIN ESTABLECIMIENTO DE COMERCIO</t>
  </si>
  <si>
    <t>TERUEL</t>
  </si>
  <si>
    <t>CARRERA 4 A ESTE #52 TERUEL HUILA</t>
  </si>
  <si>
    <t>24518</t>
  </si>
  <si>
    <t>ACCESORIOS M &amp; S</t>
  </si>
  <si>
    <t>BRADDY JR MELO CHAUX</t>
  </si>
  <si>
    <t>carrera 1E calle 62 esqu</t>
  </si>
  <si>
    <t>INTERNET Y PAPELERIA SAMYCOM</t>
  </si>
  <si>
    <t>CR 2 # 62 22 BRR LA RIVERA</t>
  </si>
  <si>
    <t>25337</t>
  </si>
  <si>
    <t>ACCESORIOS Y TELEFONIA LENIS</t>
  </si>
  <si>
    <t>PV. PALMIRA</t>
  </si>
  <si>
    <t>PALMIRA</t>
  </si>
  <si>
    <t>CL 31 28 45</t>
  </si>
  <si>
    <t>Palmira</t>
  </si>
  <si>
    <t>Calle 42 # 27-24</t>
  </si>
  <si>
    <t>Palmira Centro</t>
  </si>
  <si>
    <t>Cra. 29 No. 29 - 02</t>
  </si>
  <si>
    <t>MELO DANIELA 19</t>
  </si>
  <si>
    <t>cra 19 38 46</t>
  </si>
  <si>
    <t>GIROS Y FINANZAS CF SA</t>
  </si>
  <si>
    <t>CRA. 28 CL. 43 VERSALLES L-4 INT. METRO</t>
  </si>
  <si>
    <t>1661</t>
  </si>
  <si>
    <t>ACEVEDO RODRIGUEZ LILIANA</t>
  </si>
  <si>
    <t>PV.FLORIDABLANCA</t>
  </si>
  <si>
    <t>FLORIDABLANCA</t>
  </si>
  <si>
    <t>CL 31A 26 89 LC 210</t>
  </si>
  <si>
    <t>B/Manga Cacique</t>
  </si>
  <si>
    <t>Transversal Oriental No.90 - 182 L-193</t>
  </si>
  <si>
    <t>Centro Comercial P. Caracoli Cra 27n0. 29-145 Barrio Cañaveral Oriental Floridablanca</t>
  </si>
  <si>
    <t>METRO MERCADEFAM CABECERA</t>
  </si>
  <si>
    <t>CARRERA 35 NO. 51 - 25</t>
  </si>
  <si>
    <t>Bucaramanga Cacique</t>
  </si>
  <si>
    <t>Transversal Oriental No 90 -182 Local 193 Centro Comercial Cacique</t>
  </si>
  <si>
    <t>PAC JAVIER ALEXIS FUENTES</t>
  </si>
  <si>
    <t>CL 112A 34 15</t>
  </si>
  <si>
    <t>MISNETASTURIAS</t>
  </si>
  <si>
    <t>TV. 28 #104-107 BUCARAMANGA SANTANDER</t>
  </si>
  <si>
    <t>20410</t>
  </si>
  <si>
    <t>ACISTEM COMUNICACIONES</t>
  </si>
  <si>
    <t>Calle 89 Sur No. 39-09 Este</t>
  </si>
  <si>
    <t>Carrera 18 # 17 Sur-27</t>
  </si>
  <si>
    <t>Bogota Centro Mayor</t>
  </si>
  <si>
    <t>AV NQS CON CALLE 38SUR, C CIAL CENTRO MAYOR</t>
  </si>
  <si>
    <t>CC Ciudad Tunal Calle 47 B sur No. 24B-33</t>
  </si>
  <si>
    <t>PLATIK - COMUNICACIONES GODESH</t>
  </si>
  <si>
    <t>CL 106 B SUR 5 B 04</t>
  </si>
  <si>
    <t>ACCESORIOS Y TECNOLOGA</t>
  </si>
  <si>
    <t>CL 106 B SUR # 5 B 66 BRR ANTONIO SAN JOSE</t>
  </si>
  <si>
    <t>3794</t>
  </si>
  <si>
    <t>ACTUALIZACIONES MERCURIO</t>
  </si>
  <si>
    <t>PV. TUMACO</t>
  </si>
  <si>
    <t>TUMACO</t>
  </si>
  <si>
    <t>CL OBANDO 1C 48 CENTRO</t>
  </si>
  <si>
    <t>Popayan Club</t>
  </si>
  <si>
    <t>Popayán</t>
  </si>
  <si>
    <t>Calle 4 No.7 - 58 Corporacion Club Popayan</t>
  </si>
  <si>
    <t>AV Panamericana - Cll 15 - CC Campanario</t>
  </si>
  <si>
    <t>METRO PARQUE INFANTIL</t>
  </si>
  <si>
    <t>PASTO</t>
  </si>
  <si>
    <t>CALLE 16 B No 30 53</t>
  </si>
  <si>
    <t>Carrera 100 # 5-169 Local 614</t>
  </si>
  <si>
    <t>POPAYAN</t>
  </si>
  <si>
    <t>Cll. 4 No 7-58</t>
  </si>
  <si>
    <t>WILSON  TENORIO</t>
  </si>
  <si>
    <t>GUAPÍ</t>
  </si>
  <si>
    <t>BARIO PUEBLITO CRA 2</t>
  </si>
  <si>
    <t>VARIEDADES DLY</t>
  </si>
  <si>
    <t>EL CHARCO</t>
  </si>
  <si>
    <t>CR 2 # 1-3 BRR EL CARMEN</t>
  </si>
  <si>
    <t>23725</t>
  </si>
  <si>
    <t>ADOARTE</t>
  </si>
  <si>
    <t>Calle 31 #26A-19, Piso 3, I Etapa</t>
  </si>
  <si>
    <t>Carrera 33A # 29-15</t>
  </si>
  <si>
    <t>JUMBO MEGA MALL</t>
  </si>
  <si>
    <t>CRA 33A Nº 29 - 15 C.C. MEGAMALL LOCAL 29</t>
  </si>
  <si>
    <t>PAC TIENDA MARYVI</t>
  </si>
  <si>
    <t>CL 19 24 35 SAN FRANCISCO  BUCARAMANGA</t>
  </si>
  <si>
    <t>CRA 27 N. 19-05</t>
  </si>
  <si>
    <t>18794</t>
  </si>
  <si>
    <t>ADRIANA MERCEDES OSORIO GARCIA</t>
  </si>
  <si>
    <t>PV. SAN GIL</t>
  </si>
  <si>
    <t>SAN GIL</t>
  </si>
  <si>
    <t>KR 10 10 50</t>
  </si>
  <si>
    <t>Carrera 6 No. 8 -53 Centro Comercial la Molienda  Local 110</t>
  </si>
  <si>
    <t>METRO SAN GIL</t>
  </si>
  <si>
    <t>CRA 12 Nº 12 - 152 C.C. EL PUENTE</t>
  </si>
  <si>
    <t>LILIA DURAN GAMARRA</t>
  </si>
  <si>
    <t>ZAPATOCA</t>
  </si>
  <si>
    <t>Calle 32 11 02</t>
  </si>
  <si>
    <t>MUNDONET ZP</t>
  </si>
  <si>
    <t>CR 11 # 15 42 BRR SANTA BARBARA</t>
  </si>
  <si>
    <t>807032</t>
  </si>
  <si>
    <t>AEH 20 DE JULIO NUEVO</t>
  </si>
  <si>
    <t>Bogota Veinte De Julio</t>
  </si>
  <si>
    <t>Carrera 6 No. 21-55 Sur</t>
  </si>
  <si>
    <t>PLATIK - SIPAGA 20 DE JULIO</t>
  </si>
  <si>
    <t>CR 5A 27 SUR 06 L3</t>
  </si>
  <si>
    <t>PAPELERIA 20 DE JULIO</t>
  </si>
  <si>
    <t>CL 27 SUR # 5 A - 22 BRR 20 DE JULIO</t>
  </si>
  <si>
    <t>807101</t>
  </si>
  <si>
    <t>AEH CAÃ'ON ANDREA</t>
  </si>
  <si>
    <t>PLATIK - SERVÍ VARIEDADES</t>
  </si>
  <si>
    <t>CL 76 A SUR  8D 28</t>
  </si>
  <si>
    <t>DAM CELULARES</t>
  </si>
  <si>
    <t>CALLE 78 SUR #10-22</t>
  </si>
  <si>
    <t>805043</t>
  </si>
  <si>
    <t>AEH CENTRO 10</t>
  </si>
  <si>
    <t>PV. SAN ANDRESITO</t>
  </si>
  <si>
    <t>CL 13 38 25 ESTACIÓN BIOMAX</t>
  </si>
  <si>
    <t>Carrera 32 # 12-81</t>
  </si>
  <si>
    <t>Av. Americas No.50 - 15</t>
  </si>
  <si>
    <t>JUMBO CARRERA 30</t>
  </si>
  <si>
    <t>CRA 32 Nº 17B - 04</t>
  </si>
  <si>
    <t>Bogotá Paloquemao</t>
  </si>
  <si>
    <t>Cra. 25 No. 13-11</t>
  </si>
  <si>
    <t>PLATIK - MISCELANEA Y PAPELERIA</t>
  </si>
  <si>
    <t>CL 9  37A  62 LC 2009</t>
  </si>
  <si>
    <t>MISCELANEA Y PAPELERIA SANTI</t>
  </si>
  <si>
    <t>CL 9 # 37 A 62  LC 2009 CC 2000 BRR CENTRO</t>
  </si>
  <si>
    <t>805002</t>
  </si>
  <si>
    <t>AEH CENTRO 18 NO. 2</t>
  </si>
  <si>
    <t>PV. MURILLO TORO</t>
  </si>
  <si>
    <t>KR 8 12A 03</t>
  </si>
  <si>
    <t>SPID35 CARRERA 3</t>
  </si>
  <si>
    <t>Carrera 3 N° 20 - 38</t>
  </si>
  <si>
    <t>Bogotá Museo del Oro</t>
  </si>
  <si>
    <t>Cra. 7 No. 16-36 Int. 6, L-2, Planta 1 del Ed. Avianca</t>
  </si>
  <si>
    <t>PLATIK - DISLOZIPA</t>
  </si>
  <si>
    <t>CLL 17 12 51 PS 3</t>
  </si>
  <si>
    <t>SHIMADAS</t>
  </si>
  <si>
    <t>CL 16 # 8 42  LC 4 BRR VERACRUZ</t>
  </si>
  <si>
    <t>806008</t>
  </si>
  <si>
    <t>AEH FONTIBON 10</t>
  </si>
  <si>
    <t>PV. PRINCIPAL</t>
  </si>
  <si>
    <t>DIAG 25G 95 A 55</t>
  </si>
  <si>
    <t>CALLE 17 # 112-58</t>
  </si>
  <si>
    <t>Diagonal 16 # 104-51</t>
  </si>
  <si>
    <t>METRO  FONTIBON</t>
  </si>
  <si>
    <t>CALLE 17 Nº 112 - 58</t>
  </si>
  <si>
    <t>Bogota Diver Plaza</t>
  </si>
  <si>
    <t>Tranvs 93 N0 70 A-85</t>
  </si>
  <si>
    <t>Mosquera</t>
  </si>
  <si>
    <t>Cra 3 No 15 a 57 Mosquera (Piso 3)</t>
  </si>
  <si>
    <t>Bogotá Fontibon</t>
  </si>
  <si>
    <t>Cra. 102 N° 17-27</t>
  </si>
  <si>
    <t>PLATIK - COMUNICACIONES JULI</t>
  </si>
  <si>
    <t>CR 120  17F 23</t>
  </si>
  <si>
    <t>CORRESPONSALES</t>
  </si>
  <si>
    <t>CL 17 F # 120 23 BRR FONTIBON</t>
  </si>
  <si>
    <t>806038</t>
  </si>
  <si>
    <t>AEH II  LAS VEGAS VERAGUAS</t>
  </si>
  <si>
    <t>PV. AVENIDA  SEXTA</t>
  </si>
  <si>
    <t>AV 6 42 09</t>
  </si>
  <si>
    <t>Bogota Ciudad Montes</t>
  </si>
  <si>
    <t>Calle 8 Sur No.34b-40</t>
  </si>
  <si>
    <t>Bogotá Ciudad Montes</t>
  </si>
  <si>
    <t>Cll. 8 Sur Nº 35 A - 40 Barrio Ciudad Montes</t>
  </si>
  <si>
    <t>PLATIK - DETALLES WINNIE PAPELERIA</t>
  </si>
  <si>
    <t>CR 31A  2 05 LC 1</t>
  </si>
  <si>
    <t>DISTRIBUIDORA MOANA</t>
  </si>
  <si>
    <t>CL 5 # 30 35 BRR PUENTE ARANDA</t>
  </si>
  <si>
    <t>806042</t>
  </si>
  <si>
    <t>AEH III LA 30 GALAN 1</t>
  </si>
  <si>
    <t>Cra 56 N 4B - 54</t>
  </si>
  <si>
    <t>JUMBO PLAZA CENTRAL</t>
  </si>
  <si>
    <t>carrera 65 No 11 - 2</t>
  </si>
  <si>
    <t>Bogota Plaza Claro</t>
  </si>
  <si>
    <t>Av. La Esperanza con Av. 68</t>
  </si>
  <si>
    <t>Bogota Plaza Central</t>
  </si>
  <si>
    <t>Avenida calle 13, entre Carreras 62 y 65  espacio 2-49</t>
  </si>
  <si>
    <t>Bogotá Plaza Central</t>
  </si>
  <si>
    <t xml:space="preserve"> Cra 65 N 11-90 Local 249</t>
  </si>
  <si>
    <t>PLATIK - ONLINE NETWORK</t>
  </si>
  <si>
    <t>CL 5A 53D 14</t>
  </si>
  <si>
    <t>ONLINE NETWORK ONLINE</t>
  </si>
  <si>
    <t>CL. 5A #53D-35, BOGOT, COLOMBIA</t>
  </si>
  <si>
    <t>807072</t>
  </si>
  <si>
    <t>AEH JERUSALEM NUEVO</t>
  </si>
  <si>
    <t>PV. SOACHA</t>
  </si>
  <si>
    <t>SOACHA</t>
  </si>
  <si>
    <t>KR 6 13A 18</t>
  </si>
  <si>
    <t>Av calle 68 sur N 47a -11 Loc 112</t>
  </si>
  <si>
    <t>Centro Comercial Venecia Plaza Diagonal 46 Sur No. 53-37 Local 117-118</t>
  </si>
  <si>
    <t>JUMBO SOACHA</t>
  </si>
  <si>
    <t>CRA 7 Nº 32 - 35</t>
  </si>
  <si>
    <t>Bosa Gran Plaza</t>
  </si>
  <si>
    <t>Calle 65 Sur # 78 H - 51 locales 217 y 218 centro comercial Gran Plaza</t>
  </si>
  <si>
    <t>Carrera 51 No. 59c Sur-93</t>
  </si>
  <si>
    <t>Bogotá Bosa Gran Plaza</t>
  </si>
  <si>
    <t>Cll. 65 Sur N°78h-51  Locales 217- 218</t>
  </si>
  <si>
    <t>PLATIK - COMERCIALIZADORA KERYCK</t>
  </si>
  <si>
    <t>TV 48C 69H 20 SUR</t>
  </si>
  <si>
    <t>DSITRIBUCIONES EL BALCON</t>
  </si>
  <si>
    <t>TV 48 B # 69 D 12 - SUR BRR BELLAVISTA</t>
  </si>
  <si>
    <t>610608</t>
  </si>
  <si>
    <t>AEH KN NUEVO KENNEDY</t>
  </si>
  <si>
    <t>PV. SALAZAR GOMEZ</t>
  </si>
  <si>
    <t>AV 68 12 76</t>
  </si>
  <si>
    <t>Cra 78 K # 37A - 57 Sur.</t>
  </si>
  <si>
    <t>Carrera 77 # 8A-95</t>
  </si>
  <si>
    <t>METRO TINTALITO</t>
  </si>
  <si>
    <t>CALLE 42A SUR Nº 86 - 15</t>
  </si>
  <si>
    <t>Transversal 71D # 26-94 Sur</t>
  </si>
  <si>
    <t>Bogotá Kennedy</t>
  </si>
  <si>
    <t>Cll. 36 Sur No. 73d - 05 Sur</t>
  </si>
  <si>
    <t>PLATIK - PAPELERIA Y VARIEDADES</t>
  </si>
  <si>
    <t>AC 43 S 79 21</t>
  </si>
  <si>
    <t>PAALERA</t>
  </si>
  <si>
    <t>CL. 45 SUR #78L-20 BOGOT COLOMBIA</t>
  </si>
  <si>
    <t>806024</t>
  </si>
  <si>
    <t>AEH MADELENA</t>
  </si>
  <si>
    <t>PV. RESTREPO</t>
  </si>
  <si>
    <t>CL 15 SUR 18 59</t>
  </si>
  <si>
    <t>Cra 63 No. 57G -47 sur</t>
  </si>
  <si>
    <t>PLATIK - XPRESATE DETALLES Y</t>
  </si>
  <si>
    <t>CL 62 A 68 02 SUR</t>
  </si>
  <si>
    <t>PAGOSYA EXPRESS</t>
  </si>
  <si>
    <t>CL 61 S # 66 A 28 - SUR BRR MADELENA</t>
  </si>
  <si>
    <t>806053</t>
  </si>
  <si>
    <t>AEH PRIMAVERA 4</t>
  </si>
  <si>
    <t>Carrera 54 # 5 C-66</t>
  </si>
  <si>
    <t>PLATIK - MI PEQUENO COMIENZO</t>
  </si>
  <si>
    <t>CL 5A 42  11</t>
  </si>
  <si>
    <t>INN MAUSE PAPELERIA</t>
  </si>
  <si>
    <t>CL 5 A # 45 26  LC 3 BRR SAN RAFAEL</t>
  </si>
  <si>
    <t>807097</t>
  </si>
  <si>
    <t>AEH PRINCIPAL SANTA LIBRADA</t>
  </si>
  <si>
    <t>PLATIK - PAPELERIA Y MESCELANEA</t>
  </si>
  <si>
    <t>KRA 12 B 73 B 46 SUR</t>
  </si>
  <si>
    <t>VARIEDADES MERCANTIL</t>
  </si>
  <si>
    <t>CR 13 B # 74 76 - SUR BRR SANTA LIBRADA</t>
  </si>
  <si>
    <t>805115</t>
  </si>
  <si>
    <t>AEH SAN JOSE 1</t>
  </si>
  <si>
    <t>PV. SAN VICTORINO</t>
  </si>
  <si>
    <t>KR 12A 10 12</t>
  </si>
  <si>
    <t>Bogota Paloquemao</t>
  </si>
  <si>
    <t>Carrera 25 No.13-11</t>
  </si>
  <si>
    <t>Bogota Restrepo</t>
  </si>
  <si>
    <t>CARRERA 20 N 15 - 24/30 SUR</t>
  </si>
  <si>
    <t>Cra 13 # 16-85 Funza</t>
  </si>
  <si>
    <t>PLATIK - ONE EASY STOP SAN JOSE</t>
  </si>
  <si>
    <t>CR 20 9 04 LC 211</t>
  </si>
  <si>
    <t>RINCON FUTBOLERO</t>
  </si>
  <si>
    <t>CR 21 # 10 08  CC REAL PLAZA LC 22 BRR</t>
  </si>
  <si>
    <t>805113</t>
  </si>
  <si>
    <t>AEH SAN JOSE 3</t>
  </si>
  <si>
    <t>807081</t>
  </si>
  <si>
    <t>AEH ST COSTA RICA</t>
  </si>
  <si>
    <t>PLATIK - DOG AND CAT PRODUCTS</t>
  </si>
  <si>
    <t>DIG 69B  14 T 13 SUR</t>
  </si>
  <si>
    <t>DROGUERIA SUNEFY</t>
  </si>
  <si>
    <t>DIAGONAL 69 F SUR # 14 R 15</t>
  </si>
  <si>
    <t>804019</t>
  </si>
  <si>
    <t>AEH VILLA CRISTALES</t>
  </si>
  <si>
    <t>PV. QUIRIGUA</t>
  </si>
  <si>
    <t>TV 94 80A 70 2 PISO</t>
  </si>
  <si>
    <t>Cra 93 A N 129B 23</t>
  </si>
  <si>
    <t>Transversal 100 80 20 Local 1-032</t>
  </si>
  <si>
    <t>JUMBO TITAN</t>
  </si>
  <si>
    <t>AV. CRA 72 Nº 80 - 94 LOCAL 1 - 13 C.C. TITAN</t>
  </si>
  <si>
    <t>Av Boyaca Calle 80 Centro Comercial Titan - Local 153 B</t>
  </si>
  <si>
    <t>Bogotá Diver Plaza</t>
  </si>
  <si>
    <t>Cll. 71 B No. 100 - 11 Piso 1-2 Local 103-104</t>
  </si>
  <si>
    <t>PLATIK -  DOMINE CAFE WEB</t>
  </si>
  <si>
    <t>CL 90  95F 79</t>
  </si>
  <si>
    <t>PAGOS Y DETALLES VILLA ANCLA</t>
  </si>
  <si>
    <t>CR 95 H BIS # 91 A 03 BRR VILLA CRISTINA</t>
  </si>
  <si>
    <t>807053</t>
  </si>
  <si>
    <t>AEL AEH 20 DE JULIO</t>
  </si>
  <si>
    <t>PLATIK - PAELERIA Y VARIEDADES</t>
  </si>
  <si>
    <t>CR 7  25 35 SUR</t>
  </si>
  <si>
    <t>MARMAG COMUNICACIONES</t>
  </si>
  <si>
    <t>CR 6 # 24 A 19 - SUR BRR VEINTE DE JULIO</t>
  </si>
  <si>
    <t>808069</t>
  </si>
  <si>
    <t>AEL AEH BOSA BRASIL</t>
  </si>
  <si>
    <t>Calle 59c sur N 87 G - 04</t>
  </si>
  <si>
    <t>METRO BOSA</t>
  </si>
  <si>
    <t>CRA 92 Nº 60 - 90 SUR</t>
  </si>
  <si>
    <t>PLATIK - SACURA TECNOLOGÍA</t>
  </si>
  <si>
    <t>CL 51 SUR 88I 05</t>
  </si>
  <si>
    <t>CRA. 88F BIS A #53A SUR-1 BOGOT COLOMBIA</t>
  </si>
  <si>
    <t>610974</t>
  </si>
  <si>
    <t>AEL AEH CENTRO</t>
  </si>
  <si>
    <t>TELECOMUNICACIONES NAYI</t>
  </si>
  <si>
    <t>CL 13 # 13 30  CC POPULAR LC 162 P 1 BRR SAN</t>
  </si>
  <si>
    <t>805061</t>
  </si>
  <si>
    <t>AEL AEH COMPRA VENTA JOYE</t>
  </si>
  <si>
    <t>802043</t>
  </si>
  <si>
    <t>AEL AEH COSTA AZUL</t>
  </si>
  <si>
    <t>Cra 117 No. 138a-10</t>
  </si>
  <si>
    <t>Bogota Suba Imperial</t>
  </si>
  <si>
    <t>Carrera 106 No.146 - 27 Loc.1-26</t>
  </si>
  <si>
    <t>PLATIK - DEEP CLEANING AG</t>
  </si>
  <si>
    <t>CL 136A 111 28</t>
  </si>
  <si>
    <t>DISTRIBUIDORA J Y M</t>
  </si>
  <si>
    <t>CR 111B # 138 03 BRR SUBA VILLA MARIA</t>
  </si>
  <si>
    <t>804041</t>
  </si>
  <si>
    <t>AEL AEH ER CORTIJO</t>
  </si>
  <si>
    <t>CALLE 84 # 110-55</t>
  </si>
  <si>
    <t>Carrera 114A # 78B-85</t>
  </si>
  <si>
    <t>PLATIK - CENTRO DE SERVICIOS EL</t>
  </si>
  <si>
    <t>KR 116 A 81 21</t>
  </si>
  <si>
    <t>INTERNET CORTIJO 2</t>
  </si>
  <si>
    <t>CRA 116A #81-40 BOGOT COLOMBIA</t>
  </si>
  <si>
    <t>804030</t>
  </si>
  <si>
    <t>AEL AEH ER FERIAS</t>
  </si>
  <si>
    <t>Avenida Calle 80 # 69Q-50 Site Actual Primer piso</t>
  </si>
  <si>
    <t>Bogotá Calle 80</t>
  </si>
  <si>
    <t>Av. Cll.  80 No. 69q- 50- Sotano</t>
  </si>
  <si>
    <t>PLATIK - DROGUERIA CONFARMA TC</t>
  </si>
  <si>
    <t>AV CL 80 74 11</t>
  </si>
  <si>
    <t>ACD SORPRESAS</t>
  </si>
  <si>
    <t>CR 73 A # 81 22 BRR MINUTO DE DIOS</t>
  </si>
  <si>
    <t>806035</t>
  </si>
  <si>
    <t>AEL AEH EXPO 38</t>
  </si>
  <si>
    <t>CR 38 # 10 A 206  TO 20 AP 4075 BRR CIUDAD</t>
  </si>
  <si>
    <t>802053</t>
  </si>
  <si>
    <t>AEL AEH LOMBARDIA B</t>
  </si>
  <si>
    <t>PLATIK - SUPERMERCADO DIA A DIA</t>
  </si>
  <si>
    <t>CR 108A 140 61</t>
  </si>
  <si>
    <t>PAPELERIA ARTE Y ESCRITURA</t>
  </si>
  <si>
    <t>CL 139 # 109 B - 53  AC BRR VILLA MARIA</t>
  </si>
  <si>
    <t>805076</t>
  </si>
  <si>
    <t>AEL AEH NICA 1</t>
  </si>
  <si>
    <t>Calle 19 # 6-35</t>
  </si>
  <si>
    <t>PLATIK - BOUTIQUE ELECTRONICS</t>
  </si>
  <si>
    <t>CR 10 19 53 S LC 10</t>
  </si>
  <si>
    <t>EFECTY</t>
  </si>
  <si>
    <t>CL. 19 #7-46 BOGOT COLOMBIA</t>
  </si>
  <si>
    <t>808020</t>
  </si>
  <si>
    <t>AEL AEH PATIO BONITO 8</t>
  </si>
  <si>
    <t>AV. CALI AMERICAS</t>
  </si>
  <si>
    <t>PLATIK - CURVAS DE PAPEL 5G</t>
  </si>
  <si>
    <t>CL 33 SUR 87 07</t>
  </si>
  <si>
    <t>PAPELERA Y MISCELNEA  CARITO</t>
  </si>
  <si>
    <t>CL 34 BIS SUR # 86 G 06 BRR PATIO BONITO</t>
  </si>
  <si>
    <t>804045</t>
  </si>
  <si>
    <t>AEL AEH SAN FERNANDO 3</t>
  </si>
  <si>
    <t>PV.AVENIDA CHILE</t>
  </si>
  <si>
    <t>KR 15 72 62</t>
  </si>
  <si>
    <t>Bogota Ferias</t>
  </si>
  <si>
    <t>Calle 68 No.61a-35</t>
  </si>
  <si>
    <t>Avenida Carrera 68 # 64-50</t>
  </si>
  <si>
    <t>SPID35 ANT COUNTRY</t>
  </si>
  <si>
    <t>Calle 85 N° 20 - 32</t>
  </si>
  <si>
    <t>Bogota Galerias</t>
  </si>
  <si>
    <t>Calle 53 No.21 - 77 L.101</t>
  </si>
  <si>
    <t>Calle 73 # 10-83 Piso 1</t>
  </si>
  <si>
    <t>Bogotá Siete De Agosto</t>
  </si>
  <si>
    <t>Cra. 24 No. 63c - 28</t>
  </si>
  <si>
    <t>PLATIK - EL CIELO.COM</t>
  </si>
  <si>
    <t>AV CL 68 54 54</t>
  </si>
  <si>
    <t>MACH PRINT</t>
  </si>
  <si>
    <t>CL 70 # 51 - 43 BRR SAN FERNANDO</t>
  </si>
  <si>
    <t>804004</t>
  </si>
  <si>
    <t>AEL AEH SANTA HELENITA 1</t>
  </si>
  <si>
    <t>PV. SALITRE</t>
  </si>
  <si>
    <t>KR 69 24A 15 LC 16</t>
  </si>
  <si>
    <t>SPID35S CIUDAD SALITRE</t>
  </si>
  <si>
    <t>Calle 24 N° 69C - 19 Local 2 Int 5</t>
  </si>
  <si>
    <t>Calle 50 # 82-55</t>
  </si>
  <si>
    <t>Bogotá Ferias</t>
  </si>
  <si>
    <t>Av. Cll. 72 No. 69 - 35</t>
  </si>
  <si>
    <t>PLATIK - SERGIO.COM1</t>
  </si>
  <si>
    <t>CR 65 58 03 SUR LOC 3</t>
  </si>
  <si>
    <t>SERGIOCOM1</t>
  </si>
  <si>
    <t>CR 65 # 58 3  LC 4 BRR MADELENA</t>
  </si>
  <si>
    <t>804027</t>
  </si>
  <si>
    <t>AEL AEH STA HELENITA</t>
  </si>
  <si>
    <t>JUMBO CALLE 80</t>
  </si>
  <si>
    <t>AV CALLE 80 Nº 69Q - 50</t>
  </si>
  <si>
    <t>PLATIK - VARIEDADES ANY</t>
  </si>
  <si>
    <t>CL 64C 69F 36</t>
  </si>
  <si>
    <t>PAPELERIA FRANCO</t>
  </si>
  <si>
    <t>CRA. 69P #64C-45 BOGOT COLOMBIA</t>
  </si>
  <si>
    <t>808014</t>
  </si>
  <si>
    <t>AEL BO POOL TRAS KENNEDY</t>
  </si>
  <si>
    <t>AUTOP. SUR # 77A -18</t>
  </si>
  <si>
    <t>PLATIK - ALEICE ISABEL LOPEZ ARIZA</t>
  </si>
  <si>
    <t>CL 51A SUR 78J 17</t>
  </si>
  <si>
    <t>DON PAGO GPD</t>
  </si>
  <si>
    <t>CL 51 SUR # 78 G 85 BRR EL OLIVO KENNEDY</t>
  </si>
  <si>
    <t>611840</t>
  </si>
  <si>
    <t>AEL BO POOL TRAS LA LIBERTAD</t>
  </si>
  <si>
    <t>Carrera 89A # 80-03 C.C. Primavera Plaza</t>
  </si>
  <si>
    <t>PLATIK - INTERCOM AAA</t>
  </si>
  <si>
    <t>CR 90 68A 61</t>
  </si>
  <si>
    <t>END GAME</t>
  </si>
  <si>
    <t>CR 91 # 69 03 - SUR BRR BOSA MARGARITAS</t>
  </si>
  <si>
    <t>611771</t>
  </si>
  <si>
    <t>AEL BO POOL TRAS LIBERTAD 3</t>
  </si>
  <si>
    <t>Dirección: Carrera 7 # 30b- 139</t>
  </si>
  <si>
    <t>PLATIK - TIENDAMANIA J&amp;K</t>
  </si>
  <si>
    <t>CL 56 D S 87  04</t>
  </si>
  <si>
    <t>PAPELERIA JUANJO DYP</t>
  </si>
  <si>
    <t>CALLE 57 SUR # 86F-53</t>
  </si>
  <si>
    <t>611823</t>
  </si>
  <si>
    <t>AEL BO POOL TRAS LIBERTAD 5</t>
  </si>
  <si>
    <t>Trv 83 N 71 c -17 SUR</t>
  </si>
  <si>
    <t>PLATIK - DROGUERIA</t>
  </si>
  <si>
    <t>CRA 80L 82 B 24 SUR</t>
  </si>
  <si>
    <t>CAFE INTERNET DANIELS</t>
  </si>
  <si>
    <t>CL 83SUR #80L 10 CA</t>
  </si>
  <si>
    <t>611778</t>
  </si>
  <si>
    <t>AEL BO POOL TRAS MARGARITAS</t>
  </si>
  <si>
    <t>Cra.92 No.60 - 90</t>
  </si>
  <si>
    <t>PLATIK - VIDEO TIENDA ORION</t>
  </si>
  <si>
    <t>CL 64 S 91 59</t>
  </si>
  <si>
    <t>VALENTINA VICTORIA</t>
  </si>
  <si>
    <t>CRA. 93C #61 SUR-11 BOGOT COLOMBIA</t>
  </si>
  <si>
    <t>611592</t>
  </si>
  <si>
    <t>AEL BO POOL TRAS NORMANDIA</t>
  </si>
  <si>
    <t>Carrera 75 #23F-30</t>
  </si>
  <si>
    <t>JUMBO HAYUELOS</t>
  </si>
  <si>
    <t>AV. CRA 86 Nº 19A - 50</t>
  </si>
  <si>
    <t>Los Hayuelos</t>
  </si>
  <si>
    <t>Calle 20 # 82-52 C.C. Hayuelos Local 1-111B</t>
  </si>
  <si>
    <t>Bogotá Modelia</t>
  </si>
  <si>
    <t>Av. Esperanza N° 75-45</t>
  </si>
  <si>
    <t>PLATIK - USATEL COMUNICACIONES</t>
  </si>
  <si>
    <t>CR 82  23D  12</t>
  </si>
  <si>
    <t>AGORA SOLUCIONES</t>
  </si>
  <si>
    <t>TV. 85G #24-31 BOGOT COLOMBIA</t>
  </si>
  <si>
    <t>610995</t>
  </si>
  <si>
    <t>AEL BO POOL TRAS OLARTE</t>
  </si>
  <si>
    <t>PLATIK - VARIEDADES MAXI CALDAS</t>
  </si>
  <si>
    <t>CR 75  58B 16 S</t>
  </si>
  <si>
    <t>COMUNICACIONES ALONSOCOM</t>
  </si>
  <si>
    <t>CL. 60A SUR #74H-1 BOGOT COLOMBIA</t>
  </si>
  <si>
    <t>611947</t>
  </si>
  <si>
    <t>AEL BO POOL TRAS VILLANORA</t>
  </si>
  <si>
    <t>CALLE 65 sur N 78H - 54</t>
  </si>
  <si>
    <t>CR 78F 58M 42 SUR</t>
  </si>
  <si>
    <t>VVERES ABA</t>
  </si>
  <si>
    <t>CL. 58 Q SUR #78-54 BOGOT COLOMBIA</t>
  </si>
  <si>
    <t>611159</t>
  </si>
  <si>
    <t>AEL BO POOL VILLA RIO</t>
  </si>
  <si>
    <t>PLATIK - EY DIGITAL SERVICE</t>
  </si>
  <si>
    <t>CLL 55A SUR 69 07A</t>
  </si>
  <si>
    <t>EY DIGITAL SERVICES</t>
  </si>
  <si>
    <t>CRA. 69A #55A SUR-11 BOGOT COLOMBIA</t>
  </si>
  <si>
    <t>611619</t>
  </si>
  <si>
    <t>AEL BO POOL VILLA RIO 1</t>
  </si>
  <si>
    <t>DP PAPELERIA FENIX MAJU</t>
  </si>
  <si>
    <t>CL 57 B SUR # 64 54 BRR VILLA DEL RIO</t>
  </si>
  <si>
    <t>611814</t>
  </si>
  <si>
    <t>AEL BO POOL VILLA RIO 3</t>
  </si>
  <si>
    <t>838011</t>
  </si>
  <si>
    <t>AEL CAP CALLE 54</t>
  </si>
  <si>
    <t>Av. Cuidad de Cali No. 42B-11 sur local 115</t>
  </si>
  <si>
    <t>PLATIK - YOLI MARITZA RAMIREZ</t>
  </si>
  <si>
    <t>CLL 54 S 81B 27 LC2</t>
  </si>
  <si>
    <t>DON PAGO EL CARMELO</t>
  </si>
  <si>
    <t>CR 81 A # 54 20 - SUR BRR BRITALIA</t>
  </si>
  <si>
    <t>837024</t>
  </si>
  <si>
    <t>AEL CAP CARMEN MERY</t>
  </si>
  <si>
    <t>PV. GALERIAS</t>
  </si>
  <si>
    <t>CL 53 21 72</t>
  </si>
  <si>
    <t>Calle 53 No.27-08</t>
  </si>
  <si>
    <t>Calle 47 # 9-11</t>
  </si>
  <si>
    <t>Calle 53 # 26-60</t>
  </si>
  <si>
    <t>Bogotá Galerias</t>
  </si>
  <si>
    <t>Cll. 53 No 21-77 Local 1</t>
  </si>
  <si>
    <t>PLATIK - BRILLO Y LIMPIEZA</t>
  </si>
  <si>
    <t>CR 24 49 11</t>
  </si>
  <si>
    <t>COMUNICACIONES JRCB SAS CVS</t>
  </si>
  <si>
    <t>CL 47 # 24 33 - SUR BRR LOCAL 2161</t>
  </si>
  <si>
    <t>838012</t>
  </si>
  <si>
    <t>AEL CAP CATALINA 1</t>
  </si>
  <si>
    <t>DISTRIBUIDORA DE BELLEZA</t>
  </si>
  <si>
    <t>CARRERA 78 H 51 43 SUR</t>
  </si>
  <si>
    <t>832003</t>
  </si>
  <si>
    <t>AEL CAP CIUDAD JARDIN 4</t>
  </si>
  <si>
    <t>Av calle 134 # 55 - 30</t>
  </si>
  <si>
    <t>Autopista Norte # 127C-13</t>
  </si>
  <si>
    <t>JUMBO BULEVAR NIZA</t>
  </si>
  <si>
    <t>CRA 58 Nº 127 - 59 MEZANINE C.C. BULEVAR</t>
  </si>
  <si>
    <t>Bogota Cedritos</t>
  </si>
  <si>
    <t>Calle 140 # 12-87</t>
  </si>
  <si>
    <t>Cra 58 D No. 146- 51  (Piso 2)</t>
  </si>
  <si>
    <t>Bogotá Colina 138</t>
  </si>
  <si>
    <t>Cll. 138 No 55-97 L-101</t>
  </si>
  <si>
    <t>PLATIK - SUPERTIENDA DE LA 58</t>
  </si>
  <si>
    <t>CR 58B 129A-02</t>
  </si>
  <si>
    <t>JM PAPELERIA</t>
  </si>
  <si>
    <t>CL 130 # 58 20  LC 1-114 BRR CIUDAD JARDIN</t>
  </si>
  <si>
    <t>835020</t>
  </si>
  <si>
    <t>AEL CAP RESTREPO 3</t>
  </si>
  <si>
    <t>Bogotá Restrepo</t>
  </si>
  <si>
    <t>Cra. 20 No 15 - 30 Sur</t>
  </si>
  <si>
    <t>PLATIK - SIPAGA RESTREPO</t>
  </si>
  <si>
    <t>CL 16 SUR 16 82 LC 106</t>
  </si>
  <si>
    <t>YEGA MENSAJERIA SAS</t>
  </si>
  <si>
    <t>CL 15 SUR # 17 39 BRR RESTREPO</t>
  </si>
  <si>
    <t>838030</t>
  </si>
  <si>
    <t>AEL CAP VILLA ANITA</t>
  </si>
  <si>
    <t>PLATIK - DOMICILIOS MANUEL MEJÍA</t>
  </si>
  <si>
    <t>CRR 80  53A  90 SUR</t>
  </si>
  <si>
    <t>ANNY FOTOGRAFA Y</t>
  </si>
  <si>
    <t>CRA. 80 A #53-03 SUR</t>
  </si>
  <si>
    <t>838053</t>
  </si>
  <si>
    <t>AEL CAP YOMASA 2</t>
  </si>
  <si>
    <t>PLATIK - VENTURA SUPERMERCADOS</t>
  </si>
  <si>
    <t>CL 78 A S 3 61 ESTE</t>
  </si>
  <si>
    <t>VARIEDADES BOLONIA</t>
  </si>
  <si>
    <t>CR 4 ESTE # 78 A 10 - SUR BRR EL CURUBO</t>
  </si>
  <si>
    <t>611171</t>
  </si>
  <si>
    <t>AEL CD POOL IGUALDAD</t>
  </si>
  <si>
    <t xml:space="preserve"> Avenida calle 13, entre Carreras 62 y 65  espacio 2-49</t>
  </si>
  <si>
    <t>PLATIK - PUNTO PUENTE ARANDA CAI</t>
  </si>
  <si>
    <t>CL 15 55 35</t>
  </si>
  <si>
    <t>PAPELERIA</t>
  </si>
  <si>
    <t>CR 56 # 9 17 BRR TORRE AMERICAS</t>
  </si>
  <si>
    <t>611233</t>
  </si>
  <si>
    <t>AEL CD POOL JAZMIN</t>
  </si>
  <si>
    <t>PLATIK - PAPELERIA PRIMERA</t>
  </si>
  <si>
    <t>DIAG 5A 37B  60</t>
  </si>
  <si>
    <t>LA CASA DE LA VARIEDAD MYA</t>
  </si>
  <si>
    <t>CL. 4 #38A-28 BOGOT COLOMBIA</t>
  </si>
  <si>
    <t>611165</t>
  </si>
  <si>
    <t>AEL CD POOL PRIMAVERA 2</t>
  </si>
  <si>
    <t>PLATIK - FARMASAN</t>
  </si>
  <si>
    <t>CR 41A 4C 54</t>
  </si>
  <si>
    <t>INTERSISTEMASDK</t>
  </si>
  <si>
    <t>CR 41A # 4C - 60 BRR PRIMAVERA</t>
  </si>
  <si>
    <t>610576</t>
  </si>
  <si>
    <t>AEL CD POOL STA ISABEL</t>
  </si>
  <si>
    <t>PLATIK - DROGUERIA LOZANO SANTA</t>
  </si>
  <si>
    <t>CL 2  26 33</t>
  </si>
  <si>
    <t>BP SERVICIOS ESPECIALIZADOS</t>
  </si>
  <si>
    <t>AC 3 # 28 15 BRR SANTA ISABEL</t>
  </si>
  <si>
    <t>611173</t>
  </si>
  <si>
    <t>AEL CD POOL STA ISABEL 1</t>
  </si>
  <si>
    <t>PLATIK - CONEXIÓN</t>
  </si>
  <si>
    <t>CL 1F 29 12</t>
  </si>
  <si>
    <t>MISCELANEA PARIS</t>
  </si>
  <si>
    <t>CL 9 SUR # 25 B - 39 BRR LA FRAGUITA</t>
  </si>
  <si>
    <t>611461</t>
  </si>
  <si>
    <t>AEL CD POOL STA MATILDE</t>
  </si>
  <si>
    <t>PLATIK - PAPELERIA NAHO</t>
  </si>
  <si>
    <t>CL 8 SUR 32B 15</t>
  </si>
  <si>
    <t>BARANOA VIAJES Y TURISMO SAS</t>
  </si>
  <si>
    <t>CL 8 SUR # 35 A 39 BRR CIUDAD MONTES</t>
  </si>
  <si>
    <t>OFICINA FISICA</t>
  </si>
  <si>
    <t>611465</t>
  </si>
  <si>
    <t>AEL CD POOL VERAGUAS</t>
  </si>
  <si>
    <t>611981</t>
  </si>
  <si>
    <t>AEL CE POOL BERNARDO NVO</t>
  </si>
  <si>
    <t>Kra 10 # 30 B 20 Sur</t>
  </si>
  <si>
    <t>PLATIK - JOHN JAIRO MORENO</t>
  </si>
  <si>
    <t>CL 43 11A 22 S</t>
  </si>
  <si>
    <t>SANDRA GUTIERREZ</t>
  </si>
  <si>
    <t>CR 11 B BIS # 42 B - 13 SUR BRR EL TRIUNFO</t>
  </si>
  <si>
    <t>611508</t>
  </si>
  <si>
    <t>AEL CE POOL CENTRO 6</t>
  </si>
  <si>
    <t>Carrera 8 # 10-65</t>
  </si>
  <si>
    <t>PLATIK - ZAMUDIO PATINO JUAN DAVID</t>
  </si>
  <si>
    <t>CLL 10 9A 18 LOC 104</t>
  </si>
  <si>
    <t>GLADAJUMCOM</t>
  </si>
  <si>
    <t>CALLE 10 9 6 7</t>
  </si>
  <si>
    <t>601042</t>
  </si>
  <si>
    <t>AEL CE POOL EXPANSION 2012 GIRARDOT</t>
  </si>
  <si>
    <t>PV. GIRARDOT</t>
  </si>
  <si>
    <t>GIRARDOT</t>
  </si>
  <si>
    <t>KR 11 N 18 06 ED TELECOM</t>
  </si>
  <si>
    <t>Girardot</t>
  </si>
  <si>
    <t>CALLE 28 No. 12 -30  Girardot Tolima</t>
  </si>
  <si>
    <t>JUMBO GIRARDOT</t>
  </si>
  <si>
    <t>CALLE 28A Nº 12 - 30</t>
  </si>
  <si>
    <t>Ibague La Estación</t>
  </si>
  <si>
    <t>Cl 60 No. 12-224 Local 2-91 Centro Comercial La</t>
  </si>
  <si>
    <t>PDP GIRARDOT</t>
  </si>
  <si>
    <t>CRA 10 # 18-18</t>
  </si>
  <si>
    <t>SINGULARCOM</t>
  </si>
  <si>
    <t>CL 16 # 11 73 BRR CAMELLON DEL COMERCIO</t>
  </si>
  <si>
    <t>601345</t>
  </si>
  <si>
    <t>AEL CE POOL NVO BACHUE 70221</t>
  </si>
  <si>
    <t>PLATIK - HIPERDROGUERIA PUNTO 5</t>
  </si>
  <si>
    <t>DG 84 A 82 56</t>
  </si>
  <si>
    <t>ASESORIAS Y CONSULTORIAS</t>
  </si>
  <si>
    <t>CRA. 87 #84A-77 BOGOT COLOMBIA</t>
  </si>
  <si>
    <t>600295</t>
  </si>
  <si>
    <t>AEL CE POOL NVO CARAVELAS</t>
  </si>
  <si>
    <t>PLATIK - CAFE INTERNET</t>
  </si>
  <si>
    <t>AV 1 DE MAYO 40B 39 SUR</t>
  </si>
  <si>
    <t>TELECOMUNICACIONES</t>
  </si>
  <si>
    <t>CARRERA 41A #32-22SUR</t>
  </si>
  <si>
    <t>600917</t>
  </si>
  <si>
    <t>AEL CE POOL NVO EXPANSION 2012 RICAURTE II</t>
  </si>
  <si>
    <t>PLATIK - MISCELÁNEA PAPELERÍA LOS</t>
  </si>
  <si>
    <t>CRA 15A 8 43</t>
  </si>
  <si>
    <t>PROXIQUIM SAS</t>
  </si>
  <si>
    <t>CL. 10 #15A-49 BOGOT COLOMBIA</t>
  </si>
  <si>
    <t>601341</t>
  </si>
  <si>
    <t>AEL CE POOL NVO RICAURTE 24444</t>
  </si>
  <si>
    <t>MOTO SHOPPING GB</t>
  </si>
  <si>
    <t>CRA. 15 #17A-2 BOGOT COLOMBIA</t>
  </si>
  <si>
    <t>600094</t>
  </si>
  <si>
    <t>AEL CE POOL NVO RICAURTE VII</t>
  </si>
  <si>
    <t>PLATIK - CRIXUS BARBER</t>
  </si>
  <si>
    <t>CL 10 24 17</t>
  </si>
  <si>
    <t>SEGURIDAD INDUSTRIAL ROMERO</t>
  </si>
  <si>
    <t>CL. 11 #26-21 BOGOT COLOMBIA</t>
  </si>
  <si>
    <t>600086</t>
  </si>
  <si>
    <t>AEL CE POOL NVO STA ISABEL</t>
  </si>
  <si>
    <t>PLATIK - DISTRIPLASTICOS XS</t>
  </si>
  <si>
    <t>CRA 22 2 55</t>
  </si>
  <si>
    <t>INVERSIONES SAN BERNARDO SAS</t>
  </si>
  <si>
    <t>DG 4 A # 17 A 26 BRR EL PROGRESO</t>
  </si>
  <si>
    <t>612215</t>
  </si>
  <si>
    <t>AEL CE POOL PERSEVERANCIA</t>
  </si>
  <si>
    <t>PV. CENTRO INTERNACIONAL</t>
  </si>
  <si>
    <t>KR 10 26 21 LC 16 HOTEL CROWNE PLAZA</t>
  </si>
  <si>
    <t>Bogotá Parque Central Bavaria</t>
  </si>
  <si>
    <t>Cra. 13 No. 29 - 45</t>
  </si>
  <si>
    <t>PLATIK - SOLUCIONES DIGITALES 20</t>
  </si>
  <si>
    <t>CR 4  27 04</t>
  </si>
  <si>
    <t>LILIANA ANDREA RODRIGUEZ</t>
  </si>
  <si>
    <t>AK 4 # 29 - 10 BRR SANTA INES SUR</t>
  </si>
  <si>
    <t>611644</t>
  </si>
  <si>
    <t>AEL CE POOL RICAUTE 2</t>
  </si>
  <si>
    <t>PLATIK - SIPAGA PTO VTA TECHO</t>
  </si>
  <si>
    <t>CR 28 11 65 LC114</t>
  </si>
  <si>
    <t>611675</t>
  </si>
  <si>
    <t>AEL CE POOL SANTA FE 3</t>
  </si>
  <si>
    <t>Bogotá La Torre</t>
  </si>
  <si>
    <t>Cra. 7 No. 24-89 Mezaninne Local 201</t>
  </si>
  <si>
    <t>PLATIK - RECARGAMOS</t>
  </si>
  <si>
    <t>CL 23 14 54 OF 301</t>
  </si>
  <si>
    <t>DOGOR</t>
  </si>
  <si>
    <t>CRA. 16A #22A-68 BOGOT COLOMBIA</t>
  </si>
  <si>
    <t>600068</t>
  </si>
  <si>
    <t>AEL CE POOL TRAS CC CENTRO MAYOR</t>
  </si>
  <si>
    <t>Bogotá Centro Mayor</t>
  </si>
  <si>
    <t>Av Cra 27 Nº 38 A -83 Sur Centro Comercial Centro Mayor Local 1177</t>
  </si>
  <si>
    <t>PLATIK - PAGOS INGLES</t>
  </si>
  <si>
    <t>KR 28 A 40 01 SUR</t>
  </si>
  <si>
    <t>SOLUCIONES GAMING WORLD</t>
  </si>
  <si>
    <t>CRA. 26D #35 SUR -9 BOGOT COLOMBIA</t>
  </si>
  <si>
    <t>Av Cra 27 Nº 38 A -83 Sur Centro Comercial Centro</t>
  </si>
  <si>
    <t>805047</t>
  </si>
  <si>
    <t>AEL CE POOL TRAS CC PUERTA GRANDE</t>
  </si>
  <si>
    <t>610866</t>
  </si>
  <si>
    <t>AEL CE POOL TRAS RICAURTE</t>
  </si>
  <si>
    <t>Carrera 32 No. 18-01</t>
  </si>
  <si>
    <t>PLATIK - MODA E INVERSIONES</t>
  </si>
  <si>
    <t>CL 19 25 02 L 88425</t>
  </si>
  <si>
    <t>AV CL. 19 28-80 L-B131 2-PALOQUEMAO</t>
  </si>
  <si>
    <t>611170</t>
  </si>
  <si>
    <t>AEL CE POOL TRASL PUENTE ARANDA OF</t>
  </si>
  <si>
    <t>PLATIK - EMILIO COM MR</t>
  </si>
  <si>
    <t>CR 32C 1F 13</t>
  </si>
  <si>
    <t>VARIOS QUIMA</t>
  </si>
  <si>
    <t>CR 33 # 1 D-70BRRSANTA MATILDE</t>
  </si>
  <si>
    <t>611882</t>
  </si>
  <si>
    <t>AEL CH POOL AGOSTO 1</t>
  </si>
  <si>
    <t>PV. CHAPINERO</t>
  </si>
  <si>
    <t>CL 70 13 70</t>
  </si>
  <si>
    <t>Bogota Siete De Agosto</t>
  </si>
  <si>
    <t>Carrera 24 No. 63c-28</t>
  </si>
  <si>
    <t>Bogota Avenida Chile</t>
  </si>
  <si>
    <t>Calle 72 # 8-67</t>
  </si>
  <si>
    <t>JUMBO ATLANTIS</t>
  </si>
  <si>
    <t>CALLE 81 NRO 13-05 LOC 10</t>
  </si>
  <si>
    <t>Calle 63 # 7-09</t>
  </si>
  <si>
    <t>PLATIK - DATA TRONICA</t>
  </si>
  <si>
    <t>CR 24 64 26</t>
  </si>
  <si>
    <t>DISTRIBUIDORA DE BELLEZA JYC</t>
  </si>
  <si>
    <t>AK. 24 #63F-74 BOGOT COLOMBIA</t>
  </si>
  <si>
    <t>611854</t>
  </si>
  <si>
    <t>AEL CH POOL GAITAN 2</t>
  </si>
  <si>
    <t>PV. UNILAGO</t>
  </si>
  <si>
    <t>CL 77 16 34</t>
  </si>
  <si>
    <t>Carrera 59A No.79 - 30</t>
  </si>
  <si>
    <t>Avenida 68 # 80-77</t>
  </si>
  <si>
    <t>PLATIK - DROGUERÍA FHARMATELLEZ</t>
  </si>
  <si>
    <t>CL 74 62 04</t>
  </si>
  <si>
    <t>MONICA DEL PILAR RUIZ RIOS</t>
  </si>
  <si>
    <t>CR 62 # 75 A 22 BRR LA LIBERTAD</t>
  </si>
  <si>
    <t>611848</t>
  </si>
  <si>
    <t>AEL CH POOL OCTUBRE 1</t>
  </si>
  <si>
    <t>Calle 81 # 13-05</t>
  </si>
  <si>
    <t>PLATIK - CAFE INTERNET Y PAPELERIA</t>
  </si>
  <si>
    <t>CRA 55 70A 24</t>
  </si>
  <si>
    <t>INTERNET Y PAPELERIA SOPLA RUAH</t>
  </si>
  <si>
    <t>CALLE 73 # 43-05</t>
  </si>
  <si>
    <t>611851</t>
  </si>
  <si>
    <t>AEL CH POOL OCTUBRE 2</t>
  </si>
  <si>
    <t>610254</t>
  </si>
  <si>
    <t>AEL CH POOL PERSEVERANCIA</t>
  </si>
  <si>
    <t>843010</t>
  </si>
  <si>
    <t>AEL CH POOL TRAS 7 DE AGOSTO</t>
  </si>
  <si>
    <t>PLATIK - MINIMERCADO YAKAR</t>
  </si>
  <si>
    <t>CR 23 64 03</t>
  </si>
  <si>
    <t>DESECHABLES EL TRIUNFO</t>
  </si>
  <si>
    <t>CR 23 # 65 23 BRR SIETE DE AGOSTO</t>
  </si>
  <si>
    <t>610917</t>
  </si>
  <si>
    <t>AEL CH POOL TRAS SANTA SOFIA</t>
  </si>
  <si>
    <t>Cra 12 No. 82 02 Local 249</t>
  </si>
  <si>
    <t>PLATIK - PAGA TODO</t>
  </si>
  <si>
    <t>CL 72 27B 08</t>
  </si>
  <si>
    <t>COMUNICACIONES RYF</t>
  </si>
  <si>
    <t>CR 27 A # 73 C 14 - SUR BRR BELLAFLOR</t>
  </si>
  <si>
    <t>610606</t>
  </si>
  <si>
    <t>AEL CL POOL ASOPREDIOS</t>
  </si>
  <si>
    <t>PLATIK - DROGUERIAS FARMACENTER</t>
  </si>
  <si>
    <t>CR 7A 33 06 S</t>
  </si>
  <si>
    <t>PAGAYA</t>
  </si>
  <si>
    <t>CL 31 SUR # 10 D 16 BRR COUNTRY SUR</t>
  </si>
  <si>
    <t>601215</t>
  </si>
  <si>
    <t>AEL CL POOL EXPA SAN FRANCISCO</t>
  </si>
  <si>
    <t>Diagonal a la Estaciòn de Policia</t>
  </si>
  <si>
    <t>PLATIK - R WILLIAM ORLANDO</t>
  </si>
  <si>
    <t>CR 19G 62 67 SUR</t>
  </si>
  <si>
    <t>DROGUERIA SUPER SAN FRANCISCO</t>
  </si>
  <si>
    <t>CL 62 SUR # 19 C - 37 BRR SAN FRANCISCO</t>
  </si>
  <si>
    <t>600893</t>
  </si>
  <si>
    <t>AEL CL POOL EXPANSION 2012 CANDELARIA</t>
  </si>
  <si>
    <t>PLATIK - CIGARRERIA POTOSI</t>
  </si>
  <si>
    <t>TV 44A 78A 51 S</t>
  </si>
  <si>
    <t>CIGARRERA LA 50</t>
  </si>
  <si>
    <t>TV 50 # 76 46 BRR JERUSALEN TRES ESQUINAS</t>
  </si>
  <si>
    <t>611642</t>
  </si>
  <si>
    <t>AEL CL POOL INGLES 4</t>
  </si>
  <si>
    <t>PLATIK - SMALLMASTER</t>
  </si>
  <si>
    <t>CL 44 S 27 40</t>
  </si>
  <si>
    <t>TV 27 BIS # 45 A 9 - SUR BRR CLARET</t>
  </si>
  <si>
    <t>611871</t>
  </si>
  <si>
    <t>AEL CL POOL LA CRUZ</t>
  </si>
  <si>
    <t>PLATIK - COMUNICACIONES MAJUALE</t>
  </si>
  <si>
    <t>TRV 40 69 I 80 SUR</t>
  </si>
  <si>
    <t>SALSAMENTARIAS GLOBAL</t>
  </si>
  <si>
    <t>DG 68 I # 30 A 15 - SUR BRR VILLAS DE BOLIVAR</t>
  </si>
  <si>
    <t>611711</t>
  </si>
  <si>
    <t>AEL CL POOL MEXICO 3</t>
  </si>
  <si>
    <t>PLATIK - ESTUDIO VIRTUAL</t>
  </si>
  <si>
    <t>CL 64 SUR 17 05</t>
  </si>
  <si>
    <t>STUDIO VIRTUALNET</t>
  </si>
  <si>
    <t>CL 64 SUR # 17 05  LC 101 BRR MEXICO</t>
  </si>
  <si>
    <t>807063</t>
  </si>
  <si>
    <t>AEL AEH VENTANILLA 7</t>
  </si>
  <si>
    <t>PLATIK - HIPERDROGUERIA</t>
  </si>
  <si>
    <t>AV 28 39 32</t>
  </si>
  <si>
    <t>THE CHILI BURGERS</t>
  </si>
  <si>
    <t>CL. 45 #21-38 BOGOT COLOMBIA</t>
  </si>
  <si>
    <t>888006</t>
  </si>
  <si>
    <t>AEL AGA L CATALINA KENNEDY</t>
  </si>
  <si>
    <t>PLATIK - EL MUNDO DE LAS</t>
  </si>
  <si>
    <t>CR 79  49C 14 SUR</t>
  </si>
  <si>
    <t>EL MUNDO DE LAS COMUNICACIONES</t>
  </si>
  <si>
    <t>CL. 49C SUR #78N-63 BOGOT COLOMBIA</t>
  </si>
  <si>
    <t>882001</t>
  </si>
  <si>
    <t>AEL AGA LOCAL FLORESTA NO</t>
  </si>
  <si>
    <t>PV. CALLE 90</t>
  </si>
  <si>
    <t>CL 90 14 53</t>
  </si>
  <si>
    <t>Carrera 48F # 96-50</t>
  </si>
  <si>
    <t>Bogota Unicentro</t>
  </si>
  <si>
    <t>AVDA 15 # 126-14</t>
  </si>
  <si>
    <t>PLATIK - DROGUERIA  BIOMEDICAPS</t>
  </si>
  <si>
    <t>CR 69H 80 40 LOCAL 8</t>
  </si>
  <si>
    <t>PAPELERIA EL INGENIERO</t>
  </si>
  <si>
    <t>CL 98 # 68 74 BRR FLORESTA</t>
  </si>
  <si>
    <t>885001</t>
  </si>
  <si>
    <t>AEL AGA SEDE 2</t>
  </si>
  <si>
    <t>812005</t>
  </si>
  <si>
    <t>AEL AV SEXTA ANTIGUA</t>
  </si>
  <si>
    <t>PV. CALLE 104</t>
  </si>
  <si>
    <t>KR 15 104 21 </t>
  </si>
  <si>
    <t>Carrera 53 # 102A-77</t>
  </si>
  <si>
    <t>SPID35 ALHAMBRA</t>
  </si>
  <si>
    <t>Calle 116 N° 53A - 42 Local 4</t>
  </si>
  <si>
    <t>Calle 114A # 45-78</t>
  </si>
  <si>
    <t>Bogotá Iserra 100</t>
  </si>
  <si>
    <t>Transversal 55 No. 98a - 66 Local 104 1 Piso  Y 105 2 Piso</t>
  </si>
  <si>
    <t>PLATIK - TIENDA MARKET EXPRESS</t>
  </si>
  <si>
    <t>CL 106 54 15</t>
  </si>
  <si>
    <t>INTERRAPIDISIMO</t>
  </si>
  <si>
    <t>CRA. 61 #103-45 BOGOT COLOMBIA</t>
  </si>
  <si>
    <t>611730</t>
  </si>
  <si>
    <t>AEL BI POOL TRAS SOACHA OF</t>
  </si>
  <si>
    <t>Carrera 7 No.12 - 56 C.Cial.Parque de Soacha</t>
  </si>
  <si>
    <t>Bogotá Soacha</t>
  </si>
  <si>
    <t>Cra. 7 No. 32-35 Loc. 207-208-209 Centro Comercial Mercurio</t>
  </si>
  <si>
    <t>PLATIK - R MISCELANEA Y PAPELERIA</t>
  </si>
  <si>
    <t>CR 6  14 31</t>
  </si>
  <si>
    <t>HIPER DROGAS BG</t>
  </si>
  <si>
    <t>CRA. 5 #15-74 SOACHA CUNDINAMARCA</t>
  </si>
  <si>
    <t>611033</t>
  </si>
  <si>
    <t>AEL BO POOL BOSA CENTRO</t>
  </si>
  <si>
    <t>CR 81 63 05 SUR</t>
  </si>
  <si>
    <t>EMRCONEXION</t>
  </si>
  <si>
    <t>CR 80 H # 63 17 - SUR  LC 102 BRR BOSA</t>
  </si>
  <si>
    <t>610845</t>
  </si>
  <si>
    <t>AEL BO POOL CORP BOSA</t>
  </si>
  <si>
    <t>Carrera 92 No. 60-90</t>
  </si>
  <si>
    <t>PLATIK - INTERRAPISDISIMO  LIZCANO</t>
  </si>
  <si>
    <t>CR 89A 58A 10 SUR</t>
  </si>
  <si>
    <t>ALCELU</t>
  </si>
  <si>
    <t>CR 89 BIS # 59 - 76 SUR BRR BOSA LA LIBERTAD</t>
  </si>
  <si>
    <t>610825</t>
  </si>
  <si>
    <t>AEL BO POOL CORP SOACHA</t>
  </si>
  <si>
    <t>JAIDER PENA DISTRIBUIDOR</t>
  </si>
  <si>
    <t>Calle 13  #  3  58   Bar</t>
  </si>
  <si>
    <t>MI OFICINA</t>
  </si>
  <si>
    <t>CL 15 # 3 - 19 ESTE BRR CHICO</t>
  </si>
  <si>
    <t>611820</t>
  </si>
  <si>
    <t>AEL BO POOL ESPERANZA</t>
  </si>
  <si>
    <t>PLATIK - MISCELANEA DAMD</t>
  </si>
  <si>
    <t>CL 79 SUR 88I 16</t>
  </si>
  <si>
    <t>AUTOSERVICIO SAVECO</t>
  </si>
  <si>
    <t>CR 88 I # 78 18 - SUR BRR  SAN BERNARDINO</t>
  </si>
  <si>
    <t>611812</t>
  </si>
  <si>
    <t>AEL BO POOL JACKELIN OLARTE</t>
  </si>
  <si>
    <t>PLATIK - DROGUERIA VYB</t>
  </si>
  <si>
    <t>CL 45 SUR 78 04</t>
  </si>
  <si>
    <t>SUPERMERCADO NOVOS</t>
  </si>
  <si>
    <t>CL 45 # 77 Y 35 - SUR BRR JACQUELINE</t>
  </si>
  <si>
    <t>611612</t>
  </si>
  <si>
    <t>AEL BO POOL NARANJOS 2</t>
  </si>
  <si>
    <t>Cra 77 A N 64 H - 27</t>
  </si>
  <si>
    <t>PLATIK - DROGUERIA FARMACENTER</t>
  </si>
  <si>
    <t>AV CL 72 81A 03</t>
  </si>
  <si>
    <t>DON PAGO CAMI</t>
  </si>
  <si>
    <t>CR 80 # 70 73 - SUR BRR BOSA EL RETAZO</t>
  </si>
  <si>
    <t>611946</t>
  </si>
  <si>
    <t>AEL BO POOL NVO BRITALIA 3</t>
  </si>
  <si>
    <t>PLATIK - INTERNET EL PAISA</t>
  </si>
  <si>
    <t>CL 46 SUR 81 16</t>
  </si>
  <si>
    <t>PAPELERIA ARCOIRIS</t>
  </si>
  <si>
    <t>CL 46 SUR # 80 I 56 BRR GRAN BRITALIA I</t>
  </si>
  <si>
    <t>600282</t>
  </si>
  <si>
    <t>AEL BO POOL NVO MADELENA II</t>
  </si>
  <si>
    <t>PAPELERIA NECOINTERRAPIDISIMO</t>
  </si>
  <si>
    <t>CR 75 # 57 Z 36 - SUR BRR BOSA LA</t>
  </si>
  <si>
    <t>600258</t>
  </si>
  <si>
    <t>AEL BO POOL NVO MADELENA IV</t>
  </si>
  <si>
    <t>PLATIK -DON PAGO BONAVISTA 1</t>
  </si>
  <si>
    <t>CL 63S 70B 40 P 1 LC 6</t>
  </si>
  <si>
    <t>KAIROS TECNOLOGIA</t>
  </si>
  <si>
    <t>CL 63 SUR # 70 B - 40 BRR PERDOMO</t>
  </si>
  <si>
    <t>601298</t>
  </si>
  <si>
    <t>AEL BO POOL NVO MADELENA OF 2</t>
  </si>
  <si>
    <t>Carrera 1 No 38 - 69</t>
  </si>
  <si>
    <t>PLATIK - TIENDA MINUTOS EL MONO</t>
  </si>
  <si>
    <t>CL 69A S 76C 32</t>
  </si>
  <si>
    <t>MINIMERCADO DIVINO NIO</t>
  </si>
  <si>
    <t>CR 24 A ESTE # 48 B 19 BRR VILLA MERCEDES</t>
  </si>
  <si>
    <t>600255</t>
  </si>
  <si>
    <t>AEL BO POOL NVO MADELENA VII</t>
  </si>
  <si>
    <t>CONECTABIT</t>
  </si>
  <si>
    <t>CL 62 D BIS # 71 D - 30 SUR BRR LA</t>
  </si>
  <si>
    <t>600253</t>
  </si>
  <si>
    <t>AEL BO POOL NVO MADELENA XI</t>
  </si>
  <si>
    <t>PLATIK - DELIVERY EXPRESS BOGOTA</t>
  </si>
  <si>
    <t>CL 57 B SUR 72 A 18</t>
  </si>
  <si>
    <t>SOLUCIONES Y LOGISTICA MM</t>
  </si>
  <si>
    <t>CL. 55 SUR #72A-73 BOGOT COLOMBIA</t>
  </si>
  <si>
    <t>611999</t>
  </si>
  <si>
    <t>AEL BO POOL NVO RECUERDO BOSA</t>
  </si>
  <si>
    <t>PLATIK - MARTHAS SOLUCIONES</t>
  </si>
  <si>
    <t>CRA 90 B 54 I 05 SUR</t>
  </si>
  <si>
    <t>ZAFIRO ACCESORIOS</t>
  </si>
  <si>
    <t>CL 57 A SUR # 89 88 BRR LA LIBERTAD</t>
  </si>
  <si>
    <t>600239</t>
  </si>
  <si>
    <t>AEL BO POOL NVO ROMA IV</t>
  </si>
  <si>
    <t>Bogotá Connecta</t>
  </si>
  <si>
    <t>Av. Cll. 26 No. 92 – 32 Edificios Gold 4 Y 5 - Módulo D</t>
  </si>
  <si>
    <t>PLATIK - GATOFONIA LTDA</t>
  </si>
  <si>
    <t>CLL 56A 74A 13</t>
  </si>
  <si>
    <t>DISTAPP SAS</t>
  </si>
  <si>
    <t>CR 77 D # 52 B 75  IN 1 BRR SANTA CECILIA</t>
  </si>
  <si>
    <t>600283</t>
  </si>
  <si>
    <t>AEL BO POOL NVO SAN MATEO</t>
  </si>
  <si>
    <t>PLATIK - DROGUERIA SAN MARTIN</t>
  </si>
  <si>
    <t>CR 9 24 18</t>
  </si>
  <si>
    <t>HALONET</t>
  </si>
  <si>
    <t>DG 32 # 10 40  LC A BRR RINCON DE SANTAFE</t>
  </si>
  <si>
    <t>600271</t>
  </si>
  <si>
    <t>AEL BO POOL NVO SOACHA OF I</t>
  </si>
  <si>
    <t>Cra. 3ra. No. 29A-02 L-1060</t>
  </si>
  <si>
    <t>INTERNET EL</t>
  </si>
  <si>
    <t>CR 8 # 24 A 20 BRR LA AMISTAD</t>
  </si>
  <si>
    <t>611809</t>
  </si>
  <si>
    <t>AEL BO POOL OLARTE 1</t>
  </si>
  <si>
    <t>DON PAGO OLARTE</t>
  </si>
  <si>
    <t>CL 57 B SUR # 72 A 10 BRR OLARTE</t>
  </si>
  <si>
    <t>611810</t>
  </si>
  <si>
    <t>AEL BO POOL OLARTE 2</t>
  </si>
  <si>
    <t>PLATIK - RIGOBERTO VARGAS</t>
  </si>
  <si>
    <t>CR 72D 54C SUR 04</t>
  </si>
  <si>
    <t>COMUNICACIONES AMD</t>
  </si>
  <si>
    <t>CR 72 D # 56 17 - SUR BRR OLARTE</t>
  </si>
  <si>
    <t>611816</t>
  </si>
  <si>
    <t>AEL BO POOL OLARTE 4</t>
  </si>
  <si>
    <t>PLATIK - ARTESANIAS RINCON WAYUU</t>
  </si>
  <si>
    <t>CLL 54 A SUR 71 B 14</t>
  </si>
  <si>
    <t>PUNTOSERVIS BOGOTA 24</t>
  </si>
  <si>
    <t>CL 54 A SUR # 71 B 90 BRR OLARTE</t>
  </si>
  <si>
    <t>611542</t>
  </si>
  <si>
    <t>AEL BO POOL PERDOMO 3</t>
  </si>
  <si>
    <t>PLATIK - PAPELERIA Y CIGARRERIA</t>
  </si>
  <si>
    <t>CL 64A SUR  72  64</t>
  </si>
  <si>
    <t>PAPELERIA CIGARRERIA CHAVEZ</t>
  </si>
  <si>
    <t>CL 64 A SUR # 72 - 64 BRR ISMAEL PERDOMO</t>
  </si>
  <si>
    <t>804037</t>
  </si>
  <si>
    <t>AEL BO POOL TRAS C.C MERCURIO</t>
  </si>
  <si>
    <t>Carrera 7 No, 32-35 CC Mercurio</t>
  </si>
  <si>
    <t>PLATIK - CLAUDIA LOPEZ</t>
  </si>
  <si>
    <t>CR 7 32 35 LC 109</t>
  </si>
  <si>
    <t>CONFEMOVIL MERCURIO</t>
  </si>
  <si>
    <t>CR 7 # 32 35  LC 226 BRR CC MERCURIO</t>
  </si>
  <si>
    <t>611664</t>
  </si>
  <si>
    <t>AEL BO POOL TRAS CD LATINA 3</t>
  </si>
  <si>
    <t>PDP - SOACHA - SECRETARIA DE</t>
  </si>
  <si>
    <t>CR 8 12 121</t>
  </si>
  <si>
    <t>VILLAPAPEL</t>
  </si>
  <si>
    <t>CL 3 # 22 80  LC 6 BRR SOACHA CIUDAD LATINA</t>
  </si>
  <si>
    <t>7217</t>
  </si>
  <si>
    <t>AEL BO POOL TRAS ESTACION</t>
  </si>
  <si>
    <t>PLATIK - CIGARRERIA Y PAPELERIA</t>
  </si>
  <si>
    <t>CL 69 B SUR 78 30</t>
  </si>
  <si>
    <t>VANNEZA ZAMBRANO</t>
  </si>
  <si>
    <t>CL 68 SUR # 77 J 26 BRR BOSA</t>
  </si>
  <si>
    <t>611874</t>
  </si>
  <si>
    <t>AEL CL POOL NVO CANDELARIA 2</t>
  </si>
  <si>
    <t>PLATIK - JERD SOLUCIONES</t>
  </si>
  <si>
    <t>CLL 59 SUR 22B 65</t>
  </si>
  <si>
    <t>JERD SOLUCIONES ALTERNATIVAS</t>
  </si>
  <si>
    <t>CL 59 SUR # 22 B 65 BRR CASA LINDA</t>
  </si>
  <si>
    <t>600154</t>
  </si>
  <si>
    <t>AEL CL POOL NVO CLARA VALERO</t>
  </si>
  <si>
    <t>Cra 1a N 65 D 58 sur</t>
  </si>
  <si>
    <t>PLATIK - TIENDAS VECI</t>
  </si>
  <si>
    <t>CARRERA 3 #  50-12 SUR</t>
  </si>
  <si>
    <t>COMUNICACION TOTAL</t>
  </si>
  <si>
    <t>CR 3 49C-87 SUR</t>
  </si>
  <si>
    <t>600155</t>
  </si>
  <si>
    <t>AEL CL POOL NVO INGLES V</t>
  </si>
  <si>
    <t>Centro Comercial Ciudad Tunal ,Calle 47 N° 24 B - 33 sur Locales 2074 y 2075</t>
  </si>
  <si>
    <t>PLATIK - DROGUERIAS EXITPHARMAS</t>
  </si>
  <si>
    <t>CR 28 53A 17 SUR</t>
  </si>
  <si>
    <t>COMUNICACIONES DORATI</t>
  </si>
  <si>
    <t>CARRERA 28 NO 54 - 26 SUR</t>
  </si>
  <si>
    <t>600165</t>
  </si>
  <si>
    <t>AEL CL POOL NVO LUCERO III</t>
  </si>
  <si>
    <t>PLATIK - DROGUERIA LAUFE</t>
  </si>
  <si>
    <t>CR 17F 71A 95 S</t>
  </si>
  <si>
    <t>REDPAG QUINTAS</t>
  </si>
  <si>
    <t>CR 17 G # 70 C 06 - SUR BRR QUINTAS DEL SUR</t>
  </si>
  <si>
    <t>600150</t>
  </si>
  <si>
    <t>AEL CL POOL NVO LUCERO VIII</t>
  </si>
  <si>
    <t>PLATIK - MUNDO DIGITAL 2</t>
  </si>
  <si>
    <t>CL 78C SUR 18G 83</t>
  </si>
  <si>
    <t>VARIEDADES SAMANEAS RYG</t>
  </si>
  <si>
    <t>DG. 72 SUR #18J-18 BOGOT COLOMBIA</t>
  </si>
  <si>
    <t>612092</t>
  </si>
  <si>
    <t>AEL CL POOL NVO SAN JORGE</t>
  </si>
  <si>
    <t>PLATIK - CAFEINTERNETLLAMEAQUI.</t>
  </si>
  <si>
    <t>CL 43 SUR 11K 09</t>
  </si>
  <si>
    <t>DROGUERIA SHALIN Y DON PAGO</t>
  </si>
  <si>
    <t>CL 43 SUR # 12 F 08 BRR SAN JORGE</t>
  </si>
  <si>
    <t>601284</t>
  </si>
  <si>
    <t>AEL CL POOL NVO SANTA LIBRADA OF 4</t>
  </si>
  <si>
    <t>612155</t>
  </si>
  <si>
    <t>AEL CL POOL NVO TUNAL CASALINDA 1</t>
  </si>
  <si>
    <t>PLATIK - OMITEL.NET</t>
  </si>
  <si>
    <t>CR 22G 59 A 38 SUR</t>
  </si>
  <si>
    <t>CL. 60 SUR #22G-13 BOGOT COLOMBIA</t>
  </si>
  <si>
    <t>610887</t>
  </si>
  <si>
    <t>AEL CL POOL NVO VENECIA</t>
  </si>
  <si>
    <t>METRO BANDERAS</t>
  </si>
  <si>
    <t>CALLE 6A Nº 78A - 68 SUR</t>
  </si>
  <si>
    <t>PLATIK - PAPELERIA FANTASIA</t>
  </si>
  <si>
    <t>DG 50 54 26 S</t>
  </si>
  <si>
    <t>CONEXION DIGITAL</t>
  </si>
  <si>
    <t>CRA. 54 #50A SUR-33 BOGOT COLOMBIA</t>
  </si>
  <si>
    <t>612484</t>
  </si>
  <si>
    <t>AEL CL POOL PROM LOS ALPES</t>
  </si>
  <si>
    <t>CRA 3 ESTE # 20A - 19</t>
  </si>
  <si>
    <t>PLATIK - COMUNICACIONES WILLIAM</t>
  </si>
  <si>
    <t>CR 9 ESTE 36G 57 SUR</t>
  </si>
  <si>
    <t>HABLAMEALCELU</t>
  </si>
  <si>
    <t>CR 9 ESTE # 36 J 13 - SUR BRR SAN VICENTE</t>
  </si>
  <si>
    <t>611710</t>
  </si>
  <si>
    <t>AEL CL POOL SAN BENITO</t>
  </si>
  <si>
    <t>PLATIK - VARIEDADES ANVI</t>
  </si>
  <si>
    <t>CR 15 56 29 SUR</t>
  </si>
  <si>
    <t>MAFE COMUNICACIONES</t>
  </si>
  <si>
    <t>CL 57 SUR # 16 04 BRR TUNJUELITO</t>
  </si>
  <si>
    <t>611712</t>
  </si>
  <si>
    <t>AEL CL POOL SAN CARLOS 4</t>
  </si>
  <si>
    <t>PLATIK - CIGARRERIA EMISOF</t>
  </si>
  <si>
    <t>CALLE 55 SUR 19 17</t>
  </si>
  <si>
    <t>E COMUNICACIONES</t>
  </si>
  <si>
    <t>CL 55 SUR # 18 B 15 BRR SAN CARLOS</t>
  </si>
  <si>
    <t>611858</t>
  </si>
  <si>
    <t>AEL CL POOL SAN FRANCISCO 6</t>
  </si>
  <si>
    <t>PLATIK - CAFÉ INTERNET</t>
  </si>
  <si>
    <t>CL 66 SUR 19F 21</t>
  </si>
  <si>
    <t>CIGARRERIA LAS MARIAS</t>
  </si>
  <si>
    <t>DG 67 A SUR # 19 A 18 BRR CIUDAD BOLIVAR</t>
  </si>
  <si>
    <t>611701</t>
  </si>
  <si>
    <t>AEL CL POOL SAN JORGE</t>
  </si>
  <si>
    <t>Bogotá Plaza De Las Americas</t>
  </si>
  <si>
    <t>Cra. 71d No.6-94 Sur Local 1709-1711</t>
  </si>
  <si>
    <t>PLATIK - DROGUERIA PUNTO PAEZ</t>
  </si>
  <si>
    <t>CR 51F 37 01 SUR</t>
  </si>
  <si>
    <t>SERVICIOS EMPRESARIALES CLOVER</t>
  </si>
  <si>
    <t>CL 33 SUR # 52 B 33 BRR PUENTE ARANDA</t>
  </si>
  <si>
    <t>611878</t>
  </si>
  <si>
    <t>AEL CL POOL SIERRA MORENA</t>
  </si>
  <si>
    <t>PAPELERIA YAQUI</t>
  </si>
  <si>
    <t>CRA. 46 #73A SUR-79 BOGOT COLOMBIA</t>
  </si>
  <si>
    <t>807042</t>
  </si>
  <si>
    <t>AEL CL POOL TRAS RIAÃ'O JORGE</t>
  </si>
  <si>
    <t>PLATIK - SIPAGA SANTA LIBRADA</t>
  </si>
  <si>
    <t>CL 76B SUR 14 08 INT 1</t>
  </si>
  <si>
    <t>SOLUCIONES HUELLITAS</t>
  </si>
  <si>
    <t>CL 76 B SUR # 14 80  IN 1 BRR MARICHUELA</t>
  </si>
  <si>
    <t>835015</t>
  </si>
  <si>
    <t>AEL CL POOL TRAS SAN FRANCISCO</t>
  </si>
  <si>
    <t>PLATIK - AL CESAR LO QUE ES DEL</t>
  </si>
  <si>
    <t>DIG 68G BIS A SUR 48G 05</t>
  </si>
  <si>
    <t>PAPELERIA ITHAN</t>
  </si>
  <si>
    <t>CL 68 A # 49 - 54 SUR BRR CANDELARIA LA</t>
  </si>
  <si>
    <t>817012</t>
  </si>
  <si>
    <t>AEL CL POOL TRAS SAN JORGE</t>
  </si>
  <si>
    <t>612375</t>
  </si>
  <si>
    <t>AEL CL POOL TRAS VENECIA</t>
  </si>
  <si>
    <t>PLATIK - SIPAGA SERVITECA</t>
  </si>
  <si>
    <t>CR 38 52 34 SUR</t>
  </si>
  <si>
    <t>CYBER MATE</t>
  </si>
  <si>
    <t>CRA. 64 #65 SUR-27 BOGOT COLOMBIA</t>
  </si>
  <si>
    <t>600394</t>
  </si>
  <si>
    <t>AEL CQ POOL TRAS NVO ORIENTE</t>
  </si>
  <si>
    <t>Calle 18 # 2-67 Edificio Franco</t>
  </si>
  <si>
    <t>PDP FOMEQUE</t>
  </si>
  <si>
    <t>FOMEQUE</t>
  </si>
  <si>
    <t>CL 5 # 1 - 59</t>
  </si>
  <si>
    <t>PUNTO DE PAGO FOMEQUE</t>
  </si>
  <si>
    <t>CL 5 # 1 59 BRR CENTRO</t>
  </si>
  <si>
    <t>600674</t>
  </si>
  <si>
    <t>AEL CQ POOL TRAS ORIENT CUND</t>
  </si>
  <si>
    <t>JONATHAN DAVID  NAVARRO ROJANO</t>
  </si>
  <si>
    <t>UNE</t>
  </si>
  <si>
    <t>Diagonal 4 # 6 - 173 Blo</t>
  </si>
  <si>
    <t>INSTALACIONES TV</t>
  </si>
  <si>
    <t>CAQUEZA</t>
  </si>
  <si>
    <t>CR 5 # 3 - 53 BRR CENTRO</t>
  </si>
  <si>
    <t>610999</t>
  </si>
  <si>
    <t>AEL EL BOSQUE TIENDA</t>
  </si>
  <si>
    <t>PLATIK - PAPELERIA ELCY</t>
  </si>
  <si>
    <t>CL 64 H 69P 05</t>
  </si>
  <si>
    <t>814019</t>
  </si>
  <si>
    <t>AEL EST BACHUE 4</t>
  </si>
  <si>
    <t>TRANV 92A # 78-05</t>
  </si>
  <si>
    <t>PLATIK - TJF</t>
  </si>
  <si>
    <t>CL 86 94H 06</t>
  </si>
  <si>
    <t>COMERCIALIZADORA TJF</t>
  </si>
  <si>
    <t>CL 86 # 94 H - 06 BRR QUIRIGUA</t>
  </si>
  <si>
    <t>818048</t>
  </si>
  <si>
    <t>AEL EST BRITALIA 3</t>
  </si>
  <si>
    <t>PLATIK - VARIEDADES ISA  RON</t>
  </si>
  <si>
    <t>CAR 82 C 44 19 SUR</t>
  </si>
  <si>
    <t>MISCELANEA Y PAPELERA ANGELITA</t>
  </si>
  <si>
    <t>CRA. 82A #42C SUR-27 BOGOT COLOMBIA</t>
  </si>
  <si>
    <t>815039</t>
  </si>
  <si>
    <t>AEL EST GALERIAS 1 PAR</t>
  </si>
  <si>
    <t>SPID35 CALLE 45</t>
  </si>
  <si>
    <t>Carrera 14 N° 45 - 02</t>
  </si>
  <si>
    <t>PLATIK - ZONA ACTIVA TE CONECTA</t>
  </si>
  <si>
    <t>CR 24 51 08</t>
  </si>
  <si>
    <t>JULLYMB86HOTMAILCOM</t>
  </si>
  <si>
    <t>CR 25 # 51 86 BRR ALFONSO LOPEZ</t>
  </si>
  <si>
    <t>818027</t>
  </si>
  <si>
    <t>AEL EST KENNEDY</t>
  </si>
  <si>
    <t>Bogota Kennedy</t>
  </si>
  <si>
    <t>Carrera 73D No.36 - 05 sur</t>
  </si>
  <si>
    <t>PLATIK-SIPAGA COMERCIO LIBRE 12</t>
  </si>
  <si>
    <t>CR 72C 26 50 SUR</t>
  </si>
  <si>
    <t>INTERNET</t>
  </si>
  <si>
    <t>CL 26 SUR # 73 70 BRR KENNEDY</t>
  </si>
  <si>
    <t>817009</t>
  </si>
  <si>
    <t>AEL EST SAN BENITO</t>
  </si>
  <si>
    <t>calle 57 # 9-32</t>
  </si>
  <si>
    <t>CR 19 58 38</t>
  </si>
  <si>
    <t>SERVICIOS MILENIUM JB</t>
  </si>
  <si>
    <t>CR 17 # 56 05 - SUR BRR SAN CARLOS</t>
  </si>
  <si>
    <t>811010</t>
  </si>
  <si>
    <t>AEL EST SANTA BARBARA</t>
  </si>
  <si>
    <t>PV. SANTA BARBARA</t>
  </si>
  <si>
    <t>KR 7 115 60C C SANTA BARBARA LC A 101 102</t>
  </si>
  <si>
    <t>Bogota Hacienda Santa Barbara</t>
  </si>
  <si>
    <t>Av. Cra 7 N. 115-60 Local 213</t>
  </si>
  <si>
    <t>Carrera 7 # 115-60 Local 101</t>
  </si>
  <si>
    <t>METRO EXPRESS CALLE 125</t>
  </si>
  <si>
    <t>Av. 9 No. 125 - 30</t>
  </si>
  <si>
    <t>Carrera 15 # 114A-33 Piso 2</t>
  </si>
  <si>
    <t>Bogotá Hacienda Santa Bárbara</t>
  </si>
  <si>
    <t>Cra. 7 No. 115-60 Local 212 - 213 Centro Comercial Hacienda Santa Barbara</t>
  </si>
  <si>
    <t>PLATIK - FARMA FUTURO SAS</t>
  </si>
  <si>
    <t>CLL 116 9 34</t>
  </si>
  <si>
    <t>AV. CRA. 7 NO. 116-50 L-101 INT.MOVISTAR</t>
  </si>
  <si>
    <t>812016</t>
  </si>
  <si>
    <t>AEL EST SUBA COMPARTIR</t>
  </si>
  <si>
    <t>Calle 146 A # 106-20 C.C. Plaza Imperial</t>
  </si>
  <si>
    <t>PLATIK - MARLUBER COMESTIBLES</t>
  </si>
  <si>
    <t>CL 153  134 16</t>
  </si>
  <si>
    <t>DIVERMEDIOS VIDEO</t>
  </si>
  <si>
    <t>CR 136 A # 152 A 25 BRR SABANA DE</t>
  </si>
  <si>
    <t>814020</t>
  </si>
  <si>
    <t>AEL EST TABORA</t>
  </si>
  <si>
    <t>PLATIK - R MARIA ASTRID HERRERA</t>
  </si>
  <si>
    <t>CR 84 77 25</t>
  </si>
  <si>
    <t>CENTRO DE COMUNICACIONES G</t>
  </si>
  <si>
    <t>CL 77 A # 80 A 25 BRR LA GRANJA</t>
  </si>
  <si>
    <t>600297</t>
  </si>
  <si>
    <t>AEL FA POOL NVO ANAPOIMA</t>
  </si>
  <si>
    <t>PV. FACATATIVA</t>
  </si>
  <si>
    <t>FACATATIVA</t>
  </si>
  <si>
    <t>KR 2 7 57</t>
  </si>
  <si>
    <t>Facatativá</t>
  </si>
  <si>
    <t>Carrera 2 No.6-53</t>
  </si>
  <si>
    <t>Carrera 5 Este # 5-90</t>
  </si>
  <si>
    <t>METRO FACATATIVA</t>
  </si>
  <si>
    <t>CRA 10 Nº 8A - 12</t>
  </si>
  <si>
    <t>Centro Comercial Nova Plaza Cra 10 No. 8 A -12</t>
  </si>
  <si>
    <t>JULIETH  AYALA TOLOSA</t>
  </si>
  <si>
    <t>CACHIPAY</t>
  </si>
  <si>
    <t>calle 4 #5-07</t>
  </si>
  <si>
    <t>AGROPECUARIA ARIAS</t>
  </si>
  <si>
    <t>ANOLAIMA</t>
  </si>
  <si>
    <t>CR 5 # 3 39 BRR CENTRO</t>
  </si>
  <si>
    <t>600304</t>
  </si>
  <si>
    <t>AEL FA POOL NVO BOJACA III</t>
  </si>
  <si>
    <t>DIANA  SANCHEZ</t>
  </si>
  <si>
    <t>BOJACÁ</t>
  </si>
  <si>
    <t>cr 92 146 c 11</t>
  </si>
  <si>
    <t>VARIEDADES CLAUS</t>
  </si>
  <si>
    <t>BOJACA</t>
  </si>
  <si>
    <t>TV 11 # 13 14 BRR GAITAN ALTO</t>
  </si>
  <si>
    <t>600392</t>
  </si>
  <si>
    <t>AEL FA POOL NVO BOSQUE</t>
  </si>
  <si>
    <t>MONICA BIBIANA  ORTIZ BASTO</t>
  </si>
  <si>
    <t>FACATATIVÁ</t>
  </si>
  <si>
    <t>#      CRA 13 B BIS # 9-</t>
  </si>
  <si>
    <t>PAPELERIA Y MISCELANEA EL ROT</t>
  </si>
  <si>
    <t>CR 12 # 7 A 50 BRR SAN BRANO</t>
  </si>
  <si>
    <t>600309</t>
  </si>
  <si>
    <t>AEL FA POOL NVO CACHIPAY I</t>
  </si>
  <si>
    <t>INTERNET PRINOX</t>
  </si>
  <si>
    <t>CL 13 # 3 A 13 BRR TIERRA DE SUENOS</t>
  </si>
  <si>
    <t>600327</t>
  </si>
  <si>
    <t>AEL FA POOL NVO CARTAGENITA II</t>
  </si>
  <si>
    <t>PDP FACATATIVA</t>
  </si>
  <si>
    <t>CR 2 # 7-15 INT10</t>
  </si>
  <si>
    <t>INTERNET PAPELERIA CENTRAL</t>
  </si>
  <si>
    <t>CALLE 5 NO. 1 - 66</t>
  </si>
  <si>
    <t>600390</t>
  </si>
  <si>
    <t>AEL FA POOL NVO CENTRO FACA</t>
  </si>
  <si>
    <t>PLATIK - DROGUERIA FACA SALUD</t>
  </si>
  <si>
    <t>CR 5  3   36</t>
  </si>
  <si>
    <t>COMUNICACIONES TYM</t>
  </si>
  <si>
    <t>CL 7 # 5 11 BRR CENTRO</t>
  </si>
  <si>
    <t>600299</t>
  </si>
  <si>
    <t>AEL FA POOL NVO CENTRO I</t>
  </si>
  <si>
    <t>PIÑATERIA LAURA</t>
  </si>
  <si>
    <t>CR 3 A # 4 96 BRR CENTRO</t>
  </si>
  <si>
    <t>600349</t>
  </si>
  <si>
    <t>AEL FA POOL NVO COTA II</t>
  </si>
  <si>
    <t>PV. CHIA</t>
  </si>
  <si>
    <t>CHIA</t>
  </si>
  <si>
    <t>CL 12 10 58</t>
  </si>
  <si>
    <t>CARLOS ALBERTO BELLO ARIOJAS</t>
  </si>
  <si>
    <t>COTA</t>
  </si>
  <si>
    <t>Calle 11 # 5 44</t>
  </si>
  <si>
    <t>PRODUCCIONES KENDAL</t>
  </si>
  <si>
    <t>CR 5 # 11 38 BRR COTA</t>
  </si>
  <si>
    <t>600529</t>
  </si>
  <si>
    <t>AEL FA POOL NVO ECHAVARRIA</t>
  </si>
  <si>
    <t>PV MADRID</t>
  </si>
  <si>
    <t>MADRID</t>
  </si>
  <si>
    <t>CL 7 5 41</t>
  </si>
  <si>
    <t>FABIOLA REYES PACHECO</t>
  </si>
  <si>
    <t>CR 10 A # 6 B 21 BRR SAN</t>
  </si>
  <si>
    <t>DROGUERIA ANGEL 1</t>
  </si>
  <si>
    <t>CR 11 # 9 23 BRR ECHAVARRIA</t>
  </si>
  <si>
    <t>601196</t>
  </si>
  <si>
    <t>AEL FA POOL NVO EXP FUNZA</t>
  </si>
  <si>
    <t>PV. MOSQUERA</t>
  </si>
  <si>
    <t>MOSQUERA</t>
  </si>
  <si>
    <t>CL 5 2 73</t>
  </si>
  <si>
    <t>PLATIK - SAMARKANDA</t>
  </si>
  <si>
    <t>FUNZA</t>
  </si>
  <si>
    <t>CRA 6 23 60</t>
  </si>
  <si>
    <t>CRAYOLING</t>
  </si>
  <si>
    <t>CR 6 # 23 70  BL 26 IN 22 BRR ZUAME II</t>
  </si>
  <si>
    <t>600376</t>
  </si>
  <si>
    <t>AEL FA POOL NVO FACATATIVA I</t>
  </si>
  <si>
    <t>600370</t>
  </si>
  <si>
    <t>AEL FA POOL NVO FACATATIVA II</t>
  </si>
  <si>
    <t>CLAUDIA  GONZALEZ JIMENEZ</t>
  </si>
  <si>
    <t>Calle 8 # 4-62 barrio ve</t>
  </si>
  <si>
    <t>TECPHONE FACA 1</t>
  </si>
  <si>
    <t>CR 5 # 8 29 BRR SANTA RITA</t>
  </si>
  <si>
    <t>600364</t>
  </si>
  <si>
    <t>AEL FA POOL NVO FACATATIVA IV</t>
  </si>
  <si>
    <t>PLATIK - LA WEB O NADA JH</t>
  </si>
  <si>
    <t>CLL 8 10 05</t>
  </si>
  <si>
    <t>INTER RAPIDISIMO</t>
  </si>
  <si>
    <t>CRA. 8 #10-54 FACATATIV CUNDINAMARCA</t>
  </si>
  <si>
    <t>600359</t>
  </si>
  <si>
    <t>AEL FA POOL NVO FACATATIVA IX</t>
  </si>
  <si>
    <t>SERVITEL EMDCOM</t>
  </si>
  <si>
    <t>CL 6 # 3 7  PAR PRINCIPAL BRR CENTRO</t>
  </si>
  <si>
    <t>600368</t>
  </si>
  <si>
    <t>AEL FA POOL NVO FACATATIVA V</t>
  </si>
  <si>
    <t>600365</t>
  </si>
  <si>
    <t>AEL FA POOL NVO FACATATIVA XII</t>
  </si>
  <si>
    <t>PAPELERA NACIONAL</t>
  </si>
  <si>
    <t>CRA. 21 #5A-27 FACATATIV CUNDINAMARCA</t>
  </si>
  <si>
    <t>600678</t>
  </si>
  <si>
    <t>AEL FA POOL NVO FACATATIVA XIII 2</t>
  </si>
  <si>
    <t>BARIOLI</t>
  </si>
  <si>
    <t>CL 6 # 1 31  CEN BRR FACATATIVA   BARRIO</t>
  </si>
  <si>
    <t>600679</t>
  </si>
  <si>
    <t>AEL FA POOL NVO FUNZA I</t>
  </si>
  <si>
    <t>PAC COPINSER SAS</t>
  </si>
  <si>
    <t>CL 14#15-04 CC MARQUEZ FUNZA LOC 6</t>
  </si>
  <si>
    <t>CENTRO DE MULTISERVICIOS</t>
  </si>
  <si>
    <t>CALLE 14 NO. 11-65 TIENDA NATURISTA</t>
  </si>
  <si>
    <t>600680</t>
  </si>
  <si>
    <t>AEL FA POOL NVO FUNZA I 2</t>
  </si>
  <si>
    <t>PAPELERIA LA COMERCIAL AYC</t>
  </si>
  <si>
    <t>CALLE 14 #13-22</t>
  </si>
  <si>
    <t>600395</t>
  </si>
  <si>
    <t>AEL FA POOL NVO FUNZA IV</t>
  </si>
  <si>
    <t>PLATIK - RFABIAN ANDRES AQUITE</t>
  </si>
  <si>
    <t>CL 18 11B 08</t>
  </si>
  <si>
    <t>BETHEL CAFE INTERNET</t>
  </si>
  <si>
    <t>CL 20 # 8 37 BRR IBIZA</t>
  </si>
  <si>
    <t>600399</t>
  </si>
  <si>
    <t>AEL FA POOL NVO FUNZA VIII</t>
  </si>
  <si>
    <t>PLATIK - ARCESIO ROZO RAMIREZ</t>
  </si>
  <si>
    <t>AV CRA 9 14  87</t>
  </si>
  <si>
    <t>MULTIGAMA INVERSORES SAS</t>
  </si>
  <si>
    <t>CL. 13 #9-72 FUNZA CUNDINAMARCA COLOMBIA</t>
  </si>
  <si>
    <t>600404</t>
  </si>
  <si>
    <t>AEL FA POOL NVO FUNZA XI</t>
  </si>
  <si>
    <t>EGNA CORTES MALAVER</t>
  </si>
  <si>
    <t>calle 15 #4-04</t>
  </si>
  <si>
    <t>GO MARIO BROS</t>
  </si>
  <si>
    <t>CRA. 6 #14-68 FUNZA CUNDINAMARCA</t>
  </si>
  <si>
    <t>600406</t>
  </si>
  <si>
    <t>AEL FA POOL NVO FUNZA XIII</t>
  </si>
  <si>
    <t>600408</t>
  </si>
  <si>
    <t>AEL FA POOL NVO FUNZA XV</t>
  </si>
  <si>
    <t>MARIA ANGELICA  REYES MORALES</t>
  </si>
  <si>
    <t>carrera 15 # 14-05</t>
  </si>
  <si>
    <t>SUPER PHONIX</t>
  </si>
  <si>
    <t>CL 15 # 17 17  LC 2 BRR CENTRO</t>
  </si>
  <si>
    <t>600410</t>
  </si>
  <si>
    <t>AEL FA POOL NVO FUNZA XVII</t>
  </si>
  <si>
    <t>JORGE ARMANDO TORRES ACU??A</t>
  </si>
  <si>
    <t>carrera 13 # 17-34</t>
  </si>
  <si>
    <t>COMOVIL MI CENTRO</t>
  </si>
  <si>
    <t>CR 13 # 17 A 11  CC MI CENTRO LC 11-01 BRR</t>
  </si>
  <si>
    <t>600411</t>
  </si>
  <si>
    <t>AEL FA POOL NVO FUNZA XVIII</t>
  </si>
  <si>
    <t>COMUNICACIONALES LEJONET</t>
  </si>
  <si>
    <t>CL. 13 #17-45 FUNZA CUNDINAMARCA</t>
  </si>
  <si>
    <t>600380</t>
  </si>
  <si>
    <t>AEL FA POOL NVO LA ARBOLEDA</t>
  </si>
  <si>
    <t>JOSR GREGORIO OSPINA ORJUELA</t>
  </si>
  <si>
    <t>Calle 2 Este  # 7  - 20</t>
  </si>
  <si>
    <t>PAPELERIA DON ALEJO</t>
  </si>
  <si>
    <t>CALLE 2A ESTE # 7-20</t>
  </si>
  <si>
    <t>600382</t>
  </si>
  <si>
    <t>AEL FA POOL NVO LA CONVENCION</t>
  </si>
  <si>
    <t>LION CONNECTION</t>
  </si>
  <si>
    <t>CL 1 ESTE # 3 A 4 BRR SAN RAFAEL</t>
  </si>
  <si>
    <t>600371</t>
  </si>
  <si>
    <t>AEL FA POOL NVO LAURELES</t>
  </si>
  <si>
    <t>COMOVIL FACA PORTICO</t>
  </si>
  <si>
    <t>CR 5 # 13 50  CC EL PORTICO LC 12 Y 13 BRR</t>
  </si>
  <si>
    <t>600528</t>
  </si>
  <si>
    <t>AEL FA POOL NVO LOS ANGELES</t>
  </si>
  <si>
    <t>CLAUDIA MILENA RINCON BELTRAN</t>
  </si>
  <si>
    <t>calle 15 #6-124 miguel v</t>
  </si>
  <si>
    <t>CACHARRERIA Y PAPELERIA LOS</t>
  </si>
  <si>
    <t>CR 6 # 18 32 BRR LOS ANGELES</t>
  </si>
  <si>
    <t>600381</t>
  </si>
  <si>
    <t>AEL FA POOL NVO LOS MOLINOS</t>
  </si>
  <si>
    <t>DON PAGO ALUMIZAS SAS</t>
  </si>
  <si>
    <t>CR 3 # 15 14 BRR LOS MOLINOS</t>
  </si>
  <si>
    <t>600516</t>
  </si>
  <si>
    <t>AEL FA POOL NVO MADRID I</t>
  </si>
  <si>
    <t>PDP - MADRID</t>
  </si>
  <si>
    <t>CL 7  4 27</t>
  </si>
  <si>
    <t>INTERNET Y CAFE LA ESTACION</t>
  </si>
  <si>
    <t>CL 8 # 6 36 BRR CENTRO</t>
  </si>
  <si>
    <t>600533</t>
  </si>
  <si>
    <t>AEL FA POOL NVO MADRID III</t>
  </si>
  <si>
    <t>PLATIK - PRODUCTOS Y SERVICIOS</t>
  </si>
  <si>
    <t>CR 22 7  110 S</t>
  </si>
  <si>
    <t>PAPELERIA TOMMY</t>
  </si>
  <si>
    <t>CR 21 # 6 - 66 BRR SOCIEGO</t>
  </si>
  <si>
    <t>600527</t>
  </si>
  <si>
    <t>AEL FA POOL NVO MADRID VIII</t>
  </si>
  <si>
    <t>600545</t>
  </si>
  <si>
    <t>AEL FA POOL NVO MOSQUERA III</t>
  </si>
  <si>
    <t>Carrera 3  No 13 a -57</t>
  </si>
  <si>
    <t>PLATIK - JARRINET.COM</t>
  </si>
  <si>
    <t>CR 135 16 16</t>
  </si>
  <si>
    <t>EXTINTORES SURAMERICANA</t>
  </si>
  <si>
    <t>CL 17 # 137 31 BRR EL RECODO</t>
  </si>
  <si>
    <t>610582</t>
  </si>
  <si>
    <t>AEL CL POOL TRAS VIRREY</t>
  </si>
  <si>
    <t>PLATIK - PAPELERIA HOREB</t>
  </si>
  <si>
    <t>CR 5A ESTE 91 28 SUR</t>
  </si>
  <si>
    <t>DONDE LUCHO DISTRIBUEDORA</t>
  </si>
  <si>
    <t>CR 6 ESTE # 91 55 - SUR BRR ALFONSO LOPEZ</t>
  </si>
  <si>
    <t>611708</t>
  </si>
  <si>
    <t>AEL CL POOL TUNJUELITO 2</t>
  </si>
  <si>
    <t>PLATIK - DROGUERIA HIPERSALUD</t>
  </si>
  <si>
    <t>CR 13 BIS 53 63 SUR</t>
  </si>
  <si>
    <t>DIMAR TECNOLOGY</t>
  </si>
  <si>
    <t>CL 53 BIS SUR # 13 24 BRR ABRAHAM LINCOIN</t>
  </si>
  <si>
    <t>611571</t>
  </si>
  <si>
    <t>AEL CL POOL VENECIA 4</t>
  </si>
  <si>
    <t>610486</t>
  </si>
  <si>
    <t>AEL CL POOL VENECIA TRASLADO</t>
  </si>
  <si>
    <t>PLATIK - INTER LOGIST JC.</t>
  </si>
  <si>
    <t>CL 44 SUR 53 30</t>
  </si>
  <si>
    <t>ANGEL COMUNICACIONES  YOS</t>
  </si>
  <si>
    <t>CR 52 # 43 41 - SUR BRR BOGOTA</t>
  </si>
  <si>
    <t>612495</t>
  </si>
  <si>
    <t>AEL CL PROM MANUEL CLARET</t>
  </si>
  <si>
    <t>Carrera 40 # 22C-10</t>
  </si>
  <si>
    <t>821087</t>
  </si>
  <si>
    <t>AEL CLINICA SAN PEDRO</t>
  </si>
  <si>
    <t>Carrera 30 # 25-90</t>
  </si>
  <si>
    <t>PLATIK - PAPELERIA MAJO TIPS</t>
  </si>
  <si>
    <t>AV CL 25 27B 87</t>
  </si>
  <si>
    <t>LAVASECO LUZ MATIC</t>
  </si>
  <si>
    <t>CL. 24B #27-12 BOGOT COLOMBIA</t>
  </si>
  <si>
    <t>600341</t>
  </si>
  <si>
    <t>AEL CQ POOL NVO ORIENTE CUND I</t>
  </si>
  <si>
    <t>LLAVES ABS CHIPAQUE</t>
  </si>
  <si>
    <t>CHIPAQUE</t>
  </si>
  <si>
    <t>CL 4 # 2 56 BRR CENTRO</t>
  </si>
  <si>
    <t>600673</t>
  </si>
  <si>
    <t>AEL CQ POOL NVO ORIENTE CUND II</t>
  </si>
  <si>
    <t>600628</t>
  </si>
  <si>
    <t>AEL CQ POOL NVO ORIENTE CUND VI</t>
  </si>
  <si>
    <t>MISCELANEA SONICELL</t>
  </si>
  <si>
    <t>CL 4 # 3 24 BRR CENTRO</t>
  </si>
  <si>
    <t>600499</t>
  </si>
  <si>
    <t>AEL CQ POOL NVO ORIENTE CUND VIII</t>
  </si>
  <si>
    <t>PV. VILLAVICENCIO</t>
  </si>
  <si>
    <t>VILLAVICENCIO</t>
  </si>
  <si>
    <t>CL 39 32 02 CENTRO</t>
  </si>
  <si>
    <t>Carrera 35 No.36 - 17 Barrio El Barzal</t>
  </si>
  <si>
    <t>Avenida 40 # 26C-10</t>
  </si>
  <si>
    <t>Villavicencio El Parque</t>
  </si>
  <si>
    <t>Cll. 38 No. 32-33 Piso 1 Edificio Parque Santander</t>
  </si>
  <si>
    <t>Argelia Quimbayo Diaz</t>
  </si>
  <si>
    <t>Carrera 51#50_33</t>
  </si>
  <si>
    <t>INTERNET Y PAPELERIA JD</t>
  </si>
  <si>
    <t>GUAYABETAL</t>
  </si>
  <si>
    <t>CR 3 # 2 09 BRR BRR CENTRO</t>
  </si>
  <si>
    <t>600617</t>
  </si>
  <si>
    <t>AEL CQ POOL NVO ORIENTE CUND XII</t>
  </si>
  <si>
    <t>PDP UBAQUE</t>
  </si>
  <si>
    <t>UBAQUE</t>
  </si>
  <si>
    <t>CR 3 # 2- 46 ALCALDIA DE UBAQUE</t>
  </si>
  <si>
    <t>COMUNICACIONES FOAGUAS</t>
  </si>
  <si>
    <t>CRA. 5 #2-20 UBAQUE CUNDINAMARCA</t>
  </si>
  <si>
    <t>600194</t>
  </si>
  <si>
    <t>AEL FO POOL TRANS VERSALLES</t>
  </si>
  <si>
    <t>PLATIK - COMUNICACIONES JUAN D</t>
  </si>
  <si>
    <t>CL 66 77A 25</t>
  </si>
  <si>
    <t>PUNTO DE SERVICIO VILLA LUZ</t>
  </si>
  <si>
    <t>CRA. 77A #64F-18 BOGOT COLOMBIA</t>
  </si>
  <si>
    <t>816007</t>
  </si>
  <si>
    <t>AEL FO POOL TRAS BATAVIA</t>
  </si>
  <si>
    <t>PLATIK - VARIEDADES MIRAMAR</t>
  </si>
  <si>
    <t>CL 18 112 21</t>
  </si>
  <si>
    <t>COMUNICACIONES OSO A</t>
  </si>
  <si>
    <t>CL 18 # 114 04 BRR FONTIBON</t>
  </si>
  <si>
    <t>804007</t>
  </si>
  <si>
    <t>AEL FO POOL TRAS MUELLE I</t>
  </si>
  <si>
    <t>Carrera 110 No. 68 C- 26</t>
  </si>
  <si>
    <t>PLATIK - CIELO TEJADA DE DAZA</t>
  </si>
  <si>
    <t>CR 105  64B  16</t>
  </si>
  <si>
    <t>BARQUITOO LARA</t>
  </si>
  <si>
    <t>CR 105 D # 64 C 21 BRR EL MUELLE</t>
  </si>
  <si>
    <t>612111</t>
  </si>
  <si>
    <t>AEL FO POOL TRAS NVO ESTRADITA</t>
  </si>
  <si>
    <t>FRESH FRUV COMPANY</t>
  </si>
  <si>
    <t>CRA. 77A #65A-78 BOGOT COLOMBIA</t>
  </si>
  <si>
    <t>612177</t>
  </si>
  <si>
    <t>AEL FO POOL TRAS NVO VERSALLES PV 70657</t>
  </si>
  <si>
    <t>PLATIK - PAPELERIA</t>
  </si>
  <si>
    <t>CR 123 14B 46</t>
  </si>
  <si>
    <t>CAFE ANGELS</t>
  </si>
  <si>
    <t>CL 14 B # 116 70  CA 1 BL 12 BRR FONTIBON</t>
  </si>
  <si>
    <t>610650</t>
  </si>
  <si>
    <t>AEL FO POOL TRAS PRO SANDRA R</t>
  </si>
  <si>
    <t>PLATIK - AGARRATE ROGELIO</t>
  </si>
  <si>
    <t>CR 94 6 C 30</t>
  </si>
  <si>
    <t>SEGUROSSHEDA</t>
  </si>
  <si>
    <t>CL 7 # 90 76 BRR TINTAL</t>
  </si>
  <si>
    <t>846011</t>
  </si>
  <si>
    <t>AEL FO POOL TRAS VERSALLES</t>
  </si>
  <si>
    <t>Muelle Internacional Aeropuerto</t>
  </si>
  <si>
    <t>PLATIK - DULFAY COMUNICACIONES</t>
  </si>
  <si>
    <t>CR 97 23B 80</t>
  </si>
  <si>
    <t>EL APRENDIZ</t>
  </si>
  <si>
    <t>CR 97 # 23 G 95 BRR FONTIBON ARABIA</t>
  </si>
  <si>
    <t>823003</t>
  </si>
  <si>
    <t>AEL FO POOL TRAS VERSALLES II</t>
  </si>
  <si>
    <t>Carrera 77 No.8b-13</t>
  </si>
  <si>
    <t>PLATIK - MULTISERVICIOS</t>
  </si>
  <si>
    <t>CR 81F 8 64 L1</t>
  </si>
  <si>
    <t>TECNOLOGA SOFIA</t>
  </si>
  <si>
    <t>CRA. 81F #8A-62 BOGOT COLOMBIA</t>
  </si>
  <si>
    <t>611676</t>
  </si>
  <si>
    <t>AEL FO POOL TRASL LA ESPERANZA OF</t>
  </si>
  <si>
    <t>PLATIK - FRANKDRIS PAPELERIA</t>
  </si>
  <si>
    <t>AV CL 17 53 45</t>
  </si>
  <si>
    <t>DIEGO CELL TULUA</t>
  </si>
  <si>
    <t>CALLE 13 49 -20</t>
  </si>
  <si>
    <t>600302</t>
  </si>
  <si>
    <t>AEL FU POOL NVO ARBELAEZ</t>
  </si>
  <si>
    <t>PV. FUSAGASUGA</t>
  </si>
  <si>
    <t>FUSAGASUGA</t>
  </si>
  <si>
    <t>CL 9 7 40 CENTRO</t>
  </si>
  <si>
    <t>Fusagasugá</t>
  </si>
  <si>
    <t>Fusagasuga Centro Comercial Avenida  -  Cl. 8a #2-943  Area de ATMs Local 03</t>
  </si>
  <si>
    <t>LUZ  MIRYAM ZAMBRANO</t>
  </si>
  <si>
    <t>ARBELÁEZ</t>
  </si>
  <si>
    <t>Av. Carrera 4 A  # 5  -</t>
  </si>
  <si>
    <t>DROGUERIA SAN MARTIN ARBELAEZ</t>
  </si>
  <si>
    <t>ARBELAEZ</t>
  </si>
  <si>
    <t>CR 7 # 6 13 BRR CENTRO</t>
  </si>
  <si>
    <t>600458</t>
  </si>
  <si>
    <t>AEL FU POOL NVO BALMORAL I</t>
  </si>
  <si>
    <t>LAURA ALEJANDRA FORERO</t>
  </si>
  <si>
    <t>FUSAGASUGÁ</t>
  </si>
  <si>
    <t>transversal 12 17.66</t>
  </si>
  <si>
    <t>CELLPARDCOM</t>
  </si>
  <si>
    <t>TV. 12 #16B-41 FUSAGASUG LA SERENA</t>
  </si>
  <si>
    <t>600415</t>
  </si>
  <si>
    <t>AEL FU POOL NVO BALMORAL XIX</t>
  </si>
  <si>
    <t>BRAYAN CATILLO</t>
  </si>
  <si>
    <t>DIG 21 62 37</t>
  </si>
  <si>
    <t>VARIEDADES JNV</t>
  </si>
  <si>
    <t>DG 21 # 62 08 BRR LA CAMPINA</t>
  </si>
  <si>
    <t>600430</t>
  </si>
  <si>
    <t>AEL FU POOL NVO BALMORAL XV</t>
  </si>
  <si>
    <t>DAHIANA VANESA  RODRIGUEZ</t>
  </si>
  <si>
    <t>calle 2#3-32</t>
  </si>
  <si>
    <t>CENTRO DE SERVICIOS</t>
  </si>
  <si>
    <t>CR 1 # 3 27 BRR LA ESMERALDA II NORTE</t>
  </si>
  <si>
    <t>600425</t>
  </si>
  <si>
    <t>AEL FU POOL NVO BALMORAL XVI</t>
  </si>
  <si>
    <t>PDP FUSAGASUGA</t>
  </si>
  <si>
    <t>CLLE 7 # 7 - 37</t>
  </si>
  <si>
    <t>MANGELICOMUNICACIONES</t>
  </si>
  <si>
    <t>CR 8 # 8 - 23</t>
  </si>
  <si>
    <t>600681</t>
  </si>
  <si>
    <t>AEL FU POOL NVO BALMORAL XX</t>
  </si>
  <si>
    <t>JUAN ENRIQUE RODRIGUEZ BERNAL</t>
  </si>
  <si>
    <t>#      cra 6 # 9 - 38  B</t>
  </si>
  <si>
    <t>PRODUCTOS NATURALES ANY</t>
  </si>
  <si>
    <t>CR 5 # 10 21 BRR CENTRO</t>
  </si>
  <si>
    <t>600682</t>
  </si>
  <si>
    <t>AEL FU POOL NVO BALMORAL XX 2</t>
  </si>
  <si>
    <t>LUCY DOMINGUEZ</t>
  </si>
  <si>
    <t>CRA 6 7 33</t>
  </si>
  <si>
    <t>CASA COMERCIAL EL PARQUE</t>
  </si>
  <si>
    <t>CL. 7 #6-75 FUSAGASUG LA SERENA</t>
  </si>
  <si>
    <t>600418</t>
  </si>
  <si>
    <t>AEL FU POOL NVO BALMORAL XXVIII</t>
  </si>
  <si>
    <t>PILAR RUBIO</t>
  </si>
  <si>
    <t>cra 10 6 50</t>
  </si>
  <si>
    <t>PO SOLUCIONESCOM</t>
  </si>
  <si>
    <t>CR 8 # 6 45 BRR CENTRO</t>
  </si>
  <si>
    <t>600306</t>
  </si>
  <si>
    <t>AEL FU POOL NVO CABRERA I</t>
  </si>
  <si>
    <t>PLATIK - RANCHO OCAMPO</t>
  </si>
  <si>
    <t>ICONONZO</t>
  </si>
  <si>
    <t>LOTE 4 C EL REFUGIO</t>
  </si>
  <si>
    <t>PANALERA SAMUEL DAVID</t>
  </si>
  <si>
    <t>CABRERA</t>
  </si>
  <si>
    <t>CR 2 # 1 36  CEN BRR CABRERA  BARRIO</t>
  </si>
  <si>
    <t>600451</t>
  </si>
  <si>
    <t>AEL FU POOL NVO CENTRO II</t>
  </si>
  <si>
    <t>SOAN COMERCIALIZADORA</t>
  </si>
  <si>
    <t>CL 7 A # 9 78  CEN BRR LUXEMBURGO</t>
  </si>
  <si>
    <t>600421</t>
  </si>
  <si>
    <t>AEL FU POOL NVO CENTRO IV</t>
  </si>
  <si>
    <t>VARIEDADES  SALYM</t>
  </si>
  <si>
    <t>CALLE 3 # 5-26 CUMACA CU</t>
  </si>
  <si>
    <t>CENTRO DE SERVICIOS FUSAGASUGA</t>
  </si>
  <si>
    <t>CRA. 6 #4-50 FUSAGASUG LA SERENA</t>
  </si>
  <si>
    <t>600687</t>
  </si>
  <si>
    <t>AEL FU POOL NVO CENTRO SILVANIA</t>
  </si>
  <si>
    <t>NOHORA  SANABRIA</t>
  </si>
  <si>
    <t>SILVANIA</t>
  </si>
  <si>
    <t>cra 2 # 13-92</t>
  </si>
  <si>
    <t>PUNTO DE PAGO SILVANIA</t>
  </si>
  <si>
    <t>CL 7 # 23 12 BRR CENTRO</t>
  </si>
  <si>
    <t>600353</t>
  </si>
  <si>
    <t>AEL FU POOL NVO CUMACA II</t>
  </si>
  <si>
    <t>DISTRITO</t>
  </si>
  <si>
    <t>CL 20 # 69 A 49 BRR LLANO GRANDE</t>
  </si>
  <si>
    <t>600435</t>
  </si>
  <si>
    <t>AEL FU POOL NVO GAITAN III</t>
  </si>
  <si>
    <t>TABATA CASTRO OLAYA</t>
  </si>
  <si>
    <t>Calle 4 #12-03 Droguer??</t>
  </si>
  <si>
    <t>FIONNER INTERNET GAITAN</t>
  </si>
  <si>
    <t>CL 2 # 11 A 30 BRR GAITAN</t>
  </si>
  <si>
    <t>600422</t>
  </si>
  <si>
    <t>AEL FU POOL NVO GRAN COLOMBIA</t>
  </si>
  <si>
    <t>600446</t>
  </si>
  <si>
    <t>AEL FU POOL NVO LA PALMA</t>
  </si>
  <si>
    <t>600560</t>
  </si>
  <si>
    <t>AEL FU POOL NVO PANDI I</t>
  </si>
  <si>
    <t>NIDIA PATRICIA GUAVITA  FUQUENE</t>
  </si>
  <si>
    <t>PANDI</t>
  </si>
  <si>
    <t>Av 2 1-29 br pedregosa</t>
  </si>
  <si>
    <t>CAFETERA DONDE ALBA</t>
  </si>
  <si>
    <t>AV 3 # 4 18 BRR CENTRO</t>
  </si>
  <si>
    <t>600562</t>
  </si>
  <si>
    <t>AEL FU POOL NVO PASCA I</t>
  </si>
  <si>
    <t>AUTOSERVICIO MERKA CUNDI</t>
  </si>
  <si>
    <t>Calle 26 #1-16</t>
  </si>
  <si>
    <t>MULTIVENTAS Y ACCESORIOS PASCA</t>
  </si>
  <si>
    <t>PASCA</t>
  </si>
  <si>
    <t>CL 1 # 2 69 BRR CENTRO</t>
  </si>
  <si>
    <t>600574</t>
  </si>
  <si>
    <t>AEL FU POOL NVO SAN BERNARDO I</t>
  </si>
  <si>
    <t>CARLOS ALBERTO PEDRAZA</t>
  </si>
  <si>
    <t>SAN BERNARDO</t>
  </si>
  <si>
    <t>Vereda santa Martha</t>
  </si>
  <si>
    <t>CESAR APOLINAR</t>
  </si>
  <si>
    <t>CL 6 # 3 47 BRR CENTRO</t>
  </si>
  <si>
    <t>600587</t>
  </si>
  <si>
    <t>AEL FU POOL NVO SIBATE I</t>
  </si>
  <si>
    <t>PDP SIBATE</t>
  </si>
  <si>
    <t>SIBATE</t>
  </si>
  <si>
    <t>KRA 6 # 8-91</t>
  </si>
  <si>
    <t>INTERNETSANYEHOM</t>
  </si>
  <si>
    <t>CR 7 # 12 A 24 BRR PARQUES DEL MUNA</t>
  </si>
  <si>
    <t>600586</t>
  </si>
  <si>
    <t>AEL FU POOL NVO SIBATE III</t>
  </si>
  <si>
    <t>INTERNET PUNTO NARANJA</t>
  </si>
  <si>
    <t>CR 8 # 8 103 BRR EL PROGRESO</t>
  </si>
  <si>
    <t>600630</t>
  </si>
  <si>
    <t>AEL FU POOL NVO VENECIA FUSA I</t>
  </si>
  <si>
    <t>INTERNET PUNTO MILE</t>
  </si>
  <si>
    <t>VENECIA (OSPINA PEREZ)</t>
  </si>
  <si>
    <t>CL 3 # 3 94 CEN BRR VENECIA</t>
  </si>
  <si>
    <t>600432</t>
  </si>
  <si>
    <t>AEL FU POOL TRAS BALMORAL</t>
  </si>
  <si>
    <t>MARTHA GOMEZ 22</t>
  </si>
  <si>
    <t>Carrera 11   # 20-11  -</t>
  </si>
  <si>
    <t>MAYITAS</t>
  </si>
  <si>
    <t>CR 9 # 22 78 BRR RINCONCITO DE MANILA</t>
  </si>
  <si>
    <t>600463</t>
  </si>
  <si>
    <t>AEL FU POOL TRAS NVO BALMORAL</t>
  </si>
  <si>
    <t>FLY COMUNICACIONES</t>
  </si>
  <si>
    <t>TV 12 # 18 A 17 BRR CENTRO</t>
  </si>
  <si>
    <t>600588</t>
  </si>
  <si>
    <t>AEL FU POOL TRAS NVO SIBATE II</t>
  </si>
  <si>
    <t>MISCELANEA LA CACHACA</t>
  </si>
  <si>
    <t>AV. CR 7 # 8 - 25 BRR EL CARMEN</t>
  </si>
  <si>
    <t>600416</t>
  </si>
  <si>
    <t>AEL FU TRASL BALMORAL OF</t>
  </si>
  <si>
    <t>TECNOMOVILFUSA</t>
  </si>
  <si>
    <t>CR 6 # 22 19 BRR BONANZA</t>
  </si>
  <si>
    <t>600950</t>
  </si>
  <si>
    <t>AEL FU TRASL PANDI OF</t>
  </si>
  <si>
    <t>PDP SILVANIA</t>
  </si>
  <si>
    <t>CRA 4 # 10-27</t>
  </si>
  <si>
    <t>600005</t>
  </si>
  <si>
    <t>AEL FUSAGASUGA CL 23</t>
  </si>
  <si>
    <t>NELLY  RODRIGUEZ</t>
  </si>
  <si>
    <t>Diagonal 26 1 a 10</t>
  </si>
  <si>
    <t>HELLO QUEEN</t>
  </si>
  <si>
    <t>CL 23 # 1 B 04 BRR SANTA BARBARA</t>
  </si>
  <si>
    <t>600016</t>
  </si>
  <si>
    <t>AEL FUSAGASUGA CL 7</t>
  </si>
  <si>
    <t>GLORIA MARCELLA ALFEREZ MOTTA</t>
  </si>
  <si>
    <t>Cll 7 7 46</t>
  </si>
  <si>
    <t>TODO PAGOS FUSA</t>
  </si>
  <si>
    <t>CL. 7 #7-68 FUSAGASUG LA SERENA</t>
  </si>
  <si>
    <t>600011</t>
  </si>
  <si>
    <t>AEL FUSAGASUGA CL 8 CR 7 A</t>
  </si>
  <si>
    <t>600000</t>
  </si>
  <si>
    <t>AEL FUSAGASUGA CR 12</t>
  </si>
  <si>
    <t>DIEGO SANCHEZ</t>
  </si>
  <si>
    <t>CALLE 7 A  12 29 LUXEMBU</t>
  </si>
  <si>
    <t>COMUNICACIONES CENTAUROS</t>
  </si>
  <si>
    <t>CL 7 A # 12 61 BRR LUXEMBURGO</t>
  </si>
  <si>
    <t>600014</t>
  </si>
  <si>
    <t>AEL FUSAGASUGA CR 6 CL 3</t>
  </si>
  <si>
    <t>600003</t>
  </si>
  <si>
    <t>AEL FUSAGASUGA CR 7</t>
  </si>
  <si>
    <t>PUNTO DE PAGO FUSAGASUGA 2</t>
  </si>
  <si>
    <t>CL 7 # 7 39 BRR CENTRO</t>
  </si>
  <si>
    <t>600008</t>
  </si>
  <si>
    <t>AEL FUSAGASUGA CR 9 CL 8</t>
  </si>
  <si>
    <t>JHON DARVI</t>
  </si>
  <si>
    <t>CRA 7 # 9-26 CENTRO COME</t>
  </si>
  <si>
    <t>ERAC SAS</t>
  </si>
  <si>
    <t>CL. 10 #9-3 FUSAGASUG LA SERENA</t>
  </si>
  <si>
    <t>600007</t>
  </si>
  <si>
    <t>AEL FUSAGASUGA TR 27</t>
  </si>
  <si>
    <t>PLATIK - TERMINAL DE TRANSPORTES</t>
  </si>
  <si>
    <t>TV 27 3 49</t>
  </si>
  <si>
    <t>CIGARRERIA SAN JORGE</t>
  </si>
  <si>
    <t>CR 26 B # 3 04 BRR SAN JORGE</t>
  </si>
  <si>
    <t>600507</t>
  </si>
  <si>
    <t>AEL GI POOL NVO CENTRO MESA</t>
  </si>
  <si>
    <t>PDP LA MESA</t>
  </si>
  <si>
    <t>LA MESA</t>
  </si>
  <si>
    <t>CL 8 # 18-48 OF 103</t>
  </si>
  <si>
    <t>PAPELERIA Y MISCELANEA GABRIELA</t>
  </si>
  <si>
    <t>DG 4 # 7 22 BRR PAJONALES</t>
  </si>
  <si>
    <t>600487</t>
  </si>
  <si>
    <t>AEL GI POOL NVO GIRARDOT IX</t>
  </si>
  <si>
    <t>LUZ MARINA DIAZ</t>
  </si>
  <si>
    <t>calle 19 11 06</t>
  </si>
  <si>
    <t>DROGUERIA FAMA MAXY</t>
  </si>
  <si>
    <t>CL. 32B #4-68 GIRARDOT CUNDINAMARCA</t>
  </si>
  <si>
    <t>600478</t>
  </si>
  <si>
    <t>AEL GI POOL NVO GIRARDOT X</t>
  </si>
  <si>
    <t>SS VIVAMOS</t>
  </si>
  <si>
    <t>CR 11 # 19 99 BRR SUCRE</t>
  </si>
  <si>
    <t>600470</t>
  </si>
  <si>
    <t>AEL GI POOL NVO GIRARDOT XII</t>
  </si>
  <si>
    <t>DORA YULIETH ORTIZ SALAZAR</t>
  </si>
  <si>
    <t>carrera 20 # 4 - 67 b/bu</t>
  </si>
  <si>
    <t>MASRED022</t>
  </si>
  <si>
    <t>CR 10 # 12 16 BRR SAN MIGUEL</t>
  </si>
  <si>
    <t>600477</t>
  </si>
  <si>
    <t>AEL GI POOL NVO GIRARDOT XIII</t>
  </si>
  <si>
    <t>VARIEDADES JUAN MARTIN</t>
  </si>
  <si>
    <t>CR 17 # 18 84 BRR LA ESTACION</t>
  </si>
  <si>
    <t>600479</t>
  </si>
  <si>
    <t>AEL GI POOL NVO GIRARDOT XVI</t>
  </si>
  <si>
    <t>ICELL  UNICENTRO GIRARDOT</t>
  </si>
  <si>
    <t>CR 7A # 33 77  199 LC 203 BRR UNICENTRO</t>
  </si>
  <si>
    <t>600489</t>
  </si>
  <si>
    <t>AEL GI POOL NVO GIRARDOT XVIII</t>
  </si>
  <si>
    <t>600608</t>
  </si>
  <si>
    <t>AEL GI POOL NVO TOCAIMA IV</t>
  </si>
  <si>
    <t>PLATIK - COMPUNETWOR</t>
  </si>
  <si>
    <t>TOCAIMA</t>
  </si>
  <si>
    <t>CR 9  3 42</t>
  </si>
  <si>
    <t>PUNTO DE PAGO TOCAIMA</t>
  </si>
  <si>
    <t>CL 3 # 10 75 BRR CENTRO</t>
  </si>
  <si>
    <t>600552</t>
  </si>
  <si>
    <t>AEL FA POOL NVO MOSQUERA IV</t>
  </si>
  <si>
    <t>PLATIK - GRUPO EMPRESARIAL LA</t>
  </si>
  <si>
    <t>CR 3 13 12  LC51</t>
  </si>
  <si>
    <t>PAPEL  LIBRO</t>
  </si>
  <si>
    <t>CRA. 3 #13-30 MOSQUERA CUNDINAMARCA</t>
  </si>
  <si>
    <t>600548</t>
  </si>
  <si>
    <t>AEL FA POOL NVO MOSQUERA VII</t>
  </si>
  <si>
    <t>EDILSON  MOLINA HERNANDEZ</t>
  </si>
  <si>
    <t>CARRERA 8a #20-03</t>
  </si>
  <si>
    <t>PAPELERA Y MISCELANEA MAJOS</t>
  </si>
  <si>
    <t>CALLE 17 # 9B-20, MOSQUERA,</t>
  </si>
  <si>
    <t>600683</t>
  </si>
  <si>
    <t>AEL FA POOL NVO MOSQUERA XII</t>
  </si>
  <si>
    <t>PLATIK - PUNTO PAGO VILLA MARCELA</t>
  </si>
  <si>
    <t>CL 10 12B 04</t>
  </si>
  <si>
    <t>FARMEDIC</t>
  </si>
  <si>
    <t>CL 10 # 12 07 BRR SANTA ANA</t>
  </si>
  <si>
    <t>600550</t>
  </si>
  <si>
    <t>AEL FA POOL NVO MOSQUERA XV</t>
  </si>
  <si>
    <t>PAOLA INES VILLAMIL ATEHORTUA</t>
  </si>
  <si>
    <t>calle 20 #2-04</t>
  </si>
  <si>
    <t>INTERRAPIDISIMO LA ESPERANZA</t>
  </si>
  <si>
    <t>CL 20 # 2 04 BRR LA ESPERANZA</t>
  </si>
  <si>
    <t>600540</t>
  </si>
  <si>
    <t>AEL FA POOL NVO MOSQUERA XVI</t>
  </si>
  <si>
    <t>PLATIK -MOSQUERA CENTRO</t>
  </si>
  <si>
    <t>CL 2  2 32</t>
  </si>
  <si>
    <t>COMOVIL MOSQUERA</t>
  </si>
  <si>
    <t>CR 3 # 3 45 BRR MOSQUERA</t>
  </si>
  <si>
    <t>600354</t>
  </si>
  <si>
    <t>AEL FA POOL NVO ROSAL II</t>
  </si>
  <si>
    <t>CARLOS ALFREDO ZAMBRANO</t>
  </si>
  <si>
    <t>EL ROSAL</t>
  </si>
  <si>
    <t>calle 10 # 14 39</t>
  </si>
  <si>
    <t>EXPRESS ROSAL BRR LLERAS</t>
  </si>
  <si>
    <t>CR 8 # 4 102 BRR LLERAS</t>
  </si>
  <si>
    <t>600377</t>
  </si>
  <si>
    <t>AEL FA POOL NVO SANTANDER</t>
  </si>
  <si>
    <t>TELESERVICIOS CHAPINERO</t>
  </si>
  <si>
    <t>CL 1 # 3 17 BRR 7 DE AGOSTO</t>
  </si>
  <si>
    <t>600518</t>
  </si>
  <si>
    <t>AEL FA POOL NVO SOCIEGO II</t>
  </si>
  <si>
    <t>600385</t>
  </si>
  <si>
    <t>AEL FA POOL NVO STA RITA I</t>
  </si>
  <si>
    <t>600703</t>
  </si>
  <si>
    <t>AEL FA POOL TRAS EL ROSAL</t>
  </si>
  <si>
    <t>PAC MIRYAM SANCHEZ</t>
  </si>
  <si>
    <t>CL 11A  06-33</t>
  </si>
  <si>
    <t>PUNTOSERVIS EL ROSAL 1</t>
  </si>
  <si>
    <t>CL 7 # 14 00  LT 2 BRR OBANDO ALEJANDRIA</t>
  </si>
  <si>
    <t>600401</t>
  </si>
  <si>
    <t>AEL FA POOL TRAS FUNZA III</t>
  </si>
  <si>
    <t>DHUZZAN</t>
  </si>
  <si>
    <t>CL 14 # 14 73 BRR CENTRO</t>
  </si>
  <si>
    <t>600405</t>
  </si>
  <si>
    <t>AEL FA POOL TRAS FUNZA XII</t>
  </si>
  <si>
    <t>PLATIK - PAPELERÍA GRISMEL</t>
  </si>
  <si>
    <t>CL 9 5 25</t>
  </si>
  <si>
    <t>DROGUERIA MEDICA B R</t>
  </si>
  <si>
    <t>CL 13 # 7 A 29 BRR SERREZUELITA</t>
  </si>
  <si>
    <t>600531</t>
  </si>
  <si>
    <t>AEL FA POOL TRAS MADRID</t>
  </si>
  <si>
    <t>SOLUCIONES EN RED S A S</t>
  </si>
  <si>
    <t>CL 7 # 4 29 BRR MADRID</t>
  </si>
  <si>
    <t>600323</t>
  </si>
  <si>
    <t>AEL FA POOL TRAS NVO BOJACA I</t>
  </si>
  <si>
    <t>EL RINCON DEL PAPEL Y  T</t>
  </si>
  <si>
    <t>CR 3 # 4 47 BRR CENTRO</t>
  </si>
  <si>
    <t>601092</t>
  </si>
  <si>
    <t>AEL FA POOL TRAS NVO FACATATIVA</t>
  </si>
  <si>
    <t>DONDE JESSI</t>
  </si>
  <si>
    <t>CL 2 # 1 05 BRR CENTRO</t>
  </si>
  <si>
    <t>600398</t>
  </si>
  <si>
    <t>AEL FA POOL TRASFUNZA VII</t>
  </si>
  <si>
    <t>MCCOM</t>
  </si>
  <si>
    <t>CL. 8 #7B-16 FUNZA CUNDINAMARCA</t>
  </si>
  <si>
    <t>600923</t>
  </si>
  <si>
    <t>AEL FA TRAS POOL FACA</t>
  </si>
  <si>
    <t>600642</t>
  </si>
  <si>
    <t>AEL FA TRAS POOL ZIPACON</t>
  </si>
  <si>
    <t>ROSITA ORJUELA</t>
  </si>
  <si>
    <t>ZIPACÓN</t>
  </si>
  <si>
    <t>Carrera 4   # 6-01  -</t>
  </si>
  <si>
    <t>AUTOSERVICIO BOJACA</t>
  </si>
  <si>
    <t>CL 7 # 5 58 BRR CENTRO</t>
  </si>
  <si>
    <t>601193</t>
  </si>
  <si>
    <t>AEL FO POOL EXTRA BATAVIA</t>
  </si>
  <si>
    <t>PLATIK - VARIEDADES OLI</t>
  </si>
  <si>
    <t>CRA 112 16I  44</t>
  </si>
  <si>
    <t>CDS COMUNICACIONES</t>
  </si>
  <si>
    <t>CR 111 A # 16 I 31 BRR BAHIA SOLANO</t>
  </si>
  <si>
    <t>611253</t>
  </si>
  <si>
    <t>AEL FO POOL FONTIBON CENTRO</t>
  </si>
  <si>
    <t>Bogota Fontibon</t>
  </si>
  <si>
    <t>Carrera 102 No.17 - 27</t>
  </si>
  <si>
    <t>PLATIK - SUPERMERCADO Y</t>
  </si>
  <si>
    <t>CLL 16H  98  15</t>
  </si>
  <si>
    <t>PAPELERA Y MISCELNEA ARCOIRIS 2</t>
  </si>
  <si>
    <t>CRA. 100 #16H-32 BOGOT COLOMBIA</t>
  </si>
  <si>
    <t>612189</t>
  </si>
  <si>
    <t>AEL FO POOL NVO CENTENARIO</t>
  </si>
  <si>
    <t>Avenida Calle 26 # 110-00 Piso 2</t>
  </si>
  <si>
    <t>PLATIK - VARIEDADES PEDRO PATO</t>
  </si>
  <si>
    <t>CR 108 18 34</t>
  </si>
  <si>
    <t>COCHERAS</t>
  </si>
  <si>
    <t>CL 22 F # 105 26 BRR LA CABAA FONTIBON</t>
  </si>
  <si>
    <t>600921</t>
  </si>
  <si>
    <t>AEL FO POOL NVO EXPANSION 2012 LA ESPERANZA</t>
  </si>
  <si>
    <t>Calle 12B No. 71 F -30</t>
  </si>
  <si>
    <t>Calle 13 # 65A-83 Edificio Centenario</t>
  </si>
  <si>
    <t>Bogotá Los Hayuelos</t>
  </si>
  <si>
    <t>Cll. 20 No. 82 - 52 Locales 111-112</t>
  </si>
  <si>
    <t>PLATIK - INTERRAPIDISIMO CIUDAD</t>
  </si>
  <si>
    <t>CL 12 BIS 71D 67</t>
  </si>
  <si>
    <t>INTERNET TITO</t>
  </si>
  <si>
    <t>CARRERA 72 B 11B 46</t>
  </si>
  <si>
    <t>600915</t>
  </si>
  <si>
    <t>AEL FO POOL NVO EXPANSION 2012 VERSALLE</t>
  </si>
  <si>
    <t>PLATIK - SIPAGA JORGE BERRIO</t>
  </si>
  <si>
    <t>CR 100 23F 36 P2</t>
  </si>
  <si>
    <t>TIENDA MAGENTA</t>
  </si>
  <si>
    <t>CR 100 # 25 A 33 BRR SAN JOSE DE FONTIBON</t>
  </si>
  <si>
    <t>610761</t>
  </si>
  <si>
    <t>AEL FO POOL NVO FERROCARRIL</t>
  </si>
  <si>
    <t>PLATIK - MOVIL COM J A</t>
  </si>
  <si>
    <t>CRA 100  22 G 16</t>
  </si>
  <si>
    <t>BENDY PAN</t>
  </si>
  <si>
    <t>CL. 22A #97-1 BOGOT COLOMBIA</t>
  </si>
  <si>
    <t>612070</t>
  </si>
  <si>
    <t>AEL FO POOL NVO FONTIBON 1A</t>
  </si>
  <si>
    <t>COMUNICACION Y TELEFONIA 2</t>
  </si>
  <si>
    <t>CR 97 # 23 J 23 BRR COFRADIA</t>
  </si>
  <si>
    <t>612057</t>
  </si>
  <si>
    <t>AEL FO POOL NVO FONTIBON 2A</t>
  </si>
  <si>
    <t>PLATIK - PAPELERIA VERSALLES</t>
  </si>
  <si>
    <t>CL 22 I 112 A 12</t>
  </si>
  <si>
    <t>RODRIGUEZ VARGAS</t>
  </si>
  <si>
    <t>CL 22 I # 112 A 3 BRR VERSALLES FONTIBON</t>
  </si>
  <si>
    <t>601172</t>
  </si>
  <si>
    <t>AEL FO POOL NVO FONTIBON CENTRO</t>
  </si>
  <si>
    <t>PLATIK - SIPAGA FONTIBON</t>
  </si>
  <si>
    <t>CR 100 17 56</t>
  </si>
  <si>
    <t>MULTI AAA</t>
  </si>
  <si>
    <t>CL 18 # 100 29 BRR FONTIBON</t>
  </si>
  <si>
    <t>612061</t>
  </si>
  <si>
    <t>AEL FO POOL NVO GIRALDA 1</t>
  </si>
  <si>
    <t>PLATIK - PAPELERIA LOS ANDES</t>
  </si>
  <si>
    <t>CR 102  22G 57</t>
  </si>
  <si>
    <t>COMUNICACIONES SARITA</t>
  </si>
  <si>
    <t>CR 104 B # 23 B 10 BRR LA GIRALDA FONTIBON</t>
  </si>
  <si>
    <t>600188</t>
  </si>
  <si>
    <t>AEL FO POOL NVO LA ESPERANZA IV</t>
  </si>
  <si>
    <t>PLATIK - DROGUERIA XIOFARMA JD.</t>
  </si>
  <si>
    <t>CL 8C 82 09</t>
  </si>
  <si>
    <t>600191</t>
  </si>
  <si>
    <t>AEL FO POOL NVO TRAS LA ESPERANZA</t>
  </si>
  <si>
    <t>PLATIK - VARIEDADES Y EXPRESIONES</t>
  </si>
  <si>
    <t>CL 7F 78 04</t>
  </si>
  <si>
    <t>TODO EN IMPRESIN TRAZARQ</t>
  </si>
  <si>
    <t>CRA. 74 #7F-32 BOGOT COLOMBIA</t>
  </si>
  <si>
    <t>601256</t>
  </si>
  <si>
    <t>AEL FO POOL NVO VERSALLES</t>
  </si>
  <si>
    <t>ACCESORIOSJM</t>
  </si>
  <si>
    <t>CRA. 136 #16-5 BOGOT COLOMBIA</t>
  </si>
  <si>
    <t>611957</t>
  </si>
  <si>
    <t>AEL FO POOL NVO VERSALLES 1</t>
  </si>
  <si>
    <t>PLATIK - COMERCIALIZADORA</t>
  </si>
  <si>
    <t>CR 113 23D 16</t>
  </si>
  <si>
    <t>YOUR SOLUTIONS</t>
  </si>
  <si>
    <t>CARRERA 111 #23A-70</t>
  </si>
  <si>
    <t>612056</t>
  </si>
  <si>
    <t>AEL FO POOL NVO VERSALLES 2</t>
  </si>
  <si>
    <t>PLATIK - DETODITO PAPELERIA</t>
  </si>
  <si>
    <t>CL 23 107 57</t>
  </si>
  <si>
    <t>SAM COMUNICACIONES</t>
  </si>
  <si>
    <t>CL 22 F # 107 5 BRR VERSALLES</t>
  </si>
  <si>
    <t>611982</t>
  </si>
  <si>
    <t>AEL FO POOL PRO VILLA AMALIA</t>
  </si>
  <si>
    <t>PLATIK - CABINTEL . NET</t>
  </si>
  <si>
    <t>CR 110 72 76</t>
  </si>
  <si>
    <t>ACCESORIOSDC1</t>
  </si>
  <si>
    <t>CR 110 # 72 38 BRR GARCES NAVAS</t>
  </si>
  <si>
    <t>610947</t>
  </si>
  <si>
    <t>AEL FO POOL SAN PABLO</t>
  </si>
  <si>
    <t>600032</t>
  </si>
  <si>
    <t>AEL GIRARDOT CL 22</t>
  </si>
  <si>
    <t>MULTISERVICIOS DINISTON</t>
  </si>
  <si>
    <t>CL 24 # 5 31 BRR SANTANDER</t>
  </si>
  <si>
    <t>600029</t>
  </si>
  <si>
    <t>AEL GIRARDOT CL 25</t>
  </si>
  <si>
    <t>600018</t>
  </si>
  <si>
    <t>AEL GIRARDOT CR 10 A</t>
  </si>
  <si>
    <t>600024</t>
  </si>
  <si>
    <t>AEL GIRARDOT CR 20</t>
  </si>
  <si>
    <t>600025</t>
  </si>
  <si>
    <t>AEL GIRARDOT CR 8</t>
  </si>
  <si>
    <t>HOTEL DONALL G</t>
  </si>
  <si>
    <t>CR 12 # 28 21 BRR BOGOTA</t>
  </si>
  <si>
    <t>600020</t>
  </si>
  <si>
    <t>AEL GR POOL GIRARDOT CL 14</t>
  </si>
  <si>
    <t>600290</t>
  </si>
  <si>
    <t>AEL GT POOL NVO AGUA DE DIOS I</t>
  </si>
  <si>
    <t>LUIS ORLANDO CALVACHE LOPEZ</t>
  </si>
  <si>
    <t>AGUA DE DIOS</t>
  </si>
  <si>
    <t>Carrera 10 No. 12-22</t>
  </si>
  <si>
    <t>PUNTO DE PAGO AGUA DE DIOS</t>
  </si>
  <si>
    <t>CR 9 # 13 31 BRR CENTRO</t>
  </si>
  <si>
    <t>600296</t>
  </si>
  <si>
    <t>AEL GT POOL NVO ANAPOIMA I</t>
  </si>
  <si>
    <t>STIVEN BOHORQUEZ</t>
  </si>
  <si>
    <t>ANAPOIMA</t>
  </si>
  <si>
    <t>San antonio de anapoima</t>
  </si>
  <si>
    <t>VARIEDADES DANNYS</t>
  </si>
  <si>
    <t>CR 5 # 5 61 - SUR BRR NUEVA COLOMBIA</t>
  </si>
  <si>
    <t>600301</t>
  </si>
  <si>
    <t>AEL GT POOL NVO APULO I</t>
  </si>
  <si>
    <t>FERNEY  ROMERO BTA</t>
  </si>
  <si>
    <t>APULO</t>
  </si>
  <si>
    <t>Calle 84 Norte #  25-42</t>
  </si>
  <si>
    <t>PAPELERIACENTROCOM</t>
  </si>
  <si>
    <t>CL 10 # 4 78 BRR CENTRO</t>
  </si>
  <si>
    <t>600808</t>
  </si>
  <si>
    <t>AEL GT POOL NVO GIRARDOT I</t>
  </si>
  <si>
    <t>GAME  GIRARDOT</t>
  </si>
  <si>
    <t>Carrera 7 # 14 - 67 loca</t>
  </si>
  <si>
    <t>600468</t>
  </si>
  <si>
    <t>AEL GT POOL NVO GIRARDOT XIX</t>
  </si>
  <si>
    <t>PUNTOSRVIS GIRARDOT 3</t>
  </si>
  <si>
    <t>CR 18 # 22 45 BRR SANTANDER</t>
  </si>
  <si>
    <t>600466</t>
  </si>
  <si>
    <t>AEL GT POOL NVO GIRARDOT XX</t>
  </si>
  <si>
    <t>600467</t>
  </si>
  <si>
    <t>AEL GT POOL NVO GIRARDOT XXI</t>
  </si>
  <si>
    <t>600535</t>
  </si>
  <si>
    <t>AEL GT POOL NVO MESITAS I</t>
  </si>
  <si>
    <t>PAC ALMACEN Y PAPELERIA TUMBA</t>
  </si>
  <si>
    <t>EL COLEGIO</t>
  </si>
  <si>
    <t>CALLE 7 #7-21 SEGUNDO PISO, BARRIO</t>
  </si>
  <si>
    <t>PUNTO DE PAGO EL COLEGIO</t>
  </si>
  <si>
    <t>CL 10 # 6 37 BRR CENTRO</t>
  </si>
  <si>
    <t>600538</t>
  </si>
  <si>
    <t>AEL GT POOL NVO MESITAS IV</t>
  </si>
  <si>
    <t>PDP EL COLEGIO</t>
  </si>
  <si>
    <t>CL 10 # 5-43</t>
  </si>
  <si>
    <t>600563</t>
  </si>
  <si>
    <t>AEL GT POOL NVO MESITAS V</t>
  </si>
  <si>
    <t>MYM ASESORIAS EL COLEGIO</t>
  </si>
  <si>
    <t>CL 10 # 6 27 BRR CENTRO</t>
  </si>
  <si>
    <t>600537</t>
  </si>
  <si>
    <t>AEL GT POOL NVO MESITAS VII</t>
  </si>
  <si>
    <t>DROGUERIA ELCOFARMA</t>
  </si>
  <si>
    <t>CR 8 # 8 20 BRR CENTRO</t>
  </si>
  <si>
    <t>600612</t>
  </si>
  <si>
    <t>AEL GT POOL NVO TOCAIMA I</t>
  </si>
  <si>
    <t>600357</t>
  </si>
  <si>
    <t>AEL GT POOL NVO TRIUNFO MESITAS I</t>
  </si>
  <si>
    <t>XANDER SOLUCIONES</t>
  </si>
  <si>
    <t>CR 4 # 6 B 47 BRR LOS AMIGOS</t>
  </si>
  <si>
    <t>600581</t>
  </si>
  <si>
    <t>AEL GT POOL TRAS NVO MESITAS I</t>
  </si>
  <si>
    <t>SANDRA  MENDEZ</t>
  </si>
  <si>
    <t>SAN ANTONIO DEL TEQUENDAMA</t>
  </si>
  <si>
    <t>Cra 3 # 4A-43 santanderc</t>
  </si>
  <si>
    <t>INVERSIONES LA GRAN VIA DE TENA</t>
  </si>
  <si>
    <t>TENA</t>
  </si>
  <si>
    <t>CR 2 # 5 24 BRR CENTRO</t>
  </si>
  <si>
    <t>845000</t>
  </si>
  <si>
    <t>AEL IBS ACUEDUCTO</t>
  </si>
  <si>
    <t>PLATIK - CREES CENTRO NARINO</t>
  </si>
  <si>
    <t>CL 23A 36A 09</t>
  </si>
  <si>
    <t>INTER RAPIDSIMO</t>
  </si>
  <si>
    <t>CR 39 # 18 20 - SUR BRR REMANSO SUR</t>
  </si>
  <si>
    <t>846043</t>
  </si>
  <si>
    <t>AEL IBS VERSALLES NUEVO</t>
  </si>
  <si>
    <t>PLATIK - JHOAN .S.C</t>
  </si>
  <si>
    <t>CR 111A 22D 44</t>
  </si>
  <si>
    <t>846040</t>
  </si>
  <si>
    <t>AEL IBS VILLA NUEVA</t>
  </si>
  <si>
    <t>PLATIK - DROGUERRIA CARMEN</t>
  </si>
  <si>
    <t>CR 68I 43 10 SUR</t>
  </si>
  <si>
    <t>DON PAGO SAN ANDRESITO</t>
  </si>
  <si>
    <t>AK 72 # 40 05 - SUR  AV BOYACA BRR SAN</t>
  </si>
  <si>
    <t>610337</t>
  </si>
  <si>
    <t>AEL KE POOL NVO LA CABAÃ'A</t>
  </si>
  <si>
    <t>PLATIK - KSINTERNET</t>
  </si>
  <si>
    <t>CL 23D 103A 02</t>
  </si>
  <si>
    <t>3JDMOTOS</t>
  </si>
  <si>
    <t>CRA. 102 #24-24 BOGOT COLOMBIA</t>
  </si>
  <si>
    <t>611386</t>
  </si>
  <si>
    <t>AEL KE POOL TRAS BRITALIA</t>
  </si>
  <si>
    <t>Cra. 95A N. 49C80 Sur ( Bosa-el Porvenir) Local 117 Primer Piso</t>
  </si>
  <si>
    <t>PLATIK - CONEXION@.ES</t>
  </si>
  <si>
    <t>CR 89 49 A 04 SUR</t>
  </si>
  <si>
    <t>PAPELERIA Y CACHARRERIA YEYOS</t>
  </si>
  <si>
    <t>CL 49 SUR # 88 G 35 BRR LAS MARGARITAS</t>
  </si>
  <si>
    <t>612183</t>
  </si>
  <si>
    <t>AEL KE POOL TRAS PATIO BONITO 1</t>
  </si>
  <si>
    <t>PLATIK - INTERRAPIDISIMO CAI</t>
  </si>
  <si>
    <t>CR 94C 42 56 S</t>
  </si>
  <si>
    <t>SEGUROS SHEDA</t>
  </si>
  <si>
    <t>CR 93 A # 42 63 - SUR BRR CIUDAD DE CALI</t>
  </si>
  <si>
    <t>611133</t>
  </si>
  <si>
    <t>AEL KE POOL TRAS SALITRE</t>
  </si>
  <si>
    <t>Bogota Salitre Plaza</t>
  </si>
  <si>
    <t>Carrera 68 b No. 39.40 Loc 143</t>
  </si>
  <si>
    <t xml:space="preserve"> CALLE 26</t>
  </si>
  <si>
    <t>Avenida Calle 26 # 69-63</t>
  </si>
  <si>
    <t>Bogotá Salitre Plaza</t>
  </si>
  <si>
    <t>Cra. 69b No. 24 - 39 Local 282</t>
  </si>
  <si>
    <t>PLATIK - DROGUERIA RESERVA DE</t>
  </si>
  <si>
    <t>CR 70 22D 95 L 104</t>
  </si>
  <si>
    <t>AV. CL. 24 NO. 69-71 L-1 AV. LA ESPERANZA 9</t>
  </si>
  <si>
    <t>611950</t>
  </si>
  <si>
    <t>AEL KE POOL TRAS STA CATALINA</t>
  </si>
  <si>
    <t>PLATIK - VARIEDADES PATTY TR</t>
  </si>
  <si>
    <t>CL 13A 79D 21</t>
  </si>
  <si>
    <t>PUNTOSERVIS COMERCIO BOGOTA 33</t>
  </si>
  <si>
    <t>CR 81 A # 13 D 39 BRR ANDALUCIA</t>
  </si>
  <si>
    <t>610916</t>
  </si>
  <si>
    <t>AEL KN POOL CALDAS</t>
  </si>
  <si>
    <t>PLATIK - INTERRAPIDISIMO BANDERAS</t>
  </si>
  <si>
    <t>CL 26 S 78Q BIS 10</t>
  </si>
  <si>
    <t>SUPER KIUT</t>
  </si>
  <si>
    <t>CRA 79C #35 SUR-29 BOGOT COLOMBIA</t>
  </si>
  <si>
    <t>610969</t>
  </si>
  <si>
    <t>AEL KN POOL EL AMPARO</t>
  </si>
  <si>
    <t>PLATIK - CARLOS SANTOS</t>
  </si>
  <si>
    <t>CR 81B 42 67 SUR</t>
  </si>
  <si>
    <t>VARIEDADES CHIQUIPLIN</t>
  </si>
  <si>
    <t>CRA. 81 #42F SUR-10 BOGOT COLOMBIA</t>
  </si>
  <si>
    <t>601181</t>
  </si>
  <si>
    <t>AEL KN POOL EXPA ABASTOS OF</t>
  </si>
  <si>
    <t>PLATIK - SERVIENTREGA VILLA LA</t>
  </si>
  <si>
    <t>CRA 81 D 42 A 15 S</t>
  </si>
  <si>
    <t>838010</t>
  </si>
  <si>
    <t>AEL KN POOL HOSPITAL KENNEDY</t>
  </si>
  <si>
    <t>PLATIK - DROGUERIA CARIMAGUA CH</t>
  </si>
  <si>
    <t>KRA 78 P 42 04 SUR</t>
  </si>
  <si>
    <t>TIGO KENNEDY</t>
  </si>
  <si>
    <t>CL 41 F SUR # 79 05 BRR KENNEDY</t>
  </si>
  <si>
    <t>612180</t>
  </si>
  <si>
    <t>AEL KN POOL NVO 3 BRITALIA</t>
  </si>
  <si>
    <t>PLATIK - ARTE UNAS JOHANNA 2</t>
  </si>
  <si>
    <t>CLL 47 SUR 80 52</t>
  </si>
  <si>
    <t>JELANET</t>
  </si>
  <si>
    <t>CL 48 A SUR # 88 C 10 BRR MARGARITAS</t>
  </si>
  <si>
    <t>612001</t>
  </si>
  <si>
    <t>AEL KN POOL NVO BOITA 2</t>
  </si>
  <si>
    <t>PLATIK - PAPELERIA PAPER EXPRESS</t>
  </si>
  <si>
    <t>CR 72 J 46 23 SUR</t>
  </si>
  <si>
    <t>INTERCONECTADOS MULTISERVICIOS</t>
  </si>
  <si>
    <t>CL 45 SUR # 72 I 79 BRR BOITA</t>
  </si>
  <si>
    <t>612002</t>
  </si>
  <si>
    <t>AEL KN POOL NVO BOITA 3</t>
  </si>
  <si>
    <t>PLATIK - INTERCONECTADOS</t>
  </si>
  <si>
    <t>CLL 45 SUR 72I 79</t>
  </si>
  <si>
    <t>600244</t>
  </si>
  <si>
    <t>AEL KN POOL NVO BRIT 2</t>
  </si>
  <si>
    <t>PLATIK - MI SALUD M Y M</t>
  </si>
  <si>
    <t>DG 49 SUR 87 09</t>
  </si>
  <si>
    <t>PAPELERIA Y MISCELANEA LA</t>
  </si>
  <si>
    <t>DG 49 SUR # 86 A - 89 BRR BOSA BETANIA</t>
  </si>
  <si>
    <t>601290</t>
  </si>
  <si>
    <t>AEL KN POOL NVO BRITALIA OF</t>
  </si>
  <si>
    <t>PLATIK - PAPELERIA E INTERNET</t>
  </si>
  <si>
    <t>CL 51SUR  87C 09</t>
  </si>
  <si>
    <t>PET SHOP JULIZ</t>
  </si>
  <si>
    <t>CR 87 B # 51 B 59 - SUR BRR BOSA BETANIA</t>
  </si>
  <si>
    <t>601132</t>
  </si>
  <si>
    <t>AEL KN POOL NVO C.C MILENIO PLAZA</t>
  </si>
  <si>
    <t>CABITEL COMUNICACIONES</t>
  </si>
  <si>
    <t>CR 86 # 42 B 51 - SUR  LC 178 CC MILENIO</t>
  </si>
  <si>
    <t>601149</t>
  </si>
  <si>
    <t>AEL KN POOL NVO EXP GALAN</t>
  </si>
  <si>
    <t>PLATIK - SV WARRIOR</t>
  </si>
  <si>
    <t>CR 58 4D 10 LC 102</t>
  </si>
  <si>
    <t>612007</t>
  </si>
  <si>
    <t>AEL KN POOL NVO NVA DELICIAS</t>
  </si>
  <si>
    <t>PLATIK - SIPAGA SAN ANDRES</t>
  </si>
  <si>
    <t>CL 44 SUR 68I 44</t>
  </si>
  <si>
    <t>DON PAGO NUEVAS DELICIAS</t>
  </si>
  <si>
    <t>CL 45 SUR # 72 96 BRR LAS DELICIAS</t>
  </si>
  <si>
    <t>611929</t>
  </si>
  <si>
    <t>AEL KN POOL NVO PTO BONITO 4</t>
  </si>
  <si>
    <t>PLATIK - TELECOMUNICACIONES Y</t>
  </si>
  <si>
    <t>CL 38 SUR 87 10 LC1</t>
  </si>
  <si>
    <t>PELUQUERIA DAYANS</t>
  </si>
  <si>
    <t>CALLE 38 # 87 A 04 (SUR) BOGOTA</t>
  </si>
  <si>
    <t>612182</t>
  </si>
  <si>
    <t>AEL KN POOL NVO VALLADOLID</t>
  </si>
  <si>
    <t>611487</t>
  </si>
  <si>
    <t>AEL KN POOL OLIVOS PARQUE</t>
  </si>
  <si>
    <t>PLATIK - EFECTY</t>
  </si>
  <si>
    <t>CL 42 A SUR 80 G 52</t>
  </si>
  <si>
    <t>MULTIPAGOSCAH</t>
  </si>
  <si>
    <t>CR 80 J # 40 G 04 - SUR BRR EL AMPARO</t>
  </si>
  <si>
    <t>610890</t>
  </si>
  <si>
    <t>AEL KN POOL TECHO</t>
  </si>
  <si>
    <t>av Americas Cra 76</t>
  </si>
  <si>
    <t>PLATIK - SUPERMARKET OSUNA</t>
  </si>
  <si>
    <t>CR 78F 0 09</t>
  </si>
  <si>
    <t>PUNTOSERVIS BOGOTA 29</t>
  </si>
  <si>
    <t>CR 78 K # 33 A 51 - SUR BRR KENNEDY</t>
  </si>
  <si>
    <t>611491</t>
  </si>
  <si>
    <t>AEL KN POOL TRAS ABASTOS</t>
  </si>
  <si>
    <t>PLATIK - RED MUNDIAL</t>
  </si>
  <si>
    <t>CR 81G 42G 24 SUR</t>
  </si>
  <si>
    <t>612309</t>
  </si>
  <si>
    <t>AEL KN POOL TRAS AMERICAS</t>
  </si>
  <si>
    <t>PLATIK - SEBASTIAN</t>
  </si>
  <si>
    <t>CL 42 S  78H    28</t>
  </si>
  <si>
    <t>DON PAGO PALENQUE</t>
  </si>
  <si>
    <t>CR 78 F # 42 05 - SUR BRR PALENQUE</t>
  </si>
  <si>
    <t>848027</t>
  </si>
  <si>
    <t>AEL KN POOL TRAS AMERICAS I</t>
  </si>
  <si>
    <t>ATLANTIC MOTOS BOGOTA</t>
  </si>
  <si>
    <t>TV. 78J #41D SUR-21 BOGOT COLOMBIA</t>
  </si>
  <si>
    <t>612060</t>
  </si>
  <si>
    <t>AEL KN POOL TRAS B. INTERNACIONAL</t>
  </si>
  <si>
    <t>PLATIK - SORPRESAS Y REGALOS LIA</t>
  </si>
  <si>
    <t>CL 16F 103 03</t>
  </si>
  <si>
    <t>PAPELERIA Y VARIEDADES ROSITA</t>
  </si>
  <si>
    <t>DIAGONAL 16B BIS 98 49</t>
  </si>
  <si>
    <t>610076</t>
  </si>
  <si>
    <t>AEL KN POOL TRAS LEY</t>
  </si>
  <si>
    <t>PLATIK - LETS GO GRANOS 100</t>
  </si>
  <si>
    <t>CR 79 42 C 66 SUR</t>
  </si>
  <si>
    <t>848003</t>
  </si>
  <si>
    <t>AEL KN POOL TRAS MARSELLA</t>
  </si>
  <si>
    <t>Avenida 68 con Av Americas</t>
  </si>
  <si>
    <t>VARIEDADES GALUC DON PAGO</t>
  </si>
  <si>
    <t>CL 8 # 69 B 28 BRR MARSELLA</t>
  </si>
  <si>
    <t>818070</t>
  </si>
  <si>
    <t>AEL KN POOL UNIR</t>
  </si>
  <si>
    <t>PLATIK - VARIEDADES DOÑA EVITA</t>
  </si>
  <si>
    <t>CR 90 34A 02 SUR</t>
  </si>
  <si>
    <t>Q DETALLESCOM 7049716</t>
  </si>
  <si>
    <t>CL 34 A SUR # 89 C 47 BRR PATIO BONITO</t>
  </si>
  <si>
    <t>611016</t>
  </si>
  <si>
    <t>AEL LA PONDEROSA</t>
  </si>
  <si>
    <t>PLATIK - PAPELERIA MISCELANEA SAN</t>
  </si>
  <si>
    <t>CL 1B 52B 08</t>
  </si>
  <si>
    <t>DISTRIBUCIONES S Y A</t>
  </si>
  <si>
    <t>TRANSVERSAL 52 A BIS 1A 27</t>
  </si>
  <si>
    <t>806013</t>
  </si>
  <si>
    <t>AEL NUEVO TUNDAMA</t>
  </si>
  <si>
    <t>611146</t>
  </si>
  <si>
    <t>AEL NVA JER PRADO 3</t>
  </si>
  <si>
    <t>PV. UNICENTRO BOGOTA</t>
  </si>
  <si>
    <t>AK 15 123 30CC UNICENTRO PI 2 LC 2 222</t>
  </si>
  <si>
    <t>Calle 129 No.36-27</t>
  </si>
  <si>
    <t>Bogota Cedritos Avenida 19</t>
  </si>
  <si>
    <t>Avenida Carrera 19 # 145-09</t>
  </si>
  <si>
    <t>Bogotá Santa Barbara Autopista</t>
  </si>
  <si>
    <t>Cll. 125 No. 20-94 L-3</t>
  </si>
  <si>
    <t>PLATIK - JUAN EASY STOP</t>
  </si>
  <si>
    <t>CRA 51A 127B 53</t>
  </si>
  <si>
    <t>ICELL PRADO</t>
  </si>
  <si>
    <t>CL 129 # 46 A 75 BRR PRADO</t>
  </si>
  <si>
    <t>611109</t>
  </si>
  <si>
    <t>AEL NVO 7 AGOSTO 2</t>
  </si>
  <si>
    <t>DATA MOVILES 1A</t>
  </si>
  <si>
    <t>CR 24 # 64 26 BRR SIETE DE AGOSTO</t>
  </si>
  <si>
    <t>611081</t>
  </si>
  <si>
    <t>AEL NVO BOSA 5</t>
  </si>
  <si>
    <t>PLATIK - MISCELANEA CAFE INTERNET</t>
  </si>
  <si>
    <t>TV 88 B 72 10 S</t>
  </si>
  <si>
    <t>MV MANUALIDADES</t>
  </si>
  <si>
    <t>TV. 88B BIS #72 SUR-1 BOGOT COLOMBIA</t>
  </si>
  <si>
    <t>611075</t>
  </si>
  <si>
    <t>AEL NVO CARACAS 3</t>
  </si>
  <si>
    <t>PLATIK - INTERRAPIDISIMO SAN JOSE</t>
  </si>
  <si>
    <t>CR 12 D 26 A 78 SUR</t>
  </si>
  <si>
    <t>MA TECNOLOGY</t>
  </si>
  <si>
    <t>CALLE 27SUR #12H-18</t>
  </si>
  <si>
    <t>611117</t>
  </si>
  <si>
    <t>AEL NVO CASABLANCA</t>
  </si>
  <si>
    <t>PAALERA OSWLUZ</t>
  </si>
  <si>
    <t>CL 49 B SUR # 78 P 06 BRR CASA BLANCA</t>
  </si>
  <si>
    <t>611094</t>
  </si>
  <si>
    <t>AEL NVO COMPARTIR 1</t>
  </si>
  <si>
    <t>PAPELERA Y FOTOCOPIADORA</t>
  </si>
  <si>
    <t>CL 13 # 5 97  LC 107 BRR CENTRO</t>
  </si>
  <si>
    <t>611045</t>
  </si>
  <si>
    <t>AEL NVO FLORESTA</t>
  </si>
  <si>
    <t>PLATIK - SOLUCIONES ACADEMICAS.</t>
  </si>
  <si>
    <t>CL 8A BIS 78 43</t>
  </si>
  <si>
    <t>DON PAGO DE OCCIDENTE</t>
  </si>
  <si>
    <t>CL 9 # 78 A 37  L 104 BRR CASTILLA</t>
  </si>
  <si>
    <t>611040</t>
  </si>
  <si>
    <t>AEL NVO FRANCIA</t>
  </si>
  <si>
    <t>610392</t>
  </si>
  <si>
    <t>AEL NVO KENNEDY 4</t>
  </si>
  <si>
    <t>PLATIK - MISCELANEA STEVEN</t>
  </si>
  <si>
    <t>CL 38B SUR 78J 08</t>
  </si>
  <si>
    <t>NATUBELLL</t>
  </si>
  <si>
    <t>CR 78 K # 33 A 69 - SUR BRR AYACUCHO</t>
  </si>
  <si>
    <t>600069</t>
  </si>
  <si>
    <t>AEL NVO LA ESMERALDA</t>
  </si>
  <si>
    <t>Avenida Calle 26 # 59-15</t>
  </si>
  <si>
    <t>Obelisco</t>
  </si>
  <si>
    <t>Calle 22B # 59-60</t>
  </si>
  <si>
    <t>Bogotá Gran Estacion</t>
  </si>
  <si>
    <t>Cll. 26 No. 62 - 40 Local 247 Y 248</t>
  </si>
  <si>
    <t>PLATIK - COLPAR.NET</t>
  </si>
  <si>
    <t>CLL 44F 51 40</t>
  </si>
  <si>
    <t>CREDITRADE</t>
  </si>
  <si>
    <t>CRA. 57 #44-69 BOGOT COLOMBIA</t>
  </si>
  <si>
    <t>846046</t>
  </si>
  <si>
    <t>AEL IBS ALQUERIA LA FRAGUA</t>
  </si>
  <si>
    <t>PLATIK - CENTRO DE GIROS Y ENVIOS</t>
  </si>
  <si>
    <t>CR 68D 37 73 SUR</t>
  </si>
  <si>
    <t>CL 37 B SUR # 68 A 60  LC 102 BRR ALQUERIA</t>
  </si>
  <si>
    <t>844012</t>
  </si>
  <si>
    <t>AEL IBS BACHUE</t>
  </si>
  <si>
    <t>DMINE CAFE WEB</t>
  </si>
  <si>
    <t>CL. 90 #95F-79 BOGOT COLOMBIA</t>
  </si>
  <si>
    <t>847077</t>
  </si>
  <si>
    <t>AEL IBS BRITALIA 3</t>
  </si>
  <si>
    <t>PLATIK - MENSAJERIA TATIANITA</t>
  </si>
  <si>
    <t>CR 81H 46 08 SUR</t>
  </si>
  <si>
    <t>DOBLECLICK COM</t>
  </si>
  <si>
    <t>CR 81 H # 45 - 87 SUR BRR GRAN BRITALIA 1</t>
  </si>
  <si>
    <t>845059</t>
  </si>
  <si>
    <t>AEL IBS EDUARDO SANTOS</t>
  </si>
  <si>
    <t>TODO EN UNO EL VERGEL II</t>
  </si>
  <si>
    <t>CRA. 21 #1D-28 BOGOT COLOMBIA</t>
  </si>
  <si>
    <t>845058</t>
  </si>
  <si>
    <t>AEL IBS ESTANZUELA</t>
  </si>
  <si>
    <t>TELECOMUNICACIONES FUSIN</t>
  </si>
  <si>
    <t>CRA. 15 #6-23 BOGOT COLOMBIA</t>
  </si>
  <si>
    <t>847044</t>
  </si>
  <si>
    <t>AEL IBS FATIMA</t>
  </si>
  <si>
    <t>PLATIK - INTERRAPIDISIMO</t>
  </si>
  <si>
    <t>CL 51 S 38 59</t>
  </si>
  <si>
    <t>LOUDNESS FEST</t>
  </si>
  <si>
    <t>TV. 44 #52A SUR-35 BOGOT COLOMBIA</t>
  </si>
  <si>
    <t>848060</t>
  </si>
  <si>
    <t>AEL IBS PERDOMO COLEGIO</t>
  </si>
  <si>
    <t>PLATIK - INNOVATEC GV</t>
  </si>
  <si>
    <t>CL 63A SUR 70G  68</t>
  </si>
  <si>
    <t>848069</t>
  </si>
  <si>
    <t>AEL IBS PERDOMO VIA PRINC</t>
  </si>
  <si>
    <t>PLATIK - YANETH PARRA CAMPOS</t>
  </si>
  <si>
    <t>CLL 63 SUR 72 49</t>
  </si>
  <si>
    <t>SERVIORALES</t>
  </si>
  <si>
    <t>CR 72 # 62 F 10 - SUR BRR PERDOMO</t>
  </si>
  <si>
    <t>848029</t>
  </si>
  <si>
    <t>AEL IBS PLAZA PIAMONTE</t>
  </si>
  <si>
    <t>PLATIK - DROGUERIA MAXI ECONOMIA</t>
  </si>
  <si>
    <t>CL 68A S 79C 32</t>
  </si>
  <si>
    <t>PRODUCTOS DE ASEO D  J</t>
  </si>
  <si>
    <t>CL. 68 SUR #78J-37 BOGOT COLOMBIA</t>
  </si>
  <si>
    <t>845017</t>
  </si>
  <si>
    <t>AEL IBS RESTAURANTE TIP-T</t>
  </si>
  <si>
    <t>Bogotá Obelisco</t>
  </si>
  <si>
    <t>Av. Cll. 24 No. 59 - 60</t>
  </si>
  <si>
    <t>PLATIK - LA OFICINA CENTRO DE</t>
  </si>
  <si>
    <t>CR 37  25B 87</t>
  </si>
  <si>
    <t>CAFECOLOMBIA</t>
  </si>
  <si>
    <t>CR 45 # 24 86  LC 106 BRR QUINTA PAREDES</t>
  </si>
  <si>
    <t>611763</t>
  </si>
  <si>
    <t>AEL POOL LIBERTAD 2</t>
  </si>
  <si>
    <t>PLATIK - CIGARRERIA DAVID 21</t>
  </si>
  <si>
    <t>CR 98B 65 48 SURCASA 19</t>
  </si>
  <si>
    <t>SALSAMENTARIA SANTANDEREANA</t>
  </si>
  <si>
    <t>CR 98 B # 65 48 - SUR BRR EL RECREO</t>
  </si>
  <si>
    <t>600943</t>
  </si>
  <si>
    <t>AEL POOL NVO EXP TRAS ANOLAIMA</t>
  </si>
  <si>
    <t>600941</t>
  </si>
  <si>
    <t>AEL POOL NVO EXPANSION BALMORAL</t>
  </si>
  <si>
    <t>ANDERSON FABIAN</t>
  </si>
  <si>
    <t>CR 6 18A 04BRR BALMORAL</t>
  </si>
  <si>
    <t>610035</t>
  </si>
  <si>
    <t>AEL POOL NVO TIMIZA</t>
  </si>
  <si>
    <t>PLATIK - COUNTRY ZOL</t>
  </si>
  <si>
    <t>CL 52A SUR 78G 03</t>
  </si>
  <si>
    <t>PAPELERIA Y VARIEDADES JEHOVA</t>
  </si>
  <si>
    <t>CRA. 78G #50 SUR-53 BOGOT COLOMBIA</t>
  </si>
  <si>
    <t>610659</t>
  </si>
  <si>
    <t>AEL POOL PERDOMO</t>
  </si>
  <si>
    <t>610071</t>
  </si>
  <si>
    <t>AEL POOL PIO XII</t>
  </si>
  <si>
    <t>PLATIK - MODAS ECKAR</t>
  </si>
  <si>
    <t>CL 3 12A 11</t>
  </si>
  <si>
    <t>COMPUNETWOR</t>
  </si>
  <si>
    <t>CARRERA 9 N 3 -42</t>
  </si>
  <si>
    <t>612327</t>
  </si>
  <si>
    <t>AEL POOL PR PROM ORQUIDEAS</t>
  </si>
  <si>
    <t>PV. TOBERÍN</t>
  </si>
  <si>
    <t>KR 21 169 62 LC 1 24</t>
  </si>
  <si>
    <t>Calle 161A # 18A-39</t>
  </si>
  <si>
    <t>SPID35 SURTIFRUVER AUTONORTE</t>
  </si>
  <si>
    <t>Calle 164 N° 42 - 40</t>
  </si>
  <si>
    <t>Bogota Cedro Bolivar</t>
  </si>
  <si>
    <t>Carrera 17 No.151 - 44</t>
  </si>
  <si>
    <t>Bogotá Toberin</t>
  </si>
  <si>
    <t>Cll. 164 No. 21-53</t>
  </si>
  <si>
    <t>PLATIK - DROGUERIA GAMUL 163</t>
  </si>
  <si>
    <t>CR 17 163A 96</t>
  </si>
  <si>
    <t>TRANSLOGISTICA KARSO SAS</t>
  </si>
  <si>
    <t>CRA. 17 #163-77 BOGOT COLOMBIA</t>
  </si>
  <si>
    <t>612299</t>
  </si>
  <si>
    <t>AEL POOL PROM SOCORRO</t>
  </si>
  <si>
    <t>PLATIK - HENIUX_NET</t>
  </si>
  <si>
    <t>CL 48A S 77Y 09</t>
  </si>
  <si>
    <t>LIBLULA REGALOS Y PAPELERA</t>
  </si>
  <si>
    <t>CL 48 A SUR # 77 Y 09  LC 2 BRR JACQUELINE</t>
  </si>
  <si>
    <t>610587</t>
  </si>
  <si>
    <t>AEL POOL RICAURTE OF</t>
  </si>
  <si>
    <t>TROPITIENDAS</t>
  </si>
  <si>
    <t>CR 21 # 8-70 BRR ESTANZUELA</t>
  </si>
  <si>
    <t>518501</t>
  </si>
  <si>
    <t>AEL POOL SAN MATEO</t>
  </si>
  <si>
    <t>JORGE LEANDRO  RODR??GUEZ</t>
  </si>
  <si>
    <t>Calle 30A No 6G Este 58</t>
  </si>
  <si>
    <t>BODEGANGA 38</t>
  </si>
  <si>
    <t>CRA. 6A ESTE #30-93 SOACHA CUNDINAMARCA</t>
  </si>
  <si>
    <t>611158</t>
  </si>
  <si>
    <t>AEL POOL STA LIBRADA 2</t>
  </si>
  <si>
    <t>PLATIK - PAY HOME</t>
  </si>
  <si>
    <t>CL 75 D S 5 39</t>
  </si>
  <si>
    <t>COMERCIALIZADORA EDMAR</t>
  </si>
  <si>
    <t>CL. 76B SUR #1-13 BOGOT COLOMBIA</t>
  </si>
  <si>
    <t>612318</t>
  </si>
  <si>
    <t>AEL POOL TRAS PR PROM LIJACA</t>
  </si>
  <si>
    <t>Bogota Villa Del Prado</t>
  </si>
  <si>
    <t>Carrera 52-A No.170-75 L.8</t>
  </si>
  <si>
    <t>Autopista Norte # 175-50</t>
  </si>
  <si>
    <t>JUMBO CALLE 170</t>
  </si>
  <si>
    <t>CALLE 170 Nº 64 - 47</t>
  </si>
  <si>
    <t>Carrera 72 # 146 a - 25</t>
  </si>
  <si>
    <t>Bogotá Villa Del Prado</t>
  </si>
  <si>
    <t>Cra. 55 No.  170 - 35 Local 8</t>
  </si>
  <si>
    <t>PLATIK - DROGUERIA LOS ELISEOS</t>
  </si>
  <si>
    <t>CL 167 54D 93 L 2</t>
  </si>
  <si>
    <t>MISCELANEA Y PAPELERIA LA</t>
  </si>
  <si>
    <t>CR 58 A # 167 58  LC 25 BRR PORTALES DEL</t>
  </si>
  <si>
    <t>600850</t>
  </si>
  <si>
    <t>AEL POOL TRAS SUBACOCHE</t>
  </si>
  <si>
    <t>Chia</t>
  </si>
  <si>
    <t>Av Pradilla #8-39</t>
  </si>
  <si>
    <t>Zipaquirá</t>
  </si>
  <si>
    <t>CLL 8 TV 22/CRA 23</t>
  </si>
  <si>
    <t>Km 2.5 via Chia Cajica (Costado Oriental)</t>
  </si>
  <si>
    <t>Chía Centro Chía</t>
  </si>
  <si>
    <t>Av. Pradilla No. 9 - 00 Este Local 107 Centro</t>
  </si>
  <si>
    <t>PDP TENJO</t>
  </si>
  <si>
    <t>TENJO</t>
  </si>
  <si>
    <t>CL 4 # 2-37 LOC 108</t>
  </si>
  <si>
    <t>MELTEC DE ORIENTE</t>
  </si>
  <si>
    <t>SUBACHOQUE</t>
  </si>
  <si>
    <t>CL 3 # 3 37 BRR  SUBACHOQUE</t>
  </si>
  <si>
    <t>612463</t>
  </si>
  <si>
    <t>AEL POOL TRAS VERSALLES I</t>
  </si>
  <si>
    <t>610950</t>
  </si>
  <si>
    <t>AEL PR POOL CHAPINERO ALTO</t>
  </si>
  <si>
    <t>PLATIK - MARIA CLARA DEL SOCORRO</t>
  </si>
  <si>
    <t>CL 74 62 73</t>
  </si>
  <si>
    <t>CIBERCITY</t>
  </si>
  <si>
    <t>KRA 47 # 75-71 SUR</t>
  </si>
  <si>
    <t>601093</t>
  </si>
  <si>
    <t>AEL PR POOL EXP C C SANTA FE</t>
  </si>
  <si>
    <t>Calle 185 # 45-03 Piso 3</t>
  </si>
  <si>
    <t>Calle 185 No 43-05 Local 172-173-174-175 Tercera Etapa</t>
  </si>
  <si>
    <t xml:space="preserve">Bogotá Santa Fe </t>
  </si>
  <si>
    <t>Cll. 185 No. 43-05 Local 167</t>
  </si>
  <si>
    <t>PLATIK - PAPELERIA VARIEDADES</t>
  </si>
  <si>
    <t>AK 45  183A 86 LC 67</t>
  </si>
  <si>
    <t>TIGO SANTAF</t>
  </si>
  <si>
    <t>CL 185 # 45 03 BRR CENTRO COMERCIAL</t>
  </si>
  <si>
    <t>600868</t>
  </si>
  <si>
    <t>AEL PR POOL EXPANSION CHICO II</t>
  </si>
  <si>
    <t>Bogota Iserra 100</t>
  </si>
  <si>
    <t>Trav 55 n 98 66 loc 104/5 C.C. Iserra 100</t>
  </si>
  <si>
    <t>Bogota Centro 93</t>
  </si>
  <si>
    <t>Carrera 15 No. 93-60 l 1-42</t>
  </si>
  <si>
    <t>PLATIK - DIGITAL PLATFORMS</t>
  </si>
  <si>
    <t>CR 47 A 91 98</t>
  </si>
  <si>
    <t>TIEMPO RECORDS</t>
  </si>
  <si>
    <t>CRA. 58 #93B-14 BOGOT COLOMBIA</t>
  </si>
  <si>
    <t>802019</t>
  </si>
  <si>
    <t>AEL PR POOL GAITANA SUBA</t>
  </si>
  <si>
    <t>PLATIK - OLBRI TEC</t>
  </si>
  <si>
    <t>CL 137 A 103 F 72</t>
  </si>
  <si>
    <t>GIROS Y ENVOS</t>
  </si>
  <si>
    <t>CL 139 # 103 F 21 BRR SUBA</t>
  </si>
  <si>
    <t>601339</t>
  </si>
  <si>
    <t>AEL PR POOL NVO CHICO</t>
  </si>
  <si>
    <t>CRA 15 # 78-33</t>
  </si>
  <si>
    <t>SATELITE SWM EL RETIRO</t>
  </si>
  <si>
    <t>Calle 82 # 11-75 C.C. El Retiro Piso 3 Local 241</t>
  </si>
  <si>
    <t>Bogotá El Retiro</t>
  </si>
  <si>
    <t>Cll. 82 No 11-75 Local 2-149</t>
  </si>
  <si>
    <t>PLATIK - LATINOAMERICA</t>
  </si>
  <si>
    <t>CR 18  78 40 OF 601</t>
  </si>
  <si>
    <t>INTERRAPIDISIMO SA</t>
  </si>
  <si>
    <t>CL 77 # 16 13 BRR EL LAGO</t>
  </si>
  <si>
    <t>600864</t>
  </si>
  <si>
    <t>AEL PR POOL NVO CHICO X 2</t>
  </si>
  <si>
    <t>PV. CHICO</t>
  </si>
  <si>
    <t>KR 15 85 61</t>
  </si>
  <si>
    <t>PLATIK - SMARTTHEC</t>
  </si>
  <si>
    <t>CL 79 14 12 LC 101</t>
  </si>
  <si>
    <t>PAPER GAMES</t>
  </si>
  <si>
    <t>CARRERA 14 # 79 28 LOCAL 206</t>
  </si>
  <si>
    <t>600979</t>
  </si>
  <si>
    <t>AEL PR POOL NVO GALERIAS IV</t>
  </si>
  <si>
    <t>Bogota La Magdalena</t>
  </si>
  <si>
    <t>Cra. 13 # 39 - 15</t>
  </si>
  <si>
    <t>SPID35 JAVERIANA 45</t>
  </si>
  <si>
    <t>Av. Carrera 7 N° 45 - 10     Local 1</t>
  </si>
  <si>
    <t>PLATIK - R DHARMA GRAFICO</t>
  </si>
  <si>
    <t>CL 37 13 25</t>
  </si>
  <si>
    <t>STEFANIA PRIETO RUBIANO</t>
  </si>
  <si>
    <t>CARRERA 13 # 38-57</t>
  </si>
  <si>
    <t>611166</t>
  </si>
  <si>
    <t>AEL PR POOL NVO PRADO SUBA</t>
  </si>
  <si>
    <t>PLATIK - ACCESORIOS DYP</t>
  </si>
  <si>
    <t>CR 115 151D 36</t>
  </si>
  <si>
    <t>CAVTOR</t>
  </si>
  <si>
    <t>CR 114 # 152 D 42 BRR ALMENDROS</t>
  </si>
  <si>
    <t>611399</t>
  </si>
  <si>
    <t>AEL PR POOL NVO SUBA 2</t>
  </si>
  <si>
    <t>Bogota Bulevar Niza</t>
  </si>
  <si>
    <t>Cra. 52 No. 125 A - 59 Loc.120</t>
  </si>
  <si>
    <t>Bogotá Bulevar Niza</t>
  </si>
  <si>
    <t>Av.Cra 58 N-127-59 Local S-121 Y S-122</t>
  </si>
  <si>
    <t>PLATIK - SERCOPIAS RYR</t>
  </si>
  <si>
    <t>CL 129 91A 05</t>
  </si>
  <si>
    <t>CALLE 128 D # 92 B - 10</t>
  </si>
  <si>
    <t>611578</t>
  </si>
  <si>
    <t>AEL PR POOL NVO SUBA 3</t>
  </si>
  <si>
    <t>TIENDA</t>
  </si>
  <si>
    <t>CL 129 # 89 - 44 BRR SUBA RINCON</t>
  </si>
  <si>
    <t>833005</t>
  </si>
  <si>
    <t>AEL PR POOL NVO SUBA OCC VD</t>
  </si>
  <si>
    <t>PLATIK - MARANATHA</t>
  </si>
  <si>
    <t>CL 152 A 91 96</t>
  </si>
  <si>
    <t>MULTICORRESPONSAL</t>
  </si>
  <si>
    <t>AC 153 # 97 12 BRR CAMPANELLA</t>
  </si>
  <si>
    <t>600076</t>
  </si>
  <si>
    <t>AEL PR POOL NVO VERANIEGO OF</t>
  </si>
  <si>
    <t>PLATIK - MARTHA ESPERANZA</t>
  </si>
  <si>
    <t>CL 127B BIS 52A 69 LOCAL 114</t>
  </si>
  <si>
    <t>FERREELECTRICOS LOS DIAZ</t>
  </si>
  <si>
    <t>CL 128 B # 50 A 22 BRR PRADO VERANIEGO</t>
  </si>
  <si>
    <t>611690</t>
  </si>
  <si>
    <t>AEL PR POOL PRADO V 5</t>
  </si>
  <si>
    <t>Calle 138 # 52-03 Portoalegre</t>
  </si>
  <si>
    <t>SPID35 CALLE 148</t>
  </si>
  <si>
    <t>Av. Carrera 19 N° 148 - 38</t>
  </si>
  <si>
    <t>PLATIK - GRAPHIQUE</t>
  </si>
  <si>
    <t>CL 138  55 53 LOCAL 131</t>
  </si>
  <si>
    <t>INTERNET Y PAPELERIA KARU</t>
  </si>
  <si>
    <t>CR 53 # 141 36 BRR PRADO PINZON</t>
  </si>
  <si>
    <t>813002</t>
  </si>
  <si>
    <t>AEL PR POOL RIONEGRO</t>
  </si>
  <si>
    <t>611496</t>
  </si>
  <si>
    <t>AEL PR POOL SUBA RINCON 2</t>
  </si>
  <si>
    <t>PLATIK - VIOLETMOON</t>
  </si>
  <si>
    <t>CR 128 146 29</t>
  </si>
  <si>
    <t>PAPELERIA Y MISCELANEA AZUL</t>
  </si>
  <si>
    <t>DG 146 # 118 73 BRR SUBA COMPARTIR</t>
  </si>
  <si>
    <t>611886</t>
  </si>
  <si>
    <t>AEL PR POOL TIBABUYES 1</t>
  </si>
  <si>
    <t>EXITOS DEPORTIVOS</t>
  </si>
  <si>
    <t>CL. 139 #100-20 BOGOT COLOMBIA</t>
  </si>
  <si>
    <t>611942</t>
  </si>
  <si>
    <t>AEL PR POOL TOSCANA NVO</t>
  </si>
  <si>
    <t>PLATIK - DROGUERIA HENGAR</t>
  </si>
  <si>
    <t>CL 134A 145 63</t>
  </si>
  <si>
    <t>PUNTOSERVIS BOGOTA 19</t>
  </si>
  <si>
    <t>CL 132 D # 140 12  AP 100 BRR SUBA LA</t>
  </si>
  <si>
    <t>7183</t>
  </si>
  <si>
    <t>AEL PR POOL TRAS CC GALERIAS</t>
  </si>
  <si>
    <t>PLATIK - APUESTAS LINDA</t>
  </si>
  <si>
    <t>CL 53 21 88</t>
  </si>
  <si>
    <t>CRA. 24 NO. 53-73 L-112 C.C. PLAZA 54</t>
  </si>
  <si>
    <t>816025</t>
  </si>
  <si>
    <t>AEL PR POOL TRAS CC PL TINTAL MOD</t>
  </si>
  <si>
    <t>PLATIK - PAPELERIA OCCIDENTAL</t>
  </si>
  <si>
    <t>CR 82A  6B 30</t>
  </si>
  <si>
    <t>SMARTMOBILE TINTAL</t>
  </si>
  <si>
    <t>AK 86 # 6 37  CC TINTAL PLAZA LC 135 BRR</t>
  </si>
  <si>
    <t>803011</t>
  </si>
  <si>
    <t>AEL PR POOL TRAS CHICO</t>
  </si>
  <si>
    <t>Calle 52 No.13 - 70</t>
  </si>
  <si>
    <t>PLATIK - CHESSHOUSE INN</t>
  </si>
  <si>
    <t>CR 7 54A 17</t>
  </si>
  <si>
    <t>TIGO CHAPINERO</t>
  </si>
  <si>
    <t>CR 13 # 53 19 BRR CENTRO BOGOTA</t>
  </si>
  <si>
    <t>610451</t>
  </si>
  <si>
    <t>AEL PR POOL TRAS CHICO 24483</t>
  </si>
  <si>
    <t>Bogotá Avenida Chile</t>
  </si>
  <si>
    <t>Cll. 72 No. 8 - 67 Piso 02</t>
  </si>
  <si>
    <t>PLATIK - COPIADO PUNTO 72</t>
  </si>
  <si>
    <t>CR 11 71 69</t>
  </si>
  <si>
    <t>AGENCIA AVENIDA CHILE</t>
  </si>
  <si>
    <t>CR 12 # 71 55 BRR AV CHILE</t>
  </si>
  <si>
    <t>803001</t>
  </si>
  <si>
    <t>AEL PR POOL TRAS CHICO AEL PRADO</t>
  </si>
  <si>
    <t>PLATIK - MARÍA ISABEL MESA MORENO</t>
  </si>
  <si>
    <t>CR 57B 68 46</t>
  </si>
  <si>
    <t>PUBLICIDAD Y PUNTO DE LAS</t>
  </si>
  <si>
    <t>AV CL 68 59 06</t>
  </si>
  <si>
    <t>611032</t>
  </si>
  <si>
    <t>AEL PR POOL TRAS GALERIAS</t>
  </si>
  <si>
    <t>ACCESOWEB</t>
  </si>
  <si>
    <t>CR 24 # 36 41 - SUR BRR EL QUIROGA</t>
  </si>
  <si>
    <t>813001</t>
  </si>
  <si>
    <t>AEL PR POOL TRAS PLAZA 12 OCT</t>
  </si>
  <si>
    <t>MISCELNEA Y PAPELERA KAIROS</t>
  </si>
  <si>
    <t>CR 42 # 71 51 - SUR BRR ARBORIZADORA ALTA</t>
  </si>
  <si>
    <t>610320</t>
  </si>
  <si>
    <t>AEL PR POOL TRAS RUBY</t>
  </si>
  <si>
    <t>LA GRAN PAALERA</t>
  </si>
  <si>
    <t>CL 141 # 103 F 61 BRR EL POA SUBA</t>
  </si>
  <si>
    <t>707418</t>
  </si>
  <si>
    <t>AEL PR POOL TRAS UNILAGO</t>
  </si>
  <si>
    <t>611889</t>
  </si>
  <si>
    <t>AEL PR POOL VILLA ELISA</t>
  </si>
  <si>
    <t>PLATIK - DROGUERIA ESPECIAL SUBA</t>
  </si>
  <si>
    <t>CR 93A 131B 79</t>
  </si>
  <si>
    <t>TELEINTER</t>
  </si>
  <si>
    <t>CL 130 B # 91 25 BRR SUBA RINCON</t>
  </si>
  <si>
    <t>802024</t>
  </si>
  <si>
    <t>AEL PR POOL VILLA ELISA TRAS</t>
  </si>
  <si>
    <t>CALLE 140 No. 91-19 Local 1-113 CC</t>
  </si>
  <si>
    <t>PLATIK - SUBA</t>
  </si>
  <si>
    <t>CRA 91 135 A 15</t>
  </si>
  <si>
    <t>SOLUCIONES LA 91</t>
  </si>
  <si>
    <t>CL 135 A # 91 15 BRR VILLA ELISA</t>
  </si>
  <si>
    <t>611030</t>
  </si>
  <si>
    <t>AEL PR PROM PASILLO OLIMPICA</t>
  </si>
  <si>
    <t>Bogota Gran Estacion</t>
  </si>
  <si>
    <t>AV CL 26 CRA 64</t>
  </si>
  <si>
    <t>PLATIK - EL MUNDO DEL ASEO PACA</t>
  </si>
  <si>
    <t>CL 53 50 51</t>
  </si>
  <si>
    <t>LAURA JAHEL</t>
  </si>
  <si>
    <t>CARRERA 54 NO. 57B - 15 LOCAL 8</t>
  </si>
  <si>
    <t>611261</t>
  </si>
  <si>
    <t>AEL PRO CE POOL SONIA BAEZ</t>
  </si>
  <si>
    <t>PLATIK - SIPAGA PTO VTA FERIAS</t>
  </si>
  <si>
    <t>CL 15 19 06 LC3</t>
  </si>
  <si>
    <t>DISTRIBUCIONES FARMACOS SAS</t>
  </si>
  <si>
    <t>CR 19 # 12 72  CC SANTA FE PLAZA LC 42 43</t>
  </si>
  <si>
    <t>611860</t>
  </si>
  <si>
    <t>AEL PROM PATIO B</t>
  </si>
  <si>
    <t>TECNOLOGA GAMER ST1VEN</t>
  </si>
  <si>
    <t>CL 33 SUR # 87 F 47 BRR PATIO BONITO</t>
  </si>
  <si>
    <t>600122</t>
  </si>
  <si>
    <t>AEL RE POOL NVO LA VICTORIA V</t>
  </si>
  <si>
    <t>PLATIK - STARS VIDEOGAMES 2236</t>
  </si>
  <si>
    <t>CL 74 SUR 13B 91 ESTE</t>
  </si>
  <si>
    <t>CAFE INTERNET PULCAS</t>
  </si>
  <si>
    <t>CR 14 ESTE # 74 B 25 - SUR BRR LA FLORA</t>
  </si>
  <si>
    <t>600133</t>
  </si>
  <si>
    <t>AEL RE POOL NVO QUIROGA V</t>
  </si>
  <si>
    <t>PLATIK - LUISA FERNANDA ZULUAGA</t>
  </si>
  <si>
    <t>CL 32 SUR 20 16</t>
  </si>
  <si>
    <t>COMUNICACIONES SINAI</t>
  </si>
  <si>
    <t>CR 14 # 32 A 12 - SUR BRR GUSTAVO</t>
  </si>
  <si>
    <t>611004</t>
  </si>
  <si>
    <t>AEL RE POOL TRAS 20 DE JULIO</t>
  </si>
  <si>
    <t>PROYECTAR SERVICIOS</t>
  </si>
  <si>
    <t>CL 9 SUR # 8 07 BRR NARINO SUR</t>
  </si>
  <si>
    <t>821050</t>
  </si>
  <si>
    <t>AEL RE POOL TRAS BOCHICA OF</t>
  </si>
  <si>
    <t>PLATIK - VARIEDADES JSO</t>
  </si>
  <si>
    <t>CL 48X S 1A 50</t>
  </si>
  <si>
    <t>PUNTOCYBER</t>
  </si>
  <si>
    <t>CL. 48X SUR #2-16 BOGOT COLOMBIA</t>
  </si>
  <si>
    <t>600119</t>
  </si>
  <si>
    <t>AEL RE POOL TRAS LA VICTORIA</t>
  </si>
  <si>
    <t>PLATIK - VARIEDADES TATI</t>
  </si>
  <si>
    <t>CR 9B ESTE 25 63 SUR</t>
  </si>
  <si>
    <t>PAPELERIA Y MISCELANEA MAC</t>
  </si>
  <si>
    <t>CL. 27A SUR #5 ESTE-13 BOGOT COLOMBIA</t>
  </si>
  <si>
    <t>805066</t>
  </si>
  <si>
    <t>AEL RE POOL TRAS PLA SANTANDER</t>
  </si>
  <si>
    <t>PLATIK - VARIEDADES PATYMAO</t>
  </si>
  <si>
    <t>CL 29 SUR 27 76</t>
  </si>
  <si>
    <t>DON PAGO BARRIO SANTANDER</t>
  </si>
  <si>
    <t>AV 1RA DE MAYO # 29- 41 BRR SANTANDER</t>
  </si>
  <si>
    <t>600124</t>
  </si>
  <si>
    <t>AEL RE POOL TRAS QUIROGA IV</t>
  </si>
  <si>
    <t>611113</t>
  </si>
  <si>
    <t>AEL NVO MADRIGAL</t>
  </si>
  <si>
    <t>PLATIK - VOLARE TOURS</t>
  </si>
  <si>
    <t>CR 99B 75 36</t>
  </si>
  <si>
    <t>ACCESORIOS PARA CELULAR</t>
  </si>
  <si>
    <t>CR 100 A # 73 14  CA 85 BRR BOSA RECREO</t>
  </si>
  <si>
    <t>611129</t>
  </si>
  <si>
    <t>AEL NVO MONTEBELLO</t>
  </si>
  <si>
    <t>PLATIK - SOY MAS COMUNICACIONES</t>
  </si>
  <si>
    <t>CL 22D  S  0 10 E</t>
  </si>
  <si>
    <t>DABREGKA PUNTO DE PAGO</t>
  </si>
  <si>
    <t>CL 28 SUR # 0 38 - ESTE BRR SAN CRISTOBAL</t>
  </si>
  <si>
    <t>611055</t>
  </si>
  <si>
    <t>AEL NVO MUZO 4</t>
  </si>
  <si>
    <t>PLATIK - PAPELERIA Y MISCELANEA EL</t>
  </si>
  <si>
    <t>DG 50 SUR 60 75</t>
  </si>
  <si>
    <t>PAPELERIA ZAPFOR</t>
  </si>
  <si>
    <t>CR 61 B # 51 A 39 - SUR BRR NUEVO MUZU</t>
  </si>
  <si>
    <t>611035</t>
  </si>
  <si>
    <t>AEL NVO PASTRANITA</t>
  </si>
  <si>
    <t>PLATIK - DROGUERIA FARMASANTY F.</t>
  </si>
  <si>
    <t>CRA 80 49B 03 SUR</t>
  </si>
  <si>
    <t>610936</t>
  </si>
  <si>
    <t>AEL NVO PPAL UAD SOACHA</t>
  </si>
  <si>
    <t>MULTIPAGOS JUSTO Y A TIEMPO</t>
  </si>
  <si>
    <t>CR 6 # 14 08 BRR SAN LUIS</t>
  </si>
  <si>
    <t>611107</t>
  </si>
  <si>
    <t>AEL NVO QUIRIGUA 1</t>
  </si>
  <si>
    <t>PLATIK - PIPONAS Y BEBESITO</t>
  </si>
  <si>
    <t>CL 83B 94F 21</t>
  </si>
  <si>
    <t>YOU TIENDA SMARTPHONE</t>
  </si>
  <si>
    <t>TRANSVERSAL 94 # 82 A 66</t>
  </si>
  <si>
    <t>611102</t>
  </si>
  <si>
    <t>AEL NVO SAN RAFAEL</t>
  </si>
  <si>
    <t>611066</t>
  </si>
  <si>
    <t>AEL NVO SOACHA 2</t>
  </si>
  <si>
    <t>PAÑALERA LA CASA DE NICO</t>
  </si>
  <si>
    <t>CL 1 # 4 F 32 BRR LAGOS DE MALIBU</t>
  </si>
  <si>
    <t>611064</t>
  </si>
  <si>
    <t>AEL NVO VENECIA 3</t>
  </si>
  <si>
    <t>DECOHOGAR AYG</t>
  </si>
  <si>
    <t>CL 50 # 33 - 02 SUR BRR FATIMA</t>
  </si>
  <si>
    <t>611022</t>
  </si>
  <si>
    <t>AEL PAPELERIA 68</t>
  </si>
  <si>
    <t>821007</t>
  </si>
  <si>
    <t>AEL PATIO BONITO</t>
  </si>
  <si>
    <t>PLATIK - PAPELERIA Y MISCELANEA</t>
  </si>
  <si>
    <t>CRA 91C 2 55</t>
  </si>
  <si>
    <t>HELENS BELLEZA TERNURA Y ALGO</t>
  </si>
  <si>
    <t>CL 2 # 91 10  LC 35 BRR PRIMAVERA</t>
  </si>
  <si>
    <t>818047</t>
  </si>
  <si>
    <t>AEL POOL BO BRITALIA</t>
  </si>
  <si>
    <t>PLATIK - VARIEDDAES M&amp;M</t>
  </si>
  <si>
    <t>CR 82B  54  66 SUR</t>
  </si>
  <si>
    <t>VARIEDADES MM</t>
  </si>
  <si>
    <t>CARRERA 82B # 54- 66 SUR () BOGOTA BOGOTA</t>
  </si>
  <si>
    <t>610883</t>
  </si>
  <si>
    <t>AEL POOL CD GALAN</t>
  </si>
  <si>
    <t>PLATIK - COMUNICACIONES.COL</t>
  </si>
  <si>
    <t>CRR 56 4 72 LC 103</t>
  </si>
  <si>
    <t>CR 56 # 3 74 BRR GALAN</t>
  </si>
  <si>
    <t>612339</t>
  </si>
  <si>
    <t>AEL POOL CD PROM BRAVO PAEZ</t>
  </si>
  <si>
    <t>PLATIK - CARLOS ARTURO BERMUDEZ</t>
  </si>
  <si>
    <t>CL 35B SUR 26F 27</t>
  </si>
  <si>
    <t>612258</t>
  </si>
  <si>
    <t>AEL POOL CD PROM CARMEN</t>
  </si>
  <si>
    <t>PLATIK - VIVERES LA 33</t>
  </si>
  <si>
    <t>CR 33 47B 32SUR</t>
  </si>
  <si>
    <t>DROGUERIA FARMAPLUS SAMORE</t>
  </si>
  <si>
    <t>CARRERA 33 #47B -34 SUR</t>
  </si>
  <si>
    <t>612333</t>
  </si>
  <si>
    <t>AEL POOL CD PROM GALAN 2</t>
  </si>
  <si>
    <t>PLATIK - SIPAGA JAIME RODRIGUEZ</t>
  </si>
  <si>
    <t>CR 56 2A 17</t>
  </si>
  <si>
    <t>TORRES DE PAPEL</t>
  </si>
  <si>
    <t>CL. 2 #55-19 BOGOT COLOMBIA</t>
  </si>
  <si>
    <t>612335</t>
  </si>
  <si>
    <t>AEL POOL CD PROM MUZU 1</t>
  </si>
  <si>
    <t>PLATIK - DROGUERIA MEDICAL MAGIC</t>
  </si>
  <si>
    <t>CR 50A 41B 26 S</t>
  </si>
  <si>
    <t>PAALERA Y PAPELERIA EL TREBOL</t>
  </si>
  <si>
    <t>CARRERA 51 B # 41 B - 58 SUR</t>
  </si>
  <si>
    <t>612279</t>
  </si>
  <si>
    <t>AEL POOL CE PROM KENNEDY</t>
  </si>
  <si>
    <t>612347</t>
  </si>
  <si>
    <t>AEL POOL CE PROM QUINTA</t>
  </si>
  <si>
    <t>CR 44A 22B 30</t>
  </si>
  <si>
    <t>610303</t>
  </si>
  <si>
    <t>AEL POOL CE QUIROGA</t>
  </si>
  <si>
    <t>612351</t>
  </si>
  <si>
    <t>AEL POOL CL PROM CANDELARIA 1</t>
  </si>
  <si>
    <t>PLATIK - PAPELERIA CACHARRERIA Y</t>
  </si>
  <si>
    <t>TV 70C 67A 11 SUR</t>
  </si>
  <si>
    <t>SOLUCIONES CYM Y C</t>
  </si>
  <si>
    <t>CL. 68B SUR #69-36 BOGOT COLOMBIA</t>
  </si>
  <si>
    <t>610997</t>
  </si>
  <si>
    <t>AEL POOL ENGATIVA SOTRIANDES</t>
  </si>
  <si>
    <t>PLATIK - CARLOS JULIO ESPINEL</t>
  </si>
  <si>
    <t>CALLE 63 I  113 B 29</t>
  </si>
  <si>
    <t>PYCNET</t>
  </si>
  <si>
    <t>CR 113 B # 63 I 39  LC 102 BRR LAURELES</t>
  </si>
  <si>
    <t>600871</t>
  </si>
  <si>
    <t>AEL POOL EXPANSION SAN MATEO</t>
  </si>
  <si>
    <t>PLATIK - DIANA PATRICIA VALLES</t>
  </si>
  <si>
    <t>CR 2BBISC 38 22 S</t>
  </si>
  <si>
    <t>VARIEDADES Y DETALLES ANAMA</t>
  </si>
  <si>
    <t>CR 2 A # 37 B 04 - SUR BRR LAS GUACAMAYAS</t>
  </si>
  <si>
    <t>600848</t>
  </si>
  <si>
    <t>AEL POOL EXPANSION SUBACOCHE</t>
  </si>
  <si>
    <t>MULTISERVICIOS SUBACHOQUE</t>
  </si>
  <si>
    <t>CL 4 # 2 58 BRR CENTRO</t>
  </si>
  <si>
    <t>600849</t>
  </si>
  <si>
    <t>AEL POOL EXPANSION SUBACOCHE I</t>
  </si>
  <si>
    <t>600875</t>
  </si>
  <si>
    <t>AEL POOL EXPANSION VENECIA CL</t>
  </si>
  <si>
    <t>PLATIK - GLOBALCELLCG</t>
  </si>
  <si>
    <t>DG 47A SUR 53 40</t>
  </si>
  <si>
    <t>PAPELERIA RG DON PAGO</t>
  </si>
  <si>
    <t>DG 49 SUR # 53 71 BRR VENECIA</t>
  </si>
  <si>
    <t>600857</t>
  </si>
  <si>
    <t>AEL POOL EXPANSION ZIPA Z CHIA IV</t>
  </si>
  <si>
    <t>Carrera 3 Este # 20-84</t>
  </si>
  <si>
    <t>PDP CHIA SC</t>
  </si>
  <si>
    <t>CR 13 10 15</t>
  </si>
  <si>
    <t>SERVICIO LINKAFE</t>
  </si>
  <si>
    <t>CR 12 # 12 33 BRR CENTRO CHIA</t>
  </si>
  <si>
    <t>600862</t>
  </si>
  <si>
    <t>AEL POOL EXPANSION ZIPAQUIRA</t>
  </si>
  <si>
    <t>PV. ZIPAQUIRA</t>
  </si>
  <si>
    <t>ZIPAQUIRA</t>
  </si>
  <si>
    <t>KR 10 2 42</t>
  </si>
  <si>
    <t>CALLE 1 # 10-8</t>
  </si>
  <si>
    <t>EFRAIN BARON</t>
  </si>
  <si>
    <t>Crr 10 # 2-28</t>
  </si>
  <si>
    <t>CL. 4 #15-63 ZIPAQUIR CUNDINAMARCA</t>
  </si>
  <si>
    <t>612468</t>
  </si>
  <si>
    <t>AEL POOL FO PROM SAN JORGE 3</t>
  </si>
  <si>
    <t>SUPERMERCADO PUNTO DIEZ Y OCHO</t>
  </si>
  <si>
    <t>CL 18 # 108 68  LC 2 BRR BELEN FONTIBON</t>
  </si>
  <si>
    <t>612301</t>
  </si>
  <si>
    <t>AEL POOL KN PROM PRIMAVERA</t>
  </si>
  <si>
    <t>612390</t>
  </si>
  <si>
    <t>AEL POOL KN PROM ROMA</t>
  </si>
  <si>
    <t>PLATIK - REDSISF</t>
  </si>
  <si>
    <t>CR 74 44B 28 S</t>
  </si>
  <si>
    <t>MISCELANEALEOKE</t>
  </si>
  <si>
    <t>CL. 44 SUR #73C-36 BOGOT COLOMBIA</t>
  </si>
  <si>
    <t>816001</t>
  </si>
  <si>
    <t>AEL RE POOL TRAS RESTREPO I</t>
  </si>
  <si>
    <t>PLATIK - PLATILLA 2</t>
  </si>
  <si>
    <t>CL 17 SUR 25 10</t>
  </si>
  <si>
    <t>TIGO RESTREPO</t>
  </si>
  <si>
    <t>CR 24 # 14 07 - SUR BRR RESTREPO</t>
  </si>
  <si>
    <t>821058</t>
  </si>
  <si>
    <t>AEL ROMA</t>
  </si>
  <si>
    <t>PLATIK - MUNDO DIGITAL 4</t>
  </si>
  <si>
    <t>CL 57A S 78N 12</t>
  </si>
  <si>
    <t>MEGACOMPUTO</t>
  </si>
  <si>
    <t>CRA. 78M #56C SUR-45 BOGOT COLOMBIA</t>
  </si>
  <si>
    <t>801010</t>
  </si>
  <si>
    <t>AEL RT POOL LIBERTADORES 1</t>
  </si>
  <si>
    <t>PLATIK - MISCELANEA DONDE GUSS</t>
  </si>
  <si>
    <t>CL 57 SUR 14 28 ESTE</t>
  </si>
  <si>
    <t>WORLDEXPRESS</t>
  </si>
  <si>
    <t>TV 14 B ESTE # 57 03 - SUR BRR SAN</t>
  </si>
  <si>
    <t>610440</t>
  </si>
  <si>
    <t>AEL RT POOL LIBERTADORES 2</t>
  </si>
  <si>
    <t>612173</t>
  </si>
  <si>
    <t>AEL RT POOL NVO ALPES VILLA</t>
  </si>
  <si>
    <t>PLATIK - CAFE INTERNET  CLAUDIA</t>
  </si>
  <si>
    <t>CALLE 31 F BIS SUR 2 A 08</t>
  </si>
  <si>
    <t>PAPELERIA MI  PEQUEÑO BUDA</t>
  </si>
  <si>
    <t>CL 36 A # 3 C 04 - SUR BRR VILLA DE LOS</t>
  </si>
  <si>
    <t>611364</t>
  </si>
  <si>
    <t>AEL RT POOL NVO ALTAMIRA 1</t>
  </si>
  <si>
    <t>PLATIK - MISCELANEA CONTINENTAL</t>
  </si>
  <si>
    <t>CL 42C SUR 14 06 ESTE</t>
  </si>
  <si>
    <t>CIGARRERIA CHAMPIOM</t>
  </si>
  <si>
    <t>CR 14 A ESTE # 41 48 - SUR BRR ALTOS DE ZIPA</t>
  </si>
  <si>
    <t>612174</t>
  </si>
  <si>
    <t>AEL RT POOL NVO COLUMNAS</t>
  </si>
  <si>
    <t>PLATIK - R KELLY JOHANA LARA</t>
  </si>
  <si>
    <t>CR 2 ESTE 31B 19 SUR</t>
  </si>
  <si>
    <t>VIA TELECOM LOS 4 SEQUERA</t>
  </si>
  <si>
    <t>CRA. 4 ESTE #30B SUR-7 BOGOT COLOMBIA</t>
  </si>
  <si>
    <t>612216</t>
  </si>
  <si>
    <t>AEL RT POOL NVO QUIROGA B</t>
  </si>
  <si>
    <t>PLATIK - CIGARRERÍA LA OFICINA</t>
  </si>
  <si>
    <t>CR 24 31 08 SUR</t>
  </si>
  <si>
    <t>DON PAGO QUIROGA</t>
  </si>
  <si>
    <t>CR 24 # 31 C 38 - SUR BRR QUIROGA</t>
  </si>
  <si>
    <t>612144</t>
  </si>
  <si>
    <t>AEL RT POOL NVO RESTREPO 1</t>
  </si>
  <si>
    <t>PLATIK - CA@D COMUNICACIONES</t>
  </si>
  <si>
    <t>CL 19 SUR  14 51</t>
  </si>
  <si>
    <t>PARQUEADERO HS</t>
  </si>
  <si>
    <t>CL. 21 SUR #16-84 BOGOT COLOMBIA</t>
  </si>
  <si>
    <t>612146</t>
  </si>
  <si>
    <t>AEL RT POOL NVO RESTREPO 3</t>
  </si>
  <si>
    <t>612230</t>
  </si>
  <si>
    <t>AEL RT POOL NVO RESTREPO 7</t>
  </si>
  <si>
    <t>PLATIK - INTERRAPIDISMO LA 17</t>
  </si>
  <si>
    <t>CL 17 S 8A 05</t>
  </si>
  <si>
    <t>CALLE 17 SUR 8A-05</t>
  </si>
  <si>
    <t>612205</t>
  </si>
  <si>
    <t>AEL RT POOL NVO SAN JOSE 2</t>
  </si>
  <si>
    <t>PLATIK - MASCOTAS</t>
  </si>
  <si>
    <t>CR 11 27 28 SUR</t>
  </si>
  <si>
    <t>TU PAGO WHAO</t>
  </si>
  <si>
    <t>CR 12 # 28 21 BRR MIRAFLORES</t>
  </si>
  <si>
    <t>612208</t>
  </si>
  <si>
    <t>AEL RT POOL NVO SAN JOSE 5</t>
  </si>
  <si>
    <t>611222</t>
  </si>
  <si>
    <t>AEL RT POOL PINARES</t>
  </si>
  <si>
    <t>PLATIK - CIGARRERIA EL  PADRE</t>
  </si>
  <si>
    <t>CLL 48 SUR 13 F 41 ESTE</t>
  </si>
  <si>
    <t>PUNTOSERVIS BOGOTA 31</t>
  </si>
  <si>
    <t>CL 48 SUR # 13 A 89 - ESTE BRR PINARES</t>
  </si>
  <si>
    <t>611238</t>
  </si>
  <si>
    <t>AEL RT POOL SAN ISIDRO</t>
  </si>
  <si>
    <t>BELLEZA  MS</t>
  </si>
  <si>
    <t>CL. 33 SUR #5A-18 BOGOT COLOMBIA</t>
  </si>
  <si>
    <t>610975</t>
  </si>
  <si>
    <t>AEL SANTA ANA SUR</t>
  </si>
  <si>
    <t>FTBOL 5 SANTA ANA</t>
  </si>
  <si>
    <t>AC. 11 SUR #7-11 BOGOT COLOMBIA</t>
  </si>
  <si>
    <t>821035</t>
  </si>
  <si>
    <t>AEL SANTARITA</t>
  </si>
  <si>
    <t>PLATIK - RUTH MARY LOZADA BERNAL</t>
  </si>
  <si>
    <t>CL 33 S 41 50 LC4</t>
  </si>
  <si>
    <t>COMERCIALIZADORA Y DROGUERIA EL</t>
  </si>
  <si>
    <t>CRA. 39A #36 SUR-27 BOGOT COLOMBIA</t>
  </si>
  <si>
    <t>611191</t>
  </si>
  <si>
    <t>AEL SFCO POOL PARAISO</t>
  </si>
  <si>
    <t>PLATIK - INTEREXBOX</t>
  </si>
  <si>
    <t>CR 27B 71P SUR 30</t>
  </si>
  <si>
    <t>MISCELNEA INSOMNIO</t>
  </si>
  <si>
    <t>CRA 27 B # 71 L - 16 SUR</t>
  </si>
  <si>
    <t>611194</t>
  </si>
  <si>
    <t>AEL SFCO POOL SAN FRANCISCO 3</t>
  </si>
  <si>
    <t>PLATIK - PANALERIA DONDE HELLO</t>
  </si>
  <si>
    <t>CR 20 C 64 64 SUR</t>
  </si>
  <si>
    <t>CYM SOLUCIONES INTEGRALES</t>
  </si>
  <si>
    <t>DG 63 SUR # 19 B 74 BRR LA ACACIA</t>
  </si>
  <si>
    <t>611196</t>
  </si>
  <si>
    <t>AEL SFCO POOL SAN FRANCISCO 5</t>
  </si>
  <si>
    <t>NAHUM RODRIGUEZ</t>
  </si>
  <si>
    <t>CR 20 D # 66 - 46 SUR BRR SAN FRANCISCO</t>
  </si>
  <si>
    <t>611371</t>
  </si>
  <si>
    <t>AEL SL POOL NVO BOCHICA 2</t>
  </si>
  <si>
    <t>PLATIK - CIGARRERIA KAREN DAYAN</t>
  </si>
  <si>
    <t>CR 5L 48J 46 S</t>
  </si>
  <si>
    <t>CL 48 L # 5 H - 21 BRR BOCHICA SUR</t>
  </si>
  <si>
    <t>600048</t>
  </si>
  <si>
    <t>AEL SODEAG ALTO DE LA CRUZ</t>
  </si>
  <si>
    <t>CARLOS  TORO OSPINA</t>
  </si>
  <si>
    <t>CALLE 16 7-78 Barrio CE</t>
  </si>
  <si>
    <t>FULL MAQUINAS</t>
  </si>
  <si>
    <t>CR 7 # 16 71 BRR CENTRO</t>
  </si>
  <si>
    <t>600045</t>
  </si>
  <si>
    <t>AEL SODEAG ANAPOIMA</t>
  </si>
  <si>
    <t>ARNET</t>
  </si>
  <si>
    <t>VDA LA CONCHA BRR ESCUELA</t>
  </si>
  <si>
    <t>600040</t>
  </si>
  <si>
    <t>AEL SODEAG CENTENARIO</t>
  </si>
  <si>
    <t>600056</t>
  </si>
  <si>
    <t>AEL SODEAG CLUB DE LEONES</t>
  </si>
  <si>
    <t>600036</t>
  </si>
  <si>
    <t>AEL SODEAG EL LEON</t>
  </si>
  <si>
    <t>600047</t>
  </si>
  <si>
    <t>AEL SODEAG EL PORTAL</t>
  </si>
  <si>
    <t>CR 10 # 18 18 BRR CENTRO</t>
  </si>
  <si>
    <t>600053</t>
  </si>
  <si>
    <t>AEL SODEAG GAITAN</t>
  </si>
  <si>
    <t>600054</t>
  </si>
  <si>
    <t>AEL SODEAG LA MESA II</t>
  </si>
  <si>
    <t>JHENNY LIZETH GALVIS SIERRA</t>
  </si>
  <si>
    <t>calle 4a #19 88</t>
  </si>
  <si>
    <t>RYM VIVERES Y ABARROTES</t>
  </si>
  <si>
    <t>CL 16 # 10 60 BRR EL TRIUNFO</t>
  </si>
  <si>
    <t>600052</t>
  </si>
  <si>
    <t>AEL SODEAG LA QUINTA</t>
  </si>
  <si>
    <t>600043</t>
  </si>
  <si>
    <t>AEL SODEAG MESITAS</t>
  </si>
  <si>
    <t>600042</t>
  </si>
  <si>
    <t>AEL SODEAG RICAURTE</t>
  </si>
  <si>
    <t>RUBEN GOMEZ</t>
  </si>
  <si>
    <t>RICAURTE</t>
  </si>
  <si>
    <t>Carrera 6   # 13  - 06</t>
  </si>
  <si>
    <t>MULTISERVICIOS ZULI</t>
  </si>
  <si>
    <t>MZ 11 CA 22 CONJ JOSE MARIA CORDOBA BRR</t>
  </si>
  <si>
    <t>610393</t>
  </si>
  <si>
    <t>AEL TB POOL CHAP ALTO</t>
  </si>
  <si>
    <t>PLATIK - @RR NET</t>
  </si>
  <si>
    <t>CL 27 25 64</t>
  </si>
  <si>
    <t>611536</t>
  </si>
  <si>
    <t>AEL TB POOL ENGATIVA 7</t>
  </si>
  <si>
    <t>PLATIK - AJ SERVICIOS</t>
  </si>
  <si>
    <t>CRA 119 64 80</t>
  </si>
  <si>
    <t>AJ SERVICIOS</t>
  </si>
  <si>
    <t>CR 119 # 64 80 BRR EL PALMAR</t>
  </si>
  <si>
    <t>601194</t>
  </si>
  <si>
    <t>AEL TB POOL EXP FACATATIVA</t>
  </si>
  <si>
    <t>CR 3 # 5 14 BRR PARQUE PRINCIPAL</t>
  </si>
  <si>
    <t>600895</t>
  </si>
  <si>
    <t>AEL TB POOL EXPANSION 2012 TIBABUYES</t>
  </si>
  <si>
    <t>PLATIK - PAPELERIA ABC (EFECTY)</t>
  </si>
  <si>
    <t>CL 139 B 118 03</t>
  </si>
  <si>
    <t>CIGARRERIA JHT</t>
  </si>
  <si>
    <t>DG 139 A BIS # 127 A 30 BRR SABANA DE</t>
  </si>
  <si>
    <t>610984</t>
  </si>
  <si>
    <t>AEL TB POOL FRAN ENGATIVA</t>
  </si>
  <si>
    <t>PLATIK - EL PUNTO DEL GABRIEL CELU</t>
  </si>
  <si>
    <t>CLL 64 121 37</t>
  </si>
  <si>
    <t>LUCYPLAST</t>
  </si>
  <si>
    <t>CL 64 # 121 03 BRR ENGATIVA</t>
  </si>
  <si>
    <t>611715</t>
  </si>
  <si>
    <t>AEL TB POOL HELENITA 1</t>
  </si>
  <si>
    <t>PLATIK - CJ SOLUCIONES INTEGRALES</t>
  </si>
  <si>
    <t>AV CL 72 76 11</t>
  </si>
  <si>
    <t>INTERRAPIDISIMO SANTA HELENITA</t>
  </si>
  <si>
    <t>CR 77 A # 69 A 55 BRR SANTA HELENITA</t>
  </si>
  <si>
    <t>611722</t>
  </si>
  <si>
    <t>AEL TB POOL ISABELA</t>
  </si>
  <si>
    <t>PLATIK - SERVICE PAPER</t>
  </si>
  <si>
    <t>CL 65B 86 86 L5</t>
  </si>
  <si>
    <t>CASA DE SORPRESAS</t>
  </si>
  <si>
    <t>CL. 64I #85-5 BOGOT COLOMBIA</t>
  </si>
  <si>
    <t>611525</t>
  </si>
  <si>
    <t>AEL TB POOL MARIANA BOSQUES 1</t>
  </si>
  <si>
    <t>PLATIK - PANALEROS ROSITA</t>
  </si>
  <si>
    <t>CR 110 70 28</t>
  </si>
  <si>
    <t>SOCIAL BOG</t>
  </si>
  <si>
    <t>CL 70 # 108 A 12 BRR ENGATIVA</t>
  </si>
  <si>
    <t>612167</t>
  </si>
  <si>
    <t>AEL TB POOL NVO BACHUE 3</t>
  </si>
  <si>
    <t>PLATIK - CIGARRERIA BLV</t>
  </si>
  <si>
    <t>CL 88 95F 27 INT 102</t>
  </si>
  <si>
    <t>CIGARRERIA BLV</t>
  </si>
  <si>
    <t>CALLE 88 # 95F-27 INT 102</t>
  </si>
  <si>
    <t>601320</t>
  </si>
  <si>
    <t>AEL TB POOL NVO BACHUE VI</t>
  </si>
  <si>
    <t>611976</t>
  </si>
  <si>
    <t>AEL TB POOL NVO BOSQUE 2</t>
  </si>
  <si>
    <t>PLATIK - ACCESORIOS Y VARIEDADES</t>
  </si>
  <si>
    <t>CR 69 64D 11</t>
  </si>
  <si>
    <t>RESTAURANTE SINAI</t>
  </si>
  <si>
    <t>CL. 65 #68F-27 BOGOT COLOMBIA</t>
  </si>
  <si>
    <t>601337</t>
  </si>
  <si>
    <t>AEL TB POOL NVO FERIAS</t>
  </si>
  <si>
    <t>PLATIK - DISTRIBUCIONES Y</t>
  </si>
  <si>
    <t>CR 77A 73 36</t>
  </si>
  <si>
    <t>PAPELERIA CON ALEGRIA</t>
  </si>
  <si>
    <t>CL 74 # 77 B 8 BRR TABORA</t>
  </si>
  <si>
    <t>612125</t>
  </si>
  <si>
    <t>AEL TB POOL NVO FERIAS 1</t>
  </si>
  <si>
    <t>PLATIK - COMUNICACIONES NICOLE B</t>
  </si>
  <si>
    <t>CL 72 72A 06</t>
  </si>
  <si>
    <t>MISCELANEA</t>
  </si>
  <si>
    <t>CL 70 # 73 A 55 - NORTE BRR BONANZA</t>
  </si>
  <si>
    <t>612226</t>
  </si>
  <si>
    <t>AEL TB POOL NVO GARCES NAVAS</t>
  </si>
  <si>
    <t>PLATIK - LAS CABINAS</t>
  </si>
  <si>
    <t>CRA 107 78A 10 LC 1</t>
  </si>
  <si>
    <t>CIBERCAFECOM</t>
  </si>
  <si>
    <t>CL. 81 #108-7, BOGOT, COLOMBIA</t>
  </si>
  <si>
    <t>612160</t>
  </si>
  <si>
    <t>AEL TB POOL NVO STA HELENITA</t>
  </si>
  <si>
    <t>PLATIK - COLOMBIA JEANS</t>
  </si>
  <si>
    <t>CR 77A  69A 64</t>
  </si>
  <si>
    <t>LAURISSS PAPELERIA Y SERVICIOS</t>
  </si>
  <si>
    <t>CALLE 69A 77C 35</t>
  </si>
  <si>
    <t>612162</t>
  </si>
  <si>
    <t>AEL TB POOL NVO STA ROSITA 1</t>
  </si>
  <si>
    <t>PLATIK - CAFE INTERNET NAOM</t>
  </si>
  <si>
    <t>CL 75 94 08</t>
  </si>
  <si>
    <t>SHALOM CIGARRERIA</t>
  </si>
  <si>
    <t>CR 94 # 75 C 67 BRR SANTA ROSITA</t>
  </si>
  <si>
    <t>601354</t>
  </si>
  <si>
    <t>AEL TB POOL NVO SUBA AURES IV</t>
  </si>
  <si>
    <t>PLATIK - MENSAJERIA PAPERINCON</t>
  </si>
  <si>
    <t>CR 95 A 127 C 18</t>
  </si>
  <si>
    <t>MENSAJERIA PAPERINCON</t>
  </si>
  <si>
    <t>KR 95A #127C-18</t>
  </si>
  <si>
    <t>600240</t>
  </si>
  <si>
    <t>AEL TB POOL NVO SUBA TIBA</t>
  </si>
  <si>
    <t>PLATIK - CONTACTO HUMANO</t>
  </si>
  <si>
    <t>CRA 152 133 21</t>
  </si>
  <si>
    <t>TIENDA LA VAQUITA</t>
  </si>
  <si>
    <t>CRA 154 # 131B-03</t>
  </si>
  <si>
    <t>612412</t>
  </si>
  <si>
    <t>AEL TB POOL PROM ISABELA</t>
  </si>
  <si>
    <t>610932</t>
  </si>
  <si>
    <t>AEL TB POOL SAN MARCOS</t>
  </si>
  <si>
    <t>CL 69A  83 53</t>
  </si>
  <si>
    <t>MASTER TRADERS</t>
  </si>
  <si>
    <t>CALLE 66A 83 57</t>
  </si>
  <si>
    <t>611756</t>
  </si>
  <si>
    <t>AEL TB POOL SERENA</t>
  </si>
  <si>
    <t>PLATIK - PAPELERIA SML</t>
  </si>
  <si>
    <t>CL 90 90 20</t>
  </si>
  <si>
    <t>CAFE INTERNET ARCANET</t>
  </si>
  <si>
    <t>CALLE 90 # 87B-24 LOCAL 1</t>
  </si>
  <si>
    <t>611440</t>
  </si>
  <si>
    <t>AEL TB POOL TRAS CEREZOS NVO</t>
  </si>
  <si>
    <t>PLATIK - RBS RACING BIKER SHOP</t>
  </si>
  <si>
    <t>CALLE 82 92 53</t>
  </si>
  <si>
    <t>MI BANKA</t>
  </si>
  <si>
    <t>CL 79 # 89 A 40 BRR PRIMAVERA</t>
  </si>
  <si>
    <t>611716</t>
  </si>
  <si>
    <t>AEL TB POOL TRAS VILLAS GRAN</t>
  </si>
  <si>
    <t>PLATIK - WORLD MOVIE VIDEO CLUB</t>
  </si>
  <si>
    <t>CL 79 111D 63 PISO 2</t>
  </si>
  <si>
    <t>SANABRIA OFFICE PAPER</t>
  </si>
  <si>
    <t>CL. 77C #112F-48 BOGOT COLOMBIA</t>
  </si>
  <si>
    <t>611905</t>
  </si>
  <si>
    <t>AEL TB POOL VILLA GRANADA 2</t>
  </si>
  <si>
    <t>PLATIK - PAPELERIA Y PAGA TODO</t>
  </si>
  <si>
    <t>CALLE 79 112F 31</t>
  </si>
  <si>
    <t>611907</t>
  </si>
  <si>
    <t>AEL TB POOL VILLA GRANADA 3</t>
  </si>
  <si>
    <t>PLATIK - NOVA PLUS</t>
  </si>
  <si>
    <t>CRA 112 A 72 F 04</t>
  </si>
  <si>
    <t>PAPELERIA INTMARY</t>
  </si>
  <si>
    <t>CL 75 # 112 B 49 BRR VILLAS DE GRANADA</t>
  </si>
  <si>
    <t>611911</t>
  </si>
  <si>
    <t>AEL TB POOL VILLA GRANADA 5</t>
  </si>
  <si>
    <t>VARIEDADES SERVITEC GQ</t>
  </si>
  <si>
    <t>CL 72 F # 112 A 49 BRR VILLAS DE GRANADA</t>
  </si>
  <si>
    <t>610819</t>
  </si>
  <si>
    <t>AEL TB POOL VILLAS DE GRANADA</t>
  </si>
  <si>
    <t>PLATIK - ALPHANUMERIC</t>
  </si>
  <si>
    <t>CL 72F 111C 08</t>
  </si>
  <si>
    <t>834000</t>
  </si>
  <si>
    <t>AEL TB TRASL FERIAS OF</t>
  </si>
  <si>
    <t>607406</t>
  </si>
  <si>
    <t>AEL TELECOMUNICACIONES</t>
  </si>
  <si>
    <t>PLATIK - APUESTAS A.A</t>
  </si>
  <si>
    <t>CRA 105 16I 63</t>
  </si>
  <si>
    <t>GLOBAL COMPUTO</t>
  </si>
  <si>
    <t>CL. 16I #107A-19 BOGOT COLOMBIA</t>
  </si>
  <si>
    <t>611410</t>
  </si>
  <si>
    <t>AEL SL POOL NVO MOLINOS 2</t>
  </si>
  <si>
    <t>PLATIK - COMUNICACIONES LA</t>
  </si>
  <si>
    <t>CL 49G SUR 7A 19</t>
  </si>
  <si>
    <t>SOTO Y OSORNO COMUNICACIONES</t>
  </si>
  <si>
    <t>AC 51 SUR # 9 30  LC 223 BRR MOLINOS DEL</t>
  </si>
  <si>
    <t>611428</t>
  </si>
  <si>
    <t>AEL SL POOL NVO SAN JORGE</t>
  </si>
  <si>
    <t>PLATIK - DROGUERIA MARCO FIDEL</t>
  </si>
  <si>
    <t>DG 46 SUR 13C 34</t>
  </si>
  <si>
    <t>TELECCOMUNICACIONES Y SERVICIOS</t>
  </si>
  <si>
    <t>TV 13 G # 45 D 22 - SUR BRR MARCO FIDEL</t>
  </si>
  <si>
    <t>611485</t>
  </si>
  <si>
    <t>AEL SO POOL DESPENSA BOSA 3</t>
  </si>
  <si>
    <t>COMPU FLASH</t>
  </si>
  <si>
    <t>CL. 12 #11-51 BOGOT COLOMBIA</t>
  </si>
  <si>
    <t>611742</t>
  </si>
  <si>
    <t>AEL SO POOL LAGUNA QUINTA 2</t>
  </si>
  <si>
    <t>DISTRIBUIDORA MINI ANGELES</t>
  </si>
  <si>
    <t>CRA. 6 #8-33 SOACHA CUNDINAMARCA</t>
  </si>
  <si>
    <t>611479</t>
  </si>
  <si>
    <t>AEL SO POOL LEON XIII 4</t>
  </si>
  <si>
    <t>Cra 22 No. 7 - 37</t>
  </si>
  <si>
    <t>Villavicencio Primavera</t>
  </si>
  <si>
    <t>Centro comercial Primavera  Local 127 . Calle 15 # 40 - 01</t>
  </si>
  <si>
    <t>PAC DISTRI FLUVER MI PLACITA GG</t>
  </si>
  <si>
    <t>PARATEBUENO</t>
  </si>
  <si>
    <t>CALLE 2 #7-36 LOCAL 3 FRUVER</t>
  </si>
  <si>
    <t>MINIEXPRESS PARATEBUENO MAYA</t>
  </si>
  <si>
    <t>CL 2 # 3 46 BRR PARATEBUENO MAYA</t>
  </si>
  <si>
    <t>611011</t>
  </si>
  <si>
    <t>AEL SO POOL NUEVO LEON XII</t>
  </si>
  <si>
    <t>VARIEDADES PATTY TECNOPIZ</t>
  </si>
  <si>
    <t>CL 3 # 7 50 BRR LA ESPERANZA</t>
  </si>
  <si>
    <t>612011</t>
  </si>
  <si>
    <t>AEL SO POOL NVO MATEO CASALINDA</t>
  </si>
  <si>
    <t>611995</t>
  </si>
  <si>
    <t>AEL SO POOL NVO QUINTANARES 2</t>
  </si>
  <si>
    <t>PLATIK - CABINA SHADAY</t>
  </si>
  <si>
    <t>CL 36 1 35 SUR CASA 216</t>
  </si>
  <si>
    <t>PUNTO PAGO</t>
  </si>
  <si>
    <t>CL 46 # 3 D 48 BRR QUINTANARES</t>
  </si>
  <si>
    <t>611803</t>
  </si>
  <si>
    <t>AEL SO POOL SOL 2</t>
  </si>
  <si>
    <t>PLATIK - MISCELANEA SHIRLEY</t>
  </si>
  <si>
    <t>CR 7 19 19 SOACHA</t>
  </si>
  <si>
    <t>CL 20 # 3 6 BRR CENTRO</t>
  </si>
  <si>
    <t>610848</t>
  </si>
  <si>
    <t>AEL SO POOL TRAS BRITALIA NVO</t>
  </si>
  <si>
    <t>611160</t>
  </si>
  <si>
    <t>AEL SO POOL TRAS CRA 97</t>
  </si>
  <si>
    <t>PLATIK - R JENNIFER TATIANA MACIAS</t>
  </si>
  <si>
    <t>AC 72 97A 18</t>
  </si>
  <si>
    <t>DENYS DANIELYS RUIZ CASTILLO</t>
  </si>
  <si>
    <t>CL 72 # 96 A 30 BRR ALAMOS NORTE</t>
  </si>
  <si>
    <t>601202</t>
  </si>
  <si>
    <t>AEL ZI POOL NVO EXP UBATE</t>
  </si>
  <si>
    <t>PV. UBATE</t>
  </si>
  <si>
    <t>UBATE</t>
  </si>
  <si>
    <t>KR 7 CL 8 12 ESQUINA ED TELECOM</t>
  </si>
  <si>
    <t>PDP UBATE</t>
  </si>
  <si>
    <t>CLL 6 # 6-39</t>
  </si>
  <si>
    <t>PIEDRA PAPEL O TIJERA</t>
  </si>
  <si>
    <t>CL 12 # 7 72 BRR LA LEGUA</t>
  </si>
  <si>
    <t>600644</t>
  </si>
  <si>
    <t>AEL ZI POOL NVO ZIPAQUIRA I</t>
  </si>
  <si>
    <t>PLATIK - DROGUERIA Y MINIMARKET</t>
  </si>
  <si>
    <t>CL 13 11 15</t>
  </si>
  <si>
    <t>MISCELANEA DIANANDRES</t>
  </si>
  <si>
    <t>CR 10 # 15 07 BRR LA ESMERALDA</t>
  </si>
  <si>
    <t>600647</t>
  </si>
  <si>
    <t>AEL ZI POOL NVO ZIPAQUIRA IV</t>
  </si>
  <si>
    <t>JIRETH TELEFONIA</t>
  </si>
  <si>
    <t>CR 10 # 16 37 BRR LA ESMERALDA</t>
  </si>
  <si>
    <t>600652</t>
  </si>
  <si>
    <t>AEL ZI POOL NVO ZIPAQUIRA IX</t>
  </si>
  <si>
    <t>FRANSLY  MILLA</t>
  </si>
  <si>
    <t>Crra 33#12-43</t>
  </si>
  <si>
    <t>MUNDOCIBERNETICO</t>
  </si>
  <si>
    <t>CL 3 # 5 A 09 BRR RINCON DE BARANDILLAS</t>
  </si>
  <si>
    <t>600650</t>
  </si>
  <si>
    <t>AEL ZI POOL NVO ZIPAQUIRA VI</t>
  </si>
  <si>
    <t>NUBANIK</t>
  </si>
  <si>
    <t>CL 18 # 16 08 BRR CENTRO</t>
  </si>
  <si>
    <t>600651</t>
  </si>
  <si>
    <t>AEL ZI POOL NVO ZIPAQUIRA VII</t>
  </si>
  <si>
    <t>600672</t>
  </si>
  <si>
    <t>AEL ZI POOL NVO ZIPAQUIRA VIII</t>
  </si>
  <si>
    <t>COMPUSERVICEMW</t>
  </si>
  <si>
    <t>CL 4 # 13 21  LC 123 BRR SAN PABLO</t>
  </si>
  <si>
    <t>600654</t>
  </si>
  <si>
    <t>AEL ZI POOL NVO ZIPAQUIRA XI</t>
  </si>
  <si>
    <t>TIENDA DONDE CHELIS</t>
  </si>
  <si>
    <t>CR 11 # 20 109 BRR SANTA CLARA</t>
  </si>
  <si>
    <t>600657</t>
  </si>
  <si>
    <t>AEL ZI POOL NVO ZIPAQUIRA XV</t>
  </si>
  <si>
    <t>INTERNET VIDA</t>
  </si>
  <si>
    <t>CL 4 # 4 37 BRR SAN MIGUEL</t>
  </si>
  <si>
    <t>600658</t>
  </si>
  <si>
    <t>AEL ZI POOL NVO ZIPAQUIRA XVI</t>
  </si>
  <si>
    <t>INTERNET LUX</t>
  </si>
  <si>
    <t>CL 13 # 13 A 08 BRR LIBERIA</t>
  </si>
  <si>
    <t>600691</t>
  </si>
  <si>
    <t>AEL ZI POOL NVO ZIPAQUIRA XX</t>
  </si>
  <si>
    <t>CRA. 10 #8A-11 ZIPAQUIR CUNDINAMARCA</t>
  </si>
  <si>
    <t>600668</t>
  </si>
  <si>
    <t>AEL ZI POOL NVO ZIPAQUIRA XXV</t>
  </si>
  <si>
    <t>LA HACIENDA</t>
  </si>
  <si>
    <t>CRA. 6F #17-5 ZIPAQUIR CUNDINAMARCA</t>
  </si>
  <si>
    <t>600669</t>
  </si>
  <si>
    <t>AEL ZI POOL NVO ZIPAQUIRA XXX</t>
  </si>
  <si>
    <t>DISTRIBUIDA DE BELLEZA</t>
  </si>
  <si>
    <t>CL 13 # 15 30 BRR SAN CARLOS</t>
  </si>
  <si>
    <t>601104</t>
  </si>
  <si>
    <t>AEL ZI POOL TRAS CHOCONTA</t>
  </si>
  <si>
    <t>MIGUEL ANGEL  SUCEBA ORTIZ</t>
  </si>
  <si>
    <t>LA CAPILLA</t>
  </si>
  <si>
    <t>La Capilla Boyac??,Cl 4</t>
  </si>
  <si>
    <t>JULIETA MISCELANEA Y PAPELERIA</t>
  </si>
  <si>
    <t>GUAYATA</t>
  </si>
  <si>
    <t>CR 15 # 4 07 BRR CENTRO GUAYATA</t>
  </si>
  <si>
    <t>600310</t>
  </si>
  <si>
    <t>AEL ZI POOL TRAS NVO CAJICA VI</t>
  </si>
  <si>
    <t>PDP CAJICA</t>
  </si>
  <si>
    <t>CAJICA</t>
  </si>
  <si>
    <t>CLL 2 #4-57 LC 102</t>
  </si>
  <si>
    <t>PUNTO DE PAGO CAJICA</t>
  </si>
  <si>
    <t>CL 2 # 4 57 BRR CENTRO</t>
  </si>
  <si>
    <t>600692</t>
  </si>
  <si>
    <t>AEL ZI POOL TRAS NVO ZIPAQUIRA</t>
  </si>
  <si>
    <t>GENS STORE</t>
  </si>
  <si>
    <t>CR 16 # 6 71 BRR ALGARRA 3</t>
  </si>
  <si>
    <t>600625</t>
  </si>
  <si>
    <t>AEL ZI POOL TRAS UBATE</t>
  </si>
  <si>
    <t>SPED PAPELERIA</t>
  </si>
  <si>
    <t>CL 11 # 4 20 BRR JUAN JOSE NEIRA</t>
  </si>
  <si>
    <t>600464</t>
  </si>
  <si>
    <t>AEL ZI TRAS NVO GACHANCIPA</t>
  </si>
  <si>
    <t>PLATIK - PAPELERÍA ACUARIO 2</t>
  </si>
  <si>
    <t>GACHANCIPA</t>
  </si>
  <si>
    <t>CR 5 3 93</t>
  </si>
  <si>
    <t>DORIS ARIZA ARIZA</t>
  </si>
  <si>
    <t>AK 3 # 3 09  X BRR CENTRO</t>
  </si>
  <si>
    <t>600314</t>
  </si>
  <si>
    <t>AEL ZIPA POOL NVO CAJICA II</t>
  </si>
  <si>
    <t>WILMAR ALEXIS MURILLO MORENO</t>
  </si>
  <si>
    <t>CAJICÁ</t>
  </si>
  <si>
    <t>Calle 3 #12-20 local 1 b</t>
  </si>
  <si>
    <t>MP COMUNICACIONES</t>
  </si>
  <si>
    <t>CL 4 # 6 46 BRR CENTRO</t>
  </si>
  <si>
    <t>600504</t>
  </si>
  <si>
    <t>AEL ZIPA POOL NVO CALERA IV</t>
  </si>
  <si>
    <t>Carrera 7 # 138-33 Piso 1</t>
  </si>
  <si>
    <t>Carrera 9 # 147B-60</t>
  </si>
  <si>
    <t>SPID35 CEDRITOS  CALLE 140</t>
  </si>
  <si>
    <t>Calle 140 N° 10A - 19</t>
  </si>
  <si>
    <t>PLATIK - LA MONTAÑITA</t>
  </si>
  <si>
    <t>CR 6 A 162 A 04</t>
  </si>
  <si>
    <t>PUNTO DE PAGO LA CALERA</t>
  </si>
  <si>
    <t>LA CALERA</t>
  </si>
  <si>
    <t>CL 7 # 2B 34 LC 202</t>
  </si>
  <si>
    <t>600496</t>
  </si>
  <si>
    <t>AEL ZIPA POOL NVO CALERA IX</t>
  </si>
  <si>
    <t>Kilómetro 10.3 vereda Yerbabuena  después del puente sindamanoy</t>
  </si>
  <si>
    <t>PDP SOPO</t>
  </si>
  <si>
    <t>SOPO</t>
  </si>
  <si>
    <t>CL 2 # 3-23</t>
  </si>
  <si>
    <t>CRAFF AC PAPELERIA</t>
  </si>
  <si>
    <t>GUASCA</t>
  </si>
  <si>
    <t>CL 5 # 1 - 16 BRR CENTRO</t>
  </si>
  <si>
    <t>600501</t>
  </si>
  <si>
    <t>AEL ZIPA POOL NVO CALERA VI</t>
  </si>
  <si>
    <t>600497</t>
  </si>
  <si>
    <t>AEL ZIPA POOL NVO CALERA VIII</t>
  </si>
  <si>
    <t>ENLAZADOS PUNTO NET</t>
  </si>
  <si>
    <t>GUATAVITA</t>
  </si>
  <si>
    <t>CR 2 # 4-56 BBR CENTRO</t>
  </si>
  <si>
    <t>600344</t>
  </si>
  <si>
    <t>AEL ZIPA POOL NVO CHOCONTA I</t>
  </si>
  <si>
    <t>CIGARRERIA PUEBLO VIEJO SONIA</t>
  </si>
  <si>
    <t>CHOCONTÁ</t>
  </si>
  <si>
    <t>calle 4 # 5 - 51</t>
  </si>
  <si>
    <t>MISCELANEA Y CACHARRERIA EL</t>
  </si>
  <si>
    <t>CHOCONTA</t>
  </si>
  <si>
    <t>CARRERA 5 # 4-29 CHOCONTA CUNDINAMARCA</t>
  </si>
  <si>
    <t>600345</t>
  </si>
  <si>
    <t>AEL ZIPA POOL NVO CHOCONTA II</t>
  </si>
  <si>
    <t>PDP CHOCONTA</t>
  </si>
  <si>
    <t>KR 5 # 5 - 73 LC 105 CC</t>
  </si>
  <si>
    <t>PUNTO DE PAGO CHOCONTA</t>
  </si>
  <si>
    <t>CR 5 # 5 73  LC 105 CC MOLINO DEL PARQUE</t>
  </si>
  <si>
    <t>600465</t>
  </si>
  <si>
    <t>AEL ZIPA POOL NVO GACHETA I</t>
  </si>
  <si>
    <t>PREMIUM GACHETA</t>
  </si>
  <si>
    <t>GACHETA</t>
  </si>
  <si>
    <t>CR 4 # 6 21  AV CR BRR JARDIN</t>
  </si>
  <si>
    <t>600557</t>
  </si>
  <si>
    <t>AEL ZIPA POOL NVO PACHO I</t>
  </si>
  <si>
    <t>PDP PACHO</t>
  </si>
  <si>
    <t>PACHO</t>
  </si>
  <si>
    <t>CRA 18 # 7-43</t>
  </si>
  <si>
    <t>JERMOBILE COMUNICACIONES</t>
  </si>
  <si>
    <t>CR 16 # 7 15 BRR CENTRO</t>
  </si>
  <si>
    <t>600559</t>
  </si>
  <si>
    <t>AEL ZIPA POOL NVO PACHO III</t>
  </si>
  <si>
    <t>ACAMROCA</t>
  </si>
  <si>
    <t>CR 13 # 7A-55 BRR KENNEDY</t>
  </si>
  <si>
    <t>600584</t>
  </si>
  <si>
    <t>AEL ZIPA POOL NVO TOCANCIPA</t>
  </si>
  <si>
    <t>PAPELERIA E INTERNET LAS VIOLETAS</t>
  </si>
  <si>
    <t>SESQUILE</t>
  </si>
  <si>
    <t>CR 5 # 8 16  P 2 BRR CENTRO</t>
  </si>
  <si>
    <t>600613</t>
  </si>
  <si>
    <t>AEL ZIPA POOL NVO TOCANCIPA III</t>
  </si>
  <si>
    <t>PLATIK - POLIZAS Y SEGUROS</t>
  </si>
  <si>
    <t>TOCANCIPA</t>
  </si>
  <si>
    <t>CL 10 7 64 TOCANCIPA</t>
  </si>
  <si>
    <t>PAPELERIA Y MISCELANEA ATLAS</t>
  </si>
  <si>
    <t>CR 7 # 7 29 BRR CENTRO</t>
  </si>
  <si>
    <t>600619</t>
  </si>
  <si>
    <t>AEL ZIPA POOL NVO UBATE V</t>
  </si>
  <si>
    <t>GIROS POSTALES NACIONALES</t>
  </si>
  <si>
    <t>CL 7 # 8 62 BRR CENTRO</t>
  </si>
  <si>
    <t>600624</t>
  </si>
  <si>
    <t>AEL ZIPA POOL NVO UBATE X</t>
  </si>
  <si>
    <t>COMUNICACIONES SYS</t>
  </si>
  <si>
    <t>CR 6 # 10 03  LC 2 BRR UBATE</t>
  </si>
  <si>
    <t>600599</t>
  </si>
  <si>
    <t>AEL ZIPA POOL NVO UBATE XIV</t>
  </si>
  <si>
    <t>PAC LUIS EDUARDO PEDRAZA</t>
  </si>
  <si>
    <t>TAUSA</t>
  </si>
  <si>
    <t>KR 2ª #1ª-50 TAUSA CUNDINAMARCA</t>
  </si>
  <si>
    <t>COMERCIANTE PAPELERIA</t>
  </si>
  <si>
    <t>SUTATAUSA</t>
  </si>
  <si>
    <t>CR 4 # 3 53 BRR CENTRO</t>
  </si>
  <si>
    <t>600351</t>
  </si>
  <si>
    <t>AEL ZIPA POOL NVO UBATTE II</t>
  </si>
  <si>
    <t>PAPELERIA INGRID</t>
  </si>
  <si>
    <t>CUCUNUBA</t>
  </si>
  <si>
    <t>CR 2 # 3 37 BRR CENTRO</t>
  </si>
  <si>
    <t>600616</t>
  </si>
  <si>
    <t>AEL ZIPA POOL NVO ZIPAQUIRA</t>
  </si>
  <si>
    <t>PDP TOCANCIPA</t>
  </si>
  <si>
    <t>CL 11 # 4-64</t>
  </si>
  <si>
    <t>COMUNICACIONESES</t>
  </si>
  <si>
    <t>CR 6 # 12 50 BRR CENTRO</t>
  </si>
  <si>
    <t>600554</t>
  </si>
  <si>
    <t>AEL ZIPA POOL NVO ZIPAQUIRA XXXI</t>
  </si>
  <si>
    <t>INTERJOELNET</t>
  </si>
  <si>
    <t>NEMOCON</t>
  </si>
  <si>
    <t>VDA PATIO BONITO SEC LA CAPILLA BRR PATIO</t>
  </si>
  <si>
    <t>600347</t>
  </si>
  <si>
    <t>AEL ZIPA POOL NVO ZIPAQUIRA XXXII</t>
  </si>
  <si>
    <t>JOSE ESTEBAN ROCHA AGUILAR</t>
  </si>
  <si>
    <t>COGUA</t>
  </si>
  <si>
    <t>Vereda la unio</t>
  </si>
  <si>
    <t>CL 7 # 6-38</t>
  </si>
  <si>
    <t>600626</t>
  </si>
  <si>
    <t>AEL ZIPA POOL TRAS NVO UBATE X</t>
  </si>
  <si>
    <t>GALLO COMUNICACIONES</t>
  </si>
  <si>
    <t>CR 7 # 11 40 BRR JUAN JOSE NEIRA</t>
  </si>
  <si>
    <t>806025</t>
  </si>
  <si>
    <t>AEL-AEH ALQUERIA 2</t>
  </si>
  <si>
    <t>803012</t>
  </si>
  <si>
    <t>AEL-AEH AV CHILE 1A</t>
  </si>
  <si>
    <t>PLATIK - GRAFI Y PUNTO SAS</t>
  </si>
  <si>
    <t>CL 74 13 26</t>
  </si>
  <si>
    <t>803013</t>
  </si>
  <si>
    <t>AEL-AEH AV CHILE 1B</t>
  </si>
  <si>
    <t>807044</t>
  </si>
  <si>
    <t>AEL-AEH BOITA</t>
  </si>
  <si>
    <t>PLATIK - CAPI CENTRO 1 ASESORI</t>
  </si>
  <si>
    <t>CL 45 SUR 72Q 52</t>
  </si>
  <si>
    <t>OYM COMUNICACIONES</t>
  </si>
  <si>
    <t>CR 72 M # 44 27 - SUR BRR MARCELLA</t>
  </si>
  <si>
    <t>808025</t>
  </si>
  <si>
    <t>AEL-AEH BOSA PIAMONTE</t>
  </si>
  <si>
    <t>PLATIK - CAFE INTERNET EXITO</t>
  </si>
  <si>
    <t>DG 69B SUR 78C 16</t>
  </si>
  <si>
    <t>808032</t>
  </si>
  <si>
    <t>AEL-AEH BRITALIA3</t>
  </si>
  <si>
    <t>PLATIK - SALSAMENTARIA LA UNIDAD</t>
  </si>
  <si>
    <t>CL 56 A SUR 77K 52</t>
  </si>
  <si>
    <t>PUNTOSRVIS BOGOTA 23</t>
  </si>
  <si>
    <t>CL 55 SUR # 77 M 08  P 1 BRR CATALINA LL</t>
  </si>
  <si>
    <t>805033</t>
  </si>
  <si>
    <t>AEL-AEH CENTRO 16 A</t>
  </si>
  <si>
    <t>FAST SHOPPING FGR</t>
  </si>
  <si>
    <t>CL. 19 #12-42 BOGOT COLOMBIA</t>
  </si>
  <si>
    <t>807056</t>
  </si>
  <si>
    <t>AEL-AEH DIANA TURBAY 3</t>
  </si>
  <si>
    <t>PLATIK - PAPELERIA Y MISCELANIA LA</t>
  </si>
  <si>
    <t>CR 5BIS  48Z  03 S</t>
  </si>
  <si>
    <t>CIGARRERIA EL EDEN DE CHA</t>
  </si>
  <si>
    <t>CL 49 BIS SUR # 5 B 77 BRR SAN AGUSTIN</t>
  </si>
  <si>
    <t>804020</t>
  </si>
  <si>
    <t>AEL-AEH ESTRADA 1</t>
  </si>
  <si>
    <t>Carrera 69 A # 71A - 21</t>
  </si>
  <si>
    <t>PLATIK - LENCERIA MENCHO</t>
  </si>
  <si>
    <t>CR 69 73 27</t>
  </si>
  <si>
    <t>TIENDA ROSITA LA 72</t>
  </si>
  <si>
    <t>CR 69 J # 72 72 BRR FERIAS</t>
  </si>
  <si>
    <t>806021</t>
  </si>
  <si>
    <t>AEL-AEH FONTIBON 13</t>
  </si>
  <si>
    <t>PLATIK - MISCELANEA FLOR</t>
  </si>
  <si>
    <t>CLL 22 G 119 A 29</t>
  </si>
  <si>
    <t>TIENDA ESCOLAR</t>
  </si>
  <si>
    <t>CR 121 # 22 H 33 BRR LA SELFITA FONTIBON</t>
  </si>
  <si>
    <t>807019</t>
  </si>
  <si>
    <t>AEL-AEH MOLINOS 1</t>
  </si>
  <si>
    <t>MISCELANEA Y PAPELERIA DICELIS</t>
  </si>
  <si>
    <t>CL. 50A SUR #7-51 BOGOT COLOMBIA</t>
  </si>
  <si>
    <t>808033</t>
  </si>
  <si>
    <t>AEL-AEH PATIO BONITO</t>
  </si>
  <si>
    <t>PLATIK - JL COMUNICACIONES</t>
  </si>
  <si>
    <t>CL 22 SUR 70 29</t>
  </si>
  <si>
    <t>CR 71 D # 6 94 - SUR  CC PLAZA AMERICAS LC</t>
  </si>
  <si>
    <t>805019</t>
  </si>
  <si>
    <t>AEL-AEH PRINCIPAL C</t>
  </si>
  <si>
    <t>PAPELERIA Y EMPAQUES LIZ</t>
  </si>
  <si>
    <t>CL 9 BIS # 19 A 66  LC 105 BRR SAN ANDRESITO</t>
  </si>
  <si>
    <t>805017</t>
  </si>
  <si>
    <t>AEL-AEH RICAUTE</t>
  </si>
  <si>
    <t>CR 30 # 7 45  OF PRINCIPAL BRR RICAURTE</t>
  </si>
  <si>
    <t>804044</t>
  </si>
  <si>
    <t>AEL-AEH RODEO 2</t>
  </si>
  <si>
    <t>804025</t>
  </si>
  <si>
    <t>AEL-AEH SAN FERNANDO</t>
  </si>
  <si>
    <t>610787</t>
  </si>
  <si>
    <t>AEL TRAS NVO KENNEDY 2</t>
  </si>
  <si>
    <t>PDP BOGOTA PLAZA DE LAS</t>
  </si>
  <si>
    <t>CR 78   35  07 SUR</t>
  </si>
  <si>
    <t>LA DISTRIBUIDORA</t>
  </si>
  <si>
    <t>CALLE 26 SUR NO. 77-14</t>
  </si>
  <si>
    <t>600303</t>
  </si>
  <si>
    <t>AEL VI POOL NVO BITUIMA I</t>
  </si>
  <si>
    <t>NURY TORRES GUTIERREZ</t>
  </si>
  <si>
    <t>ALBÁN</t>
  </si>
  <si>
    <t>Carrera 6ta puenes</t>
  </si>
  <si>
    <t>LUBRICANTESYCOMBUSTIBLESELTRIA</t>
  </si>
  <si>
    <t>BITUIMA</t>
  </si>
  <si>
    <t>CL QUIPILI LA SIERRA BRR QUIIPILE</t>
  </si>
  <si>
    <t>600495</t>
  </si>
  <si>
    <t>AEL VI POOL NVO GUADUAS I</t>
  </si>
  <si>
    <t>PV. HONDA</t>
  </si>
  <si>
    <t>HONDA</t>
  </si>
  <si>
    <t>KR 11 CL 14 ESQUINA PALACIO MUNICIPAL</t>
  </si>
  <si>
    <t>MARIA RUBIELA PALACIO CHIQUIZA</t>
  </si>
  <si>
    <t>GUADUAS</t>
  </si>
  <si>
    <t>calle 5 # 4 - 02 local 2</t>
  </si>
  <si>
    <t>TECPHONEGUADUAS</t>
  </si>
  <si>
    <t>CL 4 # 4 28 BRR CENTRO GUADUAS</t>
  </si>
  <si>
    <t>600492</t>
  </si>
  <si>
    <t>AEL VI POOL NVO GUADUAS II</t>
  </si>
  <si>
    <t>MARYSOL MORENO</t>
  </si>
  <si>
    <t>calle 3 #4 - 21</t>
  </si>
  <si>
    <t>CHAMALEON CELURED</t>
  </si>
  <si>
    <t>CL 9 # 4 A 79 BRR DIANA TURBAY</t>
  </si>
  <si>
    <t>600498</t>
  </si>
  <si>
    <t>AEL VI POOL NVO GUAYABAL IV</t>
  </si>
  <si>
    <t>DIANA MARICELA ROSERO</t>
  </si>
  <si>
    <t>Gran  plaza</t>
  </si>
  <si>
    <t>PAPELERIA Y VARIEDADES MAGICO</t>
  </si>
  <si>
    <t>ALBAN</t>
  </si>
  <si>
    <t>CR 2 # 4 48 BRR CENTRO</t>
  </si>
  <si>
    <t>600508</t>
  </si>
  <si>
    <t>AEL VI POOL NVO LA PALMA</t>
  </si>
  <si>
    <t>PV. LA DORADA</t>
  </si>
  <si>
    <t>LA DORADA</t>
  </si>
  <si>
    <t>KR 2  14 08 PISO 1 LC BANCO BOGOTA</t>
  </si>
  <si>
    <t>STELA PATIRRO</t>
  </si>
  <si>
    <t>CAPARRAPÍ</t>
  </si>
  <si>
    <t>Carrera   3 # 9-50  -</t>
  </si>
  <si>
    <t>MOTOCAR MMR</t>
  </si>
  <si>
    <t>LA PALMA</t>
  </si>
  <si>
    <t>CR 4 # 5 56 BRR LAS PUENTES</t>
  </si>
  <si>
    <t>600810</t>
  </si>
  <si>
    <t>AEL VI POOL NVO LA VEGA IX</t>
  </si>
  <si>
    <t>PDP LA VEGA</t>
  </si>
  <si>
    <t>LA VEGA</t>
  </si>
  <si>
    <t>CLL 20 # 3 - 60</t>
  </si>
  <si>
    <t>MATHEO PC COMUNICACIONES</t>
  </si>
  <si>
    <t>CR 3 # 20 45 BRR CENTRO</t>
  </si>
  <si>
    <t>600566</t>
  </si>
  <si>
    <t>AEL VI POOL NVO PTO BOGOTA</t>
  </si>
  <si>
    <t>JENNY GUTIERREZ</t>
  </si>
  <si>
    <t>carrera 10 7-02</t>
  </si>
  <si>
    <t>VIDEOCOMUNICACIONES NED</t>
  </si>
  <si>
    <t>CR 4 # 1 - 71 BRR CENTRO</t>
  </si>
  <si>
    <t>600567</t>
  </si>
  <si>
    <t>AEL VI POOL NVO PTO BTA Y SALGAR II</t>
  </si>
  <si>
    <t>BRIGITH URREA</t>
  </si>
  <si>
    <t>PUERTO SALGAR</t>
  </si>
  <si>
    <t>B/ PUERTO GUTIERREZ</t>
  </si>
  <si>
    <t>MONTERREY PAPELERIA Y</t>
  </si>
  <si>
    <t>MZ D CA 2 BRR DIVINO NINO</t>
  </si>
  <si>
    <t>600569</t>
  </si>
  <si>
    <t>AEL VI POOL NVO PTO BTA Y SALGAR III</t>
  </si>
  <si>
    <t>MARIELA  CADENA</t>
  </si>
  <si>
    <t>Carrera 6   # 12-0  -</t>
  </si>
  <si>
    <t>PAPELERIA Y SERVICIOS CENTRAL</t>
  </si>
  <si>
    <t>CL 14 # 10 63 BRR CENTRO</t>
  </si>
  <si>
    <t>600576</t>
  </si>
  <si>
    <t>AEL VI POOL NVO SAN FRANCISCO II</t>
  </si>
  <si>
    <t>MAO DROGUERIA SAN FRANCISCO</t>
  </si>
  <si>
    <t>SAN FRANCISCO</t>
  </si>
  <si>
    <t>CL 2 # 7 59 BRR CENTRO</t>
  </si>
  <si>
    <t>600629</t>
  </si>
  <si>
    <t>AEL VI POOL NVO UTICA I</t>
  </si>
  <si>
    <t>FRED GARCIA</t>
  </si>
  <si>
    <t>San carlos</t>
  </si>
  <si>
    <t>DJ MAS QUE PAPEL</t>
  </si>
  <si>
    <t>UTICA</t>
  </si>
  <si>
    <t>CL 5 # 3 25 BRR COMUNEROS</t>
  </si>
  <si>
    <t>600632</t>
  </si>
  <si>
    <t>AEL VI POOL NVO VERGARA I</t>
  </si>
  <si>
    <t>TIERRA SANTA</t>
  </si>
  <si>
    <t>VERGARA</t>
  </si>
  <si>
    <t>CL. 3 #4-28 VERGARA CUNDINAMARCA</t>
  </si>
  <si>
    <t>600809</t>
  </si>
  <si>
    <t>AEL VI POOL NVO VILLETA I</t>
  </si>
  <si>
    <t>PDP VILLETA</t>
  </si>
  <si>
    <t>VILLETA</t>
  </si>
  <si>
    <t>CL 5# 6-17</t>
  </si>
  <si>
    <t>MISCELANEA NUESTRA SEORA DE</t>
  </si>
  <si>
    <t>CR 3 # 52 54 BRR CENTRO</t>
  </si>
  <si>
    <t>600641</t>
  </si>
  <si>
    <t>AEL VI POOL NVO YACOPI I</t>
  </si>
  <si>
    <t>PAULA ANDREA ARANGO GIRALDO</t>
  </si>
  <si>
    <t>LA VICTORIA</t>
  </si>
  <si>
    <t>calle 9 Nro. 6-02</t>
  </si>
  <si>
    <t>EXPRESS YACOPI BRR CENTRO</t>
  </si>
  <si>
    <t>YACOPI</t>
  </si>
  <si>
    <t>CL 3 # 9 44 BRR CENTRO</t>
  </si>
  <si>
    <t>600509</t>
  </si>
  <si>
    <t>AEL VI POOL TRAS LA PEÃ'A</t>
  </si>
  <si>
    <t>LUIS ENRIQUE MARTINEZ GUERRERO</t>
  </si>
  <si>
    <t>LA PENA</t>
  </si>
  <si>
    <t>CR 2 NO. 4 - 34 BRR CENTRO</t>
  </si>
  <si>
    <t>600635</t>
  </si>
  <si>
    <t>AEL VI POOL TRAS VILLETA I</t>
  </si>
  <si>
    <t>WEB CENTER CM</t>
  </si>
  <si>
    <t>CL 7 # 5 10 BRR CENTRO</t>
  </si>
  <si>
    <t>600583</t>
  </si>
  <si>
    <t>AEL VIL POOL NVO SASAIMA I</t>
  </si>
  <si>
    <t>C2 ESTUDIOS CREATIVOS</t>
  </si>
  <si>
    <t>SASAIMA</t>
  </si>
  <si>
    <t>CR 3 # 2 91  LC 1 BRR SASAIMA    CENTRO</t>
  </si>
  <si>
    <t>600582</t>
  </si>
  <si>
    <t>AEL VIL POOL NVO SASAIMA II</t>
  </si>
  <si>
    <t>600637</t>
  </si>
  <si>
    <t>AEL VIL POOL NVO VILLETA II</t>
  </si>
  <si>
    <t>LA CASITA DE JULIANA MR</t>
  </si>
  <si>
    <t>DG 2 # 10 42 BRR BELLO HORIZONTE</t>
  </si>
  <si>
    <t>600689</t>
  </si>
  <si>
    <t>AEL VIL POOL NVO VILLETA IV</t>
  </si>
  <si>
    <t>600636</t>
  </si>
  <si>
    <t>AEL VIL POOL NVO VILLETA V</t>
  </si>
  <si>
    <t>TECPHONEVILLETA</t>
  </si>
  <si>
    <t>CR 7 # 3 A 62 BRR CENTRO VILLETA</t>
  </si>
  <si>
    <t>601099</t>
  </si>
  <si>
    <t>AEL ZI POOL EXP CALERA I</t>
  </si>
  <si>
    <t>PLATIK - BLES ACCESORIOS</t>
  </si>
  <si>
    <t>CR 2A 127B 18</t>
  </si>
  <si>
    <t>601100</t>
  </si>
  <si>
    <t>AEL ZI POOL EXP CHIA I</t>
  </si>
  <si>
    <t>SERVITECA CHIA LTDA</t>
  </si>
  <si>
    <t>CR 12 # 9 01 BRR CENTRO</t>
  </si>
  <si>
    <t>601103</t>
  </si>
  <si>
    <t>AEL ZI POOL EXP UBATE ESQUINA</t>
  </si>
  <si>
    <t>NEWCOM COMPUTADORES</t>
  </si>
  <si>
    <t>CR 8 # 9 40  LC 8 BRR JUAN JOSE NEIRA</t>
  </si>
  <si>
    <t>600675</t>
  </si>
  <si>
    <t>AEL ZI POOL NVO CHIA III</t>
  </si>
  <si>
    <t>COMPUCOPIAS MALDONADO PRIETO</t>
  </si>
  <si>
    <t>CR 12 # 10 3 BRR CENTRO</t>
  </si>
  <si>
    <t>600676</t>
  </si>
  <si>
    <t>AEL ZI POOL NVO CHIA III 2</t>
  </si>
  <si>
    <t>600331</t>
  </si>
  <si>
    <t>AEL ZI POOL NVO CHIA IV</t>
  </si>
  <si>
    <t>PRACTISISTEMAS SAS</t>
  </si>
  <si>
    <t>CR 10 # 6 9 BRR CHIA</t>
  </si>
  <si>
    <t>600336</t>
  </si>
  <si>
    <t>AEL ZI POOL NVO CHIA IX</t>
  </si>
  <si>
    <t>CR 13 # 10 15 BRR CHIA</t>
  </si>
  <si>
    <t>600333</t>
  </si>
  <si>
    <t>AEL ZI POOL NVO CHIA VI</t>
  </si>
  <si>
    <t>Kilometro 2.5 Vía Chía - Cajicá, Costado Oriental</t>
  </si>
  <si>
    <t>PLATIK - MULTISERVICIOS DON</t>
  </si>
  <si>
    <t>AV PRADILLA 2 ESTE 71 L 1-94</t>
  </si>
  <si>
    <t>PAPELERA INNOVA</t>
  </si>
  <si>
    <t>CRA. 1 #32-42 CHA CUNDINAMARCA COLOMBIA</t>
  </si>
  <si>
    <t>600338</t>
  </si>
  <si>
    <t>AEL ZI POOL NVO CHIA XI</t>
  </si>
  <si>
    <t>AV. PRADILLA 5-31 ESTE L-133 INT. OLIMPICA C.</t>
  </si>
  <si>
    <t>601085</t>
  </si>
  <si>
    <t>AEL ZI POOL NVO CHOCONTA EXPANSION</t>
  </si>
  <si>
    <t>YESIKA SALCEDO</t>
  </si>
  <si>
    <t>MACHETA</t>
  </si>
  <si>
    <t>CL 5 # 4 43 BRR PABLO VI</t>
  </si>
  <si>
    <t>805088</t>
  </si>
  <si>
    <t>AEL-AEH SANCHO PANZA 1</t>
  </si>
  <si>
    <t>805092</t>
  </si>
  <si>
    <t>AEL-AEH SANCHO PANZA 5</t>
  </si>
  <si>
    <t>805093</t>
  </si>
  <si>
    <t>AEL-AEH SANCHO PANZA 6</t>
  </si>
  <si>
    <t>805086</t>
  </si>
  <si>
    <t>AEL-AEH TITOS 3</t>
  </si>
  <si>
    <t>805071</t>
  </si>
  <si>
    <t>AEL-AEH VAQUERO 1</t>
  </si>
  <si>
    <t>PLATIK - VARIEDADES DAME</t>
  </si>
  <si>
    <t>AK 14 1 05</t>
  </si>
  <si>
    <t>EL CALIX</t>
  </si>
  <si>
    <t>AC. 3 #18C-48 BOGOT COLOMBIA</t>
  </si>
  <si>
    <t>808049</t>
  </si>
  <si>
    <t>AEL-AEH VENTANILLA 2</t>
  </si>
  <si>
    <t>PLATIK - DROGUERÍA LA CAMILA JR</t>
  </si>
  <si>
    <t>TV 40 73B 89SUR</t>
  </si>
  <si>
    <t>PAPELERA MULTISERVICIOS JIREH</t>
  </si>
  <si>
    <t>CR 45 # 73 B 13 - SUR BRR LAS BRISAS</t>
  </si>
  <si>
    <t>808065</t>
  </si>
  <si>
    <t>AEL-AEH VILLA DEL RIO</t>
  </si>
  <si>
    <t>DCOM 02</t>
  </si>
  <si>
    <t>CL 57 B SUR # 70 56 - SUR BRR VILLA DEL RIO</t>
  </si>
  <si>
    <t>804018</t>
  </si>
  <si>
    <t>AEL-AEH VILLAS GRANADA</t>
  </si>
  <si>
    <t>PLATIK - UNIVERCITY</t>
  </si>
  <si>
    <t>CRA 112 A 77A 45</t>
  </si>
  <si>
    <t>LO DUCE DE UNUMA</t>
  </si>
  <si>
    <t>CR 112 A # 77 C 21  P 1 BRR VILLAS DE</t>
  </si>
  <si>
    <t>825002</t>
  </si>
  <si>
    <t>AEL-AZ RICAURTE #2</t>
  </si>
  <si>
    <t>PUNTOSERVIS BOGOTA 25</t>
  </si>
  <si>
    <t>CL 9 # 23 17  LC 4 BRR SAN ANDRESITO SAN</t>
  </si>
  <si>
    <t>837003</t>
  </si>
  <si>
    <t>AEL-CAP</t>
  </si>
  <si>
    <t>835016</t>
  </si>
  <si>
    <t>AEL-CAP FATIMA CECILIA</t>
  </si>
  <si>
    <t>837008</t>
  </si>
  <si>
    <t>AEL-CAP NEW YORK</t>
  </si>
  <si>
    <t>CRA 68 N 38D - 19 SUR</t>
  </si>
  <si>
    <t>PLATIK - DROGUERIA PHARMA</t>
  </si>
  <si>
    <t>CRA 72F BIS 39D 12 S</t>
  </si>
  <si>
    <t>COMUNICACIONES APRISSA</t>
  </si>
  <si>
    <t>CRA. 72F BIS A #39F SUR-46 BOGOT COLOMBIA</t>
  </si>
  <si>
    <t>835006</t>
  </si>
  <si>
    <t>AEL-CAP OLAYA</t>
  </si>
  <si>
    <t>FERPACOL</t>
  </si>
  <si>
    <t>CL 28 SUR # 19 D 11 BRR OLAYA</t>
  </si>
  <si>
    <t>836004</t>
  </si>
  <si>
    <t>AEL-CAP SAN ANDRESITO</t>
  </si>
  <si>
    <t>VIDEORAMA38</t>
  </si>
  <si>
    <t>CR 38 # 7 61 BRR GORGONZOLA</t>
  </si>
  <si>
    <t>835005</t>
  </si>
  <si>
    <t>AEL-CAP SAN VICTORINO</t>
  </si>
  <si>
    <t>NMSOLUCIONES EN LINEA</t>
  </si>
  <si>
    <t>CARRERA 10 14 23</t>
  </si>
  <si>
    <t>835014</t>
  </si>
  <si>
    <t>AEL-CAP TUNAL CLL 33</t>
  </si>
  <si>
    <t>814011</t>
  </si>
  <si>
    <t>AEL-EST CASTELLANA</t>
  </si>
  <si>
    <t>PET STORE SHAIAS</t>
  </si>
  <si>
    <t>DG 82 # 79 G 92  LC 2 BRR ESPAOLA</t>
  </si>
  <si>
    <t>815016</t>
  </si>
  <si>
    <t>AEL-EST CHAPARRO 3</t>
  </si>
  <si>
    <t>815015</t>
  </si>
  <si>
    <t>AEL-EST CHAPINERO 2</t>
  </si>
  <si>
    <t>PLATIK - NELSON GABRIEL FAJARDO</t>
  </si>
  <si>
    <t>CL 51 16  15</t>
  </si>
  <si>
    <t>TIENCOL</t>
  </si>
  <si>
    <t>CL 52 # 14 37 BRR QUESADA</t>
  </si>
  <si>
    <t>815041</t>
  </si>
  <si>
    <t>AEL-EST RESTREPO 4</t>
  </si>
  <si>
    <t>PLATIK - DROGUERIA BONAPAR2</t>
  </si>
  <si>
    <t>CR 27 17 02 SUR</t>
  </si>
  <si>
    <t>SURTI RAMOS</t>
  </si>
  <si>
    <t>CL. 19 SUR #26-60 BOGOT COLOMBIA</t>
  </si>
  <si>
    <t>848032</t>
  </si>
  <si>
    <t>AEL-IBS BOMBEROS BOSA</t>
  </si>
  <si>
    <t>PLATIK - CIGARRERIA JC</t>
  </si>
  <si>
    <t>CL 65 SUR 78B 03 L 3</t>
  </si>
  <si>
    <t>COLPATRIA CADE BOSA ESTACION</t>
  </si>
  <si>
    <t>CR 77 J # 63 53 - SUR BRR BOSA ESTACION</t>
  </si>
  <si>
    <t>848071</t>
  </si>
  <si>
    <t>AEL-IBS BOSA CENTRO</t>
  </si>
  <si>
    <t>PLATIK - PAGATODO PARA TODOS</t>
  </si>
  <si>
    <t>CLL 65 F SUR 80 D 04</t>
  </si>
  <si>
    <t>TIENDA DE SAN JOSE</t>
  </si>
  <si>
    <t>CR 80 H # 63 44 - SUR BRR BOSA CENTRO</t>
  </si>
  <si>
    <t>848042</t>
  </si>
  <si>
    <t>AEL-IBS BRITALIA</t>
  </si>
  <si>
    <t>PLATIK - DATACEL.CO</t>
  </si>
  <si>
    <t>AK 80 45 SUR 23</t>
  </si>
  <si>
    <t>848022</t>
  </si>
  <si>
    <t>AEL-IBS BRITALIA SUPERMERCADO</t>
  </si>
  <si>
    <t>845002</t>
  </si>
  <si>
    <t>AEL-IBS CUADRA DESTAPADA</t>
  </si>
  <si>
    <t>PAOCOM</t>
  </si>
  <si>
    <t>CRA. 13 #3-21 BOGOT COLOMBIA</t>
  </si>
  <si>
    <t>848024</t>
  </si>
  <si>
    <t>AEL-IBS HILANDERIAS</t>
  </si>
  <si>
    <t>PLATIK - TUA CONTAB SERVICE</t>
  </si>
  <si>
    <t>CL 65C SUR 78F 14</t>
  </si>
  <si>
    <t>PAALERA AARN</t>
  </si>
  <si>
    <t>CALLE 65A SUR # 78H 10</t>
  </si>
  <si>
    <t>848026</t>
  </si>
  <si>
    <t>AEL-IBS LA PAZ SUPERMERCA</t>
  </si>
  <si>
    <t>848038</t>
  </si>
  <si>
    <t>AEL-IBS PALENQUE PANADERI</t>
  </si>
  <si>
    <t>PLATIK - METRO MILENIUN</t>
  </si>
  <si>
    <t>CL 42 S 78 D 13</t>
  </si>
  <si>
    <t>PAPELERIA VALELY</t>
  </si>
  <si>
    <t>CL 42 SUR # 78 D 13 BRR TIMIZA</t>
  </si>
  <si>
    <t>848055</t>
  </si>
  <si>
    <t>AEL-IBS PATIO BONITO IGLESIA</t>
  </si>
  <si>
    <t>COMUNICACIONES YANFER</t>
  </si>
  <si>
    <t>CR 87 # 39 A 09 - SUR BRR PATIO BONITO II</t>
  </si>
  <si>
    <t>845036</t>
  </si>
  <si>
    <t>AEL-IBS SUPERMERCADO</t>
  </si>
  <si>
    <t>PLATIK - ANDERSON JULIAN VELASCO</t>
  </si>
  <si>
    <t>CR 9A  48D 02 SUR</t>
  </si>
  <si>
    <t>GLORIA ELSA CORTES GARCIA</t>
  </si>
  <si>
    <t>CR 10 # 48 A 25 - SUR BRR VILLA GLADYS</t>
  </si>
  <si>
    <t>842008</t>
  </si>
  <si>
    <t>AEL-IBS VILLAS DE PRADO R</t>
  </si>
  <si>
    <t>CALLE 175 N 42 - 13</t>
  </si>
  <si>
    <t>PLATIK - PHARMAREBAJAS SAS</t>
  </si>
  <si>
    <t>CALLE 174A N 52 12</t>
  </si>
  <si>
    <t>CL. 170 64-47 L-4 EXTREMO 7</t>
  </si>
  <si>
    <t>601227</t>
  </si>
  <si>
    <t>AELKN POOL NVO PATIO 5</t>
  </si>
  <si>
    <t>MISCELNEA Y PAPELERA ZAZIL</t>
  </si>
  <si>
    <t>CR 87 # 1 09 BRR PATIO BONITO</t>
  </si>
  <si>
    <t>881000</t>
  </si>
  <si>
    <t>AGANAR UNICENTRO AV 15</t>
  </si>
  <si>
    <t>PV. CALLE 118</t>
  </si>
  <si>
    <t>CL 118 15 15</t>
  </si>
  <si>
    <t>Calle 116 # 19-17</t>
  </si>
  <si>
    <t>Bogotá Santa Bárbara</t>
  </si>
  <si>
    <t>Cra. 17 No. 122 -05</t>
  </si>
  <si>
    <t>PLATIK - SIPAGA PTO ALQUERIA</t>
  </si>
  <si>
    <t>CR 15 119 11 LC101</t>
  </si>
  <si>
    <t>TU PUNTO AMIGO</t>
  </si>
  <si>
    <t>CRA. 15 #118-66 BOGOT COLOMBIA</t>
  </si>
  <si>
    <t>21085</t>
  </si>
  <si>
    <t>AGASAJOS DORIS</t>
  </si>
  <si>
    <t>PV.LA UNION-BQA</t>
  </si>
  <si>
    <t>BARRANQUILLA</t>
  </si>
  <si>
    <t>CL 30 13C 07</t>
  </si>
  <si>
    <t>Barranquilla</t>
  </si>
  <si>
    <t>calle 45 No. 1G-15</t>
  </si>
  <si>
    <t>Calle 30 Carrera 8</t>
  </si>
  <si>
    <t>METRO LA 30</t>
  </si>
  <si>
    <t>CALLE 30 Nº 18 - 78</t>
  </si>
  <si>
    <t>Barranquilla Calle 84</t>
  </si>
  <si>
    <t>Calle 84 # 49C-76</t>
  </si>
  <si>
    <t>Barranquilla Centro</t>
  </si>
  <si>
    <t>Cll. 38 No. 43 - 124</t>
  </si>
  <si>
    <t>SAYURY FIGUROA</t>
  </si>
  <si>
    <t>MALAMBO</t>
  </si>
  <si>
    <t>Calle 11  5 # 5  -  Casa</t>
  </si>
  <si>
    <t>CANDY POPS</t>
  </si>
  <si>
    <t>CL. 13C #27-8 MALAMBO ATLNTICO COLOMBIA</t>
  </si>
  <si>
    <t>6413</t>
  </si>
  <si>
    <t>AGENCIA DE LOTERIAS EL CHINO</t>
  </si>
  <si>
    <t>PV. VALLEDUPAR</t>
  </si>
  <si>
    <t>VALLEDUPAR</t>
  </si>
  <si>
    <t>CL 16A 7  44</t>
  </si>
  <si>
    <t>Valledupar</t>
  </si>
  <si>
    <t>Calle 16  No.12-20</t>
  </si>
  <si>
    <t>Diag 10 N 16 n-15 C.C. Guatapuri</t>
  </si>
  <si>
    <t>METRO  MAYALES</t>
  </si>
  <si>
    <t>CALLE 31 N 6 A 133</t>
  </si>
  <si>
    <t>Santa Marta</t>
  </si>
  <si>
    <t>Cra 15 N° 29-116 Local 7103</t>
  </si>
  <si>
    <t>Valledupar Principal</t>
  </si>
  <si>
    <t>Cll. 16 No. 12-20</t>
  </si>
  <si>
    <t>DROGUERIA MEGA OFERTAS #2</t>
  </si>
  <si>
    <t>CALLE 16B 11 14</t>
  </si>
  <si>
    <t>MASRED114</t>
  </si>
  <si>
    <t>CL 17 # 6 14 BRR LA GARITA</t>
  </si>
  <si>
    <t>6710</t>
  </si>
  <si>
    <t>AGENCIA DE LOTERIAS EL DORADO</t>
  </si>
  <si>
    <t>Rionegro</t>
  </si>
  <si>
    <t>Carrera 51 No. 49-13 Med - Rionegro</t>
  </si>
  <si>
    <t>Medellin Rionegro</t>
  </si>
  <si>
    <t>Calle 43 # 54-139 C.C. San Nicolas Local 121</t>
  </si>
  <si>
    <t>Calle 36D Sur # 27A-105 C.C. City Plaza Local 9802</t>
  </si>
  <si>
    <t>Medellín Rionegro</t>
  </si>
  <si>
    <t>RIONEGRO</t>
  </si>
  <si>
    <t>Cl 43 - No 54 - 139 local 121-122 Centro Comercial</t>
  </si>
  <si>
    <t>VICTOR GRAJALES</t>
  </si>
  <si>
    <t>PUERTO BOYACÁ</t>
  </si>
  <si>
    <t>Carrera 11   # 05  -  Ce</t>
  </si>
  <si>
    <t>TIENDA SUPERCHIQUI MAS BARATO</t>
  </si>
  <si>
    <t>PUERTO BOYACA</t>
  </si>
  <si>
    <t>CR 3 # 17 102 BRR CARACOLI</t>
  </si>
  <si>
    <t>5862</t>
  </si>
  <si>
    <t>AGENCIA DE LOTERIAS RINCON DE LA SUERTE</t>
  </si>
  <si>
    <t>PV. CARTAGO</t>
  </si>
  <si>
    <t>CARTAGO</t>
  </si>
  <si>
    <t>KR 4 12 48</t>
  </si>
  <si>
    <t>Cartago</t>
  </si>
  <si>
    <t>Calle 11 No. 4 -41</t>
  </si>
  <si>
    <t>Manizales</t>
  </si>
  <si>
    <t>Calle  33B # 20-03</t>
  </si>
  <si>
    <t>METRO CARTAGO</t>
  </si>
  <si>
    <t>CALLE 9 Nº 12 - 127</t>
  </si>
  <si>
    <t>Calle 14 No. 11 - 19 Cartago</t>
  </si>
  <si>
    <t>Pereira Unicentro</t>
  </si>
  <si>
    <t>PEREIRA</t>
  </si>
  <si>
    <t>Av 30 De Agto No 75-51 Lc A-24 C.C. Unicentro</t>
  </si>
  <si>
    <t>ENRIQUE  GARCIA</t>
  </si>
  <si>
    <t>Calle 11  4-25</t>
  </si>
  <si>
    <t>MASRED080</t>
  </si>
  <si>
    <t>CR 6 # 10 95  ESQ BRR GUADALUPE</t>
  </si>
  <si>
    <t>25362</t>
  </si>
  <si>
    <t>AGITRAMITES</t>
  </si>
  <si>
    <t>EIDER ANDRES TENORIO ANGULO</t>
  </si>
  <si>
    <t>carrera 2 # 52 - 41</t>
  </si>
  <si>
    <t>ICELL UNICO</t>
  </si>
  <si>
    <t>CL 52 # 3 29  LC 12C BRR CENTRO COMERCIAL</t>
  </si>
  <si>
    <t>21363</t>
  </si>
  <si>
    <t>AGROFERRETERIA EL CLIENTE</t>
  </si>
  <si>
    <t>PV. MARINILLA</t>
  </si>
  <si>
    <t>MARINILLA</t>
  </si>
  <si>
    <t>CL 32 29 56 LC 106</t>
  </si>
  <si>
    <t>METRO BELLO . ANTIOQUIA</t>
  </si>
  <si>
    <t>BELLO</t>
  </si>
  <si>
    <t>CRA 50 Nº 27B - 71</t>
  </si>
  <si>
    <t>Bello</t>
  </si>
  <si>
    <t>Diagonal 51 #35-120</t>
  </si>
  <si>
    <t>ESQUINA EL EDEN</t>
  </si>
  <si>
    <t>BARBOSA</t>
  </si>
  <si>
    <t>Cra 8 # 15A-35</t>
  </si>
  <si>
    <t>DROGUERIA SANTA TERESITA</t>
  </si>
  <si>
    <t>CONCEPCION</t>
  </si>
  <si>
    <t>CR 18 # 19 62 BRR UNICO CONCEPCIN</t>
  </si>
  <si>
    <t>24105</t>
  </si>
  <si>
    <t>AGROPECUARIA PROVECOL S.P.U.</t>
  </si>
  <si>
    <t>PO.MONTERIA</t>
  </si>
  <si>
    <t>MONTERIA</t>
  </si>
  <si>
    <t>KR 6 30 - 3 Local 105  CENTRO</t>
  </si>
  <si>
    <t>Montería</t>
  </si>
  <si>
    <t>Cra 3 No. 18 - 07 - Entrada Principal</t>
  </si>
  <si>
    <t>Carrera 66 # 49-01</t>
  </si>
  <si>
    <t>METRO MONTERIA</t>
  </si>
  <si>
    <t>CRA 3 Nº 18 - 07</t>
  </si>
  <si>
    <t>Sincelejo</t>
  </si>
  <si>
    <t>Carrera 25 N° 22 - 133 SOTANO local 001  centro comercial viva éxito Sincelejo</t>
  </si>
  <si>
    <t>Monteria Centro</t>
  </si>
  <si>
    <t>Cl 29 No. 02-39</t>
  </si>
  <si>
    <t>DANY  TUBERQUIA</t>
  </si>
  <si>
    <t>SAN PEDRO DE URABA</t>
  </si>
  <si>
    <t>calle 50</t>
  </si>
  <si>
    <t>DOGUERIA LA FAVORITA  2</t>
  </si>
  <si>
    <t>CL 50 # 46 21 BRR PUEBLO NUEVO SAN PEDRO</t>
  </si>
  <si>
    <t>23008</t>
  </si>
  <si>
    <t>AGROSUPER IDI SAS</t>
  </si>
  <si>
    <t>PV. BELLO</t>
  </si>
  <si>
    <t>KR 50 52 26</t>
  </si>
  <si>
    <t>Diagonal 51 No.35 - 120</t>
  </si>
  <si>
    <t>Aeropuerto Internacional Jose Maria Cordoba</t>
  </si>
  <si>
    <t>Medellín De La 65</t>
  </si>
  <si>
    <t>Cl 47b No. 65-115</t>
  </si>
  <si>
    <t>AURA ROSA TORO VILLA</t>
  </si>
  <si>
    <t>Calle 13  #  17  13   Ba</t>
  </si>
  <si>
    <t>SERVIPAGOS BARBOSA</t>
  </si>
  <si>
    <t>CR 15 # 13 25  LC 102 BRR CENTRO</t>
  </si>
  <si>
    <t>23679</t>
  </si>
  <si>
    <t>AGROTIENDA IRRA</t>
  </si>
  <si>
    <t>PV. RIOSUCIO</t>
  </si>
  <si>
    <t>RIOSUCIO</t>
  </si>
  <si>
    <t>Carrera 6 # 5 - 46</t>
  </si>
  <si>
    <t>Calle 21 No. 22-22</t>
  </si>
  <si>
    <t>METRO ITAGUI</t>
  </si>
  <si>
    <t>ITAGUI</t>
  </si>
  <si>
    <t>CALLE 50 Nº 52 - 21</t>
  </si>
  <si>
    <t>Manizales Av. Santander</t>
  </si>
  <si>
    <t>Carrera 23 # 51-62</t>
  </si>
  <si>
    <t>Manizales Centro</t>
  </si>
  <si>
    <t>MANIZALES</t>
  </si>
  <si>
    <t>Cl 21 No. 22-22</t>
  </si>
  <si>
    <t>PASTORA JIM??NEZ</t>
  </si>
  <si>
    <t>SUPÍA</t>
  </si>
  <si>
    <t>CRA 5 no 3-22</t>
  </si>
  <si>
    <t>MISCELANEA Y PAPELERIA LA 32</t>
  </si>
  <si>
    <t>SUPIA</t>
  </si>
  <si>
    <t>CL 32 # 7 33 BRR CENTRO</t>
  </si>
  <si>
    <t>20770</t>
  </si>
  <si>
    <t>AGROTRANS DEL ORIENTE SA FINANCIERA</t>
  </si>
  <si>
    <t>claudia marcela valencia marin</t>
  </si>
  <si>
    <t>calle 17#11-80</t>
  </si>
  <si>
    <t>SOLUCIONES RANGEL</t>
  </si>
  <si>
    <t>CRA. 17 #17-28 BUCARAMANGA SANTANDER</t>
  </si>
  <si>
    <t>10424</t>
  </si>
  <si>
    <t>AHORRAMAS NO 2</t>
  </si>
  <si>
    <t>Carrera 1 con calle 70 C.C. LA 14-CALIMA</t>
  </si>
  <si>
    <t>Calle 70 # 1-00</t>
  </si>
  <si>
    <t>RAFAEL URRESTY</t>
  </si>
  <si>
    <t>cra 1 58 69</t>
  </si>
  <si>
    <t>KJL</t>
  </si>
  <si>
    <t>CR 1 # 61 A 30 BRR LOS PARQUES</t>
  </si>
  <si>
    <t>610877</t>
  </si>
  <si>
    <t>AL BO POOL ESTANCIA</t>
  </si>
  <si>
    <t>610048</t>
  </si>
  <si>
    <t>AL CE POOL TRAS PUENTE ARANDA</t>
  </si>
  <si>
    <t>611932</t>
  </si>
  <si>
    <t>AL KN POOL NVO TINTALA 1</t>
  </si>
  <si>
    <t>PLATIK - VARIEDADES OLGUITA 46</t>
  </si>
  <si>
    <t>CR 90C 6A 31 CASA 204</t>
  </si>
  <si>
    <t>PAPELERIA JA MONSTER</t>
  </si>
  <si>
    <t>CL 6 A # 89 47 BRR TINTALIA</t>
  </si>
  <si>
    <t>611885</t>
  </si>
  <si>
    <t>AL PR POOL PORTAL SUBA</t>
  </si>
  <si>
    <t>CAFE INTERNET</t>
  </si>
  <si>
    <t>CALLE 137 # 90A 35 LOCAL 1</t>
  </si>
  <si>
    <t>3601</t>
  </si>
  <si>
    <t>ALAMACEN COMPRAVENTA STANDAR DE LA 29</t>
  </si>
  <si>
    <t>PV. CALLE 21</t>
  </si>
  <si>
    <t>KR 9 21 33</t>
  </si>
  <si>
    <t>Pereira</t>
  </si>
  <si>
    <t>Calle 19 Cra 6 Esqui L 4 C.C Alcides</t>
  </si>
  <si>
    <t>Pereira Cra. Septima</t>
  </si>
  <si>
    <t>Carrera 7 No. 18-64 local 203</t>
  </si>
  <si>
    <t>Cr 7 No. 18-64 L 203</t>
  </si>
  <si>
    <t>JORGE CORTES BOJACA</t>
  </si>
  <si>
    <t>Calle 29 # 6-41</t>
  </si>
  <si>
    <t>SERVI OFFIC</t>
  </si>
  <si>
    <t>CR 7 # 26 09 BRR CENTRO</t>
  </si>
  <si>
    <t>18741</t>
  </si>
  <si>
    <t>ALAMCEN DE COMPRAVENTA EL CABALLITO</t>
  </si>
  <si>
    <t>MASRED113</t>
  </si>
  <si>
    <t>CR 7 A # 17 44 BRR CENTRO</t>
  </si>
  <si>
    <t>16651</t>
  </si>
  <si>
    <t>ALARCON Y JIMENEZ INVESTMENTS SAS</t>
  </si>
  <si>
    <t>PLATIK - CAFÉ BAR PALOMA NEGRA</t>
  </si>
  <si>
    <t>CL 70   54  24</t>
  </si>
  <si>
    <t>21146</t>
  </si>
  <si>
    <t>ALBITA COMUNICACIONES</t>
  </si>
  <si>
    <t>PV. OCAÑA</t>
  </si>
  <si>
    <t>OCAÑA</t>
  </si>
  <si>
    <t>CL 12 12 51 CENTRO</t>
  </si>
  <si>
    <t>Cucuta Principal</t>
  </si>
  <si>
    <t>Cúcuta</t>
  </si>
  <si>
    <t>Avda. 5 No. 11-25</t>
  </si>
  <si>
    <t>Avenida Demetrio Mendoza con Diagonal Santander</t>
  </si>
  <si>
    <t>CUCUTA</t>
  </si>
  <si>
    <t>Av. 5 No. 11-25</t>
  </si>
  <si>
    <t>PAC MASIVOS AGUACHICA</t>
  </si>
  <si>
    <t>AGUACHICA</t>
  </si>
  <si>
    <t>cll 3 #15-29</t>
  </si>
  <si>
    <t>MINIEXPRESS AGUCHICA BRR</t>
  </si>
  <si>
    <t>CL 3 # 15 29  LC 2 BRR CARRETERO</t>
  </si>
  <si>
    <t>11137</t>
  </si>
  <si>
    <t>ALFIDROGAS</t>
  </si>
  <si>
    <t>PLATIK - COMUNICACIONES</t>
  </si>
  <si>
    <t>CR 123 64C 27</t>
  </si>
  <si>
    <t>PAPELERIA Y MISCELANEA</t>
  </si>
  <si>
    <t>CL 66 B # 122 14  CEN BRR ENGATIVA</t>
  </si>
  <si>
    <t>24741</t>
  </si>
  <si>
    <t>ALIANZA POR LA VIDA</t>
  </si>
  <si>
    <t>PV. LA FLORA</t>
  </si>
  <si>
    <t>AV 3N 52 N 33 B/ LA FLORA</t>
  </si>
  <si>
    <t>Avenida 3F Norte # 52N-46</t>
  </si>
  <si>
    <t>Cali Chipichape</t>
  </si>
  <si>
    <t>Cll. 38n  No.  6n - 35 Local 519a6 - 519a7</t>
  </si>
  <si>
    <t>OSCAR JAVIER DIAZ</t>
  </si>
  <si>
    <t>Avenida 2 G # N 45 N 31</t>
  </si>
  <si>
    <t>PUNTOSERVIS 04</t>
  </si>
  <si>
    <t>CR 5 NORTE # 43 A 20 BRR LA POPULAR</t>
  </si>
  <si>
    <t>11050</t>
  </si>
  <si>
    <t>ALINDROGAS</t>
  </si>
  <si>
    <t>PLATIK - TU ZONA 2 0</t>
  </si>
  <si>
    <t>CR 18Q 71B 24 SUR</t>
  </si>
  <si>
    <t>SHELDYNGEER</t>
  </si>
  <si>
    <t>DG 71 B # 18 J 07 - SUR BRR SAN RAFAEL</t>
  </si>
  <si>
    <t>12754</t>
  </si>
  <si>
    <t>ALINDROGAS 2</t>
  </si>
  <si>
    <t>11276</t>
  </si>
  <si>
    <t>ALKOSTO 170</t>
  </si>
  <si>
    <t>PLATIK - COMUNICACIONES DWAYN</t>
  </si>
  <si>
    <t>CLL 167 65 63</t>
  </si>
  <si>
    <t>15368</t>
  </si>
  <si>
    <t>ALKOSTO CALI</t>
  </si>
  <si>
    <t>PV. UNICENTRO</t>
  </si>
  <si>
    <t>KR 100 5 169C C UNICENTRO LC 602 PASILLO</t>
  </si>
  <si>
    <t>Calle 13 # 80-60</t>
  </si>
  <si>
    <t>Calle 5 # 69-09</t>
  </si>
  <si>
    <t>Cll. 100 No. 5 - 169 Local 328</t>
  </si>
  <si>
    <t>MARTHA INSUASTY</t>
  </si>
  <si>
    <t>Carrera 80  #  13  34</t>
  </si>
  <si>
    <t>CL. 13 CRA. 80 PISO 1 INTERIOR ALMACEN LA</t>
  </si>
  <si>
    <t>Si presencia de oficina - critico</t>
  </si>
  <si>
    <t>7342</t>
  </si>
  <si>
    <t>ALKOSTO VILLAVICENCIO</t>
  </si>
  <si>
    <t>Carrera 32 No.34 - 76 San Fernando</t>
  </si>
  <si>
    <t>Christian Acosta Rey</t>
  </si>
  <si>
    <t>Calle 37 # 24 - 115 este</t>
  </si>
  <si>
    <t>SEGUROS CM</t>
  </si>
  <si>
    <t>CR 29 # 32 - 19 BRR PORVENIR</t>
  </si>
  <si>
    <t>7267</t>
  </si>
  <si>
    <t>ALMACEN CASA LUSAN</t>
  </si>
  <si>
    <t>Medellin Gran Via</t>
  </si>
  <si>
    <t>CRA 46 # 53-48 L 106</t>
  </si>
  <si>
    <t>Carrera 52 # 42-60</t>
  </si>
  <si>
    <t>METRO  FATELARES</t>
  </si>
  <si>
    <t>CRA 55 N 59 - 25 BARRIO PRADO</t>
  </si>
  <si>
    <t>MARIA ROJO GOMEZ</t>
  </si>
  <si>
    <t>calle 66 #39a - 29 barri</t>
  </si>
  <si>
    <t>PAPELERIA Y VARIEDAD MARIA PAULA</t>
  </si>
  <si>
    <t>CR 34 # 70 62 BRR MANRIQUE ORIENTAL</t>
  </si>
  <si>
    <t>12874</t>
  </si>
  <si>
    <t>ALMACEN CASA LUSAN 2</t>
  </si>
  <si>
    <t>18999</t>
  </si>
  <si>
    <t>ALMACEN COMPRAVENTA LAS JOYAS S A S</t>
  </si>
  <si>
    <t>Carrera 29 #29-02</t>
  </si>
  <si>
    <t>OMAIRA S NACIONAL DE DISCOS</t>
  </si>
  <si>
    <t>Carrera 25  #  29  18</t>
  </si>
  <si>
    <t>CL. 32A NO. 28-03 PISO 2 INT. COMFANDI</t>
  </si>
  <si>
    <t>2824</t>
  </si>
  <si>
    <t>ALMACEN DE CASCADA</t>
  </si>
  <si>
    <t>PV.SINCELEJO</t>
  </si>
  <si>
    <t>SINCELEJO</t>
  </si>
  <si>
    <t>KR 17 23 29 LOCAL 2</t>
  </si>
  <si>
    <t>Cartagena</t>
  </si>
  <si>
    <t>Diagonal 31 # 71-130</t>
  </si>
  <si>
    <t>Monteria Alamedas</t>
  </si>
  <si>
    <t>Cl 44 No. 08-43 Lc B212-B213 Ps 2</t>
  </si>
  <si>
    <t>INGRID VIZCAINO</t>
  </si>
  <si>
    <t>cra 20 20 0</t>
  </si>
  <si>
    <t>NJ SISTEMAS</t>
  </si>
  <si>
    <t>CL 20 # 19-27 LOCAL E23 BRR CENTRO</t>
  </si>
  <si>
    <t>6632</t>
  </si>
  <si>
    <t>ALMACEN DE COMORA VENTA MAICAITO</t>
  </si>
  <si>
    <t>PV.CARTA-MATUNA</t>
  </si>
  <si>
    <t>CARTAGENA</t>
  </si>
  <si>
    <t>KR 11 32A 9 LC 15</t>
  </si>
  <si>
    <t>Avenida Pedro de Heredia Carrera 13 No.31A - 65 Loc.109 al 113</t>
  </si>
  <si>
    <t>Avenida Pedro de Heredia Nro.69-75 Sector Contador Local 103A</t>
  </si>
  <si>
    <t>JUMBO AMERICANO</t>
  </si>
  <si>
    <t>CRA 38 Nº 74 - 179</t>
  </si>
  <si>
    <t>Cartagena Centro</t>
  </si>
  <si>
    <t>Avenida Venezuela/Carlos Escallon</t>
  </si>
  <si>
    <t>Cartagena Caribe Plaza</t>
  </si>
  <si>
    <t>Av El Lago Cll. 29D NO. 22-62 Local 1001 Centro</t>
  </si>
  <si>
    <t>juan camilo puello</t>
  </si>
  <si>
    <t>calle 67 #17-95</t>
  </si>
  <si>
    <t>CAFE INTERNET LA BENDICIN</t>
  </si>
  <si>
    <t>CL. 36 #34-58 CARTAGENA DE INDIAS</t>
  </si>
  <si>
    <t>11169</t>
  </si>
  <si>
    <t>ALMACEN DE COMPRA VENTA COMORAS FULL</t>
  </si>
  <si>
    <t>DESIDETH PEREZ</t>
  </si>
  <si>
    <t>CRA 13 A #45 C 165</t>
  </si>
  <si>
    <t>MAXILICORES</t>
  </si>
  <si>
    <t>SOLEDAD</t>
  </si>
  <si>
    <t>CL. 49 #11B-4 SOLEDAD ATLNTICO COLOMBIA</t>
  </si>
  <si>
    <t>11177</t>
  </si>
  <si>
    <t>ALMACEN DE COMPRA VENTA CON PACTO DE RETROVENTA LA 38</t>
  </si>
  <si>
    <t>PV.20 DE JULIO BQA</t>
  </si>
  <si>
    <t>CL 72 41 68 ED YOVAL</t>
  </si>
  <si>
    <t>Barranquilla Americano</t>
  </si>
  <si>
    <t>Cra. 38 No.74 - 179 Loc.129 - 130</t>
  </si>
  <si>
    <t>Carrera 38 # 74-61</t>
  </si>
  <si>
    <t>Cra. 38 No. 74 -179 Locales 129 Y 130</t>
  </si>
  <si>
    <t>PLATIK - TODOFER DISTRIBUCIONES</t>
  </si>
  <si>
    <t>CRA 38 74 392</t>
  </si>
  <si>
    <t>CL. 76 #33-182 BARRANQUILLA ATLNTICO</t>
  </si>
  <si>
    <t>11162</t>
  </si>
  <si>
    <t>ALMACEN DE COMPRA VENTA LA 24</t>
  </si>
  <si>
    <t>Calle 30 Carrera 30 via al aeropuerto</t>
  </si>
  <si>
    <t>OMAR SUAREZ YA</t>
  </si>
  <si>
    <t>Carrera 24   # 37  - 26</t>
  </si>
  <si>
    <t>MULTISERVICIOS EMMANUEL MONTES</t>
  </si>
  <si>
    <t>CR 25 # 36 02 BRR MONTES</t>
  </si>
  <si>
    <t>9896</t>
  </si>
  <si>
    <t>ALMACEN DE COMPRA VENTA LA 53</t>
  </si>
  <si>
    <t>PV.ZONA UNO-BQA</t>
  </si>
  <si>
    <t>CL 40 44 109 LOC 1</t>
  </si>
  <si>
    <t>Calle 53 # 46-192</t>
  </si>
  <si>
    <t>METRO LA 72 SAN FRANCISCO</t>
  </si>
  <si>
    <t>Calle 72 n 65 56 barrio san Francisco</t>
  </si>
  <si>
    <t>NILSON GARZON</t>
  </si>
  <si>
    <t>Cra 50 53 10</t>
  </si>
  <si>
    <t>CALLE 53 46-38 INTERIOR SAO 53</t>
  </si>
  <si>
    <t>11174</t>
  </si>
  <si>
    <t>ALMACEN DE COMPRA VENTA LA PLATA DE LA 72</t>
  </si>
  <si>
    <t>BETY  OLMO</t>
  </si>
  <si>
    <t>cra 43 # 73 -10 en el in</t>
  </si>
  <si>
    <t>METROCOMUNICACIONES LA 74</t>
  </si>
  <si>
    <t>CL 74 # 43 67  LC 11 BRR COLOMBIA</t>
  </si>
  <si>
    <t>11172</t>
  </si>
  <si>
    <t>ALMACEN DE COMPRA VENTA LAS TRINITARIAS</t>
  </si>
  <si>
    <t>KARLA JIMENEZ CAMPO</t>
  </si>
  <si>
    <t>CALLE 46C 13 SUR 10</t>
  </si>
  <si>
    <t>CRA. 6C SUR #47D-28 BARRANQUILLA</t>
  </si>
  <si>
    <t>8718</t>
  </si>
  <si>
    <t>ALMACEN DE COMPRA VENTA LUCERO</t>
  </si>
  <si>
    <t>LILIANA QUINTANILLA</t>
  </si>
  <si>
    <t>cra 34 calle 51</t>
  </si>
  <si>
    <t>CHINOSCOM</t>
  </si>
  <si>
    <t>CR 33 # 51-27 BRR LUCERO</t>
  </si>
  <si>
    <t>9899</t>
  </si>
  <si>
    <t>ALMACEN DE COMPRA VENTA MEGAMA$ S.A. SEIS</t>
  </si>
  <si>
    <t>PV EL PRADO</t>
  </si>
  <si>
    <t>CL 76 N 49C 31 LOC 1</t>
  </si>
  <si>
    <t>Calle 78 # 53-70</t>
  </si>
  <si>
    <t>JUMBO ALTOS DEL PRADO</t>
  </si>
  <si>
    <t>CRA 56 Nº 75 - 155</t>
  </si>
  <si>
    <t>Barranquilla Prado</t>
  </si>
  <si>
    <t>Cll. 74 No. 53 - 13</t>
  </si>
  <si>
    <t>YAMILE AMARIS</t>
  </si>
  <si>
    <t>Carrera 63   # 78  - 73</t>
  </si>
  <si>
    <t>MERCA TODO LA 77</t>
  </si>
  <si>
    <t>CL. 77 #65-89 BARRANQUILLA ATLNTICO</t>
  </si>
  <si>
    <t>11179</t>
  </si>
  <si>
    <t>ALMACEN DE COMPRA VENTA MEGAMAS 3</t>
  </si>
  <si>
    <t>PLATIK - NATURAL FOOD</t>
  </si>
  <si>
    <t>CRA 4 N 38 36</t>
  </si>
  <si>
    <t>NOVEDADES CAMAR</t>
  </si>
  <si>
    <t>CRA. 4 #37D-53 BARRANQUILLA ATLNTICO</t>
  </si>
  <si>
    <t>18172</t>
  </si>
  <si>
    <t>ALMACEN DE COMPRA VENTA POMPY S</t>
  </si>
  <si>
    <t>TIVISAI TIVISAI</t>
  </si>
  <si>
    <t>Calle 23  #  15-02     B</t>
  </si>
  <si>
    <t>VARIEDADES JOSHUA DAVID</t>
  </si>
  <si>
    <t>CL 40 # 18 06 BRR LA ILUSION</t>
  </si>
  <si>
    <t>20671</t>
  </si>
  <si>
    <t>ALMACEN DE COMPRA VENTA SANTO DOMINGO</t>
  </si>
  <si>
    <t>DIANA SERRANO</t>
  </si>
  <si>
    <t>Cra 2 no 88.-17  barrio</t>
  </si>
  <si>
    <t>LA CARIBEA</t>
  </si>
  <si>
    <t>CL 94 # 3 B 9 BRR SAN LUIS</t>
  </si>
  <si>
    <t>11170</t>
  </si>
  <si>
    <t>ALMACEN DE COMPRA VENTA SIETE BOCAS</t>
  </si>
  <si>
    <t>YINIRIS TOVAR MACEA</t>
  </si>
  <si>
    <t>CRA 11 no. 50 - 82</t>
  </si>
  <si>
    <t>INTERRAPIDISIMO SOLEDAD 2000</t>
  </si>
  <si>
    <t>CL. 51 #10C-22 SOLEDAD ATLNTICO COLOMBIA</t>
  </si>
  <si>
    <t>5179</t>
  </si>
  <si>
    <t>ALMACEN SANTA PAULA</t>
  </si>
  <si>
    <t>Avenida 15 No.106-57</t>
  </si>
  <si>
    <t>Calle 110 # 9B-80</t>
  </si>
  <si>
    <t>SPID35CALLE 95</t>
  </si>
  <si>
    <t>Calle 95 N° 13 - 55</t>
  </si>
  <si>
    <t>Bogotá Torres Unidas 114</t>
  </si>
  <si>
    <t>Cra. 7 No 113 - 43 Local 101</t>
  </si>
  <si>
    <t>CR 9 104A 34</t>
  </si>
  <si>
    <t>ACCESORIOS JIREH ACOSTA</t>
  </si>
  <si>
    <t>CR 14 # 106 C 18 BRR BRAZUELOS</t>
  </si>
  <si>
    <t>23831</t>
  </si>
  <si>
    <t>ALMACEN SIM DEL SUR</t>
  </si>
  <si>
    <t>Unidad de Balance Refineria - Club Miramar</t>
  </si>
  <si>
    <t>MARLY RODRIGUEZ</t>
  </si>
  <si>
    <t>SANTA ROSA DEL SUR</t>
  </si>
  <si>
    <t>CARRERA 9 N 15-20</t>
  </si>
  <si>
    <t>PAPELERIA Y VARIEDADES GABY</t>
  </si>
  <si>
    <t>SIMITI</t>
  </si>
  <si>
    <t>CR 8 # 3 27 BRR LA ORIGINAL</t>
  </si>
  <si>
    <t>13895</t>
  </si>
  <si>
    <t>ALMACEN SURTIFAMILIAR SUPER MERCADO</t>
  </si>
  <si>
    <t>PV. BUGA</t>
  </si>
  <si>
    <t>BUGA</t>
  </si>
  <si>
    <t>CL 5 14 50</t>
  </si>
  <si>
    <t>Buga</t>
  </si>
  <si>
    <t>Calle 4 No. 23-86 C.Cial Buga Plaza Local 120</t>
  </si>
  <si>
    <t>METRO BUGA</t>
  </si>
  <si>
    <t>GUADALAJARA DE BUGA</t>
  </si>
  <si>
    <t>CALLE 4 Nº 23 - 86</t>
  </si>
  <si>
    <t>PAULA ANDREA GALARRAGA</t>
  </si>
  <si>
    <t>GINEBRA</t>
  </si>
  <si>
    <t>carrera 6 r 2 -16</t>
  </si>
  <si>
    <t>GINEBRA TOURS</t>
  </si>
  <si>
    <t>CR 7 # 3 41 BRR SAN PEDRO GINEBRA</t>
  </si>
  <si>
    <t>8607</t>
  </si>
  <si>
    <t>ALMACEN Y CACHARRERIA MAKRO REBAJAS</t>
  </si>
  <si>
    <t>PV. CHIPICHAPE</t>
  </si>
  <si>
    <t>AV 6 35 47C C CHIPICHAPE BD 4 LC 426</t>
  </si>
  <si>
    <t>Imbanaco</t>
  </si>
  <si>
    <t>Calle 5D # 38A-35 Local 8/1-09</t>
  </si>
  <si>
    <t>Cali Palmetto</t>
  </si>
  <si>
    <t>Cll. 9 No. 48 - 81 Local  252- 253- 254</t>
  </si>
  <si>
    <t>ORLANDO CASTILLO</t>
  </si>
  <si>
    <t>Cra. 41 D # 45 87   B. L</t>
  </si>
  <si>
    <t>MARLEN VIVIANA AGUIRRE ESCOBAR</t>
  </si>
  <si>
    <t>CR 41 A # 45 83 BRR ANTONIO NARIO</t>
  </si>
  <si>
    <t>21548</t>
  </si>
  <si>
    <t>ALMACEN Y CACHARRERIA RUTBY</t>
  </si>
  <si>
    <t>SOLANGI  ROSAS CASAS</t>
  </si>
  <si>
    <t>Carrera  3 no 5 - 01</t>
  </si>
  <si>
    <t>COMUNICACIONES F Y C</t>
  </si>
  <si>
    <t>HOBO</t>
  </si>
  <si>
    <t>CL 5 # 4 A 18 BRR SAN JUAN</t>
  </si>
  <si>
    <t>24413</t>
  </si>
  <si>
    <t>ALMACEN Y COMPRAVENTA LA MONEDDA</t>
  </si>
  <si>
    <t>XILENA PERTUZ ORTEGA</t>
  </si>
  <si>
    <t>TURBO</t>
  </si>
  <si>
    <t>nueva colonia</t>
  </si>
  <si>
    <t>MASRED161</t>
  </si>
  <si>
    <t>APARTADO</t>
  </si>
  <si>
    <t>CL 97 # 98 05 BRR FUNDADORES</t>
  </si>
  <si>
    <t>15873</t>
  </si>
  <si>
    <t>ALMACEN Y PAPELERIA MAFE</t>
  </si>
  <si>
    <t>PV. ANDES</t>
  </si>
  <si>
    <t>ANDES</t>
  </si>
  <si>
    <t>KR 50 50 70 LC 120</t>
  </si>
  <si>
    <t>Armenia Fundadores</t>
  </si>
  <si>
    <t>Armenia</t>
  </si>
  <si>
    <t>CARRERA 14 N 1 N 34/40</t>
  </si>
  <si>
    <t>Sabaneta</t>
  </si>
  <si>
    <t>Carrera 44 # 74 A Sur-62</t>
  </si>
  <si>
    <t>Medellín Mayorca</t>
  </si>
  <si>
    <t>SABANETA</t>
  </si>
  <si>
    <t>Cr 48 No. 50sur-52 Lc 5025</t>
  </si>
  <si>
    <t>YUDY LONDORRO CARDONA</t>
  </si>
  <si>
    <t>TARSO</t>
  </si>
  <si>
    <t>municipio de tarso</t>
  </si>
  <si>
    <t>TECNOSOLUCIONES JERICO</t>
  </si>
  <si>
    <t>JERICO</t>
  </si>
  <si>
    <t>CL 5 # 4 37 BRR CALLE DEL COMERCIO</t>
  </si>
  <si>
    <t>8799</t>
  </si>
  <si>
    <t>ALMACEN Y PERFUMERIA K.G.</t>
  </si>
  <si>
    <t>PV.LA MONEDA</t>
  </si>
  <si>
    <t>CL 31 A 69B 65 CC. SANTA LUCIA LOC. 2</t>
  </si>
  <si>
    <t>Carrera 2 # 8-146 Local 119</t>
  </si>
  <si>
    <t>DUZLEY AGUDELO  BOLIVAR TURBACO</t>
  </si>
  <si>
    <t>TURBACO</t>
  </si>
  <si>
    <t>14 1454</t>
  </si>
  <si>
    <t>VARIEDADES Y PAGOS BONANZA</t>
  </si>
  <si>
    <t>CC BONANZA LC 6 ET 1 BRR BONANZA</t>
  </si>
  <si>
    <t>25114</t>
  </si>
  <si>
    <t>ALMACEN Y TALLER CICLO PEDAL</t>
  </si>
  <si>
    <t>JOSE IGNACIO ARRIETA JULIO</t>
  </si>
  <si>
    <t>SAN BERNARDO DEL VIENTO</t>
  </si>
  <si>
    <t>Cr 7 # cll 16 -22</t>
  </si>
  <si>
    <t>SERVILIKE</t>
  </si>
  <si>
    <t>CL 8 # 7 42 BRR CENTRO</t>
  </si>
  <si>
    <t>22009</t>
  </si>
  <si>
    <t>ALMACEN Y TALLER J C  DE CORDOBA</t>
  </si>
  <si>
    <t>PV.MAGANGUÉ</t>
  </si>
  <si>
    <t>MAGANGUÉ</t>
  </si>
  <si>
    <t>CL LA ELOGIA TV 4 14 07</t>
  </si>
  <si>
    <t>ELENA CUARAN</t>
  </si>
  <si>
    <t>CÓRDOBA</t>
  </si>
  <si>
    <t>Barrio el comercio carre</t>
  </si>
  <si>
    <t>PAPELERIA Y VARIEDADES TAGIOS</t>
  </si>
  <si>
    <t>SANTA BARBARA DE PINTO</t>
  </si>
  <si>
    <t>CR 4 # 5 08 BRR EL CARMEN</t>
  </si>
  <si>
    <t>23321</t>
  </si>
  <si>
    <t>ALMACEN Y TALLER YARY MOTOS</t>
  </si>
  <si>
    <t>YEISON GAVIRIA</t>
  </si>
  <si>
    <t>Cra 2 #12-20</t>
  </si>
  <si>
    <t>MASRED098</t>
  </si>
  <si>
    <t>CR 3 # 13 33 BRR CENTRO</t>
  </si>
  <si>
    <t>20979</t>
  </si>
  <si>
    <t>ALMACEN Y VARIEDADDES D LUCHY</t>
  </si>
  <si>
    <t>JOSE ALBERTO PARRA MANTILLA</t>
  </si>
  <si>
    <t>Cra 34A#108-14</t>
  </si>
  <si>
    <t>ANASOFIANET</t>
  </si>
  <si>
    <t>CL. 108 #34B-7 FLORIDABLANCA SANTANDER</t>
  </si>
  <si>
    <t>25217</t>
  </si>
  <si>
    <t>ALMACEN Y VARIEDADES ANGELA</t>
  </si>
  <si>
    <t>21602</t>
  </si>
  <si>
    <t>ALMACEN Y VARIEDADES EL TRIUNFO</t>
  </si>
  <si>
    <t>Carrera 11 No. 17-93</t>
  </si>
  <si>
    <t>PRODUCCIONES VENDAVAL</t>
  </si>
  <si>
    <t>SUTATENZA</t>
  </si>
  <si>
    <t>CR 5 # 5 10 BRR TENZA</t>
  </si>
  <si>
    <t>17331</t>
  </si>
  <si>
    <t>ALMACEN Y VARIEDADES TITI</t>
  </si>
  <si>
    <t>PV. POPAYÁN</t>
  </si>
  <si>
    <t>POPAYÁN</t>
  </si>
  <si>
    <t>CALLE 4 # 5 - 74</t>
  </si>
  <si>
    <t>JHON  PEREZ</t>
  </si>
  <si>
    <t>BALBOA</t>
  </si>
  <si>
    <t>Carrera 4   # 6-22  -</t>
  </si>
  <si>
    <t>AGROPECUARIA LEIVA</t>
  </si>
  <si>
    <t>LEIVA</t>
  </si>
  <si>
    <t>CL PRINCIPAL DE LEIVA CA 14 BRR EL JARDIN</t>
  </si>
  <si>
    <t>20257</t>
  </si>
  <si>
    <t>ALMACEN YOLI DANELLY VARIEDADES</t>
  </si>
  <si>
    <t>MARIA HOYOS CRONCHS</t>
  </si>
  <si>
    <t>cll 41 36 19</t>
  </si>
  <si>
    <t>ALCENTRO DE LOS SECADORES</t>
  </si>
  <si>
    <t>CL 48 # 42 38 BRR CENTRO</t>
  </si>
  <si>
    <t>21055</t>
  </si>
  <si>
    <t>ALMACEN ZIPA</t>
  </si>
  <si>
    <t>PV. DUITAMA</t>
  </si>
  <si>
    <t>CL 16 14 52</t>
  </si>
  <si>
    <t>Sogamoso</t>
  </si>
  <si>
    <t>Sogamoso Centro Comercial IWOKA  -  Carrera 11 No. 21-90  Area de ATMs Local 125</t>
  </si>
  <si>
    <t>METRO SOGAMOSO</t>
  </si>
  <si>
    <t>SOGAMOSO</t>
  </si>
  <si>
    <t>CALLE 8 Nº 11 - 43</t>
  </si>
  <si>
    <t>Yopal</t>
  </si>
  <si>
    <t>Carrera 29 # 14-47, Local L 2-72b</t>
  </si>
  <si>
    <t>MARY ALEJANDRA  MESA ESPANOL</t>
  </si>
  <si>
    <t>Calle 13a # 15 68</t>
  </si>
  <si>
    <t>TECNOLOGIA Y</t>
  </si>
  <si>
    <t>CRA. 11 #19-22 SOGAMOSO BOYAC COLOMBIA</t>
  </si>
  <si>
    <t>21057</t>
  </si>
  <si>
    <t>ALMACEN ZIPA 2</t>
  </si>
  <si>
    <t>CL. 47 #11-123 SOGAMOSO BOYAC COLOMBIA</t>
  </si>
  <si>
    <t>15486</t>
  </si>
  <si>
    <t>ALMACENDE COMPRA VENTA LA 33</t>
  </si>
  <si>
    <t>EUCARIS MARTINEZ</t>
  </si>
  <si>
    <t>Cra 31 45 76</t>
  </si>
  <si>
    <t>25429</t>
  </si>
  <si>
    <t>ALMACENES FLAMINGO # 10 IBAGUE</t>
  </si>
  <si>
    <t>IVAN DARIO RUBIO FANDIRO</t>
  </si>
  <si>
    <t>IBAGUÉ</t>
  </si>
  <si>
    <t>#   -   CRA 2 # 16 -75 C</t>
  </si>
  <si>
    <t>MULTISERVICIOS PA</t>
  </si>
  <si>
    <t>CR 3 # 15 - 41  LC 16 BRR CENTRO</t>
  </si>
  <si>
    <t>25421</t>
  </si>
  <si>
    <t>ALMACENES FLAMINGO # 20 LA CENTRAL</t>
  </si>
  <si>
    <t>JOSRR  CORREA</t>
  </si>
  <si>
    <t>Cll 51 #27-36</t>
  </si>
  <si>
    <t>CALLE 49 NO. 21-38 LOCAL 0142 AL INTERIOR</t>
  </si>
  <si>
    <t>25428</t>
  </si>
  <si>
    <t>ALMACENES FLAMINGO # 9 PEREIRA</t>
  </si>
  <si>
    <t>LUZ ESTELA ANGEL LOPEZ</t>
  </si>
  <si>
    <t>Calle 20  #  6  31   Bar</t>
  </si>
  <si>
    <t>TIGO PEREIRA</t>
  </si>
  <si>
    <t>CR 7 # 22 30 BRR PEREIRA RISARALDA</t>
  </si>
  <si>
    <t>15998</t>
  </si>
  <si>
    <t>ALMACENES TAYRONA ASOCIADOS LTDA</t>
  </si>
  <si>
    <t>ALMACENES TAYRONA</t>
  </si>
  <si>
    <t>CR 19 # 18 51 - SUR BRR RESTREPO</t>
  </si>
  <si>
    <t>2667</t>
  </si>
  <si>
    <t>ALO LLAMAME</t>
  </si>
  <si>
    <t>PV. IPIALES</t>
  </si>
  <si>
    <t>IPIALES</t>
  </si>
  <si>
    <t>KR 11  15  77</t>
  </si>
  <si>
    <t>Pasto Plaza De Nariño</t>
  </si>
  <si>
    <t>Pasto</t>
  </si>
  <si>
    <t>Calle 19 #24-24</t>
  </si>
  <si>
    <t>Calle 19 # 28 - 89 Centro, Pasto</t>
  </si>
  <si>
    <t>Ipiales</t>
  </si>
  <si>
    <t>Carrera 6  Calle 11 Esquina</t>
  </si>
  <si>
    <t>Cll 19 No. 24 - 24 Local 101 Edificio Pasto Plaza</t>
  </si>
  <si>
    <t>RUTH PAZ</t>
  </si>
  <si>
    <t>Calle 18A #14 00 barrio</t>
  </si>
  <si>
    <t>MULTISERVICIOS Y SOLUCIONES</t>
  </si>
  <si>
    <t>CR 19 B # 18 24 BRR CENTRO</t>
  </si>
  <si>
    <t>15247</t>
  </si>
  <si>
    <t>ALO MUNDO.COM</t>
  </si>
  <si>
    <t>LIZETH CRA 7</t>
  </si>
  <si>
    <t>Carrera 6   # 10  - 93</t>
  </si>
  <si>
    <t>1559</t>
  </si>
  <si>
    <t>ALO MUNDO.COM.CO</t>
  </si>
  <si>
    <t>BLANCA MILENA CORTES CANO</t>
  </si>
  <si>
    <t>Cra 4 No  8 30</t>
  </si>
  <si>
    <t>25329</t>
  </si>
  <si>
    <t>ALORECARGAS</t>
  </si>
  <si>
    <t>PV. CABECERA</t>
  </si>
  <si>
    <t>KR 33 48 30 LOC 102</t>
  </si>
  <si>
    <t>B/Manga Sotomayor</t>
  </si>
  <si>
    <t>Calle 29 No. 41 - 37 EDIFICIO HOUSE CENTER</t>
  </si>
  <si>
    <t>B/Manga Cabecera</t>
  </si>
  <si>
    <t>Carrera 35 N 51 - 18</t>
  </si>
  <si>
    <t>Bucaramanga Sotomayor</t>
  </si>
  <si>
    <t>Cra. 29 N° 41-37 Edificio House Center P.H. Local 3</t>
  </si>
  <si>
    <t>MARTA FABIOLA AVENDA??O</t>
  </si>
  <si>
    <t>Cra 47 # 33a - 41</t>
  </si>
  <si>
    <t>ALORECARGASCOM</t>
  </si>
  <si>
    <t>CL 16 # 57 23 BRR BUENOS AIRES</t>
  </si>
  <si>
    <t>16466</t>
  </si>
  <si>
    <t>ALTAMIRA SU TIENDA</t>
  </si>
  <si>
    <t>PLATIK - FARMA S.O.S. DROGUERÍA</t>
  </si>
  <si>
    <t>CR 56 159 81</t>
  </si>
  <si>
    <t>MI CABA 24 HORAS SAS</t>
  </si>
  <si>
    <t>CRA. 62 #161D-5 BOGOT COLOMBIA</t>
  </si>
  <si>
    <t>23109</t>
  </si>
  <si>
    <t>ALTAMIRA SU TIENDA 2</t>
  </si>
  <si>
    <t>Trans. 40 No.150-46/78 L- 133</t>
  </si>
  <si>
    <t>PLATIK - DROGUERIA EL CARMEL</t>
  </si>
  <si>
    <t>CRA 54 152A 85 LC 15</t>
  </si>
  <si>
    <t>T3NIMOVILLAB</t>
  </si>
  <si>
    <t>CR 46 # 152 46  CC MAZUREN LC 131 BRR</t>
  </si>
  <si>
    <t>14810</t>
  </si>
  <si>
    <t>AMB FARMACEUTICOS Y POPULARES</t>
  </si>
  <si>
    <t>PLATIK - VARIEDADES LA ESTRELLA</t>
  </si>
  <si>
    <t>CRA 84A 75 BIS 09</t>
  </si>
  <si>
    <t>DON PAGO AV CALI</t>
  </si>
  <si>
    <t>CL 76 # 85 83 BRR LA SOLEDAD NORTE</t>
  </si>
  <si>
    <t>25172</t>
  </si>
  <si>
    <t>AMC FERRETERIA; SERVICIOS Y MANTENIMIENTOS INTEGRALES</t>
  </si>
  <si>
    <t>Calima</t>
  </si>
  <si>
    <t>ARMANDO  CUELLAR</t>
  </si>
  <si>
    <t>cra. 5n # 62- 107. b. ca</t>
  </si>
  <si>
    <t>DORIS LINARES</t>
  </si>
  <si>
    <t>CALLE 60N  # 2BN 84</t>
  </si>
  <si>
    <t>18594</t>
  </si>
  <si>
    <t>AMDINETCOM</t>
  </si>
  <si>
    <t>PV. LIBANO</t>
  </si>
  <si>
    <t>LIBANO</t>
  </si>
  <si>
    <t>CRA 9 A 5 -10</t>
  </si>
  <si>
    <t>Ibague La Estacion</t>
  </si>
  <si>
    <t>Calle 60 No 12-224 Local 2-91 CC la estación</t>
  </si>
  <si>
    <t>JORGE MOYA</t>
  </si>
  <si>
    <t>SANTA ISABEL</t>
  </si>
  <si>
    <t>#      CRA 3 # 3-05 B</t>
  </si>
  <si>
    <t>LA CASA DE PAPEL</t>
  </si>
  <si>
    <t>VENADILLO</t>
  </si>
  <si>
    <t>CRA. 1 #3-121 VENADILLO TOLIMA COLOMBIA</t>
  </si>
  <si>
    <t>25113</t>
  </si>
  <si>
    <t>AMERICATEL NET</t>
  </si>
  <si>
    <t>PLATIK - AMERICATEL NET</t>
  </si>
  <si>
    <t>CRA 110 72 30</t>
  </si>
  <si>
    <t>AMERICATELNET</t>
  </si>
  <si>
    <t>CR 110 # 72 30 BRR VILLA AMALIA</t>
  </si>
  <si>
    <t>24066</t>
  </si>
  <si>
    <t>AMMA</t>
  </si>
  <si>
    <t>PLATIK - TIENDA DE BELLEZA</t>
  </si>
  <si>
    <t>CR 4 E 37D 10  S</t>
  </si>
  <si>
    <t>MM FULL CONECTION CLARO</t>
  </si>
  <si>
    <t>CARRERA 4 ESTE #37D 47 SUR</t>
  </si>
  <si>
    <t>11407</t>
  </si>
  <si>
    <t>AN-DA PAPELERIA Y COMUNICACIONES</t>
  </si>
  <si>
    <t>VIVI YURANY CORTES RAMIREZ</t>
  </si>
  <si>
    <t>Calle 2f n 30b-27 barrio</t>
  </si>
  <si>
    <t>PAPELERIA Y NOVEDADES R Y S</t>
  </si>
  <si>
    <t>CL 8 # 32 52 BRR PRADO ALTO</t>
  </si>
  <si>
    <t>23392</t>
  </si>
  <si>
    <t>ANDIPHARMA</t>
  </si>
  <si>
    <t>PLATIK - COMINICACIONES BUHU</t>
  </si>
  <si>
    <t>CR 79C 6 14</t>
  </si>
  <si>
    <t>CASA VERDE</t>
  </si>
  <si>
    <t>CRA 79C #6-13 BOGOT COLOMBIA</t>
  </si>
  <si>
    <t>23066</t>
  </si>
  <si>
    <t>ANDREA DEL PILAR</t>
  </si>
  <si>
    <t>PLATIK - PARDO DETALLES Y</t>
  </si>
  <si>
    <t>CR 82A 6 16 LC 26</t>
  </si>
  <si>
    <t>MARTHA LUCIA JIMENEZ SAAVEDRA</t>
  </si>
  <si>
    <t>DG. 2B #82-8, BOGOT, COLOMBIA</t>
  </si>
  <si>
    <t>24502</t>
  </si>
  <si>
    <t>ANDROID STOREE</t>
  </si>
  <si>
    <t>PV. GRANADA</t>
  </si>
  <si>
    <t>GRANADA</t>
  </si>
  <si>
    <t>CL 15 14 63</t>
  </si>
  <si>
    <t>ANDRES VERGARABOTERO</t>
  </si>
  <si>
    <t>PE?OL</t>
  </si>
  <si>
    <t>Calle 5  #  17  24   Bar</t>
  </si>
  <si>
    <t>PAPELERIA Y VARIEDADES NAOS</t>
  </si>
  <si>
    <t>PENOL</t>
  </si>
  <si>
    <t>TV 2 # 18 A 40 BRR SECTOR DOS EL PENOL</t>
  </si>
  <si>
    <t>22135</t>
  </si>
  <si>
    <t>ANGINET COM</t>
  </si>
  <si>
    <t>PLATIK - LABORATORIOS SILVA SAS</t>
  </si>
  <si>
    <t>CL 38 S 88 22</t>
  </si>
  <si>
    <t>CL 38 SUR # 88 13 BRR PATIO BONITO</t>
  </si>
  <si>
    <t>22619</t>
  </si>
  <si>
    <t>ANILLANDO LA 10</t>
  </si>
  <si>
    <t>PV. EL POBLADO</t>
  </si>
  <si>
    <t>CL 10A 41 11</t>
  </si>
  <si>
    <t>Medellin Santa Fe</t>
  </si>
  <si>
    <t>Carrera 43 A No.7sur - 170 Av.Poblado</t>
  </si>
  <si>
    <t>Calle 10 # 43E-135</t>
  </si>
  <si>
    <t>Medellin Milla De Oro</t>
  </si>
  <si>
    <t>Carrera 43A # 1A Sur-45</t>
  </si>
  <si>
    <t>Medellín Milla de Oro</t>
  </si>
  <si>
    <t>Cra. 43A No. 1A Sur - 35</t>
  </si>
  <si>
    <t>GUILLERMO MESA MISCELANEA LA 43</t>
  </si>
  <si>
    <t>Carrera 43 A  # 7 D - 40</t>
  </si>
  <si>
    <t>CL. 10 NO. 43-135 L-216</t>
  </si>
  <si>
    <t>607392</t>
  </si>
  <si>
    <t>AP CAP CALLE 97</t>
  </si>
  <si>
    <t>Calle 98 # 17A-31</t>
  </si>
  <si>
    <t>Bogotá Centro 93</t>
  </si>
  <si>
    <t>Cra. 15 No. 93-60 Local 1-42  Piso 1</t>
  </si>
  <si>
    <t>PLATIK - PRINT COLOR</t>
  </si>
  <si>
    <t>CR 15 95 34 LC 112</t>
  </si>
  <si>
    <t>CRA. 15 NO. 97-66</t>
  </si>
  <si>
    <t>7295</t>
  </si>
  <si>
    <t>APUESTAS AZ CHAPINERO</t>
  </si>
  <si>
    <t>Bogota Chapinero</t>
  </si>
  <si>
    <t>Carrera 13 No. 64-07</t>
  </si>
  <si>
    <t xml:space="preserve">Bogotá Chapinero </t>
  </si>
  <si>
    <t>Cra. 13 No. 64 - 07</t>
  </si>
  <si>
    <t>PLATIK - TELECOMUNICACIONES GIFO</t>
  </si>
  <si>
    <t>CR 13 63 21</t>
  </si>
  <si>
    <t>TELECOMUNICACIONES GIFO</t>
  </si>
  <si>
    <t>CR 13 # 63 21  LC 103 BRR SANTANDER</t>
  </si>
  <si>
    <t>5587</t>
  </si>
  <si>
    <t>APUESTAS AZ FERIAS</t>
  </si>
  <si>
    <t>PLATIK - LA NUEVA ERA SUCURSSL</t>
  </si>
  <si>
    <t>AC 72 70 43</t>
  </si>
  <si>
    <t>HB EXPRESS</t>
  </si>
  <si>
    <t>CR 70 # 72 5 BRR BONANZA</t>
  </si>
  <si>
    <t>6583</t>
  </si>
  <si>
    <t>APUESTAS AZ RICAURTE 1</t>
  </si>
  <si>
    <t>607408</t>
  </si>
  <si>
    <t>APUESTAS CAPITAL BODEGON</t>
  </si>
  <si>
    <t>PLATIK - MULTIEXPRESS 68</t>
  </si>
  <si>
    <t>CL 68 21 02</t>
  </si>
  <si>
    <t>CR 24 # 69 41 BRR  SIETE DE AGOSTO</t>
  </si>
  <si>
    <t>838006</t>
  </si>
  <si>
    <t>APUESTAS CAPITAL SOACHA C</t>
  </si>
  <si>
    <t>PLATIK - PAGATODO MARGOTH</t>
  </si>
  <si>
    <t>CRA 77 J 69 B 84 SUR</t>
  </si>
  <si>
    <t>FL PAGOS Y SERVICIOS</t>
  </si>
  <si>
    <t>CL 53 # 10 31 BRR LEON XIII</t>
  </si>
  <si>
    <t>6779</t>
  </si>
  <si>
    <t>APUESTAS UNIDAS DEL CAQUETA DONCELLO</t>
  </si>
  <si>
    <t>PV. FLORENCIA</t>
  </si>
  <si>
    <t>FLORENCIA</t>
  </si>
  <si>
    <t>CL 12 N 12 13 CENTRO</t>
  </si>
  <si>
    <t>METRO PITALITO</t>
  </si>
  <si>
    <t>PITALITO</t>
  </si>
  <si>
    <t>CRA 4 Nº 16 - 100</t>
  </si>
  <si>
    <t>EMMA YINETH PE??A. ALVAREZ</t>
  </si>
  <si>
    <t>EL DONCELLO</t>
  </si>
  <si>
    <t>Corregimiento  rionegro</t>
  </si>
  <si>
    <t>DROGUERIA EL DONCELLO</t>
  </si>
  <si>
    <t>CR 4 # 5 31 BRR EL CENTRO</t>
  </si>
  <si>
    <t>6771</t>
  </si>
  <si>
    <t>APUESTAS UNIDAS DEL CAQUETA LIMITADA</t>
  </si>
  <si>
    <t>VIVIANA FERNANDEZ</t>
  </si>
  <si>
    <t>Cll 14 11 07 local 3</t>
  </si>
  <si>
    <t>MUNDO DIGITAL</t>
  </si>
  <si>
    <t>CR 11 # 13 29 BRR CENTRO</t>
  </si>
  <si>
    <t>22146</t>
  </si>
  <si>
    <t>APUESTAS UNIDAS DEL CAQUETA SA MORELIA</t>
  </si>
  <si>
    <t>MARIBELL ASCENCIO</t>
  </si>
  <si>
    <t>Calle 33 A N. 32-45 ciud</t>
  </si>
  <si>
    <t>MULTISERVICIOS JC CAQUETA</t>
  </si>
  <si>
    <t>CR 30 # 23 - 32 BRR ARBOLEDA</t>
  </si>
  <si>
    <t>22148</t>
  </si>
  <si>
    <t>APUESTAS UNIDAS PANADERIA SUPER</t>
  </si>
  <si>
    <t>CELUPARTES  FLORENCIA</t>
  </si>
  <si>
    <t>carera 11 #  16 -84</t>
  </si>
  <si>
    <t>DISTRIBUIDORA RAYCO SAS</t>
  </si>
  <si>
    <t>CR 12 # 17 24 BRR CENTRO</t>
  </si>
  <si>
    <t>13127</t>
  </si>
  <si>
    <t>ARGONAUTICA COMUNICACIONES</t>
  </si>
  <si>
    <t>Carrera 35 No.51-18</t>
  </si>
  <si>
    <t>Bucaramanga Cabecera Del Llano</t>
  </si>
  <si>
    <t>Cll.  51 No. 34 - 48</t>
  </si>
  <si>
    <t>PAC ELLITA</t>
  </si>
  <si>
    <t>CRA 35 #51-89  LOCAL 48 CABECERA TERCER</t>
  </si>
  <si>
    <t>PAPELERIA REYNA</t>
  </si>
  <si>
    <t>CR 34 # 51 58 BRR CABECERA</t>
  </si>
  <si>
    <t>11454</t>
  </si>
  <si>
    <t>ARIAS GRAJALES LTDA</t>
  </si>
  <si>
    <t>FREDY BENITEZ</t>
  </si>
  <si>
    <t>Carrera 8 # 11 69</t>
  </si>
  <si>
    <t>ANGE VARIEDADES SAMUEL  E</t>
  </si>
  <si>
    <t>CR 8 # 13 97  LC 207 BRR SAN NICOLAS</t>
  </si>
  <si>
    <t>6960</t>
  </si>
  <si>
    <t>ARIES COMUNICACIONES</t>
  </si>
  <si>
    <t>B/Manga Paseo Del Cio</t>
  </si>
  <si>
    <t>CALLE 35 no. 17-50</t>
  </si>
  <si>
    <t>PAC SUPERMERCADO LLUVIA DE</t>
  </si>
  <si>
    <t>LEBRIJA</t>
  </si>
  <si>
    <t>CRA 9 8-35</t>
  </si>
  <si>
    <t>DESPENSA POPULAR LEBRIJA</t>
  </si>
  <si>
    <t>CL 12 # 9 32 BRR CENTRO</t>
  </si>
  <si>
    <t>13890</t>
  </si>
  <si>
    <t>ARMA T ARTE MAGIA DE LA MADERA Y LA TELA</t>
  </si>
  <si>
    <t>20674</t>
  </si>
  <si>
    <t>ALMACEN DE COMPRA Y VENTA LOS ALMENDROS</t>
  </si>
  <si>
    <t>SARA  MU??OZ LEON</t>
  </si>
  <si>
    <t>CARRERA 18 E # 80 46</t>
  </si>
  <si>
    <t>TERNURA</t>
  </si>
  <si>
    <t>CRA. 18 #80B-5 SOLEDAD BARRANQUILLA</t>
  </si>
  <si>
    <t>4986</t>
  </si>
  <si>
    <t>ALMACEN DE COMPRAVENTA CON PACTO DE RETROVENTA SU CASA</t>
  </si>
  <si>
    <t>PV. CAFETERO</t>
  </si>
  <si>
    <t>CL 49 50 21 EDIF DEL CAFÉ LC 9939</t>
  </si>
  <si>
    <t>Medellin Parque Berrio</t>
  </si>
  <si>
    <t>Calle 51 N 51 - 27</t>
  </si>
  <si>
    <t>Medellín Parque Berrio</t>
  </si>
  <si>
    <t>Dg 50 No. 49-90 Ps 1</t>
  </si>
  <si>
    <t>JAZMIN ROJAS</t>
  </si>
  <si>
    <t>Carrera 50  54 # 28  -</t>
  </si>
  <si>
    <t>PRADO CEL</t>
  </si>
  <si>
    <t>CL. 56 #50-106 MEDELLN ANTIOQUIA COLOMBIA</t>
  </si>
  <si>
    <t>19103</t>
  </si>
  <si>
    <t>ALMACEN DE COMPRAVENTA E JIMENEZ Y ASOCIADOS LA VICTORIA</t>
  </si>
  <si>
    <t>PV.CAMPIÑA</t>
  </si>
  <si>
    <t>CL 84 45 31 LC 3</t>
  </si>
  <si>
    <t>Barranquilla Calle 93</t>
  </si>
  <si>
    <t>Calle 93 N 45  B  - 25</t>
  </si>
  <si>
    <t>Cll. 93 Nro. 45b - 25</t>
  </si>
  <si>
    <t>ELIANA VALENCIA CARRILLO</t>
  </si>
  <si>
    <t>Calle 83 41d-205</t>
  </si>
  <si>
    <t>LA PETITE PAPETERIE</t>
  </si>
  <si>
    <t>CL. 80 #42E-291 BARRANQUILLA ATLNTICO</t>
  </si>
  <si>
    <t>9897</t>
  </si>
  <si>
    <t>ALMACEN DE COMPRAVENTA MEGAMA$ LAS TORRES</t>
  </si>
  <si>
    <t>EDUARDO MANOTAS CERPA</t>
  </si>
  <si>
    <t>Carrera 41 F #  45  04 L</t>
  </si>
  <si>
    <t>VARIEDADES MARLY</t>
  </si>
  <si>
    <t>CL 43 # 44 40  AP 01 BRR URBANIZACION EL</t>
  </si>
  <si>
    <t>15322</t>
  </si>
  <si>
    <t>ALMACEN DE COMPRAVENTA MEGAMAS LA 13</t>
  </si>
  <si>
    <t>Calle 63 #13 - 71, Avenida Murillo Toro</t>
  </si>
  <si>
    <t>IDALIDES MARTINEZ SALAS</t>
  </si>
  <si>
    <t>Calle 86 12a-31 barrio c</t>
  </si>
  <si>
    <t>FERRETERIA LOMA DEL VIENTO</t>
  </si>
  <si>
    <t>CR 14A # 85-40  BRR CIUDAD MODESTO</t>
  </si>
  <si>
    <t>24123</t>
  </si>
  <si>
    <t>ALMACEN DE COMPRAVENTA SAN FERNANDO</t>
  </si>
  <si>
    <t>PLATIK - CYBER MUNDO DIGITAL</t>
  </si>
  <si>
    <t>CR 75 4C 94 L1</t>
  </si>
  <si>
    <t>TIGO SAN FERNANDO</t>
  </si>
  <si>
    <t>DG 31 # 82 01 BRR PROVINCIA DE CARTAGENA</t>
  </si>
  <si>
    <t>23657</t>
  </si>
  <si>
    <t>ALMACEN DE COMPRAVENTA VILLA ESTRELLA</t>
  </si>
  <si>
    <t>PLATIK - ALMACÉN J Y Z VILLA</t>
  </si>
  <si>
    <t>CRA 92  36 31 APTO 1</t>
  </si>
  <si>
    <t>GLADISNET</t>
  </si>
  <si>
    <t>KRA 100B #39D 30</t>
  </si>
  <si>
    <t>21692</t>
  </si>
  <si>
    <t>ALMACEN DE TODO H &amp; G</t>
  </si>
  <si>
    <t>NUBIA CRISTINA MEJIA HORMAZA</t>
  </si>
  <si>
    <t>SOCHA</t>
  </si>
  <si>
    <t>Calle 2 # 6 - 49</t>
  </si>
  <si>
    <t>CVS MELTEC DE ORIENTE SOCHA</t>
  </si>
  <si>
    <t>CR 9 # 2 37 BRR CENTRO</t>
  </si>
  <si>
    <t>5551</t>
  </si>
  <si>
    <t>ALMACEN EL FONDO</t>
  </si>
  <si>
    <t>OLGA LUCIA VASQUEZ AGUDELO</t>
  </si>
  <si>
    <t>CISNEROS</t>
  </si>
  <si>
    <t>Calle 22   # 26  -    Ba</t>
  </si>
  <si>
    <t>23471</t>
  </si>
  <si>
    <t>ALMACEN EL JEPP</t>
  </si>
  <si>
    <t>PV. SOCORRO</t>
  </si>
  <si>
    <t>SOCORRO</t>
  </si>
  <si>
    <t>KR 14 CON CL 15 ESQUINA</t>
  </si>
  <si>
    <t>DIEGO FERNANDO DELGADO</t>
  </si>
  <si>
    <t>OIBA</t>
  </si>
  <si>
    <t>Calle 10 numero 7 - 67 O</t>
  </si>
  <si>
    <t>TU CELULAR TU CELLCOM</t>
  </si>
  <si>
    <t>CL 9 # 10 08 BRR LA VARIANTE</t>
  </si>
  <si>
    <t>15104</t>
  </si>
  <si>
    <t>ALMACEN ELECTRICO AUTOMOTRIZ LA AUTOPISTA</t>
  </si>
  <si>
    <t>ESTHER JULIA LARRAHONDO</t>
  </si>
  <si>
    <t>Carrera 11 A #  65  23</t>
  </si>
  <si>
    <t>DUQUE VILLALBA SAS</t>
  </si>
  <si>
    <t>CL 70 # 8 93 BRR SIETE DE AGOSTO</t>
  </si>
  <si>
    <t>17952</t>
  </si>
  <si>
    <t>ALMACEN ESPAÃ'A</t>
  </si>
  <si>
    <t>PV. EL CABLE</t>
  </si>
  <si>
    <t>KR 23 60 36</t>
  </si>
  <si>
    <t>JOHANNA ROBLEDO GAMBOA</t>
  </si>
  <si>
    <t>Calle 21 Nro.20 - 68 la</t>
  </si>
  <si>
    <t>MASRED185</t>
  </si>
  <si>
    <t>CL 20 # 20 04  ESQ BRR CENTRO</t>
  </si>
  <si>
    <t>15366</t>
  </si>
  <si>
    <t>ALMACEN EXITO BARRANCABERMEJA</t>
  </si>
  <si>
    <t>Barrio Colombia Calle 50 NO. 10-11</t>
  </si>
  <si>
    <t>DIOSA RODRIGUEZ</t>
  </si>
  <si>
    <t>Carrera 13 n??53A-30</t>
  </si>
  <si>
    <t>JD SOLUCIONES INFORMATICAS</t>
  </si>
  <si>
    <t>CL 50 # 11 27 BRR COLOMBIA</t>
  </si>
  <si>
    <t>No presencia de oficina - critico</t>
  </si>
  <si>
    <t>22815</t>
  </si>
  <si>
    <t>ALMACEN EXITO CHIQUINQUIRA</t>
  </si>
  <si>
    <t>PDP CHIQUINQUIRA</t>
  </si>
  <si>
    <t>C/QUIRA</t>
  </si>
  <si>
    <t>CL 16 # 7A-29</t>
  </si>
  <si>
    <t>EFISERVICIOS SAS</t>
  </si>
  <si>
    <t>CL 16 # 7 A 24  ADL PASOS ABAJO LAS VILLAS</t>
  </si>
  <si>
    <t>11853</t>
  </si>
  <si>
    <t>ALMACEN EXITO CRISTAL</t>
  </si>
  <si>
    <t>PV. CALARCA</t>
  </si>
  <si>
    <t>CALARCA</t>
  </si>
  <si>
    <t>KR 24 40 28 LC 2</t>
  </si>
  <si>
    <t>Pereira Megacentro Pinares</t>
  </si>
  <si>
    <t>Carrera 18 No.12 - 75 Piso 1 Loc.113/114</t>
  </si>
  <si>
    <t>Pereira La Arboleda</t>
  </si>
  <si>
    <t>Avenida Circunvalar entre calles 5a y 6ª.</t>
  </si>
  <si>
    <t>Armenia Centro</t>
  </si>
  <si>
    <t>ARMENIA</t>
  </si>
  <si>
    <t>Cr 15 No. 20 A 32</t>
  </si>
  <si>
    <t>JONATHAN ESPINOSA STARCELL 3</t>
  </si>
  <si>
    <t>CALARCÁ</t>
  </si>
  <si>
    <t>#      cra 11 n13-84</t>
  </si>
  <si>
    <t>MASRED173</t>
  </si>
  <si>
    <t>CR 14 # 11 A 23 BRR PARQUE SUCRE</t>
  </si>
  <si>
    <t>17687</t>
  </si>
  <si>
    <t>ALMACEN EXTO BARRANCABERMEJA 2</t>
  </si>
  <si>
    <t>DANEL FLOREZ LOPEZ</t>
  </si>
  <si>
    <t>calle 47  n 8 a 8 barrio</t>
  </si>
  <si>
    <t>23674</t>
  </si>
  <si>
    <t>ALMACEN FERREAUTO 2</t>
  </si>
  <si>
    <t>PV.EL BANCO</t>
  </si>
  <si>
    <t>EL BANCO</t>
  </si>
  <si>
    <t>CL 7 6 02</t>
  </si>
  <si>
    <t>Cucuta Acacios</t>
  </si>
  <si>
    <t>Av. 11E No. 5AN-02</t>
  </si>
  <si>
    <t>Av. 11e No. 5an-02</t>
  </si>
  <si>
    <t>kelly  jhoana borre rojas</t>
  </si>
  <si>
    <t>PAILITAS</t>
  </si>
  <si>
    <t>carrera 12#15-87</t>
  </si>
  <si>
    <t>COLPAGOS CURUMANI</t>
  </si>
  <si>
    <t>CURUMANI</t>
  </si>
  <si>
    <t>CL 8 # 13 48 BRR CENTRO</t>
  </si>
  <si>
    <t>24717</t>
  </si>
  <si>
    <t>ALMACEN FLAMINGO # 1</t>
  </si>
  <si>
    <t>JUAN ESTEBAN  ALVAREZ ACEVEDO</t>
  </si>
  <si>
    <t>crr 43 50-65</t>
  </si>
  <si>
    <t>MASRED015</t>
  </si>
  <si>
    <t>CR 45 # 50 09 BRR CENTRO</t>
  </si>
  <si>
    <t>25419</t>
  </si>
  <si>
    <t>ALMACEN FLAMINGO # 3</t>
  </si>
  <si>
    <t>IMPRESION GUTENBERG</t>
  </si>
  <si>
    <t>Cra 52 # 46-68 lc 267</t>
  </si>
  <si>
    <t>MASRED007</t>
  </si>
  <si>
    <t>CR 50 # 48 04 BRR CENTRO</t>
  </si>
  <si>
    <t>25422</t>
  </si>
  <si>
    <t>ALMACEN FLAMINGO # 4</t>
  </si>
  <si>
    <t>Calle 52 No. 46-70</t>
  </si>
  <si>
    <t>HADER GIRALDO ZULUAGA</t>
  </si>
  <si>
    <t>CRA 49# 51-49</t>
  </si>
  <si>
    <t>CRA. 47 52-86 L-123</t>
  </si>
  <si>
    <t>25427</t>
  </si>
  <si>
    <t>ALMACEN FLAMINGO # 7 ARMENIA</t>
  </si>
  <si>
    <t>MARY SALAZAR</t>
  </si>
  <si>
    <t>barrio barsovia mA#8</t>
  </si>
  <si>
    <t>TIGO ARMENIA</t>
  </si>
  <si>
    <t>CR 15 # 20 A 16 BRR ARMENIA CENTRO LOCAL</t>
  </si>
  <si>
    <t>3655</t>
  </si>
  <si>
    <t>ALMACEN LA FAMA</t>
  </si>
  <si>
    <t>PV.RIONEGRO</t>
  </si>
  <si>
    <t>KR 51 51 57 LC 101</t>
  </si>
  <si>
    <t>SARAITEL LA CEJA ALEJANDRA PATI??</t>
  </si>
  <si>
    <t>LA CEJA</t>
  </si>
  <si>
    <t>CL 19 20 31</t>
  </si>
  <si>
    <t>MASRED166</t>
  </si>
  <si>
    <t>CL 19 # 20 25 BRR PARQUE</t>
  </si>
  <si>
    <t>21586</t>
  </si>
  <si>
    <t>ALMACEN LA SERRANIA DE LA PRIMAVERA</t>
  </si>
  <si>
    <t>PV. ARAUCA</t>
  </si>
  <si>
    <t>ARAUCA</t>
  </si>
  <si>
    <t>CL 22 19 54</t>
  </si>
  <si>
    <t>JUMBO YOPAL</t>
  </si>
  <si>
    <t>YOPAL</t>
  </si>
  <si>
    <t>CRA 29 N 14 - 47</t>
  </si>
  <si>
    <t>DIANA  TRUJILLO</t>
  </si>
  <si>
    <t>LA PRIMAVERA</t>
  </si>
  <si>
    <t>calle 14 12 21</t>
  </si>
  <si>
    <t>INVERSIONES LAS CATIRAS</t>
  </si>
  <si>
    <t>CRA 9 N 7 101</t>
  </si>
  <si>
    <t>21973</t>
  </si>
  <si>
    <t>ALMACEN LAS PAEZ</t>
  </si>
  <si>
    <t>PV. ASIS TUNJA</t>
  </si>
  <si>
    <t>KR 9 19 86 PLAZA BOLIVAR</t>
  </si>
  <si>
    <t>Carrera 9 No 19 -92</t>
  </si>
  <si>
    <t>VARIEDADES MARIANA</t>
  </si>
  <si>
    <t>RAMIRIQUÍ</t>
  </si>
  <si>
    <t>Calle 8 Nro 6-02 Calle P</t>
  </si>
  <si>
    <t>DROGUERIA VITAL VID PLUS</t>
  </si>
  <si>
    <t>CIENEGA</t>
  </si>
  <si>
    <t>CL 3 # 4 72 BRR CENTRO</t>
  </si>
  <si>
    <t>18602</t>
  </si>
  <si>
    <t>ALMACEN MERCOSITAS</t>
  </si>
  <si>
    <t>LINA MARIA  TORO GARZON</t>
  </si>
  <si>
    <t>CARAMANTA</t>
  </si>
  <si>
    <t>CARRERA CORDOBA 20-02</t>
  </si>
  <si>
    <t>VARIEDADES BEAUTIFUL LADES</t>
  </si>
  <si>
    <t>VALPARAISO</t>
  </si>
  <si>
    <t>CL. 9 #11-30 VALPARAISO ANTIOQUIA</t>
  </si>
  <si>
    <t>6708</t>
  </si>
  <si>
    <t>ALMACEN MONACO</t>
  </si>
  <si>
    <t>Carrera 15 No. 20A-31 Local 1</t>
  </si>
  <si>
    <t>ERICA ARAQUE ( SECTOR</t>
  </si>
  <si>
    <t>SALGAR</t>
  </si>
  <si>
    <t>Calle 31  #  30  76   Ba</t>
  </si>
  <si>
    <t>MASRED164</t>
  </si>
  <si>
    <t>BOLIVAR</t>
  </si>
  <si>
    <t>CL 51 # 49 40 BRR PARQUE</t>
  </si>
  <si>
    <t>8242</t>
  </si>
  <si>
    <t>ALMACEN MONREAL</t>
  </si>
  <si>
    <t>PV. BELEN</t>
  </si>
  <si>
    <t>KR 77 28 30</t>
  </si>
  <si>
    <t>Carrera 70 N° 1-120</t>
  </si>
  <si>
    <t>Calle 30A # 82A-26</t>
  </si>
  <si>
    <t>Medellín  Gran Via</t>
  </si>
  <si>
    <t>Dg 75b No. 06-105 Lc 147</t>
  </si>
  <si>
    <t>ARCOIRIS OSCAR JARAMILLO VALLEJO</t>
  </si>
  <si>
    <t>Calle 19  #  75  1   Bar</t>
  </si>
  <si>
    <t>CL. 30A NO. 82A-26 L-2135</t>
  </si>
  <si>
    <t>25040</t>
  </si>
  <si>
    <t>ALMACEN MULTISERVICIOS LOS ROBLES SOLEDAD</t>
  </si>
  <si>
    <t>PLATIK - ALMACEN J Y Z LOS ROBLES</t>
  </si>
  <si>
    <t>CALLE 77 23F 16</t>
  </si>
  <si>
    <t>CASA EDITORIAL ROCA VIVA</t>
  </si>
  <si>
    <t>CRA 22C #77-53 SOLEDAD BARRANQUILLA</t>
  </si>
  <si>
    <t>18479</t>
  </si>
  <si>
    <t>ALMACEN PLASTY VARIEDADES</t>
  </si>
  <si>
    <t>Carrera 16 Sur No.96-48 Super Mercado Mercacentro No.10</t>
  </si>
  <si>
    <t>Ibague Carrera 5</t>
  </si>
  <si>
    <t>Cr 5 No. 39-42</t>
  </si>
  <si>
    <t>JENNI PADILLA</t>
  </si>
  <si>
    <t>ROVIRA</t>
  </si>
  <si>
    <t>cl. 5 # 4 -31</t>
  </si>
  <si>
    <t>FRUVER Y SALSAMENTARIA SAN LUIS</t>
  </si>
  <si>
    <t>SAN LUIS</t>
  </si>
  <si>
    <t>CR 5 # 9 35 BRR CENTRO</t>
  </si>
  <si>
    <t>16043</t>
  </si>
  <si>
    <t>ALMACEN PORVENIR CHIVOLO</t>
  </si>
  <si>
    <t>PV.ARACATACA</t>
  </si>
  <si>
    <t>ARACATACA</t>
  </si>
  <si>
    <t>CL 9 5 30 CA DEL TELEGRAFISTA</t>
  </si>
  <si>
    <t>LUIS COSTA CARBONO</t>
  </si>
  <si>
    <t>TENERIFE</t>
  </si>
  <si>
    <t>CALLE 2 #11-23</t>
  </si>
  <si>
    <t>TELECOMUNICACIONES LINDA</t>
  </si>
  <si>
    <t>CR 8 # 5 67 BRR CENTRO</t>
  </si>
  <si>
    <t>22443</t>
  </si>
  <si>
    <t>ALMACEN PUNTO CUCUANA</t>
  </si>
  <si>
    <t>PV.GUAMO</t>
  </si>
  <si>
    <t>GUAMO</t>
  </si>
  <si>
    <t>CL 11 N 13 08 CENTRO</t>
  </si>
  <si>
    <t>LUIS ENRIQUE ARDILA HUERTAS</t>
  </si>
  <si>
    <t>km 4 via guamo saldarra</t>
  </si>
  <si>
    <t>CYBERTIENDCOM</t>
  </si>
  <si>
    <t>CL 6 # 9 03 BRR CENTRO</t>
  </si>
  <si>
    <t>19698</t>
  </si>
  <si>
    <t>ALMACEN PURINA DE LA MERCED</t>
  </si>
  <si>
    <t>PV. SALAMINA</t>
  </si>
  <si>
    <t>SALAMINA</t>
  </si>
  <si>
    <t>CL  4 7 07  LC 2</t>
  </si>
  <si>
    <t>M??NICA FERNANDA R??OS DAVILA</t>
  </si>
  <si>
    <t>LA MERCED</t>
  </si>
  <si>
    <t>CR 7 14 29</t>
  </si>
  <si>
    <t>VARIEDADES VANNE</t>
  </si>
  <si>
    <t>CL 15 # 15 01 BRR CENTRO</t>
  </si>
  <si>
    <t>20927</t>
  </si>
  <si>
    <t>ALMACEN RONNY SPORT</t>
  </si>
  <si>
    <t>PAC ASESORAR Y ASEGURAR</t>
  </si>
  <si>
    <t>CIMITARRA</t>
  </si>
  <si>
    <t xml:space="preserve">CRA 5 #7-12 LOCAL 04 CENTRO 	</t>
  </si>
  <si>
    <t>TECHNO SNOW</t>
  </si>
  <si>
    <t>LANDAZURI</t>
  </si>
  <si>
    <t>CL. 4 #346 LANDZURI SANTANDER COLOMBIA</t>
  </si>
  <si>
    <t>4283</t>
  </si>
  <si>
    <t>AROMAS PIEDECUESTA</t>
  </si>
  <si>
    <t>rosa caceres</t>
  </si>
  <si>
    <t>PIEDECUESTA</t>
  </si>
  <si>
    <t>calle 8#6-25</t>
  </si>
  <si>
    <t>BROTHER TECH</t>
  </si>
  <si>
    <t>CR 7 # 8 21 BRR CENTRO</t>
  </si>
  <si>
    <t>24361</t>
  </si>
  <si>
    <t>ARQUIMEDE S BULEVAR</t>
  </si>
  <si>
    <t>PLATIK - LA SUPERTIENDA DE LA 58</t>
  </si>
  <si>
    <t>CLL 129  57 41</t>
  </si>
  <si>
    <t>AV. CL. 127 NO. 60-92 L-66</t>
  </si>
  <si>
    <t>18911</t>
  </si>
  <si>
    <t>ARTESANIAS YABU</t>
  </si>
  <si>
    <t>MAIRA ALAJENDRA GONZ??LEZ S??</t>
  </si>
  <si>
    <t>Calle 13# 11A-15 barrio</t>
  </si>
  <si>
    <t>DIAG. 10 NO. 6N15 L-4 INTERIOR ALMACEN</t>
  </si>
  <si>
    <t>16295</t>
  </si>
  <si>
    <t>ASADERO Y RESTAURANTE SIR POLLO LA VIRGINIA</t>
  </si>
  <si>
    <t>Alejandra Maria Arias Mendoza</t>
  </si>
  <si>
    <t>DOSQUEBRADAS</t>
  </si>
  <si>
    <t>Mz 1cs11 p2</t>
  </si>
  <si>
    <t>LA VIRGINIA</t>
  </si>
  <si>
    <t>CL. 8 NO 6 35</t>
  </si>
  <si>
    <t>25207</t>
  </si>
  <si>
    <t>ASCONTY CONSULTORIAS</t>
  </si>
  <si>
    <t>CESAR MORENO RIVERA</t>
  </si>
  <si>
    <t>cra 27 # 84-18 torre 3 a</t>
  </si>
  <si>
    <t>MULTINET</t>
  </si>
  <si>
    <t>CR 24 # 87 21 BRR DIAMANTE II</t>
  </si>
  <si>
    <t>8983</t>
  </si>
  <si>
    <t>ASEFORMAS A R LTDA</t>
  </si>
  <si>
    <t>Calle 19 No. 72-57</t>
  </si>
  <si>
    <t>PLATIK - AKUARELA Y ALGO MAS</t>
  </si>
  <si>
    <t>CR 69 18A 54 LC 102</t>
  </si>
  <si>
    <t>CL 13 # 69 B 88 BRR MONTEVIDEO</t>
  </si>
  <si>
    <t>22412</t>
  </si>
  <si>
    <t>ASESORIAS CERTIAUTO</t>
  </si>
  <si>
    <t>PV. LA AMERICA</t>
  </si>
  <si>
    <t>CL 44 68A 20</t>
  </si>
  <si>
    <t>Medellin Laureles Santateresita</t>
  </si>
  <si>
    <t>Carrera 76 No.35-20</t>
  </si>
  <si>
    <t>JUMBO DE LA 65</t>
  </si>
  <si>
    <t>CRA 65 Nº 45 - 85</t>
  </si>
  <si>
    <t>Medellín Laureles</t>
  </si>
  <si>
    <t>Cr 76 No. 35-20</t>
  </si>
  <si>
    <t>BERNARDITA YEPES ROJO</t>
  </si>
  <si>
    <t>Calle 32 b 69 68</t>
  </si>
  <si>
    <t>TECSANET</t>
  </si>
  <si>
    <t>CL 34 B # 66 A 18 BRR SAN JUAN</t>
  </si>
  <si>
    <t>18888</t>
  </si>
  <si>
    <t>ASESORIAS EN FINCA RAIZ MUÃ'OS PENA</t>
  </si>
  <si>
    <t>PV. PITALITO</t>
  </si>
  <si>
    <t>CL 2 N 3 20</t>
  </si>
  <si>
    <t>EVER LOPEZ ARIAS</t>
  </si>
  <si>
    <t>calle 8 nr2-29</t>
  </si>
  <si>
    <t>VARIEDADES VARGAS TRUJILLO</t>
  </si>
  <si>
    <t>CALLE 6 # 1A-49 AGUA BLANCA</t>
  </si>
  <si>
    <t>15711</t>
  </si>
  <si>
    <t>ASESORIAS INTEGRALES DEL SUR DEL TOLIMA</t>
  </si>
  <si>
    <t>SEBASTIAN ORDO?EZ</t>
  </si>
  <si>
    <t>PURIFICACIÓN</t>
  </si>
  <si>
    <t>Calle 9   # 8  - 45   Ba</t>
  </si>
  <si>
    <t>GANA BIEN</t>
  </si>
  <si>
    <t>PURIFICACION</t>
  </si>
  <si>
    <t>MZ F CA 10 BRR SANTA ISABEL</t>
  </si>
  <si>
    <t>24176</t>
  </si>
  <si>
    <t>ASESORIAS INTEGRALES LA UNION</t>
  </si>
  <si>
    <t>PV. ZARZAL</t>
  </si>
  <si>
    <t>ZARZAL</t>
  </si>
  <si>
    <t>CL 11 8 31</t>
  </si>
  <si>
    <t>Calle 14 No. 11 - 19</t>
  </si>
  <si>
    <t>YURI MARITZA VALENCIA</t>
  </si>
  <si>
    <t>LA UNIÓN</t>
  </si>
  <si>
    <t>prados del norte manzana</t>
  </si>
  <si>
    <t>TIPOGRAFIA PIENDAMO</t>
  </si>
  <si>
    <t>LA UNION</t>
  </si>
  <si>
    <t>CL 14 # 11 16 BRR BELEN</t>
  </si>
  <si>
    <t>23568</t>
  </si>
  <si>
    <t>ASESORIAS INTEGRALES LA UNION # 2</t>
  </si>
  <si>
    <t>PAOLA GALLEGO</t>
  </si>
  <si>
    <t>TORO</t>
  </si>
  <si>
    <t>CL 17 #  15 - 35  b/ la</t>
  </si>
  <si>
    <t>ALMACEN JM MUEBLES Y</t>
  </si>
  <si>
    <t>CRA. 4 #9-19 TORO VALLE DEL CAUCA</t>
  </si>
  <si>
    <t>2803</t>
  </si>
  <si>
    <t>ASESORIAS MUÃ'OZ PEÃ'A</t>
  </si>
  <si>
    <t>ELIANA ANDREA RODRIGUEZ</t>
  </si>
  <si>
    <t>CR 5 ESTE  5 76</t>
  </si>
  <si>
    <t>DETODO UN POQUITO LA</t>
  </si>
  <si>
    <t>CARRERA 3 # 2 A 45 () PITALITO HUILA</t>
  </si>
  <si>
    <t>21714</t>
  </si>
  <si>
    <t>ASESORIAS Y COMUNICACIONES ENCINO ASECOMCI</t>
  </si>
  <si>
    <t>MAR??A ESTHER MORENO</t>
  </si>
  <si>
    <t>COROMORO</t>
  </si>
  <si>
    <t>Cra 4 # 4-19 cambulos</t>
  </si>
  <si>
    <t>IBELLS ACCESORIOS</t>
  </si>
  <si>
    <t>CHARALA</t>
  </si>
  <si>
    <t>CL 24 # 14 A 15 BRR CENTRO</t>
  </si>
  <si>
    <t>25265</t>
  </si>
  <si>
    <t>ASHLEY PRINCESS</t>
  </si>
  <si>
    <t>PV. PRINCIPAL MEDELLIN</t>
  </si>
  <si>
    <t>KR 64C 72 20</t>
  </si>
  <si>
    <t>Carrera 58 # 42-125</t>
  </si>
  <si>
    <t>Medellín Éxito Colombia</t>
  </si>
  <si>
    <t>Cr 66 No. 49-01 Lc 0218</t>
  </si>
  <si>
    <t>ELKIN SOTO ELKIN SOTO</t>
  </si>
  <si>
    <t>Carrera  83#101-13</t>
  </si>
  <si>
    <t>PAPELERIA SANGAL</t>
  </si>
  <si>
    <t>CL. 97C #85-24 MEDELLN ANTIOQUIA COLOMBIA</t>
  </si>
  <si>
    <t>14008</t>
  </si>
  <si>
    <t>ASKYLA.NET COMUNICACIONES</t>
  </si>
  <si>
    <t>PLATIK - CIGARRERIA EL PORVENIR</t>
  </si>
  <si>
    <t>CL 161 16 D 02</t>
  </si>
  <si>
    <t>23977</t>
  </si>
  <si>
    <t>ASOPAGOS 2</t>
  </si>
  <si>
    <t>ROSARIO RAMOS MONTIEL</t>
  </si>
  <si>
    <t>Vereda cabeceras.</t>
  </si>
  <si>
    <t>SONYTEC</t>
  </si>
  <si>
    <t>CRA. 5 #8-15 PITALITO HUILA COLOMBIA</t>
  </si>
  <si>
    <t>25288</t>
  </si>
  <si>
    <t>ASSEMCONT</t>
  </si>
  <si>
    <t>18425</t>
  </si>
  <si>
    <t>ATEMINUTOS</t>
  </si>
  <si>
    <t>Medellín Éxito Laureles</t>
  </si>
  <si>
    <t>Cr 81 No. 37-100 Ps 2 Lc 2</t>
  </si>
  <si>
    <t>JOSE LEONARDO METAUTE</t>
  </si>
  <si>
    <t>SANTAFE DE ANTIOQUIA</t>
  </si>
  <si>
    <t>plan alto</t>
  </si>
  <si>
    <t>PAPELERA Y CACHARRERIA SANTA FE</t>
  </si>
  <si>
    <t>CR 9 # 7 91 BRR SANTA LUCIA</t>
  </si>
  <si>
    <t>16490</t>
  </si>
  <si>
    <t>ATICO DETALLES PARA TODA OCASION</t>
  </si>
  <si>
    <t>PV. JAMUNDI</t>
  </si>
  <si>
    <t>JAMUNDI</t>
  </si>
  <si>
    <t>CL 10 8 68 B/ PORVENIR</t>
  </si>
  <si>
    <t>Jamundí</t>
  </si>
  <si>
    <t>Calle 2 # 22-175, Jamundi, Valle del Cauca</t>
  </si>
  <si>
    <t>Carrera 98B # 25-130</t>
  </si>
  <si>
    <t>Cali Ciudad Jardín</t>
  </si>
  <si>
    <t>Cra. 98 No. 16 -200 Locales 78, 79 y 80</t>
  </si>
  <si>
    <t>JUAN CAMILO GUTI??RREZ</t>
  </si>
  <si>
    <t>CALOTO</t>
  </si>
  <si>
    <t>Cra 5 #1-266</t>
  </si>
  <si>
    <t>ESTACION DE SERVICIO CALOTO</t>
  </si>
  <si>
    <t>CR 5 # 19 57 BRR NUEVO DESPERTAR</t>
  </si>
  <si>
    <t>17135</t>
  </si>
  <si>
    <t>AUTO CENTRO LA 5</t>
  </si>
  <si>
    <t>DERLY ANDREA ARIAS</t>
  </si>
  <si>
    <t>Carrera 6 # 10.86 barrio</t>
  </si>
  <si>
    <t>SERVICIO GALERA</t>
  </si>
  <si>
    <t>EL PAUJIL</t>
  </si>
  <si>
    <t>CRA. 4 #70 EL PAUJIL CAQUET COLOMBIA</t>
  </si>
  <si>
    <t>19691</t>
  </si>
  <si>
    <t>AUTOSERVICIO EL SABOR DEL CAMPO</t>
  </si>
  <si>
    <t>MARIA CARMENZA VANEGAS</t>
  </si>
  <si>
    <t>carrera 83 #32ee -95 bar</t>
  </si>
  <si>
    <t>17442</t>
  </si>
  <si>
    <t>AUTOSERVICIO JB PARATEBUENO</t>
  </si>
  <si>
    <t>23842</t>
  </si>
  <si>
    <t>AUTOSERVICIO LA 2000</t>
  </si>
  <si>
    <t>MD DIGITAL RICARDO JIMENEZ</t>
  </si>
  <si>
    <t>Cra 60#57A-45 Apto202 Ba</t>
  </si>
  <si>
    <t>2000YARDAS</t>
  </si>
  <si>
    <t>CL 56 # 55 85 BRR EL ROSARIO</t>
  </si>
  <si>
    <t>21841</t>
  </si>
  <si>
    <t>AUTOSERVICIO LA CABAÃ'A</t>
  </si>
  <si>
    <t>LIVYS JIMENEZ GARCIA</t>
  </si>
  <si>
    <t>BOYACÁ</t>
  </si>
  <si>
    <t>Calle 10a #1-23 Puerto B</t>
  </si>
  <si>
    <t>FYSCO SEGUROS LTDA</t>
  </si>
  <si>
    <t>BOYACA</t>
  </si>
  <si>
    <t>CL 32 # 3 76  CC BOULEVARD L 126 BRR VILLA</t>
  </si>
  <si>
    <t>14563</t>
  </si>
  <si>
    <t>AUTOSERVICIO LA CONSTANCIA MARQUEZ SAS</t>
  </si>
  <si>
    <t>PV.PASEO DE LA QUINTA</t>
  </si>
  <si>
    <t>CL 5 46 83 LC 102 CENTRO COMERCIAL PASEO</t>
  </si>
  <si>
    <t>CALLE 5 No. 50-103 local C-109  Frente a la Oficina Scotiabank Colpatria</t>
  </si>
  <si>
    <t>VALENTINA LOPEZ TITAN</t>
  </si>
  <si>
    <t>Calle 13 # 47 - 39 santo</t>
  </si>
  <si>
    <t>CENTRO DE ENSEANZA</t>
  </si>
  <si>
    <t>CRA. 44 #13B-27 CALI VALLE DEL CAUCA</t>
  </si>
  <si>
    <t>13832</t>
  </si>
  <si>
    <t>AUTOSERVICIO LA COSECHA SANPA</t>
  </si>
  <si>
    <t>PV. TULUÁ</t>
  </si>
  <si>
    <t>TULUÁ</t>
  </si>
  <si>
    <t>KR 26 26 21</t>
  </si>
  <si>
    <t>MARCO TULIO VARON</t>
  </si>
  <si>
    <t>TRUJILLO</t>
  </si>
  <si>
    <t>Calle 20   # 19  - 52</t>
  </si>
  <si>
    <t>SOLUCIONES INTEGRALES MAM</t>
  </si>
  <si>
    <t>CL. 21 #19-24 TRUJILLO VALLE DEL CAUCA</t>
  </si>
  <si>
    <t>2150</t>
  </si>
  <si>
    <t>AUTOSERVICIO LA GRANJA</t>
  </si>
  <si>
    <t>ASIS TUNJA</t>
  </si>
  <si>
    <t>KR 6 64 03</t>
  </si>
  <si>
    <t>LINA MARCELA ROJAS CRISTANCHO</t>
  </si>
  <si>
    <t>Carrera 9 62 47 barrio a</t>
  </si>
  <si>
    <t>VARIEDADES DANI</t>
  </si>
  <si>
    <t>CR 10 # 54 BIS 18 BRR LA GRANJA</t>
  </si>
  <si>
    <t>4318</t>
  </si>
  <si>
    <t>AUTOSERVICIO LA QUINTA NO 2</t>
  </si>
  <si>
    <t>MASRED047</t>
  </si>
  <si>
    <t>CR 16 # 49 63  ESQ BRR COLOMBIA</t>
  </si>
  <si>
    <t>21970</t>
  </si>
  <si>
    <t>AUTOSERVICIO LUCIO</t>
  </si>
  <si>
    <t>PV. CUCUTA AV QUINTA</t>
  </si>
  <si>
    <t>AV 5 13 94 LOC 2 CENTRO</t>
  </si>
  <si>
    <t>CAROLINA ROLRRN GUTIRRRREZ</t>
  </si>
  <si>
    <t>EL ZULIA</t>
  </si>
  <si>
    <t>Calle 1a # 4-23 la milag</t>
  </si>
  <si>
    <t>VALME COMUNICACIONES</t>
  </si>
  <si>
    <t>CL 5 # 4 32 BRR EL CENTRO</t>
  </si>
  <si>
    <t>24017</t>
  </si>
  <si>
    <t>AUTOSERVICIO MEDELLIN NO 1</t>
  </si>
  <si>
    <t>ANNETH REDONDO</t>
  </si>
  <si>
    <t>FONSECA</t>
  </si>
  <si>
    <t>diagonal 12 no 21-09 gps</t>
  </si>
  <si>
    <t>ADORNOS Y VARIEDADES EMI</t>
  </si>
  <si>
    <t>CL 13 # 19 122 BRR CENTRO</t>
  </si>
  <si>
    <t>16982</t>
  </si>
  <si>
    <t>AUTOSERVICIO MERCA 20 COORATIENDAS 544</t>
  </si>
  <si>
    <t>REPUESTOS HILOS RM</t>
  </si>
  <si>
    <t>CRA 8 24 55 SUR</t>
  </si>
  <si>
    <t>20748</t>
  </si>
  <si>
    <t>AUTOSERVICIO MERCA YA SINDY</t>
  </si>
  <si>
    <t>CALLE 161 CON CRA 23</t>
  </si>
  <si>
    <t>PLATIK - IGGCOMUNICA</t>
  </si>
  <si>
    <t>CL 163A 13 08</t>
  </si>
  <si>
    <t>TIENDA SAN JOSE</t>
  </si>
  <si>
    <t>CL 165 # 13 C 11 BRR BABILONIA</t>
  </si>
  <si>
    <t>19114</t>
  </si>
  <si>
    <t>AUTOSERVICIO MERCAMAZ AQUI E.U.</t>
  </si>
  <si>
    <t>PV. ESPINAL</t>
  </si>
  <si>
    <t>ESPINAL</t>
  </si>
  <si>
    <t>CL 11 N 6 20</t>
  </si>
  <si>
    <t>DORYS PPERDOMO</t>
  </si>
  <si>
    <t>CUNDAY</t>
  </si>
  <si>
    <t>cra 3 n 3 68</t>
  </si>
  <si>
    <t>PAÑALERA TRAVESURAS LILI</t>
  </si>
  <si>
    <t>CARMEN DE APICALA</t>
  </si>
  <si>
    <t>CL 4 # 6 39 BRR CENTRO</t>
  </si>
  <si>
    <t>13958</t>
  </si>
  <si>
    <t>AUTOSERVICIO MERCAMAZ AQUI EU</t>
  </si>
  <si>
    <t>13051</t>
  </si>
  <si>
    <t>AUTOSERVICIO MERCAMILO EXPRESS</t>
  </si>
  <si>
    <t>LUZ DARY BAEZ SOLANO</t>
  </si>
  <si>
    <t>Carrera 5 # 6 - 06</t>
  </si>
  <si>
    <t>COMERCIALIZADORA EL REY</t>
  </si>
  <si>
    <t>CL 3 # 6 17 BRR LA CANTERA</t>
  </si>
  <si>
    <t>24989</t>
  </si>
  <si>
    <t>AUTOSERVICIO MERKANO SUBACHOQUE</t>
  </si>
  <si>
    <t>NB MULTISERVICIOS PRADERA</t>
  </si>
  <si>
    <t>CR 3 # 4 21 BRR PRADERA CENTRO</t>
  </si>
  <si>
    <t>13186</t>
  </si>
  <si>
    <t>AUTOSERVICIO MERKOVIOTA</t>
  </si>
  <si>
    <t>PDP VIOTA</t>
  </si>
  <si>
    <t>VIOTA</t>
  </si>
  <si>
    <t>CLL 20 # 11-10</t>
  </si>
  <si>
    <t>NIKCOM</t>
  </si>
  <si>
    <t>CRA. 10 #2-23 VIOT CUNDINAMARCA COLOMBIA</t>
  </si>
  <si>
    <t>12489</t>
  </si>
  <si>
    <t>AUTOSERVICIO MORAVIA</t>
  </si>
  <si>
    <t>Carrera 59  No. 63-10</t>
  </si>
  <si>
    <t>GLADYS MOLINA</t>
  </si>
  <si>
    <t>Carrera 58cc # 81F-55</t>
  </si>
  <si>
    <t>AUTOSERVICIOMORAVIA</t>
  </si>
  <si>
    <t>CRA. 57 #82A-35 MEDELLN ANTIOQUIA</t>
  </si>
  <si>
    <t>17670</t>
  </si>
  <si>
    <t>AUTOSERVICIO N&amp;L</t>
  </si>
  <si>
    <t>PLATIK - TORRE DE PAPEL Y SUS</t>
  </si>
  <si>
    <t>CR 69 B 65 76 SUR CA 32</t>
  </si>
  <si>
    <t>PAPELERIA Y VARIEDADES MADELENA</t>
  </si>
  <si>
    <t>DG 62 SUR # 68 B 20  MZ 1 IN 1 AP 201 BRR</t>
  </si>
  <si>
    <t>8117</t>
  </si>
  <si>
    <t>AUTOSERVICIO RAPIEXPRESS</t>
  </si>
  <si>
    <t>CHAZA AZUL UNIVERSIDAD SANTIAG</t>
  </si>
  <si>
    <t>CALLE 5 CRA 62 UNIVERSID</t>
  </si>
  <si>
    <t>ROYALS DISTRIBUIDOR SAS</t>
  </si>
  <si>
    <t>CL. 5 #66B-135 CALI VALLE DEL CAUCA</t>
  </si>
  <si>
    <t>23277</t>
  </si>
  <si>
    <t>AUTOSERVICIO SERVIMERCADO</t>
  </si>
  <si>
    <t>LUZ ADELA  CANO</t>
  </si>
  <si>
    <t>GUACARÍ</t>
  </si>
  <si>
    <t>carrera 9 7-81</t>
  </si>
  <si>
    <t>GUACARI</t>
  </si>
  <si>
    <t>KRA12#3-53</t>
  </si>
  <si>
    <t>4743</t>
  </si>
  <si>
    <t>AUTOSERVICIO SUPER DIA</t>
  </si>
  <si>
    <t>LICORERA BUEN SABOR</t>
  </si>
  <si>
    <t>SAN JERONIMO</t>
  </si>
  <si>
    <t>CRA 14 N22a-50 San jeron</t>
  </si>
  <si>
    <t>4129</t>
  </si>
  <si>
    <t>AUTOSERVICIO SUPERPRIMAVERAL</t>
  </si>
  <si>
    <t>Cll. 15 No 40 - 01 Nivel 1. Centro Comercial Primavera Urbano</t>
  </si>
  <si>
    <t>JOSE  GARCIA RODRIGUEZ</t>
  </si>
  <si>
    <t>ACACÍAS</t>
  </si>
  <si>
    <t>calle 29c No 46-32 camin</t>
  </si>
  <si>
    <t>AGILIZAR CENTRO DE PAGOS Y</t>
  </si>
  <si>
    <t>ACACIAS</t>
  </si>
  <si>
    <t>CRA 21 # 14-47</t>
  </si>
  <si>
    <t>18443</t>
  </si>
  <si>
    <t>AUTOSERVICIO VISTA MARKET</t>
  </si>
  <si>
    <t>PLATIK - BELLA AYALA VILLANUEVA</t>
  </si>
  <si>
    <t>CR 16  33 34</t>
  </si>
  <si>
    <t>TIGO MERCURIO</t>
  </si>
  <si>
    <t>CR 7 # 32 35 BRR CC MERCURIO</t>
  </si>
  <si>
    <t>22215</t>
  </si>
  <si>
    <t>AUTOSERVICIO Y DROGUERIA SAN MIGUEL</t>
  </si>
  <si>
    <t>PV. ARMENIA</t>
  </si>
  <si>
    <t>KR 15  22 38</t>
  </si>
  <si>
    <t>Avenida  Centenario No 3-180 CAJERO C-02</t>
  </si>
  <si>
    <t>MERCEDES JIMENEZ RODRIGUEZ</t>
  </si>
  <si>
    <t>CAICEDO</t>
  </si>
  <si>
    <t>Vereda   el hato #   -</t>
  </si>
  <si>
    <t>AGROCAICEDO</t>
  </si>
  <si>
    <t>CR 3 # 5 22 BRR CAICEDO ANTIOQUIA</t>
  </si>
  <si>
    <t>21333</t>
  </si>
  <si>
    <t>AUTOSERVICIO Y MISCELANEA LA PRINCIPAL</t>
  </si>
  <si>
    <t>IVETH YULIANA BUSTAMANTE GOMEZ</t>
  </si>
  <si>
    <t>LA CELIA</t>
  </si>
  <si>
    <t>CARRERA 3 NO. 2-38</t>
  </si>
  <si>
    <t>UN TOQUE DE AMOR</t>
  </si>
  <si>
    <t>CR 2 N 3 - 51 BRR CENTRO</t>
  </si>
  <si>
    <t>21439</t>
  </si>
  <si>
    <t>AUTOSERVICIO Y Y J</t>
  </si>
  <si>
    <t>PV. PAIPA</t>
  </si>
  <si>
    <t>PAIPA</t>
  </si>
  <si>
    <t>KR 22 25 30</t>
  </si>
  <si>
    <t>HAROL EDGARDO  ESPITIA CIFUENTES</t>
  </si>
  <si>
    <t>TUTA</t>
  </si>
  <si>
    <t>CALLE 4 N 7 31</t>
  </si>
  <si>
    <t>PAPELERIA SORI</t>
  </si>
  <si>
    <t>SOTAQUIRA</t>
  </si>
  <si>
    <t>CR 8 # 6 - 61 BRR SOTAQUIRA</t>
  </si>
  <si>
    <t>1992</t>
  </si>
  <si>
    <t>AUTOSERVICIOS EL CARMEN DE BOLIVAR</t>
  </si>
  <si>
    <t>MISTELVA BARRAZA</t>
  </si>
  <si>
    <t>EL CARMEN DE BOLÍVAR</t>
  </si>
  <si>
    <t>Carrera 53 #28-88 Las Uv</t>
  </si>
  <si>
    <t>DON GEOR</t>
  </si>
  <si>
    <t>EL CARMEN DE BOLIVAR</t>
  </si>
  <si>
    <t>CR 48 # 29 26 BRR LA POPA</t>
  </si>
  <si>
    <t>3574</t>
  </si>
  <si>
    <t>AUTOTIENDA</t>
  </si>
  <si>
    <t>Avenida 5 No. 11-25</t>
  </si>
  <si>
    <t>LILIBETH ORTEGA SANDOVAL</t>
  </si>
  <si>
    <t>PAMPLONA</t>
  </si>
  <si>
    <t>Carrera 3 # 3-350</t>
  </si>
  <si>
    <t>LINDA PIATA TOYS</t>
  </si>
  <si>
    <t>CRA. 6 #3-92 PAMPLONA NORTE DE</t>
  </si>
  <si>
    <t>5114</t>
  </si>
  <si>
    <t>AUTOTIENDA MADRILEÃ'A AS</t>
  </si>
  <si>
    <t>Bogotá Unicentro</t>
  </si>
  <si>
    <t>Centro Comercial Unicentro Av. 15 No. 123 - 30 Local 2-224</t>
  </si>
  <si>
    <t>23093</t>
  </si>
  <si>
    <t>AUXIFARMA 2</t>
  </si>
  <si>
    <t>VARIEDADES ABBAKADABRAH</t>
  </si>
  <si>
    <t>TV. 72B #44G SUR-32 BOGOT COLOMBIA</t>
  </si>
  <si>
    <t>24245</t>
  </si>
  <si>
    <t>AVIONCITO DE PAPEL</t>
  </si>
  <si>
    <t>MICHAEL ANDRES GALVIS MILLAN</t>
  </si>
  <si>
    <t>cra 4  # 20 - 42</t>
  </si>
  <si>
    <t>14498</t>
  </si>
  <si>
    <t>AVT COMUNICACIONES</t>
  </si>
  <si>
    <t>LUIS FERNANDO QUINTERO LAVERDE</t>
  </si>
  <si>
    <t>Calle 46 55 00</t>
  </si>
  <si>
    <t>MASRED016</t>
  </si>
  <si>
    <t>CL 50 # 54 53 BRR CENTRO</t>
  </si>
  <si>
    <t>18403</t>
  </si>
  <si>
    <t>AYNLA  IMPRENTA</t>
  </si>
  <si>
    <t>824000</t>
  </si>
  <si>
    <t>AZ BOYACA REAL</t>
  </si>
  <si>
    <t>PLATIK - DISTRI BELLEZA ISABEL</t>
  </si>
  <si>
    <t>CR 74A 66A 89</t>
  </si>
  <si>
    <t>SERVITEC ALFONSO</t>
  </si>
  <si>
    <t>CARRERA 74A # 66A-89</t>
  </si>
  <si>
    <t>828000</t>
  </si>
  <si>
    <t>AZ ESTANCIA</t>
  </si>
  <si>
    <t>23145</t>
  </si>
  <si>
    <t>BABY MARKET COLOMBIA</t>
  </si>
  <si>
    <t>15619</t>
  </si>
  <si>
    <t>BAKUBA CIGARRERIA</t>
  </si>
  <si>
    <t>MATEUS AVILA MONTANA</t>
  </si>
  <si>
    <t>Calle 37   # 4a  - 14</t>
  </si>
  <si>
    <t>CIBERCOM TUNJA</t>
  </si>
  <si>
    <t>CARRERA 6 # 36 25 (LOCAL 106) TUNJA BOYACA</t>
  </si>
  <si>
    <t>24321</t>
  </si>
  <si>
    <t>BALDOVINO ALMANZA  FENI DIUTH</t>
  </si>
  <si>
    <t>Cra. 6 # 76 - 103</t>
  </si>
  <si>
    <t>PLATIK - CONMOVIL CIENAGA</t>
  </si>
  <si>
    <t>CIENAGA</t>
  </si>
  <si>
    <t xml:space="preserve">CALLE 16 No. 13 05 	</t>
  </si>
  <si>
    <t>PARIS NUMERO 28</t>
  </si>
  <si>
    <t>CIENAGA DE ORO</t>
  </si>
  <si>
    <t>CL 24 NO. 13 - 12</t>
  </si>
  <si>
    <t>25003</t>
  </si>
  <si>
    <t>BALLESTEROS  BUITRAGO KAREN DAYANA</t>
  </si>
  <si>
    <t>nestor jose rodriguez hernandez</t>
  </si>
  <si>
    <t>calle 11 # 9-39</t>
  </si>
  <si>
    <t>MULTISERVICIOS JAZADE</t>
  </si>
  <si>
    <t>CR 3 # 7 A 02 BRR PABLO VL</t>
  </si>
  <si>
    <t>22943</t>
  </si>
  <si>
    <t>BANEXPRESS CUCUTA</t>
  </si>
  <si>
    <t>ANUAR JIMENEZ</t>
  </si>
  <si>
    <t>FORTUL</t>
  </si>
  <si>
    <t>CRA 12 67 1</t>
  </si>
  <si>
    <t>ASESORIAS CONTABLES AM EN</t>
  </si>
  <si>
    <t>TAME</t>
  </si>
  <si>
    <t>CL 17 # 12 72 BRR LAS FERIAS</t>
  </si>
  <si>
    <t>24812</t>
  </si>
  <si>
    <t>BARANOA VIAJES Y TURISMOS SAS</t>
  </si>
  <si>
    <t>22451</t>
  </si>
  <si>
    <t>BARCA NET</t>
  </si>
  <si>
    <t>EDWIN DANILO GARCES RAVELO</t>
  </si>
  <si>
    <t>Cra 27#24-68</t>
  </si>
  <si>
    <t>UNIVERSAL MARKET SAS</t>
  </si>
  <si>
    <t>CL 10 # 36 5 BRR CENTRO</t>
  </si>
  <si>
    <t>2464</t>
  </si>
  <si>
    <t>AUTO SERVICIO Y PANADERIA PRADO MORANDE</t>
  </si>
  <si>
    <t>Santa Barbara</t>
  </si>
  <si>
    <t>Calle 122 # 19-22</t>
  </si>
  <si>
    <t>LA KOSITETIA JA</t>
  </si>
  <si>
    <t>CL. 128A #47-59 BOGOT COLOMBIA</t>
  </si>
  <si>
    <t>19311</t>
  </si>
  <si>
    <t>AUTOSERIVICIO LA GRANJA</t>
  </si>
  <si>
    <t>PAPELERIA MIS TAREAS</t>
  </si>
  <si>
    <t>TRV 8 # 62-56</t>
  </si>
  <si>
    <t>10501</t>
  </si>
  <si>
    <t>AUTOSERVICIO AHORRAMAS</t>
  </si>
  <si>
    <t>24038</t>
  </si>
  <si>
    <t>AUTOSERVICIO AHORREMAS MGO</t>
  </si>
  <si>
    <t>VIAJA POR COLOMBIA Y EL MUNDO</t>
  </si>
  <si>
    <t>CL. 23B  #112-34 BOGOT COLOMBIA</t>
  </si>
  <si>
    <t>23856</t>
  </si>
  <si>
    <t>AUTOSERVICIO ATLANTA II</t>
  </si>
  <si>
    <t>PLATIK - PAPELERIA BYS</t>
  </si>
  <si>
    <t>CL 58A S 49A 02</t>
  </si>
  <si>
    <t>TA LU</t>
  </si>
  <si>
    <t>CL 58 A SUR # 49 A 02  LC 3 BRR CORUA</t>
  </si>
  <si>
    <t>20342</t>
  </si>
  <si>
    <t>AUTOSERVICIO EL GRANDIOSO</t>
  </si>
  <si>
    <t>Calle 170 con carrera 8</t>
  </si>
  <si>
    <t>VALENTINA  GARCIA PEREZ</t>
  </si>
  <si>
    <t>SANTA MARÍA</t>
  </si>
  <si>
    <t>Calle 15 # 8 - 05.</t>
  </si>
  <si>
    <t>ALMACN Y MISCELNEA NANCY</t>
  </si>
  <si>
    <t>UBALA</t>
  </si>
  <si>
    <t>CRA. 3 #14-30 UBAL CUNDINAMARCA</t>
  </si>
  <si>
    <t>1683</t>
  </si>
  <si>
    <t>AUTOSERVICIO EL JARDIN CALI</t>
  </si>
  <si>
    <t>Calle 9 No. 27-68</t>
  </si>
  <si>
    <t>JHON EDWIN CASTRO CARO</t>
  </si>
  <si>
    <t>Calle 27 33 b 04 local 1</t>
  </si>
  <si>
    <t>DIFFER COMUNICACIONES</t>
  </si>
  <si>
    <t>CL 27 # 33 B 04  LC 100 BRR EL JARDIN</t>
  </si>
  <si>
    <t>10975</t>
  </si>
  <si>
    <t>AUTOSERVICIO EL JARDIN CALIMIO DESEPAZ</t>
  </si>
  <si>
    <t>NUEVO ESTILO FOTOGRAFICO</t>
  </si>
  <si>
    <t>Carrera 26 T #  123  22</t>
  </si>
  <si>
    <t>02 TELECOMUNICACIONES</t>
  </si>
  <si>
    <t>CRA. 27 #103-38 CALI VALLE DEL CAUCA</t>
  </si>
  <si>
    <t>20909</t>
  </si>
  <si>
    <t>AUTOSERVICIO EL PROGRESO DE GARZON</t>
  </si>
  <si>
    <t>PV.GARZÓN</t>
  </si>
  <si>
    <t>GARZÓN</t>
  </si>
  <si>
    <t>CL 8 N 7 51</t>
  </si>
  <si>
    <t>LIDA MARIA GALINDO LIZCANO</t>
  </si>
  <si>
    <t>CALLE 1 # 11-21 LOCAL 3</t>
  </si>
  <si>
    <t>XBOXNETNICOLLE</t>
  </si>
  <si>
    <t>GARZON</t>
  </si>
  <si>
    <t>CRA 10 NUMERO 3-43BARRIOLAS MERCEDES</t>
  </si>
  <si>
    <t>19675</t>
  </si>
  <si>
    <t>AUTOSERVICIO EL RECUERDO</t>
  </si>
  <si>
    <t>CESAR AUGUSTO LANDAZURI</t>
  </si>
  <si>
    <t>Carrera 27  #  30  02</t>
  </si>
  <si>
    <t>CL. 27 #25B-73 CALI VALLE DEL CAUCA</t>
  </si>
  <si>
    <t>25280</t>
  </si>
  <si>
    <t>AUTOSERVICIO EL REY SUPER OFERTAS</t>
  </si>
  <si>
    <t>MARLENY RODRIGUEZ</t>
  </si>
  <si>
    <t>Calle 1   # 12  - 30   B</t>
  </si>
  <si>
    <t>MASRED155</t>
  </si>
  <si>
    <t>CL 14 # 17 52 BRR CENTRO</t>
  </si>
  <si>
    <t>3996</t>
  </si>
  <si>
    <t>CACHARRERIA Y VARIEDADES PLAZA 51</t>
  </si>
  <si>
    <t>Manizales Av Santander</t>
  </si>
  <si>
    <t>Cra. 23 No 53 B-20 Edificio el Triángulo</t>
  </si>
  <si>
    <t>ESTUDIANTE JAIME ALBERTO</t>
  </si>
  <si>
    <t>cra 25 # 49-25</t>
  </si>
  <si>
    <t>AV. SANTANDER CL. 50 23-01</t>
  </si>
  <si>
    <t>11323</t>
  </si>
  <si>
    <t>CAFAM AEL FONTIBON EXITO</t>
  </si>
  <si>
    <t>PLATIK - EDWIN ALEXADER FORERO</t>
  </si>
  <si>
    <t>CR 98 17 53</t>
  </si>
  <si>
    <t>MINI MERCADO Y LICORERA</t>
  </si>
  <si>
    <t>CL. 19 #98-80 BOGOT COLOMBIA</t>
  </si>
  <si>
    <t>11356</t>
  </si>
  <si>
    <t>CAFAM CENTENARIO EXITO</t>
  </si>
  <si>
    <t>PLATIK - PAPELERIA MAKANI</t>
  </si>
  <si>
    <t>CL 29 A SUR 25 02</t>
  </si>
  <si>
    <t>5934</t>
  </si>
  <si>
    <t>CAFAM FLORESTA</t>
  </si>
  <si>
    <t>Transversal 48 No. 94-97 Hall</t>
  </si>
  <si>
    <t>5123 INTERRAPIDISIMO</t>
  </si>
  <si>
    <t>AK 68 # 90 88  CC CAFAM FLORESTA BRR</t>
  </si>
  <si>
    <t>7195</t>
  </si>
  <si>
    <t>CAFAM FLORESTA 3</t>
  </si>
  <si>
    <t>3897</t>
  </si>
  <si>
    <t>CAFAM FLORESTA CR 48</t>
  </si>
  <si>
    <t>11279</t>
  </si>
  <si>
    <t>CAFAM KENNEDY</t>
  </si>
  <si>
    <t>PAPELERIA MIJU STERLING</t>
  </si>
  <si>
    <t>CALLE 38 B SUR 78 J 08</t>
  </si>
  <si>
    <t>16510</t>
  </si>
  <si>
    <t>CAFAM MODELIA EXITO</t>
  </si>
  <si>
    <t>PLATIK - VIACOSTEL COM</t>
  </si>
  <si>
    <t>CR 75 23D 49</t>
  </si>
  <si>
    <t>ICELL MODELIA</t>
  </si>
  <si>
    <t>CR 75 # 23 F 27 BRR MODELIA</t>
  </si>
  <si>
    <t>11355</t>
  </si>
  <si>
    <t>CAFAM QUIRINAL EXITO</t>
  </si>
  <si>
    <t>PLATIK - CIGARRERIA LEON</t>
  </si>
  <si>
    <t>CL 60 # 57 22</t>
  </si>
  <si>
    <t>11280</t>
  </si>
  <si>
    <t>CAFAM RESTREPO</t>
  </si>
  <si>
    <t>CORREOS NACIONALES 472</t>
  </si>
  <si>
    <t>CR 20 # 13 58 BRR EL LISTON</t>
  </si>
  <si>
    <t>24799</t>
  </si>
  <si>
    <t>CAFE INTERNET COMUNIKT.COM FLORENCIA</t>
  </si>
  <si>
    <t>OSCAR EDUARDO DURAN VARGAS</t>
  </si>
  <si>
    <t>CALLE 16 nO 10 23 centro</t>
  </si>
  <si>
    <t>COMUNIKTCOM</t>
  </si>
  <si>
    <t>CL 16 # 10 39 BRR SIETE AGOSTO</t>
  </si>
  <si>
    <t>18735</t>
  </si>
  <si>
    <t>CAFE INTERNET GUADALUPE ITAGUI</t>
  </si>
  <si>
    <t>PV. ENVIGADO</t>
  </si>
  <si>
    <t>ENVIGADO</t>
  </si>
  <si>
    <t>CL 38 SUR 43 60</t>
  </si>
  <si>
    <t>Calle 51 Sur # 48-57</t>
  </si>
  <si>
    <t>Itagüí</t>
  </si>
  <si>
    <t>Calle 85 # 48-01 Local 114</t>
  </si>
  <si>
    <t>Cr 48 No.32 B Sur 139 Local 210b</t>
  </si>
  <si>
    <t>SANTIAGO MONTOYA GALEANO</t>
  </si>
  <si>
    <t>Cll 39 Sur No 47 a 03</t>
  </si>
  <si>
    <t>CRA. 48 32B SUR 139 L-233</t>
  </si>
  <si>
    <t>21683</t>
  </si>
  <si>
    <t>CAFE INTERNET ISA COM</t>
  </si>
  <si>
    <t>12274</t>
  </si>
  <si>
    <t>CAFE INTERNET MARVIN JM</t>
  </si>
  <si>
    <t>Autopista Norte calle 193</t>
  </si>
  <si>
    <t>PLATIK - GONSAIRA</t>
  </si>
  <si>
    <t>CR 7B 188A 39</t>
  </si>
  <si>
    <t>MRCOMUNICACIONES188</t>
  </si>
  <si>
    <t>CL 188 # 11 26  P 1 BRR VERBENAL SAN</t>
  </si>
  <si>
    <t>17576</t>
  </si>
  <si>
    <t>CAFE INTERNET PUNTO NARANJA</t>
  </si>
  <si>
    <t>23416</t>
  </si>
  <si>
    <t>CAFE INTERNET RAPIDO Y CONFIDENCIAL</t>
  </si>
  <si>
    <t>JAVIER CORONADO</t>
  </si>
  <si>
    <t>GALAPA</t>
  </si>
  <si>
    <t>calle 16 #16-159</t>
  </si>
  <si>
    <t>CR 17 # 6 96 BRR EL CARMEN</t>
  </si>
  <si>
    <t>20345</t>
  </si>
  <si>
    <t>CAFE INTERNET SAN TOMAS</t>
  </si>
  <si>
    <t>MASRED064</t>
  </si>
  <si>
    <t>CL 12 # 11 33 BRR CENTRO</t>
  </si>
  <si>
    <t>23168</t>
  </si>
  <si>
    <t>CAFE INTERNET SODA.COM</t>
  </si>
  <si>
    <t>MARITZA BRAVO</t>
  </si>
  <si>
    <t>Calle 32  #  26  18   Ba</t>
  </si>
  <si>
    <t>RAPITIENDA MI FORTALEZA</t>
  </si>
  <si>
    <t>CL 32 # 31 A 19 BRR FORTALEZA</t>
  </si>
  <si>
    <t>24121</t>
  </si>
  <si>
    <t>CAFETERIA HADDE</t>
  </si>
  <si>
    <t>PLATIK - PAPELERIA CAPRI SUR</t>
  </si>
  <si>
    <t>TV 18I 67C 04 SUR</t>
  </si>
  <si>
    <t>MULTISERVICIOS ESMERALDA</t>
  </si>
  <si>
    <t>CL 67 SUR # 18 J 22 BRR TEUSAQUILLO</t>
  </si>
  <si>
    <t>19274</t>
  </si>
  <si>
    <t>CAFETERIA LUCIANA</t>
  </si>
  <si>
    <t>12991</t>
  </si>
  <si>
    <t>CAFETERIA MINIMERCADO JAIRO CJ</t>
  </si>
  <si>
    <t>PLATIK - TIENDA FLORECITA</t>
  </si>
  <si>
    <t>CL 34 28 19</t>
  </si>
  <si>
    <t>COMERCIALIZADORA COLOMBIANA DE</t>
  </si>
  <si>
    <t>CL 33 A # 21 09 BRR TEUSAQUILLO</t>
  </si>
  <si>
    <t>14943</t>
  </si>
  <si>
    <t>CAFETERIA PUNTO Y CLAVE LA CANDELARIA</t>
  </si>
  <si>
    <t>PLATIK - CAFETERIA PUNTO Y CLAVE</t>
  </si>
  <si>
    <t>CR 6  8 11</t>
  </si>
  <si>
    <t>CR 8 # 8 - 23 BRR POTOSI</t>
  </si>
  <si>
    <t>25192</t>
  </si>
  <si>
    <t>CAFETERIA Y HELADERIA LA GRAN ESQUINA DEL AEROPUERTO</t>
  </si>
  <si>
    <t>NERIS SUAREZ</t>
  </si>
  <si>
    <t>BARRANCO MINAS</t>
  </si>
  <si>
    <t>cra jhhh</t>
  </si>
  <si>
    <t>AGROVETERINARIA EXITO</t>
  </si>
  <si>
    <t>MAPIRIPAN</t>
  </si>
  <si>
    <t>CRA 18 9 64</t>
  </si>
  <si>
    <t>6688</t>
  </si>
  <si>
    <t>CAFIDROGAS SUPIA</t>
  </si>
  <si>
    <t>21429</t>
  </si>
  <si>
    <t>CALA SAMABRIA PEDRO NEL</t>
  </si>
  <si>
    <t>COMUNICACIONES NUEVO AMANECER</t>
  </si>
  <si>
    <t>OCAMONTE</t>
  </si>
  <si>
    <t>CL 5 # 3 13 BRR ISIDRO MOLINA</t>
  </si>
  <si>
    <t>24128</t>
  </si>
  <si>
    <t>CALZA TU ESTILO DONDE EL CRESPO</t>
  </si>
  <si>
    <t>IVAN MAR??A VELASQUEZ ACOSTA</t>
  </si>
  <si>
    <t>PUERTO TRIUNFO</t>
  </si>
  <si>
    <t>CL 21 # 12-34</t>
  </si>
  <si>
    <t>VEIREDADES EXITO</t>
  </si>
  <si>
    <t>CL 14 # 11 19 BRR CENTRO</t>
  </si>
  <si>
    <t>23598</t>
  </si>
  <si>
    <t>CALZADO CALZAMODA</t>
  </si>
  <si>
    <t>SANDRA LILIANA BENITEZ</t>
  </si>
  <si>
    <t>CALLE 5A #15 23</t>
  </si>
  <si>
    <t>MASRED033</t>
  </si>
  <si>
    <t>CL 5 # 16 48 BRR LA ESMERALDA</t>
  </si>
  <si>
    <t>22475</t>
  </si>
  <si>
    <t>CALZADO SAMY DE ALGECIRAS</t>
  </si>
  <si>
    <t>LEIDY CONDE</t>
  </si>
  <si>
    <t>ALGECIRAS</t>
  </si>
  <si>
    <t>cra 9a 2-38 abrhan palci</t>
  </si>
  <si>
    <t>MULTISERVICIOS ALGECIRAS DIGITAL</t>
  </si>
  <si>
    <t>CL 6 # 6 22 BRR CENTRO</t>
  </si>
  <si>
    <t>24206</t>
  </si>
  <si>
    <t>CALZADOS PIES DE REINA</t>
  </si>
  <si>
    <t>PO.RIOHACHA</t>
  </si>
  <si>
    <t>CL 2 6 56</t>
  </si>
  <si>
    <t>METRO RIOHACHA</t>
  </si>
  <si>
    <t>RIOHACHA</t>
  </si>
  <si>
    <t>CALLE 15 Nº 8 - 56</t>
  </si>
  <si>
    <t>ERICK PAVON LOPEZ</t>
  </si>
  <si>
    <t>DIBULLA</t>
  </si>
  <si>
    <t>Carrera 00  #  00  00</t>
  </si>
  <si>
    <t>CIRA1</t>
  </si>
  <si>
    <t>CL 6 # 4-25 BBR LA TRONCAL</t>
  </si>
  <si>
    <t>23437</t>
  </si>
  <si>
    <t>CAMBIONET.NET</t>
  </si>
  <si>
    <t>Cosmocentro</t>
  </si>
  <si>
    <t>CALLE 5 No. 50-103 local 111-112 centro comercial Cosmocentro</t>
  </si>
  <si>
    <t>Cali Cosmocentro</t>
  </si>
  <si>
    <t>Cll. 5 No. 50 - 103 Local 111 - 112</t>
  </si>
  <si>
    <t>ODILIA  MARTINEZ  DE QUINTERO</t>
  </si>
  <si>
    <t>Calle 7  #  47-61  nueva</t>
  </si>
  <si>
    <t>TELECOSMO</t>
  </si>
  <si>
    <t>CL 5 # 50 103  CC COSMOCENTRO LC 158 BRR</t>
  </si>
  <si>
    <t>22914</t>
  </si>
  <si>
    <t>CAMBIOS INTER 1A SAS</t>
  </si>
  <si>
    <t>CENEIDA MONTOYA</t>
  </si>
  <si>
    <t>Calle 51  #  48     Barr</t>
  </si>
  <si>
    <t>22337</t>
  </si>
  <si>
    <t>CAMIFARMA S A S</t>
  </si>
  <si>
    <t>PLATIK - .NARANJ@</t>
  </si>
  <si>
    <t>TV 5L 48F 42 SUR</t>
  </si>
  <si>
    <t>CAFE INTERNET GENESIS</t>
  </si>
  <si>
    <t>TV 5 L BIS # 48 F 25 - SUR BRR CHIRCALES</t>
  </si>
  <si>
    <t>18204</t>
  </si>
  <si>
    <t>CAMPO AGRO LESMES</t>
  </si>
  <si>
    <t>FLORALVA  GARCIA</t>
  </si>
  <si>
    <t>SAN CARLOS DE GUAROA</t>
  </si>
  <si>
    <t>mz s cs 1 B/ el laguito</t>
  </si>
  <si>
    <t>SERVI VARIEDADES EL DIAMANTE</t>
  </si>
  <si>
    <t>PUERTO LLERAS</t>
  </si>
  <si>
    <t>CARRERA 4 #102 PUERTO LLERAS META</t>
  </si>
  <si>
    <t>3833</t>
  </si>
  <si>
    <t>CANALFARMA</t>
  </si>
  <si>
    <t>20868</t>
  </si>
  <si>
    <t>CANELA CENTTRAL</t>
  </si>
  <si>
    <t>LEIDY MILENA  TORRES AGUIRRE</t>
  </si>
  <si>
    <t>Calle 3 # 8 27</t>
  </si>
  <si>
    <t>TECMOVILAC</t>
  </si>
  <si>
    <t>COCORNA</t>
  </si>
  <si>
    <t>CL 21 # 20 7 BRR CENTRO</t>
  </si>
  <si>
    <t>15270</t>
  </si>
  <si>
    <t>CANO SHOPPING COPY COLOR</t>
  </si>
  <si>
    <t>17850</t>
  </si>
  <si>
    <t>CAPI ASESORIAS CARIMAGUA II</t>
  </si>
  <si>
    <t>PLATIK - FRESCO HOGAR</t>
  </si>
  <si>
    <t>CR 72 K 40 79 SUR</t>
  </si>
  <si>
    <t>DON PAGO BOSA JAN JOSE</t>
  </si>
  <si>
    <t>CL 39 B SUR # 72 J 45 BRR BOSA SAN JOSE</t>
  </si>
  <si>
    <t>24958</t>
  </si>
  <si>
    <t>CAPZ COMUNICACIONES</t>
  </si>
  <si>
    <t>PLATIK - PAPELERIA WIFI RALPH</t>
  </si>
  <si>
    <t>CR 131 132 B 38</t>
  </si>
  <si>
    <t>PAPELERIA WIFI RALPH</t>
  </si>
  <si>
    <t>CR 131 # 132 B 38 BRR TOSCANA</t>
  </si>
  <si>
    <t>14055</t>
  </si>
  <si>
    <t>CAR &amp; B SOLUCIONES LTDA</t>
  </si>
  <si>
    <t>10808</t>
  </si>
  <si>
    <t>CARIBE SA PUERTO TEJADA</t>
  </si>
  <si>
    <t>YENNIFER  LUCUMI CAICEDO</t>
  </si>
  <si>
    <t>PUERTO TEJADA</t>
  </si>
  <si>
    <t>calle16 #15-58</t>
  </si>
  <si>
    <t>CL 16 # 17 31 BRR EL CENTRO</t>
  </si>
  <si>
    <t>20509</t>
  </si>
  <si>
    <t>CARLONET COMUNICACIONES</t>
  </si>
  <si>
    <t>19547</t>
  </si>
  <si>
    <t>CARNES Y POLLOS EL CAMPESINO</t>
  </si>
  <si>
    <t>RICHARD INZUASTI</t>
  </si>
  <si>
    <t>Cra 5 65 84</t>
  </si>
  <si>
    <t>JESSICA CASTILLO</t>
  </si>
  <si>
    <t>CR 5 # 62 65 BRR VERSALLES</t>
  </si>
  <si>
    <t>20516</t>
  </si>
  <si>
    <t>CARNICOS Y LACTEOS CARLOS E RESTREPO</t>
  </si>
  <si>
    <t>PAPELERIA  CRISTINA</t>
  </si>
  <si>
    <t>Calle 49  B #  65  73</t>
  </si>
  <si>
    <t>23373</t>
  </si>
  <si>
    <t>CARRANZA CUESTA GLORIA INES</t>
  </si>
  <si>
    <t>14516</t>
  </si>
  <si>
    <t>CARULLA 110</t>
  </si>
  <si>
    <t>ACISTEMCOMUNICACIONES</t>
  </si>
  <si>
    <t>CR 7 # 109 03 - SUR  LC 12 BRR ANTONIO JOSE</t>
  </si>
  <si>
    <t>12548</t>
  </si>
  <si>
    <t>CARULLA 140</t>
  </si>
  <si>
    <t>Bogotá Cedritos Av 19</t>
  </si>
  <si>
    <t>Av. 19 No. 145-09</t>
  </si>
  <si>
    <t>PLATIK - GLENN NERIS DE LOS REYES</t>
  </si>
  <si>
    <t>AV 19 142 02</t>
  </si>
  <si>
    <t>SOLUCIONES KATE VARGAS</t>
  </si>
  <si>
    <t>CL. 147 #21-92 BOGOT COLOMBIA</t>
  </si>
  <si>
    <t>12536</t>
  </si>
  <si>
    <t>CARULLA 72</t>
  </si>
  <si>
    <t>Barranquilla Buenavista</t>
  </si>
  <si>
    <t>Calle 99 entre cra 52 y 53</t>
  </si>
  <si>
    <t>JUMBO BUENAVISTA</t>
  </si>
  <si>
    <t>CALLE 99 CRA 53 C.C. BUENAVISTA</t>
  </si>
  <si>
    <t>Carrera 53 # 98-99 Piso 1</t>
  </si>
  <si>
    <t>Cll. 99 No. 52-79 Centro Comercial Buenavista II</t>
  </si>
  <si>
    <t>JAVIER  CERTAIN</t>
  </si>
  <si>
    <t>CARRERA 51 B#94-334 LOCA</t>
  </si>
  <si>
    <t>TIGO BUENAVISTA 2</t>
  </si>
  <si>
    <t>CL 99 # 52 165 BRR CC BUENAVISTA</t>
  </si>
  <si>
    <t>14517</t>
  </si>
  <si>
    <t>CARULLA 76</t>
  </si>
  <si>
    <t>Bogota Calle 74</t>
  </si>
  <si>
    <t>CRA 9 # 74-02</t>
  </si>
  <si>
    <t>Bogotá Calle 74</t>
  </si>
  <si>
    <t>Cra. 9 No. 74 - 08</t>
  </si>
  <si>
    <t>PLATIK - DOCUMENTUM</t>
  </si>
  <si>
    <t>CR 11 73 28 LOCAL 3</t>
  </si>
  <si>
    <t>TRANSPORTES LEI</t>
  </si>
  <si>
    <t>CR 14 # 75 87  LC 104 BRR POLO CLUB</t>
  </si>
  <si>
    <t>12599</t>
  </si>
  <si>
    <t>CARULLA 82</t>
  </si>
  <si>
    <t>Cll. 84 No. 49C -76</t>
  </si>
  <si>
    <t>PLATIK - IFOOD</t>
  </si>
  <si>
    <t>CR 51B 80 58 OF 602</t>
  </si>
  <si>
    <t>CRA.46 82-54 INT. OLIMPICA</t>
  </si>
  <si>
    <t>12534</t>
  </si>
  <si>
    <t>CARULLA 86</t>
  </si>
  <si>
    <t>Barranquilla Viva Cra 51</t>
  </si>
  <si>
    <t>Carrera 51B # 87 - 50</t>
  </si>
  <si>
    <t>Barranquilla Viva Carrera 51b</t>
  </si>
  <si>
    <t>Cra  51bNo. 87-50 Local 337b Piso 3</t>
  </si>
  <si>
    <t>LIMONCITO LIMONCITO</t>
  </si>
  <si>
    <t>calle 86 n 73-02</t>
  </si>
  <si>
    <t>ICELL VILLA CAROLINA</t>
  </si>
  <si>
    <t>CL 93 # 71 49  LC 105 BRR VILLA CAROLINA</t>
  </si>
  <si>
    <t>12565</t>
  </si>
  <si>
    <t>CARULLA ALMACEN PABLO SEXTO</t>
  </si>
  <si>
    <t>COLPARNET</t>
  </si>
  <si>
    <t>CR 52 # 44 F 06  LC 1 BRR TEUSAQUILLO</t>
  </si>
  <si>
    <t>14824</t>
  </si>
  <si>
    <t>CARULLA ARRECIFE</t>
  </si>
  <si>
    <t>PO.SANTA MARTA</t>
  </si>
  <si>
    <t>SANTA MARTA</t>
  </si>
  <si>
    <t>CL 22 2 37 LC 7</t>
  </si>
  <si>
    <t>Carrera 4 No. 11A-119 Centro Comercial Arrecife</t>
  </si>
  <si>
    <t>JUMBO SANTA MARTA</t>
  </si>
  <si>
    <t>CRA 15 Nº 29 - 116 C.C. OCEAN MALL</t>
  </si>
  <si>
    <t>Santa Marta Principal</t>
  </si>
  <si>
    <t>Cra 4 No. 14 - 57</t>
  </si>
  <si>
    <t>JORGE ZAPATA</t>
  </si>
  <si>
    <t>Calle 22 # 3-113. Centro</t>
  </si>
  <si>
    <t>CESAR PIZZA</t>
  </si>
  <si>
    <t>CL 11 # 13 06 BRR GAIRA</t>
  </si>
  <si>
    <t>21023</t>
  </si>
  <si>
    <t>CARULLA AUTOPISTA</t>
  </si>
  <si>
    <t>Bogota Alhambra</t>
  </si>
  <si>
    <t>Transversal 33-C-No.114-A-28 PISO 2</t>
  </si>
  <si>
    <t>Bogotá Alhambra</t>
  </si>
  <si>
    <t>Cll. 114 A No. 45 -78  Piso 2</t>
  </si>
  <si>
    <t>PLATIK - TIENDA MARKET SANTA</t>
  </si>
  <si>
    <t>CL 118 19A 33</t>
  </si>
  <si>
    <t>PAPELERIA PAO</t>
  </si>
  <si>
    <t>CL 123 A # 47 24 BRR SUBA GAITAN</t>
  </si>
  <si>
    <t>15683</t>
  </si>
  <si>
    <t>BENDICIONES SAMA SAS</t>
  </si>
  <si>
    <t>24380</t>
  </si>
  <si>
    <t>BENITEZ SANCHEZ SANDRA LUCIA</t>
  </si>
  <si>
    <t>JUMBO PASTO</t>
  </si>
  <si>
    <t>CALLE 11 Nº 34 - 78 C.C. UNICENTRO</t>
  </si>
  <si>
    <t>Pasto Avenida Panamericana</t>
  </si>
  <si>
    <t>Cra 36 No. 15 - 32</t>
  </si>
  <si>
    <t>Angie angulo</t>
  </si>
  <si>
    <t>Km 53 pulgande</t>
  </si>
  <si>
    <t>CL.MOSQUERA C.C. LA SULTANA L-5 Y 6</t>
  </si>
  <si>
    <t>24700</t>
  </si>
  <si>
    <t>BERMUDEZ RUIZ YEFERSON</t>
  </si>
  <si>
    <t>DAVID  SANCHEZ</t>
  </si>
  <si>
    <t>Carrera 28  #  72  32</t>
  </si>
  <si>
    <t>CL. 70 NO. 28D3-39 INTERIOR COMFANDI</t>
  </si>
  <si>
    <t>18655</t>
  </si>
  <si>
    <t>BERNABEU PIEDECUESTA</t>
  </si>
  <si>
    <t>16176</t>
  </si>
  <si>
    <t>BILLARES Y CAFETERIA LUNAPARK</t>
  </si>
  <si>
    <t>PV. YARUMAL</t>
  </si>
  <si>
    <t>YARUMAL</t>
  </si>
  <si>
    <t>KR 21 20 52 LC 204</t>
  </si>
  <si>
    <t>DIEGO BAENA</t>
  </si>
  <si>
    <t>CL 20 # 22-45</t>
  </si>
  <si>
    <t>TELECOMUNICACIONES ANGOSTURA</t>
  </si>
  <si>
    <t>ANGOSTURA</t>
  </si>
  <si>
    <t>CRA. 10 #9-91 ANGOSTURA ANTIOQUIA</t>
  </si>
  <si>
    <t>20846</t>
  </si>
  <si>
    <t>BLACK CELL LA MILA</t>
  </si>
  <si>
    <t>MARIBEL AGUADAS GIRALDO</t>
  </si>
  <si>
    <t>CALLE 43 NRO 33-29</t>
  </si>
  <si>
    <t>21378</t>
  </si>
  <si>
    <t>BLANCO &amp; NEGRO PAPELERIA</t>
  </si>
  <si>
    <t>DROGUERIA BELLAVISTA</t>
  </si>
  <si>
    <t>CRA. 13 #2-296 VILLETA CUNDINAMARCA</t>
  </si>
  <si>
    <t>22321</t>
  </si>
  <si>
    <t>BODEGA NAVIDEÃ'A EL MONO</t>
  </si>
  <si>
    <t>5382</t>
  </si>
  <si>
    <t>BODEGAS Y MISCELANEA ALKOSTO</t>
  </si>
  <si>
    <t>5383</t>
  </si>
  <si>
    <t>BODEGAS Y MISCELANEAS ALKOSTO</t>
  </si>
  <si>
    <t>PLATIK - SIPAGA COMERCIO LIBRE 15</t>
  </si>
  <si>
    <t>CL 72 #68C-02</t>
  </si>
  <si>
    <t>CR 68 # 75 A 50 BRR LOCAL 128</t>
  </si>
  <si>
    <t>16603</t>
  </si>
  <si>
    <t>BODEGUITAS SURTIMAX CHINCHINA</t>
  </si>
  <si>
    <t>PV CHINCHINA</t>
  </si>
  <si>
    <t>CHINCHINA</t>
  </si>
  <si>
    <t>CALLE 9 # 8 - 12</t>
  </si>
  <si>
    <t>NIDIA LOAIZACARRAS CAFIR</t>
  </si>
  <si>
    <t>CHINCHINÁ</t>
  </si>
  <si>
    <t>cra 9 15 33</t>
  </si>
  <si>
    <t>JULLY ANDREA JARAMILLO ALVAREZ</t>
  </si>
  <si>
    <t>CR 7 # 10 54 BRR CENTRO</t>
  </si>
  <si>
    <t>5430</t>
  </si>
  <si>
    <t>BORRACRYL</t>
  </si>
  <si>
    <t>PLATIK - VARIEDADES Y PAPELERIA</t>
  </si>
  <si>
    <t>AV CL 53 73A 78</t>
  </si>
  <si>
    <t>11457</t>
  </si>
  <si>
    <t>BOSQUE OIL EXPRRESS SHOP</t>
  </si>
  <si>
    <t>NB  BETTY  GIRALDO GIRALDO</t>
  </si>
  <si>
    <t>Calle 79   # 54 BEDITA -</t>
  </si>
  <si>
    <t>18877</t>
  </si>
  <si>
    <t>BOTICA SOTO</t>
  </si>
  <si>
    <t>EDILBERTO URIBE LOPEZ</t>
  </si>
  <si>
    <t>CA?ASGORDAS</t>
  </si>
  <si>
    <t>r Y f LA MORENITA</t>
  </si>
  <si>
    <t>PAPELERIA Y VARIEDADES LA</t>
  </si>
  <si>
    <t>CANASGORDAS</t>
  </si>
  <si>
    <t>CR BOLIVAR 24 - 315 BRR PARQUE LOS</t>
  </si>
  <si>
    <t>18890</t>
  </si>
  <si>
    <t>BOUTIQUE CEL DEL SUR</t>
  </si>
  <si>
    <t>KAROL  ROA</t>
  </si>
  <si>
    <t>Calle 3 23a</t>
  </si>
  <si>
    <t>TIENDA NICOMOLINA</t>
  </si>
  <si>
    <t>CENTRO POBLADO MAJOBRRMAJO</t>
  </si>
  <si>
    <t>23608</t>
  </si>
  <si>
    <t>BROKERGRAPHICS SAS</t>
  </si>
  <si>
    <t>PLATIK - BROKERGRAPHICS  SAS</t>
  </si>
  <si>
    <t>CL 100 17 61 LOCAL 104</t>
  </si>
  <si>
    <t>SARI CAFE</t>
  </si>
  <si>
    <t>AC. 100 #16-72 BOGOT COLOMBIA</t>
  </si>
  <si>
    <t>4333</t>
  </si>
  <si>
    <t>BURGER BROST</t>
  </si>
  <si>
    <t>Medellin De La 65</t>
  </si>
  <si>
    <t>TEJICONDOR 47D #65-115</t>
  </si>
  <si>
    <t>JUAN MANUEL ZULUAGA CADAVID</t>
  </si>
  <si>
    <t>Carrera 74 # 48-252 Sect</t>
  </si>
  <si>
    <t>FOTOCOPIA Y PAPELERIA OBELISCO</t>
  </si>
  <si>
    <t>CRA. 75 #48-15 MEDELLN ANTIOQUIA</t>
  </si>
  <si>
    <t>24810</t>
  </si>
  <si>
    <t>BUSTOS BOLAÃ'OS WILSON EDUARDO</t>
  </si>
  <si>
    <t>PLATIK - WABONET</t>
  </si>
  <si>
    <t>CL 50 14 94</t>
  </si>
  <si>
    <t>RAUL FORERO</t>
  </si>
  <si>
    <t>CL 47 # 14 A 87 BRR PALERMO</t>
  </si>
  <si>
    <t>610077</t>
  </si>
  <si>
    <t>CA  OF CALLE 63 85612</t>
  </si>
  <si>
    <t>PLATIK - PAPELERÍA Y REGALOS</t>
  </si>
  <si>
    <t>CR 15 63 91 L 1</t>
  </si>
  <si>
    <t>610370</t>
  </si>
  <si>
    <t>CA C.CIAL PRIMAVERA</t>
  </si>
  <si>
    <t>PLATIK - EL@COMP</t>
  </si>
  <si>
    <t>CL 76 92 23</t>
  </si>
  <si>
    <t>610092</t>
  </si>
  <si>
    <t>CA EL TEJAR LILIANA GUERRERO</t>
  </si>
  <si>
    <t>PLATIK - LILITEL</t>
  </si>
  <si>
    <t>CL 22S 52 20 IN16 L1</t>
  </si>
  <si>
    <t>610066</t>
  </si>
  <si>
    <t>CA OF PORTALEGRE 25520</t>
  </si>
  <si>
    <t>MISCELANEA EMYTHO</t>
  </si>
  <si>
    <t>CRA 12 19A 06</t>
  </si>
  <si>
    <t>610067</t>
  </si>
  <si>
    <t>CA QUINTAS LAGUNA</t>
  </si>
  <si>
    <t>PLATIK - DROGUERÍA MONSERRAT</t>
  </si>
  <si>
    <t>CRA 36  17 293 L 101</t>
  </si>
  <si>
    <t>PEPELERIA SOFYLU</t>
  </si>
  <si>
    <t>CR 36 # 17 293 BRR CIUDAD VERDE</t>
  </si>
  <si>
    <t>25001</t>
  </si>
  <si>
    <t>CABI - ENVIA</t>
  </si>
  <si>
    <t>GERMAN ANDRES SALAZAR</t>
  </si>
  <si>
    <t>ROLDANILLO</t>
  </si>
  <si>
    <t>CALLE 11 # 5 - 35</t>
  </si>
  <si>
    <t>VARIEDADES Y PAPELES MY MAGIC</t>
  </si>
  <si>
    <t>CL. 7 #12-46 ROLDANILLO VALLE DEL CAUCA</t>
  </si>
  <si>
    <t>9500</t>
  </si>
  <si>
    <t>CABINAS CAMILA</t>
  </si>
  <si>
    <t>PLATIK - VADANCA 2</t>
  </si>
  <si>
    <t>CRA 97 F 26 71 SUR</t>
  </si>
  <si>
    <t>EUROCELCOM</t>
  </si>
  <si>
    <t>CARRERA 97F  #26-71 SUR  LOCAL 10 PISO 2</t>
  </si>
  <si>
    <t>23620</t>
  </si>
  <si>
    <t>CABINAS DANIEL</t>
  </si>
  <si>
    <t>PLATIK - CABINAS CANO</t>
  </si>
  <si>
    <t>AV 19 25 02</t>
  </si>
  <si>
    <t>COMUNIACIONES MARCELA</t>
  </si>
  <si>
    <t>AV. CDAD. DE LIMA #25-22 BOGOT COLOMBIA</t>
  </si>
  <si>
    <t>20106</t>
  </si>
  <si>
    <t>CACHARRERIA CENTRAL</t>
  </si>
  <si>
    <t>EIDER ALEXIS  HIGUITA RODRIGUEZ</t>
  </si>
  <si>
    <t>calle 10 # 12 a 17</t>
  </si>
  <si>
    <t>RIONET</t>
  </si>
  <si>
    <t>CL 10 # 8 36 BRR CENTRO</t>
  </si>
  <si>
    <t>19594</t>
  </si>
  <si>
    <t>CACHARRERIA DEL NORTE</t>
  </si>
  <si>
    <t>MARIA FERNANDA CARRILLO RODELO</t>
  </si>
  <si>
    <t>calle 1 # 20b - 12</t>
  </si>
  <si>
    <t>MICROMERCADO ADELL</t>
  </si>
  <si>
    <t>CR 25 A # 1 60 BRR REGADEROS</t>
  </si>
  <si>
    <t>25090</t>
  </si>
  <si>
    <t>CACHARRERIA EL AVISPERO</t>
  </si>
  <si>
    <t>MAURA OLEYSA COLORADO</t>
  </si>
  <si>
    <t>CHARCO NARIrrO</t>
  </si>
  <si>
    <t>DROGAS PACHIN</t>
  </si>
  <si>
    <t>OLAYA HERRERA</t>
  </si>
  <si>
    <t>AC BRR LAS FLORES DEL OLAYA HERRERA</t>
  </si>
  <si>
    <t>9327</t>
  </si>
  <si>
    <t>CACHARRERIA FANY GONZALEZ</t>
  </si>
  <si>
    <t>MARTHA LUCIA MORENO CARDENAS</t>
  </si>
  <si>
    <t>Carrera 12 47 l 15 piso</t>
  </si>
  <si>
    <t>GLAMOUR CENTRO DE BELLEZA</t>
  </si>
  <si>
    <t>CR 12 B # 45 G 21  LC 1 BRR PERALONZO</t>
  </si>
  <si>
    <t>25431</t>
  </si>
  <si>
    <t>CACHARRERIA IDEAL ALEMAN</t>
  </si>
  <si>
    <t>ELIZABETH ZAPATA TORREZ</t>
  </si>
  <si>
    <t>Calle 46# 54-48</t>
  </si>
  <si>
    <t>18975</t>
  </si>
  <si>
    <t>CACHARRERIA LA ECONOMIA MEDINA</t>
  </si>
  <si>
    <t>Calle 38 No. 32-33</t>
  </si>
  <si>
    <t>Leydy Janeth Guasca López</t>
  </si>
  <si>
    <t>santa cecilia</t>
  </si>
  <si>
    <t>TELECOMUNICACIONES MEDINA</t>
  </si>
  <si>
    <t>MEDINA</t>
  </si>
  <si>
    <t>CR 7 A # 12 24 BRR CENTRO CERCA A LA</t>
  </si>
  <si>
    <t>24074</t>
  </si>
  <si>
    <t>CACHARRERIA Y CIGARRERIA PATO</t>
  </si>
  <si>
    <t>Cra 9 18 Norte 40 barrio Ciudad Jardin</t>
  </si>
  <si>
    <t>SILVIA CRISTINA FAJARDO</t>
  </si>
  <si>
    <t>TIMANÁ</t>
  </si>
  <si>
    <t>timana</t>
  </si>
  <si>
    <t>TIENDA EL PROGRESO TIMANA</t>
  </si>
  <si>
    <t>TIMANA</t>
  </si>
  <si>
    <t>CR 5 # 12 48 BRR CENTRO</t>
  </si>
  <si>
    <t>21696</t>
  </si>
  <si>
    <t>CACHARRERIA Y PAPELERIA LA FERIA ESCOLAR DE VILLAHERMOSA</t>
  </si>
  <si>
    <t>Carrera 23 # 65-149</t>
  </si>
  <si>
    <t>MARGIE VIVIANA BUITRAGO</t>
  </si>
  <si>
    <t>VILLAHERMOSA</t>
  </si>
  <si>
    <t>Villahermosa parque prin</t>
  </si>
  <si>
    <t>TIENDA DE DETALLES XPRESION</t>
  </si>
  <si>
    <t>CASABIANCA</t>
  </si>
  <si>
    <t>CENTRO</t>
  </si>
  <si>
    <t>18535</t>
  </si>
  <si>
    <t>CACHARRERIA Y PAPELERIA LA SUIZA DE MESENIA</t>
  </si>
  <si>
    <t>PV. AGUADAS</t>
  </si>
  <si>
    <t>AGUADAS</t>
  </si>
  <si>
    <t>CL 6 6 09</t>
  </si>
  <si>
    <t>MARIA MARLENY  BEDOYA BEDOYA</t>
  </si>
  <si>
    <t>SONSON</t>
  </si>
  <si>
    <t>calle 19 num 8-33</t>
  </si>
  <si>
    <t>TU DILIGENCIA Y VARIEDADES</t>
  </si>
  <si>
    <t>ABEJORRAL</t>
  </si>
  <si>
    <t>CR 51 # 49 28 BRR PARQUE PRINCIPAL</t>
  </si>
  <si>
    <t>22164</t>
  </si>
  <si>
    <t>CARULLA BACATA</t>
  </si>
  <si>
    <t>PLATIK - SUPER PAGOS S.A.S.</t>
  </si>
  <si>
    <t>CRA 7 19 48 ED  P 6</t>
  </si>
  <si>
    <t>PAPELERIA LA GRAN 21</t>
  </si>
  <si>
    <t>CL. 21 #5-15 BOGOT COLOMBIA</t>
  </si>
  <si>
    <t>19832</t>
  </si>
  <si>
    <t>CARULLA BELLAVISTA</t>
  </si>
  <si>
    <t>PV.RODADERO</t>
  </si>
  <si>
    <t>KR 7C 29 06</t>
  </si>
  <si>
    <t>Carrera 1 No.22 - 93</t>
  </si>
  <si>
    <t>Cra. 4 No. 14 - 57</t>
  </si>
  <si>
    <t>LOCU LOZANO PEREZ</t>
  </si>
  <si>
    <t>Calle 22 #1-31</t>
  </si>
  <si>
    <t>EMBUDOX</t>
  </si>
  <si>
    <t>CL. 23 #2A-2 SANTA MARTA MAGDALENA</t>
  </si>
  <si>
    <t>12350</t>
  </si>
  <si>
    <t>CARULLA BELMIRA CONC GT</t>
  </si>
  <si>
    <t>Bogotá Cedritos</t>
  </si>
  <si>
    <t>Cll. 140 No. 12-87</t>
  </si>
  <si>
    <t>CL 140A 7A 13 LC 40</t>
  </si>
  <si>
    <t>ZWAPP SAS</t>
  </si>
  <si>
    <t>CL 128 # 9 A 60  AP 202 BRR BOGOTA</t>
  </si>
  <si>
    <t>12334</t>
  </si>
  <si>
    <t>CARULLA CABLE PLAZA</t>
  </si>
  <si>
    <t>CARLOS ALFONSO  VALLEJO CHARRY</t>
  </si>
  <si>
    <t>Av. Santander Nro. 65  -</t>
  </si>
  <si>
    <t>CRA. 23 65-11 C.C. CABLE PLAZA L-2</t>
  </si>
  <si>
    <t>12547</t>
  </si>
  <si>
    <t>CARULLA CALLE 100 CONC GT</t>
  </si>
  <si>
    <t>12582</t>
  </si>
  <si>
    <t>CARULLA CALLE 47</t>
  </si>
  <si>
    <t>PLATIK - PLOT ON LINE</t>
  </si>
  <si>
    <t>CRA 9 47 32</t>
  </si>
  <si>
    <t>HENRY USECHE</t>
  </si>
  <si>
    <t>CL 45 # 13 50 BRR PALERMO</t>
  </si>
  <si>
    <t>12600</t>
  </si>
  <si>
    <t>CARULLA CASTILLO</t>
  </si>
  <si>
    <t>Cartagena Principal</t>
  </si>
  <si>
    <t>AVDA. SAN MARTIN # 6-61</t>
  </si>
  <si>
    <t>Cra. 4 No. 6-79</t>
  </si>
  <si>
    <t>PLATIK - ALMACEN J Y Z EL PAISA</t>
  </si>
  <si>
    <t>CALLE 30  21 194</t>
  </si>
  <si>
    <t>DROGUERIA RC</t>
  </si>
  <si>
    <t>CL 6 # 4 - 335 BRR LA CORDIALIDAD</t>
  </si>
  <si>
    <t>12468</t>
  </si>
  <si>
    <t>CARULLA CEDRITOS</t>
  </si>
  <si>
    <t>Carrera 11 # 140-29</t>
  </si>
  <si>
    <t>PLATIK - PUNTO PAGA TODO 147</t>
  </si>
  <si>
    <t>CLL 147 12 67</t>
  </si>
  <si>
    <t>PAPELERIA ALEJANDRA 147</t>
  </si>
  <si>
    <t>CALLE 147 12 27</t>
  </si>
  <si>
    <t>12550</t>
  </si>
  <si>
    <t>CARULLA CEDRO BOLIVAR</t>
  </si>
  <si>
    <t>PLATIK - DROGUERIA EL MORAL</t>
  </si>
  <si>
    <t>CR 8A 153 60</t>
  </si>
  <si>
    <t>12584</t>
  </si>
  <si>
    <t>CARULLA CIUDAD JARDIN SUR</t>
  </si>
  <si>
    <t>CANTABRIA PAPELERA</t>
  </si>
  <si>
    <t>AC. 11 SUR #14A-33 BOGOT COLOMBIA</t>
  </si>
  <si>
    <t>12134</t>
  </si>
  <si>
    <t>CARULLA CL 85</t>
  </si>
  <si>
    <t>Calle 85 # 9-67</t>
  </si>
  <si>
    <t>METRO EXPRESS COUNTRY CALLE 85</t>
  </si>
  <si>
    <t>Calle 85 N° 13 - 85</t>
  </si>
  <si>
    <t>Calle 82</t>
  </si>
  <si>
    <t>Av Calle 82 # 9-11</t>
  </si>
  <si>
    <t>Bogotá Calle 82</t>
  </si>
  <si>
    <t>Av. Cll. 82 No. 9 - 64</t>
  </si>
  <si>
    <t>PLATIK - PRINNTECH SAS</t>
  </si>
  <si>
    <t>CRA 11 80 27</t>
  </si>
  <si>
    <t>PAOLA DELGADO</t>
  </si>
  <si>
    <t>CR 8 # 81 36 - SUR BRR YOMASA</t>
  </si>
  <si>
    <t>12537</t>
  </si>
  <si>
    <t>CARULLA CLL 63 CONC GT</t>
  </si>
  <si>
    <t>PV. ROSALES</t>
  </si>
  <si>
    <t>AV 7 70 34</t>
  </si>
  <si>
    <t>PLATIK - COPI COMPUTO IVAN</t>
  </si>
  <si>
    <t>CL 61 7 93</t>
  </si>
  <si>
    <t>ICELL SOLUCIONES</t>
  </si>
  <si>
    <t>CL 63 # 9 A 87  LC 1061 BRR CHAPINERO</t>
  </si>
  <si>
    <t>12585</t>
  </si>
  <si>
    <t>CARULLA CORTIJO</t>
  </si>
  <si>
    <t>17152</t>
  </si>
  <si>
    <t>CARULLA COUNTRY 2</t>
  </si>
  <si>
    <t>PLATIK - COPYMAY</t>
  </si>
  <si>
    <t>CR 19 80 16</t>
  </si>
  <si>
    <t>NEKO GIFTS</t>
  </si>
  <si>
    <t>CL 90 # 14 16  ED ARCOS LC 10 BRR CHICO</t>
  </si>
  <si>
    <t>12562</t>
  </si>
  <si>
    <t>CARULLA COUNTRY CONC GT</t>
  </si>
  <si>
    <t>16031</t>
  </si>
  <si>
    <t>CARULLA EXPRESS CL 167</t>
  </si>
  <si>
    <t>PUNTO AZUL NORTE</t>
  </si>
  <si>
    <t>CL 163 # 61 21 BRR GILMAR</t>
  </si>
  <si>
    <t>12563</t>
  </si>
  <si>
    <t>CARULLA GALERIAS CONC GT</t>
  </si>
  <si>
    <t>PLATIK - FOTO ESTUDIOS MARLENY</t>
  </si>
  <si>
    <t>CL 53 N28A   04</t>
  </si>
  <si>
    <t>17518</t>
  </si>
  <si>
    <t>CARULLA GALERIAS II</t>
  </si>
  <si>
    <t>12131</t>
  </si>
  <si>
    <t>CARULLA GRANADA HILLS</t>
  </si>
  <si>
    <t>PLATIK - DROGUERÍAS BETHEL</t>
  </si>
  <si>
    <t>CL 150 22 36</t>
  </si>
  <si>
    <t>12567</t>
  </si>
  <si>
    <t>CARULLA PEPE SIERRA CONC</t>
  </si>
  <si>
    <t>16511</t>
  </si>
  <si>
    <t>CARULLA PINAR DEL RIO</t>
  </si>
  <si>
    <t>Carrera 25 # 3-85 Local 9944</t>
  </si>
  <si>
    <t>GUILLERMO FLOREZ ALZATE</t>
  </si>
  <si>
    <t>CR 8 # 9-29</t>
  </si>
  <si>
    <t>ARTESANO CAPILAR</t>
  </si>
  <si>
    <t>CL 6A #29-233 MEDELLN ANTIOQUIA COLOMBIA</t>
  </si>
  <si>
    <t>23808</t>
  </si>
  <si>
    <t>CARULLA PLAZA CLARO</t>
  </si>
  <si>
    <t>Bogotá Plaza Claro</t>
  </si>
  <si>
    <t>Cra. 68 A No. 24b – 10 Local 119-120 Centro Comercial Plaza Claro</t>
  </si>
  <si>
    <t>PLATIK - LA CAJA MAGICA</t>
  </si>
  <si>
    <t>CRA 68B 22A 71 LC 2</t>
  </si>
  <si>
    <t>CR 68 B # 24 39  LC 1-61 BRR SALITRE</t>
  </si>
  <si>
    <t>20319</t>
  </si>
  <si>
    <t>CARULLA PRIMAVERA URBANA</t>
  </si>
  <si>
    <t>JUAN CAMILO FRANCO ARAUJO</t>
  </si>
  <si>
    <t>calle 15 #40-71 torre 15</t>
  </si>
  <si>
    <t>ACCESORIOS ROUSS</t>
  </si>
  <si>
    <t>CL. 15 #40-2 VILLAVICENCIO META COLOMBIA</t>
  </si>
  <si>
    <t>17151</t>
  </si>
  <si>
    <t>CARULLA PUENTE LARGO</t>
  </si>
  <si>
    <t>PLATIK - COMUNICACIONES EL</t>
  </si>
  <si>
    <t>CL 145  110 13</t>
  </si>
  <si>
    <t>MULTISERVICIOS LOS SAMARIOS AJ</t>
  </si>
  <si>
    <t>CR 107 # 143 52 BRR SUBA LOMBARDIA</t>
  </si>
  <si>
    <t>12568</t>
  </si>
  <si>
    <t>CARULLA QUINTA CAMACHO</t>
  </si>
  <si>
    <t>Carrera 10A # 70-37</t>
  </si>
  <si>
    <t>BARUCH</t>
  </si>
  <si>
    <t>CRA. 11 #67 BOGOT COLOMBIA</t>
  </si>
  <si>
    <t>12525</t>
  </si>
  <si>
    <t>CARULLA ROSALES CONC GT</t>
  </si>
  <si>
    <t>Calle 72 # 5-83 Piso 1</t>
  </si>
  <si>
    <t>CL. 73 NO. 7-16 LOCAL 2</t>
  </si>
  <si>
    <t>12515</t>
  </si>
  <si>
    <t>CARULLA SAN FERNANDO</t>
  </si>
  <si>
    <t>PV. SAN  FERNANDO</t>
  </si>
  <si>
    <t>CL 5 30 21</t>
  </si>
  <si>
    <t>Calle 5 # 38D-35</t>
  </si>
  <si>
    <t>Avenida 4 Norte # 7N-46 Piso 1</t>
  </si>
  <si>
    <t>SANDRA URBANO</t>
  </si>
  <si>
    <t>Carrera 27   #  4 - 64</t>
  </si>
  <si>
    <t>GF  AGENCIA APP  AGENCIA  433</t>
  </si>
  <si>
    <t>CL 4 # 27 52 BRR SAN FERNANDO</t>
  </si>
  <si>
    <t>351728</t>
  </si>
  <si>
    <t>CARULLA SAN LUCAS</t>
  </si>
  <si>
    <t>Calle 20 Sur # 27-55</t>
  </si>
  <si>
    <t>Medellín City Plaza</t>
  </si>
  <si>
    <t>Cl 36d Sur No. 27a-105 Lc 134-135-136</t>
  </si>
  <si>
    <t>JHONATAN  SEPULVEDA CATARRO</t>
  </si>
  <si>
    <t>carrera 43a # 18sur 135</t>
  </si>
  <si>
    <t>TIGO OVIEDO</t>
  </si>
  <si>
    <t>CR 43 A SUR # 6 15 BRR MEDELLIN</t>
  </si>
  <si>
    <t>12133</t>
  </si>
  <si>
    <t>CARULLA SAN RAFAEL</t>
  </si>
  <si>
    <t>AK 19 136A 14</t>
  </si>
  <si>
    <t>IMPREGAN</t>
  </si>
  <si>
    <t>CR 45 B # 130 05 BRR PRADO VERANIEGO</t>
  </si>
  <si>
    <t>16692</t>
  </si>
  <si>
    <t>CARULLA SAU PABLO</t>
  </si>
  <si>
    <t>Carrera 43A # 17 Sur-383</t>
  </si>
  <si>
    <t>Medellín Santa Fe</t>
  </si>
  <si>
    <t>Cr 43a No. 07 Sur-170 Lc 9132</t>
  </si>
  <si>
    <t>CARLOS ZABALA</t>
  </si>
  <si>
    <t>Cra 43A No. 18 Sur 135</t>
  </si>
  <si>
    <t>TRAMITAR SERVICIOS</t>
  </si>
  <si>
    <t>CL 85 # 48 - 01  BL NARNAJA LC 288 BRR ITAGUI</t>
  </si>
  <si>
    <t>12527</t>
  </si>
  <si>
    <t>CARULLA SOLEDAD CONC GT</t>
  </si>
  <si>
    <t>PLATIK - VARIEDADES SANTI AC</t>
  </si>
  <si>
    <t>CR 22 45B 54 LC 103</t>
  </si>
  <si>
    <t>14823</t>
  </si>
  <si>
    <t>CARULLA VILLA CAMPESTRE</t>
  </si>
  <si>
    <t>Calle 106 N° 54  - 41</t>
  </si>
  <si>
    <t>DONALD CASALLAS LORA</t>
  </si>
  <si>
    <t>carrera 56 # 135 -204 ca</t>
  </si>
  <si>
    <t>RECAUDOS CARMENCITA</t>
  </si>
  <si>
    <t>CL 17 # 15 58 BRR URBANIZACION LA LUZ</t>
  </si>
  <si>
    <t>15415</t>
  </si>
  <si>
    <t>CARULLA VILLA COUNTRY</t>
  </si>
  <si>
    <t>JOSE VANEGAS</t>
  </si>
  <si>
    <t>Cra 54 76 12</t>
  </si>
  <si>
    <t>TIGO CRA 54</t>
  </si>
  <si>
    <t>CR 54 # 74 167 BRR BARRANQUILLA</t>
  </si>
  <si>
    <t>12517</t>
  </si>
  <si>
    <t>CARULLA VILLA PRADO</t>
  </si>
  <si>
    <t>PLATIK - FARMA S.O.S. 3</t>
  </si>
  <si>
    <t>CR 54 A 167 A 50</t>
  </si>
  <si>
    <t>21233</t>
  </si>
  <si>
    <t>CASA CAMPO</t>
  </si>
  <si>
    <t>DURLEY VIVIANA REYES TIQUE</t>
  </si>
  <si>
    <t>PUERTO NARE</t>
  </si>
  <si>
    <t>La pesca</t>
  </si>
  <si>
    <t>CVS MELTEC DE ORIENTE PUERTO</t>
  </si>
  <si>
    <t>CL 11 # 3 34 BRR  CENTRO</t>
  </si>
  <si>
    <t>18590</t>
  </si>
  <si>
    <t>CASA GANADERA EL TORITO</t>
  </si>
  <si>
    <t>JOSEFINA VERGEL</t>
  </si>
  <si>
    <t>ALGARROBO</t>
  </si>
  <si>
    <t>Calle 2  #  12  48   Bar</t>
  </si>
  <si>
    <t>EL PUNTAZO DE LAS PROMOCIONES</t>
  </si>
  <si>
    <t>ALGARROBO-LOMA DEL BLSAMO  CALLE 6 #761</t>
  </si>
  <si>
    <t>24706</t>
  </si>
  <si>
    <t>CASALIMPIA EXPRESS MIRAFLORES</t>
  </si>
  <si>
    <t>ANGELA LILIANA VALLEJO ALFONSO</t>
  </si>
  <si>
    <t>MIRAFLORES</t>
  </si>
  <si>
    <t>Calle 3# 10-03 CENTRO</t>
  </si>
  <si>
    <t>PAPELERIA Y MISCELANEA NOVA</t>
  </si>
  <si>
    <t>CL 3 # 10 03 BRR CENTRO MIRAFLORES</t>
  </si>
  <si>
    <t>14179</t>
  </si>
  <si>
    <t>CASETA SAN VICTORINO</t>
  </si>
  <si>
    <t>MABEL LORENA TRUJILLO SILVA</t>
  </si>
  <si>
    <t>CL 16 # 14 70 BRR CENTRO</t>
  </si>
  <si>
    <t>PUNTOSERVIS SOCORRO</t>
  </si>
  <si>
    <t>202</t>
  </si>
  <si>
    <t>CASTILLO DUARTE OLGA LUCIA</t>
  </si>
  <si>
    <t>ELIZABETH CARDENAZ</t>
  </si>
  <si>
    <t>Cl 35 14 caseta</t>
  </si>
  <si>
    <t>TIGO BUCARAMANGA CENTRO</t>
  </si>
  <si>
    <t>CL 36 # 16 74 BRR BUCARAMANGA</t>
  </si>
  <si>
    <t>21754</t>
  </si>
  <si>
    <t>CATEMARU</t>
  </si>
  <si>
    <t>CASA CHACHANEGUA</t>
  </si>
  <si>
    <t>GAMBITA</t>
  </si>
  <si>
    <t>CL. 5 #4 GAMBITA SANTANDER COLOMBIA</t>
  </si>
  <si>
    <t>13002</t>
  </si>
  <si>
    <t>CC SUPERMERCADO LA ESPERANZA SUESCA</t>
  </si>
  <si>
    <t>ALMACEN LAURA STILOS</t>
  </si>
  <si>
    <t>SUESCA</t>
  </si>
  <si>
    <t>CRA. 7 #7-171 SUESCA CUNDINAMARCA</t>
  </si>
  <si>
    <t>14541</t>
  </si>
  <si>
    <t>CDJ COMUNICACIONES</t>
  </si>
  <si>
    <t>CDJCOMUNICACIONES</t>
  </si>
  <si>
    <t>CL 10 # 5 - 80  CEN BARRIO TOCANCIPA</t>
  </si>
  <si>
    <t>610006</t>
  </si>
  <si>
    <t>CE ANDALUCIA</t>
  </si>
  <si>
    <t>610692</t>
  </si>
  <si>
    <t>CE ASUNCION BOCHICA</t>
  </si>
  <si>
    <t>GLOBATELCOM</t>
  </si>
  <si>
    <t>CL. 1F #35B-16 BOGOT COLOMBIA</t>
  </si>
  <si>
    <t>610372</t>
  </si>
  <si>
    <t>CE BACHUE CL 83</t>
  </si>
  <si>
    <t>PLATIK - MULTISERVICIOS PAGALO</t>
  </si>
  <si>
    <t>CALLE 83 95 29 LOCA 110</t>
  </si>
  <si>
    <t>610767</t>
  </si>
  <si>
    <t>CE BOS LA PAZ CL 62</t>
  </si>
  <si>
    <t>PLATIK - DROGUERIA ZAFIRO J D</t>
  </si>
  <si>
    <t>CL 62 SUR 82F 06</t>
  </si>
  <si>
    <t>COMPUSEBAS</t>
  </si>
  <si>
    <t>CALLE 62 SUR N 83 A 04</t>
  </si>
  <si>
    <t>610625</t>
  </si>
  <si>
    <t>CE CCOMERCIAL LCL 131</t>
  </si>
  <si>
    <t>PLATIK - CERRAJERIA LSB</t>
  </si>
  <si>
    <t>CR 50B 182 3</t>
  </si>
  <si>
    <t>610623</t>
  </si>
  <si>
    <t>CE CCOMERCIAL MAIL</t>
  </si>
  <si>
    <t>PLATIK - TIENDA MARKET COLINA</t>
  </si>
  <si>
    <t>CR 58C 145 54</t>
  </si>
  <si>
    <t>GRAPHIQUE</t>
  </si>
  <si>
    <t>AC 138 # 55 - 53 LC 31 BARRIO COLINA</t>
  </si>
  <si>
    <t>610664</t>
  </si>
  <si>
    <t>CE DIANA TURBAY</t>
  </si>
  <si>
    <t>PLATIK - INTERNET JR</t>
  </si>
  <si>
    <t>CR 5 48Y 12 S</t>
  </si>
  <si>
    <t>INTERNET JR</t>
  </si>
  <si>
    <t>CR 5 # 48 Y - 12 SUR BRR DIANA TURBAY</t>
  </si>
  <si>
    <t>610376</t>
  </si>
  <si>
    <t>CE FONTIBON</t>
  </si>
  <si>
    <t>PLATIK - SOLUCIONES FRANKLIN"S</t>
  </si>
  <si>
    <t>CRA 100 35 ESQ OLIMPICA</t>
  </si>
  <si>
    <t>ITM SHOPPING STORE UNLIMITED</t>
  </si>
  <si>
    <t>CL. 23B #97-48 BOGOT COLOMBIA</t>
  </si>
  <si>
    <t>610023</t>
  </si>
  <si>
    <t>CE INGLES</t>
  </si>
  <si>
    <t>CR 27 46 15 S</t>
  </si>
  <si>
    <t>610779</t>
  </si>
  <si>
    <t>CE LA FRAGUA</t>
  </si>
  <si>
    <t>PLATIK - VARIEDADES SANTI</t>
  </si>
  <si>
    <t>CRA 19 F 70 C 42 SUR</t>
  </si>
  <si>
    <t>TIENDA EL EXITOSO PEDRO</t>
  </si>
  <si>
    <t>CL 70 H SUR # 19 D 07 BRR LA ESMERALDA</t>
  </si>
  <si>
    <t>610025</t>
  </si>
  <si>
    <t>CE PRIMAVERA</t>
  </si>
  <si>
    <t>CAFE  INTERNET TIO WILLY</t>
  </si>
  <si>
    <t>CR 41 # 4 B 03  LC 2 BRR PRIMAVERA-</t>
  </si>
  <si>
    <t>610478</t>
  </si>
  <si>
    <t>CE RESTREPO BALBANERA</t>
  </si>
  <si>
    <t>MASSHAT MAKEUP</t>
  </si>
  <si>
    <t>CR 24 I BIS # 17 03 - SUR  P 01 BRR RESTREPO</t>
  </si>
  <si>
    <t>610038</t>
  </si>
  <si>
    <t>CE SANTA ISABEL CL 1</t>
  </si>
  <si>
    <t>PLATIK - J.B IMPORTADORA Y</t>
  </si>
  <si>
    <t>CR 27A 1D 59</t>
  </si>
  <si>
    <t>VARIEDADES Y CACHE</t>
  </si>
  <si>
    <t>CL 1 F # 25 A - 25 BRR SANTA ISABEL</t>
  </si>
  <si>
    <t>610491</t>
  </si>
  <si>
    <t>CE SANTANDER</t>
  </si>
  <si>
    <t>CR 30 30 60 S</t>
  </si>
  <si>
    <t>CR 30 # 30 66 - SUR  P 1 BRR EDUARDO FREI</t>
  </si>
  <si>
    <t>610042</t>
  </si>
  <si>
    <t>CE SIMON BOLIVAR</t>
  </si>
  <si>
    <t>PLATIK - PAPELERIA MORIAH</t>
  </si>
  <si>
    <t>CR 29B 75B 29</t>
  </si>
  <si>
    <t>PAPELERIA PUNTO IMPACTO</t>
  </si>
  <si>
    <t>CRA. 54 #78-47 BOGOT COLOMBIA</t>
  </si>
  <si>
    <t>12521</t>
  </si>
  <si>
    <t>CARULLA HOLGUINES TRADE CENTER</t>
  </si>
  <si>
    <t>C. C. UNICENTRO LOC 329</t>
  </si>
  <si>
    <t>CARLOS BARONA</t>
  </si>
  <si>
    <t>calle 4d 93 26 melendez</t>
  </si>
  <si>
    <t>DON PAGO CALI HOLGUINES</t>
  </si>
  <si>
    <t>CR 100 # 11 60 BRR CIUDAD JARDIN</t>
  </si>
  <si>
    <t>12549</t>
  </si>
  <si>
    <t>CARULLA IBIZA CONC GT</t>
  </si>
  <si>
    <t>PLATIK - PAPELERIA COORDENADAS</t>
  </si>
  <si>
    <t>AV CR  7 147 23</t>
  </si>
  <si>
    <t>EVOLUTION COMUNICACIONES</t>
  </si>
  <si>
    <t>CL 155A # 7B-62 BRR BARRANCAS</t>
  </si>
  <si>
    <t>12561</t>
  </si>
  <si>
    <t>CARULLA LA COLINA</t>
  </si>
  <si>
    <t>Calle 138 #55-27</t>
  </si>
  <si>
    <t>12586</t>
  </si>
  <si>
    <t>CARULLA LA ESPERANZA</t>
  </si>
  <si>
    <t>Calle 35A # 73-02</t>
  </si>
  <si>
    <t>NAVE IMPRESIONES</t>
  </si>
  <si>
    <t>CR 70 # 22 D 19  LC 112 BRR ESPERANZA SUR</t>
  </si>
  <si>
    <t>12085</t>
  </si>
  <si>
    <t>CARULLA LA VISITACION</t>
  </si>
  <si>
    <t>CARLOS JULIO CALDERA SALCEDO</t>
  </si>
  <si>
    <t>CR 29 # 3-20 URB. VEREDA</t>
  </si>
  <si>
    <t>12564</t>
  </si>
  <si>
    <t>CARULLA NIZA CONC GT</t>
  </si>
  <si>
    <t>12338</t>
  </si>
  <si>
    <t>CARULLA OVIEDO</t>
  </si>
  <si>
    <t>12339</t>
  </si>
  <si>
    <t>CARULLA PALMAS</t>
  </si>
  <si>
    <t>Medellín Ciudad Del Rio</t>
  </si>
  <si>
    <t>Cl 48 No. 20-124 Lc 124-134</t>
  </si>
  <si>
    <t>CAMILO MONTENEGRO MIXTURA</t>
  </si>
  <si>
    <t>Carrera 35 A  # 15 B - 3</t>
  </si>
  <si>
    <t>11966</t>
  </si>
  <si>
    <t>CARULLA PANCE</t>
  </si>
  <si>
    <t>Cra. 121 N° 18 34 Av. Cañas Gordas</t>
  </si>
  <si>
    <t>PONTIFICIA UNIVERSIDAD JAVERIANA</t>
  </si>
  <si>
    <t>Calle 18 118 250</t>
  </si>
  <si>
    <t>CRA. 98 16-56 L-63</t>
  </si>
  <si>
    <t>14856</t>
  </si>
  <si>
    <t>CARULLA PASADENA</t>
  </si>
  <si>
    <t>Carrera 53 # 100-25</t>
  </si>
  <si>
    <t>11902</t>
  </si>
  <si>
    <t>CARULLA PASEO REAL</t>
  </si>
  <si>
    <t>CALLE 119 #9-33</t>
  </si>
  <si>
    <t>PLATIK - CIGARRERIA JM 126</t>
  </si>
  <si>
    <t>CR 7 126 07</t>
  </si>
  <si>
    <t>ALIANZAS EXITOSAS SAS</t>
  </si>
  <si>
    <t>CR 7 # 123 73 BRR USAQUEN</t>
  </si>
  <si>
    <t>13990</t>
  </si>
  <si>
    <t>CENTRO DE SERVICIOS Y COMUNICACIONES ALCAMEX</t>
  </si>
  <si>
    <t>MARCOS  SUAREZ</t>
  </si>
  <si>
    <t>pacho cundinamarca</t>
  </si>
  <si>
    <t>21877</t>
  </si>
  <si>
    <t>CENTRO DE SERVICIOS Y VENTAS MOBILNET MORROA</t>
  </si>
  <si>
    <t>LUZ MERY ESTRADA GARCIA</t>
  </si>
  <si>
    <t>MORROA</t>
  </si>
  <si>
    <t>calle 02 carrera 04-05</t>
  </si>
  <si>
    <t>SERVICER LTDA</t>
  </si>
  <si>
    <t>CR 4 NO.8 - 19</t>
  </si>
  <si>
    <t>24814</t>
  </si>
  <si>
    <t>CENTRO DE SOLUCIONES DIGITALES SAN LORENZO</t>
  </si>
  <si>
    <t>PV.MOCOA</t>
  </si>
  <si>
    <t>MOCOA</t>
  </si>
  <si>
    <t>CL 7 4 27 DG TELECOM</t>
  </si>
  <si>
    <t>MELISA ISABELLA MUNOZ MUNOZ</t>
  </si>
  <si>
    <t>TAMINANGO</t>
  </si>
  <si>
    <t>Carrera 4 # 2 107 barrio</t>
  </si>
  <si>
    <t>MUNDO VIRTUAL CAFE INTERNET</t>
  </si>
  <si>
    <t>ARBOLEDA (BERRUECOS)</t>
  </si>
  <si>
    <t>CR 3 # 3 10 BRR PIEDRA DE BOLIVAR</t>
  </si>
  <si>
    <t>22635</t>
  </si>
  <si>
    <t>CENTRO DE TELECOMUNICACIONES VELEZ</t>
  </si>
  <si>
    <t>PAC SUPERECOMIFARMA</t>
  </si>
  <si>
    <t>PUENTE NACIONAL</t>
  </si>
  <si>
    <t>CRA 6 #6-07 LOCAL 5-6 CENTRO, PUENTE</t>
  </si>
  <si>
    <t>MAYERLI SANTAMARIA</t>
  </si>
  <si>
    <t>VELEZ</t>
  </si>
  <si>
    <t>CL 12 # 4 183 BRR LAS FERIAS</t>
  </si>
  <si>
    <t>17765</t>
  </si>
  <si>
    <t>CENTRO SERVICIOS NARE</t>
  </si>
  <si>
    <t>21148</t>
  </si>
  <si>
    <t>CENTROVARIEDADES EL CARMEN</t>
  </si>
  <si>
    <t>JUAN CARLOS MENDOZA DUARTE</t>
  </si>
  <si>
    <t>GALÁN</t>
  </si>
  <si>
    <t>MZ 26 CASA 5A GRAMALOTE</t>
  </si>
  <si>
    <t>ESTACION DE SERVICIO EL TOPON</t>
  </si>
  <si>
    <t>EL CARMEN</t>
  </si>
  <si>
    <t>VIA RANCHO GRANDE EDS EL TOPON BRR</t>
  </si>
  <si>
    <t>23174</t>
  </si>
  <si>
    <t>CERCO MEDELLIN</t>
  </si>
  <si>
    <t>LUBRIQUEMOS CARIBE JAIRO SALINAS</t>
  </si>
  <si>
    <t>Carrera 64 D 75-86</t>
  </si>
  <si>
    <t>TIGO FLORIDA</t>
  </si>
  <si>
    <t>CL 71 # 65 150 BRR MEDELLIN</t>
  </si>
  <si>
    <t>528501</t>
  </si>
  <si>
    <t>CHANCE ESTRELLA</t>
  </si>
  <si>
    <t>PLATIK - MUNDO SERVICIOS 73</t>
  </si>
  <si>
    <t>CL 73A 70F 06</t>
  </si>
  <si>
    <t>JARVIS ACCESORIOS Y PAPELERIA</t>
  </si>
  <si>
    <t>CL 57 SUR # 18 A 56  P 1 BRR SAN BENITO</t>
  </si>
  <si>
    <t>818006</t>
  </si>
  <si>
    <t>CHANCE ESTRELLA BANDERAS</t>
  </si>
  <si>
    <t>818008</t>
  </si>
  <si>
    <t>CHANCE ESTRELLA BRASILIA</t>
  </si>
  <si>
    <t>PLATIK - ANGLO. COM</t>
  </si>
  <si>
    <t>CRA 88C 49C 22 SUR</t>
  </si>
  <si>
    <t>PALADARES SABOR IRRESISTIBLE</t>
  </si>
  <si>
    <t>CRA. 88B #50 SUR-9 BOGOT COLOMBIA</t>
  </si>
  <si>
    <t>818017</t>
  </si>
  <si>
    <t>CHANCE ESTRELLA BRITALIA</t>
  </si>
  <si>
    <t>508502</t>
  </si>
  <si>
    <t>CHANCE ESTRELLA ISLA DEL SOL</t>
  </si>
  <si>
    <t>PLATIK - CYBERMATE</t>
  </si>
  <si>
    <t>CRA 64 65 19 S</t>
  </si>
  <si>
    <t>818003</t>
  </si>
  <si>
    <t>CHANCE ESTRELLA KENNEDY S</t>
  </si>
  <si>
    <t>OAT - SIMETRIC SA</t>
  </si>
  <si>
    <t>Calle 40 Sur No. 73 C 92 Local 103 Edificio LKB PH</t>
  </si>
  <si>
    <t>ESTACIN TERPEL TIMIZA</t>
  </si>
  <si>
    <t>CL. 40 SUR #73-12 BOGOT COLOMBIA</t>
  </si>
  <si>
    <t>818022</t>
  </si>
  <si>
    <t>CHANCE ESTRELLA PORTAL  LAS AMERICAS</t>
  </si>
  <si>
    <t>PLATIK - CAFE INTERNET DELICOFFE</t>
  </si>
  <si>
    <t>CR 72A 7F 47</t>
  </si>
  <si>
    <t>INTERRAPIDISIMO CASTILLA</t>
  </si>
  <si>
    <t>CR 72 B # 8 14  LC 1 BRR CASTILLA</t>
  </si>
  <si>
    <t>24906</t>
  </si>
  <si>
    <t>CHARCUTERIA ANDRES Y PAO</t>
  </si>
  <si>
    <t>MARISELA RUBIO CONTRERAS</t>
  </si>
  <si>
    <t>CHINÁCOTA</t>
  </si>
  <si>
    <t>Carrera 19c 1-51 lote 7</t>
  </si>
  <si>
    <t>DON PAGO SERLINMAR 2</t>
  </si>
  <si>
    <t>CHINACOTA</t>
  </si>
  <si>
    <t>CR 3 CL 6 N 302 LC 02 BRR CENTRO</t>
  </si>
  <si>
    <t>10555</t>
  </si>
  <si>
    <t>CHARCUTERIA VERONA</t>
  </si>
  <si>
    <t>Bogota Calle 80</t>
  </si>
  <si>
    <t>Avd. 81 No. 68-50 local 119</t>
  </si>
  <si>
    <t>PLATIK - INTER RAPIDISIMO PLAZA</t>
  </si>
  <si>
    <t>CRA.70C 80 48 L 1</t>
  </si>
  <si>
    <t>AGENCIA DE SEGUROS SILVA M LTDA</t>
  </si>
  <si>
    <t>CL 80 # 69 Q 83 BRR LAS FERIAS</t>
  </si>
  <si>
    <t>13403</t>
  </si>
  <si>
    <t>CHATEAMOS.COM</t>
  </si>
  <si>
    <t>CR 24 # 18 17 BRR SAN FRANCISCO</t>
  </si>
  <si>
    <t>24363</t>
  </si>
  <si>
    <t>CHIC ACCESORIOS HS</t>
  </si>
  <si>
    <t>PLATIK - ABC PAPELERA 73</t>
  </si>
  <si>
    <t>CRA 68 G 73 88</t>
  </si>
  <si>
    <t>22187</t>
  </si>
  <si>
    <t>CI LOGISTICA INDUSTRIA DEL TRANSPORTE JCM SA</t>
  </si>
  <si>
    <t>NELSON MERIRO</t>
  </si>
  <si>
    <t>Calle 14  #  4  85   Bar</t>
  </si>
  <si>
    <t>MASRED002</t>
  </si>
  <si>
    <t>CR 5 # 11 08 BRR CENTRO</t>
  </si>
  <si>
    <t>23586</t>
  </si>
  <si>
    <t>CIBER RED</t>
  </si>
  <si>
    <t>17991</t>
  </si>
  <si>
    <t>CIBER SERVICIOS DE LA COSTA</t>
  </si>
  <si>
    <t>CENTRO COMERCIAL LA CASTELLANA</t>
  </si>
  <si>
    <t>PLATIK - CAFETERIA CENTRO MEDICO</t>
  </si>
  <si>
    <t>AVCL 31 58 38</t>
  </si>
  <si>
    <t>MAKI LICORES</t>
  </si>
  <si>
    <t>CRA. 63 #27A-105 CARTAGENA PROVINCIA DE</t>
  </si>
  <si>
    <t>12397</t>
  </si>
  <si>
    <t>CIBERCAFE.COM</t>
  </si>
  <si>
    <t>PLATIK - CIBERCAFE.COM</t>
  </si>
  <si>
    <t>CL 81 108 16</t>
  </si>
  <si>
    <t>25283</t>
  </si>
  <si>
    <t>CIBERMATY</t>
  </si>
  <si>
    <t>Cll. 8 Nte No. 3n - 25 Local 110 Centro Comercial</t>
  </si>
  <si>
    <t>LUZ ADRIANA BOLAROS</t>
  </si>
  <si>
    <t>Calle 6 N  # 2 N - 36</t>
  </si>
  <si>
    <t>PHONE DEPOT</t>
  </si>
  <si>
    <t>CL 6 NORTE # 2 N 36  LC 139 BRR CENTENARIO</t>
  </si>
  <si>
    <t>2465</t>
  </si>
  <si>
    <t>CIBERNAYA</t>
  </si>
  <si>
    <t>MOBILE ZONE</t>
  </si>
  <si>
    <t>CL 5 # 5 63 BRR PROGRESO</t>
  </si>
  <si>
    <t>23351</t>
  </si>
  <si>
    <t>CIBERNET LUCIANA</t>
  </si>
  <si>
    <t>JULIETH ARTEAGA</t>
  </si>
  <si>
    <t>Calle 27 n 33 99</t>
  </si>
  <si>
    <t>COMPUNET EL CARMEN DE BOLIVAR</t>
  </si>
  <si>
    <t>CR 46 # 27 - 14 BRR 7 DE AGOSTO</t>
  </si>
  <si>
    <t>24855</t>
  </si>
  <si>
    <t>CIBERSHOP OKKIE</t>
  </si>
  <si>
    <t>Bogotá Cedro Bolivar</t>
  </si>
  <si>
    <t>Cra. 17 No 151-44  Piso 2</t>
  </si>
  <si>
    <t>MULTIVARIEDADES BAHIA JS</t>
  </si>
  <si>
    <t>CR 6 B # 163 A 04 BRR LA PERLA</t>
  </si>
  <si>
    <t>23772</t>
  </si>
  <si>
    <t>CICLO MOTO ANIBAL</t>
  </si>
  <si>
    <t>TULIA ACOSTA</t>
  </si>
  <si>
    <t>NUEVA GRANADA</t>
  </si>
  <si>
    <t>carrera8#5-81</t>
  </si>
  <si>
    <t>PLUS NUEVA GRANADA CENTRO</t>
  </si>
  <si>
    <t>CR 8 # 5 46 BRR CENTRO</t>
  </si>
  <si>
    <t>14890</t>
  </si>
  <si>
    <t>CIGARRERIA 153.COM</t>
  </si>
  <si>
    <t>Avenida 19 # 152A-48</t>
  </si>
  <si>
    <t>PLATIK - PAPIROS JIMENEZ</t>
  </si>
  <si>
    <t>CR 19 154 55</t>
  </si>
  <si>
    <t>RECAUDOS Y SERVICIOS TOBERIN</t>
  </si>
  <si>
    <t>CL 163 # 20 52 BRR TOBERIN</t>
  </si>
  <si>
    <t>23375</t>
  </si>
  <si>
    <t>CIGARRERIA ANDALUCIA</t>
  </si>
  <si>
    <t>MAYERPLAST</t>
  </si>
  <si>
    <t>CL. 33 #1-20 SOACHA CUNDINAMARCA</t>
  </si>
  <si>
    <t>7971</t>
  </si>
  <si>
    <t>CIGARRERIA BAM BAM W B</t>
  </si>
  <si>
    <t>PLATIK - PAY POINT MULTIPAGOS</t>
  </si>
  <si>
    <t>CR 34B 38 85 S</t>
  </si>
  <si>
    <t>TIGO CENTRO MAYOR</t>
  </si>
  <si>
    <t>CL 38 A SUR # 34 D 50 BRR CC CENTRO MAYOR</t>
  </si>
  <si>
    <t>14739</t>
  </si>
  <si>
    <t>CIGARRERIA CENTELLA</t>
  </si>
  <si>
    <t>Calle 71 B No.100 - 11 Piso 1 - 2B</t>
  </si>
  <si>
    <t>PLATIK - INTERLINE COMPANY</t>
  </si>
  <si>
    <t>CR 103 72 05</t>
  </si>
  <si>
    <t>INTER LINE COMPANY</t>
  </si>
  <si>
    <t>CR 103 # 72 09 BRR ALAMOS NORTE</t>
  </si>
  <si>
    <t>912</t>
  </si>
  <si>
    <t>CIGARRERIA CENTURY</t>
  </si>
  <si>
    <t>Autopista Norte No. 165 -43  Piso 4 /Pasillo Privado</t>
  </si>
  <si>
    <t>Calle 175 # 22-13</t>
  </si>
  <si>
    <t>PLATIK - EDDY MARTIN NAVARRETE</t>
  </si>
  <si>
    <t>CL 166 46 73</t>
  </si>
  <si>
    <t>TU TIENDA PIJAO</t>
  </si>
  <si>
    <t>CL 167 # 48 63  LC 105 BRR BRITALIA</t>
  </si>
  <si>
    <t>20254</t>
  </si>
  <si>
    <t>CIGARRERIA DONDE PICHI</t>
  </si>
  <si>
    <t>25162</t>
  </si>
  <si>
    <t>CIGARRERIA DOÃ'A CHAVA</t>
  </si>
  <si>
    <t>MERKATODO LAS DELICIAS</t>
  </si>
  <si>
    <t>CL 49 H SUR # 9 A - 06 BRR MOLINOS DEL SUR</t>
  </si>
  <si>
    <t>24536</t>
  </si>
  <si>
    <t>CIGARRERIA DÂ´LALOS</t>
  </si>
  <si>
    <t>PLATIK - SUPERMERCADOS LA</t>
  </si>
  <si>
    <t>CR 145 145 46</t>
  </si>
  <si>
    <t>MULTISERVICIOS NET LA ESPERANZA</t>
  </si>
  <si>
    <t>CRA. 145 #145A-53 BOGOT COLOMBIA</t>
  </si>
  <si>
    <t>14186</t>
  </si>
  <si>
    <t>CIGARRERIA EL QUARZO</t>
  </si>
  <si>
    <t>PLATIK - DON WILLY.COM</t>
  </si>
  <si>
    <t>CR 79C  38C 35 SUR</t>
  </si>
  <si>
    <t>17652</t>
  </si>
  <si>
    <t>CIGARRERIA ESKALA REAL</t>
  </si>
  <si>
    <t>ANGELA PATRICIA MORALES</t>
  </si>
  <si>
    <t>CR 16 # 34 40 BRR JORGE</t>
  </si>
  <si>
    <t>TATIANA LORENA</t>
  </si>
  <si>
    <t>DG 38 # 12 - 132  ED ESCALA BRR CENTRO</t>
  </si>
  <si>
    <t>5483</t>
  </si>
  <si>
    <t>CIGARRERIA FANIA ALL STARS</t>
  </si>
  <si>
    <t>7368</t>
  </si>
  <si>
    <t>CIGARRERIA FEDERMAN</t>
  </si>
  <si>
    <t>PLATIK - R LUZ DARY VARGAS RINCON</t>
  </si>
  <si>
    <t>CL 58A BIS 37 58</t>
  </si>
  <si>
    <t>EXPRESS TEUSAQUILLO BRR NICOLAS</t>
  </si>
  <si>
    <t>CR 36 A # 57 B 10 BRR NICOLAS FEDERMAN</t>
  </si>
  <si>
    <t>22178</t>
  </si>
  <si>
    <t>CIGARRERIA FILADELFIA JP</t>
  </si>
  <si>
    <t>PLATIK - COMUNICACIONES TIGO</t>
  </si>
  <si>
    <t>CR 11  65 60</t>
  </si>
  <si>
    <t>DISTRIPLASTICOS EL DORADO</t>
  </si>
  <si>
    <t>CRA 11# 65-70 SUR CASA 439</t>
  </si>
  <si>
    <t>2038</t>
  </si>
  <si>
    <t>CIGARRERIA GUIDOS</t>
  </si>
  <si>
    <t>PAPELERIA MORIAH</t>
  </si>
  <si>
    <t>CR 29 B # 75 B 29 BRR SANTA MONICA</t>
  </si>
  <si>
    <t>24255</t>
  </si>
  <si>
    <t>CIGARRERIA HUGO S</t>
  </si>
  <si>
    <t>PLATIK - RECUADOS J Y A</t>
  </si>
  <si>
    <t>CL 139 128a 21</t>
  </si>
  <si>
    <t>CIGARRERIA HUGOS</t>
  </si>
  <si>
    <t>DG 139 A BIS # 127 A 27 BRR TIBABUYES</t>
  </si>
  <si>
    <t>19975</t>
  </si>
  <si>
    <t>CIGARRERIA J H T</t>
  </si>
  <si>
    <t>3982</t>
  </si>
  <si>
    <t>CIGARRERIA LA ESQUINA PAISA RBC</t>
  </si>
  <si>
    <t>5490</t>
  </si>
  <si>
    <t>CIGARRERIA LA MANCHA</t>
  </si>
  <si>
    <t>4213</t>
  </si>
  <si>
    <t>CIGARRERIA LOS CEDROS 142</t>
  </si>
  <si>
    <t>11718</t>
  </si>
  <si>
    <t>CIGARRERIA LOS ROSALES J C</t>
  </si>
  <si>
    <t>PLATIK - DROGUERIA FARMA</t>
  </si>
  <si>
    <t>CL 65 4 15</t>
  </si>
  <si>
    <t>CARLOS MAYORGA</t>
  </si>
  <si>
    <t>CARRERA 1 # 65 A 19</t>
  </si>
  <si>
    <t>9459</t>
  </si>
  <si>
    <t>CIGARRERIA MANA DE TIERRA GRATA</t>
  </si>
  <si>
    <t>PLATIK - 52159755</t>
  </si>
  <si>
    <t>CARRERA 99C 71B 11</t>
  </si>
  <si>
    <t>ENTRELAZOS</t>
  </si>
  <si>
    <t>CL 69 A BIS # 99 10 BRR ALAMOS NORTE</t>
  </si>
  <si>
    <t>944</t>
  </si>
  <si>
    <t>CIGARRERIA ME SALVE</t>
  </si>
  <si>
    <t>TELEFONIA INTERNET ANGELICA</t>
  </si>
  <si>
    <t>CL. 23F #98-27 BOGOT COLOMBIA</t>
  </si>
  <si>
    <t>17161</t>
  </si>
  <si>
    <t>CIGARRERIA MONTANA DE  IBERIA</t>
  </si>
  <si>
    <t>610743</t>
  </si>
  <si>
    <t>CE UNIVERSIDAD NACIONAL</t>
  </si>
  <si>
    <t>610737</t>
  </si>
  <si>
    <t>CE VILLA LA TORRE</t>
  </si>
  <si>
    <t>PLATIK - MISCELANEA Y PAPELERIA LA</t>
  </si>
  <si>
    <t>CR 81 G 42 G 05 SUR</t>
  </si>
  <si>
    <t>18210</t>
  </si>
  <si>
    <t>CELL OLARTE</t>
  </si>
  <si>
    <t>PV. QUIMBAYA</t>
  </si>
  <si>
    <t>QUIMBAYA</t>
  </si>
  <si>
    <t>CL 18  4 52 ED TO QUIMBAYA LC 1</t>
  </si>
  <si>
    <t>Cr 14 1n - 40</t>
  </si>
  <si>
    <t>LUIS EDUARDO  OLERTE GIL</t>
  </si>
  <si>
    <t>FILANDIA</t>
  </si>
  <si>
    <t>Calle 7 Nro. 6 - 01</t>
  </si>
  <si>
    <t>INMOBILIARIA NEGOCIEMOSCOM</t>
  </si>
  <si>
    <t>CR 6 # 7 15  LC 2 BRR CENTRO</t>
  </si>
  <si>
    <t>19505</t>
  </si>
  <si>
    <t>CELL PLUS M.D</t>
  </si>
  <si>
    <t>MARIA VICTORIA CALPA AGUIRRE</t>
  </si>
  <si>
    <t>GUACHUCAL</t>
  </si>
  <si>
    <t>Carrera 5 # 8 05</t>
  </si>
  <si>
    <t>PUNTOVIRTUALMV</t>
  </si>
  <si>
    <t>CRA 5 NO. 72-16-21</t>
  </si>
  <si>
    <t>24964</t>
  </si>
  <si>
    <t>CELLTRON</t>
  </si>
  <si>
    <t>YURANI HERNANDEZ</t>
  </si>
  <si>
    <t>JAMUNDÍ</t>
  </si>
  <si>
    <t>Calle 11 6 197A  jamundi</t>
  </si>
  <si>
    <t>MASRED201</t>
  </si>
  <si>
    <t>CL 10 # 9 4 BRR JUAN DE AMPUDIA</t>
  </si>
  <si>
    <t>22910</t>
  </si>
  <si>
    <t>CELU ACCESORIOS LIMAR</t>
  </si>
  <si>
    <t>LINNET</t>
  </si>
  <si>
    <t>YAGUARA</t>
  </si>
  <si>
    <t>CR 3 NO. 3 - 52 BRR CENTRO</t>
  </si>
  <si>
    <t>25412</t>
  </si>
  <si>
    <t>CELU ACCESORIOS PORTILLA</t>
  </si>
  <si>
    <t>ZOILA ANDRADE</t>
  </si>
  <si>
    <t>Calle 19  #  26  72   Ba</t>
  </si>
  <si>
    <t>TIGO PASTO</t>
  </si>
  <si>
    <t>CL 19 # 29 12  IN 3 BRR PASTO</t>
  </si>
  <si>
    <t>939</t>
  </si>
  <si>
    <t>CELU MACH COMUNICACIONES</t>
  </si>
  <si>
    <t>20791</t>
  </si>
  <si>
    <t>CELU VARIEDADES C A G Z M A X</t>
  </si>
  <si>
    <t>YULDER SARCHI</t>
  </si>
  <si>
    <t>Calle 15  #  9  32   Bar</t>
  </si>
  <si>
    <t>OLMPIAS</t>
  </si>
  <si>
    <t>CR 8 # 14 21 BRR SAN PEDRO</t>
  </si>
  <si>
    <t>21443</t>
  </si>
  <si>
    <t>CELUCOPYS CALDONO MISCELANEA Y PAPELERIA</t>
  </si>
  <si>
    <t>YANIRA PACHO GUERRERO</t>
  </si>
  <si>
    <t>CALDONO</t>
  </si>
  <si>
    <t>C??dula</t>
  </si>
  <si>
    <t>MULTISERVICIOS SAN ROQUE</t>
  </si>
  <si>
    <t>MORALES</t>
  </si>
  <si>
    <t>CRR SAN ISIDRO VDA SAN ROQUE BRR Q</t>
  </si>
  <si>
    <t>23929</t>
  </si>
  <si>
    <t>CELULARES KELME</t>
  </si>
  <si>
    <t>MAURO ENRIQUE QUI??ONES FLOREZ</t>
  </si>
  <si>
    <t>PELAYA</t>
  </si>
  <si>
    <t>CALLE CENTRAL DIAGONAL P</t>
  </si>
  <si>
    <t>MINIEXPRESS PELAYA BRR COLOMBIA</t>
  </si>
  <si>
    <t>CR 4 # 5 37 BRR COLOMBIA</t>
  </si>
  <si>
    <t>24802</t>
  </si>
  <si>
    <t>CELULARES Y REPUESTOS LA AVENIDA</t>
  </si>
  <si>
    <t>ASESORIAS Y SERVICIOS INTEGRALES</t>
  </si>
  <si>
    <t>CR 13 A # 9 66 BRR LA CHIQUINQUIRA</t>
  </si>
  <si>
    <t>22411</t>
  </si>
  <si>
    <t>CELUNORTE AYS</t>
  </si>
  <si>
    <t>DROGUERIA  KELLYMAR GALVAN</t>
  </si>
  <si>
    <t>SAN PEDRO</t>
  </si>
  <si>
    <t>kra 9 # 13-30</t>
  </si>
  <si>
    <t>A LA MANO MULTISERVICIOS</t>
  </si>
  <si>
    <t>CR 63 B # 70 49 BRR VILLAS DEL SOL</t>
  </si>
  <si>
    <t>22109</t>
  </si>
  <si>
    <t>CELUSAM BARANCO</t>
  </si>
  <si>
    <t>RECARGAS KELLY</t>
  </si>
  <si>
    <t>SAN MARTÍN DE LOBA</t>
  </si>
  <si>
    <t>Barrio 28 de diciembre</t>
  </si>
  <si>
    <t>HUBERTO SERPA</t>
  </si>
  <si>
    <t>SAN MARTIN DE LOBA</t>
  </si>
  <si>
    <t>CR 24 # 14 07 BRR EL MANGO</t>
  </si>
  <si>
    <t>24442</t>
  </si>
  <si>
    <t>CELUTRONIK ACCESORIOS DE LA 11</t>
  </si>
  <si>
    <t>DADITEC</t>
  </si>
  <si>
    <t>CALLE 11 NO 12-87</t>
  </si>
  <si>
    <t>22937</t>
  </si>
  <si>
    <t>CENTRAL PARK MATANZA</t>
  </si>
  <si>
    <t>ERIKA MILENA  BELTRAN GAMBOA</t>
  </si>
  <si>
    <t>TONA</t>
  </si>
  <si>
    <t>AVDA PRINCIPAL BERLIN #3</t>
  </si>
  <si>
    <t>DETALLES JYM MATANZA</t>
  </si>
  <si>
    <t>MATANZA</t>
  </si>
  <si>
    <t>CR 5 # 7 30 BRR LAS MERCEDES</t>
  </si>
  <si>
    <t>24449</t>
  </si>
  <si>
    <t>CENTRAL PHONE CALI</t>
  </si>
  <si>
    <t>DIEGO CRA 6 TA</t>
  </si>
  <si>
    <t>Carrera 6  #  11  04   B</t>
  </si>
  <si>
    <t>COMERCIALIZADORA AMELIE</t>
  </si>
  <si>
    <t>CL. 12 #5-65 CALI VALLE DEL CAUCA COLOMBIA</t>
  </si>
  <si>
    <t>23692</t>
  </si>
  <si>
    <t>CENTRO ADORNOS &amp; VARIEDADES EMI</t>
  </si>
  <si>
    <t>JACKELINE BARBERY BOLIVAR</t>
  </si>
  <si>
    <t>cra 89 #58-26</t>
  </si>
  <si>
    <t>24689</t>
  </si>
  <si>
    <t>CENTRO ADORNOS Y VARIEDADES EMI</t>
  </si>
  <si>
    <t>JHONATAN HERRERA</t>
  </si>
  <si>
    <t>Calle 13 18 54</t>
  </si>
  <si>
    <t>MINIEXPRESSFONSECA BRR CENTRO</t>
  </si>
  <si>
    <t>CL 12 # 18 100  LC 2 BRR CENTRO</t>
  </si>
  <si>
    <t>23376</t>
  </si>
  <si>
    <t>CENTRO DE ALTA TECNOLOGIA IMPORTADORES Y MAYORISTAS</t>
  </si>
  <si>
    <t>25163</t>
  </si>
  <si>
    <t>CENTRO DE BELLEZA AMORE</t>
  </si>
  <si>
    <t>JOHANA TAMARA GELVEZ</t>
  </si>
  <si>
    <t>Carrera 5  #  60  55   B</t>
  </si>
  <si>
    <t>CR 5 # 60 123  CC MULTICENTO LC 260 BRR</t>
  </si>
  <si>
    <t>23091</t>
  </si>
  <si>
    <t>CENTRO DE BELLEZA AUTOMOTRIZ CTC</t>
  </si>
  <si>
    <t>22240</t>
  </si>
  <si>
    <t>CENTRO DE CONEXIONES BROOKLIN</t>
  </si>
  <si>
    <t>MARCELA VELASQUEZ</t>
  </si>
  <si>
    <t>Cra 5 num 9-47</t>
  </si>
  <si>
    <t>DIVERFIESTA</t>
  </si>
  <si>
    <t>CR 5 # 10 21 BRR SAN JUAN DE DIOS</t>
  </si>
  <si>
    <t>17588</t>
  </si>
  <si>
    <t>CENTRO DE COPIADO ESMERALDITA</t>
  </si>
  <si>
    <t>22359</t>
  </si>
  <si>
    <t>CENTRO DE ENSEÃ'ANZA AUTOMOVILISTICA CERTI-CAR</t>
  </si>
  <si>
    <t>RAIZA VANESSA  ARANGO ACU??A</t>
  </si>
  <si>
    <t>VILLA DEL ROSARIO</t>
  </si>
  <si>
    <t>Carrera 10 calle 26 # 9-</t>
  </si>
  <si>
    <t>CLIENTE</t>
  </si>
  <si>
    <t>CL 10 # 6 - 0 BRR LOMITAS DEL TRAPICHE</t>
  </si>
  <si>
    <t>9523</t>
  </si>
  <si>
    <t>CENTRO DE PAGOS BOLIVAR C P O</t>
  </si>
  <si>
    <t>YULI VANESSA POSADA</t>
  </si>
  <si>
    <t>calle 9 # 5-46</t>
  </si>
  <si>
    <t>2604</t>
  </si>
  <si>
    <t>CENTRO DE PAGOS Y RECAUDOS JUANCHO</t>
  </si>
  <si>
    <t>YINETH PAOLA BRICE??O MAZO</t>
  </si>
  <si>
    <t>CALLE 1 MANZANA C No.15</t>
  </si>
  <si>
    <t>24876</t>
  </si>
  <si>
    <t>CENTRO DE RECAUDO GUANE</t>
  </si>
  <si>
    <t>jose tejeiro</t>
  </si>
  <si>
    <t>calle 11#12-24</t>
  </si>
  <si>
    <t>EXPRECAR</t>
  </si>
  <si>
    <t>CR 10 # 6 49 BRR RAGONESSI</t>
  </si>
  <si>
    <t>22048</t>
  </si>
  <si>
    <t>CENTRO DE SERVICIOS 10</t>
  </si>
  <si>
    <t>REDES TRANSACCIONALES BETRED</t>
  </si>
  <si>
    <t>cr 3  12 55  brrr centro</t>
  </si>
  <si>
    <t>CRA. 3 NO. 11A-37 PISO 2 L-17 EDIF. KOKORICO</t>
  </si>
  <si>
    <t>20180</t>
  </si>
  <si>
    <t>CENTRO DE SERVICIOS DJV</t>
  </si>
  <si>
    <t>Cesar Martinez</t>
  </si>
  <si>
    <t>cr 23 calle 102 A57</t>
  </si>
  <si>
    <t>MUNDIPAGOSLF</t>
  </si>
  <si>
    <t>CR 34 # 102 76 BRR SANTO DOMINGO</t>
  </si>
  <si>
    <t>6985</t>
  </si>
  <si>
    <t>CENTRO DE SERVICIOS INTEGRALES C.S.I.</t>
  </si>
  <si>
    <t>PAPELERIA Y VARIEDADES LEIDY</t>
  </si>
  <si>
    <t>CL 24 # 13 39 BRR COMUNEROS</t>
  </si>
  <si>
    <t>16023</t>
  </si>
  <si>
    <t>CENTRO DE SERVICIOS INTERNET Y TELECOMUNICACIONES</t>
  </si>
  <si>
    <t>PLATIK - EL MUNDO ESCOLAR D.F</t>
  </si>
  <si>
    <t>CR 100 16I 21</t>
  </si>
  <si>
    <t>INTELCENTER SERVICIOS</t>
  </si>
  <si>
    <t>CR 100 # 16 H 72  LC 8 BRR FONTIBON CENTRO</t>
  </si>
  <si>
    <t>23948</t>
  </si>
  <si>
    <t>CENTRO DE SERVICIOS SISOFT</t>
  </si>
  <si>
    <t>LINA VANESSA RUIZ CORTES</t>
  </si>
  <si>
    <t>Crr 44a 72-131</t>
  </si>
  <si>
    <t>SERVICIOS PLUS HARU</t>
  </si>
  <si>
    <t>CR 45 # 82 40 BRR MANRIQUE</t>
  </si>
  <si>
    <t>18712</t>
  </si>
  <si>
    <t>CIGARRERIA PALONEGRO</t>
  </si>
  <si>
    <t>1272</t>
  </si>
  <si>
    <t>CIGARRERIA PANINI PEDRO NEL MENDIETA</t>
  </si>
  <si>
    <t>PLATIK - INVESTMENTS PENTA LTDA</t>
  </si>
  <si>
    <t>CL 145 7C 58</t>
  </si>
  <si>
    <t>4915</t>
  </si>
  <si>
    <t>CIGARRERIA POBLIX</t>
  </si>
  <si>
    <t>PLATIK - CIGARRERIA POBLIX</t>
  </si>
  <si>
    <t>AK 24 76 89</t>
  </si>
  <si>
    <t>RUTHSTYLOS</t>
  </si>
  <si>
    <t>CRA 27#75A-29</t>
  </si>
  <si>
    <t>17916</t>
  </si>
  <si>
    <t>CIGARRERIA POBLIX II</t>
  </si>
  <si>
    <t>4732</t>
  </si>
  <si>
    <t>CIGARRERIA PUNTO 26</t>
  </si>
  <si>
    <t>12592</t>
  </si>
  <si>
    <t>CIGARRERIA RANCHO Y LICORES PARKWAY</t>
  </si>
  <si>
    <t>PRODYSER</t>
  </si>
  <si>
    <t>CL 45 # 20 52 BRR PALERMO</t>
  </si>
  <si>
    <t>1283</t>
  </si>
  <si>
    <t>CIGARRERIA SUPER BRUSELAS 93 B</t>
  </si>
  <si>
    <t>Calle 93b # 16-31</t>
  </si>
  <si>
    <t>SPID35 CALLE 93</t>
  </si>
  <si>
    <t>Carrera 15 N° 93 - 47</t>
  </si>
  <si>
    <t>PLATIK - PAPELERIA ISAMAR</t>
  </si>
  <si>
    <t>CRA 15 93A  53</t>
  </si>
  <si>
    <t>PAPELERA ISAMAR</t>
  </si>
  <si>
    <t>CRA. 15 #93A-57 BOGOT COLOMBIA</t>
  </si>
  <si>
    <t>2395</t>
  </si>
  <si>
    <t>CIGARRERIA SURTIMAX</t>
  </si>
  <si>
    <t>LA CAPERUCITA</t>
  </si>
  <si>
    <t>CL. 181 #46-22, BOGOT, COLOMBIA</t>
  </si>
  <si>
    <t>22507</t>
  </si>
  <si>
    <t>CIGARRERIA TORRIJOSS</t>
  </si>
  <si>
    <t>PLATIK - DROGUERIAS HEALTH FM</t>
  </si>
  <si>
    <t>AK 19 148 13</t>
  </si>
  <si>
    <t>10043</t>
  </si>
  <si>
    <t>CIGARRERIA VERSALLES</t>
  </si>
  <si>
    <t>PLATIK - FARMAHIGÍA</t>
  </si>
  <si>
    <t>CR 60  160 32</t>
  </si>
  <si>
    <t>19926</t>
  </si>
  <si>
    <t>CIGARRERIA Y AUTOSERVICIO EL PASO</t>
  </si>
  <si>
    <t>PLATIK - DIAMANTE DEL SOL</t>
  </si>
  <si>
    <t>DG 150 141 A 85</t>
  </si>
  <si>
    <t>CIGARRERIA JJY</t>
  </si>
  <si>
    <t>DG 150 # 141 A 85  E BRR CAMINOS DE LA</t>
  </si>
  <si>
    <t>12482</t>
  </si>
  <si>
    <t>CIGARRERIA Y MISCELANEA DUBON</t>
  </si>
  <si>
    <t>PLATIK - BODEGUITA</t>
  </si>
  <si>
    <t>CR 81B 6B 40 CASA 113</t>
  </si>
  <si>
    <t>23707</t>
  </si>
  <si>
    <t>CIGARRERIA Y MISCELANIA DUBON</t>
  </si>
  <si>
    <t>22061</t>
  </si>
  <si>
    <t>CIGARRERIA Y SALSAMENTARIA SAN FELIPE DE ALSACIA</t>
  </si>
  <si>
    <t>20295</t>
  </si>
  <si>
    <t>CIRCATEL</t>
  </si>
  <si>
    <t>Bogota Modelia</t>
  </si>
  <si>
    <t>Av esperanza No 75 - 45</t>
  </si>
  <si>
    <t>PLATIK - LA PALMA D.C</t>
  </si>
  <si>
    <t>CL 24  75 86 IN. 4</t>
  </si>
  <si>
    <t>CL 24 # 75 07 BRR MODELIA OCCIDENTAL</t>
  </si>
  <si>
    <t>14655</t>
  </si>
  <si>
    <t>CIS SOLUCIONES FINANCIERAS</t>
  </si>
  <si>
    <t>PV. VERSALLES</t>
  </si>
  <si>
    <t>AV 4 NORTE  21 N  39 LOCAL 1 EDIFICIO</t>
  </si>
  <si>
    <t>Calle 22 Norte No. 2 N 60</t>
  </si>
  <si>
    <t>Av. 6A Norte No. 29N-11</t>
  </si>
  <si>
    <t>ARGENIS ARIAS ALDANA</t>
  </si>
  <si>
    <t>avenida 5 calle 24 a n 1</t>
  </si>
  <si>
    <t>ELIANA HERNADEZ</t>
  </si>
  <si>
    <t>CL 30 NORTE # 2 B 20  LC 211 BRR SAN</t>
  </si>
  <si>
    <t>2467</t>
  </si>
  <si>
    <t>CL 9 B 50 15 SUPERMARKET</t>
  </si>
  <si>
    <t>MERCEDES MECHAS</t>
  </si>
  <si>
    <t>Carrera 52  #  11  46</t>
  </si>
  <si>
    <t>22920</t>
  </si>
  <si>
    <t>CLICK@FE SILVIA</t>
  </si>
  <si>
    <t>JAVIER RODRIGO  VIDAL MOSQUERA</t>
  </si>
  <si>
    <t>SILVIA</t>
  </si>
  <si>
    <t>Carrera 2 # 13-53</t>
  </si>
  <si>
    <t>ASENORMANDO</t>
  </si>
  <si>
    <t>CR 3 A # 10 76 BRR CENTRO</t>
  </si>
  <si>
    <t>22091</t>
  </si>
  <si>
    <t>CLUB PLAY ZONE</t>
  </si>
  <si>
    <t>MARLENY QUIROZ CARDONA</t>
  </si>
  <si>
    <t>SIBUNDOY</t>
  </si>
  <si>
    <t>Sibundoy putumayo</t>
  </si>
  <si>
    <t>PAPELERIA OFICOPIAS</t>
  </si>
  <si>
    <t>CL 16 # 19 13 BRR CASTELVI</t>
  </si>
  <si>
    <t>23237</t>
  </si>
  <si>
    <t>COLMENA DROGUERIA</t>
  </si>
  <si>
    <t>PLATIK - LUMANY</t>
  </si>
  <si>
    <t>CL 132 103 22</t>
  </si>
  <si>
    <t>PAPELERIA JMS</t>
  </si>
  <si>
    <t>CALLE 131 # 102 - 04</t>
  </si>
  <si>
    <t>21798</t>
  </si>
  <si>
    <t>COMERCIALIZADORA COVIDANY</t>
  </si>
  <si>
    <t>DISTRIBUCIONES SURATA</t>
  </si>
  <si>
    <t>SURATA</t>
  </si>
  <si>
    <t>CL. 5 #234 SURAT SANTANDER COLOMBIA</t>
  </si>
  <si>
    <t>24510</t>
  </si>
  <si>
    <t>COMERCIALIZADORA DE ALIMENTOS MILLER</t>
  </si>
  <si>
    <t>SHARAY MARCELA GALVIS SALAZAR</t>
  </si>
  <si>
    <t>calle 21 #28-46</t>
  </si>
  <si>
    <t>YO REPARO</t>
  </si>
  <si>
    <t>CL. 29 #11-14 FLORIDABLANCA SANTANDER</t>
  </si>
  <si>
    <t>6642</t>
  </si>
  <si>
    <t>COMERCIALIZADORA DIMAR</t>
  </si>
  <si>
    <t>TECHNOLOGY SAFARICOM</t>
  </si>
  <si>
    <t>CR 4 # 5 18 BRR PRIMAVERA</t>
  </si>
  <si>
    <t>23922</t>
  </si>
  <si>
    <t>COMERCIALIZADORA EL IMPERIO DE URABA</t>
  </si>
  <si>
    <t>ELIECER RIOSUCIO</t>
  </si>
  <si>
    <t>Calle 107  #  13  35   B</t>
  </si>
  <si>
    <t>PUNTOSERVIS TURBO ANTIOQUIA</t>
  </si>
  <si>
    <t>CR 15 # 101 22 BRR BALTAZAR</t>
  </si>
  <si>
    <t>21377</t>
  </si>
  <si>
    <t>COMERCIALIZADORA LA ESQUINA VERDE BOCHALEMA</t>
  </si>
  <si>
    <t>KAREN JULIANA  ESTUPI??AN</t>
  </si>
  <si>
    <t>BOCHALEMA</t>
  </si>
  <si>
    <t>CALLE 3 # 3 80 Centro</t>
  </si>
  <si>
    <t>SERVI EXPRESS CH</t>
  </si>
  <si>
    <t>KDX 104 BRR CENTRO</t>
  </si>
  <si>
    <t>6827</t>
  </si>
  <si>
    <t>COMERCIALIZADORA NACIONAL DE APUESTAS S.A. "CONAPUESTAS S.A."</t>
  </si>
  <si>
    <t>LINDA JOVELLY  CEPEDA BLANCO</t>
  </si>
  <si>
    <t>SARAVENA</t>
  </si>
  <si>
    <t>carrera 20 # 20 04</t>
  </si>
  <si>
    <t>FARMA DE UNO</t>
  </si>
  <si>
    <t>CL. 20 #18-31 SARAVENA ARAUCA COLOMBIA</t>
  </si>
  <si>
    <t>25101</t>
  </si>
  <si>
    <t>COMERCIALIZADORA ORDE</t>
  </si>
  <si>
    <t>LUISA FERNANDA PEREZ DIAS</t>
  </si>
  <si>
    <t>Calle 11 11 22</t>
  </si>
  <si>
    <t>PAPELERIA FLOR DE LOTO</t>
  </si>
  <si>
    <t>SUAREZ</t>
  </si>
  <si>
    <t>CRA. 4 #3-64 SUAREZ SUREZ TOLIMA</t>
  </si>
  <si>
    <t>18362</t>
  </si>
  <si>
    <t>COMERCIALIZADORA R Y R Y SUMINISTROS</t>
  </si>
  <si>
    <t>CONSUELO SERRANO</t>
  </si>
  <si>
    <t>cll 3 # 43-23 barrio fe</t>
  </si>
  <si>
    <t>AG DURANIA</t>
  </si>
  <si>
    <t>DURANIA</t>
  </si>
  <si>
    <t>AV 2 # 5 26 BRR BARRIO LA TROJA</t>
  </si>
  <si>
    <t>24452</t>
  </si>
  <si>
    <t>COMERCIALIZADORA Y DISTRIBUIDORAS SUROCCIDENTE DEL CAUCA</t>
  </si>
  <si>
    <t>RUBY CRUZ</t>
  </si>
  <si>
    <t>Carrera 48  #  2  12   B</t>
  </si>
  <si>
    <t>PANDORA BOUTIQUE</t>
  </si>
  <si>
    <t>CRA. 4 #8-83 POPAYN CAUCA COLOMBIA</t>
  </si>
  <si>
    <t>17873</t>
  </si>
  <si>
    <t>COMERCIALIZADORA Y MISCELANEA DIMAR</t>
  </si>
  <si>
    <t>24931</t>
  </si>
  <si>
    <t>COMNORTE S.A.S.</t>
  </si>
  <si>
    <t>SANDRA  URIBE RIOS</t>
  </si>
  <si>
    <t>PÁCORA</t>
  </si>
  <si>
    <t>Vereda    #   -   la can</t>
  </si>
  <si>
    <t>FOTOCOMPUTO SANCHEZ</t>
  </si>
  <si>
    <t>CL 9 A # 6 01 BRR GALERIA</t>
  </si>
  <si>
    <t>16189</t>
  </si>
  <si>
    <t>COMNORTE SAS</t>
  </si>
  <si>
    <t>RIVERA VARSOVIA</t>
  </si>
  <si>
    <t>ARANZAZU</t>
  </si>
  <si>
    <t>Varsovia</t>
  </si>
  <si>
    <t>PAPELERIA JAVA</t>
  </si>
  <si>
    <t>CR 6 # 4 22 BRR CENTRO</t>
  </si>
  <si>
    <t>21766</t>
  </si>
  <si>
    <t>COMPARTEL DONALD</t>
  </si>
  <si>
    <t>SUPERMERCADO JUNIO J R</t>
  </si>
  <si>
    <t>EL PENON</t>
  </si>
  <si>
    <t>CL 4 NO. 3 - 0 ESQ BRR CENTRO ESQUINA</t>
  </si>
  <si>
    <t>8473</t>
  </si>
  <si>
    <t>COMPRA VENTA FATIMA</t>
  </si>
  <si>
    <t>CRISTINA OVIEDO SEGURA</t>
  </si>
  <si>
    <t>calle 70 # 7-03  barrio</t>
  </si>
  <si>
    <t>1844</t>
  </si>
  <si>
    <t>COMPRA VENTA JOTAVE</t>
  </si>
  <si>
    <t>REYNEL  GOMEZ</t>
  </si>
  <si>
    <t>Calle 15  #  18  07   Ba</t>
  </si>
  <si>
    <t>MISCELANEA TODO EN UNO MP</t>
  </si>
  <si>
    <t>CR 16 # 18 49 BRR BELALCAZAR</t>
  </si>
  <si>
    <t>18776</t>
  </si>
  <si>
    <t>COMPRA VENTA TAYRONA</t>
  </si>
  <si>
    <t>18711</t>
  </si>
  <si>
    <t>COMPRAVENTA DA MAS</t>
  </si>
  <si>
    <t>MARISOL QUIMBAYO</t>
  </si>
  <si>
    <t>#      calle 6 no 5 67 B</t>
  </si>
  <si>
    <t>PAGOS THAMA</t>
  </si>
  <si>
    <t>CL 7 # 5 26 BRR CENTRO</t>
  </si>
  <si>
    <t>25317</t>
  </si>
  <si>
    <t>COMPRAVENTA EL BALCON</t>
  </si>
  <si>
    <t>KEYLIN MARGARITA RUIZ DE LEON</t>
  </si>
  <si>
    <t>Calle del tronco</t>
  </si>
  <si>
    <t>PAGARAPIDO TURBACO</t>
  </si>
  <si>
    <t>CL 27 # 27 28 BRR LA GRANJA</t>
  </si>
  <si>
    <t>20896</t>
  </si>
  <si>
    <t>COMPRAVENTA LA GRAN SUERTE</t>
  </si>
  <si>
    <t>Anillo Vial Floridablanca - Giron.Kilometro 2 Lote etapa 3.Manzana 3</t>
  </si>
  <si>
    <t>PAC PAPELERIA EL RENACER</t>
  </si>
  <si>
    <t>GIRÓN</t>
  </si>
  <si>
    <t>CALLE 42A #16-107</t>
  </si>
  <si>
    <t>YISMARI ABRIL</t>
  </si>
  <si>
    <t>GIRON</t>
  </si>
  <si>
    <t>CR 23 # 44 21 BRR POBLADO GIRN</t>
  </si>
  <si>
    <t>25120</t>
  </si>
  <si>
    <t>COMPRAVENTA LOS JARAMILLOS</t>
  </si>
  <si>
    <t>LUZ GEMA BOTERO</t>
  </si>
  <si>
    <t>Calle 49  #  36 A 05   B</t>
  </si>
  <si>
    <t>7898</t>
  </si>
  <si>
    <t>COMPRAVENTA MAX MONEY</t>
  </si>
  <si>
    <t>Trv.9 No.29C - 30, Av.del Ferrocarril con Cra.19 Loc.105 al 108</t>
  </si>
  <si>
    <t>SARITH TRONCOSO</t>
  </si>
  <si>
    <t>Calle 9 B  # 34  - 96</t>
  </si>
  <si>
    <t>MULTISERVICIOS BONY</t>
  </si>
  <si>
    <t>CRA. 32 #23-61 SANTA MARTA MAGDALENA</t>
  </si>
  <si>
    <t>18281</t>
  </si>
  <si>
    <t>COMPRAVENTA MILLENIUM DE BUGA</t>
  </si>
  <si>
    <t>BILLARES LA  OFICINA BUGA</t>
  </si>
  <si>
    <t>CALLE 12 # 8 51</t>
  </si>
  <si>
    <t>EL BETEL</t>
  </si>
  <si>
    <t>CL 17 # 11 12 BRR FUENMAYOR</t>
  </si>
  <si>
    <t>23964</t>
  </si>
  <si>
    <t>COMPU CELL MI PAPELERIA</t>
  </si>
  <si>
    <t>SANDRA  CHICAIZA</t>
  </si>
  <si>
    <t>FUNES</t>
  </si>
  <si>
    <t>barrio san felipe</t>
  </si>
  <si>
    <t>MEGADENT LD</t>
  </si>
  <si>
    <t>CONTADERO</t>
  </si>
  <si>
    <t>CL 7 #87 BRR CONTADERO</t>
  </si>
  <si>
    <t>20568</t>
  </si>
  <si>
    <t>COMPU JUANES &amp; ASESORIAS</t>
  </si>
  <si>
    <t>PATRICIA LORENA LARREA</t>
  </si>
  <si>
    <t>calle 10 no 5 - 50</t>
  </si>
  <si>
    <t>ERIKA ALEXANDRA</t>
  </si>
  <si>
    <t>CL 10 # 5 50  LC 105 BRR CENTRO</t>
  </si>
  <si>
    <t>25137</t>
  </si>
  <si>
    <t>COMPUCEL HATONUEVO</t>
  </si>
  <si>
    <t>NASLY MARIA HERNANDEZ PINTO</t>
  </si>
  <si>
    <t>HATONUEVO</t>
  </si>
  <si>
    <t>40.978 611</t>
  </si>
  <si>
    <t>PAGATODO HATONUEVO</t>
  </si>
  <si>
    <t>CR 9 # 11 32 BRR NUEVA GUAJIRA</t>
  </si>
  <si>
    <t>18478</t>
  </si>
  <si>
    <t>COMPUCEL LA CAPILLA</t>
  </si>
  <si>
    <t>JEFFERSON DAVID  GOYENECHE OVAL</t>
  </si>
  <si>
    <t>Dg 2 # 64 a 65 Bogota</t>
  </si>
  <si>
    <t>CAF INTERNET LUCHO</t>
  </si>
  <si>
    <t>CL 4 # 4 57 BRR CENTRO</t>
  </si>
  <si>
    <t>21731</t>
  </si>
  <si>
    <t>COMPUCELCAPILLA</t>
  </si>
  <si>
    <t>24146</t>
  </si>
  <si>
    <t>COMPUCRIS SISTEMAS</t>
  </si>
  <si>
    <t>ESTUDIO FOTOGRFICO IMAGEN</t>
  </si>
  <si>
    <t>CL 12 # 10 48  CEN LC 109 BRR EDIFICIO</t>
  </si>
  <si>
    <t>17544</t>
  </si>
  <si>
    <t>COMPUNAL</t>
  </si>
  <si>
    <t>VARIEDADES YANNIS</t>
  </si>
  <si>
    <t>CR 6 # 6 97 BRR FRENTE A COMULTRASAN</t>
  </si>
  <si>
    <t>22923</t>
  </si>
  <si>
    <t>COMPUPAGO</t>
  </si>
  <si>
    <t>23760</t>
  </si>
  <si>
    <t>COMPUPAPEL JS</t>
  </si>
  <si>
    <t>LAURA  ELENA  GOMEZ CHAVEZ</t>
  </si>
  <si>
    <t>BOSCONIA</t>
  </si>
  <si>
    <t>carrera 15 #16--23</t>
  </si>
  <si>
    <t>CRUCE DE BOSCONIA DEMONEX</t>
  </si>
  <si>
    <t>45 #13-46 BOSCONIA CESAR COLOMBIA</t>
  </si>
  <si>
    <t>23331</t>
  </si>
  <si>
    <t>COMPUPLAY STEBAN</t>
  </si>
  <si>
    <t>Calle 10 N° 5 -02</t>
  </si>
  <si>
    <t>CARLOS FERNANDO VILLAREAL</t>
  </si>
  <si>
    <t>#   -   Calle 50 # 20b -</t>
  </si>
  <si>
    <t>COMPUPLAYSTEVAN</t>
  </si>
  <si>
    <t>CL 50 # 20 5 BRR ALAMOS NORTE</t>
  </si>
  <si>
    <t>2569</t>
  </si>
  <si>
    <t>COMPURED.COM</t>
  </si>
  <si>
    <t>PDP CHIA</t>
  </si>
  <si>
    <t>CRA 10 # 13-23</t>
  </si>
  <si>
    <t>ES ADELANTE BUSSINES SAS</t>
  </si>
  <si>
    <t>CL 10 # 9 47  OF 206 BRR CENTRO</t>
  </si>
  <si>
    <t>23565</t>
  </si>
  <si>
    <t>COMPUTAMBO</t>
  </si>
  <si>
    <t>NELSON JIMENEZ CARAVALI</t>
  </si>
  <si>
    <t>EL TAMBO</t>
  </si>
  <si>
    <t>Vereda    #   -   cabuya</t>
  </si>
  <si>
    <t>EXPRESS TAMBO CORR HUISITO</t>
  </si>
  <si>
    <t>CR CL 73 A N 12 A 34 CA 7 BRR CORR HUISITO</t>
  </si>
  <si>
    <t>23283</t>
  </si>
  <si>
    <t>COMPUTELLO</t>
  </si>
  <si>
    <t>CONECTAT CINDY LOMBANA LOPEZ</t>
  </si>
  <si>
    <t>Calle 14 # 43 -26 barrio</t>
  </si>
  <si>
    <t>CR 44 # 14 40 BRR LA SELVA</t>
  </si>
  <si>
    <t>18610</t>
  </si>
  <si>
    <t>COMPUTEXT</t>
  </si>
  <si>
    <t>GIANETH VILLALBA ARROYO</t>
  </si>
  <si>
    <t>CASTILLA LA NUEVA</t>
  </si>
  <si>
    <t>castillo meta</t>
  </si>
  <si>
    <t>PAPELERIA Y CACHARRERIA PIOLIN</t>
  </si>
  <si>
    <t>GUAMAL</t>
  </si>
  <si>
    <t>CR 10 # 12 05 BRR FUNDADORES</t>
  </si>
  <si>
    <t>19670</t>
  </si>
  <si>
    <t>COMPUTONER SIEMPRE A LA VANGUARDIA 2</t>
  </si>
  <si>
    <t>CRISTIAN  2 MARTINEZ</t>
  </si>
  <si>
    <t>CALLE 9 N 84A 42 CASA 4</t>
  </si>
  <si>
    <t>23342</t>
  </si>
  <si>
    <t>COMPUVICO</t>
  </si>
  <si>
    <t>PLATIK - CONNECTING CITY</t>
  </si>
  <si>
    <t>CL 56 4A 05 SUR</t>
  </si>
  <si>
    <t>MYMSYSTEM</t>
  </si>
  <si>
    <t>CL 56 SUR # 4 A 12 BRR DANUBIO</t>
  </si>
  <si>
    <t>17170</t>
  </si>
  <si>
    <t>COMUNICA NET</t>
  </si>
  <si>
    <t>DIANA MARCELA RUIZ</t>
  </si>
  <si>
    <t>cra 46 n 17 - 13</t>
  </si>
  <si>
    <t>DISTRIBUIDORA Y DROGUERIA MUNDO</t>
  </si>
  <si>
    <t>CL 18 # 40 91 BRR EL VERGEL</t>
  </si>
  <si>
    <t>714</t>
  </si>
  <si>
    <t>COMUNICACEL CENTRO DE SERVICIOS</t>
  </si>
  <si>
    <t>CELL DORADA MOVIL</t>
  </si>
  <si>
    <t>SAN MIGUEL</t>
  </si>
  <si>
    <t>dorada centro</t>
  </si>
  <si>
    <t>MICROMERCADO DONDE MARY</t>
  </si>
  <si>
    <t>CAPITANEJO</t>
  </si>
  <si>
    <t>CR 4 # 1 123 BRR LIBERTADORES</t>
  </si>
  <si>
    <t>19879</t>
  </si>
  <si>
    <t>COMUNICACION TOTAL C ESMAR</t>
  </si>
  <si>
    <t>PLATIK - VARIEDADES</t>
  </si>
  <si>
    <t>CL 71 BIS 27 B 18 SUR</t>
  </si>
  <si>
    <t>WEDONLINE</t>
  </si>
  <si>
    <t>CR 27 B # 71 D 27 - SUR BRR PARAISO</t>
  </si>
  <si>
    <t>12987</t>
  </si>
  <si>
    <t>COMUNICACIONES ANA.COM</t>
  </si>
  <si>
    <t>23123</t>
  </si>
  <si>
    <t>COMUNICACIONES ANYESA</t>
  </si>
  <si>
    <t>VANESSA RUEDA</t>
  </si>
  <si>
    <t>CALLE 50 #27A-64</t>
  </si>
  <si>
    <t>SUPERSERVI EXPRESS</t>
  </si>
  <si>
    <t>CL 49 # 28 64 BRR ANTIGUO CAMPESTRE</t>
  </si>
  <si>
    <t>18608</t>
  </si>
  <si>
    <t>COLOR S PAPELERIA Y VARIEDADES</t>
  </si>
  <si>
    <t>Medellin Éxito Laureles</t>
  </si>
  <si>
    <t>Carrera 81 N 37 -100 Piso 2 Loc 2</t>
  </si>
  <si>
    <t>JOHANNA MILENA MADRID VELEZ</t>
  </si>
  <si>
    <t>cra 84 #45 aa 13</t>
  </si>
  <si>
    <t>MASRED006</t>
  </si>
  <si>
    <t>CL 44 # 80 102 BRR LA AMERICA</t>
  </si>
  <si>
    <t>24517</t>
  </si>
  <si>
    <t>COLPAGO MAICAO LILY Y SAMI DE LA MANO DE DIOS</t>
  </si>
  <si>
    <t>PO.MAICAO</t>
  </si>
  <si>
    <t>MAICAO</t>
  </si>
  <si>
    <t>KR 10 15 59 LC 5</t>
  </si>
  <si>
    <t>MARINA JULIO</t>
  </si>
  <si>
    <t>Carrera 26   # 30-05  -</t>
  </si>
  <si>
    <t>CR 16 # 14 27 BRR CENTRO</t>
  </si>
  <si>
    <t>24386</t>
  </si>
  <si>
    <t>COLPAY.CO</t>
  </si>
  <si>
    <t>MARY LUZ LOPEZ</t>
  </si>
  <si>
    <t>CLLE 84 #43 B-05</t>
  </si>
  <si>
    <t>COLPAY</t>
  </si>
  <si>
    <t>CR 45 # 83 70 BRR MANRIQUE</t>
  </si>
  <si>
    <t>16502</t>
  </si>
  <si>
    <t>COMERCIAL BUCARICA</t>
  </si>
  <si>
    <t>SEGURITY ARAUCA GPS</t>
  </si>
  <si>
    <t>CL. 18 #12-73 TAME ARAUCA COLOMBIA</t>
  </si>
  <si>
    <t>7962</t>
  </si>
  <si>
    <t>COMERCIAL E Y L ELECTRICOS Y LOTERIAS</t>
  </si>
  <si>
    <t>YORDIN ALEXIS PADILLA PERRA</t>
  </si>
  <si>
    <t>Cra 18a #7-64</t>
  </si>
  <si>
    <t>PAPELERIA Y MISCELANEA ELIZA</t>
  </si>
  <si>
    <t>CL. 5 #20-24 AGUACHICA CESAR COLOMBIA</t>
  </si>
  <si>
    <t>665</t>
  </si>
  <si>
    <t>COMERCIAL UGANDA N.2</t>
  </si>
  <si>
    <t>Diagonal 111 No.54a -95</t>
  </si>
  <si>
    <t>FARMATEL</t>
  </si>
  <si>
    <t>CRA. 67 #108-92 BOGOT COLOMBIA</t>
  </si>
  <si>
    <t>20802</t>
  </si>
  <si>
    <t>COMERCIALIZADORA AGUA S</t>
  </si>
  <si>
    <t>DIANA PATRICIA LOPEZ</t>
  </si>
  <si>
    <t>LINARES</t>
  </si>
  <si>
    <t>San francisco</t>
  </si>
  <si>
    <t>MULTI SERVICIOS PUNTO WEB</t>
  </si>
  <si>
    <t>LOS ANDES (SOTOMAYOR)</t>
  </si>
  <si>
    <t>CR 5 BRR BENAVIDES GUERRERO</t>
  </si>
  <si>
    <t>4714</t>
  </si>
  <si>
    <t>COMERCIALIZADORA APC SUMINISTROS</t>
  </si>
  <si>
    <t>MIGUEL MORENO</t>
  </si>
  <si>
    <t>Calle 6  #  12  24   Bar</t>
  </si>
  <si>
    <t>NETCOMPANY SAS</t>
  </si>
  <si>
    <t>CL. 7 #14-70 GUADALAJARA DE BUGA VALLE</t>
  </si>
  <si>
    <t>6823</t>
  </si>
  <si>
    <t>COMERCIALIZADORA ARAUCA LTDA APUESTAS ARAUCA</t>
  </si>
  <si>
    <t>YAIDY MILENA GOMEZ</t>
  </si>
  <si>
    <t>PUERTO RONDÓN</t>
  </si>
  <si>
    <t>CALLE 2 # 2-05</t>
  </si>
  <si>
    <t>MASRED139</t>
  </si>
  <si>
    <t>CL 21 # 20 42 BRR SIETE DE AGOSTO</t>
  </si>
  <si>
    <t>22431</t>
  </si>
  <si>
    <t>COMERCIALIZADORA BRISAJO</t>
  </si>
  <si>
    <t>ANGELA LASSO</t>
  </si>
  <si>
    <t>Carrera 23   # 12 A - 4</t>
  </si>
  <si>
    <t>SERVIWEB KAROL Y TECNOLOGIA</t>
  </si>
  <si>
    <t>CL 8 #22-30 CALI VALLE DEL CAUCA COLOMBIA</t>
  </si>
  <si>
    <t>17446</t>
  </si>
  <si>
    <t>COMERCIALIZADORA COMEJOR LIMITADA</t>
  </si>
  <si>
    <t>6829</t>
  </si>
  <si>
    <t>CONAPUESTAS MIRAFLORES</t>
  </si>
  <si>
    <t>OSCAR DANILO ALFONZO DIAS</t>
  </si>
  <si>
    <t>EL RETORNO</t>
  </si>
  <si>
    <t>Guaviare , municipio el</t>
  </si>
  <si>
    <t>LA MEJOR ESQUINA DEL CARACOL</t>
  </si>
  <si>
    <t>SAN JOSE DEL GUAVIARE</t>
  </si>
  <si>
    <t>VDA CARACOL CL PRINCIPAL BRR CARACOL</t>
  </si>
  <si>
    <t>6956</t>
  </si>
  <si>
    <t>CONAPUESTAS S.A.</t>
  </si>
  <si>
    <t>PUNTO MOVIL</t>
  </si>
  <si>
    <t>CL 20 # 27 24 BRR CABECERAS DEL LLANO</t>
  </si>
  <si>
    <t>6828</t>
  </si>
  <si>
    <t>CONAPUESTAS SAN JOSE DEL GUAVIARE</t>
  </si>
  <si>
    <t>SERVICEL MY</t>
  </si>
  <si>
    <t>CR 19 B # 9 D 18 BRR CENTRO</t>
  </si>
  <si>
    <t>15923</t>
  </si>
  <si>
    <t>CONAR COM NEIVA</t>
  </si>
  <si>
    <t>JOHN FREDY LIZCANO REYES</t>
  </si>
  <si>
    <t>calle 1g 15 31</t>
  </si>
  <si>
    <t>CONARCOM NEIVA</t>
  </si>
  <si>
    <t>CL 2 # 14 25 BRR QUEBRADITAS</t>
  </si>
  <si>
    <t>22878</t>
  </si>
  <si>
    <t>CONECT@-T COMUNICACIONES</t>
  </si>
  <si>
    <t>PV. MONTENEGRO</t>
  </si>
  <si>
    <t>MONTENEGRO</t>
  </si>
  <si>
    <t xml:space="preserve"> KR 6 15 25</t>
  </si>
  <si>
    <t>MARIBEL GABANZO NUEVA</t>
  </si>
  <si>
    <t>LA TEBAIDA</t>
  </si>
  <si>
    <t>Carrera 9  #  16  69   B</t>
  </si>
  <si>
    <t>DCHRISTIAN</t>
  </si>
  <si>
    <t>CL 13 # 4 19 BRR CENTRO</t>
  </si>
  <si>
    <t>23506</t>
  </si>
  <si>
    <t>CONECTA 2 TECNOLOGIA Y RAPIDEZ</t>
  </si>
  <si>
    <t>12662</t>
  </si>
  <si>
    <t>CONECTATE BOGOTA</t>
  </si>
  <si>
    <t>PLATIK - DROGUERIA ARV  EFA</t>
  </si>
  <si>
    <t>CL 67 B 60 39</t>
  </si>
  <si>
    <t>12358</t>
  </si>
  <si>
    <t>CONEXION CENTRO DE COMUNICACIONES</t>
  </si>
  <si>
    <t>PLATIK - MINIMERCADO CASTILLA</t>
  </si>
  <si>
    <t>CR 79 10 22</t>
  </si>
  <si>
    <t>21503</t>
  </si>
  <si>
    <t>CONEXION PEOPLE</t>
  </si>
  <si>
    <t>NET JULIAN ANDRES CAMACHO</t>
  </si>
  <si>
    <t>calle 61 # 3-91 barrio r</t>
  </si>
  <si>
    <t>OLGA LUCIA OVIEDO FONSECA</t>
  </si>
  <si>
    <t>CL. 64 #3-61 BUCARAMANGA SANTANDER</t>
  </si>
  <si>
    <t>4799</t>
  </si>
  <si>
    <t>CONEXION WORLD.NET</t>
  </si>
  <si>
    <t>20502</t>
  </si>
  <si>
    <t>CONSTRU AGRO INZA</t>
  </si>
  <si>
    <t>PV.LA PLATA</t>
  </si>
  <si>
    <t>LA PLATA</t>
  </si>
  <si>
    <t>KR 6 3 21 SAN SEBASTIAN</t>
  </si>
  <si>
    <t>HENRRY  3 SASTIZABAL</t>
  </si>
  <si>
    <t>INZÁ</t>
  </si>
  <si>
    <t>inza</t>
  </si>
  <si>
    <t>COMPUPAEZ</t>
  </si>
  <si>
    <t>PAEZ (BELALCAZAR)</t>
  </si>
  <si>
    <t>CL PRINCIPAL CGTO BRR RIOCHIQUITO</t>
  </si>
  <si>
    <t>13115</t>
  </si>
  <si>
    <t>CONSTRUCENTEREMPRE</t>
  </si>
  <si>
    <t>NEYBER PAREDES</t>
  </si>
  <si>
    <t>CORINTO</t>
  </si>
  <si>
    <t>Calle 9  carrera 10 # 9</t>
  </si>
  <si>
    <t>SC COMUNICACIONES</t>
  </si>
  <si>
    <t>MIRANDA</t>
  </si>
  <si>
    <t>CL. 7 #3-52 MIRANDA CAUCA COLOMBIA</t>
  </si>
  <si>
    <t>22885</t>
  </si>
  <si>
    <t>CONSTRUELECTRICOS DALUX</t>
  </si>
  <si>
    <t>JOS?? MANUEL PEREZ COTAMO</t>
  </si>
  <si>
    <t>SARDINATA</t>
  </si>
  <si>
    <t>Corregimiento el Carmen</t>
  </si>
  <si>
    <t>VARIEDADES  BETANIA</t>
  </si>
  <si>
    <t>CL. 6 #5-43 SARDINATA NORTE DE SANTANDER</t>
  </si>
  <si>
    <t>4651</t>
  </si>
  <si>
    <t>CONSUERTE CENTRO</t>
  </si>
  <si>
    <t>Melkin Stiven Maná Gutiérrez</t>
  </si>
  <si>
    <t>Calle 39 # 30a - 10 Local 3</t>
  </si>
  <si>
    <t>KOMPRAMELO</t>
  </si>
  <si>
    <t>CR 30 # 37 - 61 BRR CCMARANDUALOCAL215</t>
  </si>
  <si>
    <t>6596</t>
  </si>
  <si>
    <t>CONSUERTE CUMARAL</t>
  </si>
  <si>
    <t>CESAR ORLANDO CARDENAS</t>
  </si>
  <si>
    <t>CUMARAL</t>
  </si>
  <si>
    <t>calle 13 # 15-03 barrio</t>
  </si>
  <si>
    <t>PAPELERIA Y SERVICIOS EBENEZER</t>
  </si>
  <si>
    <t>CR 13 # 14 05 BRR VILLA ADRIANA</t>
  </si>
  <si>
    <t>4872</t>
  </si>
  <si>
    <t>CONSUERTE GOBERNACION</t>
  </si>
  <si>
    <t>Eduardo Toro</t>
  </si>
  <si>
    <t>calle 40 # 33-26</t>
  </si>
  <si>
    <t>ARMATINSPLOTTER</t>
  </si>
  <si>
    <t>CL 38 # 33 64 BRR CENTRO</t>
  </si>
  <si>
    <t>6601</t>
  </si>
  <si>
    <t>CONSUERTE RESTREPO</t>
  </si>
  <si>
    <t>GINETH BIBIANA DUE??AS RETREPO</t>
  </si>
  <si>
    <t>RESTREPO</t>
  </si>
  <si>
    <t>Restrepo</t>
  </si>
  <si>
    <t>RAYUELA</t>
  </si>
  <si>
    <t>CR 5 # 9 16 BRR GAITAN CENTRO</t>
  </si>
  <si>
    <t>18226</t>
  </si>
  <si>
    <t>CONSULTORIO LOS MEDICOS</t>
  </si>
  <si>
    <t>ELIZABETH PABON</t>
  </si>
  <si>
    <t>Carrera 17   # 23  - 40</t>
  </si>
  <si>
    <t>COMUNICACIONES J Y S CHARALA</t>
  </si>
  <si>
    <t>CL 24 # 15 65 BRR CHARALA</t>
  </si>
  <si>
    <t>23823</t>
  </si>
  <si>
    <t>CONTROLCAR CENTENARIO</t>
  </si>
  <si>
    <t>CL. 5 NO. 50  103 PISO 2</t>
  </si>
  <si>
    <t>10914</t>
  </si>
  <si>
    <t>COOFARMEDICA MOCOA DIAZ</t>
  </si>
  <si>
    <t>GENIS LIYEI NARVAEZ YAIGUAJE</t>
  </si>
  <si>
    <t>CALLE 4 # 9 - 45</t>
  </si>
  <si>
    <t>COPYPRINT</t>
  </si>
  <si>
    <t>CL. 8 #4-20 MOCOA PUTUMAYO COLOMBIA</t>
  </si>
  <si>
    <t>17594</t>
  </si>
  <si>
    <t>COOPERATIVA DE TRANSPORTE DE BETANIA COOTRANSBET</t>
  </si>
  <si>
    <t>LUISA FERNANDA BETANCUR</t>
  </si>
  <si>
    <t>BETANIA</t>
  </si>
  <si>
    <t>calle 19 # 19-25 Betania</t>
  </si>
  <si>
    <t>SERVICIOS Y VARIEDADES</t>
  </si>
  <si>
    <t>HISPANIA</t>
  </si>
  <si>
    <t>CR 51 CL 49 BRR PARQUE PRINCIPAL</t>
  </si>
  <si>
    <t>13937</t>
  </si>
  <si>
    <t>COOPERATIVA MULTISERVICIOS COOTRACOLTA LTDA</t>
  </si>
  <si>
    <t>JUMBO CABECERA</t>
  </si>
  <si>
    <t>CALLE 41 Nº 31 - 120</t>
  </si>
  <si>
    <t>NET  SAS</t>
  </si>
  <si>
    <t>calle 35 # 29-60 oficina</t>
  </si>
  <si>
    <t>MURANO MINIMARKET</t>
  </si>
  <si>
    <t>CL 34 # 27 44  ED MURANO LC 2 BRR LA</t>
  </si>
  <si>
    <t>25119</t>
  </si>
  <si>
    <t>COPETRAN TURBACO</t>
  </si>
  <si>
    <t>REINER ANTONIO  BABILONIA</t>
  </si>
  <si>
    <t>CALLE REAL # 11-02 BARRI</t>
  </si>
  <si>
    <t>DATAQUE TECNOLOGIA Y SERVICIOS</t>
  </si>
  <si>
    <t>CL. 3 #5-79 TURBACO BOLVAR COLOMBIA</t>
  </si>
  <si>
    <t>18646</t>
  </si>
  <si>
    <t>COPI TEXTOS GANDI</t>
  </si>
  <si>
    <t>JAVIER OROZCO</t>
  </si>
  <si>
    <t>Carrera 47  #  14 C 17</t>
  </si>
  <si>
    <t>MISCELANEA LLOVAL</t>
  </si>
  <si>
    <t>CL 14 A # 49 12 BRR LA SELVA</t>
  </si>
  <si>
    <t>24202</t>
  </si>
  <si>
    <t>COPIAS &amp; COPIAS</t>
  </si>
  <si>
    <t>MASRED059</t>
  </si>
  <si>
    <t>AV LOS ESTUDIANTES # 10 18 BRR AVENIDA</t>
  </si>
  <si>
    <t>16981</t>
  </si>
  <si>
    <t>COPIATEX LEA</t>
  </si>
  <si>
    <t>LUIS ALFREDO RAMOS H</t>
  </si>
  <si>
    <t>LA FLORIDA</t>
  </si>
  <si>
    <t>Carrera 3 A  # 32  -</t>
  </si>
  <si>
    <t>CYBERNET</t>
  </si>
  <si>
    <t>SANDONA</t>
  </si>
  <si>
    <t>CR 5 # 04-85 BRR SAN CARLOS</t>
  </si>
  <si>
    <t>14821</t>
  </si>
  <si>
    <t>COPIDESCUENTOS JENESANO</t>
  </si>
  <si>
    <t>JEYMY CAROLINA PALACIOS</t>
  </si>
  <si>
    <t>JENESANO</t>
  </si>
  <si>
    <t>Calle 6 No. 2-1</t>
  </si>
  <si>
    <t>CVS MELTEC DE ORIENTE RAMIRIQUI</t>
  </si>
  <si>
    <t>RAMIRIQUI</t>
  </si>
  <si>
    <t>CR 6 # 7 61 BRR  CENTRO</t>
  </si>
  <si>
    <t>19657</t>
  </si>
  <si>
    <t>COPY CENTER BELLO</t>
  </si>
  <si>
    <t>DISTRITO  TRES 3</t>
  </si>
  <si>
    <t>Cr 49 # 52 - 71</t>
  </si>
  <si>
    <t>MASRED202</t>
  </si>
  <si>
    <t>CL 51 # 50 20 BRR PARQUE</t>
  </si>
  <si>
    <t>13491</t>
  </si>
  <si>
    <t>COPY CENTER PLAZA</t>
  </si>
  <si>
    <t>17288</t>
  </si>
  <si>
    <t>COPY EXPRESS</t>
  </si>
  <si>
    <t>JEFERSON NEIRA</t>
  </si>
  <si>
    <t>Cra 9 Nro 18-60 Loc 106</t>
  </si>
  <si>
    <t>SERVITAL TUNJA</t>
  </si>
  <si>
    <t>CR 11 # 17 - 46  LC 127 BRR CENTRO</t>
  </si>
  <si>
    <t>18826</t>
  </si>
  <si>
    <t>COPY EXPRESS CEDRITOS</t>
  </si>
  <si>
    <t>PLATIK - PAPER  PRINT SHOP</t>
  </si>
  <si>
    <t>CL 150 17 16</t>
  </si>
  <si>
    <t>PAPELES Y COLORES</t>
  </si>
  <si>
    <t>CL. 150 #21-7 BOGOT COLOMBIA</t>
  </si>
  <si>
    <t>20456</t>
  </si>
  <si>
    <t>COPY EXPRESS PAPELERIA Y COMUNICACIONES</t>
  </si>
  <si>
    <t>HENRY GARCIA</t>
  </si>
  <si>
    <t>Cr 69 #4-26</t>
  </si>
  <si>
    <t>8509</t>
  </si>
  <si>
    <t>COPY GRAFIC</t>
  </si>
  <si>
    <t>Calle 38 No.43-124</t>
  </si>
  <si>
    <t>RAFAEL  CERQUERA SOTO</t>
  </si>
  <si>
    <t>cra 45 # 38-30</t>
  </si>
  <si>
    <t>VIKINGOS BARBER</t>
  </si>
  <si>
    <t>CRA. 44 #40-68 BARRANQUILLA ATLNTICO</t>
  </si>
  <si>
    <t>16451</t>
  </si>
  <si>
    <t>COPY MUNDO CENTRO DE COPIADO</t>
  </si>
  <si>
    <t>23518</t>
  </si>
  <si>
    <t>COPYCEL CENTRO DE SOLUCIONES</t>
  </si>
  <si>
    <t>LIBARDO MONROY</t>
  </si>
  <si>
    <t>FUNDACIÓN</t>
  </si>
  <si>
    <t>Calle 87  #  34  43   Ba</t>
  </si>
  <si>
    <t>MASRED194</t>
  </si>
  <si>
    <t>FUNDACION</t>
  </si>
  <si>
    <t>CL 8 # 5 10 BRR CENTRO</t>
  </si>
  <si>
    <t>24930</t>
  </si>
  <si>
    <t>COPYCELL MOMIL</t>
  </si>
  <si>
    <t>WILSON GARCIA</t>
  </si>
  <si>
    <t>MOMIL</t>
  </si>
  <si>
    <t>Calle 7 #10-30</t>
  </si>
  <si>
    <t>CL 07 # 12 04 BRR CENTRO</t>
  </si>
  <si>
    <t>1270</t>
  </si>
  <si>
    <t>COPYCOM CENTER</t>
  </si>
  <si>
    <t>CARRERA 10 -14 -71 LOCAL 0104A</t>
  </si>
  <si>
    <t>Cr 18 No. 12-75  Lc 113</t>
  </si>
  <si>
    <t>CLARO NUMERO 2</t>
  </si>
  <si>
    <t>Calle 10  #  12  50   Ba</t>
  </si>
  <si>
    <t>CRA. 10 NO. 14-71 PISO 2</t>
  </si>
  <si>
    <t>24152</t>
  </si>
  <si>
    <t>COPYPLANOS</t>
  </si>
  <si>
    <t>Calle 33 Nro.8-79 Edificio Citibank Piso 1 sector La</t>
  </si>
  <si>
    <t>DISTRIBUCIONES COLOMBIA</t>
  </si>
  <si>
    <t>CR 10 B # 32 C 20 BRR CENTRO</t>
  </si>
  <si>
    <t>5088</t>
  </si>
  <si>
    <t>CORATIENDAS 371</t>
  </si>
  <si>
    <t>FERRELECTRICOS JOYA</t>
  </si>
  <si>
    <t>CL. 60B SUR #67-8 BOGOT COLOMBIA</t>
  </si>
  <si>
    <t>6347</t>
  </si>
  <si>
    <t>COSITAS LINDAS VARIEDADES</t>
  </si>
  <si>
    <t>Cll. 5D No. 38A-35 Local 108-111</t>
  </si>
  <si>
    <t>COSITAS LINDAS CARMENZA VARELA</t>
  </si>
  <si>
    <t>Cra 39 # 12 -52 local 10</t>
  </si>
  <si>
    <t>MISCELANEAS Y VARIEDADES LAS</t>
  </si>
  <si>
    <t>CL 14 # 37 41 BRR CRISTOBAL COLON</t>
  </si>
  <si>
    <t>15790</t>
  </si>
  <si>
    <t>COSMOCEL</t>
  </si>
  <si>
    <t>PAPELERIA  FENIX</t>
  </si>
  <si>
    <t>MOGOTES</t>
  </si>
  <si>
    <t>CL 5 # 3 62 BRR MOGOTES</t>
  </si>
  <si>
    <t>23520</t>
  </si>
  <si>
    <t>CPS 29 DE MAYO</t>
  </si>
  <si>
    <t>JUAN RODRIGO MORA PERRARANDA</t>
  </si>
  <si>
    <t>OCA?A</t>
  </si>
  <si>
    <t>Kra 20 # 2-143</t>
  </si>
  <si>
    <t>COOMPECENS</t>
  </si>
  <si>
    <t>OCANA</t>
  </si>
  <si>
    <t>CR 14 # 9 60  ED BARBATUSCO LC 1 SEC EL</t>
  </si>
  <si>
    <t>23587</t>
  </si>
  <si>
    <t>CREDITOS MAGUIBAL J&amp;L S.A.S</t>
  </si>
  <si>
    <t>MARLENNY   COMANDO</t>
  </si>
  <si>
    <t>calle  48 45-37</t>
  </si>
  <si>
    <t>MASRED008</t>
  </si>
  <si>
    <t>CR 46 # 48 89 BRR CENTRO</t>
  </si>
  <si>
    <t>24300</t>
  </si>
  <si>
    <t>CREDITOS Y COMUNICACIONES</t>
  </si>
  <si>
    <t>LA ESQUINA DE JERO</t>
  </si>
  <si>
    <t>Carrera 20 # 19-63</t>
  </si>
  <si>
    <t>24819</t>
  </si>
  <si>
    <t>CRISS Y MISCELANEA E INTERNET</t>
  </si>
  <si>
    <t>YULI ANDREA SALAZAR SON</t>
  </si>
  <si>
    <t>cra 1 67 29</t>
  </si>
  <si>
    <t>MCMP GROUP</t>
  </si>
  <si>
    <t>CL 62 # 1 02  LC 2 BRR LAS MERCEDES</t>
  </si>
  <si>
    <t>17574</t>
  </si>
  <si>
    <t>CUIDA TU SALUD CON LA BOTICA</t>
  </si>
  <si>
    <t>24111</t>
  </si>
  <si>
    <t>CUPONCITY COLOMBIA</t>
  </si>
  <si>
    <t>SANDRA PATRICIA LOPEZ GUACA</t>
  </si>
  <si>
    <t>cra 5a 22-12</t>
  </si>
  <si>
    <t>VENTA DE MINUTOS NUEVO JAPON</t>
  </si>
  <si>
    <t>CR 7 A # 26 A 26 - ESTE BRR NUEVO JAPON</t>
  </si>
  <si>
    <t>25246</t>
  </si>
  <si>
    <t>CUTTER PAPELERIA Y MISCELANEA</t>
  </si>
  <si>
    <t>LILIANA MARITZA DIAZ</t>
  </si>
  <si>
    <t>Carrera 24 23 06</t>
  </si>
  <si>
    <t>MISCELANEA JESSDAN</t>
  </si>
  <si>
    <t>CALLE 3 # 18 - 70</t>
  </si>
  <si>
    <t>8165</t>
  </si>
  <si>
    <t>CYBEERSCOOFE LA 21</t>
  </si>
  <si>
    <t>VALENTINA ANDRADE CEPEDA</t>
  </si>
  <si>
    <t>calle 50#22-80</t>
  </si>
  <si>
    <t>CR 21 # 51 07 BRR LA CONCORDIA</t>
  </si>
  <si>
    <t>23963</t>
  </si>
  <si>
    <t>22798</t>
  </si>
  <si>
    <t>CYBERADICTION</t>
  </si>
  <si>
    <t>PLATIK - CYBERADICTION</t>
  </si>
  <si>
    <t>CR 41A 3 81</t>
  </si>
  <si>
    <t>CR 41 A # 3 81 BRR PRIMAVERA</t>
  </si>
  <si>
    <t>20062</t>
  </si>
  <si>
    <t>CYBERANIME</t>
  </si>
  <si>
    <t>PLATIK - DIMONEX IGUALDAD</t>
  </si>
  <si>
    <t>CALLE 1 SUR #68-48</t>
  </si>
  <si>
    <t>CL 2 # 68 F - 20 BRR LA IGUALDAD</t>
  </si>
  <si>
    <t>15845</t>
  </si>
  <si>
    <t>CYBERCONECTADOSCOM</t>
  </si>
  <si>
    <t>VIRGILINA MAMA KARIME</t>
  </si>
  <si>
    <t>Carrera 26 B  # 75  - 49</t>
  </si>
  <si>
    <t>ALIADO PLUS ALIRIO MORA</t>
  </si>
  <si>
    <t>CL 76 # 26 B 18 BRR ALIRIO MORA</t>
  </si>
  <si>
    <t>23636</t>
  </si>
  <si>
    <t>CYBERCORDOBA   ALJHON</t>
  </si>
  <si>
    <t>CR 9 # 11 53 BRR FUNDADORES</t>
  </si>
  <si>
    <t>22395</t>
  </si>
  <si>
    <t>CYBERPLUS COMPUTADORES SAS</t>
  </si>
  <si>
    <t>CARLOS QUINTO CELL ELITE</t>
  </si>
  <si>
    <t>Calle 33   # 42 B - 17</t>
  </si>
  <si>
    <t>CL. 34 43-66 L-2295</t>
  </si>
  <si>
    <t>22155</t>
  </si>
  <si>
    <t>COMUNICACIONES DAFE</t>
  </si>
  <si>
    <t>23147</t>
  </si>
  <si>
    <t>COMUNICACIONES DANUBIOAZUL 2</t>
  </si>
  <si>
    <t>PLATIK - R TIENDA DONDE MAYE</t>
  </si>
  <si>
    <t>CL 63B 118B  12</t>
  </si>
  <si>
    <t>COMUNICACIONES DANUBIO AZUL 2</t>
  </si>
  <si>
    <t>CALLE 63B # 119A (03) BOGOTA BOGOTA</t>
  </si>
  <si>
    <t>17268</t>
  </si>
  <si>
    <t>COMUNICACIONES DE CHACHAGUI</t>
  </si>
  <si>
    <t>FARMAS 21 ALEXANDRA ARMERO</t>
  </si>
  <si>
    <t>BUESACO</t>
  </si>
  <si>
    <t>Casa 9c Barrio VERACRuz</t>
  </si>
  <si>
    <t>CHACHAGUI EN CONTACTO</t>
  </si>
  <si>
    <t>CHACHAGUI</t>
  </si>
  <si>
    <t>CR 7 # 3 70 BRR CENTRO</t>
  </si>
  <si>
    <t>12840</t>
  </si>
  <si>
    <t>COMUNICACIONES E Y F</t>
  </si>
  <si>
    <t>MULTISERVICIOS MEDELLIN</t>
  </si>
  <si>
    <t>Carrera 87  #  47 a 65</t>
  </si>
  <si>
    <t>1881</t>
  </si>
  <si>
    <t>COMUNICACIONES EL CAMPESINO</t>
  </si>
  <si>
    <t>BEATRIZ LATORRE</t>
  </si>
  <si>
    <t>MUTATA</t>
  </si>
  <si>
    <t>cra 10 # 10-66</t>
  </si>
  <si>
    <t>ALABETCELL</t>
  </si>
  <si>
    <t>CAREPA</t>
  </si>
  <si>
    <t>CR 79 # 80 04 BRR PUEBLO NUEVO</t>
  </si>
  <si>
    <t>20678</t>
  </si>
  <si>
    <t>COMUNICACIONES EL CENTENARIO</t>
  </si>
  <si>
    <t>JOHAN MORENO</t>
  </si>
  <si>
    <t>Calle 10  #  7  29   Bar</t>
  </si>
  <si>
    <t>CL 10 # 6 06 BRR BELEN</t>
  </si>
  <si>
    <t>12184</t>
  </si>
  <si>
    <t>COMUNICACIONES IRIS G.</t>
  </si>
  <si>
    <t>PLATIK - COMUNICACIONESIRIS.G</t>
  </si>
  <si>
    <t>DG 51A SUR 27 38</t>
  </si>
  <si>
    <t>COMUNICACIONESIRISG</t>
  </si>
  <si>
    <t>DIAGONAL 51 A 27 38 SUR</t>
  </si>
  <si>
    <t>17403</t>
  </si>
  <si>
    <t>COMUNICACIONES J K C</t>
  </si>
  <si>
    <t>PLATIK - DROGUERIA MAS SALUD</t>
  </si>
  <si>
    <t>CL 1  4 38</t>
  </si>
  <si>
    <t>CR 4 # 00 36 - SUR BRR LAS BRISAS</t>
  </si>
  <si>
    <t>21566</t>
  </si>
  <si>
    <t>COMUNICACIONES JAV</t>
  </si>
  <si>
    <t>Pasto Av Panamericana</t>
  </si>
  <si>
    <t>Carrera 25 No. 16-38</t>
  </si>
  <si>
    <t>ERIKA TORO ANDRADE</t>
  </si>
  <si>
    <t>ANCUYÁ</t>
  </si>
  <si>
    <t>TRONCAL</t>
  </si>
  <si>
    <t>18407</t>
  </si>
  <si>
    <t>COMUNICACIONES JUNIOR PALMIRA</t>
  </si>
  <si>
    <t>Calle 31 # 44-239</t>
  </si>
  <si>
    <t>GLORIA LILIANA MUNOZ</t>
  </si>
  <si>
    <t>CRA 41 36 21</t>
  </si>
  <si>
    <t>CL. 31 NO. 44-239 L-326 INT. 14 C.C.</t>
  </si>
  <si>
    <t>18447</t>
  </si>
  <si>
    <t>COMUNICACIONES KAROLCOM</t>
  </si>
  <si>
    <t>DANNY ALEJANDRO PINTA</t>
  </si>
  <si>
    <t>calle 9 4e26</t>
  </si>
  <si>
    <t>25253</t>
  </si>
  <si>
    <t>COMUNICACIONES LA 17 PTO</t>
  </si>
  <si>
    <t>MARIA FANNY DEL SOCORRO</t>
  </si>
  <si>
    <t>cll 8#16b-59</t>
  </si>
  <si>
    <t>PUNTO CUATRO</t>
  </si>
  <si>
    <t>CR 20 # 16 62 BRR CENTRO</t>
  </si>
  <si>
    <t>18844</t>
  </si>
  <si>
    <t>COMUNICACIONES LA 24 BUGA</t>
  </si>
  <si>
    <t>SEBASTIAN ??NGULO SAAVEDRA</t>
  </si>
  <si>
    <t>Cra 26a 11-71,Palo Blanc</t>
  </si>
  <si>
    <t>EMPORIO ANGY</t>
  </si>
  <si>
    <t>CR 30 # 14 A 60 BRR PALOBLANCO</t>
  </si>
  <si>
    <t>20429</t>
  </si>
  <si>
    <t>COMUNICACIONES LEO J J</t>
  </si>
  <si>
    <t>JAIRO ZAPATA</t>
  </si>
  <si>
    <t>Cra 17 C 32a-37</t>
  </si>
  <si>
    <t>TRAMITES PAOLA</t>
  </si>
  <si>
    <t>CR 15 # 30 A 10  LC 101 BRR FLORESTA</t>
  </si>
  <si>
    <t>21654</t>
  </si>
  <si>
    <t>COMUNICACIONES LMG</t>
  </si>
  <si>
    <t>PAPELERA Y VARIEDADES LAURELES</t>
  </si>
  <si>
    <t>CR 5 # 5 34 BRR COROMORO</t>
  </si>
  <si>
    <t>9720</t>
  </si>
  <si>
    <t>COMUNICACIONES MALLERY</t>
  </si>
  <si>
    <t>CR 21 195 41 LC F1</t>
  </si>
  <si>
    <t>DISTRIBUTRIBUIDOR EMPRESARIAL</t>
  </si>
  <si>
    <t>CR 11 A # 191 A 52 BRR TIBABITA</t>
  </si>
  <si>
    <t>24748</t>
  </si>
  <si>
    <t>COMUNICACIONES NATALY DE GUAMAL</t>
  </si>
  <si>
    <t>22614</t>
  </si>
  <si>
    <t>COMUNICACIONES NET COM</t>
  </si>
  <si>
    <t>LUZ MARIA QUINTERO CARDONA</t>
  </si>
  <si>
    <t>Calle 48 nro. 42  - 41 t</t>
  </si>
  <si>
    <t>9736</t>
  </si>
  <si>
    <t>COMUNICACIONES PASOANCHO GAG</t>
  </si>
  <si>
    <t>SANDRA MILENA ROJAS HERNANDEZ</t>
  </si>
  <si>
    <t>Calle 40   # 27 C - 14</t>
  </si>
  <si>
    <t>CROCALITAS MULTISERVICIO</t>
  </si>
  <si>
    <t>TULUA</t>
  </si>
  <si>
    <t>CALLE 41A # 24 - 135</t>
  </si>
  <si>
    <t>22570</t>
  </si>
  <si>
    <t>COMUNICACIONES ROSAAVE</t>
  </si>
  <si>
    <t>DALMIRO CACERES</t>
  </si>
  <si>
    <t>Calle   #  34  43   Barr</t>
  </si>
  <si>
    <t>COPYCEL</t>
  </si>
  <si>
    <t>CL 6 # 8 09 BRR CENTRO</t>
  </si>
  <si>
    <t>25123</t>
  </si>
  <si>
    <t>COMUNICACIONES SATELITAL SEVILLA</t>
  </si>
  <si>
    <t>JULIAN ALBERTO  GRANADA</t>
  </si>
  <si>
    <t>SEVILLA</t>
  </si>
  <si>
    <t>Calle 50 Nro. 46- 70</t>
  </si>
  <si>
    <t>PAPELERA LA PROSPERIDAD</t>
  </si>
  <si>
    <t>CL. 59 #49-30 SEVILLA VALLE DEL CAUCA</t>
  </si>
  <si>
    <t>20488</t>
  </si>
  <si>
    <t>COMUNICACIONES TELEPAR COM</t>
  </si>
  <si>
    <t>TIENDA SANTI</t>
  </si>
  <si>
    <t>CL 1 C SUR # 1 C 26 BRR PARDO LEAL</t>
  </si>
  <si>
    <t>23140</t>
  </si>
  <si>
    <t>COMUNICACIONES WABONET.COM</t>
  </si>
  <si>
    <t>20034</t>
  </si>
  <si>
    <t>COMUNICACIONES Y PAPELERIA LA 63</t>
  </si>
  <si>
    <t>PLATIK - VIA 87</t>
  </si>
  <si>
    <t>CR 35 63A 25 SUR</t>
  </si>
  <si>
    <t>PUNTO LEO</t>
  </si>
  <si>
    <t>CL. 63B SUR #33-7 BOGOT COLOMBIA</t>
  </si>
  <si>
    <t>12961</t>
  </si>
  <si>
    <t>COMUNICACIONES Y PAPELERIA NUEVO MILENIO</t>
  </si>
  <si>
    <t>PLATIK - LA ESTACION DEL PAPEL</t>
  </si>
  <si>
    <t>CL 14 B 79 B 03</t>
  </si>
  <si>
    <t>BALTIKA</t>
  </si>
  <si>
    <t>CL. 13 #79A-78 BOGOT COLOMBIA</t>
  </si>
  <si>
    <t>25324</t>
  </si>
  <si>
    <t>COMUNICACIONES Y SERVICIOS BETTY</t>
  </si>
  <si>
    <t>JEFERSON AREVALO</t>
  </si>
  <si>
    <t>#      cra 14#141-7 Barr</t>
  </si>
  <si>
    <t>AGROCOTAS</t>
  </si>
  <si>
    <t>CL 143 # 14 49 BRR EL SALADO</t>
  </si>
  <si>
    <t>22110</t>
  </si>
  <si>
    <t>COMUNICACIONES Y TECNOLOGIA ANGELA</t>
  </si>
  <si>
    <t>VICTOR ALFONSO CORDOBA</t>
  </si>
  <si>
    <t>ARENAL</t>
  </si>
  <si>
    <t>carrera 10 # 5-53</t>
  </si>
  <si>
    <t>DROGUERIA RIKYFARMA</t>
  </si>
  <si>
    <t>CRA. 1 #14-60 MORALES BOLVAR COLOMBIA</t>
  </si>
  <si>
    <t>22021</t>
  </si>
  <si>
    <t>COMUNICACIONES YANDY</t>
  </si>
  <si>
    <t>CARLOS AUGUSTO SANCHEZ PARRA</t>
  </si>
  <si>
    <t>BELÉN DE LOS ANDAQUÍES</t>
  </si>
  <si>
    <t>Cra 4 No 5 04 / 06 barri</t>
  </si>
  <si>
    <t>YADICELL</t>
  </si>
  <si>
    <t>BELEN DE LOS ANDAQUIES</t>
  </si>
  <si>
    <t>CR 5 # 3 84 BRR CAJA AGRARIA</t>
  </si>
  <si>
    <t>21475</t>
  </si>
  <si>
    <t>COMUNICACIONES YUPY</t>
  </si>
  <si>
    <t>LUISA PENAGOS</t>
  </si>
  <si>
    <t>ACEVEDO</t>
  </si>
  <si>
    <t>Calle 50   # 20  - 04</t>
  </si>
  <si>
    <t>NEPTALI SOLUCIONES</t>
  </si>
  <si>
    <t>CR 1 # 5 10 BRR CENTRO</t>
  </si>
  <si>
    <t>14808</t>
  </si>
  <si>
    <t>COMUNIQUEMONOS.EDU</t>
  </si>
  <si>
    <t>PUNTO GARVEL YOTOCO YOLANDA</t>
  </si>
  <si>
    <t>YOTOCO</t>
  </si>
  <si>
    <t>CALLE 9 N 9-37</t>
  </si>
  <si>
    <t>MICHAEL BOTINA</t>
  </si>
  <si>
    <t>AV 6 # 16 43 BRR GRANADA</t>
  </si>
  <si>
    <t>22131</t>
  </si>
  <si>
    <t>CON COLORES PAPELERIA</t>
  </si>
  <si>
    <t>24416</t>
  </si>
  <si>
    <t>CONAPUESTAS LA DECIMA</t>
  </si>
  <si>
    <t>PV. YOPAL</t>
  </si>
  <si>
    <t>CL 10 20 09</t>
  </si>
  <si>
    <t>Camilo Eduardo Piragauta acevedo</t>
  </si>
  <si>
    <t>Cra 20 # 16-34</t>
  </si>
  <si>
    <t>MASRED197</t>
  </si>
  <si>
    <t>CR 20 # 10 18 BRR CENTRO</t>
  </si>
  <si>
    <t>24305</t>
  </si>
  <si>
    <t>DROGUERIA LA SALUD STORE DE LA 12</t>
  </si>
  <si>
    <t>VILLANUEVA</t>
  </si>
  <si>
    <t>CR 0 # 0 0  LT 59 B BRR BUENOS AIRES</t>
  </si>
  <si>
    <t>15577</t>
  </si>
  <si>
    <t>DROGUERIA LA SALUD STORE DE LA 13</t>
  </si>
  <si>
    <t>BIG MOVIL</t>
  </si>
  <si>
    <t>CRA11#10-19</t>
  </si>
  <si>
    <t>16665</t>
  </si>
  <si>
    <t>DROGUERIA LA SALUD STORE DEL ORIENTE</t>
  </si>
  <si>
    <t>OLFA SERVICIOS INFORMTICOS</t>
  </si>
  <si>
    <t>CR 9 # 10 37 BRR CENTRO</t>
  </si>
  <si>
    <t>15576</t>
  </si>
  <si>
    <t>DROGUERIA LA SALUD STORE HUMANITARIA</t>
  </si>
  <si>
    <t>15575</t>
  </si>
  <si>
    <t>DROGUERIA LA SALUD STORE LA AVENIDA</t>
  </si>
  <si>
    <t>MINIEXPRESS VILLANUEVA BAHIA</t>
  </si>
  <si>
    <t>CR 12 # 11 34 BRR BAHIA ESMERALDA</t>
  </si>
  <si>
    <t>16664</t>
  </si>
  <si>
    <t>DROGUERIA LA SALUD STORE PASO CUSIANA</t>
  </si>
  <si>
    <t>OFELIA ACEVEDO</t>
  </si>
  <si>
    <t>TAURAMENA</t>
  </si>
  <si>
    <t>calle 19  numero 15a-15</t>
  </si>
  <si>
    <t>DROGUERA PRINCIPAL</t>
  </si>
  <si>
    <t>CRA 14 N 6-17 BARRIO CENTRO</t>
  </si>
  <si>
    <t>21651</t>
  </si>
  <si>
    <t>DROGUERIA LA SELECTA</t>
  </si>
  <si>
    <t>7876</t>
  </si>
  <si>
    <t>DROGUERIA LA SEPTIMA DE GARZON</t>
  </si>
  <si>
    <t>LUCERO  AVILA POLANIA</t>
  </si>
  <si>
    <t>Cll 13 #3-51 este</t>
  </si>
  <si>
    <t>ALMACEN ZULUAGA</t>
  </si>
  <si>
    <t>CR 5 # 2 45  VDA ZULUAGA BRR NO REGISTRA</t>
  </si>
  <si>
    <t>23731</t>
  </si>
  <si>
    <t>DROGUERIA LA SOLUCION VITAL</t>
  </si>
  <si>
    <t>ESTEFANI CA??AS</t>
  </si>
  <si>
    <t>Calle 5   # 27-72  -</t>
  </si>
  <si>
    <t>CAF INTERNET</t>
  </si>
  <si>
    <t>CL 9 # 1 27 BRR LIBERTADOR</t>
  </si>
  <si>
    <t>17512</t>
  </si>
  <si>
    <t>DROGUERIA LA SUPER REBAJA EDQS</t>
  </si>
  <si>
    <t>MARINELLA BALLEN GALVIS</t>
  </si>
  <si>
    <t>CR 20 # 6 43 / LC 1 BaRR</t>
  </si>
  <si>
    <t>SERVINET TIBASOSA</t>
  </si>
  <si>
    <t>TIBASOSA</t>
  </si>
  <si>
    <t>CL 4 # 8 05  PAR PRINCIPAL BRR CENTRO</t>
  </si>
  <si>
    <t>3665</t>
  </si>
  <si>
    <t>DROGUERIA LAOSAN</t>
  </si>
  <si>
    <t>RYB VALERIA</t>
  </si>
  <si>
    <t>CL. 129C #59F-99 BOGOT COLOMBIA</t>
  </si>
  <si>
    <t>17962</t>
  </si>
  <si>
    <t>DROGUERIA VIA LIBRE</t>
  </si>
  <si>
    <t>MUNDO MOVIL BOLIVAR</t>
  </si>
  <si>
    <t>CL 51 # 49 04 BRR PARQUE PRINCIPAL</t>
  </si>
  <si>
    <t>20458</t>
  </si>
  <si>
    <t>DROGUERIA VICTORIA C Y C, F</t>
  </si>
  <si>
    <t>CAFERED</t>
  </si>
  <si>
    <t>CL 16 # 37 L 01 BRR GUATIQUIA</t>
  </si>
  <si>
    <t>17071</t>
  </si>
  <si>
    <t>DROGUERIA VICTORIA LOS ANGELES</t>
  </si>
  <si>
    <t>PATRICIA CERON</t>
  </si>
  <si>
    <t>CRA 6 NO 1 - 44 LOS ANGE</t>
  </si>
  <si>
    <t>MASRED082</t>
  </si>
  <si>
    <t>CR 7 # 3 72 BRR CENTRO</t>
  </si>
  <si>
    <t>6652</t>
  </si>
  <si>
    <t>DROGUERIA VIDA</t>
  </si>
  <si>
    <t>6288</t>
  </si>
  <si>
    <t>DROGUERIA VIDA LIMITADA</t>
  </si>
  <si>
    <t>PAC WALKYRIA QUINTERO</t>
  </si>
  <si>
    <t xml:space="preserve">CRA 32  #31A-1B BARRIO LA AURORA 	</t>
  </si>
  <si>
    <t>SILUEINE</t>
  </si>
  <si>
    <t>CL 21 # 30 33 BRR SAN ALONSO</t>
  </si>
  <si>
    <t>17820</t>
  </si>
  <si>
    <t>DROGUERIA VIDA LTDA</t>
  </si>
  <si>
    <t>MARILUZ RIOS GONZALEZ</t>
  </si>
  <si>
    <t>Carrera 5 #46 - 19 Lagos</t>
  </si>
  <si>
    <t>ESTACION METROLINEA LAGOS DOS</t>
  </si>
  <si>
    <t>CRA. 8 #44-15 FLORIDABLANCA SANTANDER</t>
  </si>
  <si>
    <t>14045</t>
  </si>
  <si>
    <t>DROGUERIA VIDALUZ</t>
  </si>
  <si>
    <t>23615</t>
  </si>
  <si>
    <t>DROGUERIA VIDASALUD GUACHENE</t>
  </si>
  <si>
    <t>GLORIA ESTELA SILVA</t>
  </si>
  <si>
    <t>VILLA RICA</t>
  </si>
  <si>
    <t>Calle 2 N 1-62</t>
  </si>
  <si>
    <t>SERVICOMPUTER</t>
  </si>
  <si>
    <t>GUACHENE</t>
  </si>
  <si>
    <t>CL 4 # 5 06 BRR CENTRO</t>
  </si>
  <si>
    <t>16634</t>
  </si>
  <si>
    <t>DROGUERIA VIDELMEDICA</t>
  </si>
  <si>
    <t>ISMAEL RICO FONCECA</t>
  </si>
  <si>
    <t>carrera 42 con calle 56</t>
  </si>
  <si>
    <t>PAPELERIA Y VARIEDADES KALIA</t>
  </si>
  <si>
    <t>CALLE 11 # 29A - 04</t>
  </si>
  <si>
    <t>5035</t>
  </si>
  <si>
    <t>DROGUERIA VILLA DE LOS ALPES</t>
  </si>
  <si>
    <t>12871</t>
  </si>
  <si>
    <t>DROGUERIA VILLA FLORA NO 1</t>
  </si>
  <si>
    <t>FRANCIA ELENA MARTINEZ GARCIA</t>
  </si>
  <si>
    <t>CR 90C # 77A-04 APTO 301</t>
  </si>
  <si>
    <t>DROGUERIA FARMA OFERTAS M</t>
  </si>
  <si>
    <t>CL 80 # 72 A 305  BL 46 IN 101 BRR URA</t>
  </si>
  <si>
    <t>23191</t>
  </si>
  <si>
    <t>DROGUERIA LITUANIA.</t>
  </si>
  <si>
    <t>PLATIK - INTERNET AEC</t>
  </si>
  <si>
    <t>TV 113F 67B 17</t>
  </si>
  <si>
    <t>PAPELERA Y VARIEDADES KOEVESDY</t>
  </si>
  <si>
    <t>TV 113 F # 64 D 20 BRR VILLA GLADYS</t>
  </si>
  <si>
    <t>2951</t>
  </si>
  <si>
    <t>DROGUERIA LLANO DROGAS</t>
  </si>
  <si>
    <t>LUZ AMANDA SIERRA ROJAS</t>
  </si>
  <si>
    <t>AGUAZUL</t>
  </si>
  <si>
    <t>CL 17 # 9 68 / LC 1 BARR</t>
  </si>
  <si>
    <t>VVERES MEDINA</t>
  </si>
  <si>
    <t>CRA. 15 #22-56 AGUAZUL CASANARE</t>
  </si>
  <si>
    <t>13385</t>
  </si>
  <si>
    <t>DROGUERIA LLANOGRANDE KJ</t>
  </si>
  <si>
    <t>PDP GRANADA</t>
  </si>
  <si>
    <t>CARRERA 12 No. 14-21</t>
  </si>
  <si>
    <t>PT STEYLIN</t>
  </si>
  <si>
    <t>CRA 13 N 21 39 B DELICIAS</t>
  </si>
  <si>
    <t>25408</t>
  </si>
  <si>
    <t>DROGUERIA LONDRES</t>
  </si>
  <si>
    <t>YEIRIS REYES</t>
  </si>
  <si>
    <t>Cr 44 55 22</t>
  </si>
  <si>
    <t>GIFT SHOP MISCELANEA</t>
  </si>
  <si>
    <t>CRA. 43 #48-14 BARRANQUILLA ATLNTICO</t>
  </si>
  <si>
    <t>8021</t>
  </si>
  <si>
    <t>DROGUERIA LOPEZ DE MESA</t>
  </si>
  <si>
    <t>NELLY FIGUEROA ACOSTA</t>
  </si>
  <si>
    <t>Calle 79   # 72 A - 64</t>
  </si>
  <si>
    <t>14571</t>
  </si>
  <si>
    <t>DROGUERIA LOS ANGELES</t>
  </si>
  <si>
    <t>BRYAN ALEXIS ALVAREZ (CEL</t>
  </si>
  <si>
    <t>cra 78 # 101 b -75</t>
  </si>
  <si>
    <t>17731</t>
  </si>
  <si>
    <t>DROGUERIA LOS ANGELES DE A GUARDA</t>
  </si>
  <si>
    <t>CENTRO DE SOLUCIONES CIBERSOL</t>
  </si>
  <si>
    <t>DABEIBA</t>
  </si>
  <si>
    <t>Calle 10 # 10-77</t>
  </si>
  <si>
    <t>10747</t>
  </si>
  <si>
    <t>DROGUERIA LOS AZAFRANES</t>
  </si>
  <si>
    <t>PLATIK - KARTA ALFA</t>
  </si>
  <si>
    <t>TRV 85   52B 83</t>
  </si>
  <si>
    <t>23072</t>
  </si>
  <si>
    <t>DROGUERIA LOS CEREZOS CYC</t>
  </si>
  <si>
    <t>18748</t>
  </si>
  <si>
    <t>DROGUERIA LOS CRISTALES</t>
  </si>
  <si>
    <t>ALGO BONITO MODA</t>
  </si>
  <si>
    <t>CR 14 # 17 19 BRR CENTRO</t>
  </si>
  <si>
    <t>2540</t>
  </si>
  <si>
    <t>DROGUERIA LOS NUEVOS COLORES</t>
  </si>
  <si>
    <t>Medellin Éxito Colombia</t>
  </si>
  <si>
    <t>Carrera 66 No.49 - 43 Éxito Colombia segundo nivel de parqueaderos</t>
  </si>
  <si>
    <t>LAPIZ ROJO</t>
  </si>
  <si>
    <t>CRA 79 53 07</t>
  </si>
  <si>
    <t>CHACUTERIA  GRANERO EL PJAO</t>
  </si>
  <si>
    <t>CL 54 # 83 13 BRR  CALARCA</t>
  </si>
  <si>
    <t>3132</t>
  </si>
  <si>
    <t>DROGUERIA ORIENTAL</t>
  </si>
  <si>
    <t>CELLWAP</t>
  </si>
  <si>
    <t>CRA. 20 #18-60 AGUAZUL CASANARE</t>
  </si>
  <si>
    <t>22834</t>
  </si>
  <si>
    <t>DROGUERIA ORIENTAL SS</t>
  </si>
  <si>
    <t>13033</t>
  </si>
  <si>
    <t>DROGUERIA OXIPHRAMA</t>
  </si>
  <si>
    <t>JHON JAIRO BONILLA</t>
  </si>
  <si>
    <t>CARRERA 55B 24-64</t>
  </si>
  <si>
    <t>CL. 49 50-59 L-106 C.C. BANCO GANADERO</t>
  </si>
  <si>
    <t>11288</t>
  </si>
  <si>
    <t>DROGUERIA PABLO SEXTO J.B</t>
  </si>
  <si>
    <t>655</t>
  </si>
  <si>
    <t>DROGUERIA PALACIO ARANGO</t>
  </si>
  <si>
    <t>HERMISON OSORIO</t>
  </si>
  <si>
    <t>Cra 49 46-41</t>
  </si>
  <si>
    <t>5017</t>
  </si>
  <si>
    <t>DROGUERIA PANORAMA</t>
  </si>
  <si>
    <t>PLATIK - INTERRAPIDISMO LA</t>
  </si>
  <si>
    <t>TV 3CBIS E 41B 64 S</t>
  </si>
  <si>
    <t>BREYNITEL COMUNICACIONES</t>
  </si>
  <si>
    <t>CR 4 ESTE # 41 B SUR 64 BRR LA GLORIA</t>
  </si>
  <si>
    <t>15724</t>
  </si>
  <si>
    <t>DROGUERIA PARIS N 3</t>
  </si>
  <si>
    <t>MARY LUZ CONTRERAS SAN ANTERO</t>
  </si>
  <si>
    <t>SAN ANTERO</t>
  </si>
  <si>
    <t>Av. Calle   #       Barr</t>
  </si>
  <si>
    <t>CRISTALAPP</t>
  </si>
  <si>
    <t>CL. 2C #15 SAN ANTERO CRDOBA COLOMBIA</t>
  </si>
  <si>
    <t>17012</t>
  </si>
  <si>
    <t>DROGUERIA PARIS NO 4</t>
  </si>
  <si>
    <t>YERALDIN MENDOZA ANAYA</t>
  </si>
  <si>
    <t>SAHAGÚN</t>
  </si>
  <si>
    <t>barrio centenario</t>
  </si>
  <si>
    <t>CIBERNAL COMUNICACIONES</t>
  </si>
  <si>
    <t>SAHAGUN</t>
  </si>
  <si>
    <t>CRA 1I NO 15-27</t>
  </si>
  <si>
    <t>10289</t>
  </si>
  <si>
    <t>DROGUERIA PARIS NO. 6</t>
  </si>
  <si>
    <t>ROBERTO DORIA</t>
  </si>
  <si>
    <t>CERETÉ</t>
  </si>
  <si>
    <t>Pelayo</t>
  </si>
  <si>
    <t>LA BOMBONERA</t>
  </si>
  <si>
    <t>CERETE</t>
  </si>
  <si>
    <t>CL 14 # 13 59  LC 1 BRR CENTRO</t>
  </si>
  <si>
    <t>558</t>
  </si>
  <si>
    <t>DROGUERIA PARISIENSE</t>
  </si>
  <si>
    <t>ESNEDA LONDONO</t>
  </si>
  <si>
    <t>carrera 74 # 20e-12</t>
  </si>
  <si>
    <t>LINDA STAR Y</t>
  </si>
  <si>
    <t>CR 72 # 20 E 17 BRR PARIS</t>
  </si>
  <si>
    <t>19900</t>
  </si>
  <si>
    <t>DROGUERIA PARQUE CENTRAL</t>
  </si>
  <si>
    <t>14884</t>
  </si>
  <si>
    <t>DROGUERIA LAS NIEVES</t>
  </si>
  <si>
    <t>PALTIK - ZAJU IMPRESIONES</t>
  </si>
  <si>
    <t>CR 10  20 78 LC 108</t>
  </si>
  <si>
    <t>TECNOVA</t>
  </si>
  <si>
    <t>CR 10 # 24 68  LC 2 BRR CENTRO</t>
  </si>
  <si>
    <t>6837</t>
  </si>
  <si>
    <t>DROGUERIA LAS VILLAS DE FUNZA</t>
  </si>
  <si>
    <t>WINNERPACK</t>
  </si>
  <si>
    <t>CL 15 # 3 24 BRR CENTRO</t>
  </si>
  <si>
    <t>20089</t>
  </si>
  <si>
    <t>DROGUERIA LATINOAMERICANA UBATE</t>
  </si>
  <si>
    <t>PAPELERIA LUCHIS</t>
  </si>
  <si>
    <t>CRA. 4 #7-27 UBAT VILLA DE SAN DIEGO DE</t>
  </si>
  <si>
    <t>8728</t>
  </si>
  <si>
    <t>DROGUERIA LAUCER</t>
  </si>
  <si>
    <t>PLATIK - ASIEL VARIEDADES KD</t>
  </si>
  <si>
    <t>CL 52 S 11A 24</t>
  </si>
  <si>
    <t>COMUNICATE YA NS</t>
  </si>
  <si>
    <t>CL 52 SUR # 11 B 54  P 2 BRR TUNJUELITO</t>
  </si>
  <si>
    <t>19874</t>
  </si>
  <si>
    <t>DROGUERIA LAURITA</t>
  </si>
  <si>
    <t>CARLOS EDUARDO AGUDELO</t>
  </si>
  <si>
    <t>CALLE 22 # 3- 59</t>
  </si>
  <si>
    <t>HFJ</t>
  </si>
  <si>
    <t>CL 13 # 8 A 28 BRR DUITAMA</t>
  </si>
  <si>
    <t>18609</t>
  </si>
  <si>
    <t>DROGUERIA LEIDIS LA PLATEÃ'A</t>
  </si>
  <si>
    <t>LUIS JOSE MEDINA  MEDINA</t>
  </si>
  <si>
    <t>PLATO</t>
  </si>
  <si>
    <t>Carrera 26  #  12-02</t>
  </si>
  <si>
    <t>PUNTOSERVIS PLATO MAGDALENA</t>
  </si>
  <si>
    <t>CR 15 # 7 78  LC 1 BRR LOS GUAYACANTES</t>
  </si>
  <si>
    <t>16748</t>
  </si>
  <si>
    <t>DROGUERIA LIBERTADOR NO 3</t>
  </si>
  <si>
    <t>11575</t>
  </si>
  <si>
    <t>DROGUERIA LIDER MEDELLIN</t>
  </si>
  <si>
    <t>MARILUZ GIRALDO TU ESTILO</t>
  </si>
  <si>
    <t>#   -   cra 70 # 108-17</t>
  </si>
  <si>
    <t>JEREMYSTORE</t>
  </si>
  <si>
    <t>CR 74 # 110 A 07 BRR FLORENCIA</t>
  </si>
  <si>
    <t>868</t>
  </si>
  <si>
    <t>DROGUERIA LINDARAJA</t>
  </si>
  <si>
    <t>Avenida Suba # 127-50 C.C. Bulevar Niza</t>
  </si>
  <si>
    <t>2424</t>
  </si>
  <si>
    <t>DROGUERIA LISBOA J VARGAS</t>
  </si>
  <si>
    <t>PLATIK - MISCELANEA MAYUYIS</t>
  </si>
  <si>
    <t>CR 68B 67A 14</t>
  </si>
  <si>
    <t>6082</t>
  </si>
  <si>
    <t>DROGUERIA VILLA REPUBLICANA</t>
  </si>
  <si>
    <t>DEYSI COHEN MEDINA</t>
  </si>
  <si>
    <t>SANTA ROSA DE VITERBO</t>
  </si>
  <si>
    <t>CRA 16 27-127 BARRIO LA</t>
  </si>
  <si>
    <t>CELU GABY COMUNICACIONES</t>
  </si>
  <si>
    <t>CL 9 # 3 68 BRR SANTA ROSA DE VITERBO</t>
  </si>
  <si>
    <t>14838</t>
  </si>
  <si>
    <t>DROGUERIA VILLADOR II</t>
  </si>
  <si>
    <t>PLATIK - PAPELERIA STEFANNY</t>
  </si>
  <si>
    <t>CL 75F 110 06</t>
  </si>
  <si>
    <t>CIGARRERIA LA FRONTERA</t>
  </si>
  <si>
    <t>CL 73 # 107 344 BRR GARCES NAVAS</t>
  </si>
  <si>
    <t>7593</t>
  </si>
  <si>
    <t>DROGUERIA VILLAS DE TONOLI</t>
  </si>
  <si>
    <t>2164</t>
  </si>
  <si>
    <t>DROGUERIA VIRGEN DEL CARMEN DE URBANIZACION EL RIO</t>
  </si>
  <si>
    <t>JOSE DAVID SANCHEZ TROCONIS</t>
  </si>
  <si>
    <t>Carrera 38.?? 25 -75 Sal</t>
  </si>
  <si>
    <t>NOVEDADES LIDY</t>
  </si>
  <si>
    <t>CR 37 # 27 50 BRR SOLEDAD SANTA INES</t>
  </si>
  <si>
    <t>16539</t>
  </si>
  <si>
    <t>DROGUERIA VIRTUD LORENA ML</t>
  </si>
  <si>
    <t>1993</t>
  </si>
  <si>
    <t>DROGUERIA VISION 2000 NO. 2</t>
  </si>
  <si>
    <t>PLATIK - INVERSIONES  VISION 2000</t>
  </si>
  <si>
    <t>CLL 116 11 C 50</t>
  </si>
  <si>
    <t>3884</t>
  </si>
  <si>
    <t>DROGUERIA VISION SALUD</t>
  </si>
  <si>
    <t>PLATIK - EL RINCONCITO DEL DETALLE</t>
  </si>
  <si>
    <t>CL 55 SUR 13F 16</t>
  </si>
  <si>
    <t>INTERRAPIDISIMO JP</t>
  </si>
  <si>
    <t>CR 13 F # 53 03 - SUR  LC 104 BRR SAN CARLOS</t>
  </si>
  <si>
    <t>23060</t>
  </si>
  <si>
    <t>DROGUERIA VITAL FHARMA N&amp;P</t>
  </si>
  <si>
    <t>CL 58K SUR 78N 49</t>
  </si>
  <si>
    <t>FARMALIFE26</t>
  </si>
  <si>
    <t>CL. 58M SUR #79B-29 BOGOT COLOMBIA</t>
  </si>
  <si>
    <t>13766</t>
  </si>
  <si>
    <t>DROGUERIA VITAL GUAYABETAL</t>
  </si>
  <si>
    <t>22125</t>
  </si>
  <si>
    <t>DROGUERIA VITAL SALUD JP</t>
  </si>
  <si>
    <t>SANDRA MILENA SANABRIA NOVOA</t>
  </si>
  <si>
    <t>CALLE 3C No. 30B 31</t>
  </si>
  <si>
    <t>CL 3 # 32 01  LC 1 BRR LA CORALINA</t>
  </si>
  <si>
    <t>11568</t>
  </si>
  <si>
    <t>DROGUERIA LOS PINOS T Y G</t>
  </si>
  <si>
    <t>PLATIK - VARIEDADES ANA SOFY</t>
  </si>
  <si>
    <t>CALL 7 90 41 CASA 108</t>
  </si>
  <si>
    <t>CENTRO DE SOLUCIONES CF</t>
  </si>
  <si>
    <t>CL 7 # 90 41  CA 99 BRR PINOS DE NUEVA</t>
  </si>
  <si>
    <t>14768</t>
  </si>
  <si>
    <t>DROGUERIA LOS PINOS T Y G  2</t>
  </si>
  <si>
    <t>20032</t>
  </si>
  <si>
    <t>DROGUERIA LOS REMEDIOS DEL SUR</t>
  </si>
  <si>
    <t>HOTEL VENECIA</t>
  </si>
  <si>
    <t>Carrera 8  #  18  32   B</t>
  </si>
  <si>
    <t>MINIMARKET MI TIERRA</t>
  </si>
  <si>
    <t>CL. 16F #6A ESTE-10 PASTO NARIO COLOMBIA</t>
  </si>
  <si>
    <t>18827</t>
  </si>
  <si>
    <t>DROGUERIA LOS TEJARES 1</t>
  </si>
  <si>
    <t>17900</t>
  </si>
  <si>
    <t>DROGUERIA LOS TRES REYES DE PUEBLO NUEVO</t>
  </si>
  <si>
    <t>Transversal 29 # 26-69</t>
  </si>
  <si>
    <t>ENELSYS DELIA SEVERICHE  BULA</t>
  </si>
  <si>
    <t>PUEBLO NUEVO</t>
  </si>
  <si>
    <t>Carrera 4 J  # 14  - 52</t>
  </si>
  <si>
    <t>ENVIA</t>
  </si>
  <si>
    <t>CR 12 # 17 31 BRR EL CARMEN</t>
  </si>
  <si>
    <t>21181</t>
  </si>
  <si>
    <t>DROGUERIA LULEZON FARMACI</t>
  </si>
  <si>
    <t>14910</t>
  </si>
  <si>
    <t>DROGUERIA LUVAR NO 2</t>
  </si>
  <si>
    <t>16369</t>
  </si>
  <si>
    <t>DROGUERIA LUZ DE VIDA CALI</t>
  </si>
  <si>
    <t>LORENA PINO</t>
  </si>
  <si>
    <t>Calle 16   # 43 28  -</t>
  </si>
  <si>
    <t>PUNTOTRAMITES</t>
  </si>
  <si>
    <t>CL 14 # 42 A 32 BRR GUABAL</t>
  </si>
  <si>
    <t>25205</t>
  </si>
  <si>
    <t>DROGUERIA LUZ MAR N.G</t>
  </si>
  <si>
    <t>PLATIK - DROGUERIA LUZ MAR N.G</t>
  </si>
  <si>
    <t>CALLE 74 18 05</t>
  </si>
  <si>
    <t>GAB SC</t>
  </si>
  <si>
    <t>CR 13 A # 76 4 BRR  VILLA ANGELITA</t>
  </si>
  <si>
    <t>8535</t>
  </si>
  <si>
    <t>DROGUERIA LUZMABI</t>
  </si>
  <si>
    <t>CAROLINA  ARISTIZABAL MEJIA</t>
  </si>
  <si>
    <t>carrera 49 # 81 04</t>
  </si>
  <si>
    <t>20860</t>
  </si>
  <si>
    <t>DROGUERIA PARQUE GAITAN</t>
  </si>
  <si>
    <t>EUNICE  LOPEZ</t>
  </si>
  <si>
    <t>Calle 71   # 38  - 10</t>
  </si>
  <si>
    <t>22656</t>
  </si>
  <si>
    <t>DROGUERIA PARQUES DE BOLIVAR</t>
  </si>
  <si>
    <t>YEIMY LUZ CERPA VILLA</t>
  </si>
  <si>
    <t>Calle 46 # 64-48 conjunt</t>
  </si>
  <si>
    <t>MULTISERVICIOS EL 11</t>
  </si>
  <si>
    <t>CL 30 # 74 41 BRR 11 DE NOVIEMBRE</t>
  </si>
  <si>
    <t>23141</t>
  </si>
  <si>
    <t>DROGUERIA PASEO DE LAS AMERICAS</t>
  </si>
  <si>
    <t>PLATIK - INTER-RAPIDISIMO</t>
  </si>
  <si>
    <t>CL 6 78 67</t>
  </si>
  <si>
    <t>SERVICIOS  SOLUCIONES CO</t>
  </si>
  <si>
    <t>CL 6 A # 75 56  LC 28 PASEO DE LAS AMERICAS</t>
  </si>
  <si>
    <t>18865</t>
  </si>
  <si>
    <t>DROGUERIA PASTEUR SANTAFE DE ANTIOQUIA</t>
  </si>
  <si>
    <t>MARIA NOHELIA GALLO GALLEGO</t>
  </si>
  <si>
    <t>clle 11 #15-38</t>
  </si>
  <si>
    <t>16743</t>
  </si>
  <si>
    <t>DROGUERIA PATRIA J  Y N 4</t>
  </si>
  <si>
    <t>EDUARDO OVIEDO CFS MOIL VISCAYA</t>
  </si>
  <si>
    <t>Calle 4b 19 03 viscaya</t>
  </si>
  <si>
    <t>DROGUERIAS BIOSANAR</t>
  </si>
  <si>
    <t>CL. 4 #19-64 VILLAVICENCIO META COLOMBIA</t>
  </si>
  <si>
    <t>13120</t>
  </si>
  <si>
    <t>DROGUERIA PATRIA J Y</t>
  </si>
  <si>
    <t>CRA. 31 NO. 37 - 32 L-64 Y 65 C.C. LOS</t>
  </si>
  <si>
    <t>23650</t>
  </si>
  <si>
    <t>DROGUERIA PATRIA J Y N 15</t>
  </si>
  <si>
    <t>Mercedes Sierra Forero</t>
  </si>
  <si>
    <t>Calle 44 #35c - 63</t>
  </si>
  <si>
    <t>PAPELERIA Y VARIEDADES YERIT</t>
  </si>
  <si>
    <t>CL. 41C #31A-73 VILLAVICENCIO META</t>
  </si>
  <si>
    <t>23834</t>
  </si>
  <si>
    <t>DROGUERIA PATRIA J Y N 5</t>
  </si>
  <si>
    <t>ELSA GARCIA PALMA</t>
  </si>
  <si>
    <t>Carrera 15  #  28 A 08</t>
  </si>
  <si>
    <t>PAALERA DE LIZ</t>
  </si>
  <si>
    <t>CR 15 # 25 A 44 BRR LOS MARACOS</t>
  </si>
  <si>
    <t>21587</t>
  </si>
  <si>
    <t>DROGUERIA PATRIA JY N 10</t>
  </si>
  <si>
    <t>21816</t>
  </si>
  <si>
    <t>DROGUERIA PATRIA N 14</t>
  </si>
  <si>
    <t>MANUEL PULIDO</t>
  </si>
  <si>
    <t>Calle 26  38 # 103  -</t>
  </si>
  <si>
    <t>CENTRO DE SERVICIOS MULTIPAGOS</t>
  </si>
  <si>
    <t>CL 33 B # 37 56  LC 1 BRR BARZAL</t>
  </si>
  <si>
    <t>10610</t>
  </si>
  <si>
    <t>DROGUERIA SANTA CECILIA 2</t>
  </si>
  <si>
    <t>Cra 19 b No 168 -35</t>
  </si>
  <si>
    <t>MISCELANEA Y PAPELERIA DONDE</t>
  </si>
  <si>
    <t>CL. 168 #20-50 BOGOT COLOMBIA</t>
  </si>
  <si>
    <t>10750</t>
  </si>
  <si>
    <t>DROGUERIA SANTA CLARA</t>
  </si>
  <si>
    <t>PAC CALL CENTER SERVICE</t>
  </si>
  <si>
    <t xml:space="preserve">CALLE 12 #25A-31 KDX 092-240 APTO 2 RETIRO,	</t>
  </si>
  <si>
    <t>TX4</t>
  </si>
  <si>
    <t>CL. 2 #1913 OCAA NORTE DE SANTANDER</t>
  </si>
  <si>
    <t>1039</t>
  </si>
  <si>
    <t>DROGUERIA SANTA COLOMA LIMITADA</t>
  </si>
  <si>
    <t>Calle 134 # 9-51</t>
  </si>
  <si>
    <t>PLATIK - FESTIBALLON</t>
  </si>
  <si>
    <t>CR 7 138 33 L102</t>
  </si>
  <si>
    <t>7015</t>
  </si>
  <si>
    <t>DROGUERIA SANTA INES 3</t>
  </si>
  <si>
    <t>JOSE LUIS CORTES AGUIRRE</t>
  </si>
  <si>
    <t>CALLE 48 # 26-04</t>
  </si>
  <si>
    <t>CACHARRERIA Y PAPELERIA PATY</t>
  </si>
  <si>
    <t>CR 25 # 47 21  LC 1 BRR LLERAS</t>
  </si>
  <si>
    <t>16188</t>
  </si>
  <si>
    <t>DROGUERIA SANTA INES 4F</t>
  </si>
  <si>
    <t>17054</t>
  </si>
  <si>
    <t>DROGUERIA SANTA LUCIA A R</t>
  </si>
  <si>
    <t>17843</t>
  </si>
  <si>
    <t>DROGUERIA SANTA LUCIA PASTO</t>
  </si>
  <si>
    <t>FRANCIA SUAREZ MONTOYA</t>
  </si>
  <si>
    <t>Calle 20   # 25  - 32</t>
  </si>
  <si>
    <t>MASRED090</t>
  </si>
  <si>
    <t>CL 18 # 25 43 BRR CENTRO</t>
  </si>
  <si>
    <t>17750</t>
  </si>
  <si>
    <t>DROGUERIA SANTA RITA</t>
  </si>
  <si>
    <t>17844</t>
  </si>
  <si>
    <t>DROGUERIA SANTA ROSA DE LA 23</t>
  </si>
  <si>
    <t>daniel gantiva</t>
  </si>
  <si>
    <t>cra 21 # 23 - 17</t>
  </si>
  <si>
    <t>PAPELERA LA 23</t>
  </si>
  <si>
    <t>CL 23 # 23 09  LC 1 BRR NOGAL</t>
  </si>
  <si>
    <t>20677</t>
  </si>
  <si>
    <t>DROGUERIA SANTAFE</t>
  </si>
  <si>
    <t>ANGEE RODRIGUEZ</t>
  </si>
  <si>
    <t>CALLE 9 N 6 37</t>
  </si>
  <si>
    <t>VARIEDADES MARIANGELCOM</t>
  </si>
  <si>
    <t>CR 6 # 9 41 BRR LIBERTADOR</t>
  </si>
  <si>
    <t>14013</t>
  </si>
  <si>
    <t>DROGUERIA VITALICIA</t>
  </si>
  <si>
    <t>NATALIA GRACIANO MOGOLLON</t>
  </si>
  <si>
    <t>Carrera 39# 81-010</t>
  </si>
  <si>
    <t>TERRIANCOM</t>
  </si>
  <si>
    <t>CL 83 # 39 124 BRR MANRIQUE</t>
  </si>
  <si>
    <t>18497</t>
  </si>
  <si>
    <t>DROGUERIA VIVAFARMA</t>
  </si>
  <si>
    <t>ELIZABET CARVAJAL KREA PEL</t>
  </si>
  <si>
    <t>#   -   cra 53 # 29 a 17</t>
  </si>
  <si>
    <t>CRA. 50 27B-51 L-238</t>
  </si>
  <si>
    <t>17876</t>
  </si>
  <si>
    <t>DROGUERIA VIVAFARMA H.B</t>
  </si>
  <si>
    <t>SERVICIO INTEGRALES D Y R</t>
  </si>
  <si>
    <t>CL 5 # 5 26  LC 102 BRR MADRID CENTRO</t>
  </si>
  <si>
    <t>8574</t>
  </si>
  <si>
    <t>DROGUERIA VIVES</t>
  </si>
  <si>
    <t>PLATIK - CEDRIFARMA EXPRESS</t>
  </si>
  <si>
    <t>CR 11 146  38</t>
  </si>
  <si>
    <t>13806</t>
  </si>
  <si>
    <t>DROGUERIA VIVIR ALKOSTO NO 3</t>
  </si>
  <si>
    <t>CL 162B 62 07</t>
  </si>
  <si>
    <t>21292</t>
  </si>
  <si>
    <t>DROGUERIA WILLIAM ANTONIO</t>
  </si>
  <si>
    <t>TELECOMUNICACIONES CAJORAL</t>
  </si>
  <si>
    <t>MONGUI</t>
  </si>
  <si>
    <t>CRA. 6 #6-26 MONGU BOYAC COLOMBIA</t>
  </si>
  <si>
    <t>17533</t>
  </si>
  <si>
    <t>DROGUERIA X NO 1</t>
  </si>
  <si>
    <t>BREINER MAURICIO  QUINTERO</t>
  </si>
  <si>
    <t>calle 8 #21-76</t>
  </si>
  <si>
    <t>AG OCAÑA CENTRO</t>
  </si>
  <si>
    <t>CR 12 N # 11 49 BRR CENTRO</t>
  </si>
  <si>
    <t>17676</t>
  </si>
  <si>
    <t>DROGUERIA X NO 2</t>
  </si>
  <si>
    <t>MIGUEL RICARDO LEMUS PORTILLO</t>
  </si>
  <si>
    <t>carrera 12 #27-15, barri</t>
  </si>
  <si>
    <t>AGENCIA CYBER CAF BUENOS AIRES</t>
  </si>
  <si>
    <t>CL 9 # 35 147  LC 2 BRR BUENOS AIRES</t>
  </si>
  <si>
    <t>17678</t>
  </si>
  <si>
    <t>DROGUERIA X NO 3</t>
  </si>
  <si>
    <t>17680</t>
  </si>
  <si>
    <t>DROGUERIA X NO 5</t>
  </si>
  <si>
    <t>PAC MISCELANEA Y PAPELERIA SOFI</t>
  </si>
  <si>
    <t>CALLE 12 #27E -09 KDX 184-160</t>
  </si>
  <si>
    <t>25165</t>
  </si>
  <si>
    <t>DROGUERIA X NO.6</t>
  </si>
  <si>
    <t>PUNTO DE SERVICIOS CIUDADELA</t>
  </si>
  <si>
    <t>CL 5 # 47 39 BRR SANTA CLARA</t>
  </si>
  <si>
    <t>5127</t>
  </si>
  <si>
    <t>DROGUERIA M A C</t>
  </si>
  <si>
    <t>8711</t>
  </si>
  <si>
    <t>DROGUERIA M Y C C</t>
  </si>
  <si>
    <t>13456</t>
  </si>
  <si>
    <t>DROGUERIA MACHETA</t>
  </si>
  <si>
    <t>9274</t>
  </si>
  <si>
    <t>DROGUERIA MACRO DESCUENTOS</t>
  </si>
  <si>
    <t>ELECTRONICA HERMES</t>
  </si>
  <si>
    <t>Carrera 78  #  41  35</t>
  </si>
  <si>
    <t>18896</t>
  </si>
  <si>
    <t>DROGUERIA MACRODESCUENTOS N 4</t>
  </si>
  <si>
    <t>COMPRA VENTA LA FLORESTA</t>
  </si>
  <si>
    <t>Carrera 87   # 46  - 55</t>
  </si>
  <si>
    <t>21238</t>
  </si>
  <si>
    <t>DROGUERIA MACRODESCUENTOS NUMERO 7</t>
  </si>
  <si>
    <t>DORY ESNEDIS FLOREZ AGUDELO</t>
  </si>
  <si>
    <t>JARDIN</t>
  </si>
  <si>
    <t>VEREDA LA ARBOLEDA SECTO</t>
  </si>
  <si>
    <t>LA CASA DE LAS FLORES HOSTAL</t>
  </si>
  <si>
    <t>CRA. 3 #11-45 JARDN ANTIOQUIA COLOMBIA</t>
  </si>
  <si>
    <t>18678</t>
  </si>
  <si>
    <t>DROGUERIA MAFFE R H</t>
  </si>
  <si>
    <t>MIGUEL RIOBAMBA</t>
  </si>
  <si>
    <t>Calle 1   # 22  -    Bar</t>
  </si>
  <si>
    <t>VIVERES ANGELUSSYSTEMCOM</t>
  </si>
  <si>
    <t>CL 20 # 16 48 BRR JORGE ELIECER GAITAN</t>
  </si>
  <si>
    <t>11792</t>
  </si>
  <si>
    <t>DROGUERIA MAGNIFICA</t>
  </si>
  <si>
    <t>JOHH VENEGAS VANEGAS</t>
  </si>
  <si>
    <t>CARRERA 45a#92-46 barrio</t>
  </si>
  <si>
    <t>SOS SERVICIOS INTEGRALES LTDA</t>
  </si>
  <si>
    <t>CL 94 # 50 19 BRR ARANJUEZ</t>
  </si>
  <si>
    <t>15511</t>
  </si>
  <si>
    <t>DROGUERIA MALL LA PINTADA</t>
  </si>
  <si>
    <t>HERNAN CORREZ</t>
  </si>
  <si>
    <t>LA PINTADA</t>
  </si>
  <si>
    <t>cl 8 n 8-62</t>
  </si>
  <si>
    <t>PAPEL LEED</t>
  </si>
  <si>
    <t>AV 30 # 31 06 BRR EL CRUCERO</t>
  </si>
  <si>
    <t>13375</t>
  </si>
  <si>
    <t>DROGUERIA MANI</t>
  </si>
  <si>
    <t>JULIO NEUSA</t>
  </si>
  <si>
    <t>CRA 6#7-19</t>
  </si>
  <si>
    <t>JUMANJI</t>
  </si>
  <si>
    <t>MANI</t>
  </si>
  <si>
    <t>CL. 14 #2-2 MAN CASANARE COLOMBIA</t>
  </si>
  <si>
    <t>8385</t>
  </si>
  <si>
    <t>DROGUERIA MANRIQUE</t>
  </si>
  <si>
    <t>OMAR ARANGO FOTOCOPIAS Y ALGO</t>
  </si>
  <si>
    <t>Cll 69 45 24</t>
  </si>
  <si>
    <t>21078</t>
  </si>
  <si>
    <t>DROGUERIA PAÂ´ MI VILLANUEVA</t>
  </si>
  <si>
    <t>MARIA ISABEL SUAREZ</t>
  </si>
  <si>
    <t>LOS SANTOS</t>
  </si>
  <si>
    <t>Carrera 7  #  2  12   Ba</t>
  </si>
  <si>
    <t>DIEGO CARREÑO PEREZ</t>
  </si>
  <si>
    <t>CL 13 # 14 45 BRR CRISTO REY</t>
  </si>
  <si>
    <t>22211</t>
  </si>
  <si>
    <t>DROGUERIA PENTAFARMA</t>
  </si>
  <si>
    <t>4145</t>
  </si>
  <si>
    <t>DROGUERIA PEPE SIERRA 116</t>
  </si>
  <si>
    <t>PLATIK - PAPELERIA TEXTILES DULCE</t>
  </si>
  <si>
    <t>CL 188 15 53</t>
  </si>
  <si>
    <t>6481</t>
  </si>
  <si>
    <t>DROGUERIA PEREIRA</t>
  </si>
  <si>
    <t>ELIDA MARIA LONDONO GOMEZ</t>
  </si>
  <si>
    <t>mz 1 casa 20</t>
  </si>
  <si>
    <t>19491</t>
  </si>
  <si>
    <t>DROGUERIA PHARMA DIAZ</t>
  </si>
  <si>
    <t>PLATIK - EMPRESARIAL EFECTIVO</t>
  </si>
  <si>
    <t>CR 31 A ESTE 37 139 SUR</t>
  </si>
  <si>
    <t>ERIK JOHAN</t>
  </si>
  <si>
    <t>CR 75 D # 75 H - 10 SUR BRR SANTA BIBIANA</t>
  </si>
  <si>
    <t>18332</t>
  </si>
  <si>
    <t>DROGUERIA PHARMA PLUS</t>
  </si>
  <si>
    <t>ROSA ANGELICA TOBON</t>
  </si>
  <si>
    <t>#   -   av 46 #59-46 Bar</t>
  </si>
  <si>
    <t>TU PUNTO VIRTUAL</t>
  </si>
  <si>
    <t>DG. 56 #44-74 BELLO ANTIOQUIA COLOMBIA</t>
  </si>
  <si>
    <t>24498</t>
  </si>
  <si>
    <t>DROGUERIA PHARMA SEPTIMA.COM</t>
  </si>
  <si>
    <t>DROGUERIA LLANOFARMA HA</t>
  </si>
  <si>
    <t>CR 14 # 7 47 BRR LOS FUNDADORES</t>
  </si>
  <si>
    <t>13539</t>
  </si>
  <si>
    <t>DROGUERIA PHARMA STOP</t>
  </si>
  <si>
    <t>PAPELERIA MUISCAS</t>
  </si>
  <si>
    <t>DIAGONAL 67 # 4-20</t>
  </si>
  <si>
    <t>18785</t>
  </si>
  <si>
    <t>DROGUERIA PHARMA WILLIAM</t>
  </si>
  <si>
    <t>VICENTE SOTO</t>
  </si>
  <si>
    <t>PUERTO LÓPEZ</t>
  </si>
  <si>
    <t>Carrera9 #6-141</t>
  </si>
  <si>
    <t>CARDIT SOLUCIONES</t>
  </si>
  <si>
    <t>PUERTO LOPEZ</t>
  </si>
  <si>
    <t>CL. 6 #16-58 PUERTO LPEZ META COLOMBIA</t>
  </si>
  <si>
    <t>19336</t>
  </si>
  <si>
    <t>DROGUERIA PHARMAECONOMICAS</t>
  </si>
  <si>
    <t>MARIA  LIGIA</t>
  </si>
  <si>
    <t>#   -   CRA 7 10-03 Barr</t>
  </si>
  <si>
    <t>CL. 10 #7A-7 NEIVA HUILA COLOMBIA</t>
  </si>
  <si>
    <t>15818</t>
  </si>
  <si>
    <t>DROGUERIA PHARMAEXPRESS JN</t>
  </si>
  <si>
    <t>PLATIK - PAPELERIA Y PAGATODO</t>
  </si>
  <si>
    <t>CR 85C 25D 33</t>
  </si>
  <si>
    <t>DON PAGO KENNEDY BOMBEROS</t>
  </si>
  <si>
    <t>CR 79 # 42 26 - SUR BRR KENNEDY</t>
  </si>
  <si>
    <t>2815</t>
  </si>
  <si>
    <t>DROGUERIA SANTAMARIA</t>
  </si>
  <si>
    <t>124</t>
  </si>
  <si>
    <t>DROGUERIA SANTAMARIA DEL SUR</t>
  </si>
  <si>
    <t>MREHUNTER SAS</t>
  </si>
  <si>
    <t>Calle 8b # 59A-21</t>
  </si>
  <si>
    <t>CRA. 65 8B-091 L-152 PLAZOLETA CENTRAL</t>
  </si>
  <si>
    <t>17061</t>
  </si>
  <si>
    <t>DROGUERIA SANTANDER</t>
  </si>
  <si>
    <t>LIA MARKET</t>
  </si>
  <si>
    <t>DIAGONAL 33 # 33 138 BBR COFAVI</t>
  </si>
  <si>
    <t>18275</t>
  </si>
  <si>
    <t>DROGUERIA SANTI</t>
  </si>
  <si>
    <t>PLATIK - ARA DISTRIBUIDORA</t>
  </si>
  <si>
    <t>DG 6B 78B 16</t>
  </si>
  <si>
    <t>MATECOMUNICACIONES</t>
  </si>
  <si>
    <t>CR 79 # 6 A 39  LC 2 BRR PIO XXII</t>
  </si>
  <si>
    <t>17255</t>
  </si>
  <si>
    <t>DROGUERIA SANTORINI</t>
  </si>
  <si>
    <t>PLATIK - PAPELERIA LA IGUANA</t>
  </si>
  <si>
    <t>CR 72A 67A 04</t>
  </si>
  <si>
    <t>DIAZNETCOM COMUNICACIONES</t>
  </si>
  <si>
    <t>CR 55 A # 166 75  LC 6 BRR BARRIO SAN</t>
  </si>
  <si>
    <t>9126</t>
  </si>
  <si>
    <t>DROGUERIA SANTOS</t>
  </si>
  <si>
    <t>PLATIK - DROGUERIA LA</t>
  </si>
  <si>
    <t>CR 13A 1C 08</t>
  </si>
  <si>
    <t>2810</t>
  </si>
  <si>
    <t>DROGUERIA SAO PAULO</t>
  </si>
  <si>
    <t>Carrera 39  #  9 B 06  E</t>
  </si>
  <si>
    <t>NOTIKASCOM</t>
  </si>
  <si>
    <t>CRA. 38 #9B-6 VILLAVICENCIO META COLOMBIA</t>
  </si>
  <si>
    <t>16436</t>
  </si>
  <si>
    <t>DROGUERIA SARA SOFIA O.C.</t>
  </si>
  <si>
    <t>17884</t>
  </si>
  <si>
    <t>DROGUERIA SARALUNA</t>
  </si>
  <si>
    <t>24886</t>
  </si>
  <si>
    <t>DROGUERIA SAVILEY</t>
  </si>
  <si>
    <t>HOTEL TORRE JUAN  GIRARDOTA</t>
  </si>
  <si>
    <t>GIRARDOTA</t>
  </si>
  <si>
    <t>CALLE 7 # 18-36</t>
  </si>
  <si>
    <t>PAPELERIA EN LINEA</t>
  </si>
  <si>
    <t>CL. 7 #16-10 GIRARDOTA ANTIOQUIA COLOMBIA</t>
  </si>
  <si>
    <t>24993</t>
  </si>
  <si>
    <t>DROGUERIA Y  MINIMARKET FARMA SARA VILLA MARIA</t>
  </si>
  <si>
    <t>PLATIK - VARIEDADES PATTY</t>
  </si>
  <si>
    <t>CR 124 131 A 07</t>
  </si>
  <si>
    <t>SUPERTIENDA SAMANEA</t>
  </si>
  <si>
    <t>CL 132 A # 123 B 31 BRR VILLAMARIA</t>
  </si>
  <si>
    <t>25111</t>
  </si>
  <si>
    <t>DROGUERIA Y  MINIMARKET MACHETA</t>
  </si>
  <si>
    <t>22530</t>
  </si>
  <si>
    <t>DROGUERIA Y AUTOSERVICIO PUNTO MARKET</t>
  </si>
  <si>
    <t>SONIA  PARRA</t>
  </si>
  <si>
    <t>Carrera 6  #  6  01 sant</t>
  </si>
  <si>
    <t>ALMACEN ACCESORIOS CELULARES</t>
  </si>
  <si>
    <t>CRA 9 # 6-37 LOCAL 3</t>
  </si>
  <si>
    <t>8795</t>
  </si>
  <si>
    <t>DROGUERIA Y MINI MARKET LOS ANGELES DJ</t>
  </si>
  <si>
    <t>PLATIK - SERVIENTREGA EFECTY</t>
  </si>
  <si>
    <t>CR 33 25 26</t>
  </si>
  <si>
    <t>INTEGRADORA DE SOLUCIONES SAS</t>
  </si>
  <si>
    <t>CL 26 # 33 49 BRR GRAN AMERICA</t>
  </si>
  <si>
    <t>21222</t>
  </si>
  <si>
    <t>DROGUERIA Y MINI MARKET- NEUROPHARMA</t>
  </si>
  <si>
    <t>SANDRA MILENA CASAS GOMEZ</t>
  </si>
  <si>
    <t>SANTA ROSA DE OSOS</t>
  </si>
  <si>
    <t>cll 29 30 47 local 104</t>
  </si>
  <si>
    <t>RAPIPAGOS</t>
  </si>
  <si>
    <t>CR 15 # 13 25 BRR CENTRO</t>
  </si>
  <si>
    <t>23075</t>
  </si>
  <si>
    <t>DROGUERIA Y MINIMARKET FARMA DASAN</t>
  </si>
  <si>
    <t>AV. CRA. 104 NO. 148-07 L-2-17</t>
  </si>
  <si>
    <t>23947</t>
  </si>
  <si>
    <t>DROGUERIA Y MINIMARKET FARMA DASAN 2</t>
  </si>
  <si>
    <t>25232</t>
  </si>
  <si>
    <t>DROGUERIA Y MINIMARKET FARMALIZ</t>
  </si>
  <si>
    <t>25135</t>
  </si>
  <si>
    <t>DROGUERIA Y MINIMARKET GRAN BOULEVARD</t>
  </si>
  <si>
    <t>PAC VARIEDADES EL LAPIZ</t>
  </si>
  <si>
    <t>CRA 24 #18-17</t>
  </si>
  <si>
    <t>PAPELERIACOPYPABON</t>
  </si>
  <si>
    <t>CL. 17 #23-23 BUCARAMANGA SANTANDER</t>
  </si>
  <si>
    <t>24797</t>
  </si>
  <si>
    <t>DROGUERIA Y MINIMARKET HACIENDA LA ESTANCIA</t>
  </si>
  <si>
    <t>Calle 170 No.8 - 80</t>
  </si>
  <si>
    <t>PLATIK - HIPERDROGUERIA RAMÍREZ</t>
  </si>
  <si>
    <t>CR 7 173A 32</t>
  </si>
  <si>
    <t>ARCOIRIS MULTISERVICIOS</t>
  </si>
  <si>
    <t>CR 5 # 6 - 51 BRR CENTRO</t>
  </si>
  <si>
    <t>2770</t>
  </si>
  <si>
    <t>DROGUERIA Y MINIMARKET MARDO</t>
  </si>
  <si>
    <t>HELADERA EL SOL</t>
  </si>
  <si>
    <t>SAN MARTIN</t>
  </si>
  <si>
    <t>CRA. 4 #15-13 SAN MARTN META COLOMBIA</t>
  </si>
  <si>
    <t>8384</t>
  </si>
  <si>
    <t>DROGUERIA MANRIQUE NO 2</t>
  </si>
  <si>
    <t>19971</t>
  </si>
  <si>
    <t>DROGUERIA MAPIMEDIC</t>
  </si>
  <si>
    <t>Ximena Baquero</t>
  </si>
  <si>
    <t>Calle 6B # 28-12</t>
  </si>
  <si>
    <t>COMUNICACIONES MAGLO</t>
  </si>
  <si>
    <t>TV 25 B # 12 A 02 BRR COOPERATIVO</t>
  </si>
  <si>
    <t>17672</t>
  </si>
  <si>
    <t>DROGUERIA MARACAIBO CALI</t>
  </si>
  <si>
    <t>DYM INTERCOMUNICACIONES</t>
  </si>
  <si>
    <t>Carrera 40 B  # 26 E - 4</t>
  </si>
  <si>
    <t>13834</t>
  </si>
  <si>
    <t>DROGUERIA MARBAEZ</t>
  </si>
  <si>
    <t>MARITZA BECERRA</t>
  </si>
  <si>
    <t>CERINZA</t>
  </si>
  <si>
    <t>Calle 8 # 5 - 66</t>
  </si>
  <si>
    <t>MENSAJERIA Y RECAUDO DORIS</t>
  </si>
  <si>
    <t>CL 7 # 6 24 BRR CENTRO</t>
  </si>
  <si>
    <t>23327</t>
  </si>
  <si>
    <t>DROGUERIA MARBEN G&amp;B</t>
  </si>
  <si>
    <t>JORGE ENRIQUE  ORTEGA</t>
  </si>
  <si>
    <t>pitalito</t>
  </si>
  <si>
    <t>DISTRIBUIDORA ZOOAGROHUILA</t>
  </si>
  <si>
    <t>CR 3 4-17 BRR BRUSELLAS</t>
  </si>
  <si>
    <t>23328</t>
  </si>
  <si>
    <t>DROGUERIA MARBEN NUMERO 1</t>
  </si>
  <si>
    <t>VANESSA LUNA NARANJO</t>
  </si>
  <si>
    <t>VILLAGARZÓN</t>
  </si>
  <si>
    <t>Cra 16 #4-31</t>
  </si>
  <si>
    <t>MULTISERVICIOS DEL SUR LA 7MA</t>
  </si>
  <si>
    <t>VILLAGARZON</t>
  </si>
  <si>
    <t>CL 7 CR 6 A ESQ BRR INDUSTRIAL</t>
  </si>
  <si>
    <t>9827</t>
  </si>
  <si>
    <t>DROGUERIA MARIFER DE MALAMBO</t>
  </si>
  <si>
    <t>SANDRA  SULUAGA</t>
  </si>
  <si>
    <t>Calle 22   # 24-24  -  L</t>
  </si>
  <si>
    <t>20680</t>
  </si>
  <si>
    <t>DROGUERIA MARIHER</t>
  </si>
  <si>
    <t>INVERSIONES AVR SAS</t>
  </si>
  <si>
    <t>CRA. 101 #130C-17 BOGOT COLOMBIA</t>
  </si>
  <si>
    <t>12706</t>
  </si>
  <si>
    <t>DROGUERIA MARIN M P</t>
  </si>
  <si>
    <t>DONPAGO RIONEGRO</t>
  </si>
  <si>
    <t>CR 58 # 97 72 BRR RIONEGRO</t>
  </si>
  <si>
    <t>6532</t>
  </si>
  <si>
    <t>DROGUERIA MARION</t>
  </si>
  <si>
    <t>PLATIK - LUZ ADRIANA  SALAMANCA</t>
  </si>
  <si>
    <t>CR 48G 58G 20 SUR</t>
  </si>
  <si>
    <t>KOALAPLAY</t>
  </si>
  <si>
    <t>CR 48 G # 59 B 06 - SUR BRR CORUNA</t>
  </si>
  <si>
    <t>23170</t>
  </si>
  <si>
    <t>DROGUERIA MARKA PHARMA EXPRESS</t>
  </si>
  <si>
    <t>PLATIK - INVERSONES FAJARDO</t>
  </si>
  <si>
    <t>CL 10 79 15  T18</t>
  </si>
  <si>
    <t>BJB SOLUCIONES</t>
  </si>
  <si>
    <t>CARRERA 80C NO. 7A-95</t>
  </si>
  <si>
    <t>24400</t>
  </si>
  <si>
    <t>DROGUERIA PHARMALIFE</t>
  </si>
  <si>
    <t>Wilma Paola Diaz</t>
  </si>
  <si>
    <t>GARAGOA</t>
  </si>
  <si>
    <t>calle 7 # 8 a 04</t>
  </si>
  <si>
    <t>MI MVIL</t>
  </si>
  <si>
    <t>CR 15 # 10 17 BRR GARAGOA</t>
  </si>
  <si>
    <t>22212</t>
  </si>
  <si>
    <t>DROGUERIA PHARMALIFE D&amp;E</t>
  </si>
  <si>
    <t>NICOL??S DAVID  TOVAR CONTRERAS</t>
  </si>
  <si>
    <t>CL 100 #49C-119</t>
  </si>
  <si>
    <t>14790</t>
  </si>
  <si>
    <t>DROGUERIA PHARMANOVA</t>
  </si>
  <si>
    <t>PLATIK - PAPELERIA LILI</t>
  </si>
  <si>
    <t>CR 106A 69C 10</t>
  </si>
  <si>
    <t>CL. 68 BIS A #105D-8 BOGOT COLOMBIA</t>
  </si>
  <si>
    <t>19405</t>
  </si>
  <si>
    <t>DROGUERIA PHARMASION</t>
  </si>
  <si>
    <t>SANDRA LUCIA ESTUPI??AN PERICO</t>
  </si>
  <si>
    <t>Calle 3 7 24</t>
  </si>
  <si>
    <t>DROGUERIA MISCELANE UNO A</t>
  </si>
  <si>
    <t>CL 3 # 3 57  AV BRR CENTRO</t>
  </si>
  <si>
    <t>8044</t>
  </si>
  <si>
    <t>DROGUERIA PILARICA</t>
  </si>
  <si>
    <t>DAVID ARISMENDY RAMIREZ</t>
  </si>
  <si>
    <t>cra 68 n 79c 19</t>
  </si>
  <si>
    <t>8127</t>
  </si>
  <si>
    <t>DROGUERIA PIZA</t>
  </si>
  <si>
    <t>PLATIK - PAPELERIA MICELANEA SAN</t>
  </si>
  <si>
    <t>CL 1B 52A 19</t>
  </si>
  <si>
    <t>CL 1 B # 52 63 BRR LA CAMELIA</t>
  </si>
  <si>
    <t>17019</t>
  </si>
  <si>
    <t>DROGUERIA PLANETA AZUL</t>
  </si>
  <si>
    <t>BERNARDA SURTIMIRAMAS</t>
  </si>
  <si>
    <t>Cra 7 N 29A 95 BARRIO PU</t>
  </si>
  <si>
    <t>SERVICIOS Y PAGOS DE OCCIDENTE</t>
  </si>
  <si>
    <t>CR 7 A # 26 B 44 BRR CENTRO</t>
  </si>
  <si>
    <t>6643</t>
  </si>
  <si>
    <t>DROGUERIA POPULAR</t>
  </si>
  <si>
    <t>PV. MARIQUITA</t>
  </si>
  <si>
    <t>MARIQUITA</t>
  </si>
  <si>
    <t>CL 8 N 4 51</t>
  </si>
  <si>
    <t>LUCELIDA OSORIO AGUDELO</t>
  </si>
  <si>
    <t>MANZANARES</t>
  </si>
  <si>
    <t>La miel</t>
  </si>
  <si>
    <t>DISTRICEL MANZANARES</t>
  </si>
  <si>
    <t>CL 6 # 5 37 BRR CENTRO</t>
  </si>
  <si>
    <t>19445</t>
  </si>
  <si>
    <t>DROGUERIA POPULAR DP</t>
  </si>
  <si>
    <t>FRANCIA PEREZ MARQUEZ</t>
  </si>
  <si>
    <t>cra. 7 # 6-25 11 de novi</t>
  </si>
  <si>
    <t>TIGO MAICAO</t>
  </si>
  <si>
    <t>CR 09 # 12 36 BRR MAICAO</t>
  </si>
  <si>
    <t>6521</t>
  </si>
  <si>
    <t>DROGUERIA PORTAL DE ALAMOS</t>
  </si>
  <si>
    <t>PLATIK - PAPELERIA DJ</t>
  </si>
  <si>
    <t>CL 64G 98A 29</t>
  </si>
  <si>
    <t>TIENDA DE VARIEDADES BETHYORO 1</t>
  </si>
  <si>
    <t>CRA. 98A #64G-16 BOGOT COLOMBIA</t>
  </si>
  <si>
    <t>25182</t>
  </si>
  <si>
    <t>DROGUERIA PORTAL SURAMERICA</t>
  </si>
  <si>
    <t>PV. SABANETA</t>
  </si>
  <si>
    <t>CL 70 SUR 46 46</t>
  </si>
  <si>
    <t>CENLI ARROYAVE</t>
  </si>
  <si>
    <t>LA ESTRELLA</t>
  </si>
  <si>
    <t>Calle 74 Sur  # 57  - 65</t>
  </si>
  <si>
    <t>LILIANA GALVIS</t>
  </si>
  <si>
    <t>CL 36 A # 39 - 61 BRR SAN JOSE</t>
  </si>
  <si>
    <t>15944</t>
  </si>
  <si>
    <t>DROGUERIA SEMINARIO DUITAMA</t>
  </si>
  <si>
    <t>8783</t>
  </si>
  <si>
    <t>DROGUERIA SERT</t>
  </si>
  <si>
    <t>MONICA LILIANA NORE??A LOPEZ</t>
  </si>
  <si>
    <t>calle 102  45 15 santa c</t>
  </si>
  <si>
    <t>DONDE DON JUANCHO</t>
  </si>
  <si>
    <t>CRA. 47 #105A-6 MEDELLN ANTIOQUIA</t>
  </si>
  <si>
    <t>19075</t>
  </si>
  <si>
    <t>DROGUERIA SERVICE PHARMA</t>
  </si>
  <si>
    <t>Ak. 86 No, 19 a - 50</t>
  </si>
  <si>
    <t>PLATIK - DIANA CAROLINA PEÑA</t>
  </si>
  <si>
    <t>CR 86 13B 80 LC6</t>
  </si>
  <si>
    <t>PAÑALERA Y PAPELERIA M</t>
  </si>
  <si>
    <t>CR 81 D # 16 32 BRR ANDALUCIA</t>
  </si>
  <si>
    <t>18899</t>
  </si>
  <si>
    <t>DROGUERIA SERVICE PHARMA AVENIDA ESPERANZA</t>
  </si>
  <si>
    <t>PLATIK - MULTISERVIS MODELIA</t>
  </si>
  <si>
    <t>CLL 24 72A 89 LOCAL 2</t>
  </si>
  <si>
    <t>INTER</t>
  </si>
  <si>
    <t>CR 76 # 42 28 - SUR BRR TIMIZA</t>
  </si>
  <si>
    <t>15809</t>
  </si>
  <si>
    <t>DROGUERIA SERVICE PHARMA MODELIA</t>
  </si>
  <si>
    <t>Avenida Boyaca Calle 26</t>
  </si>
  <si>
    <t>PLATIK - ESTACION RM</t>
  </si>
  <si>
    <t>CR 74 25 F 39</t>
  </si>
  <si>
    <t>MINIEXPRESS KENNEDY BRR BOITA</t>
  </si>
  <si>
    <t>CL 45 # 72 K 03 BRR BOITA</t>
  </si>
  <si>
    <t>21923</t>
  </si>
  <si>
    <t>DROGUERIA SERVICIOS SOCIALES PARRA SAMARITANA</t>
  </si>
  <si>
    <t>MILENA  PITALUA PEREZ</t>
  </si>
  <si>
    <t>cra 11 21 21</t>
  </si>
  <si>
    <t>MULTISERVICIOS ROBLES</t>
  </si>
  <si>
    <t>CR 8 A # 22 A 74  LC 101 BRR OBRERO</t>
  </si>
  <si>
    <t>8736</t>
  </si>
  <si>
    <t>DROGUERIA SERVICOMUNAL DE SALUD</t>
  </si>
  <si>
    <t>PLATIK - SIPAGA PTO SAN CRISTOBAL</t>
  </si>
  <si>
    <t>CR 8 D 162 54 LOCAL.1</t>
  </si>
  <si>
    <t>CIBERSHOP OKKIE 1</t>
  </si>
  <si>
    <t>CL. 162 #8F-49 BOGOT COLOMBIA</t>
  </si>
  <si>
    <t>21885</t>
  </si>
  <si>
    <t>DROGUERIA SERVICOOP DEL SUR N 2</t>
  </si>
  <si>
    <t>PLATIK - HIPER DROGUERIA BETANIA</t>
  </si>
  <si>
    <t>CR 93C 49F 73</t>
  </si>
  <si>
    <t>ICARUS PAPELERIA</t>
  </si>
  <si>
    <t>CRA. 97C #49 -15 SUR BOGOT COLOMBIA</t>
  </si>
  <si>
    <t>16409</t>
  </si>
  <si>
    <t>DROGUERIA SERVICOOP DEL SUR NO 2</t>
  </si>
  <si>
    <t>16410</t>
  </si>
  <si>
    <t>DROGUERIA SERVICOOP DEL SUR NO 3</t>
  </si>
  <si>
    <t>PLATIK - SOLUTIONS. COM</t>
  </si>
  <si>
    <t>CR 89 58 08 SUR</t>
  </si>
  <si>
    <t>PAPELERA Y MISCELNEA SIKOLERNE</t>
  </si>
  <si>
    <t>CL. 58A SUR #88F-49 BOGOT COLOMBIA</t>
  </si>
  <si>
    <t>20422</t>
  </si>
  <si>
    <t>DROGUERIA Y MINIMARKET MAXIDROGAS #2</t>
  </si>
  <si>
    <t>EDEMIR ROMERO OSPINO</t>
  </si>
  <si>
    <t>LOS PALMITOS</t>
  </si>
  <si>
    <t>Transversal  Norte  # 25</t>
  </si>
  <si>
    <t>CR 6 NO. 6 - 98 LAS LOMAS</t>
  </si>
  <si>
    <t>17967</t>
  </si>
  <si>
    <t>DROGUERIA Y MINIMARKET MAXIFAMILIAR DEL HUILA</t>
  </si>
  <si>
    <t>ESILDA PERDOMO WINCLUB</t>
  </si>
  <si>
    <t>AGRADO</t>
  </si>
  <si>
    <t>carrera 5 # 6-75 b/centr</t>
  </si>
  <si>
    <t>PAO EXPRESS AGRADO RS</t>
  </si>
  <si>
    <t>CR 5 # 16 68 BRR ROJAS GARRIDO</t>
  </si>
  <si>
    <t>21060</t>
  </si>
  <si>
    <t>DROGUERIA Y MINIMARKET SERVI ALKOSTO</t>
  </si>
  <si>
    <t>25281</t>
  </si>
  <si>
    <t>DROGUERIA Y MINIMARKET SOLSALUD.AS MERIDIANO</t>
  </si>
  <si>
    <t>PUNTOSERVIS BOGOTA 20</t>
  </si>
  <si>
    <t>CL 18 # 77 51  LC 140 BRR CENTRO COMERCIAL</t>
  </si>
  <si>
    <t>20148</t>
  </si>
  <si>
    <t>DROGUERIA Y MINIMARKETS SUPER REBAJA</t>
  </si>
  <si>
    <t>yeffry faruk florez ramirez</t>
  </si>
  <si>
    <t>calle 46 # 45- 33</t>
  </si>
  <si>
    <t>SHOT MAIL TELENLACES</t>
  </si>
  <si>
    <t>CL 45 # 45 32 BRR SANTA JOSEFA</t>
  </si>
  <si>
    <t>1097</t>
  </si>
  <si>
    <t>DROGUERIA Y MINIMERCADO BOREAL ESPRESS</t>
  </si>
  <si>
    <t>PLATIK - EL PALACIO DEL PELUQUERO</t>
  </si>
  <si>
    <t>CR 82 24A 10</t>
  </si>
  <si>
    <t>18178</t>
  </si>
  <si>
    <t>DROGUERIA Y MINIMERCADO EL DORADO</t>
  </si>
  <si>
    <t>5598</t>
  </si>
  <si>
    <t>DROGUERIA Y MINIMERCADO EL DORADO  SUC 4</t>
  </si>
  <si>
    <t>11083</t>
  </si>
  <si>
    <t>DROGUERIA Y MINIMERCADO ELDORADO</t>
  </si>
  <si>
    <t>17653</t>
  </si>
  <si>
    <t>DROGUERIA Y MISCELANEA ALISFARMA</t>
  </si>
  <si>
    <t>ANGGIE NATHALIE CELIS</t>
  </si>
  <si>
    <t>Cra 24 # 88-15</t>
  </si>
  <si>
    <t>24185</t>
  </si>
  <si>
    <t>DROGUERIA Y MISCELANEA ECONOMAX</t>
  </si>
  <si>
    <t>PLATIK - ARTE Y VINTAGE</t>
  </si>
  <si>
    <t>CRA 68H 73A 13</t>
  </si>
  <si>
    <t>BLANCA EMMA RAMIREZ</t>
  </si>
  <si>
    <t>CRA. 69H #79-9 BOGOT COLOMBIA</t>
  </si>
  <si>
    <t>24424</t>
  </si>
  <si>
    <t>DROGUERIA MARSELLA REAL</t>
  </si>
  <si>
    <t>LAS POLIZAS</t>
  </si>
  <si>
    <t>CR 11 # 21 90  LC 112 C BRR SOGAMOSO</t>
  </si>
  <si>
    <t>11943</t>
  </si>
  <si>
    <t>DROGUERIA MARY RYR MINIMARKET</t>
  </si>
  <si>
    <t>YEISON ANDRES CASTRO CIFUENTES</t>
  </si>
  <si>
    <t>PUERTO GAITÁN</t>
  </si>
  <si>
    <t>Cra 10# 15 56</t>
  </si>
  <si>
    <t>SOLUCIONES SERCOFI MDV</t>
  </si>
  <si>
    <t>PUERTO GAITAN</t>
  </si>
  <si>
    <t>CRA. 12 #9-33 PUERTO GAITN META COLOMBIA</t>
  </si>
  <si>
    <t>23296</t>
  </si>
  <si>
    <t>DROGUERIA MAS BARATAS PORVENIR</t>
  </si>
  <si>
    <t>NETZONE</t>
  </si>
  <si>
    <t>CL 5 # 6 - 31 BRR LA CAMPINA</t>
  </si>
  <si>
    <t>2762</t>
  </si>
  <si>
    <t>DROGUERIA MAS DESCUENTOS</t>
  </si>
  <si>
    <t>GLORIA PATRICIA GIL MORA</t>
  </si>
  <si>
    <t>cARRERA 16 # 19 - 20</t>
  </si>
  <si>
    <t>LUBRI VALEN</t>
  </si>
  <si>
    <t>CL 19 # 22 26 BRR PAIPA</t>
  </si>
  <si>
    <t>4021</t>
  </si>
  <si>
    <t>DROGUERIA MAS REBAJAS 145A</t>
  </si>
  <si>
    <t>JOMANI EXPRESS</t>
  </si>
  <si>
    <t>CL 147 # 13 90 BRR  CEDRITOS</t>
  </si>
  <si>
    <t>16521</t>
  </si>
  <si>
    <t>DROGUERIA MASTER</t>
  </si>
  <si>
    <t>MARIANA MURROZ DIA A DIA</t>
  </si>
  <si>
    <t>Calle 18 70 14</t>
  </si>
  <si>
    <t>7799</t>
  </si>
  <si>
    <t>DROGUERIA MATECAÃ'A</t>
  </si>
  <si>
    <t>KATHERYNE ARTEAGA CORTES</t>
  </si>
  <si>
    <t>cra 74a # 91a 38 robledo</t>
  </si>
  <si>
    <t>DROGUERIA CENTRAL VE</t>
  </si>
  <si>
    <t>CR 71 A # 84 21 BRR LOPEZ DE MESA</t>
  </si>
  <si>
    <t>13888</t>
  </si>
  <si>
    <t>DROGUERIA POZO DONATO</t>
  </si>
  <si>
    <t>ELIZABETH VASQUEZ GARCIA</t>
  </si>
  <si>
    <t>cra 5 # 41 -87 local 113</t>
  </si>
  <si>
    <t>MUNDO NET JE</t>
  </si>
  <si>
    <t>CR 5 # 41 87 BRR SANTA INES</t>
  </si>
  <si>
    <t>17767</t>
  </si>
  <si>
    <t>DROGUERIA PRADOS DEL ESTE</t>
  </si>
  <si>
    <t>OREANA MILANGELA GALVIS MORENO</t>
  </si>
  <si>
    <t>CÚCUTA</t>
  </si>
  <si>
    <t>calle 6 # 6 - 57</t>
  </si>
  <si>
    <t>DOMICILIOS KIKE EXPRESS</t>
  </si>
  <si>
    <t>AV. 6 #6-29 CCUTA NORTE DE SANTANDER</t>
  </si>
  <si>
    <t>19058</t>
  </si>
  <si>
    <t>DROGUERIA PRADOSALUD</t>
  </si>
  <si>
    <t>22702</t>
  </si>
  <si>
    <t>DROGUERIA PREMISALUD</t>
  </si>
  <si>
    <t>PLATIK - CLICK ZONE</t>
  </si>
  <si>
    <t>CR 84A 69A 20</t>
  </si>
  <si>
    <t>EL BHO AZUL</t>
  </si>
  <si>
    <t>CL. 69A #82-54 BOGOT COLOMBIA</t>
  </si>
  <si>
    <t>19700</t>
  </si>
  <si>
    <t>DROGUERIA PREVESALUD</t>
  </si>
  <si>
    <t>DALUNACI PAGOS Y SERVICIOS</t>
  </si>
  <si>
    <t>DG 87 SUR # 14 I 05  LC 1 BRR MARICHUELA</t>
  </si>
  <si>
    <t>21861</t>
  </si>
  <si>
    <t>DROGUERIA PRINCIPAL DE GIRALDO</t>
  </si>
  <si>
    <t>PAPELERIA CYV MARTA VIVIANA</t>
  </si>
  <si>
    <t>GIRALDO</t>
  </si>
  <si>
    <t>Calle 10   # 9  - 11   B</t>
  </si>
  <si>
    <t>22733</t>
  </si>
  <si>
    <t>DROGUERIA PRO &amp; SOCIAL</t>
  </si>
  <si>
    <t>VARIEDADES YESANTI</t>
  </si>
  <si>
    <t>CR 13 # 145 71 BRR EL SALADO</t>
  </si>
  <si>
    <t>21720</t>
  </si>
  <si>
    <t>DROGUERIA PRO FAMILIAR EXPRESS</t>
  </si>
  <si>
    <t>JUDY PATRICIA FORERO</t>
  </si>
  <si>
    <t>#      calle 64 numero 2</t>
  </si>
  <si>
    <t>FRUTICOPIA</t>
  </si>
  <si>
    <t>CL 59 # 2 A 05 BRR LA FLORESTA</t>
  </si>
  <si>
    <t>19965</t>
  </si>
  <si>
    <t>DROGUERIA PROCA</t>
  </si>
  <si>
    <t>INGRITH VANESA PORRAS RUEDA</t>
  </si>
  <si>
    <t>carrera 5 a #11-19</t>
  </si>
  <si>
    <t>MAVICOM</t>
  </si>
  <si>
    <t>CR 4 # 5 B 38  LC 3 BRR PORTAL DE OTOO</t>
  </si>
  <si>
    <t>22938</t>
  </si>
  <si>
    <t>DROGUERIA PROCA 2</t>
  </si>
  <si>
    <t>CACHARRERIA LO ECONOMICO</t>
  </si>
  <si>
    <t>CL 5 # 4 C 08 BRR TUNJA</t>
  </si>
  <si>
    <t>8732</t>
  </si>
  <si>
    <t>DROGUERIA SERVICOP DEL SUR</t>
  </si>
  <si>
    <t>24826</t>
  </si>
  <si>
    <t>DROGUERIA SERVIDROGAS LA 10 PADILLA</t>
  </si>
  <si>
    <t>JAIVER BRICHES</t>
  </si>
  <si>
    <t>PADILLA</t>
  </si>
  <si>
    <t>#   -   Padilla Barrio P</t>
  </si>
  <si>
    <t>LIBRERIA Y VARIEDADES BETEL</t>
  </si>
  <si>
    <t>DG 13 # 13 A - 39 BRR COLSEGUROS MIRANDA</t>
  </si>
  <si>
    <t>19306</t>
  </si>
  <si>
    <t>DROGUERIA SERVIDROGAS UBATE</t>
  </si>
  <si>
    <t>23230</t>
  </si>
  <si>
    <t>DROGUERIA SERVIFARMA J.M.N # 1 SABANETA</t>
  </si>
  <si>
    <t>ORLANDO BUSTOS OBTECCELL</t>
  </si>
  <si>
    <t>Calle 75 Sur  # 45  - 40</t>
  </si>
  <si>
    <t>23711</t>
  </si>
  <si>
    <t>DROGUERIA SERVIFARMA SARA</t>
  </si>
  <si>
    <t>ELECTRICOS JJ SOLUCIONES</t>
  </si>
  <si>
    <t>CRA. 5 #9-3 PUERTO GAITN META COLOMBIA</t>
  </si>
  <si>
    <t>20378</t>
  </si>
  <si>
    <t>DROGUERIA SERVIFARMA.COM</t>
  </si>
  <si>
    <t>COMUNICACIONES MONTE BELLO</t>
  </si>
  <si>
    <t>CL 26 # 2 02 - SUR BRR MONTEBELLO</t>
  </si>
  <si>
    <t>541</t>
  </si>
  <si>
    <t>DROGUERIA SERVISALUD</t>
  </si>
  <si>
    <t>AJ MULTISERVICIOS</t>
  </si>
  <si>
    <t>CL. 10 #10-17 GARAGOA BOYAC COLOMBIA</t>
  </si>
  <si>
    <t>24172</t>
  </si>
  <si>
    <t>DROGUERIA SERVISALUD BOGOTA HF #2</t>
  </si>
  <si>
    <t>PLATIK - MINIMERCADO HALY</t>
  </si>
  <si>
    <t>CL 57C S 81D 01</t>
  </si>
  <si>
    <t>GRANERO Y SALSAMENTARA</t>
  </si>
  <si>
    <t>CR 81 J # 57 A 04 BRR LA PAZ BOSA</t>
  </si>
  <si>
    <t>21803</t>
  </si>
  <si>
    <t>DROGUERIA SEVEN</t>
  </si>
  <si>
    <t>SUPERMARKET ROCHY</t>
  </si>
  <si>
    <t>CL. 77 #60-66 BOGOT COLOMBIA</t>
  </si>
  <si>
    <t>25442</t>
  </si>
  <si>
    <t>DROGUERIA SHADAY DE SITIONUEVO</t>
  </si>
  <si>
    <t>FABIAN SITIO NUEVO</t>
  </si>
  <si>
    <t>SITIONUEVO</t>
  </si>
  <si>
    <t>calle 6 15 55</t>
  </si>
  <si>
    <t>DROGUERIA NATALIA</t>
  </si>
  <si>
    <t>SANTO TOMAS</t>
  </si>
  <si>
    <t>CL 8 A # 13 09 BRR EL CARMEN</t>
  </si>
  <si>
    <t>16968</t>
  </si>
  <si>
    <t>DROGUERIA SHALOM</t>
  </si>
  <si>
    <t>AUTOSERVICIO MERCAMOS</t>
  </si>
  <si>
    <t>Calle 16 #15 39</t>
  </si>
  <si>
    <t>MOBILE GAME STORE</t>
  </si>
  <si>
    <t>CR 13 # 16 85  LC 20 BRR FUNZA CENTRO</t>
  </si>
  <si>
    <t>16069</t>
  </si>
  <si>
    <t>DROGUERIAS COLOMBIA FARMA SUCURSAL PLAZA DE BOLIVAR</t>
  </si>
  <si>
    <t>TECHNOLOGY ACCESORIOS</t>
  </si>
  <si>
    <t>CL 12 B # 8 29  LC 105 BRR CANDELARIA LA</t>
  </si>
  <si>
    <t>2704</t>
  </si>
  <si>
    <t>DROGUERIAS COLOMBIA FARMA SUCURSAL RICAURTE</t>
  </si>
  <si>
    <t>DON PAGO GPS</t>
  </si>
  <si>
    <t>AK 27 # 6 95 BRR RICAURTE</t>
  </si>
  <si>
    <t>15952</t>
  </si>
  <si>
    <t>DROGUERIAS COLOMBIA FARMA SUCURSAL VENECIA</t>
  </si>
  <si>
    <t>PLATIK - HIPERSALUD 2</t>
  </si>
  <si>
    <t>DG 45 B 53 30 SUR</t>
  </si>
  <si>
    <t>PAPELERIA Y CACHARRERIA SAN</t>
  </si>
  <si>
    <t>CL 44 SUR # 68 C 24 BRR VENECIA</t>
  </si>
  <si>
    <t>20956</t>
  </si>
  <si>
    <t>DROGUERIAS COPIFAM PITALITO NO 3</t>
  </si>
  <si>
    <t>MARIA MAURA BETANCUR</t>
  </si>
  <si>
    <t>CALLE 6 N 5- 68</t>
  </si>
  <si>
    <t>11740</t>
  </si>
  <si>
    <t>DROGUERIAS DANFARMA</t>
  </si>
  <si>
    <t>Bogota Plaza De Las Americas</t>
  </si>
  <si>
    <t>Carrera 71D N 6 -94 Sur Locales 17-09 y 17 -11</t>
  </si>
  <si>
    <t>PLATIK - LA NUEVA ERA STORE</t>
  </si>
  <si>
    <t>AV 1 DE MAYO 71D 17C CC FASHION PAZA LC</t>
  </si>
  <si>
    <t>23110</t>
  </si>
  <si>
    <t>DROGUERIAS DAREN</t>
  </si>
  <si>
    <t>20661</t>
  </si>
  <si>
    <t>DROGUERIAS DON MIGUEL</t>
  </si>
  <si>
    <t>PLATIK - VARIEDADES LILIPOOH</t>
  </si>
  <si>
    <t>CR 5A 189 60 PISO2</t>
  </si>
  <si>
    <t>VARIEDADES LILIPOOH</t>
  </si>
  <si>
    <t>CR 5 # 189 60 BRR BUENAVISTA</t>
  </si>
  <si>
    <t>16708</t>
  </si>
  <si>
    <t>DROGUERIAS ENFERMEROS DEL SUR</t>
  </si>
  <si>
    <t>SUPERDROGAS GYG</t>
  </si>
  <si>
    <t>CR 36 # 4 C 26 BRR SAN FERNANDO</t>
  </si>
  <si>
    <t>24868</t>
  </si>
  <si>
    <t>DROGUERIAS ESPAÃ'OLA</t>
  </si>
  <si>
    <t>24471</t>
  </si>
  <si>
    <t>DROGUERIAS FARMA RIO</t>
  </si>
  <si>
    <t>NANCY  CASTRO  VALENCIA</t>
  </si>
  <si>
    <t>Carrera 10   # 3 A - 15</t>
  </si>
  <si>
    <t>COMPUWEB CAFE INTERNET</t>
  </si>
  <si>
    <t>CR 9 # 9 26 BRR LA UNION CENTRO</t>
  </si>
  <si>
    <t>14288</t>
  </si>
  <si>
    <t>DROGUERIAS FARMATODO SUPERIOR</t>
  </si>
  <si>
    <t>DORITACOM</t>
  </si>
  <si>
    <t>CL 45 # 40 70 BRR MANAURE PANORAMA</t>
  </si>
  <si>
    <t>18417</t>
  </si>
  <si>
    <t>DROGUERIA MAX SALUD</t>
  </si>
  <si>
    <t>KELLY YURANY ARIAS OQUENDO</t>
  </si>
  <si>
    <t>cra  94  a  #  78 b  71</t>
  </si>
  <si>
    <t>MULTIVARIEDADES MAXI</t>
  </si>
  <si>
    <t>CL 68 A # 95 54 BRR SANTA MARIA DE</t>
  </si>
  <si>
    <t>2513</t>
  </si>
  <si>
    <t>DROGUERIA MAXI DROGAS</t>
  </si>
  <si>
    <t>SILDANA HIDALGO CR 39</t>
  </si>
  <si>
    <t>Cr 39 41-26 Antonio Nari</t>
  </si>
  <si>
    <t>SUPERTIENDA EL TIO</t>
  </si>
  <si>
    <t>CR 33 A # 39 81 BRR EL DIAMANTE</t>
  </si>
  <si>
    <t>10108</t>
  </si>
  <si>
    <t>DROGUERIA MAXI FARMA J L W</t>
  </si>
  <si>
    <t>12776</t>
  </si>
  <si>
    <t>DROGUERIA MAXI FARMA J L W 2</t>
  </si>
  <si>
    <t>7186</t>
  </si>
  <si>
    <t>DROGUERIA MAXIDESCUENTOS</t>
  </si>
  <si>
    <t>BOLONIACOM</t>
  </si>
  <si>
    <t>CR 8 # 6 01  MZ C CA 16 D BRR BOLONIA</t>
  </si>
  <si>
    <t>24818</t>
  </si>
  <si>
    <t>DROGUERIA MAXIDESCUENTOS NO. 2</t>
  </si>
  <si>
    <t>PAÑALERA JUANCHIS 1</t>
  </si>
  <si>
    <t>CL 11 # 6 33 BRR CENTRO</t>
  </si>
  <si>
    <t>17208</t>
  </si>
  <si>
    <t>DROGUERIA MAXIFAMILIAR</t>
  </si>
  <si>
    <t>PLATIK - NACHO MOTOS</t>
  </si>
  <si>
    <t>CR 2 ESTE 22 SUR 36</t>
  </si>
  <si>
    <t>SERVICIOS Y GESTIONES LA MARIA</t>
  </si>
  <si>
    <t>AC. 11 SUR #2-47 BOGOT COLOMBIA</t>
  </si>
  <si>
    <t>15828</t>
  </si>
  <si>
    <t>DROGUERIA MAXIFARMA</t>
  </si>
  <si>
    <t>9492</t>
  </si>
  <si>
    <t>DROGUERIA MAXIFARMA IC</t>
  </si>
  <si>
    <t>LUIS ORLANDO MORENO QUINTERO</t>
  </si>
  <si>
    <t>CRA 4 # 5 - 17 CENTRO CH</t>
  </si>
  <si>
    <t>ALLTRONIC</t>
  </si>
  <si>
    <t>CL. 5 #5-1 CHICORAL EL ESPINAL TOLIMA</t>
  </si>
  <si>
    <t>24205</t>
  </si>
  <si>
    <t>DROGUERIA MAXIFARMA LS</t>
  </si>
  <si>
    <t>16771</t>
  </si>
  <si>
    <t>DROGUERIA MAYERLYS</t>
  </si>
  <si>
    <t>nestor mauricio molina moncada</t>
  </si>
  <si>
    <t>calle 15 # 17 - 14</t>
  </si>
  <si>
    <t>COMUNICACIONES JHOYKAT</t>
  </si>
  <si>
    <t>CL. 6 #37-81 ACACAS META COLOMBIA</t>
  </si>
  <si>
    <t>4230</t>
  </si>
  <si>
    <t>DROGUERIA PRODES</t>
  </si>
  <si>
    <t>PLATIK - AUTOS DE CONDUCIR 2</t>
  </si>
  <si>
    <t>CR 15 6A 07</t>
  </si>
  <si>
    <t>11543</t>
  </si>
  <si>
    <t>DROGUERIA PRODESCUENTOS</t>
  </si>
  <si>
    <t>PLATIK - LAS RICURAS DE JOVA</t>
  </si>
  <si>
    <t>CR 24 9A 05 S</t>
  </si>
  <si>
    <t>BA PAPELERIA</t>
  </si>
  <si>
    <t>CR 24 D # 3 18 SUR BRR LA FRAGUITA</t>
  </si>
  <si>
    <t>5821</t>
  </si>
  <si>
    <t>DROGUERIA PROFAMILIAR PRINCIPAL # 1</t>
  </si>
  <si>
    <t>11965</t>
  </si>
  <si>
    <t>DROGUERIA PROFAMILIAR SUC 5</t>
  </si>
  <si>
    <t>Carrera 26 con calle 71 esquina de la nomenclatura urbana de la ciudad de PEREIRA, local L0127</t>
  </si>
  <si>
    <t>Centro Comercial Unicentro Pereira av 30 Agosto No. 75-51 Local B - 76</t>
  </si>
  <si>
    <t>IVAN RAMIREZ</t>
  </si>
  <si>
    <t>cr7#14-06</t>
  </si>
  <si>
    <t>ADMINISTRACION INVERSIONES Y</t>
  </si>
  <si>
    <t>CL 18 # 4 52  LC 5 ED TORRE QUIMBAYA BRR</t>
  </si>
  <si>
    <t>9838</t>
  </si>
  <si>
    <t>DROGUERIA PROFAMILIAR SUCURSAL 4</t>
  </si>
  <si>
    <t>ALMACN VANET</t>
  </si>
  <si>
    <t>CL 18 # 16 30 BRR CENTRO</t>
  </si>
  <si>
    <t>6390</t>
  </si>
  <si>
    <t>DROGUERIA PROFAMILIAR SUCURSAL 7</t>
  </si>
  <si>
    <t>20101</t>
  </si>
  <si>
    <t>DROGUERIA PROFAMILIAS</t>
  </si>
  <si>
    <t>MARGARITA  PESTARRA</t>
  </si>
  <si>
    <t>PUERTO RICO</t>
  </si>
  <si>
    <t>Carrera 9 # 4 - 40 barri</t>
  </si>
  <si>
    <t>INTERNET MISHEEL</t>
  </si>
  <si>
    <t>CL 5 6 38 BRR CENTRO</t>
  </si>
  <si>
    <t>13100</t>
  </si>
  <si>
    <t>DROGUERIA PROMOPRECIOS</t>
  </si>
  <si>
    <t>LUZ CARDENAS</t>
  </si>
  <si>
    <t>Avenida 3  #  34  52   B</t>
  </si>
  <si>
    <t>8568</t>
  </si>
  <si>
    <t>DROGUERIA PROVIDENCIA</t>
  </si>
  <si>
    <t>MISCELANEA ALBATEL</t>
  </si>
  <si>
    <t>CR 22 # 37 B 90 BRR INDUSTRIAL</t>
  </si>
  <si>
    <t>11564</t>
  </si>
  <si>
    <t>DROGUERIA PUENTE LARGO 106</t>
  </si>
  <si>
    <t>19443</t>
  </si>
  <si>
    <t>DROGUERIA PUERTO CARREÃ'O</t>
  </si>
  <si>
    <t>ARNALDO BORREGO</t>
  </si>
  <si>
    <t>PUERTO CARRE?O</t>
  </si>
  <si>
    <t>BARRIO GAITAN CASA 20-A</t>
  </si>
  <si>
    <t>PREMIUM PUERTO CARREÑO BRR</t>
  </si>
  <si>
    <t>PUERTO CARREÑO</t>
  </si>
  <si>
    <t>AV 19 # 7 05 BRR CENTRO</t>
  </si>
  <si>
    <t>23729</t>
  </si>
  <si>
    <t>DROGUERIA PUNTO CELESTE J2</t>
  </si>
  <si>
    <t>2437</t>
  </si>
  <si>
    <t>DROGUERIA SHEKINA</t>
  </si>
  <si>
    <t>MARCELA SANCHEZ</t>
  </si>
  <si>
    <t>Cr 53. 12 c sur 39</t>
  </si>
  <si>
    <t>14047</t>
  </si>
  <si>
    <t>DROGUERIA SIERRA MORENA</t>
  </si>
  <si>
    <t>PLATIK - LUZ ELENA CASTRO GALINDO</t>
  </si>
  <si>
    <t>TV 73D 74 50 SUR</t>
  </si>
  <si>
    <t>SCORPIONS</t>
  </si>
  <si>
    <t>KR 73 D # 69 F 25 SUR</t>
  </si>
  <si>
    <t>6676</t>
  </si>
  <si>
    <t>DROGUERIA SIGLO XXI</t>
  </si>
  <si>
    <t>ROBERTO TORRES ESPINOSA</t>
  </si>
  <si>
    <t>CARRERA. 88.# 6.A.  90.</t>
  </si>
  <si>
    <t>SUPERMERCADO DONDE SANCHEZ</t>
  </si>
  <si>
    <t>CL 20 # 17 53  LC 3 BRR GAITAN</t>
  </si>
  <si>
    <t>2410</t>
  </si>
  <si>
    <t>DROGUERIA SIGLO XXI NEMOCON</t>
  </si>
  <si>
    <t>VDA PATIO BONITO BRR PATIO BONITO</t>
  </si>
  <si>
    <t>14807</t>
  </si>
  <si>
    <t>DROGUERIA SIGNO VITAL SALUD</t>
  </si>
  <si>
    <t>DENNY PULGAR</t>
  </si>
  <si>
    <t>Carrera 46 51 81</t>
  </si>
  <si>
    <t>13054</t>
  </si>
  <si>
    <t>DROGUERIA SILVA</t>
  </si>
  <si>
    <t>PAC ALVARO MERCADO</t>
  </si>
  <si>
    <t>CL 55A 2A 28</t>
  </si>
  <si>
    <t>10657</t>
  </si>
  <si>
    <t>DROGUERIA SINDELHATO</t>
  </si>
  <si>
    <t>HERNAN DARIO VELASQUEZ RAMOS</t>
  </si>
  <si>
    <t>calle 47 48-21</t>
  </si>
  <si>
    <t>CRA. 50 50-15 L-255</t>
  </si>
  <si>
    <t>6881</t>
  </si>
  <si>
    <t>DROGUERIA SKODRA</t>
  </si>
  <si>
    <t>PLATIK - R DAVID MELO BURBANO</t>
  </si>
  <si>
    <t>CR 75 25C 21</t>
  </si>
  <si>
    <t>HIPERMARKET</t>
  </si>
  <si>
    <t>CR 74 # 44 29 - SUR  IN 1 BRR LAGO TIMIZA</t>
  </si>
  <si>
    <t>24357</t>
  </si>
  <si>
    <t>DROGUERIA SMART FARMA</t>
  </si>
  <si>
    <t>PAC ALEXANDER MENESES ORTEGA</t>
  </si>
  <si>
    <t>CL 22 15 71 SAN CL 22 15 71 SAN JORGE</t>
  </si>
  <si>
    <t>PUNTOSERVIS GIRON 2</t>
  </si>
  <si>
    <t>CR 19 # 15 16  MZ A 9 BRR CIUDADELA VILLAMIL</t>
  </si>
  <si>
    <t>1506</t>
  </si>
  <si>
    <t>DROGUERIA SOCIAL</t>
  </si>
  <si>
    <t>Calle 31 #6A-133 Valledupar, CESAR</t>
  </si>
  <si>
    <t>JOSE URBAY</t>
  </si>
  <si>
    <t>Transversal 23   # 19 A</t>
  </si>
  <si>
    <t>DARIANA MATERIALES Y REPUESTOS</t>
  </si>
  <si>
    <t>DG 21 # 27 87 BRR 7 DE AGOSTO</t>
  </si>
  <si>
    <t>24793</t>
  </si>
  <si>
    <t>DROGUERIA SOCIAL SRC</t>
  </si>
  <si>
    <t>Carrera 16 No. 36-44 L 15</t>
  </si>
  <si>
    <t>Pereira Ciudad Victoria</t>
  </si>
  <si>
    <t>Cr 11bis No. 18-02 L 122a</t>
  </si>
  <si>
    <t>ANGELA ACEBEDO</t>
  </si>
  <si>
    <t>carrera 6 bis no 5-72 sa</t>
  </si>
  <si>
    <t>MICELANEA THALY</t>
  </si>
  <si>
    <t>SANTA ROSA DE CABAL</t>
  </si>
  <si>
    <t>CL. 25 #2344 SANTA ROSA DE CABAL</t>
  </si>
  <si>
    <t>6648</t>
  </si>
  <si>
    <t>DROGURIA RIO FRIO</t>
  </si>
  <si>
    <t>Calle 2 # 4-57 Parque Principal</t>
  </si>
  <si>
    <t>BURBUJAS LAVANDERIA C</t>
  </si>
  <si>
    <t>CL 7 # 2 4  P 2 LT 3 BRR EL TEJAR</t>
  </si>
  <si>
    <t>24222</t>
  </si>
  <si>
    <t>DROMODROGAS PLUS</t>
  </si>
  <si>
    <t>25318</t>
  </si>
  <si>
    <t>DROPHARMA</t>
  </si>
  <si>
    <t>SEBASTI??N ESCOBAR LOPEZ</t>
  </si>
  <si>
    <t>VILLAMARÍA</t>
  </si>
  <si>
    <t>Calle 10A # 11 - 04</t>
  </si>
  <si>
    <t>MISCELANEA DD</t>
  </si>
  <si>
    <t>VILLAMARIA</t>
  </si>
  <si>
    <t>CR 8 # 1A 20BRRGAITAN</t>
  </si>
  <si>
    <t>21704</t>
  </si>
  <si>
    <t>DROSALUD FAMILIAR</t>
  </si>
  <si>
    <t>YONADIS  AGUIRRE LOBO</t>
  </si>
  <si>
    <t>kr 12 cl 8 22</t>
  </si>
  <si>
    <t>8784</t>
  </si>
  <si>
    <t>DROSUPER SH</t>
  </si>
  <si>
    <t>JOHN FREDY QUINTERO SERNA</t>
  </si>
  <si>
    <t>Carrera 47  #  54  16</t>
  </si>
  <si>
    <t>17462</t>
  </si>
  <si>
    <t>DXTS Y Y E</t>
  </si>
  <si>
    <t>15568</t>
  </si>
  <si>
    <t>DÂ´LUCY</t>
  </si>
  <si>
    <t>YANET HERNANDEZ</t>
  </si>
  <si>
    <t>CARACOLÍ</t>
  </si>
  <si>
    <t>F GOMEZ</t>
  </si>
  <si>
    <t>COOPMACEO</t>
  </si>
  <si>
    <t>MACEO</t>
  </si>
  <si>
    <t>CR 30 # 30 20 BRR CENTRO</t>
  </si>
  <si>
    <t>18886</t>
  </si>
  <si>
    <t>E &amp; S COMPUTADORES LTDA</t>
  </si>
  <si>
    <t>HEIBER ESCOBAR</t>
  </si>
  <si>
    <t>QUIBDO</t>
  </si>
  <si>
    <t>Calle 28   # 3-43  -</t>
  </si>
  <si>
    <t>MASRED145</t>
  </si>
  <si>
    <t>CL 26 # 6 21 BRR ALAMEDA</t>
  </si>
  <si>
    <t>25159</t>
  </si>
  <si>
    <t>E&amp;M.COM PAPELERIA</t>
  </si>
  <si>
    <t>DANIEL  TUBERQUIA ALVAREZ</t>
  </si>
  <si>
    <t>CALLE 91 AA # 84-10</t>
  </si>
  <si>
    <t>610296</t>
  </si>
  <si>
    <t>ECH AEH CAÃ'ON CHUNIZA</t>
  </si>
  <si>
    <t>CL 89 SUR 5A 05</t>
  </si>
  <si>
    <t>LA VENTANA DE LA SALUD</t>
  </si>
  <si>
    <t>CALLE 89 # 6A 25 (SUR) BOGOTA</t>
  </si>
  <si>
    <t>610297</t>
  </si>
  <si>
    <t>ECH AEH CAÃ'ON LUCERO</t>
  </si>
  <si>
    <t>PLATIK - CONECTING RED</t>
  </si>
  <si>
    <t>DG 69 SUR 17 D 31</t>
  </si>
  <si>
    <t>CIGARRERIA EL REY</t>
  </si>
  <si>
    <t>CRA. 17M #66 SUR-49 BOGOT COLOMBIA</t>
  </si>
  <si>
    <t>15054</t>
  </si>
  <si>
    <t>DROGUERIA MAYI</t>
  </si>
  <si>
    <t>10656</t>
  </si>
  <si>
    <t>DROGUERIA MAYORCA</t>
  </si>
  <si>
    <t>INTERNET TIME LINE</t>
  </si>
  <si>
    <t>Calle 38  #  90  15   Ba</t>
  </si>
  <si>
    <t>24441</t>
  </si>
  <si>
    <t>DROGUERIA MED COL</t>
  </si>
  <si>
    <t>JHON JAIRO  HENAO UPEGUI</t>
  </si>
  <si>
    <t>Calle 14 con carrera 4 N</t>
  </si>
  <si>
    <t>21741</t>
  </si>
  <si>
    <t>DROGUERIA MEDIC-PERSONAL</t>
  </si>
  <si>
    <t>WD SERVICIOS</t>
  </si>
  <si>
    <t>CR 32 # 30 03 BRR UNION SAN CARLOS</t>
  </si>
  <si>
    <t>17786</t>
  </si>
  <si>
    <t>DROGUERIA MEDICA CHINQUINQUIRA</t>
  </si>
  <si>
    <t>MOTOMANIA</t>
  </si>
  <si>
    <t>CR 9 # 8 63 BRR BOYACA BAJO</t>
  </si>
  <si>
    <t>13455</t>
  </si>
  <si>
    <t>DROGUERIA MEDICA CHOCONTA</t>
  </si>
  <si>
    <t>9451</t>
  </si>
  <si>
    <t>DROGUERIA MEDICA GUATEQUE</t>
  </si>
  <si>
    <t>PAPELERA LOGOS</t>
  </si>
  <si>
    <t>GUATEQUE</t>
  </si>
  <si>
    <t>CL. 8 #6-80 GUATEQUE BOYAC COLOMBIA</t>
  </si>
  <si>
    <t>3559</t>
  </si>
  <si>
    <t>DROGUERIA MEDICA PUERTO LOPEZ</t>
  </si>
  <si>
    <t>SANDRA ARANGO</t>
  </si>
  <si>
    <t>Manzana h # 15</t>
  </si>
  <si>
    <t>11844</t>
  </si>
  <si>
    <t>DROGUERIA MEDICAL EXPRESS</t>
  </si>
  <si>
    <t>NOBERTO BOTIA CARDENAS</t>
  </si>
  <si>
    <t>Calle 4 # 14-33</t>
  </si>
  <si>
    <t>21154</t>
  </si>
  <si>
    <t>DROGUERIA MEDICAL PRO</t>
  </si>
  <si>
    <t>PLATIK - LICORERIA LA PANDEMIA</t>
  </si>
  <si>
    <t>CLL 76B 120A 27</t>
  </si>
  <si>
    <t>SERVICIO TECNICO CELUMAO 8</t>
  </si>
  <si>
    <t>CR 116 # 77 B 42  CA 180 BRR VILLAS DE</t>
  </si>
  <si>
    <t>103520</t>
  </si>
  <si>
    <t>DROGUERIA PUNTO CELESTY</t>
  </si>
  <si>
    <t>INTERRAPISIMO TUNAL</t>
  </si>
  <si>
    <t>CL. 54 SUR #25-22 BOGOT COLOMBIA</t>
  </si>
  <si>
    <t>12770</t>
  </si>
  <si>
    <t>DROGUERIA PUNTO CELESTY 2</t>
  </si>
  <si>
    <t>17477</t>
  </si>
  <si>
    <t>DROGUERIA PUNTO FARMA CELESTIAL</t>
  </si>
  <si>
    <t>PLATIK - EXTREM.COM</t>
  </si>
  <si>
    <t>CR 26  52A 30 SUR</t>
  </si>
  <si>
    <t>24483</t>
  </si>
  <si>
    <t>DROGUERIA PUNTO PAEZ ALCALA</t>
  </si>
  <si>
    <t>CR 51D 31 23 SUR</t>
  </si>
  <si>
    <t>8260</t>
  </si>
  <si>
    <t>DROGUERIA PUNTOFARMA N 23 EL MORAL</t>
  </si>
  <si>
    <t>VARIEDADES JUDAPASA</t>
  </si>
  <si>
    <t>CL 156 # 8 B 04 BRR BARRANCAS</t>
  </si>
  <si>
    <t>16264</t>
  </si>
  <si>
    <t>DROGUERIA PUNTOFARMA TUNAL</t>
  </si>
  <si>
    <t>22473</t>
  </si>
  <si>
    <t>DROGUERIA QUIMICA DE LA SALUD D C</t>
  </si>
  <si>
    <t>PLATIK - VARIEDADES ABEDUL</t>
  </si>
  <si>
    <t>CR 32 13 226</t>
  </si>
  <si>
    <t>MINIMARKET AZALEA 2</t>
  </si>
  <si>
    <t>CR 31 # 33 61 BRR CIUDAD VERDE</t>
  </si>
  <si>
    <t>14063</t>
  </si>
  <si>
    <t>DROGUERIA QUINTER.FARMA</t>
  </si>
  <si>
    <t>24772</t>
  </si>
  <si>
    <t>DROGUERIA QUIPILE</t>
  </si>
  <si>
    <t>PLATIK - INTERATIVA SOLUCIONES</t>
  </si>
  <si>
    <t>CL 67 B SUR 65 33</t>
  </si>
  <si>
    <t>PAPELERIA LA NYKOLS</t>
  </si>
  <si>
    <t>CL 67 B SUR # 65 27 - SUR BRR ISLA DEL SOL</t>
  </si>
  <si>
    <t>25279</t>
  </si>
  <si>
    <t>DROGUERIA R &amp; C</t>
  </si>
  <si>
    <t>SANTA MARIA</t>
  </si>
  <si>
    <t>CRA. 2 #2 SANTA MARA BOYAC COLOMBIA</t>
  </si>
  <si>
    <t>24860</t>
  </si>
  <si>
    <t>DROGUERIA SPECIALPHARMA C&amp;V</t>
  </si>
  <si>
    <t>PLATIK - TEXTILES Y RETAZO NICOLLE</t>
  </si>
  <si>
    <t>CL 55 SUR 103 49</t>
  </si>
  <si>
    <t>DROGUERIA CRISTMEDICA CV</t>
  </si>
  <si>
    <t>CL 56 F SUR # 103 A 03 BRR BOSA RECUERDO</t>
  </si>
  <si>
    <t>7350</t>
  </si>
  <si>
    <t>DROGUERIA SU SALUD</t>
  </si>
  <si>
    <t>MASRED070</t>
  </si>
  <si>
    <t>CR 19 # 10 09 BRR CENTRO</t>
  </si>
  <si>
    <t>14334</t>
  </si>
  <si>
    <t>DROGUERIA SU SALUD 2</t>
  </si>
  <si>
    <t>21058</t>
  </si>
  <si>
    <t>DROGUERIA SU SALUD GRAN TESORO J M</t>
  </si>
  <si>
    <t>PROYECTAR SERVICIOS 1</t>
  </si>
  <si>
    <t>CR 10 B ESTE # 21 70 - SUR BRR SAN BLAS</t>
  </si>
  <si>
    <t>9164</t>
  </si>
  <si>
    <t>DROGUERIA SU SALUD PRIMERO</t>
  </si>
  <si>
    <t>C.C. Plaza de las Americas Loc 1500 Supermercado Olimpica</t>
  </si>
  <si>
    <t>PLATIK - PAGOS Y SOLUCIONES LA</t>
  </si>
  <si>
    <t>CLL 3A 71 36</t>
  </si>
  <si>
    <t>TUS DETALLES VIVIS</t>
  </si>
  <si>
    <t>CL. 5 #71A-48 BOGOT COLOMBIA</t>
  </si>
  <si>
    <t>5012</t>
  </si>
  <si>
    <t>DROGUERIA SUAREZ  CASTILLO</t>
  </si>
  <si>
    <t>ARCA DE PAPE</t>
  </si>
  <si>
    <t>DG 30 # 14 - 39 BRR TEUSAQUILLO</t>
  </si>
  <si>
    <t>809</t>
  </si>
  <si>
    <t>DROGUERIA SUBA SALUD</t>
  </si>
  <si>
    <t>PLATIK - SIPAGA SUBA 01</t>
  </si>
  <si>
    <t>CL 146B 91 59 LC 102</t>
  </si>
  <si>
    <t>SUBACOM</t>
  </si>
  <si>
    <t>CRA 91 NO 145B 58</t>
  </si>
  <si>
    <t>11308</t>
  </si>
  <si>
    <t>DROGUERIA SUBASALUD N 2</t>
  </si>
  <si>
    <t>PLATIK - LUCY CAROLINA ROMERO</t>
  </si>
  <si>
    <t>CR 92  151  01 ROMI</t>
  </si>
  <si>
    <t>ALCONTELCOM</t>
  </si>
  <si>
    <t>CL 151 A # 92 94 BRR BOSQUES DE SAN JORGE</t>
  </si>
  <si>
    <t>23878</t>
  </si>
  <si>
    <t>DROGUERIA SULEAL SUCURSAL NO 1</t>
  </si>
  <si>
    <t>ALMACN</t>
  </si>
  <si>
    <t>CL 97 # 61 A 12 BRR ANDES</t>
  </si>
  <si>
    <t>10063</t>
  </si>
  <si>
    <t>DROGUERIA SUPER 2</t>
  </si>
  <si>
    <t>PAPELERIA EL ROMBOI</t>
  </si>
  <si>
    <t>AV CIRCUNVALAR 20 - 26 BRR SAN JOSE</t>
  </si>
  <si>
    <t>14993</t>
  </si>
  <si>
    <t>DROGUERIA SUPER 3</t>
  </si>
  <si>
    <t>INTERCORESERVICES</t>
  </si>
  <si>
    <t>CR 18 # 7 81 BRR AMERICAS</t>
  </si>
  <si>
    <t>24069</t>
  </si>
  <si>
    <t>DROGUERIA Y VARIEDADES FARMA PINOS</t>
  </si>
  <si>
    <t>DIANA PABON</t>
  </si>
  <si>
    <t>Car 31 num 16 n -43</t>
  </si>
  <si>
    <t>DROGURIA FARMA PINOS</t>
  </si>
  <si>
    <t>CL 10 # 34 19  LC 1 BRR LOS PINOS</t>
  </si>
  <si>
    <t>23830</t>
  </si>
  <si>
    <t>DROGUERIA Y VARIEDADES FARMASALUD</t>
  </si>
  <si>
    <t>MARI SOL MARENCO</t>
  </si>
  <si>
    <t>CAMPO DE LA CRUZ</t>
  </si>
  <si>
    <t>Calle 6 # 326</t>
  </si>
  <si>
    <t>PAPELERA  Y VARIEDADES  DYD</t>
  </si>
  <si>
    <t>CL 9 # 3 190 BRR CRISTO REY</t>
  </si>
  <si>
    <t>23971</t>
  </si>
  <si>
    <t>DROGUERIA Y VARIEDADES J.G.B.</t>
  </si>
  <si>
    <t>DARY SIERRA</t>
  </si>
  <si>
    <t>cl 29 c 6 h 102</t>
  </si>
  <si>
    <t>DROGUERIA Y VARIEDADES VANESA</t>
  </si>
  <si>
    <t>CL 32 # 5 C 43  CA BRR ARGELIA</t>
  </si>
  <si>
    <t>15902</t>
  </si>
  <si>
    <t>DROGUERIA Y VARIEDADES JJ</t>
  </si>
  <si>
    <t>DIANA RUIZ POR LA BONGA</t>
  </si>
  <si>
    <t>Calle 7 cra 16 #15 a30</t>
  </si>
  <si>
    <t>PAPELERIA MIL COLORES</t>
  </si>
  <si>
    <t>CL 30 # 74 81 BRR ONCE DE NOVIEMBRE</t>
  </si>
  <si>
    <t>16399</t>
  </si>
  <si>
    <t>DROGUERIA Y VARIEDADES LA NUEVE</t>
  </si>
  <si>
    <t>COMPRAVENTA CARAVERAL</t>
  </si>
  <si>
    <t>Carrera 8   # 12  - 34</t>
  </si>
  <si>
    <t>MASRED003</t>
  </si>
  <si>
    <t>CL 6 # 12 A 110 BRR GAIRA RODADERO</t>
  </si>
  <si>
    <t>16400</t>
  </si>
  <si>
    <t>DROGUERIA Y VARIEDADES LA TRECE</t>
  </si>
  <si>
    <t>MARIBEL GONZALEZ</t>
  </si>
  <si>
    <t>Calle 32   # 10  - 48</t>
  </si>
  <si>
    <t>JAROD COMUNICACIONES</t>
  </si>
  <si>
    <t>TV 11 # 34 C 30 BRR VILLA ELY</t>
  </si>
  <si>
    <t>8067</t>
  </si>
  <si>
    <t>DROGUERIA Y VARIEDADES SAN SEBASTIAN</t>
  </si>
  <si>
    <t>PAPEL PIRRATERIA LAS TORRES</t>
  </si>
  <si>
    <t>Calle 41 # 45 19</t>
  </si>
  <si>
    <t>GF  BELLO CC PLAZA FABRICATO</t>
  </si>
  <si>
    <t>CR 50 # 38 201  LC 3149 BRR FABRICATO</t>
  </si>
  <si>
    <t>25072</t>
  </si>
  <si>
    <t>DROGUERIA YAYALU # 2</t>
  </si>
  <si>
    <t>FERNEY MUNERA SALSA REAL</t>
  </si>
  <si>
    <t>cra  55 # 27 a 03</t>
  </si>
  <si>
    <t>24097</t>
  </si>
  <si>
    <t>DROGUERIA YAYALU.P</t>
  </si>
  <si>
    <t>LA 23 A DORA CASTARO</t>
  </si>
  <si>
    <t>Calle 23   # 58  - 39</t>
  </si>
  <si>
    <t>17715</t>
  </si>
  <si>
    <t>DROGUERIA YAZMIN</t>
  </si>
  <si>
    <t>PDP VILLAPINZON</t>
  </si>
  <si>
    <t>VILLA PINZON</t>
  </si>
  <si>
    <t>CRA5 #3 27</t>
  </si>
  <si>
    <t>PUNTO DE PAGO VILLAPINZON</t>
  </si>
  <si>
    <t>VILLAPINZON</t>
  </si>
  <si>
    <t>CL 2 # 12 8 BRR CENTRO</t>
  </si>
  <si>
    <t>16681</t>
  </si>
  <si>
    <t>DROGUERIA YEIMY A</t>
  </si>
  <si>
    <t>PLATIK - MISCELANEA ARCANGEL</t>
  </si>
  <si>
    <t>CR 10B 76A 48 SUR</t>
  </si>
  <si>
    <t>4271</t>
  </si>
  <si>
    <t>DROGUERIA MEDICENTRO</t>
  </si>
  <si>
    <t>JOSE ISABEL  MORENO MENA</t>
  </si>
  <si>
    <t>CR 15 # 101 22 BRR BALTA</t>
  </si>
  <si>
    <t>15239</t>
  </si>
  <si>
    <t>DROGUERIA MEDIFAMILIA</t>
  </si>
  <si>
    <t>DEYSI SANCHEZ</t>
  </si>
  <si>
    <t>#      CL 22 # 5 A - 38</t>
  </si>
  <si>
    <t>FORROS Y LUJOS MALAGON</t>
  </si>
  <si>
    <t>CRA. 7A #19-97 IBAGU TOLIMA COLOMBIA</t>
  </si>
  <si>
    <t>16528</t>
  </si>
  <si>
    <t>DROGUERIA MEDIFARMA LAGO</t>
  </si>
  <si>
    <t>20630</t>
  </si>
  <si>
    <t>DROGUERIA MEDIFOR TOBIANA</t>
  </si>
  <si>
    <t>REMATES NIMAIMA</t>
  </si>
  <si>
    <t>NIMAIMA</t>
  </si>
  <si>
    <t>CL 3 A # 4 19 BRR CENTRO AL LADO DE LA</t>
  </si>
  <si>
    <t>21546</t>
  </si>
  <si>
    <t>DROGUERIA MEDISALUD DE BARAYA</t>
  </si>
  <si>
    <t>CAROLINA VARGAS VANEGAS</t>
  </si>
  <si>
    <t>BARAYA</t>
  </si>
  <si>
    <t>calle 1 a con cra 12</t>
  </si>
  <si>
    <t>SMART GARAGE</t>
  </si>
  <si>
    <t>CR 3 # 3 15 BRR CENTRO</t>
  </si>
  <si>
    <t>8598</t>
  </si>
  <si>
    <t>DROGUERIA MEDISALUD N 4</t>
  </si>
  <si>
    <t>MISCELNEA Y PAPELERIA MI NGEL</t>
  </si>
  <si>
    <t>CL. 72 #103A-16 BOGOT COLOMBIA</t>
  </si>
  <si>
    <t>12383</t>
  </si>
  <si>
    <t>DROGUERIA MEDISALUD NO 1</t>
  </si>
  <si>
    <t>5964</t>
  </si>
  <si>
    <t>DROGUERIA MEDISALUD NO 3</t>
  </si>
  <si>
    <t>PLATIK -MICELANEA CACHARRERIA</t>
  </si>
  <si>
    <t>CR 106 A  70 D 15</t>
  </si>
  <si>
    <t>TELOPAGOCOM</t>
  </si>
  <si>
    <t>CRA. 105F BIS #70D-22 BOGOT COLOMBIA</t>
  </si>
  <si>
    <t>11872</t>
  </si>
  <si>
    <t>DROGUERIA MEDISER</t>
  </si>
  <si>
    <t>JUAN PABLO CARDONA MONTOYA</t>
  </si>
  <si>
    <t>COPACABANA</t>
  </si>
  <si>
    <t>cll 49 #49 - 01</t>
  </si>
  <si>
    <t>CARNES CANDOTO</t>
  </si>
  <si>
    <t>CR 47 #50-60</t>
  </si>
  <si>
    <t>14933</t>
  </si>
  <si>
    <t>DROGUERIA MEDITERRANEA</t>
  </si>
  <si>
    <t>PLATIK - PAPER NET 2</t>
  </si>
  <si>
    <t>CR 93 22 11 LC 303</t>
  </si>
  <si>
    <t>RECAUDO EXPRESS</t>
  </si>
  <si>
    <t>CR 87 # 26 79 - SUR BRR PATIO BONITO</t>
  </si>
  <si>
    <t>3440</t>
  </si>
  <si>
    <t>DROGUERIA R Y R DEPARTAMENTAL</t>
  </si>
  <si>
    <t>GLOBAL COMPU RED</t>
  </si>
  <si>
    <t>CL 13B # 43 - 33 BRR GUABAL</t>
  </si>
  <si>
    <t>23824</t>
  </si>
  <si>
    <t>DROGUERIA R.R. D.C.</t>
  </si>
  <si>
    <t>Camilo Almanza</t>
  </si>
  <si>
    <t>CALLE 14 # 14 - 12</t>
  </si>
  <si>
    <t>PUNTO DE PAGO GRANADA</t>
  </si>
  <si>
    <t>CR 14 # 13 95  LC 102 BRR CENTRO</t>
  </si>
  <si>
    <t>5090</t>
  </si>
  <si>
    <t>DROGUERIA RAFAEL NUÃ'EZ</t>
  </si>
  <si>
    <t>17425</t>
  </si>
  <si>
    <t>DROGUERIA RAFAEL NUÃ'EZ 2</t>
  </si>
  <si>
    <t>PLATIK - SUPERMARKET ST. JUDE</t>
  </si>
  <si>
    <t>CL 169 49B 33</t>
  </si>
  <si>
    <t>CIGARRERIA TERRANOVA SM</t>
  </si>
  <si>
    <t>CRA. 48 #168A-35 BOGOT COLOMBIA</t>
  </si>
  <si>
    <t>24436</t>
  </si>
  <si>
    <t>DROGUERIA RALDY SALUD 2</t>
  </si>
  <si>
    <t>PAGA SERO</t>
  </si>
  <si>
    <t>CL 5 # 6-54</t>
  </si>
  <si>
    <t>13810</t>
  </si>
  <si>
    <t>DROGUERIA RAMIREZ VILLETA</t>
  </si>
  <si>
    <t>PUNTO DE PAGO VILLETA</t>
  </si>
  <si>
    <t>CL 5 # 6 17  LC 108 CC IMPERIO BRR MURILLO</t>
  </si>
  <si>
    <t>17453</t>
  </si>
  <si>
    <t>DROGUERIA RAMOS</t>
  </si>
  <si>
    <t>9722</t>
  </si>
  <si>
    <t>DROGUERIA RAPIDROGAS JR</t>
  </si>
  <si>
    <t>CL 24 SUR 12D 28</t>
  </si>
  <si>
    <t>MINI MERCADO ORLANDO</t>
  </si>
  <si>
    <t>CL. 20 SUR #12B-32 BOGOT COLOMBIA</t>
  </si>
  <si>
    <t>14873</t>
  </si>
  <si>
    <t>DROGUERIA RAPIFARMA</t>
  </si>
  <si>
    <t>JOSE LUIS  ACEVED0</t>
  </si>
  <si>
    <t>Calle 20 a # 82 a 05</t>
  </si>
  <si>
    <t>4636</t>
  </si>
  <si>
    <t>DROGUERIA REAL LA AMERICA</t>
  </si>
  <si>
    <t>PAPELERIA LUCEY</t>
  </si>
  <si>
    <t>Cr 84 # 43 - 19</t>
  </si>
  <si>
    <t>22413</t>
  </si>
  <si>
    <t>DROGUERIA REAL LOS COLORES</t>
  </si>
  <si>
    <t>BLANCA NELLY GIRALDO</t>
  </si>
  <si>
    <t>Calle 60 # 74 34 bloque</t>
  </si>
  <si>
    <t>13868</t>
  </si>
  <si>
    <t>DROGUERIA SUPER 6</t>
  </si>
  <si>
    <t>DISTRIBUCIONES Y SERVICIOS IBS EU</t>
  </si>
  <si>
    <t>CL 16 # 13 32 BRR CENTRO</t>
  </si>
  <si>
    <t>15980</t>
  </si>
  <si>
    <t>DROGUERIA SUPER 7</t>
  </si>
  <si>
    <t>JORGE ELIECER MENDOZA ARIAS</t>
  </si>
  <si>
    <t>Carrera 8 # 1a - 02</t>
  </si>
  <si>
    <t>16398</t>
  </si>
  <si>
    <t>DROGUERIA SUPER 8</t>
  </si>
  <si>
    <t>RUBI MAYERLY  GALINDO PULIDO</t>
  </si>
  <si>
    <t>TIBANÁ</t>
  </si>
  <si>
    <t>vereda supaneca</t>
  </si>
  <si>
    <t>FRIFROC</t>
  </si>
  <si>
    <t>TIBANA</t>
  </si>
  <si>
    <t>CRA 5 5  07</t>
  </si>
  <si>
    <t>16710</t>
  </si>
  <si>
    <t>DROGUERIA SUPER 9</t>
  </si>
  <si>
    <t>MULTIFARMA DANY</t>
  </si>
  <si>
    <t>CR 6 # 7 - 67 BRR CENTRO</t>
  </si>
  <si>
    <t>22581</t>
  </si>
  <si>
    <t>DROGUERIA SUPER ALKOSTO SS</t>
  </si>
  <si>
    <t>24920</t>
  </si>
  <si>
    <t>DROGUERIA SUPER CALIDAD</t>
  </si>
  <si>
    <t>MISCELANEA ZEA FRANCISCO</t>
  </si>
  <si>
    <t>Cra 67#92c-12</t>
  </si>
  <si>
    <t>8288</t>
  </si>
  <si>
    <t>DROGUERIA SUPER DESCUENTO</t>
  </si>
  <si>
    <t>LUISA FERNANDA VELEZ</t>
  </si>
  <si>
    <t>carrera 39 35 sur-42</t>
  </si>
  <si>
    <t>CRA. 42 NO. 35 SUR-35 LOCAL 117-119</t>
  </si>
  <si>
    <t>23892</t>
  </si>
  <si>
    <t>DROGUERIA SUPER DESCUENTO #3</t>
  </si>
  <si>
    <t>MARCELA ZAPATA LONDO??O</t>
  </si>
  <si>
    <t>calle 124 #51AA - 5 Barr</t>
  </si>
  <si>
    <t>IPAY</t>
  </si>
  <si>
    <t>CL. 123 #50C-35 MEDELLN ANTIOQUIA</t>
  </si>
  <si>
    <t>24461</t>
  </si>
  <si>
    <t>DROGUERIA SUPER DESCUENTO EL INDIO</t>
  </si>
  <si>
    <t>Calle 27 # 46-70</t>
  </si>
  <si>
    <t>DULCES Y DULCES</t>
  </si>
  <si>
    <t>Crr 33 cll 29-12</t>
  </si>
  <si>
    <t>CRA. 43A NO. 30-25 L-2296</t>
  </si>
  <si>
    <t>17303</t>
  </si>
  <si>
    <t>DROGUERIA SUPER DESCUENTOS</t>
  </si>
  <si>
    <t>15890</t>
  </si>
  <si>
    <t>DROGUERIA SUPER ECONOMIA</t>
  </si>
  <si>
    <t>DROGUERA ECO FARMA</t>
  </si>
  <si>
    <t>CL. 19 #19-40 DUITAMA BOYAC COLOMBIA</t>
  </si>
  <si>
    <t>24273</t>
  </si>
  <si>
    <t>DROGUERIAS FOREST FARMA N 1</t>
  </si>
  <si>
    <t>22818</t>
  </si>
  <si>
    <t>DROGUERIAS HERNANDEZ</t>
  </si>
  <si>
    <t>17312</t>
  </si>
  <si>
    <t>DROGUERIAS JESUS Y GSUS DROGUERIAS</t>
  </si>
  <si>
    <t>ROCIO IDALY BENAVIDES</t>
  </si>
  <si>
    <t>TÚQUERRES</t>
  </si>
  <si>
    <t>cll real k 5casa 123</t>
  </si>
  <si>
    <t>ENVIOS EXPRESS NARVAEZ</t>
  </si>
  <si>
    <t>TUQUERRES</t>
  </si>
  <si>
    <t>CALLE 20 # 18-39 (BARRRIO VOLADERO)</t>
  </si>
  <si>
    <t>20143</t>
  </si>
  <si>
    <t>DROGUERIAS LA GRAN REBAJA</t>
  </si>
  <si>
    <t>JOHANNA PAOLA RIVAS</t>
  </si>
  <si>
    <t>calle 64 n 21  14</t>
  </si>
  <si>
    <t>CL 60 # 12 224  CC LA ESTACION  LC 134 BRR</t>
  </si>
  <si>
    <t>16065</t>
  </si>
  <si>
    <t>DROGUERIAS MADIXON SUCURSAL FOMEQUE</t>
  </si>
  <si>
    <t>25242</t>
  </si>
  <si>
    <t>DROGUERIAS MEGASALUD 5</t>
  </si>
  <si>
    <t>LEYDY YOHANA VALENCIA MONTIEL</t>
  </si>
  <si>
    <t>Cra 26 # 67-05</t>
  </si>
  <si>
    <t>21076</t>
  </si>
  <si>
    <t>DROGUERIAS MYM</t>
  </si>
  <si>
    <t>EDISON BEDOYA</t>
  </si>
  <si>
    <t>mz 13 casa 15</t>
  </si>
  <si>
    <t>LLAMA YA AL INSTANTE</t>
  </si>
  <si>
    <t>CR 25 # 44 - 08 BRR CENTRO</t>
  </si>
  <si>
    <t>17298</t>
  </si>
  <si>
    <t>DROGUERIAS PASTEUR AVENIDA COLOMBIA</t>
  </si>
  <si>
    <t>PILAR DORADO</t>
  </si>
  <si>
    <t>Calle 20  #  14  32  fat</t>
  </si>
  <si>
    <t>1302</t>
  </si>
  <si>
    <t>DROGUERIAS PASTEUR PARQUE INFANTIL</t>
  </si>
  <si>
    <t>ESTEBAN MONCAYO</t>
  </si>
  <si>
    <t>Calle 18 # 31 c 20 parqu</t>
  </si>
  <si>
    <t>ACSESORIOS Y COMUNICAIONES JAVI</t>
  </si>
  <si>
    <t>CARRERA 30 # 18 (49) PASTO NARINO</t>
  </si>
  <si>
    <t>24887</t>
  </si>
  <si>
    <t>DROGUERIAS SAN SEBASTIAN</t>
  </si>
  <si>
    <t>23219</t>
  </si>
  <si>
    <t>DROGUERIA MEGADESCUENTO PINTO PINTO 3</t>
  </si>
  <si>
    <t>MISCELANEA MAGIC</t>
  </si>
  <si>
    <t>CR 8 # 16 04 BRR SANTANDER</t>
  </si>
  <si>
    <t>19969</t>
  </si>
  <si>
    <t>DROGUERIA MEGADESCUENTOS PINTO PINTO 2</t>
  </si>
  <si>
    <t>CONEXION11</t>
  </si>
  <si>
    <t>CRA. 5 #8-84, CHOCONT, CUNDINAMARCA,</t>
  </si>
  <si>
    <t>23850</t>
  </si>
  <si>
    <t>DROGUERIA MEGAECONOMIICA</t>
  </si>
  <si>
    <t>PLATIK - VARIEDADES MOVIL</t>
  </si>
  <si>
    <t>CR 18A 162 65</t>
  </si>
  <si>
    <t>JD CAR WASH</t>
  </si>
  <si>
    <t>CL. 163A #19A-24 BOGOT COLOMBIA</t>
  </si>
  <si>
    <t>16465</t>
  </si>
  <si>
    <t>DROGUERIA MEGAEXPRESS</t>
  </si>
  <si>
    <t>PLATIK - PAPELERIA MILTRAZOS</t>
  </si>
  <si>
    <t>TV 126B 132B  72</t>
  </si>
  <si>
    <t>FENIXGYE</t>
  </si>
  <si>
    <t>TV. 126 #132D-2 BOGOT COLOMBIA</t>
  </si>
  <si>
    <t>24287</t>
  </si>
  <si>
    <t>DROGUERIA MEGAFARMA DE ANDALUCIA</t>
  </si>
  <si>
    <t>FRANCY ELENA VASQUEZ</t>
  </si>
  <si>
    <t>ANDALUCÍA</t>
  </si>
  <si>
    <t>Carrera 4   # 7  - 79</t>
  </si>
  <si>
    <t>QUIMICOS EL CIELO</t>
  </si>
  <si>
    <t>TV 12 # 21 - 04 BRR DEPARTAMENTAL</t>
  </si>
  <si>
    <t>8834</t>
  </si>
  <si>
    <t>DROGUERIA MEGAFARMA DE COLSEGUROS</t>
  </si>
  <si>
    <t>FARMA COLSEGUROS LORENA</t>
  </si>
  <si>
    <t>Cra 33A # 12b - 95 colse</t>
  </si>
  <si>
    <t>CL. 13 31-45 INTERIOR SUPER INTER PRYCA</t>
  </si>
  <si>
    <t>21733</t>
  </si>
  <si>
    <t>DROGUERIA MEGAFARMA K # 3</t>
  </si>
  <si>
    <t>DONDE CHATY</t>
  </si>
  <si>
    <t>BETULIA</t>
  </si>
  <si>
    <t>CL 5 # 6 23 BRR DIVINO NIO</t>
  </si>
  <si>
    <t>18660</t>
  </si>
  <si>
    <t>DROGUERIA MEGAMODERNA PLUS S.A.S</t>
  </si>
  <si>
    <t>VARIEDADES JYK VIDUAL</t>
  </si>
  <si>
    <t>CRA. 4 #44-5 FLORIDABLANCA SANTANDER</t>
  </si>
  <si>
    <t>11731</t>
  </si>
  <si>
    <t>DROGUERIA MELENDEZ G A</t>
  </si>
  <si>
    <t>DANIELA CARABALI</t>
  </si>
  <si>
    <t>Calle 3b 95 36</t>
  </si>
  <si>
    <t>CRA. 94 NO. 4-86</t>
  </si>
  <si>
    <t>4712</t>
  </si>
  <si>
    <t>DROGUERIA MENEGUA</t>
  </si>
  <si>
    <t>13807</t>
  </si>
  <si>
    <t>DROGUERIA REGENTE</t>
  </si>
  <si>
    <t>PLATIK - DROGUERIA HIPERSALUD 3</t>
  </si>
  <si>
    <t>CLL 45 14 67</t>
  </si>
  <si>
    <t>13184</t>
  </si>
  <si>
    <t>DROGUERIA REINA</t>
  </si>
  <si>
    <t>PAGOS</t>
  </si>
  <si>
    <t>CL 71 # 32 50 BRR LA FLORESTA</t>
  </si>
  <si>
    <t>19072</t>
  </si>
  <si>
    <t>DROGUERIA RENACER C</t>
  </si>
  <si>
    <t>PLATIK - MISCELÁNEA LA HORMIGUITA</t>
  </si>
  <si>
    <t>CR 60 3 25 L 16</t>
  </si>
  <si>
    <t>12823</t>
  </si>
  <si>
    <t>DROGUERIA REXAL RIONEGRO</t>
  </si>
  <si>
    <t>2313</t>
  </si>
  <si>
    <t>DROGUERIA RINCON PAEZ HNOS SUC SIMIJACA</t>
  </si>
  <si>
    <t>ANGEL MEDRANO</t>
  </si>
  <si>
    <t>BUENAVISTA</t>
  </si>
  <si>
    <t>La esmeralda</t>
  </si>
  <si>
    <t>MACRO SYSTEM SIMIJACA</t>
  </si>
  <si>
    <t>SIMIJACA</t>
  </si>
  <si>
    <t>CL. 8 #4-68 SIMIJACA SIMIJAC CUNDINAMARCA</t>
  </si>
  <si>
    <t>11340</t>
  </si>
  <si>
    <t>DROGUERIA RIVERA PHARMA M</t>
  </si>
  <si>
    <t>THOMAS ALBERTO  CHITTY CASTA??</t>
  </si>
  <si>
    <t>Carrera 2 #21-05 paseo d</t>
  </si>
  <si>
    <t>CAMILO PLAZA MULTISERVICIOS</t>
  </si>
  <si>
    <t>CR 3 # 22 53 BRR PASEO DEL PUENTE II</t>
  </si>
  <si>
    <t>10854</t>
  </si>
  <si>
    <t>DROGUERIA ROJAS 2</t>
  </si>
  <si>
    <t>PAPELERIA LISBOA</t>
  </si>
  <si>
    <t>KRR 154N132 10</t>
  </si>
  <si>
    <t>25314</t>
  </si>
  <si>
    <t>DROGUERIA ROMY SALUD</t>
  </si>
  <si>
    <t>8402</t>
  </si>
  <si>
    <t>DROGUERIA ROOS</t>
  </si>
  <si>
    <t>14664</t>
  </si>
  <si>
    <t>DROGUERIA ROSA MISTICA LA FINCA</t>
  </si>
  <si>
    <t>RAUL BEJUMEA</t>
  </si>
  <si>
    <t>Carrera 56d   # 77 Sur -</t>
  </si>
  <si>
    <t>2286</t>
  </si>
  <si>
    <t>DROGUERIA SALAM</t>
  </si>
  <si>
    <t>JUAND COMUNICACIONES</t>
  </si>
  <si>
    <t>CL 66 # 77 A 25 BRR SAN MARCOS</t>
  </si>
  <si>
    <t>15318</t>
  </si>
  <si>
    <t>DROGUERIA SUPER ECONOMICA DEL LLANO</t>
  </si>
  <si>
    <t>MULTIPAGOS BALATA</t>
  </si>
  <si>
    <t>CL 15 # 39 16 BRR BALATA</t>
  </si>
  <si>
    <t>16456</t>
  </si>
  <si>
    <t>DROGUERIA SUPER ECONOMICA DEL LLANO N 4</t>
  </si>
  <si>
    <t>vanessa Rojas</t>
  </si>
  <si>
    <t>cll 7 numero 39-49</t>
  </si>
  <si>
    <t>VARIEDADES LA QUINTA ETAPA</t>
  </si>
  <si>
    <t>CL. 7 #39-80 VILLAVICENCIO META COLOMBIA</t>
  </si>
  <si>
    <t>10041</t>
  </si>
  <si>
    <t>DROGUERIA SUPER ECONOMICA DEL META</t>
  </si>
  <si>
    <t>13330</t>
  </si>
  <si>
    <t>DROGUERIA SUPER EXITFARMA</t>
  </si>
  <si>
    <t>PLUMANET PAPELERIA</t>
  </si>
  <si>
    <t>CALLE 18B  NO. 2B - 12 LOCAL 105</t>
  </si>
  <si>
    <t>22892</t>
  </si>
  <si>
    <t>DROGUERIA SUPER EXITO EL JARDIN F P</t>
  </si>
  <si>
    <t>11108</t>
  </si>
  <si>
    <t>DROGUERIA SUPER OFERTAS S.I S.A.S</t>
  </si>
  <si>
    <t>PV.ESTADIO</t>
  </si>
  <si>
    <t>KR 52 72 114 LC 26C C PLAZA 52</t>
  </si>
  <si>
    <t>Carrera 54 No. 72-147 loc 105</t>
  </si>
  <si>
    <t>Calle 74 # 53-13</t>
  </si>
  <si>
    <t>JUAN CARLOS ZU??IGA LEON</t>
  </si>
  <si>
    <t>CARRERA 47 # 69 - 94</t>
  </si>
  <si>
    <t>CRA. 54 72-80 L-2324 CENTRO EJECUTIVO I</t>
  </si>
  <si>
    <t>15421</t>
  </si>
  <si>
    <t>DROGUERIA SUPER PROMOCION</t>
  </si>
  <si>
    <t>EDWIN STEVEN LOPEZ BELTRAN</t>
  </si>
  <si>
    <t>ARCABUCO</t>
  </si>
  <si>
    <t>calle 3 7 105</t>
  </si>
  <si>
    <t>ANDALUCIA DE LA VILLA</t>
  </si>
  <si>
    <t>VILLA DE LEYVA</t>
  </si>
  <si>
    <t>CRA. 9 #7A-66 VILLA DE LEYVA BOYAC</t>
  </si>
  <si>
    <t>2404</t>
  </si>
  <si>
    <t>DROGUERIA SUPER REBAJAS DE TABIO Y L</t>
  </si>
  <si>
    <t>PDP TABIO</t>
  </si>
  <si>
    <t>TABIO</t>
  </si>
  <si>
    <t>CL 5 # 3-08</t>
  </si>
  <si>
    <t>TELECOMUNICACIONES NA NICSON</t>
  </si>
  <si>
    <t>CL 7 # 1 90 BRR CENTRO</t>
  </si>
  <si>
    <t>2765</t>
  </si>
  <si>
    <t>DROGUERIA SUPER S.G.</t>
  </si>
  <si>
    <t>12879</t>
  </si>
  <si>
    <t>DROGUERIA SUPER SALUD</t>
  </si>
  <si>
    <t>PAPELERIA  LA ESMERALDA</t>
  </si>
  <si>
    <t>CARRERA 3 NUMERO 20 - 03</t>
  </si>
  <si>
    <t>EDIEL BELLEZA Y ACCESORIOS</t>
  </si>
  <si>
    <t>CL 20 # 4 A 14 BRR VILLANUEVA</t>
  </si>
  <si>
    <t>24079</t>
  </si>
  <si>
    <t>DROGUERIA SUPER SALUD JL</t>
  </si>
  <si>
    <t>PLATIK - MISCELANEA Y PAPELERIA JP</t>
  </si>
  <si>
    <t>CR 109A 64 57</t>
  </si>
  <si>
    <t>VARIEDADES NS</t>
  </si>
  <si>
    <t>CR 109 A # 63 A 03 BRR VILLAS DEL DORADO</t>
  </si>
  <si>
    <t>24131</t>
  </si>
  <si>
    <t>DROGUERIA Y MISCELANEA FARMAOCHOA</t>
  </si>
  <si>
    <t>18677</t>
  </si>
  <si>
    <t>DROGUERIA Y MISCELANEA GUACAMAYAL</t>
  </si>
  <si>
    <t>DONDE UBA UBALDO GAMERO</t>
  </si>
  <si>
    <t>ZONA BANANERA</t>
  </si>
  <si>
    <t>calle 1 barrio zawadi</t>
  </si>
  <si>
    <t>VARIEDADES SALOME ZB</t>
  </si>
  <si>
    <t>CL 5 # 7 42  LC 02 CRR LA GRAN VIA BRR LAS</t>
  </si>
  <si>
    <t>24183</t>
  </si>
  <si>
    <t>DROGUERIA Y MISCELANEA JIMENEZ</t>
  </si>
  <si>
    <t>5969</t>
  </si>
  <si>
    <t>DROGUERIA Y MISCELANEA LA NUEVA FLORESTA</t>
  </si>
  <si>
    <t>GLADIS DELGADO</t>
  </si>
  <si>
    <t>Calle 52   # 15  - 18</t>
  </si>
  <si>
    <t>CRA. 15 NO. 50  29 L-11 B VILLACOLOMBIA</t>
  </si>
  <si>
    <t>10061</t>
  </si>
  <si>
    <t>DROGUERIA Y MISCELANEA MI LLANURA</t>
  </si>
  <si>
    <t>VIMISOL ESTERO</t>
  </si>
  <si>
    <t>Calle 8   # 10-a70  -</t>
  </si>
  <si>
    <t>SURENVIOS AY MI LLANURA</t>
  </si>
  <si>
    <t>CRA. 10 #8-14 VILLAVICENCIO META COLOMBIA</t>
  </si>
  <si>
    <t>8157</t>
  </si>
  <si>
    <t>DROGUERIA Y MISCELANEA MUNDIAL</t>
  </si>
  <si>
    <t>JUAN DAVID MESA</t>
  </si>
  <si>
    <t>Carrera 37  #  27  01</t>
  </si>
  <si>
    <t>22871</t>
  </si>
  <si>
    <t>DROGUERIA Y ORTOPEDICOS KAMI</t>
  </si>
  <si>
    <t>JESSICA LASSO CHOCO</t>
  </si>
  <si>
    <t>SANTANDER DE QUILICHAO</t>
  </si>
  <si>
    <t>calle 2  8-31 barrio los</t>
  </si>
  <si>
    <t>LINA MARCELA MORENO</t>
  </si>
  <si>
    <t>CR 9 # 6 43  LC BRR OLAYA</t>
  </si>
  <si>
    <t>5970</t>
  </si>
  <si>
    <t>DROGUERIA Y PAPELERIA EL DESCUENTO</t>
  </si>
  <si>
    <t>GUELMER VALENCIA</t>
  </si>
  <si>
    <t>SANTUARIO</t>
  </si>
  <si>
    <t>Carrera 1 Bis  # 10  - 2</t>
  </si>
  <si>
    <t>PAPELERIA Y CACHARRERIA ARCOIRIS</t>
  </si>
  <si>
    <t>CR 5 # 5 32 BRR CLAVELES</t>
  </si>
  <si>
    <t>17063</t>
  </si>
  <si>
    <t>DROGUERIA Y PAPELERIA IMPERIAL</t>
  </si>
  <si>
    <t>YINA VILLAZON PINEDA</t>
  </si>
  <si>
    <t>CIÉNAGA</t>
  </si>
  <si>
    <t>Clle 25 kra 22 esquina b</t>
  </si>
  <si>
    <t>ELOIM DE LA SIERRA</t>
  </si>
  <si>
    <t>TV 11 # 0 9 BRR CENTRO</t>
  </si>
  <si>
    <t>11967</t>
  </si>
  <si>
    <t>DROGUERIA Y PAPELERIA LISBOA</t>
  </si>
  <si>
    <t>PLATIK - DROGUERÍA ELKIN1</t>
  </si>
  <si>
    <t>CR 12 142 74</t>
  </si>
  <si>
    <t>VARIEDADES BUENAVISTA2</t>
  </si>
  <si>
    <t>CR 13 # 136 26 - SUR BRR CENTRO USME</t>
  </si>
  <si>
    <t>14794</t>
  </si>
  <si>
    <t>DROGUERIA Y PAPELERIA SANTA CATALINA</t>
  </si>
  <si>
    <t>15586</t>
  </si>
  <si>
    <t>DROGUERIA MERDROGASMANIZALEZ # 2</t>
  </si>
  <si>
    <t>FANNY VERGARA</t>
  </si>
  <si>
    <t>Calle 63   # 12  - 18</t>
  </si>
  <si>
    <t>CYBER UNION</t>
  </si>
  <si>
    <t>CR 12 A # 62 80 BRR LA SULTANA</t>
  </si>
  <si>
    <t>22189</t>
  </si>
  <si>
    <t>DROGUERIA MI BUENA ESPERANZA</t>
  </si>
  <si>
    <t>11264</t>
  </si>
  <si>
    <t>DROGUERIA MI NEIVA</t>
  </si>
  <si>
    <t>CIELO RAMIREZ</t>
  </si>
  <si>
    <t>CLLE 7 16 58</t>
  </si>
  <si>
    <t>PAPELERIA COMPUCOPY</t>
  </si>
  <si>
    <t>CR 13 # 7 40 BRR ALTICO</t>
  </si>
  <si>
    <t>4884</t>
  </si>
  <si>
    <t>DROGUERIA MICHEL 150</t>
  </si>
  <si>
    <t>CLL 150 45 35</t>
  </si>
  <si>
    <t>18337</t>
  </si>
  <si>
    <t>DROGUERIA MIL REBAJAS DE MADRID 2</t>
  </si>
  <si>
    <t>SOLUCIONES LISBOA</t>
  </si>
  <si>
    <t>CR 154 # 132 A - 03 BRR SUBA LISBOA</t>
  </si>
  <si>
    <t>11818</t>
  </si>
  <si>
    <t>DROGUERIA MILENIO COFREM</t>
  </si>
  <si>
    <t>JAIMES DIAS</t>
  </si>
  <si>
    <t>cll 40  n-33a-18</t>
  </si>
  <si>
    <t>GRUPO EMPRESARIAL</t>
  </si>
  <si>
    <t>CL. 33B #37-53 VILLAVICENCIO META COLOMBIA</t>
  </si>
  <si>
    <t>24429</t>
  </si>
  <si>
    <t>DROGUERIA MILENIOSS 2</t>
  </si>
  <si>
    <t>PV. ITAGUI</t>
  </si>
  <si>
    <t>KR 50 51 27 LC 9908 9909</t>
  </si>
  <si>
    <t>Cra. 50 No. 49-60</t>
  </si>
  <si>
    <t>MARIA CRISTINA  SANCHEZ</t>
  </si>
  <si>
    <t>Cra 65 # 52B Sur - 58 To</t>
  </si>
  <si>
    <t>DROGUERIA SUPER SALUD PLAYA</t>
  </si>
  <si>
    <t>CL. 45A #52A-49 ITAGI ANTIOQUIA COLOMBIA</t>
  </si>
  <si>
    <t>23757</t>
  </si>
  <si>
    <t>DROGUERIA MIMAR</t>
  </si>
  <si>
    <t>INTERNET DON RICHAR</t>
  </si>
  <si>
    <t>Carrera 32   # 71  - 51</t>
  </si>
  <si>
    <t>18591</t>
  </si>
  <si>
    <t>DROGUERIA MINERVA</t>
  </si>
  <si>
    <t>ORLEY  NURREZ DOS</t>
  </si>
  <si>
    <t>carrera 29 # 23 14 santa</t>
  </si>
  <si>
    <t>MULTISERVICIOS AYJ</t>
  </si>
  <si>
    <t>CRA. 29 #27-135 CALI VALLE DEL CAUCA</t>
  </si>
  <si>
    <t>22951</t>
  </si>
  <si>
    <t>DROGUERIA MINI MARKETING PLUS FARMA HOME</t>
  </si>
  <si>
    <t>24939</t>
  </si>
  <si>
    <t>DROGUERIA MINIMARKET FARMA SARA CEDRITOS</t>
  </si>
  <si>
    <t>PLATIK - DROGUERIA ALCOSTO 140</t>
  </si>
  <si>
    <t>CR 11 140 84</t>
  </si>
  <si>
    <t>10192</t>
  </si>
  <si>
    <t>DROGUERIA SALESIANO</t>
  </si>
  <si>
    <t>16930</t>
  </si>
  <si>
    <t>DROGUERIA SALGAR</t>
  </si>
  <si>
    <t>DORA NANCY TAMAYO ZAPATA</t>
  </si>
  <si>
    <t>Calle 30 29-71</t>
  </si>
  <si>
    <t>CELUPIÑA</t>
  </si>
  <si>
    <t>CL 31 # 30 76 BRR PARQUE PRINCIPAL</t>
  </si>
  <si>
    <t>15696</t>
  </si>
  <si>
    <t>DROGUERIA SALIFARMA</t>
  </si>
  <si>
    <t>TIENDA GARPI</t>
  </si>
  <si>
    <t>CR 92 # 6 C 39 BRR TINTAL</t>
  </si>
  <si>
    <t>22487</t>
  </si>
  <si>
    <t>DROGUERIA SALO</t>
  </si>
  <si>
    <t>KMILCOM</t>
  </si>
  <si>
    <t>CR 16 # 23 38 BRR VATICANO</t>
  </si>
  <si>
    <t>17426</t>
  </si>
  <si>
    <t>DROGUERIA SALOME PLUS</t>
  </si>
  <si>
    <t>PUNTO EXPRES</t>
  </si>
  <si>
    <t>CL. 4 #6-104 VILLA DEL ROSARIO NORTE DE</t>
  </si>
  <si>
    <t>3215</t>
  </si>
  <si>
    <t>DROGUERIA SALUD TOTAL LA 72 U</t>
  </si>
  <si>
    <t>GIOVANNY ARCOS ARGENIS</t>
  </si>
  <si>
    <t>Calle 72 U  # 27  - 68</t>
  </si>
  <si>
    <t>VARIEDADES NAO</t>
  </si>
  <si>
    <t>CRA. 26O #72U-17 CALI VALLE DEL CAUCA</t>
  </si>
  <si>
    <t>20492</t>
  </si>
  <si>
    <t>DROGUERIA SALUD VITAL BOGOTA</t>
  </si>
  <si>
    <t>17206</t>
  </si>
  <si>
    <t>DROGUERIA SALUD Y BELLEZA GY</t>
  </si>
  <si>
    <t>HERLAN PEREZ RAMIREZ</t>
  </si>
  <si>
    <t>CALLE 6 #14-44  GIRARDOT</t>
  </si>
  <si>
    <t>MASRED165</t>
  </si>
  <si>
    <t>CL 6 # 15 24 BRR PARQUE</t>
  </si>
  <si>
    <t>144</t>
  </si>
  <si>
    <t>DROGUERIA SALUD Y VIDA</t>
  </si>
  <si>
    <t>23285</t>
  </si>
  <si>
    <t>DROGUERIA SUPER SALUD T Y T</t>
  </si>
  <si>
    <t>LUIS CARLOS YANDE</t>
  </si>
  <si>
    <t>Carrera 27  #  108  24</t>
  </si>
  <si>
    <t>13997</t>
  </si>
  <si>
    <t>DROGUERIA SUPER SOGAMOSO</t>
  </si>
  <si>
    <t>CR 26 # 8 - 93 BRR MAGDALENA</t>
  </si>
  <si>
    <t>19249</t>
  </si>
  <si>
    <t>DROGUERIA SUPER YAA</t>
  </si>
  <si>
    <t>17341</t>
  </si>
  <si>
    <t>DROGUERIA SUPERDESCUENTO I</t>
  </si>
  <si>
    <t>ESILDA DEL CARMEN QUINTANA</t>
  </si>
  <si>
    <t>CAUCASIA</t>
  </si>
  <si>
    <t>Cra 9  # 24-27</t>
  </si>
  <si>
    <t>ICELL LOMA FRESCA</t>
  </si>
  <si>
    <t>CL 21 # 6 13 BRR LOMA FRESCA</t>
  </si>
  <si>
    <t>14276</t>
  </si>
  <si>
    <t>DROGUERIA SUPERDESCUENTOS  4</t>
  </si>
  <si>
    <t>DROGUERIA NUEVO MILENIO</t>
  </si>
  <si>
    <t>CRA. 22 #8-2 DUITAMA BOYAC COLOMBIA</t>
  </si>
  <si>
    <t>12247</t>
  </si>
  <si>
    <t>DROGUERIA SUPERDESCUENTOS 2</t>
  </si>
  <si>
    <t>JULIANA PAOLA  SAENZ BELTRAN</t>
  </si>
  <si>
    <t>carrera 19 # 18-29 bello</t>
  </si>
  <si>
    <t>PUNTO FARMACOS DROGUERIA</t>
  </si>
  <si>
    <t>CR 15 # 15 A 33 BRR RICAUTE</t>
  </si>
  <si>
    <t>15010</t>
  </si>
  <si>
    <t>DROGUERIA SUPERDESCUENTOS PC</t>
  </si>
  <si>
    <t>PLATIK - VARIEDADES MARYNET</t>
  </si>
  <si>
    <t>CR 88 0 97</t>
  </si>
  <si>
    <t>23399</t>
  </si>
  <si>
    <t>DROGUERIA SUPERDESCUENTOS SIBATE</t>
  </si>
  <si>
    <t>SERVISEGUROS JULIA</t>
  </si>
  <si>
    <t>CR 7 # 10 85  LC 9 ESTACIN DE SERVICIO</t>
  </si>
  <si>
    <t>24107</t>
  </si>
  <si>
    <t>DROGUERIA SUPERDROGAS JJ</t>
  </si>
  <si>
    <t>MAR??A EUGENIA PALACIO</t>
  </si>
  <si>
    <t>BUGALAGRANDE</t>
  </si>
  <si>
    <t>CALLE 18 # 5-38</t>
  </si>
  <si>
    <t>18276</t>
  </si>
  <si>
    <t>DROGUERIA SUPERESTRABARATAS</t>
  </si>
  <si>
    <t>MIGUEL  NARVAEZ</t>
  </si>
  <si>
    <t>Carrera 11 # 15 - 05 Las</t>
  </si>
  <si>
    <t>INTERMAX</t>
  </si>
  <si>
    <t>CL 12 # 16 A 31 BRR AVENIDA BOYACA PASTO</t>
  </si>
  <si>
    <t>13357</t>
  </si>
  <si>
    <t>DROGUERIA SUPERIOR DUITAMA</t>
  </si>
  <si>
    <t>DROGUERIA ECONMED</t>
  </si>
  <si>
    <t>CL 9 # 29 04 BRR SAN FRANCISCO AVENIDA LAS</t>
  </si>
  <si>
    <t>16332</t>
  </si>
  <si>
    <t>DROGUERIA YIREH JENNI</t>
  </si>
  <si>
    <t>PLATIK - UNITRAZOS</t>
  </si>
  <si>
    <t>CR 80D 10A 73</t>
  </si>
  <si>
    <t>12462</t>
  </si>
  <si>
    <t>DROGUERIA YISEL</t>
  </si>
  <si>
    <t>18455</t>
  </si>
  <si>
    <t>DROGUERIA YORGE</t>
  </si>
  <si>
    <t>PAC PAPELERIA J.SANDY</t>
  </si>
  <si>
    <t>CRA 17B #51-23</t>
  </si>
  <si>
    <t>MISCELANEA Y PAPELERIA VALVIC</t>
  </si>
  <si>
    <t>CR 48 # 126 27 BRR ZAPAMANGA V</t>
  </si>
  <si>
    <t>16754</t>
  </si>
  <si>
    <t>DROGUERIA ZONA VITAL JT</t>
  </si>
  <si>
    <t>PLATIK - PAPELERÍA SALOJP</t>
  </si>
  <si>
    <t>CL 43 A SUR 72 16</t>
  </si>
  <si>
    <t>24883</t>
  </si>
  <si>
    <t>DROGUERIA'S LA CATEDRAL</t>
  </si>
  <si>
    <t>25098</t>
  </si>
  <si>
    <t>DROGUERIA. SERVICIOS SOCIALES PARRA SANTA BARBARA</t>
  </si>
  <si>
    <t>Calle 64n N° 5b 183</t>
  </si>
  <si>
    <t>LEIDY CANAVAL</t>
  </si>
  <si>
    <t>carrera 4 65 98</t>
  </si>
  <si>
    <t>CL. 70 NO. 4N-30 3ER. NIVEL</t>
  </si>
  <si>
    <t>16090</t>
  </si>
  <si>
    <t>DROGUERIAS BETY PHARMA NC</t>
  </si>
  <si>
    <t>NELLY  TRUJILLO OCAMPO</t>
  </si>
  <si>
    <t>Calle 18   # 11-14  -</t>
  </si>
  <si>
    <t>EL PUNTO LA SEGUNDA</t>
  </si>
  <si>
    <t>CR 2 # 3 - 93 BRR CENTRO</t>
  </si>
  <si>
    <t>24992</t>
  </si>
  <si>
    <t>DROGUERIAS COLFAMIL</t>
  </si>
  <si>
    <t>Ibague Crr Quinta</t>
  </si>
  <si>
    <t>Cr. 5 No. 39-42</t>
  </si>
  <si>
    <t>GERMAN MALAGON</t>
  </si>
  <si>
    <t>Carrera 8   # 37 75  -</t>
  </si>
  <si>
    <t>MULTIPAGOS</t>
  </si>
  <si>
    <t>AV 37 # 10-82 BARRIO GAITAN</t>
  </si>
  <si>
    <t>16299</t>
  </si>
  <si>
    <t>DROGUERIAS COLOMBIA FARMA SUC CHAPARRAL 1</t>
  </si>
  <si>
    <t>PV. CHAPARRAL</t>
  </si>
  <si>
    <t>CHAPARRAL</t>
  </si>
  <si>
    <t>CRA 9 N 10 - 01</t>
  </si>
  <si>
    <t>ARBEY  DURAN</t>
  </si>
  <si>
    <t>santa luisa</t>
  </si>
  <si>
    <t>PAPELERIA NELCY</t>
  </si>
  <si>
    <t>AV 1 # 1 11  MZ F 14 C BRR EDEN</t>
  </si>
  <si>
    <t>16298</t>
  </si>
  <si>
    <t>DROGUERIAS COLOMBIA FARMA SUC CHAPARRAL 2</t>
  </si>
  <si>
    <t>AURORA MARIA SANCHEZ</t>
  </si>
  <si>
    <t>clle 9 n 2e 23</t>
  </si>
  <si>
    <t>ACCESORIOS MURANO</t>
  </si>
  <si>
    <t>CR 7 # 10 - 78 BRR VESALLES</t>
  </si>
  <si>
    <t>3870</t>
  </si>
  <si>
    <t>DROGUERIAS COLOMBIA FARMA SUC CHAPARRAL 3</t>
  </si>
  <si>
    <t>16070</t>
  </si>
  <si>
    <t>DROGUERIAS COLOMBIA FARMA SUCURSAL CALLE 19</t>
  </si>
  <si>
    <t>16363</t>
  </si>
  <si>
    <t>DROGUERIA MINIMARKET LA SEGUNDA</t>
  </si>
  <si>
    <t>PLATIK - INNOVACEL TECNOLOGIA</t>
  </si>
  <si>
    <t>CL 8 SUR 38 A 57</t>
  </si>
  <si>
    <t>PAPELERA Y MISCELANEA GRAFOS</t>
  </si>
  <si>
    <t>CARRERA 38 # 9 -55 SUR</t>
  </si>
  <si>
    <t>5343</t>
  </si>
  <si>
    <t>DROGUERIA MINIMARKET UNIVERSAL DE LA 156</t>
  </si>
  <si>
    <t>PLATIK - MULTIDETALLES CONCHIS</t>
  </si>
  <si>
    <t>CLL 156 7B 14</t>
  </si>
  <si>
    <t>TEC CELL 156</t>
  </si>
  <si>
    <t>CL 156 # 7 B 06 BRR BARRANCAS</t>
  </si>
  <si>
    <t>21702</t>
  </si>
  <si>
    <t>DROGUERIA MISCELANEA SAN RAFAEL</t>
  </si>
  <si>
    <t>ANDY MAGALY SUAZA VARGAS</t>
  </si>
  <si>
    <t>EL COCUY</t>
  </si>
  <si>
    <t>cl 7 5 01</t>
  </si>
  <si>
    <t>AGENCIA GACELA</t>
  </si>
  <si>
    <t>CR 5 # 7 60 BRR CENTRO EL COCUY</t>
  </si>
  <si>
    <t>2914</t>
  </si>
  <si>
    <t>DROGUERIA MISCELANEA Y CABINAS MUNDIAL # 2</t>
  </si>
  <si>
    <t>INYESCA COMUNICACIONES MANUEL</t>
  </si>
  <si>
    <t>Calle 16   # 40  - 03</t>
  </si>
  <si>
    <t>VARIEDADES KAMURI</t>
  </si>
  <si>
    <t>CL. 16 #37A-16 CALI VALLE DEL CAUCA</t>
  </si>
  <si>
    <t>8492</t>
  </si>
  <si>
    <t>DROGUERIA MITOSIS</t>
  </si>
  <si>
    <t>NELLY RINCON</t>
  </si>
  <si>
    <t>Carrera 16   # 36  - 09</t>
  </si>
  <si>
    <t>SOLUCIONES ELECTRONICAS</t>
  </si>
  <si>
    <t>CL. 44CC #9B-14 MEDELLN ANTIOQUIA</t>
  </si>
  <si>
    <t>21405</t>
  </si>
  <si>
    <t>DROGUERIA MIXTA VIDA SER</t>
  </si>
  <si>
    <t>INGRID PATRICIA ESCOBAR  MARADEY</t>
  </si>
  <si>
    <t>Carrera 32   # 48  - 17</t>
  </si>
  <si>
    <t>19069</t>
  </si>
  <si>
    <t>DROGUERIA MONTICELLO</t>
  </si>
  <si>
    <t>PLATIK - CIGARRERIA SAN ROQUE</t>
  </si>
  <si>
    <t>CL 145 128 40 L 18</t>
  </si>
  <si>
    <t>ARTE IMPRESIN</t>
  </si>
  <si>
    <t>CL. 145 #118-61 BOGOT COLOMBIA</t>
  </si>
  <si>
    <t>2257</t>
  </si>
  <si>
    <t>DROGUERIA MONTREAL</t>
  </si>
  <si>
    <t>DIFER CL 53</t>
  </si>
  <si>
    <t>CR 9 # 53 63 BRR CHAPINERO CENTRAL</t>
  </si>
  <si>
    <t>6812</t>
  </si>
  <si>
    <t>DROGUERIA MORABIA</t>
  </si>
  <si>
    <t>SABINA STELLA CASTARREDA CHITIVA</t>
  </si>
  <si>
    <t>TURMEQUÉ</t>
  </si>
  <si>
    <t>Carrera 3   # 3 - 32</t>
  </si>
  <si>
    <t>1000 COSITAS PARA SU HOGAR</t>
  </si>
  <si>
    <t>VENTAQUEMADA</t>
  </si>
  <si>
    <t>CR 5 # 5 34 BRR CENTRO</t>
  </si>
  <si>
    <t>22940</t>
  </si>
  <si>
    <t>DROGUERIA MR EXPRESS</t>
  </si>
  <si>
    <t>MISCELANEA Y PAPELERIA TRES</t>
  </si>
  <si>
    <t>VEREDA AZAFRANAL KM 40 VI GIRARDOT-</t>
  </si>
  <si>
    <t>24835</t>
  </si>
  <si>
    <t>DROGUERIA MR. T</t>
  </si>
  <si>
    <t>PLATIK - R PUNTO EXACTO 60</t>
  </si>
  <si>
    <t>CLL  5B 60 03</t>
  </si>
  <si>
    <t>IMPRESIONES VAKE</t>
  </si>
  <si>
    <t>CR 60 # 5 B 35 BRR GALAN</t>
  </si>
  <si>
    <t>23579</t>
  </si>
  <si>
    <t>DROGUERIA SALUD Y VIDA SR</t>
  </si>
  <si>
    <t>BOLIVAR BOLIVAR SOTOBOLIVAR</t>
  </si>
  <si>
    <t>SAN ROQUE</t>
  </si>
  <si>
    <t>Calle 19 Bis # Bis 20/80</t>
  </si>
  <si>
    <t>20417</t>
  </si>
  <si>
    <t>DROGUERIA SALUDMETRIA JORDAN</t>
  </si>
  <si>
    <t>CRISTIAN FABIAN  MANRIQUE VEGA</t>
  </si>
  <si>
    <t>calle 40 # 10 - 17 barri</t>
  </si>
  <si>
    <t>SERVICIOS COMERCIALES</t>
  </si>
  <si>
    <t>AV. GUABINAL #46-79 IBAGU TOLIMA COLOMBIA</t>
  </si>
  <si>
    <t>17386</t>
  </si>
  <si>
    <t>DROGUERIA SALUDVITAL OBRERO</t>
  </si>
  <si>
    <t>MARGARITA AGUIRRE FOTOMARVYC</t>
  </si>
  <si>
    <t>Calle 33  #  54  30   Ba</t>
  </si>
  <si>
    <t>20694</t>
  </si>
  <si>
    <t>DROGUERIA SALVADOR 11 DE NOVIEMBRE</t>
  </si>
  <si>
    <t>MARIA E SANTANA</t>
  </si>
  <si>
    <t>Calle 29j #30-68</t>
  </si>
  <si>
    <t>22049</t>
  </si>
  <si>
    <t>DROGUERIA SALVADOR SANTA CRUZ</t>
  </si>
  <si>
    <t>13667</t>
  </si>
  <si>
    <t>DROGUERIA SAMACA</t>
  </si>
  <si>
    <t>MULTITAREAS EXPRESS</t>
  </si>
  <si>
    <t>SAMACA</t>
  </si>
  <si>
    <t>CL 6 # 5 10 BRR PARAISO</t>
  </si>
  <si>
    <t>17348</t>
  </si>
  <si>
    <t>DROGUERIA SAMIR</t>
  </si>
  <si>
    <t>JJ PAPELERA MISCELANNEA Y</t>
  </si>
  <si>
    <t>AK 70 # 74 D 37  LC 1 BRR BONANZA</t>
  </si>
  <si>
    <t>4820</t>
  </si>
  <si>
    <t>DROGUERIA SAN ANDRES G</t>
  </si>
  <si>
    <t>MARTA RODRIGUEZ ESTERO</t>
  </si>
  <si>
    <t>Calle 8 10 b 17</t>
  </si>
  <si>
    <t>COPIAS VIVIANA</t>
  </si>
  <si>
    <t>CL 8 # 10 B 103  AP 102 BRR EL ESTERO</t>
  </si>
  <si>
    <t>8767</t>
  </si>
  <si>
    <t>DROGUERIA SAN ANDRES G 2</t>
  </si>
  <si>
    <t>GLORIA RIVASCASTA?EDA</t>
  </si>
  <si>
    <t>Calle 12  #  18b-16   Ca</t>
  </si>
  <si>
    <t>MULTISERVICIOS DEL META</t>
  </si>
  <si>
    <t>CL 14 # 19 04  LC 2 BRR CANTARRANA ET 2</t>
  </si>
  <si>
    <t>22041</t>
  </si>
  <si>
    <t>DROGUERIA SAN ANDRES G1</t>
  </si>
  <si>
    <t>DROGUERIA FARMAVITAL.COM</t>
  </si>
  <si>
    <t>calle 6 sur # 1 c 27</t>
  </si>
  <si>
    <t>LA SALA SOLUCIONES INTEGRALES</t>
  </si>
  <si>
    <t>CR 5 # 10 69 BRR CENTRO</t>
  </si>
  <si>
    <t>23422</t>
  </si>
  <si>
    <t>DROGUERIA SAN ANDRES L P</t>
  </si>
  <si>
    <t>4444</t>
  </si>
  <si>
    <t>DROGUERIA SUPERIOR GUATEQUE</t>
  </si>
  <si>
    <t>CG PAPELERIA</t>
  </si>
  <si>
    <t>CR 4 # 9 23 BRR EL LIBERTADOR GUATEQUE</t>
  </si>
  <si>
    <t>20686</t>
  </si>
  <si>
    <t>DROGUERIA SUPERSALUD</t>
  </si>
  <si>
    <t>YENI PATRICIA CASTANEDA MACIAS</t>
  </si>
  <si>
    <t>calle 33 #89/12</t>
  </si>
  <si>
    <t>INTERSERVICIOS DIGITALES EN LINEA</t>
  </si>
  <si>
    <t>CR 12 # 10 49 BRR LAS FERIAS</t>
  </si>
  <si>
    <t>6005</t>
  </si>
  <si>
    <t>DROGUERIA SUPERSALUD 4 AQ</t>
  </si>
  <si>
    <t>MONICA YULIETH  VARGAS</t>
  </si>
  <si>
    <t>AQUITANIA</t>
  </si>
  <si>
    <t>Carrera 6 # 7 -14</t>
  </si>
  <si>
    <t>ARQUICELL COMUNICACIONES</t>
  </si>
  <si>
    <t>CR 9 # 4 40  PAR ECOTURISTICO BRR CENTRO</t>
  </si>
  <si>
    <t>11536</t>
  </si>
  <si>
    <t>DROGUERIA SUPERSALUD NO 1</t>
  </si>
  <si>
    <t>23673</t>
  </si>
  <si>
    <t>DROGUERIA SUPERTRIUNFO VILLALUZ</t>
  </si>
  <si>
    <t>VHF COMUNICARTE 2</t>
  </si>
  <si>
    <t>CR 77 A # 64 F 31 BRR VILLA LUZ</t>
  </si>
  <si>
    <t>1899</t>
  </si>
  <si>
    <t>DROGUERIA SUPERVILLA</t>
  </si>
  <si>
    <t>Cali Avenida Sexta</t>
  </si>
  <si>
    <t>Cll. 21 Norte No. 5b-46</t>
  </si>
  <si>
    <t>JANETH GOMEZ</t>
  </si>
  <si>
    <t>CRA 12  51 31  LC 2</t>
  </si>
  <si>
    <t>LA TELEFONICA</t>
  </si>
  <si>
    <t>CL 52 # 12 49 BRR VILLA COLOMBIA</t>
  </si>
  <si>
    <t>3373</t>
  </si>
  <si>
    <t>DROGUERIA SUPERVILLA # 2 PIPE</t>
  </si>
  <si>
    <t>SERGIO PEREZ</t>
  </si>
  <si>
    <t>calle 50 10a 04</t>
  </si>
  <si>
    <t>25074</t>
  </si>
  <si>
    <t>DROGUERIA SURBANA</t>
  </si>
  <si>
    <t>24745</t>
  </si>
  <si>
    <t>DROGUERIA SURTIDROGAS</t>
  </si>
  <si>
    <t>PUNTOSERVIS SOGAMOSO</t>
  </si>
  <si>
    <t>CR 20 # 6 43  LC 1 BRR SIMON BOLIVAR</t>
  </si>
  <si>
    <t>18752</t>
  </si>
  <si>
    <t>DROGUERIA SURTIFAMILIAR G J 1</t>
  </si>
  <si>
    <t>PLATIK - BIENVENIDOS A JUAN</t>
  </si>
  <si>
    <t>CRA 116 77B 42 LC 2</t>
  </si>
  <si>
    <t>610344</t>
  </si>
  <si>
    <t>ECH AEH CAÃ'ON STA LIBRADA</t>
  </si>
  <si>
    <t>PLATIK - HECTOR GIRALDO LOPEZ</t>
  </si>
  <si>
    <t>CR 14L 73B 56 SUR</t>
  </si>
  <si>
    <t>MANDARINA INC</t>
  </si>
  <si>
    <t>CR 14 L # 73 D 31 - SUR BRR SANTA LIBRADA</t>
  </si>
  <si>
    <t>610186</t>
  </si>
  <si>
    <t>ECH AEH CHAP TOBERIN</t>
  </si>
  <si>
    <t>610282</t>
  </si>
  <si>
    <t>ECH AEH CHAP. HEROES</t>
  </si>
  <si>
    <t>DOCUCOPIAR</t>
  </si>
  <si>
    <t>CL. 74 #14-37 BOGOT COLOMBIA</t>
  </si>
  <si>
    <t>610357</t>
  </si>
  <si>
    <t>ECH AEH ER FLORIDA NUEVO</t>
  </si>
  <si>
    <t>PLATIK - CENTRO DE COMPUTO Y</t>
  </si>
  <si>
    <t>CR 87  71 60 LC. 19</t>
  </si>
  <si>
    <t>DON PAGO ZARZAMORA</t>
  </si>
  <si>
    <t>CR 90 # 70 B 52 BRR ZARZAMORA</t>
  </si>
  <si>
    <t>610247</t>
  </si>
  <si>
    <t>ECH AEH ER QUIRIGUA</t>
  </si>
  <si>
    <t>610266</t>
  </si>
  <si>
    <t>ECH AEH ER S. BOLIVAR</t>
  </si>
  <si>
    <t>610816</t>
  </si>
  <si>
    <t>ECH AEH HE FERIAS 2</t>
  </si>
  <si>
    <t>PLATIK - M.F MOVILES</t>
  </si>
  <si>
    <t>CR 70 72  38</t>
  </si>
  <si>
    <t>PUBLIGRAFICOSCOM</t>
  </si>
  <si>
    <t>CRA. 69G #71-51 BOGOT COLOMBIA</t>
  </si>
  <si>
    <t>610223</t>
  </si>
  <si>
    <t>ECH AEH KN BOSA CASTILLO</t>
  </si>
  <si>
    <t>PLATIK - SERVICADE</t>
  </si>
  <si>
    <t>CR 87C 68A 19 SUR</t>
  </si>
  <si>
    <t>DROGUERIA ROMERO EXPRESS</t>
  </si>
  <si>
    <t>CL. 67 SUR #87L-1 BOGOT COLOMBIA</t>
  </si>
  <si>
    <t>610937</t>
  </si>
  <si>
    <t>ECH AEH KN BOSA LINDA</t>
  </si>
  <si>
    <t>PLATIK - PAPELERIA SALOME</t>
  </si>
  <si>
    <t>CR 85B  57B 15 SUR</t>
  </si>
  <si>
    <t>PAGOS JUANMA</t>
  </si>
  <si>
    <t>CL 57 B SUR # 85 20 BRR VILLA CLEMENCIA</t>
  </si>
  <si>
    <t>610227</t>
  </si>
  <si>
    <t>ECH AEH KN FONTIBON 2</t>
  </si>
  <si>
    <t>VARIEDADES YACOB</t>
  </si>
  <si>
    <t>CR 111 A # 16 H 33 BRR BAHIA SOLANO</t>
  </si>
  <si>
    <t>610395</t>
  </si>
  <si>
    <t>ECH AEH KN PATIO BONITO1</t>
  </si>
  <si>
    <t>PLATIK - JENNY ALEJANDRA</t>
  </si>
  <si>
    <t>CR 86 37A 28SUR</t>
  </si>
  <si>
    <t>INTERNET LUCHIS</t>
  </si>
  <si>
    <t>CL 38 B SUR # 83 42 BRR LLANO GRANDE</t>
  </si>
  <si>
    <t>25380</t>
  </si>
  <si>
    <t>DROGUERIA MR.T 2</t>
  </si>
  <si>
    <t>PLATIK - DROGUERIA ANDALUCITA</t>
  </si>
  <si>
    <t>KR 3 1B 83</t>
  </si>
  <si>
    <t>VARIEDADES CAMI</t>
  </si>
  <si>
    <t>CRA 5 NO. 2-61</t>
  </si>
  <si>
    <t>25127</t>
  </si>
  <si>
    <t>DROGUERIA MULTI H</t>
  </si>
  <si>
    <t>FOTO ANDRES</t>
  </si>
  <si>
    <t>Carrera 3  #  3  32   Ba</t>
  </si>
  <si>
    <t>RECAUDOS VALERY LA PAILA</t>
  </si>
  <si>
    <t>CL 11 CR 5 ESQ BRR RAFAEL GONZALEZ</t>
  </si>
  <si>
    <t>10411</t>
  </si>
  <si>
    <t>DROGUERIA MULTIDESCUENTOS DE CARTAGO</t>
  </si>
  <si>
    <t>ELKIN JARAMILLO</t>
  </si>
  <si>
    <t>Calle 20  3 cn-45</t>
  </si>
  <si>
    <t>2382</t>
  </si>
  <si>
    <t>DROGUERIA MULTIFAMA</t>
  </si>
  <si>
    <t>6922</t>
  </si>
  <si>
    <t>DROGUERIA MULTIFAMILIAR</t>
  </si>
  <si>
    <t>FRANKLIN JAINIVER BERRIO</t>
  </si>
  <si>
    <t>PORE</t>
  </si>
  <si>
    <t>Cr 20 3-74</t>
  </si>
  <si>
    <t>AUTOSERVICIO ARCOIRIS Y</t>
  </si>
  <si>
    <t>PAZ DE ARIPORO</t>
  </si>
  <si>
    <t>CL 9 # 1 01 BRR LOS CENTAUROS</t>
  </si>
  <si>
    <t>15964</t>
  </si>
  <si>
    <t>DROGUERIA MULTIFAMILIAR DE CARTAGO</t>
  </si>
  <si>
    <t>EROEN GONZALEZ ALVAREZ</t>
  </si>
  <si>
    <t>Carrera 12   # 10  - 50</t>
  </si>
  <si>
    <t>CL. 10 6-57 INT. OLIMPICA</t>
  </si>
  <si>
    <t>13466</t>
  </si>
  <si>
    <t>DROGUERIA MULTIFARMA CALI</t>
  </si>
  <si>
    <t>JOSE CANAVAL</t>
  </si>
  <si>
    <t>Carrera 7 S  # 62  - 27</t>
  </si>
  <si>
    <t>QABLASCEIBAS</t>
  </si>
  <si>
    <t>CR 7 M # 63 04 BRR LAS CEIBAS</t>
  </si>
  <si>
    <t>8752</t>
  </si>
  <si>
    <t>DROGUERIA MULTIFARMA MEDICA</t>
  </si>
  <si>
    <t>5738</t>
  </si>
  <si>
    <t>DROGUERIA MUNDIAL DE PUERTO SALGAR</t>
  </si>
  <si>
    <t>MILENA MARTINEZ</t>
  </si>
  <si>
    <t>Carrera 15  #  12-112</t>
  </si>
  <si>
    <t>PUNTO MAK</t>
  </si>
  <si>
    <t>TV 11 A # 12 18 BRR CENTRO</t>
  </si>
  <si>
    <t>20305</t>
  </si>
  <si>
    <t>DROGUERIA MUNDIAL M&amp;M 3</t>
  </si>
  <si>
    <t>22698</t>
  </si>
  <si>
    <t>DROGUERIA MURANO</t>
  </si>
  <si>
    <t>25064</t>
  </si>
  <si>
    <t>DROGUERIA MURANO FUNZA</t>
  </si>
  <si>
    <t>PLATIK - PRACTISISTEMAS SAS</t>
  </si>
  <si>
    <t>CARRERA 10 6 90</t>
  </si>
  <si>
    <t>STL CC VISTO SAN VICTORINO</t>
  </si>
  <si>
    <t>CR 14 # 9 48  CC VISTO LOCAL 3026 BRR SAN</t>
  </si>
  <si>
    <t>21205</t>
  </si>
  <si>
    <t>DROGUERIA SAN ANDRESITO</t>
  </si>
  <si>
    <t>DROGUERIA SAN ANDRES BRAYAN</t>
  </si>
  <si>
    <t>CRA 37 N 7 15 ANGANOY</t>
  </si>
  <si>
    <t>DROGUERIA MULTIFARMA LA 7A</t>
  </si>
  <si>
    <t>CL 7 # 35-73 BRR SAN VICENTE</t>
  </si>
  <si>
    <t>15227</t>
  </si>
  <si>
    <t>DROGUERIA SAN BERNARDO DOLORES</t>
  </si>
  <si>
    <t>JOSE ELIECER PERALTA GONZALES</t>
  </si>
  <si>
    <t>DOLORES</t>
  </si>
  <si>
    <t>calle 9 n 7 a 01</t>
  </si>
  <si>
    <t>DINSUAGRO DEL TOLIMA</t>
  </si>
  <si>
    <t>CR 7 # 5 01 BRR CENTRO</t>
  </si>
  <si>
    <t>10962</t>
  </si>
  <si>
    <t>DROGUERIA SAN CIPRIANO</t>
  </si>
  <si>
    <t>PLATIK - DROGUERIAS EL MOCHUELO</t>
  </si>
  <si>
    <t>CR 54D 167 48 LOCAL 6</t>
  </si>
  <si>
    <t>1058</t>
  </si>
  <si>
    <t>DROGUERIA SAN DIEGO LM</t>
  </si>
  <si>
    <t>PLATIK - PAPELEIA Y MISCELANEA</t>
  </si>
  <si>
    <t>CL 129D 104F 17</t>
  </si>
  <si>
    <t>EL ENCANTO  DETALLES Y</t>
  </si>
  <si>
    <t>CL 130 D BIS # 105 C 22 BRR SUBA</t>
  </si>
  <si>
    <t>14941</t>
  </si>
  <si>
    <t>DROGUERIA SAN DIEGO SOGAMOSO</t>
  </si>
  <si>
    <t>PUNTO DE PAGO SOGAMOSO</t>
  </si>
  <si>
    <t>CL 16 # 12 13 BRR CENTRO</t>
  </si>
  <si>
    <t>16931</t>
  </si>
  <si>
    <t>DROGUERIA SAN ESTEBAN</t>
  </si>
  <si>
    <t>ESTACION TECNOLOGICA</t>
  </si>
  <si>
    <t>Carrera 130   # 62 26 -</t>
  </si>
  <si>
    <t>INGENIO DE ARTE</t>
  </si>
  <si>
    <t>CR 108 # 43-07 BRR SAN JAVIER</t>
  </si>
  <si>
    <t>12857</t>
  </si>
  <si>
    <t>DROGUERIA SAN EUGENIO</t>
  </si>
  <si>
    <t>TELCELL SRC</t>
  </si>
  <si>
    <t>CRA. 15 #13-100 SANTA ROSA DE CABAL</t>
  </si>
  <si>
    <t>17282</t>
  </si>
  <si>
    <t>DROGUERIA SAN FERNANDO DEL PUERTO</t>
  </si>
  <si>
    <t>13639</t>
  </si>
  <si>
    <t>DROGUERIA SAN FRANCISCO</t>
  </si>
  <si>
    <t>CLAUDIA  VIDUAL</t>
  </si>
  <si>
    <t>calle 15 A  Nro. 23 - 05</t>
  </si>
  <si>
    <t>COLPAGOS LILY Y SAMY</t>
  </si>
  <si>
    <t>CL 14 # 11 29 BRR EL CENTRO</t>
  </si>
  <si>
    <t>2295</t>
  </si>
  <si>
    <t>DROGUERIA SAN GABRIEL</t>
  </si>
  <si>
    <t>JOSE HERMES  MARIN OLAYA</t>
  </si>
  <si>
    <t>calle 48d sur #55a - 42</t>
  </si>
  <si>
    <t>12640</t>
  </si>
  <si>
    <t>DROGUERIA SAN GABRIEL 2</t>
  </si>
  <si>
    <t>14457</t>
  </si>
  <si>
    <t>DROGUERIA SURTIFARMA SOGAMOSO</t>
  </si>
  <si>
    <t>LEONARDO  SIERRA PEREZ</t>
  </si>
  <si>
    <t>cra 18 1-65</t>
  </si>
  <si>
    <t>JSEBAS GAME</t>
  </si>
  <si>
    <t>CARRERA 14 # 3-55</t>
  </si>
  <si>
    <t>15654</t>
  </si>
  <si>
    <t>DROGUERIA SURTIPHARMA H&amp;M</t>
  </si>
  <si>
    <t>CL 2 # 3 69 BRR NEMOCON</t>
  </si>
  <si>
    <t>15891</t>
  </si>
  <si>
    <t>DROGUERIA TAKALI</t>
  </si>
  <si>
    <t>21544</t>
  </si>
  <si>
    <t>DROGUERIA TASQUEÃ'ITA</t>
  </si>
  <si>
    <t>HECTOR ROJAS</t>
  </si>
  <si>
    <t>TASCO</t>
  </si>
  <si>
    <t>calle 2 n?? 4 37</t>
  </si>
  <si>
    <t>CENTRO DE SOLUCIONES SELFIE</t>
  </si>
  <si>
    <t>CR 6 # 7 42 BRR TASCO</t>
  </si>
  <si>
    <t>22415</t>
  </si>
  <si>
    <t>DROGUERIA TATIANA J . P NO 4</t>
  </si>
  <si>
    <t>PLATIK - DRIGUERIA ASUSALUD</t>
  </si>
  <si>
    <t>CLL 1 69D 14</t>
  </si>
  <si>
    <t>1020</t>
  </si>
  <si>
    <t>DROGUERIA TAYRONA</t>
  </si>
  <si>
    <t>Calle 44 # 65-100</t>
  </si>
  <si>
    <t>ESTANQUILLOS GIRALDOS</t>
  </si>
  <si>
    <t>Calle 43  #  66  17   Ba</t>
  </si>
  <si>
    <t>11732</t>
  </si>
  <si>
    <t>DROGUERIA TEJARES</t>
  </si>
  <si>
    <t>LEIDY CARTAGENA</t>
  </si>
  <si>
    <t>Calle 70   # 7  - 21   B</t>
  </si>
  <si>
    <t>MINIMARKET MATEO</t>
  </si>
  <si>
    <t>CL 72 A # 7 A BIS 28 BRR ALFONSO LOPEZ</t>
  </si>
  <si>
    <t>22829</t>
  </si>
  <si>
    <t>DROGUERIA TELLEZ CLASS</t>
  </si>
  <si>
    <t>PLATIK - VIRTUAL GAME 1</t>
  </si>
  <si>
    <t>CL 57A SUR 80 41</t>
  </si>
  <si>
    <t>IBC COMPUTADORES</t>
  </si>
  <si>
    <t>CRA. 80B #57B SUR-82 BOGOT COLOMBIA</t>
  </si>
  <si>
    <t>14765</t>
  </si>
  <si>
    <t>DROGUERIA TERRAGRANDE</t>
  </si>
  <si>
    <t>ONDARAMICA</t>
  </si>
  <si>
    <t>CR 9 ESTE # 38 23  CA 144 ALELIES BRR SAN</t>
  </si>
  <si>
    <t>14836</t>
  </si>
  <si>
    <t>DROGUERIA TEUSAQUILLO</t>
  </si>
  <si>
    <t>PLATIK - OFISISTEMAS COM</t>
  </si>
  <si>
    <t>CL 34 19 17</t>
  </si>
  <si>
    <t>18513</t>
  </si>
  <si>
    <t>DROGUERIA Y PAÃ'ALERA LA ECONOMICA</t>
  </si>
  <si>
    <t>14798</t>
  </si>
  <si>
    <t>DROGUERIA Y PERFUMERIA COMUNITARIA DE LA 80</t>
  </si>
  <si>
    <t>SERVI ENVIOS AVENIDA CALI</t>
  </si>
  <si>
    <t>AK 86 # 77 A 16  LC 1 BRR ENGATIVA LA</t>
  </si>
  <si>
    <t>7696</t>
  </si>
  <si>
    <t>DROGUERIA Y PERFUMERIA ECONOMICA</t>
  </si>
  <si>
    <t>LUISA FERNANDA RODRIGUEZ</t>
  </si>
  <si>
    <t>Cra 34 num 104 04</t>
  </si>
  <si>
    <t>TV 34 # 107 36  ET I BRR ALTOVIENTO</t>
  </si>
  <si>
    <t>9635</t>
  </si>
  <si>
    <t>DROGUERIA Y PERFUMERIA EL ALCON GRIS</t>
  </si>
  <si>
    <t>VIDRIERA Y MARQUETERA DYC</t>
  </si>
  <si>
    <t>CL 58 K SUR # 78 M 15 BRR JOSE ANTONIO</t>
  </si>
  <si>
    <t>14038</t>
  </si>
  <si>
    <t>DROGUERIA Y PERFUMERIA EL CAMPESINO</t>
  </si>
  <si>
    <t>JUNIER FERNANDO  SANCHEZ</t>
  </si>
  <si>
    <t>cr 9  706</t>
  </si>
  <si>
    <t>14766</t>
  </si>
  <si>
    <t>DROGUERIA Y PERFUMERIA LA 105</t>
  </si>
  <si>
    <t>PLATIK - DROGUERIA LUR</t>
  </si>
  <si>
    <t>CR 105  64D  05</t>
  </si>
  <si>
    <t>MISCELANEA Y PAPELERIA JACQUI</t>
  </si>
  <si>
    <t>CARRERA 105 F 67 - 20</t>
  </si>
  <si>
    <t>21887</t>
  </si>
  <si>
    <t>DROGUERIA Y PERFUMERIA LA CORUÃ'A</t>
  </si>
  <si>
    <t>14764</t>
  </si>
  <si>
    <t>DROGUERIA Y PERFUMERIA LA ESMERLADA</t>
  </si>
  <si>
    <t>PLATIK - R YANETH CONSUELO CARO</t>
  </si>
  <si>
    <t>CL 64B 111C 76</t>
  </si>
  <si>
    <t>INTERRAPIDISIMO VILLA GLADYS</t>
  </si>
  <si>
    <t>CLL 64 # 111 B -03</t>
  </si>
  <si>
    <t>13450</t>
  </si>
  <si>
    <t>DROGUERIA Y PERFUMERIA LA REAL SOCIEDAD</t>
  </si>
  <si>
    <t>PLATIK - ANA EDELMIRA CASTIBLANCO</t>
  </si>
  <si>
    <t>CL 62 SUR 41 A 12</t>
  </si>
  <si>
    <t>DON PAGO LA CANDELARIA</t>
  </si>
  <si>
    <t>CL 62 SUR # 43 A 32 BRR CANDELARIA LA</t>
  </si>
  <si>
    <t>25190</t>
  </si>
  <si>
    <t>DROGUERIA Y PERFUMERIA LA SEPTIMA</t>
  </si>
  <si>
    <t>JOS?? ARLEY CASTA??O</t>
  </si>
  <si>
    <t>Montenegro</t>
  </si>
  <si>
    <t>OPERADOR TURISTICO RUTA 20</t>
  </si>
  <si>
    <t>CL 20 # 10 29 BRR URIBE</t>
  </si>
  <si>
    <t>5752</t>
  </si>
  <si>
    <t>DROGUERIA Y PERFUMERIA MEDINA</t>
  </si>
  <si>
    <t>AREINA RINCON</t>
  </si>
  <si>
    <t>EL PLAYÓN</t>
  </si>
  <si>
    <t>cra 8 num 11-50</t>
  </si>
  <si>
    <t>INVERSIONES RODRIGUEZ</t>
  </si>
  <si>
    <t>EL PLAYON</t>
  </si>
  <si>
    <t>CR 6 # 8 30 BRR ROBERTO ORTEGA</t>
  </si>
  <si>
    <t>21550</t>
  </si>
  <si>
    <t>DROGUERIA MURCIA</t>
  </si>
  <si>
    <t>DIEGO CUESTAS</t>
  </si>
  <si>
    <t>TELLO</t>
  </si>
  <si>
    <t>carrera 22a 1-10</t>
  </si>
  <si>
    <t>MULTISERVICIO SIERRA DEL GRAMAL</t>
  </si>
  <si>
    <t>CRA. 7 #4-81 TELLO HUILA COLOMBIA</t>
  </si>
  <si>
    <t>16005</t>
  </si>
  <si>
    <t>DROGUERIA MYLENPHAR</t>
  </si>
  <si>
    <t>YENNY FAIZURY BRAVO RAMOS</t>
  </si>
  <si>
    <t>Ghh</t>
  </si>
  <si>
    <t>MINIEXPRESS ACACIAS BRR</t>
  </si>
  <si>
    <t>CL 15 # 21 39 BRR COOPERATIVO</t>
  </si>
  <si>
    <t>20805</t>
  </si>
  <si>
    <t>DROGUERIA NACIONAL DE DROGAS 2</t>
  </si>
  <si>
    <t>23384</t>
  </si>
  <si>
    <t>DROGUERIA NACIONAL DE DROGAS 3</t>
  </si>
  <si>
    <t>PLATIK - MULTISERVICIOS EYM</t>
  </si>
  <si>
    <t>CALLE 11A 73A 82</t>
  </si>
  <si>
    <t>DISTRIBUIDORA UNIVERSAL DE</t>
  </si>
  <si>
    <t>CL. 10B #72C-1 BOGOT COLOMBIA</t>
  </si>
  <si>
    <t>20537</t>
  </si>
  <si>
    <t>DROGUERIA NACIONAL LA SEXTA</t>
  </si>
  <si>
    <t>Alejandro Carrillo</t>
  </si>
  <si>
    <t>CRA 39 # 9 A 04 SEXTA ETAPA LA ESPERANZA</t>
  </si>
  <si>
    <t>21019</t>
  </si>
  <si>
    <t>DROGUERIA NATURAL DABRA</t>
  </si>
  <si>
    <t>Calle 83 No. 4 -72 sur</t>
  </si>
  <si>
    <t>22568</t>
  </si>
  <si>
    <t>DROGUERIA NATURFARMA LA FAVORITA</t>
  </si>
  <si>
    <t>RUTH VIVIANA MONDRAGON</t>
  </si>
  <si>
    <t>CALIMA</t>
  </si>
  <si>
    <t>1114726891</t>
  </si>
  <si>
    <t>INC CALIMA</t>
  </si>
  <si>
    <t>CALIMA (DARIEN)</t>
  </si>
  <si>
    <t>CRA. 6 #946 DARIN CALIMA VALLE DEL CAUCA</t>
  </si>
  <si>
    <t>23865</t>
  </si>
  <si>
    <t>DROGUERIA NICOLAS</t>
  </si>
  <si>
    <t>MUNDO NET MARIA YOHANA BARCO</t>
  </si>
  <si>
    <t>carrera 27 D #79-03  Alf</t>
  </si>
  <si>
    <t>COMPUTECHNOLOGYKS</t>
  </si>
  <si>
    <t>CR 28 # 86 25 BRR BONILLA ARANGON</t>
  </si>
  <si>
    <t>17322</t>
  </si>
  <si>
    <t>DROGUERIA NOVA SALUD</t>
  </si>
  <si>
    <t>INTERNET SERMARKETING</t>
  </si>
  <si>
    <t>Carrera 30 calle 102A 02</t>
  </si>
  <si>
    <t>CIBER NYTRO</t>
  </si>
  <si>
    <t>CL 107 # 32 20 BRR SANTO DOMINGO</t>
  </si>
  <si>
    <t>19068</t>
  </si>
  <si>
    <t>DROGUERIA NUEVA ANDALUCIA</t>
  </si>
  <si>
    <t>NEHRMIAS DAVID OSORIO MEDINA</t>
  </si>
  <si>
    <t>Calle 107 # 48b-32</t>
  </si>
  <si>
    <t>PELUQUERA MARILUNA</t>
  </si>
  <si>
    <t>CL 107 # 51 06 BRR ANDALUCIA</t>
  </si>
  <si>
    <t>6591</t>
  </si>
  <si>
    <t>DROGUERIA NUEVA ARLEQUIN</t>
  </si>
  <si>
    <t>11390</t>
  </si>
  <si>
    <t>DROGUERIA NUEVA ARLEQUIN 2</t>
  </si>
  <si>
    <t>16987</t>
  </si>
  <si>
    <t>DROGUERIA SAN GREGORIO OROCUE</t>
  </si>
  <si>
    <t>RODY BELTRAN PARRA</t>
  </si>
  <si>
    <t>Mz f 2-26b barrio bendic</t>
  </si>
  <si>
    <t>RUBYCELCOM</t>
  </si>
  <si>
    <t>OROCUE</t>
  </si>
  <si>
    <t>CL 4 # 8 - 72 BRR LA CANDELARIA</t>
  </si>
  <si>
    <t>5565</t>
  </si>
  <si>
    <t>DROGUERIA SAN IGNACIO ABEJORRAL</t>
  </si>
  <si>
    <t>18671</t>
  </si>
  <si>
    <t>DROGUERIA SAN JOSE DE LA MONTAÃ'A</t>
  </si>
  <si>
    <t>MARIA VICTORIA ECHEVERRI OSPINA</t>
  </si>
  <si>
    <t>SAN ANDRES</t>
  </si>
  <si>
    <t>Av. las americas, kiosko</t>
  </si>
  <si>
    <t>VARIEDADES PARAISO</t>
  </si>
  <si>
    <t>SAN JOSE DE LA MONTANA</t>
  </si>
  <si>
    <t>CR 21 # 18 52 BRR CENTRO PARQUE SAN JOSE</t>
  </si>
  <si>
    <t>24995</t>
  </si>
  <si>
    <t>DROGUERIA SAN JOSE DE PIEDRAHANCHA</t>
  </si>
  <si>
    <t>DAYSI LORENA RIVERA ATIS</t>
  </si>
  <si>
    <t>MALLAMA</t>
  </si>
  <si>
    <t>Llorente Barrio el jard?</t>
  </si>
  <si>
    <t>6744</t>
  </si>
  <si>
    <t>DROGUERIA SAN JOSE OJ</t>
  </si>
  <si>
    <t>MOBILE SHOP LINK</t>
  </si>
  <si>
    <t>CHOACHI</t>
  </si>
  <si>
    <t>CL. 4 #2-30 CHOACH CUNDINAMARCA</t>
  </si>
  <si>
    <t>21752</t>
  </si>
  <si>
    <t>DROGUERIA SAN JUAN BAUTISTA</t>
  </si>
  <si>
    <t>ODISEA VILLA</t>
  </si>
  <si>
    <t>AGUADA</t>
  </si>
  <si>
    <t>cr 55 66 77</t>
  </si>
  <si>
    <t>BICICLETAS MECDU</t>
  </si>
  <si>
    <t>CONTRATACION</t>
  </si>
  <si>
    <t>CL 7 # 2 46 BRR PUEBLO NUEVO</t>
  </si>
  <si>
    <t>17852</t>
  </si>
  <si>
    <t>DROGUERIA SAN JUAN BOSCO PLUS</t>
  </si>
  <si>
    <t>5822</t>
  </si>
  <si>
    <t>DROGUERIA SAN JUAN DE DIOS</t>
  </si>
  <si>
    <t>MENSAJERIA Y ALGO MAS</t>
  </si>
  <si>
    <t>CL. 11 NTE. #14-4 ARMENIA QUINDO COLOMBIA</t>
  </si>
  <si>
    <t>16961</t>
  </si>
  <si>
    <t>DROGUERIA SAN LUIS</t>
  </si>
  <si>
    <t>TODO TRANSITO Y SEGUROS</t>
  </si>
  <si>
    <t>CR 19 # 17 52 BRR CRISTO REY</t>
  </si>
  <si>
    <t>16307</t>
  </si>
  <si>
    <t>DROGUERIA SAN MICHEL</t>
  </si>
  <si>
    <t>CAROLINA HERNANDEZ</t>
  </si>
  <si>
    <t>calle 42 # 108a-215</t>
  </si>
  <si>
    <t>21344</t>
  </si>
  <si>
    <t>DROGUERIA SAN MIGUEL LD</t>
  </si>
  <si>
    <t>INTERNET PEDREGAL PEDRO</t>
  </si>
  <si>
    <t>CARRERA 74 105A -17</t>
  </si>
  <si>
    <t>22807</t>
  </si>
  <si>
    <t>DROGUERIA THE NEW FAMILY M.V</t>
  </si>
  <si>
    <t>JULIO MARTIN  CASTARREDA DE LOS</t>
  </si>
  <si>
    <t>Cr 5 # 17 - 19 barrio el</t>
  </si>
  <si>
    <t>ESCRILEC</t>
  </si>
  <si>
    <t>CL. 17 #5-26 IBAGU TOLIMA COLOMBIA</t>
  </si>
  <si>
    <t>12834</t>
  </si>
  <si>
    <t>DROGUERIA TIVOLI</t>
  </si>
  <si>
    <t>24458</t>
  </si>
  <si>
    <t>DROGUERIA TIVOLI #2</t>
  </si>
  <si>
    <t>NAO PLACITA STEFANIA</t>
  </si>
  <si>
    <t>Cll 50a # 39-82</t>
  </si>
  <si>
    <t>14303</t>
  </si>
  <si>
    <t>DROGUERIA TODO EXITO</t>
  </si>
  <si>
    <t>INTERNEN BICICLETO</t>
  </si>
  <si>
    <t>SUTAMARCHAN</t>
  </si>
  <si>
    <t>CR 3 # 4 02 BRR CENTRO SUTAMARCHAN</t>
  </si>
  <si>
    <t>8615</t>
  </si>
  <si>
    <t>DROGUERIA TRICENTENARIA</t>
  </si>
  <si>
    <t>16525</t>
  </si>
  <si>
    <t>DROGUERIA TRINIDAD</t>
  </si>
  <si>
    <t>GLORIA TRINIDAD PAZ ROJAS</t>
  </si>
  <si>
    <t>Calle 22 # 9 68</t>
  </si>
  <si>
    <t>SU DROGUERIA FARMAVITAL</t>
  </si>
  <si>
    <t>CRA. 2 #23B-11 PASTO NARIO COLOMBIA</t>
  </si>
  <si>
    <t>18780</t>
  </si>
  <si>
    <t>DROGUERIA TRINNY</t>
  </si>
  <si>
    <t>VALERIA GRUESO RODRIGUEZ</t>
  </si>
  <si>
    <t>carrera 9 # 73 - 31</t>
  </si>
  <si>
    <t>2446</t>
  </si>
  <si>
    <t>DROGUERIA TU EXITO</t>
  </si>
  <si>
    <t>20521</t>
  </si>
  <si>
    <t>DROGUERIA TU FORMULA</t>
  </si>
  <si>
    <t>ANDRES GORDO CASTANO SPTO</t>
  </si>
  <si>
    <t>CLL. 31A #79 3</t>
  </si>
  <si>
    <t>CUTE PLACE</t>
  </si>
  <si>
    <t>CL. 32BB #78A-12 MEDELLN ANTIOQUIA</t>
  </si>
  <si>
    <t>20201</t>
  </si>
  <si>
    <t>DROGUERIA UN NUEVO LATIR</t>
  </si>
  <si>
    <t>TIENDA MIXTA II GLADIS CARMEN</t>
  </si>
  <si>
    <t>CL 80 28d 117</t>
  </si>
  <si>
    <t>DIGINET</t>
  </si>
  <si>
    <t>CL. 85 #28D 1-1 CALI VALLE DEL CAUCA</t>
  </si>
  <si>
    <t>4911</t>
  </si>
  <si>
    <t>DROGUERIA UNICA DE LA COLINA</t>
  </si>
  <si>
    <t>4975</t>
  </si>
  <si>
    <t>DROGUERIA UNICA DEL NORTE LTDA</t>
  </si>
  <si>
    <t>PUNTO DE PAGO</t>
  </si>
  <si>
    <t>CL 72 A # 22 07 BRR ALCAZARES</t>
  </si>
  <si>
    <t>15609</t>
  </si>
  <si>
    <t>DROGUERIAS COLOMBIA FARMA SUCURSAL CANDELARIA</t>
  </si>
  <si>
    <t>PLATIK - MIS ENANOS PAPELERIA</t>
  </si>
  <si>
    <t>CR 6 15 84 S LC 5</t>
  </si>
  <si>
    <t>AV JIMENEZ 8 50 BRR CENTRO</t>
  </si>
  <si>
    <t>10229</t>
  </si>
  <si>
    <t>DROGUERIAS COLOMBIA FARMA SUCURSAL CASABLANCA</t>
  </si>
  <si>
    <t>3551</t>
  </si>
  <si>
    <t>DROGUERIAS COLOMBIA FARMA SUCURSAL CHAPINERO</t>
  </si>
  <si>
    <t>COLOMBIA ELECTRONICS</t>
  </si>
  <si>
    <t>CL. 63 #11-27 BOGOT CUNDINAMARCA</t>
  </si>
  <si>
    <t>16068</t>
  </si>
  <si>
    <t>DROGUERIAS COLOMBIA FARMA SUCURSAL CORABASTOS</t>
  </si>
  <si>
    <t>PLATIK - AGORA</t>
  </si>
  <si>
    <t>TV 85G 24 18</t>
  </si>
  <si>
    <t>17947</t>
  </si>
  <si>
    <t>DROGUERIAS COLOMBIA FARMA SUCURSAL FERIAS</t>
  </si>
  <si>
    <t>PLATIK - TECH CORP</t>
  </si>
  <si>
    <t>CL 129 56A 04</t>
  </si>
  <si>
    <t>15159</t>
  </si>
  <si>
    <t>DROGUERIAS COLOMBIA FARMA SUCURSAL FOMEQUE</t>
  </si>
  <si>
    <t>MISCELANEA  JM</t>
  </si>
  <si>
    <t>CL. 4 #2-42 FMEQUE CUNDINAMARCA</t>
  </si>
  <si>
    <t>16066</t>
  </si>
  <si>
    <t>DROGUERIAS COLOMBIA FARMA SUCURSAL FONTIBON</t>
  </si>
  <si>
    <t>4755</t>
  </si>
  <si>
    <t>DROGUERIAS COLOMBIA FARMA SUCURSAL FONTIBON PARQUE</t>
  </si>
  <si>
    <t>18944</t>
  </si>
  <si>
    <t>DROGUERIAS COLOMBIA FARMA SUCURSAL LA MARIPOSA</t>
  </si>
  <si>
    <t>19534</t>
  </si>
  <si>
    <t>DROGUERIAS COLOMBIA FARMA SUCURSAL PALOQUEMAO</t>
  </si>
  <si>
    <t>PLATIK - CABINAS DANIEL</t>
  </si>
  <si>
    <t>CL 19 25 04</t>
  </si>
  <si>
    <t>CL 19 # 25 4  LC 80 213 BRR PALOQUEMAO</t>
  </si>
  <si>
    <t>11127</t>
  </si>
  <si>
    <t>DROGUERIA NUEVA BOGOTA # 3</t>
  </si>
  <si>
    <t>PLATIK - CELUNATICOS</t>
  </si>
  <si>
    <t>TV 76 83A  23</t>
  </si>
  <si>
    <t>TIENDA DE REGALOS Y PAPELERIA</t>
  </si>
  <si>
    <t>TV 73 A # 82 H 38  IN 2 AP 9 BRR EL MINUTO DE</t>
  </si>
  <si>
    <t>10352</t>
  </si>
  <si>
    <t>DROGUERIA NUEVA ESPAÃ'A</t>
  </si>
  <si>
    <t>18282</t>
  </si>
  <si>
    <t>DROGUERIA NUEVA ESTRELLA</t>
  </si>
  <si>
    <t>JUAN PABLO ECHEVERRY</t>
  </si>
  <si>
    <t>Carr 61  77S  16</t>
  </si>
  <si>
    <t>17286</t>
  </si>
  <si>
    <t>DROGUERIA NUEVA FARMA CP NO 2</t>
  </si>
  <si>
    <t>PLATIK - H.A COMPUTERS</t>
  </si>
  <si>
    <t>CL 39 SUR 68G 89</t>
  </si>
  <si>
    <t>2030</t>
  </si>
  <si>
    <t>DROGUERIA NUEVA FLOR</t>
  </si>
  <si>
    <t>PAPELERIA Y MISCELANEA ALANNA Y</t>
  </si>
  <si>
    <t>CL. 11 SUR #31-52 BOGOT COLOMBIA</t>
  </si>
  <si>
    <t>12780</t>
  </si>
  <si>
    <t>DROGUERIA NUEVA FLOR 2</t>
  </si>
  <si>
    <t>18903</t>
  </si>
  <si>
    <t>DROGUERIA NUEVA GRANADA</t>
  </si>
  <si>
    <t>ROSALBA CARDONA AGUIRRE</t>
  </si>
  <si>
    <t>Barrio el comercio la da</t>
  </si>
  <si>
    <t>OCASIONES</t>
  </si>
  <si>
    <t>CR 11 # 12 72 BRR AVENIDA NAPOLES</t>
  </si>
  <si>
    <t>22925</t>
  </si>
  <si>
    <t>DROGUERIA NUEVA IMAGEN #2</t>
  </si>
  <si>
    <t>23061</t>
  </si>
  <si>
    <t>DROGUERIA NUEVA MIRAVALLE</t>
  </si>
  <si>
    <t>JC FOTOGRAFIA</t>
  </si>
  <si>
    <t>CR 14 R # 74 D 09 - SUR BRR MIRAVALLE</t>
  </si>
  <si>
    <t>22414</t>
  </si>
  <si>
    <t>DROGUERIA NUEVA MIRAVALLE 2</t>
  </si>
  <si>
    <t>21041</t>
  </si>
  <si>
    <t>DROGUERIA SAN NICOLAS</t>
  </si>
  <si>
    <t>JAIME TORO</t>
  </si>
  <si>
    <t>GUAITARILLA</t>
  </si>
  <si>
    <t>Calle 6 3 26 plaza santa</t>
  </si>
  <si>
    <t>17174</t>
  </si>
  <si>
    <t>DROGUERIA SAN PEDRO G Y</t>
  </si>
  <si>
    <t>PLATIK - AATC 1</t>
  </si>
  <si>
    <t>CL 138 150A 12</t>
  </si>
  <si>
    <t>EXPRESS SUBA LISBOA PASAJE SAN</t>
  </si>
  <si>
    <t>CL 134 A # 150 A 07 BRR LISBOA PASAJE SAN</t>
  </si>
  <si>
    <t>18220</t>
  </si>
  <si>
    <t>DROGUERIA SAN PEDRO N 2</t>
  </si>
  <si>
    <t>FRANCO ALIRIO SALAZAR</t>
  </si>
  <si>
    <t>Calle 16 #25-87 centro</t>
  </si>
  <si>
    <t>CRA. 26 NO. 17-12 L-128 Y 129 C.C EL LICEO</t>
  </si>
  <si>
    <t>17726</t>
  </si>
  <si>
    <t>DROGUERIA SAN REMO C J</t>
  </si>
  <si>
    <t>Calle 93 No. 14-06</t>
  </si>
  <si>
    <t>17725</t>
  </si>
  <si>
    <t>DROGUERIA SAN REMO CJE</t>
  </si>
  <si>
    <t>4919</t>
  </si>
  <si>
    <t>DROGUERIA SAN VICENTE</t>
  </si>
  <si>
    <t>SANDRA MILENA MALDONADO</t>
  </si>
  <si>
    <t>ANSERMANUEVO</t>
  </si>
  <si>
    <t>Cra 5 # 7-22</t>
  </si>
  <si>
    <t>17903</t>
  </si>
  <si>
    <t>DROGUERIA SAN VICENTE FERRER SABOYA</t>
  </si>
  <si>
    <t>CL 16 # 7 A 29 BRR CHIQUINQUIRA</t>
  </si>
  <si>
    <t>20057</t>
  </si>
  <si>
    <t>DROGUERIA SANA QUE SANA PASTO</t>
  </si>
  <si>
    <t>25070</t>
  </si>
  <si>
    <t>DROGUERIA SANAFARM SALUD MARKET</t>
  </si>
  <si>
    <t>14550</t>
  </si>
  <si>
    <t>DROGUERIA SANTA ANA DE TIBU</t>
  </si>
  <si>
    <t>LUZ ENITH CHAVEZ CASTRO</t>
  </si>
  <si>
    <t>PUERTO SANTANDER</t>
  </si>
  <si>
    <t>ACERCAMIENTO VILLA LUZ V</t>
  </si>
  <si>
    <t>LAAM TECHNOLOGY</t>
  </si>
  <si>
    <t>TIBU</t>
  </si>
  <si>
    <t>CL 6 # 7 21 BRR LIBERTADORES</t>
  </si>
  <si>
    <t>21247</t>
  </si>
  <si>
    <t>DROGUERIA SANTA ANITA</t>
  </si>
  <si>
    <t>10554</t>
  </si>
  <si>
    <t>DROGUERIA SANTA CECILIA</t>
  </si>
  <si>
    <t>13985</t>
  </si>
  <si>
    <t>DROGUERIA UNICA NO 2</t>
  </si>
  <si>
    <t>JUAN DAVID HIDALGO PEREZ</t>
  </si>
  <si>
    <t>Carrera 109 #38 - 19 bar</t>
  </si>
  <si>
    <t>REMATES EL 20</t>
  </si>
  <si>
    <t>CL 39 A # 110 07 BRR VEINTE DE JULIO</t>
  </si>
  <si>
    <t>22394</t>
  </si>
  <si>
    <t>DROGUERIA UNICA PUEBLO TAPAO</t>
  </si>
  <si>
    <t>BRAYHAN SMITH MIRANDA</t>
  </si>
  <si>
    <t>CALLE 16 #6- 34 CENTRO</t>
  </si>
  <si>
    <t>7017</t>
  </si>
  <si>
    <t>DROGUERIA UNIDROGAS</t>
  </si>
  <si>
    <t>10122</t>
  </si>
  <si>
    <t>DROGUERIA UNIFAMILIAR</t>
  </si>
  <si>
    <t>25263</t>
  </si>
  <si>
    <t>DROGUERIA UNIFAMILIAR 1</t>
  </si>
  <si>
    <t>19055</t>
  </si>
  <si>
    <t>DROGUERIA UNIFAMILIAR 2</t>
  </si>
  <si>
    <t>CL 158A 96 05</t>
  </si>
  <si>
    <t>MODA Y COMUNICACIONES H2O</t>
  </si>
  <si>
    <t>CL 157 A # 98 A 53 BRR SALITRE SUBA</t>
  </si>
  <si>
    <t>21989</t>
  </si>
  <si>
    <t>DROGUERIA UNILAFAM NO 3</t>
  </si>
  <si>
    <t>PLATIK - COPIAS JCV</t>
  </si>
  <si>
    <t>CL 181  18 A 16</t>
  </si>
  <si>
    <t>PAPELERIA MALINI</t>
  </si>
  <si>
    <t>AV. CARRERA 16 # 181 A (06) BOGOTA BOGOTA</t>
  </si>
  <si>
    <t>13774</t>
  </si>
  <si>
    <t>DROGUERIA UNION SALUD</t>
  </si>
  <si>
    <t>21935</t>
  </si>
  <si>
    <t>DROGUERIA UNIONSALUD 2</t>
  </si>
  <si>
    <t>TECNOLOGIA M Y S LA UNION OMER</t>
  </si>
  <si>
    <t>CALLE 1 # 12 -07</t>
  </si>
  <si>
    <t>15878</t>
  </si>
  <si>
    <t>DROGUERIA UNIPHARMA SIBATE</t>
  </si>
  <si>
    <t>10696</t>
  </si>
  <si>
    <t>DROGUERIA UNIREBAJAS</t>
  </si>
  <si>
    <t>22946</t>
  </si>
  <si>
    <t>DROGUERIAS SURTIFARMA NRO 1</t>
  </si>
  <si>
    <t>YADIRA CLAROS</t>
  </si>
  <si>
    <t>CALLE 17 # 7 58 SAN NICO</t>
  </si>
  <si>
    <t>GF CENTRO COMERCIAL ELITE</t>
  </si>
  <si>
    <t>CR 7 # 14 52  CC ELITE P 2 LC 2-02 BRR ELITE</t>
  </si>
  <si>
    <t>17127</t>
  </si>
  <si>
    <t>DROGUERIAS UNIDAS PARRA</t>
  </si>
  <si>
    <t>EYDI MANJARRES</t>
  </si>
  <si>
    <t>calle 31 24 01</t>
  </si>
  <si>
    <t>2897</t>
  </si>
  <si>
    <t>DROGUERIAS VILLAPINZON</t>
  </si>
  <si>
    <t>SERVITEL JA</t>
  </si>
  <si>
    <t>CL 5 # 4 - 60 BRR CENTRO</t>
  </si>
  <si>
    <t>19924</t>
  </si>
  <si>
    <t>DROGUERIAS WR</t>
  </si>
  <si>
    <t>WILLIAM CRUZ SIERRA</t>
  </si>
  <si>
    <t>Hhh</t>
  </si>
  <si>
    <t>EL SKPENET</t>
  </si>
  <si>
    <t>CR 2 NO. 4 -13 BRR PORVENIR</t>
  </si>
  <si>
    <t>2713</t>
  </si>
  <si>
    <t>DROGUERIASCOLOMBIA FARMA SUCURSAL PEPE SIERRA</t>
  </si>
  <si>
    <t>18216</t>
  </si>
  <si>
    <t>DROGUERIAY PERFUMERIA ANDRES</t>
  </si>
  <si>
    <t>DECORACIONES GABY</t>
  </si>
  <si>
    <t>CL 10 # 3 - 28 BRR LOS TRAPICHES</t>
  </si>
  <si>
    <t>20704</t>
  </si>
  <si>
    <t>DROGUERÃ?A GRAN DESCUENTOS G P</t>
  </si>
  <si>
    <t>PLATIK - DROGUERIA COLOMBIA VITAL</t>
  </si>
  <si>
    <t>CR  52A  29  20 SUR</t>
  </si>
  <si>
    <t>12988</t>
  </si>
  <si>
    <t>DROGUERÃ?A GRANADINA N3</t>
  </si>
  <si>
    <t>ANGELICA  PATARROYO</t>
  </si>
  <si>
    <t>carrera 18n/ 2/ 22 barri</t>
  </si>
  <si>
    <t>LA CABAÑA</t>
  </si>
  <si>
    <t>CL 1 A # 19 2 BRR VILLAS DEL NUEVO SIGLO</t>
  </si>
  <si>
    <t>16227</t>
  </si>
  <si>
    <t>DROGUIERIA SANTA COLOMA AUTOPISTA</t>
  </si>
  <si>
    <t>3093</t>
  </si>
  <si>
    <t>DROGURIA PATRIA JY N 11</t>
  </si>
  <si>
    <t>PAPELERIA EL PROFECOM</t>
  </si>
  <si>
    <t>CRA 26 A # 5 - 46 BARRIO LA ALBORADA</t>
  </si>
  <si>
    <t>1407</t>
  </si>
  <si>
    <t>DROGUERIA NUEVA MIRAVALLE 3</t>
  </si>
  <si>
    <t>VARIEDADES TUNAL</t>
  </si>
  <si>
    <t>CALLE 52 G SUR 25 07</t>
  </si>
  <si>
    <t>15057</t>
  </si>
  <si>
    <t>DROGUERIA NUEVA SALUD</t>
  </si>
  <si>
    <t>PUNTO  COM  NATHALY</t>
  </si>
  <si>
    <t>Calle 17   # 32 B - 07</t>
  </si>
  <si>
    <t>TRAMITES VUELTAS Y MANDADOS</t>
  </si>
  <si>
    <t>CL 14 # 34 56 BRR EL DORADO</t>
  </si>
  <si>
    <t>19295</t>
  </si>
  <si>
    <t>DROGUERIA NUEVA VIDA</t>
  </si>
  <si>
    <t>LUIS GABRIEL RIVERA CAICEDO</t>
  </si>
  <si>
    <t>Carrera 5 # 9 72 barrio</t>
  </si>
  <si>
    <t>MASRED084</t>
  </si>
  <si>
    <t>CR 6 # 9 63 BRR CENTRO</t>
  </si>
  <si>
    <t>13433</t>
  </si>
  <si>
    <t>DROGUERIA NUEVA VIDA ALCALA</t>
  </si>
  <si>
    <t>GUSTAVO CASTA??O</t>
  </si>
  <si>
    <t>ALCALÁ</t>
  </si>
  <si>
    <t>carrera</t>
  </si>
  <si>
    <t>DISTRIBUIDORA LOPEZ MORENO</t>
  </si>
  <si>
    <t>ULLOA</t>
  </si>
  <si>
    <t>CR 3 # 3 46 BRR CENTRO</t>
  </si>
  <si>
    <t>4873</t>
  </si>
  <si>
    <t>DROGUERIA NUEVA VILLA MAYOR</t>
  </si>
  <si>
    <t>PLATIK - MISCELANEA OLGUIN</t>
  </si>
  <si>
    <t>CL 42 S 31 28</t>
  </si>
  <si>
    <t>9865</t>
  </si>
  <si>
    <t>DROGUERIA NUEVO HORIZONTE R A</t>
  </si>
  <si>
    <t>PLATIK - LOS ANGELES LAUNDRY</t>
  </si>
  <si>
    <t>CR 99 68A 42</t>
  </si>
  <si>
    <t>18669</t>
  </si>
  <si>
    <t>DROGUERIA O K ASTURIAS ITAGUI</t>
  </si>
  <si>
    <t>LUXURY TECNOLOGRRA MOVIL DIAZ</t>
  </si>
  <si>
    <t>Carrera 48   # 50 Sur -</t>
  </si>
  <si>
    <t>21166</t>
  </si>
  <si>
    <t>DROGUERIA OASIS OLIMPICO</t>
  </si>
  <si>
    <t>EMNA CORREA POPULAR INTERNET</t>
  </si>
  <si>
    <t>Calle 25 n 11 26 popular</t>
  </si>
  <si>
    <t>DON PAGO ARIARI</t>
  </si>
  <si>
    <t>CR 13 # 24 10 BRR LAS DELICIAS</t>
  </si>
  <si>
    <t>7401</t>
  </si>
  <si>
    <t>DROGUERIA OLAYA</t>
  </si>
  <si>
    <t>CONDROGAS FERNANDO JIMENEZ</t>
  </si>
  <si>
    <t>CARRERA 22  17 30</t>
  </si>
  <si>
    <t>CR 23 # 16 64  OF PRINCIPAL BRR CENTRO</t>
  </si>
  <si>
    <t>21142</t>
  </si>
  <si>
    <t>DROGUERIA OLIMPICA LA 13</t>
  </si>
  <si>
    <t>COMUNICACIONES CENTRO</t>
  </si>
  <si>
    <t>CL 7 # 8 A 62 BRR CENTRO</t>
  </si>
  <si>
    <t>19231</t>
  </si>
  <si>
    <t>DROGUERIA OPTISALUD J &amp; M</t>
  </si>
  <si>
    <t>Jeffersson Tapiero</t>
  </si>
  <si>
    <t>Carrera 7 #8-86</t>
  </si>
  <si>
    <t>PALACIO MAKEUP</t>
  </si>
  <si>
    <t>CR 12 # 17 A 39 BRR VILLA ORTIZ</t>
  </si>
  <si>
    <t>23253</t>
  </si>
  <si>
    <t>DROGUERIA LA GRAN SABANA</t>
  </si>
  <si>
    <t>PAC DROGUERIA LA GRAN SABANA</t>
  </si>
  <si>
    <t>CALLE 6 11A-03</t>
  </si>
  <si>
    <t>LA GRAN SABANA</t>
  </si>
  <si>
    <t>CL 6 # 11 A 03 BRR PLANADAS</t>
  </si>
  <si>
    <t>20798</t>
  </si>
  <si>
    <t>DROGUERIA LA GRAN VILLA A &amp; O</t>
  </si>
  <si>
    <t>SUPERMERCADO PUNTO RICO SAS</t>
  </si>
  <si>
    <t>AV PASTRANA NO. 24-113</t>
  </si>
  <si>
    <t>14389</t>
  </si>
  <si>
    <t>DROGUERIA LA LEGUA</t>
  </si>
  <si>
    <t>24842</t>
  </si>
  <si>
    <t>DROGUERIA LA LEGUA 2</t>
  </si>
  <si>
    <t>12609</t>
  </si>
  <si>
    <t>DROGUERIA LA MANUELITA</t>
  </si>
  <si>
    <t>9227</t>
  </si>
  <si>
    <t>DROGUERIA LA NUBIA</t>
  </si>
  <si>
    <t>15509</t>
  </si>
  <si>
    <t>DROGUERIA LA NUESTRA</t>
  </si>
  <si>
    <t>FLOVER AGUDELO (BURGOS)</t>
  </si>
  <si>
    <t>CONCORDIA</t>
  </si>
  <si>
    <t>calle flores</t>
  </si>
  <si>
    <t>MERCADOS CAUCANIA</t>
  </si>
  <si>
    <t>CL 19 # 20 11 BRR PARQUE PRINCIPAL</t>
  </si>
  <si>
    <t>11545</t>
  </si>
  <si>
    <t>DROGUERIA LA NUEVA DE LA 79</t>
  </si>
  <si>
    <t>16746</t>
  </si>
  <si>
    <t>DROGUERIA LA PAZ DUITAMA</t>
  </si>
  <si>
    <t>22521</t>
  </si>
  <si>
    <t>DROGUERIA LA PREFERIDA MONTENEGRO</t>
  </si>
  <si>
    <t>23299</t>
  </si>
  <si>
    <t>DROGUERIA LA QUINTA MYA</t>
  </si>
  <si>
    <t>OFICINA CAJERO</t>
  </si>
  <si>
    <t>CR 8 # 10 20 BRR CENTRO</t>
  </si>
  <si>
    <t>5003</t>
  </si>
  <si>
    <t>DROGUERIA LA RAMBLA</t>
  </si>
  <si>
    <t>AC 6 71 A 55</t>
  </si>
  <si>
    <t>18569</t>
  </si>
  <si>
    <t>DROGUERIA UNIVERSAL CJ</t>
  </si>
  <si>
    <t>ROBER MART??NEZ</t>
  </si>
  <si>
    <t>Calle 5 -21</t>
  </si>
  <si>
    <t>VARIEDADES FULLPAGOS JD</t>
  </si>
  <si>
    <t>CR 20 # 5 B - 23 BRR LA ESMERALDA</t>
  </si>
  <si>
    <t>980</t>
  </si>
  <si>
    <t>DROGUERIA UNIVERSAL FARMA GRANJAS</t>
  </si>
  <si>
    <t>VICTOR JULIO MOLINA FLOREZ</t>
  </si>
  <si>
    <t>CARRERA 50 27 C 01</t>
  </si>
  <si>
    <t>SAMEDIS DISTRIBUCIONES</t>
  </si>
  <si>
    <t>CR 32 # 26 20 BRR TEJARES DEL SUR</t>
  </si>
  <si>
    <t>1165</t>
  </si>
  <si>
    <t>DROGUERIA UNO A</t>
  </si>
  <si>
    <t>TIENDA  MI PROGRESO</t>
  </si>
  <si>
    <t>Calle 27  #  6-05     Ba</t>
  </si>
  <si>
    <t>1557</t>
  </si>
  <si>
    <t>DROGUERIA URMEDICAS UNO A</t>
  </si>
  <si>
    <t>DIEGO MORALES</t>
  </si>
  <si>
    <t>Calle 11a # 16 - 12</t>
  </si>
  <si>
    <t>COMPUCRISSISTEMAS</t>
  </si>
  <si>
    <t>CRA. 13 #12-6 SOGAMOSO BOYAC COLOMBIA</t>
  </si>
  <si>
    <t>1224</t>
  </si>
  <si>
    <t>DROGUERIA USMISALUD</t>
  </si>
  <si>
    <t>25212</t>
  </si>
  <si>
    <t>DROGUERIA V &amp; E</t>
  </si>
  <si>
    <t>TECNO SOLUCIONES SAN MARTIN</t>
  </si>
  <si>
    <t>CL 6 # 6 61 BRR FUNDADORES</t>
  </si>
  <si>
    <t>25129</t>
  </si>
  <si>
    <t>DROGUERIA VALENFARMA</t>
  </si>
  <si>
    <t>Cra 31 # 42-87</t>
  </si>
  <si>
    <t>16471</t>
  </si>
  <si>
    <t>DROGUERIA VALLEGRANDE</t>
  </si>
  <si>
    <t>SHYRLEY MORIONES</t>
  </si>
  <si>
    <t>calle 82    23-88</t>
  </si>
  <si>
    <t>INTERNET LA 84</t>
  </si>
  <si>
    <t>CL. 84 #26B-32 CALI VALLE DEL CAUCA</t>
  </si>
  <si>
    <t>23603</t>
  </si>
  <si>
    <t>DROGUERIA VEINTIUNO DE ENERO</t>
  </si>
  <si>
    <t>TEODULO ARRIETA</t>
  </si>
  <si>
    <t>SAN DIEGO</t>
  </si>
  <si>
    <t>san diego</t>
  </si>
  <si>
    <t>OFICOPIAS DOS</t>
  </si>
  <si>
    <t>LA PAZ (ROBLES)</t>
  </si>
  <si>
    <t>CL 6 # 8 12 BRR CENTRO</t>
  </si>
  <si>
    <t>17746</t>
  </si>
  <si>
    <t>DROGUERIA VENEZUELA</t>
  </si>
  <si>
    <t>LUDY CORREA</t>
  </si>
  <si>
    <t>AV 6 # 5-40 SAN MARTIN</t>
  </si>
  <si>
    <t>AV 4 # 7 72 BRR CENTRO</t>
  </si>
  <si>
    <t>4960</t>
  </si>
  <si>
    <t>DROGUERIA VENUS DE CALI</t>
  </si>
  <si>
    <t>ANGIE VANESSA  ITUYAN PERDOMO</t>
  </si>
  <si>
    <t>carrera 27# 49-16 nueva</t>
  </si>
  <si>
    <t>SHALOM SERVICIOS DIGITALES</t>
  </si>
  <si>
    <t>CL 50 # 27 A 15  LC 2 BRR NUEVA FLORESTA</t>
  </si>
  <si>
    <t>19880</t>
  </si>
  <si>
    <t>DROGUERIA Y PERFUMERIA MULTIFARMACOS</t>
  </si>
  <si>
    <t>19600</t>
  </si>
  <si>
    <t>DROGUERIA Y PERFUMERIA OSPINO</t>
  </si>
  <si>
    <t>MARTA ISABEL SILVA</t>
  </si>
  <si>
    <t>Clle  89 # 22-04</t>
  </si>
  <si>
    <t>DOMI LUXURY EXPRESS</t>
  </si>
  <si>
    <t>CR 17 A # 88 45 BRR SAN LUIS</t>
  </si>
  <si>
    <t>5385</t>
  </si>
  <si>
    <t>DROGUERIA Y PERFUMERIA SALUD SOCIAL</t>
  </si>
  <si>
    <t>PLATIK - MUNDOSERVICIOS 73</t>
  </si>
  <si>
    <t>CL 73A  70 32</t>
  </si>
  <si>
    <t>21650</t>
  </si>
  <si>
    <t>DROGUERIA Y PERFUMERIA SOCIAL</t>
  </si>
  <si>
    <t>VIVIANA DROGUERIA GOMEZ</t>
  </si>
  <si>
    <t>Calle 3 casa 39 calle pr</t>
  </si>
  <si>
    <t>COMUNICACIONES DALYS</t>
  </si>
  <si>
    <t>CL 2 # 11 57 BRR EL ROSARIO</t>
  </si>
  <si>
    <t>10529</t>
  </si>
  <si>
    <t>DROGUERIA Y PERFUMERIA SUPERDROGUERIA</t>
  </si>
  <si>
    <t>15741</t>
  </si>
  <si>
    <t>DROGUERIA Y PERFUMERIASUAMOX</t>
  </si>
  <si>
    <t>DISTRIBUIDORA RAYCO SOGAMOSO</t>
  </si>
  <si>
    <t>CL 10 # 11 62 BRR CENTRO</t>
  </si>
  <si>
    <t>18295</t>
  </si>
  <si>
    <t>DROGUERIA Y TIENDA NATURISTA CRISTOBAL COLON</t>
  </si>
  <si>
    <t>EDWIN ALFONSO PAZ RUBIANO</t>
  </si>
  <si>
    <t>Cra 34 15 16</t>
  </si>
  <si>
    <t>13677</t>
  </si>
  <si>
    <t>DROGUERIA Y TIENDA NATURISTA SOMOS SALUD</t>
  </si>
  <si>
    <t>21193</t>
  </si>
  <si>
    <t>DROGUERIA Y TIENDA NATURISTA SUPER DESCUENTOS</t>
  </si>
  <si>
    <t>25050</t>
  </si>
  <si>
    <t>DROGUERIA Y VARIEDADES + X - SERVICIO Y CALIDAD</t>
  </si>
  <si>
    <t>DEISY JOHANNA DIAZ PICO</t>
  </si>
  <si>
    <t>SABANA DE TORRES</t>
  </si>
  <si>
    <t>AK 13 # 10 55 BRR CARVAJ</t>
  </si>
  <si>
    <t>PUNTOSERVIS SABANA DE TORRES</t>
  </si>
  <si>
    <t>AK 13 # 10 55 BRR CARVAJAL</t>
  </si>
  <si>
    <t>23799</t>
  </si>
  <si>
    <t>DROGUERIA Y VARIEDADES ESTACION SEVILLA</t>
  </si>
  <si>
    <t>MISCEL??NEA CORREDOR CLAUDIA</t>
  </si>
  <si>
    <t>barrio el parque varela</t>
  </si>
  <si>
    <t>13167</t>
  </si>
  <si>
    <t>DROGUERIA CRISTAL TOCANCIPA</t>
  </si>
  <si>
    <t>CARTELA</t>
  </si>
  <si>
    <t>CR 5 # 11-54  BRRCENTRO</t>
  </si>
  <si>
    <t>10968</t>
  </si>
  <si>
    <t>DROGUERIA CRUZ BLANCA SABANETA</t>
  </si>
  <si>
    <t>18434</t>
  </si>
  <si>
    <t>DROGUERIA CRUZ VERDE</t>
  </si>
  <si>
    <t>DANIELA RODR??GUEZ BENJUMEA</t>
  </si>
  <si>
    <t>Cl 80#74-32</t>
  </si>
  <si>
    <t>17261</t>
  </si>
  <si>
    <t>DROGUERIA CRUZ VERDE N 2</t>
  </si>
  <si>
    <t>KATTALA MORALES GOMEZ</t>
  </si>
  <si>
    <t>Calle 80 #70-14</t>
  </si>
  <si>
    <t>14180</t>
  </si>
  <si>
    <t>DROGUERIA CUIDA TU BIENESTRAR</t>
  </si>
  <si>
    <t>PLATIK - CAFE INTERNET OLGA</t>
  </si>
  <si>
    <t>CL 2C 62 23</t>
  </si>
  <si>
    <t>16503</t>
  </si>
  <si>
    <t>DROGUERIA CUYABRA</t>
  </si>
  <si>
    <t>JACKROOS PUBLICIDAD</t>
  </si>
  <si>
    <t>CL 21 # 21 - 11 BRR CENTRO</t>
  </si>
  <si>
    <t>21660</t>
  </si>
  <si>
    <t>DROGUERIA CUYABRA # 3</t>
  </si>
  <si>
    <t>JHON JAIRO VARGAS  SUPERCOM</t>
  </si>
  <si>
    <t>CIRCASIA</t>
  </si>
  <si>
    <t>Carrera   #  M B  1   Ba</t>
  </si>
  <si>
    <t>SU DROGUERIA</t>
  </si>
  <si>
    <t>CL 7 # 14 37 BRR CENTRO</t>
  </si>
  <si>
    <t>21661</t>
  </si>
  <si>
    <t>DROGUERIA CUYABRA # 4</t>
  </si>
  <si>
    <t>ASESORARTE SEGUROS</t>
  </si>
  <si>
    <t>CL 14 # 7 14 BRR CENTRO</t>
  </si>
  <si>
    <t>22965</t>
  </si>
  <si>
    <t>DROGUERIA CUYABRA # 5</t>
  </si>
  <si>
    <t>MULTISERVICIOSAVANTE2</t>
  </si>
  <si>
    <t>CL 6 # 12 75 BRR CENTRO</t>
  </si>
  <si>
    <t>18366</t>
  </si>
  <si>
    <t>DROGUERIA D LOPEZ</t>
  </si>
  <si>
    <t>15813</t>
  </si>
  <si>
    <t>DROGUERIA D LOS PAISAS  I</t>
  </si>
  <si>
    <t>15843</t>
  </si>
  <si>
    <t>DROGUERIA FARMALLANO CUELLAR</t>
  </si>
  <si>
    <t>CR 25 # 4 D 27  LC 101 BRR ALBORADA</t>
  </si>
  <si>
    <t>21061</t>
  </si>
  <si>
    <t>DROGUERIA FARMAMESA</t>
  </si>
  <si>
    <t>CELUSOLUCIONES</t>
  </si>
  <si>
    <t>CL 3 # 8 10 BRR CENTRO</t>
  </si>
  <si>
    <t>21220</t>
  </si>
  <si>
    <t>DROGUERIA FARMANA</t>
  </si>
  <si>
    <t>Cristian Camilo Díaz ripe</t>
  </si>
  <si>
    <t>Barrio Sucre</t>
  </si>
  <si>
    <t>19281</t>
  </si>
  <si>
    <t>DROGUERIA FARMANORTE ZAMORA</t>
  </si>
  <si>
    <t>24815</t>
  </si>
  <si>
    <t>DROGUERIA FARMAPILOTO</t>
  </si>
  <si>
    <t>GLORIA PATRICIA QUIROZ ZAPATA</t>
  </si>
  <si>
    <t>CALle 66 f 42-18 Barrio</t>
  </si>
  <si>
    <t>13030</t>
  </si>
  <si>
    <t>DROGUERIA FARMAPLUS EXPRESS</t>
  </si>
  <si>
    <t>25303</t>
  </si>
  <si>
    <t>DROGUERIA FARMAPLUS PAZ DEL RIO</t>
  </si>
  <si>
    <t>NAIRIM PERALTA</t>
  </si>
  <si>
    <t>Manzana 23 casa 2 villa</t>
  </si>
  <si>
    <t>25305</t>
  </si>
  <si>
    <t>DROGUERIA FARMAPLUS SAN BERNARDO</t>
  </si>
  <si>
    <t>GERARDO MONTENEGRO</t>
  </si>
  <si>
    <t>Calle 7   # 9  - 04   Ba</t>
  </si>
  <si>
    <t>20140</t>
  </si>
  <si>
    <t>DROGUERIA FARMARED VS</t>
  </si>
  <si>
    <t>Marina Gutierrez Diaz</t>
  </si>
  <si>
    <t>cra 25 n 16 13 Barrio grupo los 18</t>
  </si>
  <si>
    <t>AYA CASANOVA CARLOS ALBERTO</t>
  </si>
  <si>
    <t>CL 13 # 16 02 BRR CENTRO</t>
  </si>
  <si>
    <t>15160</t>
  </si>
  <si>
    <t>DROGUERIA FARMASAAS</t>
  </si>
  <si>
    <t>CARMENZA BARRERO FAUSTINO</t>
  </si>
  <si>
    <t>Cra 5 sur #17a-20</t>
  </si>
  <si>
    <t>VARIEDADES SARA LU</t>
  </si>
  <si>
    <t>CL. 20 #11B SUR-299 IBAGU TOLIMA COLOMBIA</t>
  </si>
  <si>
    <t>23918</t>
  </si>
  <si>
    <t>DROGUERIA FARMASEL</t>
  </si>
  <si>
    <t>24188</t>
  </si>
  <si>
    <t>DIOCAR</t>
  </si>
  <si>
    <t>SERVICENTER CALLE 33</t>
  </si>
  <si>
    <t>CL. 8 #20-55 YOPAL CASANARE COLOMBIA</t>
  </si>
  <si>
    <t>15865</t>
  </si>
  <si>
    <t>DIRECT PHONNE</t>
  </si>
  <si>
    <t>SANDRA UMANA</t>
  </si>
  <si>
    <t>AV CALLE 72 # 69M 40</t>
  </si>
  <si>
    <t>24406</t>
  </si>
  <si>
    <t>DISLAG</t>
  </si>
  <si>
    <t>KATYA ELENA FERNANDEZ</t>
  </si>
  <si>
    <t>cra 64A 103 08</t>
  </si>
  <si>
    <t>15329</t>
  </si>
  <si>
    <t>DISPROFARMA R L</t>
  </si>
  <si>
    <t>MULTISERVICIOS 15 15</t>
  </si>
  <si>
    <t>CL 15 # 12-25 BRR CENTRO</t>
  </si>
  <si>
    <t>25174</t>
  </si>
  <si>
    <t>DISRIRAPIDAS SANTA FE</t>
  </si>
  <si>
    <t>7846</t>
  </si>
  <si>
    <t>DISTRI DROGAS LA 22</t>
  </si>
  <si>
    <t>PATRICIA REYES TUQUERRES</t>
  </si>
  <si>
    <t>carrera 12 # 24-78</t>
  </si>
  <si>
    <t>ROINET COMUNICACIONES</t>
  </si>
  <si>
    <t>CR 9 # 19 58 BRR EL DEAN</t>
  </si>
  <si>
    <t>23414</t>
  </si>
  <si>
    <t>DISTRI YOTOCO</t>
  </si>
  <si>
    <t>19646</t>
  </si>
  <si>
    <t>DISTRIBUCIONES &amp; REPRESENTACIONES LA OCTAVA SAS</t>
  </si>
  <si>
    <t>23817</t>
  </si>
  <si>
    <t>DISTRIBUCIONES ANGELCOM</t>
  </si>
  <si>
    <t>CLAUDIA MERCEDES RODRIGUEZ</t>
  </si>
  <si>
    <t>lote 796 paraiso alto</t>
  </si>
  <si>
    <t>CR 4 # 6 A 35 BRR CENTRO</t>
  </si>
  <si>
    <t>10556</t>
  </si>
  <si>
    <t>DISTRIBUCIONES D.C</t>
  </si>
  <si>
    <t>PLATIK - JORGE MARIO ANNAYA</t>
  </si>
  <si>
    <t>CL 23  16 20</t>
  </si>
  <si>
    <t>5538 INTERRAPIDISIMO</t>
  </si>
  <si>
    <t>CR 18 # 23 26 BRR EDIFICIO  CAJA AGRARIA</t>
  </si>
  <si>
    <t>17896</t>
  </si>
  <si>
    <t>DISTRIBUCIONES DC</t>
  </si>
  <si>
    <t>2137</t>
  </si>
  <si>
    <t>DROGAS SAN JOSE</t>
  </si>
  <si>
    <t>17405</t>
  </si>
  <si>
    <t>DROGAS SAN JOSE C.P</t>
  </si>
  <si>
    <t>NEIDY YANIT AMAYA AMADO</t>
  </si>
  <si>
    <t>CARMEN DE CARUPA</t>
  </si>
  <si>
    <t>CL. 3 #4-33 CARMEN DE CARUPA</t>
  </si>
  <si>
    <t>24749</t>
  </si>
  <si>
    <t>DROGAS SAN JOSE CONTRATACION</t>
  </si>
  <si>
    <t>18184</t>
  </si>
  <si>
    <t>DROGAS SAN JOSE II</t>
  </si>
  <si>
    <t>9417</t>
  </si>
  <si>
    <t>DROGAS SANAR DUITAMA</t>
  </si>
  <si>
    <t>6177</t>
  </si>
  <si>
    <t>DROGAS SANCHEZ E HIJOS</t>
  </si>
  <si>
    <t>PLATIK - TIENDA LA DESPENSA</t>
  </si>
  <si>
    <t>AV 1 DE MAYO 10 49 SUR</t>
  </si>
  <si>
    <t>PROYECTAR SERVICIOS 6</t>
  </si>
  <si>
    <t>CL 19 SUR # 10 B 37 - ESTE BRR LAS</t>
  </si>
  <si>
    <t>1400</t>
  </si>
  <si>
    <t>DROGAS SANTA CLARA RIANO</t>
  </si>
  <si>
    <t>LOS ARIZA</t>
  </si>
  <si>
    <t>CR 18 # 4 C 30  TO 27 AP 104 BRR HOGARES</t>
  </si>
  <si>
    <t>13160</t>
  </si>
  <si>
    <t>DROGAS SANTA CLARA RIANO 2</t>
  </si>
  <si>
    <t>20563</t>
  </si>
  <si>
    <t>DROGAS SANTA MARTA BUESACO</t>
  </si>
  <si>
    <t>DROGUERIA VILLAMORENO JAIME</t>
  </si>
  <si>
    <t>VILLA MORENO BUESACO</t>
  </si>
  <si>
    <t>15681</t>
  </si>
  <si>
    <t>DROGAS SANTAMARIA</t>
  </si>
  <si>
    <t>FABIAN RAMIREZ NARVAEZ</t>
  </si>
  <si>
    <t>SUAITA</t>
  </si>
  <si>
    <t>Cll 5  6 62</t>
  </si>
  <si>
    <t>GARAVITO DIAZ RUBIEL</t>
  </si>
  <si>
    <t>CL 5 # 6 86 BRR VADO REAL</t>
  </si>
  <si>
    <t>22722</t>
  </si>
  <si>
    <t>DROGAS SHARIN</t>
  </si>
  <si>
    <t>VARIEDADES J Y V</t>
  </si>
  <si>
    <t>CL 138 # 152 A - 09 BRR SUBA SANTA RITA</t>
  </si>
  <si>
    <t>18626</t>
  </si>
  <si>
    <t>DROGUERIA D Y E</t>
  </si>
  <si>
    <t>MARIA MERCADO</t>
  </si>
  <si>
    <t>COROZAL</t>
  </si>
  <si>
    <t>CL 41 B 21 C 90</t>
  </si>
  <si>
    <t>AUTOSERVICIO BETULIA</t>
  </si>
  <si>
    <t>SAN JUAN DE BETULIA</t>
  </si>
  <si>
    <t>AV. CALLE 6A # 13 6 BRR CENTRO</t>
  </si>
  <si>
    <t>6910</t>
  </si>
  <si>
    <t>DROGUERIA DANYROC</t>
  </si>
  <si>
    <t>DULCERIA PAPELERIA Y ALGO MAS</t>
  </si>
  <si>
    <t>CR 10A # 8A-67</t>
  </si>
  <si>
    <t>9777</t>
  </si>
  <si>
    <t>DROGUERIA DANYROC III</t>
  </si>
  <si>
    <t>18728</t>
  </si>
  <si>
    <t>DROGUERIA DAVAL SALUD</t>
  </si>
  <si>
    <t>DIANA CAROLINA RODRIGUEZ MURCIA</t>
  </si>
  <si>
    <t>CR 29 # 35 21 BRR EL REMANSO</t>
  </si>
  <si>
    <t>17146</t>
  </si>
  <si>
    <t>DROGUERIA DE JARDIN</t>
  </si>
  <si>
    <t>MARIA OLIVIA PEREZ MANRIQUE</t>
  </si>
  <si>
    <t>crr 5 # 8-21</t>
  </si>
  <si>
    <t>MUNDO MOVIL JARDIN</t>
  </si>
  <si>
    <t>CR 4 # 8 24 BRR CALLE DEL MEDIO</t>
  </si>
  <si>
    <t>4809</t>
  </si>
  <si>
    <t>DROGUERIA DE LA 146</t>
  </si>
  <si>
    <t>PLATIK - TIENDA MARKET MAZUREN</t>
  </si>
  <si>
    <t>CR 54 150 27 LC4</t>
  </si>
  <si>
    <t>11626</t>
  </si>
  <si>
    <t>DROGUERIA DE LA 76</t>
  </si>
  <si>
    <t>14547</t>
  </si>
  <si>
    <t>DROGUERIA DE LOS MEDICOS</t>
  </si>
  <si>
    <t>TIENDA LA FINARIA DE LA LLANA</t>
  </si>
  <si>
    <t>CARRERA 10 #10 TIB NORTE DE SANTANDER</t>
  </si>
  <si>
    <t>23336</t>
  </si>
  <si>
    <t>DROGUERIA DE LOS POBRES SALDAÃ'A</t>
  </si>
  <si>
    <t>IRLENY CESPEDES</t>
  </si>
  <si>
    <t>SALDA?A</t>
  </si>
  <si>
    <t>salda??a</t>
  </si>
  <si>
    <t>ONSAI</t>
  </si>
  <si>
    <t>SALDAÑA</t>
  </si>
  <si>
    <t>CL 16 # 15 55 BRR CENTRO</t>
  </si>
  <si>
    <t>24940</t>
  </si>
  <si>
    <t>DROGUERIA DE MI BARRIO 12 DE OCTUBRE</t>
  </si>
  <si>
    <t>EVELIN BOLIVAR</t>
  </si>
  <si>
    <t>Carrera 80#102a-09</t>
  </si>
  <si>
    <t>15580</t>
  </si>
  <si>
    <t>DROGUERIA DEL COMERCIO</t>
  </si>
  <si>
    <t>TATIANA  FRANCO CORREA</t>
  </si>
  <si>
    <t>VERSALLES</t>
  </si>
  <si>
    <t>Av 4 norte n??mero 22 69</t>
  </si>
  <si>
    <t>VARIEDADES LM</t>
  </si>
  <si>
    <t>CL 8 # 4 51 BRR EL GUAYABITO</t>
  </si>
  <si>
    <t>25323</t>
  </si>
  <si>
    <t>DROGUERIA FARMASELEN</t>
  </si>
  <si>
    <t>PAPELERIA Y CACHARRERIA DON</t>
  </si>
  <si>
    <t>TRINIDAD</t>
  </si>
  <si>
    <t>CR 3 # 6 07 BRR CENTRO</t>
  </si>
  <si>
    <t>12056</t>
  </si>
  <si>
    <t>DROGUERIA FARMASER DE COLOMBIA</t>
  </si>
  <si>
    <t>PUNTOSERVIS SOACHA3</t>
  </si>
  <si>
    <t>CR 1 # 14 B 55 BRR SAN HUMBERTO</t>
  </si>
  <si>
    <t>21317</t>
  </si>
  <si>
    <t>DROGUERIA FARMATOTAL MAS FARMACIA MAS SALUD</t>
  </si>
  <si>
    <t>JENNIFER SALAZAR CUESTA</t>
  </si>
  <si>
    <t>Calle 104D#16-64 El Roc?</t>
  </si>
  <si>
    <t>MULTISERVICIOS</t>
  </si>
  <si>
    <t>CRA 15 B 104 B 18</t>
  </si>
  <si>
    <t>22671</t>
  </si>
  <si>
    <t>DROGUERIA FARMAVIVIR LAS MARGARITAS</t>
  </si>
  <si>
    <t>9705</t>
  </si>
  <si>
    <t>DROGUERIA FARMAX</t>
  </si>
  <si>
    <t>23073</t>
  </si>
  <si>
    <t>DROGUERIA FARMAX DESCUENTOS M.R. SAS</t>
  </si>
  <si>
    <t>PLATIK - INTERNET SHEYLA</t>
  </si>
  <si>
    <t>CR 53B 4B 15</t>
  </si>
  <si>
    <t>TELECOMUNICACIONES JULIETH</t>
  </si>
  <si>
    <t>CL. 5A #53A-23 BOGOT COLOMBIA</t>
  </si>
  <si>
    <t>16464</t>
  </si>
  <si>
    <t>DROGUERIA FARMAXIMA</t>
  </si>
  <si>
    <t>SOLUCIONES Y COMUNICACIONES</t>
  </si>
  <si>
    <t>CL 132 # 94 22 BRR VILLA ELISA</t>
  </si>
  <si>
    <t>4876</t>
  </si>
  <si>
    <t>DROGUERIA FARMAYA</t>
  </si>
  <si>
    <t>CRA 13 # 34-76</t>
  </si>
  <si>
    <t>PLATIK - TOMODROGAS MINIMARKET</t>
  </si>
  <si>
    <t>AK 14 35 36 S</t>
  </si>
  <si>
    <t>OFINSUMOS DC</t>
  </si>
  <si>
    <t>CRA. 13 #34-16 BOGOT COLOMBIA</t>
  </si>
  <si>
    <t>8293</t>
  </si>
  <si>
    <t>DROGUERIA FARMAZUL</t>
  </si>
  <si>
    <t>MARISOL CARTAGENA DURANDO</t>
  </si>
  <si>
    <t>CL 79 42 17</t>
  </si>
  <si>
    <t>2943</t>
  </si>
  <si>
    <t>DROGUERIA FARMEDICA</t>
  </si>
  <si>
    <t>WILFRED  ARTUNDUAGA VALENCIA</t>
  </si>
  <si>
    <t>#   -   CRA 2 # 9 - 17</t>
  </si>
  <si>
    <t>MARIPUNTONET</t>
  </si>
  <si>
    <t>ATR BRR CENTRO POBLADO CORREGIMIENTO</t>
  </si>
  <si>
    <t>24051</t>
  </si>
  <si>
    <t>DROGUERIA FARMETROPOLIS</t>
  </si>
  <si>
    <t>PDP COTA</t>
  </si>
  <si>
    <t>CL 12 # 4 - 29</t>
  </si>
  <si>
    <t>MICHO PAPELERIA</t>
  </si>
  <si>
    <t>CR 2 # 12 96  LC 300 BRR CENTRO</t>
  </si>
  <si>
    <t>21669</t>
  </si>
  <si>
    <t>DISTRIBUCIONES GABRIELA</t>
  </si>
  <si>
    <t>LILIANY TORRADO RODRIGUEZ</t>
  </si>
  <si>
    <t>HACARÍ</t>
  </si>
  <si>
    <t>kdxe4-701</t>
  </si>
  <si>
    <t>CAFE BAR LYZ</t>
  </si>
  <si>
    <t>HACARI</t>
  </si>
  <si>
    <t>ESQ D3 95 BRR CENTRO</t>
  </si>
  <si>
    <t>5855</t>
  </si>
  <si>
    <t>DISTRIBUCIONES JUGAR</t>
  </si>
  <si>
    <t>HENRY  DELGADO VALENCIA</t>
  </si>
  <si>
    <t>BELÉN DE UMBRÍA</t>
  </si>
  <si>
    <t>vereda la frisolera finc</t>
  </si>
  <si>
    <t>LA PAPELERICOM BELEN</t>
  </si>
  <si>
    <t>BELEN DE UMBRIA</t>
  </si>
  <si>
    <t>CL 6 # 9 32 BRR CENTRO</t>
  </si>
  <si>
    <t>22427</t>
  </si>
  <si>
    <t>DISTRIBUCIONES L&amp;M</t>
  </si>
  <si>
    <t>CALLE 65 N 24 - 23 LOCAL B BARRIO GUAYACANES</t>
  </si>
  <si>
    <t>PATRICIA POSADA</t>
  </si>
  <si>
    <t>Carrera 35  #  65 23</t>
  </si>
  <si>
    <t>MISCELANEA DICO</t>
  </si>
  <si>
    <t>CALLE 68 # 34 - 04 () MANIZALES CALDAS</t>
  </si>
  <si>
    <t>6819</t>
  </si>
  <si>
    <t>DISTRIBUCIONES MEDICAS EDGAR RANGEL DISMER NO 1</t>
  </si>
  <si>
    <t>SORY  CASTARREDA GOMEZ</t>
  </si>
  <si>
    <t>Calle 70   # 58-15  -  C</t>
  </si>
  <si>
    <t>20340</t>
  </si>
  <si>
    <t>DISTRIBUCIONES PAZ TORRES</t>
  </si>
  <si>
    <t>PAPELERIA Y MISCELANEA BIG BANG</t>
  </si>
  <si>
    <t>AV. CL 39 SUR # 52A  BRR LA ALQUERIA</t>
  </si>
  <si>
    <t>23222</t>
  </si>
  <si>
    <t>DISTRIBUIDOR EMPRESARIAL</t>
  </si>
  <si>
    <t>PLATIK - PANADERIA Y PASTELERIA LA</t>
  </si>
  <si>
    <t>CR 8 191 72</t>
  </si>
  <si>
    <t>18372</t>
  </si>
  <si>
    <t>DISTRIBUIDORA AZ</t>
  </si>
  <si>
    <t>20941</t>
  </si>
  <si>
    <t>DISTRIBUIDORA CASA AROMA</t>
  </si>
  <si>
    <t>WOM - AURA MARIA ROJAS NI??O</t>
  </si>
  <si>
    <t>CALLE 34 # 34-46</t>
  </si>
  <si>
    <t>WEB LINENET</t>
  </si>
  <si>
    <t>CL 37 # 32 19 BRR MEJORAS PUBLICAS</t>
  </si>
  <si>
    <t>7617</t>
  </si>
  <si>
    <t>DISTRIBUIDORA DE CARNES LUFER S LTDA</t>
  </si>
  <si>
    <t>21614</t>
  </si>
  <si>
    <t>DISTRIBUIDORA DE LOTERIA YULI</t>
  </si>
  <si>
    <t>YOHANA OVIEDO ESPINOSA</t>
  </si>
  <si>
    <t>CRA 7 # 2-17</t>
  </si>
  <si>
    <t>CL 7 # 3 48 BRR FLORIDABLANCA</t>
  </si>
  <si>
    <t>3307</t>
  </si>
  <si>
    <t>DISTRIBUIDORA DE LOTERIAS LA CAUCANITA</t>
  </si>
  <si>
    <t>TIENDA  LA ONCE</t>
  </si>
  <si>
    <t>Carrera 11 calle 5</t>
  </si>
  <si>
    <t>CL 6 # 10 45 BRR CENTRO</t>
  </si>
  <si>
    <t>13047</t>
  </si>
  <si>
    <t>DROGAS SUPER BARATA DE COROZAL</t>
  </si>
  <si>
    <t>LUIS VILLALBA</t>
  </si>
  <si>
    <t>kr 40 30 297</t>
  </si>
  <si>
    <t>CLL 31 N 24 53</t>
  </si>
  <si>
    <t>11205</t>
  </si>
  <si>
    <t>DROGAS SUPER VALERY</t>
  </si>
  <si>
    <t>23347</t>
  </si>
  <si>
    <t>DROGAS SUPERECONOMICAS</t>
  </si>
  <si>
    <t>WENDY TATIANA G??MEZ RODRIGUEZ</t>
  </si>
  <si>
    <t>Carrera 7 #  5  09   Bar</t>
  </si>
  <si>
    <t>LA COLONIA ICONONZUNA</t>
  </si>
  <si>
    <t>CR 7 # 6 45 BRR GARAJE BELEN</t>
  </si>
  <si>
    <t>15590</t>
  </si>
  <si>
    <t>DROGAS SUPERECONOMICAS CO 2</t>
  </si>
  <si>
    <t>20978</t>
  </si>
  <si>
    <t>DROGAS SUPERECONOMICAS CO 4</t>
  </si>
  <si>
    <t>22069</t>
  </si>
  <si>
    <t>DROGAS SUPERECONOMICAS CO 5</t>
  </si>
  <si>
    <t>TECPHONESOACHA 2</t>
  </si>
  <si>
    <t>CL 13 # 8 88 BRR SOACHA CENTRO</t>
  </si>
  <si>
    <t>22833</t>
  </si>
  <si>
    <t>DROGAS SUPERECONOMICAS NO 2</t>
  </si>
  <si>
    <t>JUAN FELIPE  ORJUELA</t>
  </si>
  <si>
    <t>Calle 39  #  10  34   Ba</t>
  </si>
  <si>
    <t>VARIEDADES NATAGA</t>
  </si>
  <si>
    <t>CL 36 # 11 48 BRR GAITAN</t>
  </si>
  <si>
    <t>18565</t>
  </si>
  <si>
    <t>DROGAS SUPERECONOMICAS. CO 3</t>
  </si>
  <si>
    <t>16211</t>
  </si>
  <si>
    <t>DROGAS SUPERECONOMICASCO</t>
  </si>
  <si>
    <t>13499</t>
  </si>
  <si>
    <t>DROGAS SURTIFAM RUBI</t>
  </si>
  <si>
    <t>CL 128 C BIS 94 27</t>
  </si>
  <si>
    <t>TELVCELSAURE</t>
  </si>
  <si>
    <t>TV 94 # 128 D 40</t>
  </si>
  <si>
    <t>18662</t>
  </si>
  <si>
    <t>DROGAS TELLEZ</t>
  </si>
  <si>
    <t>PLATIK - DROGUERÍAS MANTRA</t>
  </si>
  <si>
    <t>CR 68L 38D 33 SUR</t>
  </si>
  <si>
    <t>ALVARO PERDOMO LOZANO</t>
  </si>
  <si>
    <t>CR 68 L # 37 D - 29 SUR BRR CARVAJAL</t>
  </si>
  <si>
    <t>19023</t>
  </si>
  <si>
    <t>DROGUERIA DEL PUEBLO # 1</t>
  </si>
  <si>
    <t>TECNO ANDRADE ANDRES ANDRADE</t>
  </si>
  <si>
    <t>Cra 27 N 31-86</t>
  </si>
  <si>
    <t>CL. 26 NO. 21-54 INT. COMFANDI</t>
  </si>
  <si>
    <t>8451</t>
  </si>
  <si>
    <t>DROGUERIA DELIMA</t>
  </si>
  <si>
    <t>387</t>
  </si>
  <si>
    <t>DROGUERIA DELTA PLUSS</t>
  </si>
  <si>
    <t>13046</t>
  </si>
  <si>
    <t>DROGUERIA DEPOFARMA</t>
  </si>
  <si>
    <t>Monteria - Hospital San Jeronimo  Carrera 14 No 22 -200</t>
  </si>
  <si>
    <t>PLATIK - TOUCH POINT DE COLOMBIA</t>
  </si>
  <si>
    <t>CRA 6  2 40 PISA</t>
  </si>
  <si>
    <t>COLPAGOS SEIS DE MARZO</t>
  </si>
  <si>
    <t>CL 11 # 15 27 BRR  SEIS DE MARZO</t>
  </si>
  <si>
    <t>11759</t>
  </si>
  <si>
    <t>DROGUERIA DIANAR</t>
  </si>
  <si>
    <t>CL 86C 110C 26</t>
  </si>
  <si>
    <t>CRA. 111C NO. 86-74 L-221-222 UNICENTRO DE</t>
  </si>
  <si>
    <t>20245</t>
  </si>
  <si>
    <t>DROGUERIA DIANAR II</t>
  </si>
  <si>
    <t>PLATIK - SUMIACCESORIOS LIMEPRINT</t>
  </si>
  <si>
    <t>CL 88 112G 24</t>
  </si>
  <si>
    <t>21455</t>
  </si>
  <si>
    <t>DROGUERIA DIDA</t>
  </si>
  <si>
    <t>LICETH INFANTE</t>
  </si>
  <si>
    <t>YONDO</t>
  </si>
  <si>
    <t>CL 52 #49-25</t>
  </si>
  <si>
    <t>EDS CONDOR</t>
  </si>
  <si>
    <t>YONDO (CASABE)</t>
  </si>
  <si>
    <t>CR 57 # 48 85 BRR JORGE ELIECER GAITAN</t>
  </si>
  <si>
    <t>23421</t>
  </si>
  <si>
    <t>DROGUERIA DIFARMA JG</t>
  </si>
  <si>
    <t>2620</t>
  </si>
  <si>
    <t>DROGUERIA DINAMICA</t>
  </si>
  <si>
    <t>15712</t>
  </si>
  <si>
    <t>DROGUERIA DINIFARMA</t>
  </si>
  <si>
    <t>PLATIK - PRONTO EVENTOS Y</t>
  </si>
  <si>
    <t>CL 11 A 72 B 17</t>
  </si>
  <si>
    <t>24061</t>
  </si>
  <si>
    <t>DROGUERIA DON GUILLERMO</t>
  </si>
  <si>
    <t>TECNOPOLIS</t>
  </si>
  <si>
    <t>CALLE 7 # 7 - 68</t>
  </si>
  <si>
    <t>8877</t>
  </si>
  <si>
    <t>DROGUERIA FARMISALUD 2009</t>
  </si>
  <si>
    <t>CRA 50 # 144-10</t>
  </si>
  <si>
    <t>955</t>
  </si>
  <si>
    <t>DROGUERIA FARMISALUD DE LA 166</t>
  </si>
  <si>
    <t>PLATIK - LA MASCOTA DE MI BARRIO</t>
  </si>
  <si>
    <t>CL 167 5A 23</t>
  </si>
  <si>
    <t>OKKIE</t>
  </si>
  <si>
    <t>AK 7 # 163 09  LC 101 BRR SAN CRISTOBAL</t>
  </si>
  <si>
    <t>2202</t>
  </si>
  <si>
    <t>DROGUERIA FARPIN</t>
  </si>
  <si>
    <t>PLATIK - PUNTO PAGA TODO</t>
  </si>
  <si>
    <t>CL 161 8B 30</t>
  </si>
  <si>
    <t>CIBER CHAT COMINICACIONES</t>
  </si>
  <si>
    <t>CARRERA 8B#161A-41</t>
  </si>
  <si>
    <t>10185</t>
  </si>
  <si>
    <t>DROGUERIA FATIMA CAREPA</t>
  </si>
  <si>
    <t>BALMES VALENCIA</t>
  </si>
  <si>
    <t>Calle 80  #  77    19 Ba</t>
  </si>
  <si>
    <t>1241</t>
  </si>
  <si>
    <t>DROGUERIA FENIX</t>
  </si>
  <si>
    <t>VARIEDADES DANSILOS</t>
  </si>
  <si>
    <t>CRA. 54B #119-2 BOGOT COLOMBIA</t>
  </si>
  <si>
    <t>5100</t>
  </si>
  <si>
    <t>DROGUERIA FONTANA DE CAPRI</t>
  </si>
  <si>
    <t>PLATIK - DETALLES COCO 1</t>
  </si>
  <si>
    <t>CLL 182 7B 21</t>
  </si>
  <si>
    <t>DON PAGO SAN ANOTNIO BOGOTA</t>
  </si>
  <si>
    <t>CL 182 # 8 18 BRR SAN ANTONIO NORTE</t>
  </si>
  <si>
    <t>23454</t>
  </si>
  <si>
    <t>DROGUERIA FORMULA DOS DE BOGOTA</t>
  </si>
  <si>
    <t>24098</t>
  </si>
  <si>
    <t>DROGUERIA FRANKOS</t>
  </si>
  <si>
    <t>FERNANDO  CARABALI VALENCIA</t>
  </si>
  <si>
    <t>calle 67 # 26a-15</t>
  </si>
  <si>
    <t>CACHARRERIA Y PAPELERIA ML</t>
  </si>
  <si>
    <t>CR 25 # 67-144</t>
  </si>
  <si>
    <t>1311</t>
  </si>
  <si>
    <t>DROGUERIA FUNDADORES</t>
  </si>
  <si>
    <t>Medellin Ciudad Del Rio</t>
  </si>
  <si>
    <t>Cra 48 # 20- 124 Locales 124 y 134</t>
  </si>
  <si>
    <t>CELUMAS  COMUNICACIRRN</t>
  </si>
  <si>
    <t>Calle 25 #65B - 61</t>
  </si>
  <si>
    <t>GLKY GROUP SAS</t>
  </si>
  <si>
    <t>CR 50 # 25 127  OF 202 BRR GUAYABAL</t>
  </si>
  <si>
    <t>18181</t>
  </si>
  <si>
    <t>DROGUERIA FUNDADORES II</t>
  </si>
  <si>
    <t>22356</t>
  </si>
  <si>
    <t>DROGUERIA GABY SALUD</t>
  </si>
  <si>
    <t>LEIDY LORENA LIZARAZO</t>
  </si>
  <si>
    <t>Carrera 42   # 54 A - 05</t>
  </si>
  <si>
    <t>COLMENA SAHIAN</t>
  </si>
  <si>
    <t>CR 42 A # 53 65 BRR CIUDAD CORDOBA</t>
  </si>
  <si>
    <t>24257</t>
  </si>
  <si>
    <t>DROGUERIA GALACTICA 79</t>
  </si>
  <si>
    <t>RAFAEL LOZANO OLIVEROS</t>
  </si>
  <si>
    <t>Cra 51 N 75 173</t>
  </si>
  <si>
    <t>24137</t>
  </si>
  <si>
    <t>DISTRIBUIDORA DE OCCIDENTE LA 23 S.A.S</t>
  </si>
  <si>
    <t>HENRY  IRURITA MARTINEZ</t>
  </si>
  <si>
    <t>Cra 83c calle 18 esquina</t>
  </si>
  <si>
    <t>PAPELERIA Y MUCHO MAS</t>
  </si>
  <si>
    <t>CRA. 83C #38-74 CALI VALLE DEL CAUCA</t>
  </si>
  <si>
    <t>16442</t>
  </si>
  <si>
    <t>DISTRIBUIDORA DE RANCHO Y LICORES LIQUOR STORE</t>
  </si>
  <si>
    <t>ANGELICA DURANGO MIRA</t>
  </si>
  <si>
    <t>Carrera 41   # 36 Sur -</t>
  </si>
  <si>
    <t>25342</t>
  </si>
  <si>
    <t>DISTRIBUIDORA JB CHIPATA</t>
  </si>
  <si>
    <t>ROSA LILIANA RUIZ (QUILICHIAO)</t>
  </si>
  <si>
    <t>Carrera 7 a # 2 b 17 bar</t>
  </si>
  <si>
    <t>15853</t>
  </si>
  <si>
    <t>DISTRIBUIDORA KATY</t>
  </si>
  <si>
    <t>COMPRAVENTA  ORO SOLIDO</t>
  </si>
  <si>
    <t>Calle 32  #  25  21   Ba</t>
  </si>
  <si>
    <t>SOLUCONTEC</t>
  </si>
  <si>
    <t>CL 29 H # 21 C 419 BRR VILLA BELLA</t>
  </si>
  <si>
    <t>17927</t>
  </si>
  <si>
    <t>DISTRIBUIDORA KATY II</t>
  </si>
  <si>
    <t>23663</t>
  </si>
  <si>
    <t>DISTRIBUIDORA LA 8A EL DOVIO</t>
  </si>
  <si>
    <t>JULIAN ORREGO ORREGO</t>
  </si>
  <si>
    <t>EL DOVIO</t>
  </si>
  <si>
    <t>Carrera 8 Norte bis # 9</t>
  </si>
  <si>
    <t>ANDRES TORO</t>
  </si>
  <si>
    <t>CR 11 # 1 14 BRR OASIS</t>
  </si>
  <si>
    <t>15284</t>
  </si>
  <si>
    <t>DISTRIBUIDORA LA MAJAYURA</t>
  </si>
  <si>
    <t>FRANCISCO  O??ATE</t>
  </si>
  <si>
    <t>BARRANCAS</t>
  </si>
  <si>
    <t>Calle 20 # 12c 78</t>
  </si>
  <si>
    <t>CIBER J  A</t>
  </si>
  <si>
    <t>CR 5 # 10 43 BRR EL TATUAL</t>
  </si>
  <si>
    <t>25081</t>
  </si>
  <si>
    <t>DISTRIBUIDORA MAXITODO J.D</t>
  </si>
  <si>
    <t>TEODOSIO MURILLO</t>
  </si>
  <si>
    <t>Calle    # 11  -    Barr</t>
  </si>
  <si>
    <t>25241</t>
  </si>
  <si>
    <t>DISTRIBUIDORA PINO RIOS</t>
  </si>
  <si>
    <t>JHORNEY MONTERO</t>
  </si>
  <si>
    <t>calle 19#8-34</t>
  </si>
  <si>
    <t>21677</t>
  </si>
  <si>
    <t>DISTRIBUIDORA PUNTO Y FAMA</t>
  </si>
  <si>
    <t>GILMA CHAVARRIA</t>
  </si>
  <si>
    <t>TOLEDO</t>
  </si>
  <si>
    <t>VALLE TOLEDO</t>
  </si>
  <si>
    <t>THE DIME BABY</t>
  </si>
  <si>
    <t>CR SUCRE BRR CENTRO</t>
  </si>
  <si>
    <t>21722</t>
  </si>
  <si>
    <t>DISTRIBUIDORA SURTIEXITO JJ</t>
  </si>
  <si>
    <t>LALONET TRAMITES Y TECNOLOGA</t>
  </si>
  <si>
    <t>CALLE 10 # 3-05 BARRIO CENTRO</t>
  </si>
  <si>
    <t>23862</t>
  </si>
  <si>
    <t>DROGAS TIBASOSA</t>
  </si>
  <si>
    <t>TECNOSTORE</t>
  </si>
  <si>
    <t>CL 3 # 7 56 BRR CENTRO</t>
  </si>
  <si>
    <t>1352</t>
  </si>
  <si>
    <t>DROGAS TOLIMA</t>
  </si>
  <si>
    <t>BERTILDE CASTA??EDA MARTINEZ</t>
  </si>
  <si>
    <t>COPER</t>
  </si>
  <si>
    <t>calle 2 # 3 29</t>
  </si>
  <si>
    <t>DISTRIVARIEDADES JAM</t>
  </si>
  <si>
    <t>MUZO</t>
  </si>
  <si>
    <t>CR 3 # 3 - 16 BRR SAN JORGE</t>
  </si>
  <si>
    <t>4217</t>
  </si>
  <si>
    <t>DROGAS TOLIMA 2</t>
  </si>
  <si>
    <t>19244</t>
  </si>
  <si>
    <t>DROGAS UBATE</t>
  </si>
  <si>
    <t>PUNTO DE PAGO UBATE</t>
  </si>
  <si>
    <t>CL 6 # 6 39 BRR PARQUE PPAL</t>
  </si>
  <si>
    <t>14885</t>
  </si>
  <si>
    <t>DROGAS UNICENTRO</t>
  </si>
  <si>
    <t>20918</t>
  </si>
  <si>
    <t>DROGAS VILLASALUD</t>
  </si>
  <si>
    <t>FLOR MARINA FUQUENE</t>
  </si>
  <si>
    <t>BARRANCA DE UPIA</t>
  </si>
  <si>
    <t>CR 4 # 9 62 BRR CENTRO</t>
  </si>
  <si>
    <t>2781</t>
  </si>
  <si>
    <t>DROGAS Y ALKOSTO</t>
  </si>
  <si>
    <t>11984</t>
  </si>
  <si>
    <t>DROGAS Y SERVICIOS VICTOR MANUEL</t>
  </si>
  <si>
    <t>9993</t>
  </si>
  <si>
    <t>DROGAS Y VARIEDADES CHINU</t>
  </si>
  <si>
    <t>NAYITH DEL CARMEN MARTINEZ</t>
  </si>
  <si>
    <t>CHINÚ</t>
  </si>
  <si>
    <t>Transversal 7 # 5-15 cal</t>
  </si>
  <si>
    <t>TOUCH POINT DE COLOMBIA</t>
  </si>
  <si>
    <t>CHINU</t>
  </si>
  <si>
    <t>CR 6 A # 2 40 BRR PISA BONITO</t>
  </si>
  <si>
    <t>4795</t>
  </si>
  <si>
    <t>DROGASMARLUIS AV AMERICAS</t>
  </si>
  <si>
    <t>PLATIK - DROGUERIA MEDI SALUD</t>
  </si>
  <si>
    <t>CR 69B  4 19</t>
  </si>
  <si>
    <t>PAPELERIA ESTUDIANTES</t>
  </si>
  <si>
    <t>CR 69 B # 4 32  LC 3 BRR MARSELLA</t>
  </si>
  <si>
    <t>2749</t>
  </si>
  <si>
    <t>DROGMEDIK GS</t>
  </si>
  <si>
    <t>DIDIER RAMIREZ</t>
  </si>
  <si>
    <t>calle 56 # 55-34</t>
  </si>
  <si>
    <t>23694</t>
  </si>
  <si>
    <t>DROGUERIA DON GUILLERMO II</t>
  </si>
  <si>
    <t>J  M</t>
  </si>
  <si>
    <t>CL 6 # 5 - 32 BRR SARDINATA</t>
  </si>
  <si>
    <t>21203</t>
  </si>
  <si>
    <t>DROGUERIA DOÃ'A ELENA</t>
  </si>
  <si>
    <t>ELISABETH DEL PILAR ADARMES</t>
  </si>
  <si>
    <t>BARBACOAS</t>
  </si>
  <si>
    <t>el diviso</t>
  </si>
  <si>
    <t>MGICOS DETALLES L Y L</t>
  </si>
  <si>
    <t>VDA CANDELILLAS BRR LAS FLORES</t>
  </si>
  <si>
    <t>16328</t>
  </si>
  <si>
    <t>DROGUERIA DROGAS FARMA TOTAL</t>
  </si>
  <si>
    <t>PABLO ANIBAL CARVAJAL PEREZ</t>
  </si>
  <si>
    <t>calle 62 # 17a-81 barrio</t>
  </si>
  <si>
    <t>CL 67 # 24 39 BRR LA VICTORIA</t>
  </si>
  <si>
    <t>13697</t>
  </si>
  <si>
    <t>DROGUERIA DROGAS LA NACIONAL</t>
  </si>
  <si>
    <t>20717</t>
  </si>
  <si>
    <t>DROGUERIA DROGAS LA NACIONAL 2</t>
  </si>
  <si>
    <t>21913</t>
  </si>
  <si>
    <t>DROGUERIA DROGAS LA REBAJA DEL SUR # 10</t>
  </si>
  <si>
    <t>PLATIK - PIÑATERIA JEIKO</t>
  </si>
  <si>
    <t>PUERTO LEGUIZAMO</t>
  </si>
  <si>
    <t>VRA MECAYA</t>
  </si>
  <si>
    <t>TIENDA LA ESQUINA</t>
  </si>
  <si>
    <t>RANCHOLINDO 14 #14 PUERTO LEGUZAMO</t>
  </si>
  <si>
    <t>8882</t>
  </si>
  <si>
    <t>DROGUERIA DROGAS Y CIA LTDA</t>
  </si>
  <si>
    <t>PLATIK - TECNI CENTER BOGOTA</t>
  </si>
  <si>
    <t>CL 187 15 88</t>
  </si>
  <si>
    <t>DIEGO PEÑA</t>
  </si>
  <si>
    <t>CL 187 # 15 B 41 BRR VERBENAL</t>
  </si>
  <si>
    <t>690</t>
  </si>
  <si>
    <t>DROGUERIA DROGUILANDIA</t>
  </si>
  <si>
    <t>LUCINDA NARVAEZ</t>
  </si>
  <si>
    <t>Calle 74   # 26 C - 52</t>
  </si>
  <si>
    <t>8538</t>
  </si>
  <si>
    <t>DROGUERIA DUKE</t>
  </si>
  <si>
    <t>ELDER PALACIO</t>
  </si>
  <si>
    <t>Carrera 49  #  87  60</t>
  </si>
  <si>
    <t>24387</t>
  </si>
  <si>
    <t>DROGUERIA ECOFARMA LA 11</t>
  </si>
  <si>
    <t>24809</t>
  </si>
  <si>
    <t>683</t>
  </si>
  <si>
    <t>DROGUERIA GALACTICA 82</t>
  </si>
  <si>
    <t>5084</t>
  </si>
  <si>
    <t>DROGUERIA GAMEZA</t>
  </si>
  <si>
    <t>CL 46 SUR 22B 49</t>
  </si>
  <si>
    <t>MARKET CAUCA</t>
  </si>
  <si>
    <t>TV 23 A # 47 40 - SUR BRR TUNAL</t>
  </si>
  <si>
    <t>9538</t>
  </si>
  <si>
    <t>DROGUERIA GARAGOA</t>
  </si>
  <si>
    <t>7945</t>
  </si>
  <si>
    <t>DROGUERIA GARESCO</t>
  </si>
  <si>
    <t>PLATIK - PAPELERÍA Y SERVICIOS EN</t>
  </si>
  <si>
    <t>CL 23B 116B 19</t>
  </si>
  <si>
    <t>SANTI NET</t>
  </si>
  <si>
    <t>CL 23 B # 118 04 BRR EL REFUGIO FONTIBON</t>
  </si>
  <si>
    <t>11628</t>
  </si>
  <si>
    <t>DROGUERIA GAVIZ</t>
  </si>
  <si>
    <t>23762</t>
  </si>
  <si>
    <t>DROGUERIA GENFARMA</t>
  </si>
  <si>
    <t>FABIAN  DIAZ 50</t>
  </si>
  <si>
    <t>CAlle 5 Av 5  fhemily</t>
  </si>
  <si>
    <t>INGRID JANETH AYALA FERNANDEZ</t>
  </si>
  <si>
    <t>CL 5 # 5 31 BRR CECI</t>
  </si>
  <si>
    <t>15587</t>
  </si>
  <si>
    <t>DROGUERIA GIRALDO HERRERA</t>
  </si>
  <si>
    <t>SANDRA LORENA  MARQUEZ</t>
  </si>
  <si>
    <t>SAMANÁ</t>
  </si>
  <si>
    <t>Cra 9 n 7 13</t>
  </si>
  <si>
    <t>ALMACEN PARIS SAN DIEGO</t>
  </si>
  <si>
    <t>SAMANA</t>
  </si>
  <si>
    <t>CR 7 # 6 42 BRR CENTRO</t>
  </si>
  <si>
    <t>14812</t>
  </si>
  <si>
    <t>DROGUERIA GLORIA</t>
  </si>
  <si>
    <t>NATALIA ANDREA BUSTAMANTE URIBE</t>
  </si>
  <si>
    <t>VENECIA</t>
  </si>
  <si>
    <t>Carrera 50 sucre 50 43</t>
  </si>
  <si>
    <t>SAKURA TIENDA DE MAQUILLAJE</t>
  </si>
  <si>
    <t>AMAGA</t>
  </si>
  <si>
    <t>CR 51 # 49 24  LC HERBALIFE BRR CENTRO</t>
  </si>
  <si>
    <t>18593</t>
  </si>
  <si>
    <t>DROGUERIA GLOSAR</t>
  </si>
  <si>
    <t>Cota</t>
  </si>
  <si>
    <t>Autopista Medellin KM2 Via Siberia</t>
  </si>
  <si>
    <t>PLATIK - R&amp;B VALERIA</t>
  </si>
  <si>
    <t>CR 156A 136 17</t>
  </si>
  <si>
    <t>COMPUTER SERVER</t>
  </si>
  <si>
    <t>AV. CR 156A # 135 24 BRR SUBA SANTA CECILIA</t>
  </si>
  <si>
    <t>23349</t>
  </si>
  <si>
    <t>DROGUERIA GOLDEN JIR</t>
  </si>
  <si>
    <t>PLATIK - BOUTIQUE MERYMOON</t>
  </si>
  <si>
    <t>CLL 57N BIS 75D 10 SUR</t>
  </si>
  <si>
    <t>MACBOC INTERNET</t>
  </si>
  <si>
    <t>CL 57 Z SUR # 75 14 BRR LA ESTANCIA</t>
  </si>
  <si>
    <t>21964</t>
  </si>
  <si>
    <t>DISTRIBUIDORA Y PAPELERIA MAHANAIM</t>
  </si>
  <si>
    <t>PUNTOSERVIS SARAVENA 2</t>
  </si>
  <si>
    <t>CR 13 # 27 49 BRR EL CENTRO</t>
  </si>
  <si>
    <t>22628</t>
  </si>
  <si>
    <t>DISTRIFARMA DROGUERIA</t>
  </si>
  <si>
    <t>LUZ STELLA TORO</t>
  </si>
  <si>
    <t>Calle 81 27-03</t>
  </si>
  <si>
    <t>PAPELERA LA 27E</t>
  </si>
  <si>
    <t>CR 27 E # 73 185  LC 101 BRR BONILLA ARAGON</t>
  </si>
  <si>
    <t>18368</t>
  </si>
  <si>
    <t>DISTRIFARMA DROGUERIAS</t>
  </si>
  <si>
    <t>19970</t>
  </si>
  <si>
    <t>DISTRIMEDIC DEL LLANO</t>
  </si>
  <si>
    <t>INTRA NET.COM</t>
  </si>
  <si>
    <t>Carrera 17a   # 36-28  -</t>
  </si>
  <si>
    <t>ASESORAS JURDICAS Y CONTABLES</t>
  </si>
  <si>
    <t>CL. 37A #16B-30 VILLAVICENCIO META</t>
  </si>
  <si>
    <t>22930</t>
  </si>
  <si>
    <t>DISTRIMEG</t>
  </si>
  <si>
    <t>EMILSE LASSO</t>
  </si>
  <si>
    <t>Calle 32a # 12 -36</t>
  </si>
  <si>
    <t>MULTISERVICIOS SERVIFACIL</t>
  </si>
  <si>
    <t>CL. 33A #11B-134 CALI VALLE DEL CAUCA</t>
  </si>
  <si>
    <t>20790</t>
  </si>
  <si>
    <t>DISTRISERVICIOS AA</t>
  </si>
  <si>
    <t>JUAN CARLO VERGARA DOMINQUEZ</t>
  </si>
  <si>
    <t>Calle 27   # 18b05  -</t>
  </si>
  <si>
    <t>20922</t>
  </si>
  <si>
    <t>DISTRIVAL</t>
  </si>
  <si>
    <t>YERDY ADRIA PEDEMONTE</t>
  </si>
  <si>
    <t>CHITAGÁ</t>
  </si>
  <si>
    <t>16891134</t>
  </si>
  <si>
    <t>PAPELERIA ANDREA Y LOS GEMELOS</t>
  </si>
  <si>
    <t>CHITAGA</t>
  </si>
  <si>
    <t>CR 8 # 4 44 BRR CENTRO</t>
  </si>
  <si>
    <t>25130</t>
  </si>
  <si>
    <t>DIVER FIESTAS</t>
  </si>
  <si>
    <t>PAPELERIA 360</t>
  </si>
  <si>
    <t>CR 19 # 14 09 BRR SAN GIL</t>
  </si>
  <si>
    <t>24828</t>
  </si>
  <si>
    <t>DM DROGUERIAS 2</t>
  </si>
  <si>
    <t>22388</t>
  </si>
  <si>
    <t>DOMIGEX</t>
  </si>
  <si>
    <t>LUZ DARY UTS. 3004070762</t>
  </si>
  <si>
    <t>Calle 56  #  31-28     B</t>
  </si>
  <si>
    <t>AGUILA IMPERIAL</t>
  </si>
  <si>
    <t>CR 33 # 55 20 BRR CABECERA DEL LLANO</t>
  </si>
  <si>
    <t>20540</t>
  </si>
  <si>
    <t>DOMY OMY</t>
  </si>
  <si>
    <t>DBORA ACCESORIOS</t>
  </si>
  <si>
    <t>CL. 49 #34-33 BUCARAMANGA SANTANDER</t>
  </si>
  <si>
    <t>23430</t>
  </si>
  <si>
    <t>DROGUERIA  CERINZA</t>
  </si>
  <si>
    <t>24533</t>
  </si>
  <si>
    <t>DROGUERIA  EL SALVADOR</t>
  </si>
  <si>
    <t>DROGUERIA EL SALVADOR</t>
  </si>
  <si>
    <t>cra 35 a #39 a 06</t>
  </si>
  <si>
    <t>23311</t>
  </si>
  <si>
    <t>DROGUERIA  FARMACURE MORICHAL  # 5</t>
  </si>
  <si>
    <t>SUPER TIENDA LEO</t>
  </si>
  <si>
    <t>CRA. 15 ESTE #36 VILLAVICENCIO META</t>
  </si>
  <si>
    <t>15803</t>
  </si>
  <si>
    <t>DROGUERIA  FARMACURE SANTA HELENA # 3</t>
  </si>
  <si>
    <t>DROGUERIA SANAR I LA CEIBA</t>
  </si>
  <si>
    <t>Calle 33 A  # 16 A - 89</t>
  </si>
  <si>
    <t>MERKAPET DEL LLANO</t>
  </si>
  <si>
    <t>CL 36 # 16-03 ESTE BBR ANTONIO</t>
  </si>
  <si>
    <t>7854</t>
  </si>
  <si>
    <t>DROGUERIA  MEDISALUD NO 2</t>
  </si>
  <si>
    <t>PLATIK - PAPELERIA EMANUEL</t>
  </si>
  <si>
    <t>CR 107BIS B  71A 06 LOCAL 3</t>
  </si>
  <si>
    <t>VARIEDADES YOLITA</t>
  </si>
  <si>
    <t>CR 107 BIS A # 71 B 68 BRR VILLA AMALIA</t>
  </si>
  <si>
    <t>23048</t>
  </si>
  <si>
    <t>DROGUERIA + SALUD PARA TODOS 1</t>
  </si>
  <si>
    <t>MEGA SHOP</t>
  </si>
  <si>
    <t>CR 3 # 1 - 04 SUR BRR BUENOS AIRES</t>
  </si>
  <si>
    <t>24409</t>
  </si>
  <si>
    <t>DROGUERIA - FAMISALUD</t>
  </si>
  <si>
    <t>CR 11 B # 18 B 34 - SUR  LC 2 BRR COMPARTIR</t>
  </si>
  <si>
    <t>19462</t>
  </si>
  <si>
    <t>DROGUERIA 2006 S C</t>
  </si>
  <si>
    <t>3117</t>
  </si>
  <si>
    <t>DROGUERIA 24 HORAS</t>
  </si>
  <si>
    <t>DOLCE ROMA</t>
  </si>
  <si>
    <t>CRA. 24 #9-22 YOPAL CASANARE COLOMBIA</t>
  </si>
  <si>
    <t>24040</t>
  </si>
  <si>
    <t>DROGUERIA 4 ANGELES</t>
  </si>
  <si>
    <t>COCOMUNICACIONES</t>
  </si>
  <si>
    <t>CARRERA 8 C 1 02</t>
  </si>
  <si>
    <t>24041</t>
  </si>
  <si>
    <t>DROGUERIA 4 ANGELES 2</t>
  </si>
  <si>
    <t>18309</t>
  </si>
  <si>
    <t>DROGUERIA ECOSALUD LOS PINOS</t>
  </si>
  <si>
    <t>CARLOS RUIZ</t>
  </si>
  <si>
    <t>Cra 4 #20 56</t>
  </si>
  <si>
    <t>5836</t>
  </si>
  <si>
    <t>DROGUERIA EDOSCAR</t>
  </si>
  <si>
    <t>NIVER GOMEZ PAEZ</t>
  </si>
  <si>
    <t>NECOCLI</t>
  </si>
  <si>
    <t>vereda casa blanca</t>
  </si>
  <si>
    <t>SERVICIO INTEGRADO DOMINIO Y</t>
  </si>
  <si>
    <t>CR 49 # 50 40 BRR CENTRO</t>
  </si>
  <si>
    <t>20179</t>
  </si>
  <si>
    <t>DROGUERIA EDOSCAR N 2</t>
  </si>
  <si>
    <t>16179</t>
  </si>
  <si>
    <t>DROGUERIA EL BOTICARIO</t>
  </si>
  <si>
    <t>OSCAR QUINTERO</t>
  </si>
  <si>
    <t>Calle 30 34 81</t>
  </si>
  <si>
    <t>CYBERMASH</t>
  </si>
  <si>
    <t>CL. 31 #27-11 MARINILLA ANTIOQUIA COLOMBIA</t>
  </si>
  <si>
    <t>17762</t>
  </si>
  <si>
    <t>DROGUERIA EL BUEN VECINO</t>
  </si>
  <si>
    <t>PLATIK - UNIVERSO.COM</t>
  </si>
  <si>
    <t>CL 64B 105I 21</t>
  </si>
  <si>
    <t>17710</t>
  </si>
  <si>
    <t>DROGUERIA EL CAMPESINO 2</t>
  </si>
  <si>
    <t>LUISA FERNANDA GIL RENDON</t>
  </si>
  <si>
    <t>MARMATO</t>
  </si>
  <si>
    <t>vereda el llano</t>
  </si>
  <si>
    <t>24175</t>
  </si>
  <si>
    <t>DROGUERIA EL CARMEN CLC</t>
  </si>
  <si>
    <t>DULIS ARAGON MAESTRE</t>
  </si>
  <si>
    <t>Cll24 kra 40 #31</t>
  </si>
  <si>
    <t>11000</t>
  </si>
  <si>
    <t>DROGUERIA EL CONSUELO U</t>
  </si>
  <si>
    <t>PLATIK - R MERCEDES RODRIGUEZ</t>
  </si>
  <si>
    <t>CR 41 1G 39</t>
  </si>
  <si>
    <t>MISCELANEA JM</t>
  </si>
  <si>
    <t>CRA. 41 #1G-39 BOGOT COLOMBIA</t>
  </si>
  <si>
    <t>12753</t>
  </si>
  <si>
    <t>DROGUERIA EL CONSUELO U 2</t>
  </si>
  <si>
    <t>11757</t>
  </si>
  <si>
    <t>DROGUERIA GRAN ESTACION R C</t>
  </si>
  <si>
    <t>PLATIK - COMUNICARED</t>
  </si>
  <si>
    <t>TV 77  84A 23</t>
  </si>
  <si>
    <t>MINIMARKET PACEO</t>
  </si>
  <si>
    <t>TV 79 A # 84 A 12 BRR PARIS GAITAN</t>
  </si>
  <si>
    <t>24147</t>
  </si>
  <si>
    <t>DROGUERIA GRAN FARMA</t>
  </si>
  <si>
    <t>LUIS RAMIREZ BETA VIDEO</t>
  </si>
  <si>
    <t>Calle 54  #  45.88     B</t>
  </si>
  <si>
    <t>MASRED012</t>
  </si>
  <si>
    <t>CR 46 # 53 51 BRR CENTRO</t>
  </si>
  <si>
    <t>13015</t>
  </si>
  <si>
    <t>DROGUERIA GRAN SALUD JM</t>
  </si>
  <si>
    <t>PLATIK - TECNOLOGIA ST</t>
  </si>
  <si>
    <t>CR 12D 32C SUR 68</t>
  </si>
  <si>
    <t>PLAZA DE MERCADO TRES ESQUINAS</t>
  </si>
  <si>
    <t>CL 33 BIS SUR # 12 I 04 BRR SAN PABLO</t>
  </si>
  <si>
    <t>3542</t>
  </si>
  <si>
    <t>DROGUERIA GRANADA 1</t>
  </si>
  <si>
    <t>JENNYFER DAIANA  GARCIA LOAIZA</t>
  </si>
  <si>
    <t>crr 45 48-62</t>
  </si>
  <si>
    <t>MASRED010</t>
  </si>
  <si>
    <t>CL 49 # 45 28 BRR CENTRO</t>
  </si>
  <si>
    <t>8853</t>
  </si>
  <si>
    <t>DROGUERIA GRAND PRIX VILLA DEL PRADO</t>
  </si>
  <si>
    <t>PLATIK - JG.COM</t>
  </si>
  <si>
    <t>CR 4 185B 04</t>
  </si>
  <si>
    <t>ANGELA POVEDA</t>
  </si>
  <si>
    <t>CR 4 # 185 35</t>
  </si>
  <si>
    <t>145</t>
  </si>
  <si>
    <t>DROGUERIA GRATAMIRA</t>
  </si>
  <si>
    <t>195</t>
  </si>
  <si>
    <t>DROGUERIA GUABAL</t>
  </si>
  <si>
    <t>JORGE ALBERTO  SIERRA GOMEZ</t>
  </si>
  <si>
    <t>calle 14 No. 41A-37 Barr</t>
  </si>
  <si>
    <t>22657</t>
  </si>
  <si>
    <t>DROGUERIA GUANTEROS</t>
  </si>
  <si>
    <t>ROBISON MEJIA</t>
  </si>
  <si>
    <t>Carrera 40   # 38a Sur -</t>
  </si>
  <si>
    <t>20335</t>
  </si>
  <si>
    <t>DROGUERIA GUIFEL</t>
  </si>
  <si>
    <t>Carrera 53A # 127-35</t>
  </si>
  <si>
    <t>CENTRO INTEGRAL DE SERVICIOS</t>
  </si>
  <si>
    <t>CR 53 A # 128 B 70 BRR PRADO VERANIEGO</t>
  </si>
  <si>
    <t>4880</t>
  </si>
  <si>
    <t>DROGUERIA GUIFEL N 1</t>
  </si>
  <si>
    <t>723</t>
  </si>
  <si>
    <t>DROGUERIA GUIVAR MERCHAN</t>
  </si>
  <si>
    <t>PLATIK - TUDROGUERIA CO</t>
  </si>
  <si>
    <t>CL 53 72 B 12</t>
  </si>
  <si>
    <t>SMARTMOBILE NORMANDIA</t>
  </si>
  <si>
    <t>AK 72 # 53 45 BRR NORMANDIA</t>
  </si>
  <si>
    <t>23359</t>
  </si>
  <si>
    <t>DON PROSPERO DOS</t>
  </si>
  <si>
    <t>PAPELERIA FRAN</t>
  </si>
  <si>
    <t>CL 22 # 7 03 BRR PRIMERO DE MAYO</t>
  </si>
  <si>
    <t>21767</t>
  </si>
  <si>
    <t>DONDE TERE L</t>
  </si>
  <si>
    <t>SORA</t>
  </si>
  <si>
    <t>CR 3 # 2 35 BRR CENTRO</t>
  </si>
  <si>
    <t>23010</t>
  </si>
  <si>
    <t>DORGUERIA FEDOR</t>
  </si>
  <si>
    <t>25069</t>
  </si>
  <si>
    <t>DOSEL TIENDA CAFE</t>
  </si>
  <si>
    <t>PAPELERIA EL GRAN TREBOL</t>
  </si>
  <si>
    <t>CR 4 # 5 A 36 BRR CENTRO</t>
  </si>
  <si>
    <t>25274</t>
  </si>
  <si>
    <t>DOÃ'A AIDA MENSAJERIA</t>
  </si>
  <si>
    <t>YULIETH MARTINEZ</t>
  </si>
  <si>
    <t>Cra 7 num 42 44</t>
  </si>
  <si>
    <t>DOÑA AIDA MENSAJERIA</t>
  </si>
  <si>
    <t>CL 45 # 8 01 BRR CAMPO HERMOSO</t>
  </si>
  <si>
    <t>21864</t>
  </si>
  <si>
    <t>DR DOG-PET-SHOP-</t>
  </si>
  <si>
    <t>SINDY NATALIA NORE??A LOPEZ</t>
  </si>
  <si>
    <t>Cra 26 17 24</t>
  </si>
  <si>
    <t>17798</t>
  </si>
  <si>
    <t>DRGUERIA BIOSANAR UNO</t>
  </si>
  <si>
    <t>JESUS SERRANO VINA</t>
  </si>
  <si>
    <t>Carrera 54  #  49  04</t>
  </si>
  <si>
    <t>CL. 53 CRA. 50 ESQ. L-236</t>
  </si>
  <si>
    <t>24489</t>
  </si>
  <si>
    <t>DRIGUERIA LA ECONOMIA MV</t>
  </si>
  <si>
    <t>PLATIK - MANI@COMUNICA</t>
  </si>
  <si>
    <t>CALLE 22 96 C 38</t>
  </si>
  <si>
    <t>DON PAGO FONTIBON PORTON DE</t>
  </si>
  <si>
    <t>CR 96 B # 19 27 BRR FONTIBON</t>
  </si>
  <si>
    <t>16752</t>
  </si>
  <si>
    <t>DRIOGUERIA MIRAMAR J V A C</t>
  </si>
  <si>
    <t>23569</t>
  </si>
  <si>
    <t>DRISTIJOTAS</t>
  </si>
  <si>
    <t>YEINE LINARES</t>
  </si>
  <si>
    <t>Carrera 3   # 11 09 -</t>
  </si>
  <si>
    <t>MASRED099</t>
  </si>
  <si>
    <t>CR 4 # 13 27 BRR CENTRO</t>
  </si>
  <si>
    <t>13394</t>
  </si>
  <si>
    <t>DROFARMA</t>
  </si>
  <si>
    <t>LINA MARCELA VERGARA AGUAS</t>
  </si>
  <si>
    <t>MAJAGUAL</t>
  </si>
  <si>
    <t>Majagual sucre</t>
  </si>
  <si>
    <t>COLPAGOS ACHI</t>
  </si>
  <si>
    <t>ACHI</t>
  </si>
  <si>
    <t>CR 8 CL 13 CEN BRR</t>
  </si>
  <si>
    <t>10413</t>
  </si>
  <si>
    <t>DROGUERIA 91 - 92 NO. 3</t>
  </si>
  <si>
    <t>YULIVIA MYRILLO</t>
  </si>
  <si>
    <t>Carrera 25  #  15  13</t>
  </si>
  <si>
    <t>CL. 17 19-230 INT. LA 14 PISO 2 L-7A</t>
  </si>
  <si>
    <t>21064</t>
  </si>
  <si>
    <t>DROGUERIA A TU ALCANSE</t>
  </si>
  <si>
    <t>MARIBEL OCHOA</t>
  </si>
  <si>
    <t>Carrera 85 30 30</t>
  </si>
  <si>
    <t>17416</t>
  </si>
  <si>
    <t>DROGUERIA AGUIRRE</t>
  </si>
  <si>
    <t>PUNTO DE PAGO LA VEGA</t>
  </si>
  <si>
    <t>CL 20 # 3 60 BRR CENTRO</t>
  </si>
  <si>
    <t>19617</t>
  </si>
  <si>
    <t>DROGUERIA AHORRAMEDIC</t>
  </si>
  <si>
    <t>15277</t>
  </si>
  <si>
    <t>DROGUERIA AL COSTO TOTAL</t>
  </si>
  <si>
    <t>MARTHA ESPANOL SUAREZ</t>
  </si>
  <si>
    <t>carrera 17 # 11 - 93</t>
  </si>
  <si>
    <t>19660</t>
  </si>
  <si>
    <t>DROGUERIA ALASKA 182</t>
  </si>
  <si>
    <t>649</t>
  </si>
  <si>
    <t>DROGUERIA ALBANIA NO 2</t>
  </si>
  <si>
    <t>LUISA SERNA</t>
  </si>
  <si>
    <t>Carrera 45 D #  62  20</t>
  </si>
  <si>
    <t>CRA. 50 57-72 L-241</t>
  </si>
  <si>
    <t>12619</t>
  </si>
  <si>
    <t>DROGUERIA ALBANIA NO 2 2.1</t>
  </si>
  <si>
    <t>10323</t>
  </si>
  <si>
    <t>DROGUERIA ALCAZARES</t>
  </si>
  <si>
    <t>FRUTY HELADOS BEATRIZ TORO</t>
  </si>
  <si>
    <t>Calle 48  #  87  40   Ba</t>
  </si>
  <si>
    <t>15179</t>
  </si>
  <si>
    <t>DROGUERIA ALCOZTO DE CAJAMARCA</t>
  </si>
  <si>
    <t>14330</t>
  </si>
  <si>
    <t>DROGUERIA ALEJANDRA CALI</t>
  </si>
  <si>
    <t>SAUL SZ</t>
  </si>
  <si>
    <t>Calle 1#71_23</t>
  </si>
  <si>
    <t>YAMILETH ENCISO</t>
  </si>
  <si>
    <t>AV 2 B # 73 C 25  LC 2 BRR BRISAS ALAMOS</t>
  </si>
  <si>
    <t>23233</t>
  </si>
  <si>
    <t>DROGUERIA ALIADAS</t>
  </si>
  <si>
    <t>JUAN CAMILO MESA BEDOYA</t>
  </si>
  <si>
    <t>Calle 70 Sur #  43A 62 A</t>
  </si>
  <si>
    <t>10704</t>
  </si>
  <si>
    <t>DROGUERIA EL CONSULADO</t>
  </si>
  <si>
    <t>PV. EL BOSQUE</t>
  </si>
  <si>
    <t>DG 21 48 58</t>
  </si>
  <si>
    <t>18373</t>
  </si>
  <si>
    <t>DROGUERIA EL DEPOSITO</t>
  </si>
  <si>
    <t>MULTICOMUNICACIONES</t>
  </si>
  <si>
    <t>CL 36 # 14 40  LC 1C BRR CENTRO</t>
  </si>
  <si>
    <t>5608</t>
  </si>
  <si>
    <t>DROGUERIA EL DESCUENTO</t>
  </si>
  <si>
    <t>SERAGRO BELEN</t>
  </si>
  <si>
    <t>BELEN</t>
  </si>
  <si>
    <t>CERINZA - BELN #6-57 BELN BOYAC COLOMBIA</t>
  </si>
  <si>
    <t>19602</t>
  </si>
  <si>
    <t>DROGUERIA EL DESCUENTO DE ARIGUANI</t>
  </si>
  <si>
    <t>CARMEN  HERRERA HERNANDEZ</t>
  </si>
  <si>
    <t>ARIGUANÍ</t>
  </si>
  <si>
    <t>calle 3 # 3 - 17 centro</t>
  </si>
  <si>
    <t>BOUTIQUE Y PAPELERIA FUCSIA</t>
  </si>
  <si>
    <t>ARIGUANI (EL DIFICIL)</t>
  </si>
  <si>
    <t>CL 4 # 5 69  ED MAGDALENA BRR CENTRO</t>
  </si>
  <si>
    <t>22373</t>
  </si>
  <si>
    <t>DROGUERIA EL DESCUENTO EL CARMEN</t>
  </si>
  <si>
    <t>LUZ DARY SOTO OROZCO OROZCO</t>
  </si>
  <si>
    <t>EL CARMEN DE ATRATO</t>
  </si>
  <si>
    <t>Carrera 10   # 3  - 03</t>
  </si>
  <si>
    <t>SALA DE INTERNET L NET</t>
  </si>
  <si>
    <t>CR 4 BRR BRR MANZANARES</t>
  </si>
  <si>
    <t>12104</t>
  </si>
  <si>
    <t>DROGUERIA EL ESTERO ANTONIO VILLAVICENCIO</t>
  </si>
  <si>
    <t>Johan Alvarado</t>
  </si>
  <si>
    <t>Carrera 17  35B 09 AP 1</t>
  </si>
  <si>
    <t>24345</t>
  </si>
  <si>
    <t>DROGUERIA EL ESTERO LA RAMADA</t>
  </si>
  <si>
    <t>24953</t>
  </si>
  <si>
    <t>DROGUERIA EL LAGO CALIMA</t>
  </si>
  <si>
    <t>24417</t>
  </si>
  <si>
    <t>DROGUERIA EL LAGUITO SOGAMOSO</t>
  </si>
  <si>
    <t>14087</t>
  </si>
  <si>
    <t>DROGUERIA LA ESTERO</t>
  </si>
  <si>
    <t>24829</t>
  </si>
  <si>
    <t>DROGUERIA LA ESTRELLA ROJA</t>
  </si>
  <si>
    <t>MANUEL  MONTENEGRO MENSA</t>
  </si>
  <si>
    <t>CALLE 4 # 3-15</t>
  </si>
  <si>
    <t>SERVIPUNTO LA 19</t>
  </si>
  <si>
    <t>CL 19 # 6 34 BRR CENTRO</t>
  </si>
  <si>
    <t>17737</t>
  </si>
  <si>
    <t>DROGUERIA LA FARMACIA PUNTO CALLE 66</t>
  </si>
  <si>
    <t>PLATIK - GRCOMUNICACIONES</t>
  </si>
  <si>
    <t>CL 64 13 59</t>
  </si>
  <si>
    <t>DROGUERA NUEVA URGENCIA</t>
  </si>
  <si>
    <t>CL. 66 #15-59 BOGOT COLOMBIA</t>
  </si>
  <si>
    <t>24102</t>
  </si>
  <si>
    <t>DROGUERIA LA FAVORITA</t>
  </si>
  <si>
    <t>HERALDO MANUEL MARIMON</t>
  </si>
  <si>
    <t>VEREDA BETANI</t>
  </si>
  <si>
    <t>15315</t>
  </si>
  <si>
    <t>DROGUERIA LA FLORESTA</t>
  </si>
  <si>
    <t>Ferney Antonio Beltrán Rodríguez</t>
  </si>
  <si>
    <t>carrera 14 12 32</t>
  </si>
  <si>
    <t>CR 17 # 12 30 BRR NUEVA FLORESTA</t>
  </si>
  <si>
    <t>8645</t>
  </si>
  <si>
    <t>DROGUERIA LA FORTUNA</t>
  </si>
  <si>
    <t>JHON ALEXANDER ZAPATA FUEGO</t>
  </si>
  <si>
    <t>Carrera 52  #  95  71</t>
  </si>
  <si>
    <t>TIENDA LA Y</t>
  </si>
  <si>
    <t>CRA 52 #103-48 MEDELLN ANTIOQUIA</t>
  </si>
  <si>
    <t>14675</t>
  </si>
  <si>
    <t>DROGUERIA LA FUENTE IV ETAPA</t>
  </si>
  <si>
    <t>PANADERIA FONTANA REAL</t>
  </si>
  <si>
    <t>CR 19 # 30 3 BRR ALTAMIRA</t>
  </si>
  <si>
    <t>9116</t>
  </si>
  <si>
    <t>DROGUERIA LA GRAN 45</t>
  </si>
  <si>
    <t>8600</t>
  </si>
  <si>
    <t>DROGUERIA LA GRAN ECONOMIA DUITAMA</t>
  </si>
  <si>
    <t>SUPERMERCADO SAN VICENTE</t>
  </si>
  <si>
    <t>CL 18 # 19 42 BRR CENTRO</t>
  </si>
  <si>
    <t>13023</t>
  </si>
  <si>
    <t>DROGUERIA LA GRAN ECONOMIA NO 6</t>
  </si>
  <si>
    <t>INTERNET DONDE MORA</t>
  </si>
  <si>
    <t>CL 7 # 6-35 BBR JOSE ANTONIO GALAN</t>
  </si>
  <si>
    <t>20344</t>
  </si>
  <si>
    <t>DROGUERIA LA GRAN ECONOMIK OP</t>
  </si>
  <si>
    <t>LUZ STELLA MURCIA RODRIGUEZ</t>
  </si>
  <si>
    <t>kra 4 #1 105</t>
  </si>
  <si>
    <t>SURTIHOUSE</t>
  </si>
  <si>
    <t>CL 5 # 10 - 22 BRR OLAYA HERRERA</t>
  </si>
  <si>
    <t>7976</t>
  </si>
  <si>
    <t>DROFARMA GALERAS</t>
  </si>
  <si>
    <t>JOSE JAVIER RODRIGUEZ GONZALEZ</t>
  </si>
  <si>
    <t>GALERAS</t>
  </si>
  <si>
    <t>centro galeras parque pr</t>
  </si>
  <si>
    <t>GALERAS (NUEVA GRANADA)</t>
  </si>
  <si>
    <t>CL 11 NO. 13 A 36 CENTRO CL CONCEPCION</t>
  </si>
  <si>
    <t>18308</t>
  </si>
  <si>
    <t>DROFARMA SINCE</t>
  </si>
  <si>
    <t>VICENTE MACARENO</t>
  </si>
  <si>
    <t>kr 12 a 10 5</t>
  </si>
  <si>
    <t>SINCE</t>
  </si>
  <si>
    <t>CR 10 # 9 35 BRR CENTRO</t>
  </si>
  <si>
    <t>2119</t>
  </si>
  <si>
    <t>DROG FARMA</t>
  </si>
  <si>
    <t>10550</t>
  </si>
  <si>
    <t>DROG OLIMPICA BOCAGRANDE</t>
  </si>
  <si>
    <t>TIGO BOCAGRANDE</t>
  </si>
  <si>
    <t>CR 2 # 13 15 BRR BOCAGRANDE</t>
  </si>
  <si>
    <t>3207</t>
  </si>
  <si>
    <t>DROGAS 2000</t>
  </si>
  <si>
    <t>IVON GALLEGO</t>
  </si>
  <si>
    <t>cra 41 36a 16 prado</t>
  </si>
  <si>
    <t>15867</t>
  </si>
  <si>
    <t>DROGAS 2000  NO 2</t>
  </si>
  <si>
    <t>ELIZABETH HENAO TIENDA LA GUACA</t>
  </si>
  <si>
    <t>Avenida 21   # 25  - 25</t>
  </si>
  <si>
    <t>PALMIFARMA</t>
  </si>
  <si>
    <t>CRA. 33 #24-15 PALMIRA VALLE DEL CAUCA</t>
  </si>
  <si>
    <t>6503</t>
  </si>
  <si>
    <t>DROGAS ALEX</t>
  </si>
  <si>
    <t>SMARTPHONE CENTER</t>
  </si>
  <si>
    <t>CL 7 # 6 21 BRR CENTRO</t>
  </si>
  <si>
    <t>15328</t>
  </si>
  <si>
    <t>DROGAS ALKOSTO LA PRIMERA</t>
  </si>
  <si>
    <t>SERVICIOS  SERVICIOS MR</t>
  </si>
  <si>
    <t>CL 2 # 15 68 BRR EL BOSQUE</t>
  </si>
  <si>
    <t>25018</t>
  </si>
  <si>
    <t>DROGAS ALMINIMO</t>
  </si>
  <si>
    <t>YOELIS MARCELA  LOBO BELTRAN</t>
  </si>
  <si>
    <t>PLANETA RICA</t>
  </si>
  <si>
    <t>carrera 9 #19 -12</t>
  </si>
  <si>
    <t>DON PAGO BUENAVISTA</t>
  </si>
  <si>
    <t>CR 11 # 10 25 BRR CENTRO</t>
  </si>
  <si>
    <t>6397</t>
  </si>
  <si>
    <t>DROGAS ASTRAL</t>
  </si>
  <si>
    <t>SILVANA MARIA QUINTERO</t>
  </si>
  <si>
    <t>calle 12 # 3-39 barrio s</t>
  </si>
  <si>
    <t>PAPELERIA MURIEL</t>
  </si>
  <si>
    <t>BARRIO GAITAN CR6 # 724</t>
  </si>
  <si>
    <t>19016</t>
  </si>
  <si>
    <t>DROGAS BELEN</t>
  </si>
  <si>
    <t>24096</t>
  </si>
  <si>
    <t>DROGUERIA ALIANZA EXPREX 2</t>
  </si>
  <si>
    <t>14485</t>
  </si>
  <si>
    <t>DROGUERIA ALIANZA PUENTE TIERRA</t>
  </si>
  <si>
    <t>22238</t>
  </si>
  <si>
    <t>DROGUERIA ALKOSTO TAME</t>
  </si>
  <si>
    <t>FARMACASTIIL</t>
  </si>
  <si>
    <t>CRA. 10 #9-70 TAME ARAUCA COLOMBIA</t>
  </si>
  <si>
    <t>18907</t>
  </si>
  <si>
    <t>DROGUERIA ALTOS DE BARICHARA</t>
  </si>
  <si>
    <t>DIANA PAOLA COGOLLO CUADRARO</t>
  </si>
  <si>
    <t>calle 52 a sur # 70- 103</t>
  </si>
  <si>
    <t>19015</t>
  </si>
  <si>
    <t>DROGUERIA ALVARS 85</t>
  </si>
  <si>
    <t>PLATIK - CYBERNELGIE 3</t>
  </si>
  <si>
    <t>DG 48 SUR 13K 28</t>
  </si>
  <si>
    <t>23079</t>
  </si>
  <si>
    <t>DROGUERIA AM/PM.NET</t>
  </si>
  <si>
    <t>PLATIK - R ANDRES EDUARDO</t>
  </si>
  <si>
    <t>TV 74F 40B 21 SUR</t>
  </si>
  <si>
    <t>1144</t>
  </si>
  <si>
    <t>DROGUERIA AMAPOLA</t>
  </si>
  <si>
    <t>ISAIAS  ACEVEDO CADENA</t>
  </si>
  <si>
    <t>Cra 72 #93 - 119 Barrio</t>
  </si>
  <si>
    <t>3647</t>
  </si>
  <si>
    <t>DROGUERIA AMERICA</t>
  </si>
  <si>
    <t>PATRICIA HURTADO CANTEROS</t>
  </si>
  <si>
    <t>ISTMINA</t>
  </si>
  <si>
    <t>CALLE PRINCIPAL BARRIO P</t>
  </si>
  <si>
    <t>COLPAGOS ISTMINA</t>
  </si>
  <si>
    <t>ITSMINA</t>
  </si>
  <si>
    <t>ADL BRR CUBIS</t>
  </si>
  <si>
    <t>2923</t>
  </si>
  <si>
    <t>DROGUERIA AMERICA CENTRO</t>
  </si>
  <si>
    <t>14027</t>
  </si>
  <si>
    <t>DROGUERIA AMERICA PLAZA</t>
  </si>
  <si>
    <t>PAPELERIA AK</t>
  </si>
  <si>
    <t>CR 17 # 11 A - 55 BRR TERMINAL</t>
  </si>
  <si>
    <t>16397</t>
  </si>
  <si>
    <t>DROGUERIA AMERICANA</t>
  </si>
  <si>
    <t>ERIKA GELVEZ</t>
  </si>
  <si>
    <t>MZ 14 CSA 21</t>
  </si>
  <si>
    <t>25341</t>
  </si>
  <si>
    <t>DROGUERIA EL LAGUITO SOGAMOSO # 3</t>
  </si>
  <si>
    <t>BETA</t>
  </si>
  <si>
    <t>CRA. 18 #8-75 SOGAMOSO BOYAC COLOMBIA</t>
  </si>
  <si>
    <t>17835</t>
  </si>
  <si>
    <t>DROGUERIA EL LLANO SALUD Y VIDA</t>
  </si>
  <si>
    <t>PLANETA SPORT SAS SPORT</t>
  </si>
  <si>
    <t>CALLE 21B N. 4 15</t>
  </si>
  <si>
    <t>19841</t>
  </si>
  <si>
    <t>DROGUERIA EL MEJOR PRECIO</t>
  </si>
  <si>
    <t>SONIA FERNANDEZ</t>
  </si>
  <si>
    <t>SahagUN</t>
  </si>
  <si>
    <t>CR 11 NO. 15 - 05 CENTRO CERCA DEL PAR</t>
  </si>
  <si>
    <t>17525</t>
  </si>
  <si>
    <t>DROGUERIA EL MIMI</t>
  </si>
  <si>
    <t>SAYNE  ALEAN PACHECO</t>
  </si>
  <si>
    <t>cra 12 # 10-30</t>
  </si>
  <si>
    <t>CARRERA 3 CALLE 16</t>
  </si>
  <si>
    <t>18707</t>
  </si>
  <si>
    <t>DROGUERIA EL PAISA DE TAME</t>
  </si>
  <si>
    <t>RECAUDOS DON PAGO</t>
  </si>
  <si>
    <t>CR 18 # 14 81 BRR CENTRO</t>
  </si>
  <si>
    <t>15754</t>
  </si>
  <si>
    <t>DROGUERIA EL PALMAR</t>
  </si>
  <si>
    <t>CARLOS ARIAS</t>
  </si>
  <si>
    <t>EL ÁGUILA</t>
  </si>
  <si>
    <t>El rrguila</t>
  </si>
  <si>
    <t>3814</t>
  </si>
  <si>
    <t>DROGUERIA EL PARQUE</t>
  </si>
  <si>
    <t>AGENCIA MASIVOS VILLA DEL</t>
  </si>
  <si>
    <t>CR 9 # 4 14 BRR CENTRO VILLA DEL ROSARIO</t>
  </si>
  <si>
    <t>20897</t>
  </si>
  <si>
    <t>DROGUERIA EL PORTAL DE BELEN</t>
  </si>
  <si>
    <t>SOLUCIONES CONTABLES RL</t>
  </si>
  <si>
    <t>CL 6 # 5 45 BRR CENTRO</t>
  </si>
  <si>
    <t>14173</t>
  </si>
  <si>
    <t>DROGUERIA EL PORTAL DE L 170 CYF</t>
  </si>
  <si>
    <t>PLATIK - HAYDEE YANID MENDOZA</t>
  </si>
  <si>
    <t>CR 48  176 29</t>
  </si>
  <si>
    <t>CL. 175 NO. 22-13 L-10</t>
  </si>
  <si>
    <t>18667</t>
  </si>
  <si>
    <t>DROGUERIA EL PORTAL DE LA ECONOMIA N 2</t>
  </si>
  <si>
    <t>PLATIK - G.NET CR</t>
  </si>
  <si>
    <t>CR 84  51A 07 S</t>
  </si>
  <si>
    <t>PAPELERA MONTESSORI</t>
  </si>
  <si>
    <t>DIAGONAL 49 SUR # 85 - 17</t>
  </si>
  <si>
    <t>2817</t>
  </si>
  <si>
    <t>DROGUERIA EL RODEO</t>
  </si>
  <si>
    <t>HEYBER SEBASTIAN RUIZ CORDOBA</t>
  </si>
  <si>
    <t>cll 63 # 42 -74</t>
  </si>
  <si>
    <t>PAPERIA Y MICELANEA</t>
  </si>
  <si>
    <t>CL 15 # 29 04 BRR BACHUE</t>
  </si>
  <si>
    <t>18906</t>
  </si>
  <si>
    <t>DROGUERIA IS LA MIGINGO</t>
  </si>
  <si>
    <t>23393</t>
  </si>
  <si>
    <t>DROGUERIA ITPHARMA LA ALBORADA</t>
  </si>
  <si>
    <t>18274</t>
  </si>
  <si>
    <t>DROGUERIA IVANNA S V</t>
  </si>
  <si>
    <t>PLATIK - TIENDA HD</t>
  </si>
  <si>
    <t>KR 78  3A 11</t>
  </si>
  <si>
    <t>DMJBOUTIQUE</t>
  </si>
  <si>
    <t>CL. 4 #75-42 BOGOT COLOMBIA</t>
  </si>
  <si>
    <t>25210</t>
  </si>
  <si>
    <t>DROGUERIA J &amp; L</t>
  </si>
  <si>
    <t>PLATIK - ALMACEN EFEX</t>
  </si>
  <si>
    <t>CL 13 18G 15 T2 A103</t>
  </si>
  <si>
    <t>AUTOSERVICIO LAS VEGAS 1</t>
  </si>
  <si>
    <t>CR 18 Q # 13 B - 14 BRR PRADO DE LAS VEGAS</t>
  </si>
  <si>
    <t>11669</t>
  </si>
  <si>
    <t>DROGUERIA J R PHARMA</t>
  </si>
  <si>
    <t>Bogota Santa Barbara Autopista</t>
  </si>
  <si>
    <t>Calle 125 Bis No. 30-28</t>
  </si>
  <si>
    <t>PLATIK - PAPELES Y TODO</t>
  </si>
  <si>
    <t>CL 125 19 50</t>
  </si>
  <si>
    <t>20377</t>
  </si>
  <si>
    <t>DROGUERIA J R PHARMA SANTA TERESA</t>
  </si>
  <si>
    <t>PLATIK - DROGUERIA MEDIMAS</t>
  </si>
  <si>
    <t>CR 8C 168 64</t>
  </si>
  <si>
    <t>MAYERLIN QUINTERO PIMENTEL</t>
  </si>
  <si>
    <t>CL. 168 #8H-61 BOGOT COLOMBIA</t>
  </si>
  <si>
    <t>19869</t>
  </si>
  <si>
    <t>DROGUERIA J Y M MI BIENESTAR</t>
  </si>
  <si>
    <t>PLATIK - DROGUERIA FARMADRID</t>
  </si>
  <si>
    <t>CL 7  2 25 LC 101</t>
  </si>
  <si>
    <t>AMAYA ORTEGA</t>
  </si>
  <si>
    <t>CR 4 # 10 15 BRR LA MAGNOLIA</t>
  </si>
  <si>
    <t>23037</t>
  </si>
  <si>
    <t>DROGUERIA J Y M MI BIENESTAR 2</t>
  </si>
  <si>
    <t>PLATIK - MIS HUELLITAS</t>
  </si>
  <si>
    <t>CLL 7 1 03</t>
  </si>
  <si>
    <t>PANADERIA MAXIPAN</t>
  </si>
  <si>
    <t>CL. 7 #1-65 MADRID CUNDINAMARCA COLOMBIA</t>
  </si>
  <si>
    <t>19555</t>
  </si>
  <si>
    <t>DROGUERIA JEREZ RJ</t>
  </si>
  <si>
    <t>LEIDY RAMIREZ</t>
  </si>
  <si>
    <t>Cra 10 # 4-28</t>
  </si>
  <si>
    <t>SURTIDORA EL REY DAVID</t>
  </si>
  <si>
    <t>CLLE 5 # 12 -23</t>
  </si>
  <si>
    <t>19511</t>
  </si>
  <si>
    <t>DROGUERIA JHORMAN</t>
  </si>
  <si>
    <t>PHONE CELL COMUNICACIONES</t>
  </si>
  <si>
    <t>CR 14 # 21 A 12 BRR PRIMERO DE MAYO</t>
  </si>
  <si>
    <t>24768</t>
  </si>
  <si>
    <t>DROGUERIA JM ANGEL</t>
  </si>
  <si>
    <t>4829</t>
  </si>
  <si>
    <t>DROGUERIA JOMELY GUARNE</t>
  </si>
  <si>
    <t>GLORIA GUARNE</t>
  </si>
  <si>
    <t>GUARNE</t>
  </si>
  <si>
    <t>CARRERa 50 # 46 27</t>
  </si>
  <si>
    <t>REPARARTE</t>
  </si>
  <si>
    <t>CR 51 # 46 42  OF REPARARTE BRR SAN</t>
  </si>
  <si>
    <t>16193</t>
  </si>
  <si>
    <t>DROGAS BETO</t>
  </si>
  <si>
    <t>PLATIK - EL SALON PRODUCTOS DE</t>
  </si>
  <si>
    <t>CLL 24 22A 04</t>
  </si>
  <si>
    <t>SM SOLUCIONES EFECTIVAS</t>
  </si>
  <si>
    <t>CL 8 # 15 40 BRR LLANO VARGAS</t>
  </si>
  <si>
    <t>21397</t>
  </si>
  <si>
    <t>DROGAS BIOPHARMA CIMITARRA</t>
  </si>
  <si>
    <t>LUPUCEL</t>
  </si>
  <si>
    <t>CR 6 # 5 52 BRR CIMITARRA</t>
  </si>
  <si>
    <t>15755</t>
  </si>
  <si>
    <t>DROGAS CAMPOALGRE</t>
  </si>
  <si>
    <t>MARIBEL RINCON DIAZ</t>
  </si>
  <si>
    <t>Carrera 54   # 56  - 43</t>
  </si>
  <si>
    <t>TORNICAMPO LA 12</t>
  </si>
  <si>
    <t>CR 12 # 19 16 BRR CENTRO</t>
  </si>
  <si>
    <t>20996</t>
  </si>
  <si>
    <t>DROGAS CANDELARIA</t>
  </si>
  <si>
    <t>MOSAICO</t>
  </si>
  <si>
    <t>CL 3 # 2 43 BRR CENTRO</t>
  </si>
  <si>
    <t>5391</t>
  </si>
  <si>
    <t>DROGAS CARDENAS G</t>
  </si>
  <si>
    <t>8776</t>
  </si>
  <si>
    <t>DROGAS CELESTIAL J</t>
  </si>
  <si>
    <t>PLATIK - VARIEDADES DANY</t>
  </si>
  <si>
    <t>CR 23C 32A 67 SUR</t>
  </si>
  <si>
    <t>DISTRIBUIDORA PRODUCTOS DE</t>
  </si>
  <si>
    <t>CARRERA 24 33 SUR 58</t>
  </si>
  <si>
    <t>12778</t>
  </si>
  <si>
    <t>DROGAS CELESTIAL J 2</t>
  </si>
  <si>
    <t>16760</t>
  </si>
  <si>
    <t>DROGAS CENTAUROS UNO A</t>
  </si>
  <si>
    <t>ARCORIS</t>
  </si>
  <si>
    <t>CL 20 B # 103 A 08 BRR CENTRO FONTIBON</t>
  </si>
  <si>
    <t>17937</t>
  </si>
  <si>
    <t>DROGAS CENTAUROS UNO A II</t>
  </si>
  <si>
    <t>10189</t>
  </si>
  <si>
    <t>DROGAS CENTRAL DESCUENTOS BUCARAMANGA</t>
  </si>
  <si>
    <t>NELFY RUEDA</t>
  </si>
  <si>
    <t>Calle 34  #  35  40   Ba</t>
  </si>
  <si>
    <t>FLOR MARIA GAMBOA</t>
  </si>
  <si>
    <t>CRA 38 32-54</t>
  </si>
  <si>
    <t>2896</t>
  </si>
  <si>
    <t>DROGAS COLOMBIA FARMA</t>
  </si>
  <si>
    <t>PAOLA MARCELA LEE</t>
  </si>
  <si>
    <t>VICTORIA</t>
  </si>
  <si>
    <t>CRA 6 N.8.45</t>
  </si>
  <si>
    <t>DIANA LOZANO</t>
  </si>
  <si>
    <t>CRA. 11A #2 NORTE-119 MARIQUITA TOLIMA</t>
  </si>
  <si>
    <t>23709</t>
  </si>
  <si>
    <t>DROGUERIA AMERICANA EXPRES XXI S</t>
  </si>
  <si>
    <t>Calle 13 No. 1E-74</t>
  </si>
  <si>
    <t>JONATHAN ALEXANDER MARTINEZ</t>
  </si>
  <si>
    <t>Calle 1 No 17-36 barrio</t>
  </si>
  <si>
    <t>TIGO VENTURA</t>
  </si>
  <si>
    <t>CL 1 # 17 12 BRR CUCUTA SANTANDER</t>
  </si>
  <si>
    <t>5957</t>
  </si>
  <si>
    <t>DROGUERIA AMIGA</t>
  </si>
  <si>
    <t>18170</t>
  </si>
  <si>
    <t>DROGUERIA ANA MARIA R B</t>
  </si>
  <si>
    <t>KADY MARCELA SANTOS QUINTACO</t>
  </si>
  <si>
    <t>Calle 9#11-23</t>
  </si>
  <si>
    <t>MEDNICA</t>
  </si>
  <si>
    <t>CRA. 15 #6-7 TUNJA BOYAC COLOMBIA</t>
  </si>
  <si>
    <t>23166</t>
  </si>
  <si>
    <t>DROGUERIA ANDALUCITA</t>
  </si>
  <si>
    <t>ECOCAFE</t>
  </si>
  <si>
    <t>CR 5 A # 1 20  MZ 6 CA 55 BRR LAS CRUCES</t>
  </si>
  <si>
    <t>5183</t>
  </si>
  <si>
    <t>DROGUERIA ANDES</t>
  </si>
  <si>
    <t>LUZ ANGELA GOMEZ HURTADO</t>
  </si>
  <si>
    <t>Carrera 30 # 42-15 barri</t>
  </si>
  <si>
    <t>13408</t>
  </si>
  <si>
    <t>DROGUERIA ANDES FARMA</t>
  </si>
  <si>
    <t>25185</t>
  </si>
  <si>
    <t>DROGUERIA ANGELICA</t>
  </si>
  <si>
    <t>PLATIK - MERCADO MERKOPOLIS</t>
  </si>
  <si>
    <t>CL 22 B  91 13</t>
  </si>
  <si>
    <t>EL BUHO INTERACTIVO</t>
  </si>
  <si>
    <t>CRA. 89 #22-89 BOGOT COLOMBIA</t>
  </si>
  <si>
    <t>14490</t>
  </si>
  <si>
    <t>DROGUERIA ANTIGUA SAN JORGE PORFIA</t>
  </si>
  <si>
    <t>COMERCIAL LOS ARTUROS</t>
  </si>
  <si>
    <t>CL 49 # 51 30 BRR CHAPINERO</t>
  </si>
  <si>
    <t>17479</t>
  </si>
  <si>
    <t>DROGUERIA AQUIDROGAS OBANDO</t>
  </si>
  <si>
    <t>18365</t>
  </si>
  <si>
    <t>DROGUERIA AQUIMEDIC</t>
  </si>
  <si>
    <t>DEICY  RODRIGUEZ</t>
  </si>
  <si>
    <t>Carrera 50  #  50  22</t>
  </si>
  <si>
    <t>MULTISER</t>
  </si>
  <si>
    <t>CL 50 # 50 22 BRR MARULANDA</t>
  </si>
  <si>
    <t>16255</t>
  </si>
  <si>
    <t>DROGUERIA ARBELAEZ</t>
  </si>
  <si>
    <t>SUPERMERCADO LOS OCOBOS</t>
  </si>
  <si>
    <t>CL. 5 #5-39 ARBELEZ CUNDINAMARCA</t>
  </si>
  <si>
    <t>8572</t>
  </si>
  <si>
    <t>DROGUERIA EL ROSAL</t>
  </si>
  <si>
    <t>Carrera 11 # 79-19</t>
  </si>
  <si>
    <t>Bogota El Retiro</t>
  </si>
  <si>
    <t>Calle 82 No.11 - 75 Local 149</t>
  </si>
  <si>
    <t>18688</t>
  </si>
  <si>
    <t>DROGUERIA EL SANADOR</t>
  </si>
  <si>
    <t>15081</t>
  </si>
  <si>
    <t>DROGUERIA EL SISBEM</t>
  </si>
  <si>
    <t>MAX TECNOLOGY</t>
  </si>
  <si>
    <t>CL. 35 SUR #29A-18 BOGOT COLOMBIA</t>
  </si>
  <si>
    <t>19166</t>
  </si>
  <si>
    <t>DROGUERIA EL SOCORRO # 2</t>
  </si>
  <si>
    <t>TANIA JOHANA TUPUE TUPUE</t>
  </si>
  <si>
    <t>CUMBAL</t>
  </si>
  <si>
    <t>PANAM CUMBAL</t>
  </si>
  <si>
    <t>CENTRAL CELL CUMBAL</t>
  </si>
  <si>
    <t>CL 18 # 8 36 BRR CENTRO</t>
  </si>
  <si>
    <t>23619</t>
  </si>
  <si>
    <t>DROGUERIA EL TERMINAL SOGAMOSO</t>
  </si>
  <si>
    <t>20215</t>
  </si>
  <si>
    <t>DROGUERIA ELIFARMA</t>
  </si>
  <si>
    <t>LICORERA MOCHOLANDIA</t>
  </si>
  <si>
    <t>Carrera 39  49 # 16  -</t>
  </si>
  <si>
    <t>22444</t>
  </si>
  <si>
    <t>DROGUERIA ELITE EN BELLO</t>
  </si>
  <si>
    <t>24791</t>
  </si>
  <si>
    <t>DROGUERIA ELKIN # 1</t>
  </si>
  <si>
    <t>17644</t>
  </si>
  <si>
    <t>DROGUERIA EMANIEL SA</t>
  </si>
  <si>
    <t>23315</t>
  </si>
  <si>
    <t>DROGUERIA EMANLU</t>
  </si>
  <si>
    <t>PLATIK - NUBIA STELLA CASTANEDA</t>
  </si>
  <si>
    <t>CR 6A 188C 33</t>
  </si>
  <si>
    <t>SUPER PGO</t>
  </si>
  <si>
    <t>CRA. 6A #189A-20 BOGOT COLOMBIA</t>
  </si>
  <si>
    <t>23003</t>
  </si>
  <si>
    <t>DROGUERIA EMANUEL</t>
  </si>
  <si>
    <t>MINIMERCADO TERRES DE SANTA</t>
  </si>
  <si>
    <t>CR 41 A # 21 B 24 BRR CAMILO TORRES</t>
  </si>
  <si>
    <t>8837</t>
  </si>
  <si>
    <t>DROGUERIA LA 69</t>
  </si>
  <si>
    <t>13628</t>
  </si>
  <si>
    <t>DROGUERIA LA 70</t>
  </si>
  <si>
    <t>21742</t>
  </si>
  <si>
    <t>DROGUERIA LA AMISTAD</t>
  </si>
  <si>
    <t>SR BELEN  VENEZUELA</t>
  </si>
  <si>
    <t>SABANALARGA</t>
  </si>
  <si>
    <t>calle 21 bulevar estanco</t>
  </si>
  <si>
    <t>CL. 21 19-04 L 8-9</t>
  </si>
  <si>
    <t>21099</t>
  </si>
  <si>
    <t>DROGUERIA LA AVENIDA DM</t>
  </si>
  <si>
    <t>2065</t>
  </si>
  <si>
    <t>DROGUERIA LA BELLA SUIZA</t>
  </si>
  <si>
    <t>AV 9 No125-30</t>
  </si>
  <si>
    <t>PLATIK - OFFICE BOX</t>
  </si>
  <si>
    <t>CR 7 127 48 LOCAL 2</t>
  </si>
  <si>
    <t>22002</t>
  </si>
  <si>
    <t>DROGUERIA LA BENDICION DE MANAURE</t>
  </si>
  <si>
    <t>JULIO GUTIERREZ EPINAYU</t>
  </si>
  <si>
    <t>URIBIA</t>
  </si>
  <si>
    <t>Cerrera 3#4-03</t>
  </si>
  <si>
    <t>MASRED204</t>
  </si>
  <si>
    <t>CR 7 G # 10 193  AC BRR CENTRO</t>
  </si>
  <si>
    <t>22760</t>
  </si>
  <si>
    <t>DROGUERIA LA BONANZA</t>
  </si>
  <si>
    <t>RICHARD WALTON</t>
  </si>
  <si>
    <t>SANTIAGO DE TOLÚ</t>
  </si>
  <si>
    <t>Calle 4  #  18  60   Bar</t>
  </si>
  <si>
    <t>DROGUERIA Y PAPELERIA MODERNA</t>
  </si>
  <si>
    <t>TOLU</t>
  </si>
  <si>
    <t>CL 15 # 6 46 BRR LAS FLORES</t>
  </si>
  <si>
    <t>21063</t>
  </si>
  <si>
    <t>DROGUERIA LA BUENA SALUD HUMANA</t>
  </si>
  <si>
    <t>CARLOS HUGO MU??OZ TABARES</t>
  </si>
  <si>
    <t>calle 49 #15 - 74 barrio</t>
  </si>
  <si>
    <t>MR SHOES</t>
  </si>
  <si>
    <t>CRA 52 #52-8 MEDELLN ANTIOQUIA COLOMBIA</t>
  </si>
  <si>
    <t>1286</t>
  </si>
  <si>
    <t>DROGUERIA LA CANDELARIA</t>
  </si>
  <si>
    <t>OSBALDO CONDE</t>
  </si>
  <si>
    <t>Carrera 51  #  51  60  L</t>
  </si>
  <si>
    <t>MASRED014</t>
  </si>
  <si>
    <t>CR 50 # 50 54 BRR CENTRO</t>
  </si>
  <si>
    <t>22500</t>
  </si>
  <si>
    <t>DROGUERIA LA CAPILLA RIONEGRO</t>
  </si>
  <si>
    <t>JANNETH BUILES-RIONEGRO</t>
  </si>
  <si>
    <t>Carrera 54  #  48  16</t>
  </si>
  <si>
    <t>5538</t>
  </si>
  <si>
    <t>DROGUERIA LA CAROLINA 1</t>
  </si>
  <si>
    <t>ONE EASY STOP 127</t>
  </si>
  <si>
    <t>CRA. 51A #127B-52 BOGOT COLOMBIA</t>
  </si>
  <si>
    <t>3424</t>
  </si>
  <si>
    <t>DROGAS COLOMBIA FARMA SUC DUITAMA</t>
  </si>
  <si>
    <t>VARIEDADES MARIA</t>
  </si>
  <si>
    <t>CR 14 # 16 - 58 BRR CENTRO</t>
  </si>
  <si>
    <t>4700</t>
  </si>
  <si>
    <t>DROGAS COLOMBIA FARMA SUC. ANAPOIMA</t>
  </si>
  <si>
    <t>VARIEDADES COSMOS</t>
  </si>
  <si>
    <t>CR 2 # 4 08 BRR CENTRO</t>
  </si>
  <si>
    <t>15158</t>
  </si>
  <si>
    <t>DROGAS COLOMBIA FARMA SUCURSAL CACHIPAY</t>
  </si>
  <si>
    <t>SG SERVICIO TCNICO Y ACCESORIOS</t>
  </si>
  <si>
    <t>CL. 3 #2-113 CACHIPAY CUNDINAMARCA</t>
  </si>
  <si>
    <t>10235</t>
  </si>
  <si>
    <t>DROGAS COLOMBIA FARMA SUCURSAL HONDA</t>
  </si>
  <si>
    <t>MILEIDY  VALBUENA</t>
  </si>
  <si>
    <t>carrera 12 # 30 20 el re</t>
  </si>
  <si>
    <t>CL. 15 #10-46 HONDA TOLIMA COLOMBIA</t>
  </si>
  <si>
    <t>16499</t>
  </si>
  <si>
    <t>DROGAS COLON CENTRO SAS</t>
  </si>
  <si>
    <t>4261</t>
  </si>
  <si>
    <t>DROGAS COLSALUD CAJICA</t>
  </si>
  <si>
    <t>CR 6 # 5 A 35 BRR CENTRO</t>
  </si>
  <si>
    <t>6818</t>
  </si>
  <si>
    <t>DROGAS COMUNAL</t>
  </si>
  <si>
    <t>DB SUMINISTROS</t>
  </si>
  <si>
    <t>CL 6 # 4 26 BRR CENTRO</t>
  </si>
  <si>
    <t>16969</t>
  </si>
  <si>
    <t>DROGAS COOPERSALUD</t>
  </si>
  <si>
    <t>539</t>
  </si>
  <si>
    <t>DROGAS COPIFAM</t>
  </si>
  <si>
    <t>LIZET NATALIA OSPINA ROJAS</t>
  </si>
  <si>
    <t>Carrera 10 n- 12-117</t>
  </si>
  <si>
    <t>10012</t>
  </si>
  <si>
    <t>DROGAS COPIFAM CHAPARRAL 1</t>
  </si>
  <si>
    <t>PEDRO ARIAS</t>
  </si>
  <si>
    <t>#      cr 7 # 7 - 59 Bar</t>
  </si>
  <si>
    <t>MUEBLES Y</t>
  </si>
  <si>
    <t>CL 9 # 7 02 BRR CENTRO</t>
  </si>
  <si>
    <t>10009</t>
  </si>
  <si>
    <t>DROGAS COPIFAM LA DORADA 3</t>
  </si>
  <si>
    <t>DIANA MAHECHA</t>
  </si>
  <si>
    <t>Cra 4 13-44</t>
  </si>
  <si>
    <t>MASRED094</t>
  </si>
  <si>
    <t>CR 5 # 14 16 BRR CENTRO</t>
  </si>
  <si>
    <t>1954</t>
  </si>
  <si>
    <t>DROGUERIA ARISMONT</t>
  </si>
  <si>
    <t>13994</t>
  </si>
  <si>
    <t>DROGUERIA ARISTOS</t>
  </si>
  <si>
    <t>PLATIK - R TUCELLKD</t>
  </si>
  <si>
    <t>CRA 100B 76B 27</t>
  </si>
  <si>
    <t>ACTION RENT A CAR</t>
  </si>
  <si>
    <t>CRA. 100B #77-21 BOGOT COLOMBIA</t>
  </si>
  <si>
    <t>23592</t>
  </si>
  <si>
    <t>DROGUERIA ARV &amp; EFA</t>
  </si>
  <si>
    <t>MISCELANEA GABI P</t>
  </si>
  <si>
    <t>AC 68 # 47 A 10 BRR CORUA</t>
  </si>
  <si>
    <t>2034</t>
  </si>
  <si>
    <t>DROGUERIA ATILA</t>
  </si>
  <si>
    <t>PLATIK - DROGUERIA BIENESTAR SL</t>
  </si>
  <si>
    <t>CR 27 4A 05</t>
  </si>
  <si>
    <t>PUNTOSERVIS BOGOTA 7</t>
  </si>
  <si>
    <t>CR 28 A # 3 03  LC 102 BRR SANTA ISABEL</t>
  </si>
  <si>
    <t>24310</t>
  </si>
  <si>
    <t>DROGUERIA ATLANTA 187</t>
  </si>
  <si>
    <t>PLATIK - CIGARRERIA LAS TRES JJJ</t>
  </si>
  <si>
    <t>CL 187B 5 12</t>
  </si>
  <si>
    <t>HIPERMERCADO DEL ASEO JL</t>
  </si>
  <si>
    <t>CRA. 4 #186A-13 BOGOT COLOMBIA</t>
  </si>
  <si>
    <t>20881</t>
  </si>
  <si>
    <t>DROGUERIA AURES PHARMA</t>
  </si>
  <si>
    <t>PLATIK - SOLUCIONADOS</t>
  </si>
  <si>
    <t>CRA 106 131A 30</t>
  </si>
  <si>
    <t>21463</t>
  </si>
  <si>
    <t>DROGUERIA AUXIFARMA</t>
  </si>
  <si>
    <t>FOTOS VALENTINA</t>
  </si>
  <si>
    <t>CL 1 # 75 08 - SUR BRR STALIBRADA</t>
  </si>
  <si>
    <t>4835</t>
  </si>
  <si>
    <t>DROGUERIA AVENIDA 54</t>
  </si>
  <si>
    <t>INTERRAPIDISIMO PONTEVEDRA</t>
  </si>
  <si>
    <t>AV CALLE 116#70D-06</t>
  </si>
  <si>
    <t>5006</t>
  </si>
  <si>
    <t>DROGUERIA AVENIDA LA ESPERANZA</t>
  </si>
  <si>
    <t>PLATIK - ACUARELA PAPELERIA</t>
  </si>
  <si>
    <t>CR 47 22A 88 LOCAL 1</t>
  </si>
  <si>
    <t>14572</t>
  </si>
  <si>
    <t>DROGUERIA AVES MARIA</t>
  </si>
  <si>
    <t>25383</t>
  </si>
  <si>
    <t>DROGUERIA AVILA F</t>
  </si>
  <si>
    <t>PLATIK - CIGARRERIA LA ESTRELLA</t>
  </si>
  <si>
    <t>CR 24 42A 04 S</t>
  </si>
  <si>
    <t>PAPELERA LA 24</t>
  </si>
  <si>
    <t>CRA. 24 #45 SUR-96 BOGOT COLOMBIA</t>
  </si>
  <si>
    <t>16538</t>
  </si>
  <si>
    <t>DROGUERIA EMPRESARIAL NO 2</t>
  </si>
  <si>
    <t>Calle 114 No. 42 C - 33 Barrio Alameda del Rio</t>
  </si>
  <si>
    <t>HERNAN BARRIOS</t>
  </si>
  <si>
    <t>Calle 87 34-32</t>
  </si>
  <si>
    <t>SKINET CAFE INTERNET</t>
  </si>
  <si>
    <t>CL 87 # 35 B 25  LC 8 BRR COLINAS</t>
  </si>
  <si>
    <t>23105</t>
  </si>
  <si>
    <t>DROGUERIA ENAIFEM</t>
  </si>
  <si>
    <t>22374</t>
  </si>
  <si>
    <t>DROGUERIA ENFERMEROS</t>
  </si>
  <si>
    <t>ARTE SANO GLORIA QUICENO</t>
  </si>
  <si>
    <t>Cra 34 # 6 - 17 barrio e</t>
  </si>
  <si>
    <t>CRA. 34 NO. 8-63 L-239</t>
  </si>
  <si>
    <t>21901</t>
  </si>
  <si>
    <t>DROGUERIA ENTRERRIOS</t>
  </si>
  <si>
    <t>8348</t>
  </si>
  <si>
    <t>DROGUERIA ENVIGADO LA 43</t>
  </si>
  <si>
    <t>19288</t>
  </si>
  <si>
    <t>DROGUERIA ERIMAR</t>
  </si>
  <si>
    <t>PAPELERIA LA ISLA ELEANY</t>
  </si>
  <si>
    <t>CLLe 70 n95c-01</t>
  </si>
  <si>
    <t>19347</t>
  </si>
  <si>
    <t>DROGUERIA ERMA S.C</t>
  </si>
  <si>
    <t>17203</t>
  </si>
  <si>
    <t>DROGUERIA ESLAVA</t>
  </si>
  <si>
    <t>CELUMAXSTORE</t>
  </si>
  <si>
    <t>CRA 93 NO 128 16</t>
  </si>
  <si>
    <t>12993</t>
  </si>
  <si>
    <t>DROGUERIA ESPAÃ'OLA</t>
  </si>
  <si>
    <t>GLORIA ARIAS 100</t>
  </si>
  <si>
    <t>Avenida 5   # 12  - 3</t>
  </si>
  <si>
    <t>MASRED136</t>
  </si>
  <si>
    <t>AV 5 # 12 90 BRR CENTRO</t>
  </si>
  <si>
    <t>25099</t>
  </si>
  <si>
    <t>DROGUERIA ESPECIAL</t>
  </si>
  <si>
    <t>PLATIK - DIAZ CEDIEL MARTHA LUCIA</t>
  </si>
  <si>
    <t>CL 77 27 32</t>
  </si>
  <si>
    <t>MERCURIO PAPELERA</t>
  </si>
  <si>
    <t>CRA. 28 #77-5 BOGOT COLOMBIA</t>
  </si>
  <si>
    <t>10220</t>
  </si>
  <si>
    <t>DROGUERIA ESPECIAL BELLAVISTA</t>
  </si>
  <si>
    <t>PLATIK - DROGUERIA ESPECIAL</t>
  </si>
  <si>
    <t>CR 69 69 73</t>
  </si>
  <si>
    <t>CAFE INTERNET CARDENAS</t>
  </si>
  <si>
    <t>CL 68 B # 69 45 - SUR  MZ 7 C 186 BRR CASA</t>
  </si>
  <si>
    <t>10221</t>
  </si>
  <si>
    <t>DROGUERIA ESPECIAL CIUDAD JARDIN NORTE</t>
  </si>
  <si>
    <t>12620</t>
  </si>
  <si>
    <t>DROGUERIA GUIVAR MERCHAN 2</t>
  </si>
  <si>
    <t>12510</t>
  </si>
  <si>
    <t>DROGUERIA H FUNDADOR</t>
  </si>
  <si>
    <t>PLATIK - INTERNET CONCTACTO</t>
  </si>
  <si>
    <t>CR 109 137 78</t>
  </si>
  <si>
    <t>20259</t>
  </si>
  <si>
    <t>DROGUERIA HARVARD</t>
  </si>
  <si>
    <t>LUZ RESTREPO</t>
  </si>
  <si>
    <t>Calle 64 # 127 - 111</t>
  </si>
  <si>
    <t>19621</t>
  </si>
  <si>
    <t>DROGUERIA HATO CHICO</t>
  </si>
  <si>
    <t>24523</t>
  </si>
  <si>
    <t>DROGUERIA HEIDY SALUD</t>
  </si>
  <si>
    <t>14945</t>
  </si>
  <si>
    <t>DROGUERIA HEXIFARMA</t>
  </si>
  <si>
    <t>PLATIK - DROGUERIA HEALT</t>
  </si>
  <si>
    <t>CR 80J  74A 63 SUR</t>
  </si>
  <si>
    <t>TELECOM</t>
  </si>
  <si>
    <t>CARRERA 80J # 74A (05SUR) BOGOTA BOGOTA</t>
  </si>
  <si>
    <t>8352</t>
  </si>
  <si>
    <t>DROGUERIA HG</t>
  </si>
  <si>
    <t>BENJAMIN PINO</t>
  </si>
  <si>
    <t>Carrera 58   # 86  - 40</t>
  </si>
  <si>
    <t>20041</t>
  </si>
  <si>
    <t>DROGUERIA HIPERDESCUENTOS M</t>
  </si>
  <si>
    <t>GIROS ALCOR</t>
  </si>
  <si>
    <t>CR 113 # 73 B 25 BRR VILLAS DE GRANADA</t>
  </si>
  <si>
    <t>17439</t>
  </si>
  <si>
    <t>DROGUERIA HIPERFARMA BRAND</t>
  </si>
  <si>
    <t>MINIEXPRESS PUENTE ARANDA</t>
  </si>
  <si>
    <t>CR 37 # 10 A 14 - SUR BRR CIUDAD MONTES</t>
  </si>
  <si>
    <t>13863</t>
  </si>
  <si>
    <t>DROGUERIA HIPERFARMA RINCON</t>
  </si>
  <si>
    <t>CIGARRERIA CAMI</t>
  </si>
  <si>
    <t>CL 129 # 91 A 25 BRR SUBA</t>
  </si>
  <si>
    <t>15949</t>
  </si>
  <si>
    <t>DROGUERIA HOROCARY TEUSAQUILLO</t>
  </si>
  <si>
    <t>6025</t>
  </si>
  <si>
    <t>DROGUERIA HOROCARY Y MINIMARKET</t>
  </si>
  <si>
    <t>2870</t>
  </si>
  <si>
    <t>DROGAS COPIFAM LIBANO</t>
  </si>
  <si>
    <t>YENNY  GONZALEZ</t>
  </si>
  <si>
    <t>LÍBANO</t>
  </si>
  <si>
    <t>mz 2 casa 7 porvenir</t>
  </si>
  <si>
    <t>CL 4 # 11 54 BRR CENTRO</t>
  </si>
  <si>
    <t>18333</t>
  </si>
  <si>
    <t>DROGAS COPIFAM PURIFICACION</t>
  </si>
  <si>
    <t>HOTEL PALMARI</t>
  </si>
  <si>
    <t>CALLE 8 NO 10-22 BARRIO LA MIEL</t>
  </si>
  <si>
    <t>3838</t>
  </si>
  <si>
    <t>DROGAS COPIFAM SALDAÃ'A</t>
  </si>
  <si>
    <t>ANGIE DUARTE SALDARRA</t>
  </si>
  <si>
    <t>#      CRA 16 N. 15-03 B</t>
  </si>
  <si>
    <t>SERVIAGRICOLA SALDAÑA LIMITADA</t>
  </si>
  <si>
    <t>CR 18 # 11 126 BRR CENTRO</t>
  </si>
  <si>
    <t>20468</t>
  </si>
  <si>
    <t>DROGAS COPIPHARMA</t>
  </si>
  <si>
    <t>julio cesar quiñones quiroga</t>
  </si>
  <si>
    <t>carrera 21#14-58</t>
  </si>
  <si>
    <t>VARIEDADES TRAVESURAS LITHOSAN</t>
  </si>
  <si>
    <t>CL 20 # 27 46  LC 2 BRR EL JARDIN</t>
  </si>
  <si>
    <t>3633</t>
  </si>
  <si>
    <t>DROGAS COUNTRY A</t>
  </si>
  <si>
    <t>ESTACION DE SERVICIO LA LIBERTAD</t>
  </si>
  <si>
    <t>KM 20 BRR VIA TUNJA PAIPA</t>
  </si>
  <si>
    <t>17408</t>
  </si>
  <si>
    <t>DROGAS CUCUNUBA</t>
  </si>
  <si>
    <t>10613</t>
  </si>
  <si>
    <t>DROGAS DANNY  N* 1</t>
  </si>
  <si>
    <t>18898</t>
  </si>
  <si>
    <t>DROGAS DE DINDALITO</t>
  </si>
  <si>
    <t>14879</t>
  </si>
  <si>
    <t>DROGAS DE LA 19</t>
  </si>
  <si>
    <t>PLATIK - SERVICIO INTEGRAL</t>
  </si>
  <si>
    <t>CR 18 10 B 06 SUR</t>
  </si>
  <si>
    <t>CENTRO DE COPIADO ANDRE</t>
  </si>
  <si>
    <t>CL 9 SUR # 19 05  LC 1 BRR SAN ANTONIO</t>
  </si>
  <si>
    <t>8900</t>
  </si>
  <si>
    <t>DROGAS DEIBYS</t>
  </si>
  <si>
    <t>PLATIK - SERVIFARMA SALUD Y</t>
  </si>
  <si>
    <t>CL  74 BIS  83 04</t>
  </si>
  <si>
    <t>16501</t>
  </si>
  <si>
    <t>DROGAS DEL NORTE</t>
  </si>
  <si>
    <t>FABRICA DE CAUCHOS GODINES</t>
  </si>
  <si>
    <t>CL. 2 #10-53 PAZ DE ARIPORO CASANARE</t>
  </si>
  <si>
    <t>5851</t>
  </si>
  <si>
    <t>DROGUERIA AXION SPRESS</t>
  </si>
  <si>
    <t>PLATIK - VERONICA TOASURA SAMACA</t>
  </si>
  <si>
    <t>CL 168  49 B 80</t>
  </si>
  <si>
    <t>25264</t>
  </si>
  <si>
    <t>DROGUERIA BELUNA</t>
  </si>
  <si>
    <t>17790</t>
  </si>
  <si>
    <t>DROGUERIA BETAPHARMA</t>
  </si>
  <si>
    <t>15510</t>
  </si>
  <si>
    <t>DROGUERIA BETULIA</t>
  </si>
  <si>
    <t>CLAUDIA CARO</t>
  </si>
  <si>
    <t>Carrera 1   #   -    Bar</t>
  </si>
  <si>
    <t>TRILLADORA LA MIGARRA</t>
  </si>
  <si>
    <t>CL 10 # 8 13  CRR ALTAMIRA BRR SANTA</t>
  </si>
  <si>
    <t>15151</t>
  </si>
  <si>
    <t>DROGUERIA BIOFARMA YOPAL</t>
  </si>
  <si>
    <t>TIENDA DAYNNER</t>
  </si>
  <si>
    <t>calle 45B#8-14</t>
  </si>
  <si>
    <t>DROGUERIA NUEVO CASANARE</t>
  </si>
  <si>
    <t>CR 7 # 46 05 BRR CIUDADELA SAN JORGE</t>
  </si>
  <si>
    <t>20992</t>
  </si>
  <si>
    <t>DROGUERIA BIOFARMA Z</t>
  </si>
  <si>
    <t>VARIEDADES TIO J</t>
  </si>
  <si>
    <t>ZETAQUIRA</t>
  </si>
  <si>
    <t>CR 3 # 1 44 BRR ZETAQUIRA</t>
  </si>
  <si>
    <t>24955</t>
  </si>
  <si>
    <t>DROGUERIA BIOMEDICAL PLUS</t>
  </si>
  <si>
    <t>LEIDY ARENAS 100</t>
  </si>
  <si>
    <t>ÁBREGO</t>
  </si>
  <si>
    <t>#      av 6 #10-42 lc 2A</t>
  </si>
  <si>
    <t>14566</t>
  </si>
  <si>
    <t>DROGUERIA BOLIVARIANA DE CIUDAD BOLIVAR</t>
  </si>
  <si>
    <t>7399</t>
  </si>
  <si>
    <t>DROGUERIA BONANZA</t>
  </si>
  <si>
    <t>DANIEL  GONZALEZ VASQUEZ</t>
  </si>
  <si>
    <t>KRA 83 A #32-01</t>
  </si>
  <si>
    <t>6530</t>
  </si>
  <si>
    <t>DROGUERIA BONAPAR</t>
  </si>
  <si>
    <t>PLATIK - GROGUERIA BONAPAR</t>
  </si>
  <si>
    <t>CL 17 S 29B 40</t>
  </si>
  <si>
    <t>DON PAGO LA FRAGUA</t>
  </si>
  <si>
    <t>CL 17 SUR # 29 B 17 BRR LA FRAGUA</t>
  </si>
  <si>
    <t>22608</t>
  </si>
  <si>
    <t>DROGUERIA BONILLA TERUEL</t>
  </si>
  <si>
    <t>CR 3 # 4 14 BRR CENTRO</t>
  </si>
  <si>
    <t>3985</t>
  </si>
  <si>
    <t>DROGUERIA ESPECIAL DE LA NOVENA</t>
  </si>
  <si>
    <t>PLATIK - DROGUERÍA ESPECIAL DE LA</t>
  </si>
  <si>
    <t>CR 9 145 70</t>
  </si>
  <si>
    <t>10103</t>
  </si>
  <si>
    <t>DROGUERIA ESPECIAL FERIAS</t>
  </si>
  <si>
    <t>15053</t>
  </si>
  <si>
    <t>DROGUERIA ESPECIAL GRATAMIRA</t>
  </si>
  <si>
    <t>8813</t>
  </si>
  <si>
    <t>DROGUERIA ESPECIAL SANTA ROSA</t>
  </si>
  <si>
    <t>PAÑALERA MIS ANGELITOS</t>
  </si>
  <si>
    <t>CR 71 # 102 51 BRR BOSA EL RECREO</t>
  </si>
  <si>
    <t>23043</t>
  </si>
  <si>
    <t>DROGUERIA ESPECIAL SUBA SAS</t>
  </si>
  <si>
    <t>24157</t>
  </si>
  <si>
    <t>DROGUERIA ESPECIAL VILLAS DE GRANADA</t>
  </si>
  <si>
    <t>24991</t>
  </si>
  <si>
    <t>DROGUERIA EUFARMA</t>
  </si>
  <si>
    <t>NURY GUISAO</t>
  </si>
  <si>
    <t>Calle 21 79 67</t>
  </si>
  <si>
    <t>9559</t>
  </si>
  <si>
    <t>DROGUERIA EVOLPHARMA</t>
  </si>
  <si>
    <t>ZANDRA DANIELA RODRIGUEZ</t>
  </si>
  <si>
    <t>CR 55 A # 165 A 08  CR BRR SAN CIPRIANO</t>
  </si>
  <si>
    <t>24099</t>
  </si>
  <si>
    <t>DROGUERIA EXIFARMA NORTE</t>
  </si>
  <si>
    <t>1178</t>
  </si>
  <si>
    <t>DROGUERIA EXIPHARMA</t>
  </si>
  <si>
    <t>COMOVIL SOACHA</t>
  </si>
  <si>
    <t>CR 7 # 13 23 BRR SOACHA</t>
  </si>
  <si>
    <t>22704</t>
  </si>
  <si>
    <t>DROGUERIA EXIPHARMA GALAN</t>
  </si>
  <si>
    <t>JEREMIAS JM</t>
  </si>
  <si>
    <t>CRA. 56 #4A-31 BOGOT COLOMBIA</t>
  </si>
  <si>
    <t>13382</t>
  </si>
  <si>
    <t>DROGUERIA EXIPHARMA SUBA</t>
  </si>
  <si>
    <t>25011</t>
  </si>
  <si>
    <t>DROGUERIA JOSE MARIA CORDOBA 2</t>
  </si>
  <si>
    <t>TECNO VILLA</t>
  </si>
  <si>
    <t>PUERRES</t>
  </si>
  <si>
    <t>CARRERA 4 #11 17 PLAZA P</t>
  </si>
  <si>
    <t>DON PAGO SUPER RENDIDOR</t>
  </si>
  <si>
    <t>CORDOBA</t>
  </si>
  <si>
    <t>CL 3 # 2 48 BRR COMERCIO</t>
  </si>
  <si>
    <t>22184</t>
  </si>
  <si>
    <t>DROGUERIA JOTA PHARMA</t>
  </si>
  <si>
    <t>PAPELERIA ESTUDIO CENTRAL</t>
  </si>
  <si>
    <t>CR 2 # 4 80  LC 3 BRR CENTRO</t>
  </si>
  <si>
    <t>17308</t>
  </si>
  <si>
    <t>DROGUERIA JR PHARMA PRADERAS DE SAN CARLOS</t>
  </si>
  <si>
    <t>1828</t>
  </si>
  <si>
    <t>DROGUERIA JUANJO</t>
  </si>
  <si>
    <t>MARIANO JARAMILLO</t>
  </si>
  <si>
    <t>Carrera 50 B  # 74  - 73</t>
  </si>
  <si>
    <t>5659</t>
  </si>
  <si>
    <t>DROGUERIA JULIANA</t>
  </si>
  <si>
    <t>14822</t>
  </si>
  <si>
    <t>DROGUERIA JWC</t>
  </si>
  <si>
    <t>SERVICIOS CALLE 24</t>
  </si>
  <si>
    <t>CL 24 # 20 A 32 BRR PROVIVIENDA</t>
  </si>
  <si>
    <t>24169</t>
  </si>
  <si>
    <t>DROGUERIA KAFARMA</t>
  </si>
  <si>
    <t>PLATIK - PAPELERIA JUANITO DYP</t>
  </si>
  <si>
    <t>CL 57 SUR  86F 53</t>
  </si>
  <si>
    <t>9296</t>
  </si>
  <si>
    <t>DROGUERIA KALA</t>
  </si>
  <si>
    <t>16926</t>
  </si>
  <si>
    <t>DROGUERIA KARINA NO 8</t>
  </si>
  <si>
    <t>DAMARIS RIVAS</t>
  </si>
  <si>
    <t>CALLE 50 # 85B-18</t>
  </si>
  <si>
    <t>DETALLES Y VARIEDADES QUE</t>
  </si>
  <si>
    <t>CRA. 86 #48-69 CALI VALLE DEL CAUCA</t>
  </si>
  <si>
    <t>20463</t>
  </si>
  <si>
    <t>DROGUERIA KATRINA LA 80</t>
  </si>
  <si>
    <t>GLORIA MARCELA VASQUEZ GAVIRIA</t>
  </si>
  <si>
    <t>cra 50c 76-71</t>
  </si>
  <si>
    <t>14813</t>
  </si>
  <si>
    <t>DROGAS DON ALFONSO</t>
  </si>
  <si>
    <t>ELENA  FILADELFIA</t>
  </si>
  <si>
    <t>FILADELFIA</t>
  </si>
  <si>
    <t>Carrera 4  #  5  12   Ba</t>
  </si>
  <si>
    <t>COMUNICATE</t>
  </si>
  <si>
    <t>CR 6 # 5 55  LC BRR CENTRO</t>
  </si>
  <si>
    <t>14882</t>
  </si>
  <si>
    <t>DROGAS DUITAMA</t>
  </si>
  <si>
    <t>HC TECMOVIL</t>
  </si>
  <si>
    <t>CL. 16 #17-68 DUITAMA BOYAC COLOMBIA</t>
  </si>
  <si>
    <t>13314</t>
  </si>
  <si>
    <t>DROGAS EBAF</t>
  </si>
  <si>
    <t>13803</t>
  </si>
  <si>
    <t>DROGAS ECONOMICA TEQUENDAMA</t>
  </si>
  <si>
    <t>ELIZABETH GONZALEZ</t>
  </si>
  <si>
    <t>CARRERA 42 #5A-19</t>
  </si>
  <si>
    <t>LIDONETCOM</t>
  </si>
  <si>
    <t>CL 2 A # 39 13  LC 002 BRR SANTA ISABEL</t>
  </si>
  <si>
    <t>16359</t>
  </si>
  <si>
    <t>DROGAS ECONOMICAS PARRA</t>
  </si>
  <si>
    <t>LAVADERO LA 22 DAYTONA</t>
  </si>
  <si>
    <t>AC 22 SUR # 8 A 65  AP 101 BRR 20 DE JULIO</t>
  </si>
  <si>
    <t>4390</t>
  </si>
  <si>
    <t>DROGAS EDIFARMA</t>
  </si>
  <si>
    <t>14447</t>
  </si>
  <si>
    <t>DROGAS EDISON DEL ROCIO</t>
  </si>
  <si>
    <t>PLATIK - CIGARRERIA JYM</t>
  </si>
  <si>
    <t>CL 3  1B 12 ESTE</t>
  </si>
  <si>
    <t>CHENET</t>
  </si>
  <si>
    <t>CR 5 ESTE # 2 C - 25 BRR EL ROCIO</t>
  </si>
  <si>
    <t>13638</t>
  </si>
  <si>
    <t>DROGAS EL CONSUELO</t>
  </si>
  <si>
    <t>MI LUGAR FAVORITO</t>
  </si>
  <si>
    <t>CL 12 # 6 91 BRR JORDAN</t>
  </si>
  <si>
    <t>3150</t>
  </si>
  <si>
    <t>DROGAS EL ESTERO</t>
  </si>
  <si>
    <t>JULY ANDREA CUBIDES TORRES</t>
  </si>
  <si>
    <t>Calle 18 # 12 C 03 villa</t>
  </si>
  <si>
    <t>8014</t>
  </si>
  <si>
    <t>DROGAS EL HUEQUITO</t>
  </si>
  <si>
    <t>23357</t>
  </si>
  <si>
    <t>DROGAS EL PROGRESO G.E</t>
  </si>
  <si>
    <t>21740</t>
  </si>
  <si>
    <t>DROGUERIA BOTICA PEREZ</t>
  </si>
  <si>
    <t>ROCIO RUIZ</t>
  </si>
  <si>
    <t>ARGELIA</t>
  </si>
  <si>
    <t>Carrera    #   -    Barr</t>
  </si>
  <si>
    <t>COMPUMFER</t>
  </si>
  <si>
    <t>CL 30 # 30 51  PAR PRINCIPAL BRR CENTRO</t>
  </si>
  <si>
    <t>4864</t>
  </si>
  <si>
    <t>DROGUERIA BOYACA N 1</t>
  </si>
  <si>
    <t>INTERNET SYM  YULIANA</t>
  </si>
  <si>
    <t>CARRERA 74   # 115  - 9</t>
  </si>
  <si>
    <t>11644</t>
  </si>
  <si>
    <t>DROGUERIA BOYACA REAL</t>
  </si>
  <si>
    <t>PLATIK - MERK - EXPRESS</t>
  </si>
  <si>
    <t>CL 22 BIS 48 34 L1</t>
  </si>
  <si>
    <t>7969</t>
  </si>
  <si>
    <t>DROGUERIA BUGANVILES J E</t>
  </si>
  <si>
    <t>12295</t>
  </si>
  <si>
    <t>DROGUERIA C Y M</t>
  </si>
  <si>
    <t>PLATIK - COPIA 2 R&amp;CH TU.LOCAL</t>
  </si>
  <si>
    <t>CL 64 SUR 22A 18</t>
  </si>
  <si>
    <t>GAIIA</t>
  </si>
  <si>
    <t>CL 64 SUR # 22 B - 42 BRR CANDELARIA LA</t>
  </si>
  <si>
    <t>8245</t>
  </si>
  <si>
    <t>DROGUERIA C.M.A.</t>
  </si>
  <si>
    <t>ESTHER LOPEZ</t>
  </si>
  <si>
    <t>#      avenida 47 b #61-</t>
  </si>
  <si>
    <t>INTERNET LA FRONTERA</t>
  </si>
  <si>
    <t>DG 68 # 47 20 BRR NIQUIA</t>
  </si>
  <si>
    <t>22353</t>
  </si>
  <si>
    <t>DROGUERIA CABE FULL</t>
  </si>
  <si>
    <t>Yadira Alarcón</t>
  </si>
  <si>
    <t>Calle 23B -20B-77 el trébol 2</t>
  </si>
  <si>
    <t>COM SERVISIOSJS</t>
  </si>
  <si>
    <t>CALLE 11 19 38</t>
  </si>
  <si>
    <t>22115</t>
  </si>
  <si>
    <t>DROGUERIA CADENA 2</t>
  </si>
  <si>
    <t>PLATIK - OSFOTA</t>
  </si>
  <si>
    <t>CL 1 SUR 72 B 21</t>
  </si>
  <si>
    <t>DESARTTECH</t>
  </si>
  <si>
    <t>CR 72 B # 2 51  LC 1 BRR KENNEDY</t>
  </si>
  <si>
    <t>16089</t>
  </si>
  <si>
    <t>DROGUERIA CAEMCAS</t>
  </si>
  <si>
    <t>DIEGO FERNANDO OSORIO GUTI??</t>
  </si>
  <si>
    <t>RISARALDA</t>
  </si>
  <si>
    <t>CRA 4 # 2-34</t>
  </si>
  <si>
    <t>PUNTO LED</t>
  </si>
  <si>
    <t>CR 2 # 2 61 BRR CENTRO</t>
  </si>
  <si>
    <t>25225</t>
  </si>
  <si>
    <t>DROGUERIA CAJIFARMA</t>
  </si>
  <si>
    <t>FERREMASLP</t>
  </si>
  <si>
    <t>CL. 3 #4-110 CAJIC EL TEJAR CAJIC</t>
  </si>
  <si>
    <t>5679</t>
  </si>
  <si>
    <t>DROGUERIA CALEÃ'A</t>
  </si>
  <si>
    <t>6992</t>
  </si>
  <si>
    <t>DROGUERIA CALIMA DARIEN</t>
  </si>
  <si>
    <t>SOLUCIONES INTEGRALES HAROLD</t>
  </si>
  <si>
    <t>Calle 11 N 5 18</t>
  </si>
  <si>
    <t>8621</t>
  </si>
  <si>
    <t>DROGUERIA EXITOSA</t>
  </si>
  <si>
    <t>24081</t>
  </si>
  <si>
    <t>DROGUERIA EXTRAFARMA</t>
  </si>
  <si>
    <t>8904</t>
  </si>
  <si>
    <t>DROGUERIA F MARANATHAI</t>
  </si>
  <si>
    <t>PLATIK - CYBER MOUSE</t>
  </si>
  <si>
    <t>CR 111 142B 15</t>
  </si>
  <si>
    <t>ZOE COMUNICACIONES</t>
  </si>
  <si>
    <t>CR 111 B # 142 A 62 BRR LOMBARDIA</t>
  </si>
  <si>
    <t>14310</t>
  </si>
  <si>
    <t>DROGUERIA FAMI SALUD N 1</t>
  </si>
  <si>
    <t>PLATIK - PAPELERIA AC</t>
  </si>
  <si>
    <t>CR 107 B 134 08</t>
  </si>
  <si>
    <t>PAPELERA Y VARIEDADES SHADAY</t>
  </si>
  <si>
    <t>CL 132 C BIS # 107 B 89 BRR VILLA MARIA</t>
  </si>
  <si>
    <t>11629</t>
  </si>
  <si>
    <t>DROGUERIA FAMICOR</t>
  </si>
  <si>
    <t>DROGUERIAS FARMACOLMENA</t>
  </si>
  <si>
    <t>CL. 137 #46-59 BOGOT COLOMBIA</t>
  </si>
  <si>
    <t>9298</t>
  </si>
  <si>
    <t>DROGUERIA FAMIDROGAS</t>
  </si>
  <si>
    <t>GEOS MOVIL MG</t>
  </si>
  <si>
    <t>CRA. 9A #9-12 CHIQUINQUIR BOYAC COLOMBIA</t>
  </si>
  <si>
    <t>18574</t>
  </si>
  <si>
    <t>DROGUERIA FAMILIAR</t>
  </si>
  <si>
    <t>HENRY OMAR ORTEGA SOTO</t>
  </si>
  <si>
    <t>CRA 5 N 6 -05</t>
  </si>
  <si>
    <t>TIENDA AES</t>
  </si>
  <si>
    <t>CR 18 # 18 08 BRR SEVILLA</t>
  </si>
  <si>
    <t>13831</t>
  </si>
  <si>
    <t>DROGUERIA FAMILIAR EDDY</t>
  </si>
  <si>
    <t>JUAN CAMILO  VALBUENA</t>
  </si>
  <si>
    <t>Crrera 1 #12-34</t>
  </si>
  <si>
    <t>17917</t>
  </si>
  <si>
    <t>DROGUERIA FAMILIAR II</t>
  </si>
  <si>
    <t>24224</t>
  </si>
  <si>
    <t>DROGUERIA FANSALUD</t>
  </si>
  <si>
    <t>23085</t>
  </si>
  <si>
    <t>DROGUERIA FAR ' MACIAS SU MEJOR REMEDIO</t>
  </si>
  <si>
    <t>EDF SERVICIO AL CLIENTE</t>
  </si>
  <si>
    <t>PLATIK - MULTISERVICIOS OK</t>
  </si>
  <si>
    <t>DG 23 BIS 19 34</t>
  </si>
  <si>
    <t>FARMACIAS SU MEJOR REMEDIO</t>
  </si>
  <si>
    <t>CL. 23 #18-20 BOGOT COLOMBIA</t>
  </si>
  <si>
    <t>25441</t>
  </si>
  <si>
    <t>DROGUERIA LA CELESTE #3</t>
  </si>
  <si>
    <t>RENE JUNIOR JIMENEZ - CARLOS 2</t>
  </si>
  <si>
    <t>CALLE 47 # 14 E 18</t>
  </si>
  <si>
    <t>SOLUCIONES Y TECNOLOGA</t>
  </si>
  <si>
    <t>CL. 45F #18-142 BARRANQUILLA ATLNTICO</t>
  </si>
  <si>
    <t>23609</t>
  </si>
  <si>
    <t>DROGUERIA LA CORALINA</t>
  </si>
  <si>
    <t>Martha Patricia Quevedo Camacho</t>
  </si>
  <si>
    <t>Carrera 32B # 3-69</t>
  </si>
  <si>
    <t>3752</t>
  </si>
  <si>
    <t>DROGUERIA LA DALIA</t>
  </si>
  <si>
    <t>DORIS ESTELA CUARTAS</t>
  </si>
  <si>
    <t>Carrera 31  #  23  66</t>
  </si>
  <si>
    <t>1332</t>
  </si>
  <si>
    <t>DROGUERIA LA DIOSA</t>
  </si>
  <si>
    <t>INTERNUT</t>
  </si>
  <si>
    <t>CARRERA 1C # 29 - 36 () CHIA CUNDINAMARCA</t>
  </si>
  <si>
    <t>3630</t>
  </si>
  <si>
    <t>DROGUERIA LA ECONOMIA</t>
  </si>
  <si>
    <t>SANDRA MORENO</t>
  </si>
  <si>
    <t>LÉRIDA</t>
  </si>
  <si>
    <t>k 18 8 17sur barrio inur</t>
  </si>
  <si>
    <t>ACCESORIOS TACA 5G</t>
  </si>
  <si>
    <t>LERIDA</t>
  </si>
  <si>
    <t>CL. 9 #6-16 LERIDA LRIDA TOLIMA COLOMBIA</t>
  </si>
  <si>
    <t>21371</t>
  </si>
  <si>
    <t>DROGUERIA LA ECONOMIA DE SAN AGUSTIN</t>
  </si>
  <si>
    <t>ROLANDO TORRES RUIZ</t>
  </si>
  <si>
    <t>SAN AGUSTÍN</t>
  </si>
  <si>
    <t>Calle 3 10 06</t>
  </si>
  <si>
    <t>TIENDA DE MAURO SAN AGUSTIN</t>
  </si>
  <si>
    <t>SAN AGUSTIN</t>
  </si>
  <si>
    <t>CL 13 # 16 65 BRR PRIMERO DE MAYO</t>
  </si>
  <si>
    <t>6486</t>
  </si>
  <si>
    <t>DROGUERIA LA ECONOMIA TUNJA</t>
  </si>
  <si>
    <t>CENTRO DE NEGOCIOS EL BOSQUE</t>
  </si>
  <si>
    <t>CR 10 # 10 55 BRR AQUIMIN</t>
  </si>
  <si>
    <t>17021</t>
  </si>
  <si>
    <t>DROGUERIA LA ECONOMIK</t>
  </si>
  <si>
    <t>4841</t>
  </si>
  <si>
    <t>DROGUERIA LA EMBAJADA</t>
  </si>
  <si>
    <t>10045</t>
  </si>
  <si>
    <t>DROGUERIA LA ESPECIAL DE LA 95</t>
  </si>
  <si>
    <t>13825</t>
  </si>
  <si>
    <t>DROGAS EL REBAJON HTZ</t>
  </si>
  <si>
    <t>12605</t>
  </si>
  <si>
    <t>DROGAS ESPAÃ'A</t>
  </si>
  <si>
    <t>DONDE TIO ROBERT</t>
  </si>
  <si>
    <t>CR 3 # 7 06 BRR TERRAPLEN</t>
  </si>
  <si>
    <t>13406</t>
  </si>
  <si>
    <t>DROGAS FABISAN</t>
  </si>
  <si>
    <t>25037</t>
  </si>
  <si>
    <t>DROGAS FARMA YA</t>
  </si>
  <si>
    <t>AV CRA  86 74 53</t>
  </si>
  <si>
    <t>LILIANA ORTIZ</t>
  </si>
  <si>
    <t>CL 75 # 89 B 45  LC 02 BRR PARIS</t>
  </si>
  <si>
    <t>4683</t>
  </si>
  <si>
    <t>DROGAS FARMACALI # 2</t>
  </si>
  <si>
    <t>23942</t>
  </si>
  <si>
    <t>DROGAS FARMATOTAL</t>
  </si>
  <si>
    <t>MEGACOM CALI</t>
  </si>
  <si>
    <t>Calle 27   # 32  - 15</t>
  </si>
  <si>
    <t>2018</t>
  </si>
  <si>
    <t>DROGAS FRANCIA</t>
  </si>
  <si>
    <t>1453</t>
  </si>
  <si>
    <t>DROGAS GALICIA</t>
  </si>
  <si>
    <t>PLATIK - MINIMERCADO Y CIGARRERIA</t>
  </si>
  <si>
    <t>TV 73B  61A 45 SUR</t>
  </si>
  <si>
    <t>TV. 73B #60 SUR-22 BOGOT COLOMBIA</t>
  </si>
  <si>
    <t>14864</t>
  </si>
  <si>
    <t>DROGAS GARIBAY</t>
  </si>
  <si>
    <t>PLATIK - DROGUERÍA BUENA Y SALUD</t>
  </si>
  <si>
    <t>CL 73 A 68 H 71</t>
  </si>
  <si>
    <t>12502</t>
  </si>
  <si>
    <t>DROGAS GIRALDO</t>
  </si>
  <si>
    <t>PATRICIA RIVILLAS</t>
  </si>
  <si>
    <t>PALESTINA</t>
  </si>
  <si>
    <t>nuevo milenio manzana f</t>
  </si>
  <si>
    <t>SERWILL</t>
  </si>
  <si>
    <t>CR 3 # 7 26  CRR ARAUCA BRR CENTRO</t>
  </si>
  <si>
    <t>7600</t>
  </si>
  <si>
    <t>DROGAS INGRUMA W J</t>
  </si>
  <si>
    <t>19573</t>
  </si>
  <si>
    <t>DROGUERIA CALISALUD</t>
  </si>
  <si>
    <t>JOHANA TORRES</t>
  </si>
  <si>
    <t>cra. 47 # 55 06 B. COrdo</t>
  </si>
  <si>
    <t>VARIEDADES ALIIZ EU</t>
  </si>
  <si>
    <t>CRA. 49A #49-17 CALI VALLE DEL CAUCA</t>
  </si>
  <si>
    <t>16622</t>
  </si>
  <si>
    <t>DROGUERIA CALLE BOLIVIA</t>
  </si>
  <si>
    <t>DIANA TORO OFICCE COMPUTO</t>
  </si>
  <si>
    <t>Cr 43 54 89</t>
  </si>
  <si>
    <t>18367</t>
  </si>
  <si>
    <t>DROGUERIA CALLE REAL</t>
  </si>
  <si>
    <t>MARIA  BERENICE FRANCO EUSSE</t>
  </si>
  <si>
    <t>calle 30 29 -104</t>
  </si>
  <si>
    <t>8244</t>
  </si>
  <si>
    <t>DROGUERIA CAMARIN</t>
  </si>
  <si>
    <t>MERCA PRONTO FABIOLA BEDOYA</t>
  </si>
  <si>
    <t>cl  31 50-12 caba??as</t>
  </si>
  <si>
    <t>16153</t>
  </si>
  <si>
    <t>DROGUERIA CAMELOT</t>
  </si>
  <si>
    <t>PARQUEADERO SOLO MOTOS LA 10</t>
  </si>
  <si>
    <t>CL. 10 #4-64 PIEDECUESTA SANTANDER</t>
  </si>
  <si>
    <t>24327</t>
  </si>
  <si>
    <t>DROGUERIA CAMOHE</t>
  </si>
  <si>
    <t>GRACIELA RICO</t>
  </si>
  <si>
    <t>Calle 63  #  46  15   Ba</t>
  </si>
  <si>
    <t>23074</t>
  </si>
  <si>
    <t>DROGUERIA CAPI EXPRESS</t>
  </si>
  <si>
    <t>Calle 140 No. 25-06</t>
  </si>
  <si>
    <t>14559</t>
  </si>
  <si>
    <t>DROGUERIA CAPI EXPRESS PRINCIPAL</t>
  </si>
  <si>
    <t>PLATIK - DROGUERIA CAPI EXPRESS</t>
  </si>
  <si>
    <t>CR 11 144 63</t>
  </si>
  <si>
    <t>14802</t>
  </si>
  <si>
    <t>DROGUERIA CARABELAS</t>
  </si>
  <si>
    <t>PLATIK - PAPELERIA Y DETALLES</t>
  </si>
  <si>
    <t>CR 40 1H  31</t>
  </si>
  <si>
    <t>22468</t>
  </si>
  <si>
    <t>DROGUERIA CARDENAS G 2</t>
  </si>
  <si>
    <t>22949</t>
  </si>
  <si>
    <t>DROGUERIA CARDIOREBAJAS</t>
  </si>
  <si>
    <t>PIJAMERA Y VARIEDADES MUNDO</t>
  </si>
  <si>
    <t>CL 163 A # 13 20 BRR LA PRADERA NORTE</t>
  </si>
  <si>
    <t>21446</t>
  </si>
  <si>
    <t>DROGUERIA FARMA 10</t>
  </si>
  <si>
    <t>PUNTODE ENCUENTRO GM II</t>
  </si>
  <si>
    <t>CRA 10 # 11-54</t>
  </si>
  <si>
    <t>8581</t>
  </si>
  <si>
    <t>DROGUERIA FARMA 100</t>
  </si>
  <si>
    <t>12700</t>
  </si>
  <si>
    <t>DROGUERIA FARMA 100 2</t>
  </si>
  <si>
    <t>9186</t>
  </si>
  <si>
    <t>DROGUERIA FARMA 79</t>
  </si>
  <si>
    <t>23474</t>
  </si>
  <si>
    <t>DROGUERIA FARMA A.Z</t>
  </si>
  <si>
    <t>PLATIK - MINIMARKET J &amp; B</t>
  </si>
  <si>
    <t>CL 64F  72A  11</t>
  </si>
  <si>
    <t>KAVAMA GAMES</t>
  </si>
  <si>
    <t>CARRERA 73 # 63A 20 SUR () BOGOTA BOGOTA</t>
  </si>
  <si>
    <t>11641</t>
  </si>
  <si>
    <t>DROGUERIA FARMA ALSACIA</t>
  </si>
  <si>
    <t>23462</t>
  </si>
  <si>
    <t>DROGUERIA FARMA ECONOMIA EL SALITRE</t>
  </si>
  <si>
    <t>MEDISALITRE MB</t>
  </si>
  <si>
    <t>CR 97 A BIS A # 158 07 BRR SALITRE SUBA</t>
  </si>
  <si>
    <t>12522</t>
  </si>
  <si>
    <t>DROGUERIA FARMA FATIMA</t>
  </si>
  <si>
    <t>SALSAMENTARIA LOS PINTO</t>
  </si>
  <si>
    <t>CR 2 # 12 A 66 BRR EL TREBOL</t>
  </si>
  <si>
    <t>24952</t>
  </si>
  <si>
    <t>DROGUERIA FARMA FULL</t>
  </si>
  <si>
    <t>24368</t>
  </si>
  <si>
    <t>DROGUERIA FARMA GRANADA</t>
  </si>
  <si>
    <t>14594</t>
  </si>
  <si>
    <t>DROGUERIA FARMA LAP SAS</t>
  </si>
  <si>
    <t>PAC PAPELERIA MAUREN</t>
  </si>
  <si>
    <t>CRA 54 #37-5 CASA 77C ALTOS DEL</t>
  </si>
  <si>
    <t>SOLUCIONES KS</t>
  </si>
  <si>
    <t>CRA. 64 #41A-43 BARRANCABERMEJA</t>
  </si>
  <si>
    <t>9586</t>
  </si>
  <si>
    <t>DROGUERIA HOSPITALARIA</t>
  </si>
  <si>
    <t>JOHN FREDY GUZMAN LINARES</t>
  </si>
  <si>
    <t>calle 2 nro. 3 B 37 - ba</t>
  </si>
  <si>
    <t>15945</t>
  </si>
  <si>
    <t>DROGUERIA HOSPITALARIA DUCAR 1</t>
  </si>
  <si>
    <t>ANDRY JULITH CRUZ</t>
  </si>
  <si>
    <t>Vereda el tigre  corrimi</t>
  </si>
  <si>
    <t>LA ECONOMA DEL SUR</t>
  </si>
  <si>
    <t>CRA. 3 #3A SUR-10 PITALITO HUILA COLOMBIA</t>
  </si>
  <si>
    <t>21482</t>
  </si>
  <si>
    <t>DROGUERIA HOSPITALITO</t>
  </si>
  <si>
    <t>JESSICA PAOLA MARTINEZ SERRANO</t>
  </si>
  <si>
    <t>Calle 42 no 19-35 Vallem</t>
  </si>
  <si>
    <t>RV TELEMIC</t>
  </si>
  <si>
    <t>CR 7 # 44-156 BRR 25 DE DICIEMBRE</t>
  </si>
  <si>
    <t>24382</t>
  </si>
  <si>
    <t>DROGUERIA HUMANISALUD</t>
  </si>
  <si>
    <t>23588</t>
  </si>
  <si>
    <t>DROGUERIA HUMANITARIA</t>
  </si>
  <si>
    <t>JUAN CARLOS RESTREPO</t>
  </si>
  <si>
    <t>Carrera 3  #  12  14   B</t>
  </si>
  <si>
    <t>CAFE AURORA</t>
  </si>
  <si>
    <t>DOS QUEBRADAS</t>
  </si>
  <si>
    <t>CL 12 # 21 B 22 BRR AURORA</t>
  </si>
  <si>
    <t>6694</t>
  </si>
  <si>
    <t>DROGUERIA HUMANITARIA J.P</t>
  </si>
  <si>
    <t>SANTIAGO URREGO</t>
  </si>
  <si>
    <t>Pueblo rico</t>
  </si>
  <si>
    <t>10093</t>
  </si>
  <si>
    <t>DROGUERIA HUPIFARMA</t>
  </si>
  <si>
    <t>8240</t>
  </si>
  <si>
    <t>DROGUERIA HYPPERFARMA</t>
  </si>
  <si>
    <t>22024</t>
  </si>
  <si>
    <t>DROGUERIA IDEAL ALBANIA</t>
  </si>
  <si>
    <t>CESAR PERALTA MARIN</t>
  </si>
  <si>
    <t>ALBANIA</t>
  </si>
  <si>
    <t>Carrera 3   # 3  - 3   B</t>
  </si>
  <si>
    <t>STILOS FASHIONS</t>
  </si>
  <si>
    <t>CL. 5 #6-13 ALBANIA CAQUET COLOMBIA</t>
  </si>
  <si>
    <t>8023</t>
  </si>
  <si>
    <t>DROGUERIA IDEAL NO 3</t>
  </si>
  <si>
    <t>JORGE IVAN ESPINAL CASTRO</t>
  </si>
  <si>
    <t>calle 37 # 86 a 04</t>
  </si>
  <si>
    <t>21857</t>
  </si>
  <si>
    <t>DROGUERIA INNOFARBOY</t>
  </si>
  <si>
    <t>PAPELERIA MICELANEA</t>
  </si>
  <si>
    <t>TV 15 NO. 24 - 49</t>
  </si>
  <si>
    <t>3925</t>
  </si>
  <si>
    <t>DROGUERIA INTERNACIONAL</t>
  </si>
  <si>
    <t>LUZ MILA CARDONA</t>
  </si>
  <si>
    <t>Carrera 8   # 14  - 10</t>
  </si>
  <si>
    <t>12957</t>
  </si>
  <si>
    <t>DROGAS JULIAN NO 1</t>
  </si>
  <si>
    <t>MINIEXPRESS VILLAVICENCIO BRR</t>
  </si>
  <si>
    <t>CR 39 # 13 16 BRR ESPERANZA</t>
  </si>
  <si>
    <t>12523</t>
  </si>
  <si>
    <t>DROGAS JUNIN</t>
  </si>
  <si>
    <t>13767</t>
  </si>
  <si>
    <t>DROGAS LA 17</t>
  </si>
  <si>
    <t>INTERCOMUNICACIONES</t>
  </si>
  <si>
    <t>CALLE 17 # 17-58</t>
  </si>
  <si>
    <t>9646</t>
  </si>
  <si>
    <t>DROGAS LA 34</t>
  </si>
  <si>
    <t>LEONEL SALAZAR</t>
  </si>
  <si>
    <t>Calle 34   # 4  - 25   B</t>
  </si>
  <si>
    <t>PUNTOSERVIS CALI 8</t>
  </si>
  <si>
    <t>CL 34 # 6 A 66 BRR PORVENIR</t>
  </si>
  <si>
    <t>4320</t>
  </si>
  <si>
    <t>DROGAS LA 49 ITAGUI</t>
  </si>
  <si>
    <t>TELEYA</t>
  </si>
  <si>
    <t>CR 50 # 50 66  LC 124 BRR PARQUE PRINCIPAL</t>
  </si>
  <si>
    <t>20317</t>
  </si>
  <si>
    <t>DROGAS LA 69C</t>
  </si>
  <si>
    <t>MARIANA MARTINEZ</t>
  </si>
  <si>
    <t>Cra 28 69 43</t>
  </si>
  <si>
    <t>14815</t>
  </si>
  <si>
    <t>DROGAS LA CANDELARIA</t>
  </si>
  <si>
    <t>CARLOS GONZALEZ</t>
  </si>
  <si>
    <t>Carrera 5 Nro. 9. - 08</t>
  </si>
  <si>
    <t>STAR WEB</t>
  </si>
  <si>
    <t>CR 12 # 10 74 BRR CENTRO</t>
  </si>
  <si>
    <t>20171</t>
  </si>
  <si>
    <t>DROGAS LA ECONOMIA DE HOREB</t>
  </si>
  <si>
    <t>PLATIK - DELIVERY TIME SAS</t>
  </si>
  <si>
    <t>CR 105 64 A  11</t>
  </si>
  <si>
    <t>6253</t>
  </si>
  <si>
    <t>DROGAS LA ECONOMIA MONTER</t>
  </si>
  <si>
    <t>FARMACIA NUMERO 12</t>
  </si>
  <si>
    <t>CL 17 NO. 5-93 SAHAGUN</t>
  </si>
  <si>
    <t>5416</t>
  </si>
  <si>
    <t>DROGAS LA ENFERMERA</t>
  </si>
  <si>
    <t>4487</t>
  </si>
  <si>
    <t>DROGAS LA GARANTIA</t>
  </si>
  <si>
    <t>Carrera 43A # 6 Sur-15 Local 3182</t>
  </si>
  <si>
    <t>JOHAN CRISTO REY</t>
  </si>
  <si>
    <t>carrera 52 1 sur 30</t>
  </si>
  <si>
    <t>13044</t>
  </si>
  <si>
    <t>DROGAS LA MAYORISTA</t>
  </si>
  <si>
    <t>CIGARRERIA Y AUTOSERVICIO JL</t>
  </si>
  <si>
    <t>CRA. 6 #4-8 ZIPAQUIR CUNDINAMARCA</t>
  </si>
  <si>
    <t>24090</t>
  </si>
  <si>
    <t>DROGUERIA CARDIOREBAJAS N 4</t>
  </si>
  <si>
    <t>DOBLECLICK JK</t>
  </si>
  <si>
    <t>CL 145 # 47 33 BRR PRADO PINZON</t>
  </si>
  <si>
    <t>8627</t>
  </si>
  <si>
    <t>DROGUERIA CARLOS HOLGUIN</t>
  </si>
  <si>
    <t>DEISY MORENO</t>
  </si>
  <si>
    <t>Carrera 66  #  111 B 16</t>
  </si>
  <si>
    <t>23042</t>
  </si>
  <si>
    <t>DROGUERIA CARMEN VILLANUEVA</t>
  </si>
  <si>
    <t>17421</t>
  </si>
  <si>
    <t>DROGUERIA CARVAJAL</t>
  </si>
  <si>
    <t>CR 11 # 14 10 BRR CENTRO</t>
  </si>
  <si>
    <t>21836</t>
  </si>
  <si>
    <t>DROGUERIA CARVAR</t>
  </si>
  <si>
    <t>7348</t>
  </si>
  <si>
    <t>DROGUERIA CASTAÃ'O DEL PUEBLO</t>
  </si>
  <si>
    <t>SIRLENE AGUDELO</t>
  </si>
  <si>
    <t>Calle 2   # 2/21  -  Cas</t>
  </si>
  <si>
    <t>SOLUCIONES INTEGRALES DEL LLANO</t>
  </si>
  <si>
    <t>CL 6 # 15 60 BRR PUERTO LOPEZ</t>
  </si>
  <si>
    <t>22993</t>
  </si>
  <si>
    <t>DROGUERIA CEDRIFARMA</t>
  </si>
  <si>
    <t>5420</t>
  </si>
  <si>
    <t>DROGUERIA CENTRAL</t>
  </si>
  <si>
    <t>CARLOS VIDES</t>
  </si>
  <si>
    <t>EL COPEY</t>
  </si>
  <si>
    <t>CALLE 9 N 15-39</t>
  </si>
  <si>
    <t>VARIEDADES LUZ</t>
  </si>
  <si>
    <t>CL 20 # 12 84  CC BRR CENTRO COMERCIAL</t>
  </si>
  <si>
    <t>22609</t>
  </si>
  <si>
    <t>DROGUERIA CENTRAL 2 TOCANCIPA</t>
  </si>
  <si>
    <t>KAPRIICHITOS</t>
  </si>
  <si>
    <t>CR 6 # 12 17 BRR CENTRO</t>
  </si>
  <si>
    <t>19308</t>
  </si>
  <si>
    <t>DROGUERIA CENTRAL AI</t>
  </si>
  <si>
    <t>PDP LENGUAZAQUE</t>
  </si>
  <si>
    <t>LENGUAZAQUE</t>
  </si>
  <si>
    <t>Cl 4  # 4-38</t>
  </si>
  <si>
    <t>PUNTO DE PAGO LENGUAZAQUE</t>
  </si>
  <si>
    <t>CL 3 # 4 57 BRR CENTRO</t>
  </si>
  <si>
    <t>24244</t>
  </si>
  <si>
    <t>DROGUERIA CENTRAL ALBANIA</t>
  </si>
  <si>
    <t>DIMONEX</t>
  </si>
  <si>
    <t>CRA. 1 M #1467 ALBANIA MAICAO LA GUAJIRA</t>
  </si>
  <si>
    <t>24737</t>
  </si>
  <si>
    <t>DROGUERIA FARMA LIDER</t>
  </si>
  <si>
    <t>13968</t>
  </si>
  <si>
    <t>DROGUERIA FARMA LIFE</t>
  </si>
  <si>
    <t>3544</t>
  </si>
  <si>
    <t>DROGUERIA FARMA LINE</t>
  </si>
  <si>
    <t>23065</t>
  </si>
  <si>
    <t>DROGUERIA FARMA MODERNA</t>
  </si>
  <si>
    <t>PLATIK - MI PAPELERIA</t>
  </si>
  <si>
    <t>CR 8H 163A 17</t>
  </si>
  <si>
    <t>DON PAGO SAN CRISTOBAL NORTE</t>
  </si>
  <si>
    <t>CR 8 H # 164 B 10 BRR SAN CRISTOBAL NORTE</t>
  </si>
  <si>
    <t>22739</t>
  </si>
  <si>
    <t>DROGUERIA FARMA OXIGENO</t>
  </si>
  <si>
    <t>COMUNICACIONES LIYI</t>
  </si>
  <si>
    <t>CL 63 # 73 41 - SUR BRR PERDOMO</t>
  </si>
  <si>
    <t>22870</t>
  </si>
  <si>
    <t>DROGUERIA FARMA PITAL</t>
  </si>
  <si>
    <t>NATALIA  ANGEL RAMIREZ</t>
  </si>
  <si>
    <t>PITAL</t>
  </si>
  <si>
    <t>VRD SOCORRO</t>
  </si>
  <si>
    <t>ALMACEN PITAL</t>
  </si>
  <si>
    <t>CR 10 # 8 68 BRR CENTRO</t>
  </si>
  <si>
    <t>23418</t>
  </si>
  <si>
    <t>DROGUERIA FARMA PLUS</t>
  </si>
  <si>
    <t>OLGA LUCRRA MENDOZA ORTIZ</t>
  </si>
  <si>
    <t>Calle 20 # 45-2</t>
  </si>
  <si>
    <t>18323</t>
  </si>
  <si>
    <t>DROGUERIA FARMA PLUSS B Y J</t>
  </si>
  <si>
    <t>19420</t>
  </si>
  <si>
    <t>DROGUERIA FARMA SARA</t>
  </si>
  <si>
    <t>23607</t>
  </si>
  <si>
    <t>DROGUERIA FARMA SARA 3</t>
  </si>
  <si>
    <t>11224</t>
  </si>
  <si>
    <t>DROGUERIA FARMA UNO</t>
  </si>
  <si>
    <t>PLATIK - PAPILOS MISCELANEA Y</t>
  </si>
  <si>
    <t>CR 86A 90 09</t>
  </si>
  <si>
    <t>COMERCIALIZADORAY DISTRIBUIDORA</t>
  </si>
  <si>
    <t>CL 90 # 85 A 04  LC 1 BRR LA SERENA</t>
  </si>
  <si>
    <t>15647</t>
  </si>
  <si>
    <t>DROGUERIA KOLCAFAM</t>
  </si>
  <si>
    <t>PLATIK - SOLOCIONES BERLIN</t>
  </si>
  <si>
    <t>CALLE 139 136A 11</t>
  </si>
  <si>
    <t>SOLUCIONES BERLIN</t>
  </si>
  <si>
    <t>CL 139 # 136 A 11 BRR SUBA BERLIN</t>
  </si>
  <si>
    <t>16302</t>
  </si>
  <si>
    <t>DROGUERIA KOLDESCUENTOS DEL PUERTO</t>
  </si>
  <si>
    <t>ROCIO BOVELO</t>
  </si>
  <si>
    <t>Manzana  b casa 26</t>
  </si>
  <si>
    <t>JAIDIVE POLANIA CARDENAS</t>
  </si>
  <si>
    <t>CABUYARO</t>
  </si>
  <si>
    <t>CL. 3 #7-35 CABUYARO META COLOMBIA</t>
  </si>
  <si>
    <t>25282</t>
  </si>
  <si>
    <t>DROGUERIA KOLDESCUENTOS DEL PUESTO N 1</t>
  </si>
  <si>
    <t>17969</t>
  </si>
  <si>
    <t>DROGUERIA KOLDESCUENTOS LA 42</t>
  </si>
  <si>
    <t>R Y M SEGUROS Y SERVICIOS SAS</t>
  </si>
  <si>
    <t>CR 42 # 15 38  OF 201 BRR VILLA ZULMA</t>
  </si>
  <si>
    <t>24900</t>
  </si>
  <si>
    <t>DROGUERIA KOLDESCUENTOS SUPER</t>
  </si>
  <si>
    <t>24975</t>
  </si>
  <si>
    <t>DROGUERIA KOLSALUD</t>
  </si>
  <si>
    <t>PLATIK - EMY COMUNICACIONES</t>
  </si>
  <si>
    <t>CR 111B 142A 62 LC2</t>
  </si>
  <si>
    <t>4389</t>
  </si>
  <si>
    <t>DROGUERIA LA 30</t>
  </si>
  <si>
    <t>KIDDO FASHION FOR KIDS</t>
  </si>
  <si>
    <t>Cra 51 # 50 - 81</t>
  </si>
  <si>
    <t>PUNTO SERVIPAGOS</t>
  </si>
  <si>
    <t>CR 51 # 50 30 BRR CENTRO COPACABANA</t>
  </si>
  <si>
    <t>14829</t>
  </si>
  <si>
    <t>DROGUERIA LA 40</t>
  </si>
  <si>
    <t>FARMACAS  CER</t>
  </si>
  <si>
    <t>TV 7 # 37 A 04 BRR BRISAS DEL LLANO</t>
  </si>
  <si>
    <t>14689</t>
  </si>
  <si>
    <t>DROGUERIA LA 50 DE BELLO</t>
  </si>
  <si>
    <t>EDISON ALBERTO TEJADA BUILES</t>
  </si>
  <si>
    <t>Carrera 49 #55-92</t>
  </si>
  <si>
    <t>15777</t>
  </si>
  <si>
    <t>DROGAS LA OFERTA DE GRANADA</t>
  </si>
  <si>
    <t>25096</t>
  </si>
  <si>
    <t>DROGAS LA RECETA N.12</t>
  </si>
  <si>
    <t>RED DE SERVICIOS INTEGRALES DE</t>
  </si>
  <si>
    <t>CL 16 # 10 51 BRR BARRIO LOPERENA</t>
  </si>
  <si>
    <t>7349</t>
  </si>
  <si>
    <t>DROGAS LA SABANA</t>
  </si>
  <si>
    <t>LAUCELL COMUNICACIONES</t>
  </si>
  <si>
    <t>CL 10 # 20-17 BRR CENTRO</t>
  </si>
  <si>
    <t>6926</t>
  </si>
  <si>
    <t>DROGAS LA SEPTIMA</t>
  </si>
  <si>
    <t>MARIA DEL CARMEN SEPULVEDA</t>
  </si>
  <si>
    <t>carrera 16 #19-43</t>
  </si>
  <si>
    <t>24465</t>
  </si>
  <si>
    <t>DROGAS LA SEXTA</t>
  </si>
  <si>
    <t>TELEMICNET</t>
  </si>
  <si>
    <t>CRA. 7 #9-21 SAN MARTN META COLOMBIA</t>
  </si>
  <si>
    <t>22372</t>
  </si>
  <si>
    <t>DROGAS LAS FLORES PRADERAS</t>
  </si>
  <si>
    <t>PAOLA ANDREA  BETANCUR</t>
  </si>
  <si>
    <t>PRADERA</t>
  </si>
  <si>
    <t>Manzana b casa 1 las mar</t>
  </si>
  <si>
    <t>TIENDA EL CASTILLO</t>
  </si>
  <si>
    <t>31 #2-50 PRADERA VALLE DEL CAUCA</t>
  </si>
  <si>
    <t>15013</t>
  </si>
  <si>
    <t>DROGAS LETY</t>
  </si>
  <si>
    <t>1806</t>
  </si>
  <si>
    <t>DROGAS LIMONAR</t>
  </si>
  <si>
    <t>JAVIER ARTURO GIRALDO ZAPATA</t>
  </si>
  <si>
    <t>CRA 70 1c 70</t>
  </si>
  <si>
    <t>14574</t>
  </si>
  <si>
    <t>DROGAS LONDON B  SURCURSAL NO 2</t>
  </si>
  <si>
    <t>7622</t>
  </si>
  <si>
    <t>DROGAS LOS MARACOS</t>
  </si>
  <si>
    <t>JJ TECNOLOGIA</t>
  </si>
  <si>
    <t>CALLE 25 # 12C-20</t>
  </si>
  <si>
    <t>20000</t>
  </si>
  <si>
    <t>DROGAS MADIXON AGENCIA CACHIPAY</t>
  </si>
  <si>
    <t>22707</t>
  </si>
  <si>
    <t>DROGUERIA CENTRAL LA SIERRA</t>
  </si>
  <si>
    <t>GONZALO DE JESUS  CASTA??OP</t>
  </si>
  <si>
    <t>calle 48 # 3-50</t>
  </si>
  <si>
    <t>24031</t>
  </si>
  <si>
    <t>DROGUERIA CENTRAL NO 1</t>
  </si>
  <si>
    <t>JESUS MARTINEZ</t>
  </si>
  <si>
    <t>EL MOLINO</t>
  </si>
  <si>
    <t>Carrera N#2 barrio el ma</t>
  </si>
  <si>
    <t>MAYKAS EU URUMITA</t>
  </si>
  <si>
    <t>URUMITA</t>
  </si>
  <si>
    <t>CR 9 # 6 25 BRR LAS DELICIAS</t>
  </si>
  <si>
    <t>14757</t>
  </si>
  <si>
    <t>DROGUERIA CENTRAL TOCANCIPA</t>
  </si>
  <si>
    <t>18292</t>
  </si>
  <si>
    <t>DROGUERIA CENTRALFARMA</t>
  </si>
  <si>
    <t>HERNAN CAMILO PULIDO RODRIGUEZ</t>
  </si>
  <si>
    <t>carrera 23 #12.41 villa</t>
  </si>
  <si>
    <t>PETS KINGDOM BENJI</t>
  </si>
  <si>
    <t>CL 20 # 14 C 11 BRR NUEVA CASTILLA</t>
  </si>
  <si>
    <t>21279</t>
  </si>
  <si>
    <t>DROGUERIA CHALODROGAS</t>
  </si>
  <si>
    <t>Carrera 16 No 24-70</t>
  </si>
  <si>
    <t>Carrera 11 Bis # 17-20</t>
  </si>
  <si>
    <t>DIEGO ALEJANDRO TRIVELLA</t>
  </si>
  <si>
    <t>CARRERA 10 NRO. 30 - 26</t>
  </si>
  <si>
    <t>17357</t>
  </si>
  <si>
    <t>DROGUERIA CHAMBATA</t>
  </si>
  <si>
    <t>PANELO</t>
  </si>
  <si>
    <t>CL 21 # 2 27 BRR CENTRO</t>
  </si>
  <si>
    <t>6517</t>
  </si>
  <si>
    <t>DROGUERIA CHICO EXPRESS</t>
  </si>
  <si>
    <t>PLATIK - PAGARED SAS</t>
  </si>
  <si>
    <t>CL 93B  19  35</t>
  </si>
  <si>
    <t>24022</t>
  </si>
  <si>
    <t>DROGUERIA CHICO EXPRESS 3</t>
  </si>
  <si>
    <t>PAPELERIA FAST PRINTER</t>
  </si>
  <si>
    <t>CRA 111 # 144-05</t>
  </si>
  <si>
    <t>17972</t>
  </si>
  <si>
    <t>DROGUERIA CHIQUI FARMA</t>
  </si>
  <si>
    <t>EL SUEO DE LOS NIOS</t>
  </si>
  <si>
    <t>CL. 3 #3-104 CAJIC CUNDINAMARCA COLOMBIA</t>
  </si>
  <si>
    <t>23211</t>
  </si>
  <si>
    <t>DROGUERIA CHIQUI FARMA Z</t>
  </si>
  <si>
    <t>14772</t>
  </si>
  <si>
    <t>DROGUERIA FARMA VITAL</t>
  </si>
  <si>
    <t>DROGUERAS MAXFHARMA</t>
  </si>
  <si>
    <t>CR 8 G # 161 B 09  LC 3 BRR SAN CRISTBAL</t>
  </si>
  <si>
    <t>24825</t>
  </si>
  <si>
    <t>DROGUERIA FARMA-PREMIUM 2</t>
  </si>
  <si>
    <t>PAPELERIA LA ESMERALDA 2</t>
  </si>
  <si>
    <t>AV LIBERTADORES 26 44 BRR CENTRO</t>
  </si>
  <si>
    <t>9707</t>
  </si>
  <si>
    <t>DROGUERIA FARMACALIDAD</t>
  </si>
  <si>
    <t>TURING GROUP</t>
  </si>
  <si>
    <t>CRA. 7 #18-99 SOACHA CUNDINAMARCA</t>
  </si>
  <si>
    <t>25053</t>
  </si>
  <si>
    <t>DROGUERIA FARMACAOBA</t>
  </si>
  <si>
    <t>PLATIK - ALDALAMI DISTRIBUIDORA DE</t>
  </si>
  <si>
    <t>CL 80 BIS SUR 94 21</t>
  </si>
  <si>
    <t>MISCELANEA EMILY AR</t>
  </si>
  <si>
    <t>CL 80 BIS # 94 80 - SUR BRR SAN BERNARDINO</t>
  </si>
  <si>
    <t>17469</t>
  </si>
  <si>
    <t>DROGUERIA FARMACASIA</t>
  </si>
  <si>
    <t>LUZ MARINA JIMENEZ ESCOBAR</t>
  </si>
  <si>
    <t>Carrera 50   # 96  - 33</t>
  </si>
  <si>
    <t>12136</t>
  </si>
  <si>
    <t>DROGUERIA FARMACEUTICA PV</t>
  </si>
  <si>
    <t>PAPELERIA Y MISCELNEA</t>
  </si>
  <si>
    <t>CL 20 # 32 A 45 BRR SAN ALONSO</t>
  </si>
  <si>
    <t>15450</t>
  </si>
  <si>
    <t>DROGUERIA FARMACIA  TORRES NO 30</t>
  </si>
  <si>
    <t>PAULA CELON 22222</t>
  </si>
  <si>
    <t>BARANOA</t>
  </si>
  <si>
    <t>hhjkl44324324kpljpk11</t>
  </si>
  <si>
    <t>EXPRESS JUAN DE ACOSTA CALLE</t>
  </si>
  <si>
    <t>JUAN DE ACOSTA</t>
  </si>
  <si>
    <t>CL 8 # 2 A 63 BRR CALLE NUEVA</t>
  </si>
  <si>
    <t>15456</t>
  </si>
  <si>
    <t>DROGUERIA FARMACIA  TORRES NO 36</t>
  </si>
  <si>
    <t>SHEILA ENITH OYOLA SABALA</t>
  </si>
  <si>
    <t>CR 21C 84A-120</t>
  </si>
  <si>
    <t>COMERCIAL FRAVAL</t>
  </si>
  <si>
    <t>CL 22 # 19 A 30 BRR ESPANA</t>
  </si>
  <si>
    <t>13332</t>
  </si>
  <si>
    <t>DROGUERIA FARMACIA ARCO IRIS</t>
  </si>
  <si>
    <t>10494</t>
  </si>
  <si>
    <t>DROGUERIA FARMACIA TORRES NO 10</t>
  </si>
  <si>
    <t>CHRISTIAN PINZON GONZALEZ</t>
  </si>
  <si>
    <t>Calle 92   # 71  - 90</t>
  </si>
  <si>
    <t>9247</t>
  </si>
  <si>
    <t>DROGUERIA FARMACIA TORRES NO 11</t>
  </si>
  <si>
    <t>16172</t>
  </si>
  <si>
    <t>D EDUARDS</t>
  </si>
  <si>
    <t>EL PORTAL DE BELEN</t>
  </si>
  <si>
    <t>AV EL DORADO 85 D 55 LC 147 C BRR EL</t>
  </si>
  <si>
    <t>18708</t>
  </si>
  <si>
    <t>D V O COMUNICACIONES</t>
  </si>
  <si>
    <t>5346</t>
  </si>
  <si>
    <t>D&amp;H COMERCIALIZADORA DE PRODUCTOS MASIVOS</t>
  </si>
  <si>
    <t>VICTOR  MUROZ ROJAS</t>
  </si>
  <si>
    <t>CALLE 5 #15-11 APTO 305</t>
  </si>
  <si>
    <t>COMERCIALIZADORA DYH</t>
  </si>
  <si>
    <t>CR 14 # 4 - 31 OESTE BRR EL</t>
  </si>
  <si>
    <t>25316</t>
  </si>
  <si>
    <t>DANI.COM</t>
  </si>
  <si>
    <t>PLATIK - PAPELERIA JHUDIMA</t>
  </si>
  <si>
    <t>CL 156 7 11</t>
  </si>
  <si>
    <t>21528</t>
  </si>
  <si>
    <t>DANICELL COMUNICACIONES EL AGUILA</t>
  </si>
  <si>
    <t>MISCELANEA YULED</t>
  </si>
  <si>
    <t>CL 8 # 6 15 BRR CENTRO</t>
  </si>
  <si>
    <t>12595</t>
  </si>
  <si>
    <t>DANSAHE SOLUCIONES EN INFORMATICA</t>
  </si>
  <si>
    <t>JOSE CASTANO LOCUTORIO</t>
  </si>
  <si>
    <t>Cll 73 S 45 A 32</t>
  </si>
  <si>
    <t>15601</t>
  </si>
  <si>
    <t>DANUBIO AZUL COMUNICACIONES</t>
  </si>
  <si>
    <t>PLATIK - AJR COMUNICACIONES</t>
  </si>
  <si>
    <t>CR 106A  66 12</t>
  </si>
  <si>
    <t>CL 68 # 105G-04 BRR ENGATIVA</t>
  </si>
  <si>
    <t>22990</t>
  </si>
  <si>
    <t>DAR SALUD DROGUERIA TIENDA NATURISTA Y MINIMARKET N 2</t>
  </si>
  <si>
    <t>8673</t>
  </si>
  <si>
    <t>DARILU</t>
  </si>
  <si>
    <t>18934</t>
  </si>
  <si>
    <t>DARSALUD # 56 B/POPULAR</t>
  </si>
  <si>
    <t>DANNY BENJAM??N  VELASCO</t>
  </si>
  <si>
    <t>Calle 43a # 6n-51</t>
  </si>
  <si>
    <t>9694</t>
  </si>
  <si>
    <t>DARSALUD NO 32</t>
  </si>
  <si>
    <t>2954</t>
  </si>
  <si>
    <t>DROGAS MADIXON MARIQUITA</t>
  </si>
  <si>
    <t>INVERSIONES LB PUNTO</t>
  </si>
  <si>
    <t>CALLE 6 # 4 52</t>
  </si>
  <si>
    <t>18253</t>
  </si>
  <si>
    <t>DROGAS MAFER</t>
  </si>
  <si>
    <t>15892</t>
  </si>
  <si>
    <t>DROGAS MAFERST</t>
  </si>
  <si>
    <t>5251</t>
  </si>
  <si>
    <t>DROGAS MARBELCO</t>
  </si>
  <si>
    <t>PLATIK - DROGAS MARBELCO</t>
  </si>
  <si>
    <t>CR 103 A 78 16</t>
  </si>
  <si>
    <t>2559</t>
  </si>
  <si>
    <t>DROGAS MARULAND FEDERMAN</t>
  </si>
  <si>
    <t>17476</t>
  </si>
  <si>
    <t>DROGAS MARULAND PAULO VI</t>
  </si>
  <si>
    <t>6763</t>
  </si>
  <si>
    <t>DROGAS MAS BARATAS DE PIENDAMO</t>
  </si>
  <si>
    <t>YANNELA PIENDAMO MISCELANEA</t>
  </si>
  <si>
    <t>PIENDAMÓ</t>
  </si>
  <si>
    <t>CRA 5 N 8 -12</t>
  </si>
  <si>
    <t>ICELL</t>
  </si>
  <si>
    <t>PIENDAMO</t>
  </si>
  <si>
    <t>CL 7 # 7 43 BRR CENTRO</t>
  </si>
  <si>
    <t>2691</t>
  </si>
  <si>
    <t>DROGAS MAS VIDA</t>
  </si>
  <si>
    <t>YADIRA MAZUERA</t>
  </si>
  <si>
    <t>Carrera 33   # 13  - 34</t>
  </si>
  <si>
    <t>22918</t>
  </si>
  <si>
    <t>DROGAS MAXI ECONOMIA</t>
  </si>
  <si>
    <t>PAPELERIA INTERACTIVA</t>
  </si>
  <si>
    <t>CL 27 # 22 50 BRR CENTRO</t>
  </si>
  <si>
    <t>18622</t>
  </si>
  <si>
    <t>DROGAS MERCI</t>
  </si>
  <si>
    <t>OLGA RUBIELA MORENO TITISTAR</t>
  </si>
  <si>
    <t>CALLE 19 #3B 03 barrio e</t>
  </si>
  <si>
    <t>17812</t>
  </si>
  <si>
    <t>DROGAS MERCY</t>
  </si>
  <si>
    <t>LUCELLY MUNOZ</t>
  </si>
  <si>
    <t>Carrera 44  #  16  17</t>
  </si>
  <si>
    <t>2019</t>
  </si>
  <si>
    <t>DROGUERIA CHOCONTA</t>
  </si>
  <si>
    <t>14926</t>
  </si>
  <si>
    <t>DROGUERIA CITY</t>
  </si>
  <si>
    <t>CENTRO DE SERVICIOS Y</t>
  </si>
  <si>
    <t>CL 21 # 27 35 BRR BICENTENARIO</t>
  </si>
  <si>
    <t>17501</t>
  </si>
  <si>
    <t>DROGUERIA CITY FARMA</t>
  </si>
  <si>
    <t>ROSA ELENA RODRIGUEZ</t>
  </si>
  <si>
    <t>CRA 68 25 78 ciudad 2000</t>
  </si>
  <si>
    <t>CR 56 NO. 18A- 80 CC SANTIAGO PLAZA</t>
  </si>
  <si>
    <t>19866</t>
  </si>
  <si>
    <t>DROGUERIA CITYFARMA</t>
  </si>
  <si>
    <t>PLATIK - PAPER AND PENCIL</t>
  </si>
  <si>
    <t>CR 107 79A 35 L 2</t>
  </si>
  <si>
    <t>8923</t>
  </si>
  <si>
    <t>DROGUERIA CIUDAD JARDIN NORTE</t>
  </si>
  <si>
    <t>8806</t>
  </si>
  <si>
    <t>DROGUERIA CLARA</t>
  </si>
  <si>
    <t>QUANTUM COLOMBIA SAS</t>
  </si>
  <si>
    <t>CR 48 # 95 47 BRR CENTRO</t>
  </si>
  <si>
    <t>20519</t>
  </si>
  <si>
    <t>DROGUERIA COAMFARMA</t>
  </si>
  <si>
    <t>JOSE ANDRES BELTRAN ROJAS</t>
  </si>
  <si>
    <t>CR 103 # 133 A 58 BRR SUBA COSTA AZUL</t>
  </si>
  <si>
    <t>22864</t>
  </si>
  <si>
    <t>DROGUERIA COFAMILIAR</t>
  </si>
  <si>
    <t>CL 4 # 10 64 BRR DUITAMA</t>
  </si>
  <si>
    <t>16582</t>
  </si>
  <si>
    <t>DROGUERIA COGUA</t>
  </si>
  <si>
    <t>INTERFLEXCOMUNICACIONES</t>
  </si>
  <si>
    <t>CR 4TA # 6-27 BRR OSPINA</t>
  </si>
  <si>
    <t>23217</t>
  </si>
  <si>
    <t>DROGUERIA COLDROGAS N 1</t>
  </si>
  <si>
    <t>DROGAS PAOLA</t>
  </si>
  <si>
    <t>CRA. 3 #2-31 CHOACH CUNDINAMARCA</t>
  </si>
  <si>
    <t>18528</t>
  </si>
  <si>
    <t>DROGUERIA COLFAM DE SANTANDERCITO</t>
  </si>
  <si>
    <t>PLATIK - S&amp;LY PLASTICOS Y</t>
  </si>
  <si>
    <t>KR 16 181B 12</t>
  </si>
  <si>
    <t>8429</t>
  </si>
  <si>
    <t>DROGUERIA FARMACIA TORRES NO 13</t>
  </si>
  <si>
    <t>LIBIA CASERTA DIGITAL (300)</t>
  </si>
  <si>
    <t>Carrera 31  #  116a-15</t>
  </si>
  <si>
    <t>SERVIEXPRESS JANDAS</t>
  </si>
  <si>
    <t>CL 114 # 30 72 BRR LA PRADERA</t>
  </si>
  <si>
    <t>1288</t>
  </si>
  <si>
    <t>DROGUERIA FARMACIA TORRES NO 18</t>
  </si>
  <si>
    <t>KELLY COLLINS</t>
  </si>
  <si>
    <t>POLONUEVO</t>
  </si>
  <si>
    <t>Calle 3, Nro 14-18.</t>
  </si>
  <si>
    <t>CAPRICHOS1A</t>
  </si>
  <si>
    <t>CRA. 19 #13-33 SABANALARGA ATLNTICO</t>
  </si>
  <si>
    <t>1289</t>
  </si>
  <si>
    <t>DROGUERIA FARMACIA TORRES NO 20</t>
  </si>
  <si>
    <t>SANDRA NI??O</t>
  </si>
  <si>
    <t>Kra 26 c7 #74-06</t>
  </si>
  <si>
    <t>SHAROLD Y LILIAN</t>
  </si>
  <si>
    <t>CRA. 35 #18-16 SOLEDAD ATLNTICO COLOMBIA</t>
  </si>
  <si>
    <t>11775</t>
  </si>
  <si>
    <t>DROGUERIA FARMACIA TORRES NO 24</t>
  </si>
  <si>
    <t>WILMER  VALENCIA CONTRERAS</t>
  </si>
  <si>
    <t>PUERTO COLOMBIA</t>
  </si>
  <si>
    <t>Calle 4 4-34 centro</t>
  </si>
  <si>
    <t>INVERSIONES AIRCO</t>
  </si>
  <si>
    <t>CL 2 B # 1 B 34 BRR LA ROSITA</t>
  </si>
  <si>
    <t>15447</t>
  </si>
  <si>
    <t>DROGUERIA FARMACIA TORRES NO 29 CENTRO</t>
  </si>
  <si>
    <t>LIGIA PAREJO</t>
  </si>
  <si>
    <t>calle 39 # 41 92</t>
  </si>
  <si>
    <t>CRA. 43 35-38 L-67 PISO 1</t>
  </si>
  <si>
    <t>547</t>
  </si>
  <si>
    <t>DROGUERIA FARMACIA TORRES NO 4</t>
  </si>
  <si>
    <t>11779</t>
  </si>
  <si>
    <t>DROGUERIA FARMACIA TORRES NO 42</t>
  </si>
  <si>
    <t>HERIBERTO VIDES ANAYA</t>
  </si>
  <si>
    <t>cll 9 no 15-39</t>
  </si>
  <si>
    <t>16695</t>
  </si>
  <si>
    <t>DROGUERIA FARMACIA TORRES NO 70</t>
  </si>
  <si>
    <t>LEDY  4.5% GUZMAN</t>
  </si>
  <si>
    <t>Carrera 1  #  21-58</t>
  </si>
  <si>
    <t>COMUNICACIONES PEPE</t>
  </si>
  <si>
    <t>CARRERA 19 # 22 -22</t>
  </si>
  <si>
    <t>9244</t>
  </si>
  <si>
    <t>DROGUERIA FARMACIA TORRES NO 8</t>
  </si>
  <si>
    <t>GUADALUPE GERDTS</t>
  </si>
  <si>
    <t>Calle 47 #41-68</t>
  </si>
  <si>
    <t>23117</t>
  </si>
  <si>
    <t>DROGUERIA FARMACIT</t>
  </si>
  <si>
    <t>19610</t>
  </si>
  <si>
    <t>DROGUERIA FARMACOOPS JC</t>
  </si>
  <si>
    <t>9689</t>
  </si>
  <si>
    <t>DARSALUD NO 67</t>
  </si>
  <si>
    <t>JORGE IVAN  LONDONO</t>
  </si>
  <si>
    <t>Carrera 3   # 44  - 22</t>
  </si>
  <si>
    <t>OFICINA ALIADA CALI</t>
  </si>
  <si>
    <t>CL 40 # 3 C 05 BRR VIPASA</t>
  </si>
  <si>
    <t>9698</t>
  </si>
  <si>
    <t>DARSALUD NO 76</t>
  </si>
  <si>
    <t>22139</t>
  </si>
  <si>
    <t>DELICIAS SANJUANERAS</t>
  </si>
  <si>
    <t>Natalia Sánchez</t>
  </si>
  <si>
    <t>Carrera 30 # 40-25 barrio centro</t>
  </si>
  <si>
    <t>AUTOSERVICIO DANNY CAUDAL</t>
  </si>
  <si>
    <t>CL 47 BIS A # 27 - 35 BRR CAUDAL ORIENTAL</t>
  </si>
  <si>
    <t>25223</t>
  </si>
  <si>
    <t>DEPORTES CAJU</t>
  </si>
  <si>
    <t>MASRED081</t>
  </si>
  <si>
    <t>CL 11 # 8 77 BRR PORVENIR</t>
  </si>
  <si>
    <t>17147</t>
  </si>
  <si>
    <t>DEPOSITO ABO SAS</t>
  </si>
  <si>
    <t>MARGOTH HOYOS BUENDIA</t>
  </si>
  <si>
    <t>CANALETE</t>
  </si>
  <si>
    <t>Carrera 4 No. 2 - 06 ba</t>
  </si>
  <si>
    <t>MULTISERVICIOS EL PUENTE</t>
  </si>
  <si>
    <t>ARBOLETES</t>
  </si>
  <si>
    <t>CR 30 # 26 9 BRR CENTRO</t>
  </si>
  <si>
    <t>19955</t>
  </si>
  <si>
    <t>DEPOSITO DE ABARROTES LA MAYORIA C M L</t>
  </si>
  <si>
    <t>HERIBERTO QUINTERO CORRALES</t>
  </si>
  <si>
    <t>cra 6 12 62</t>
  </si>
  <si>
    <t>18369</t>
  </si>
  <si>
    <t>DEPOSITO DE MATERIALES EL TABLON VILLABEL</t>
  </si>
  <si>
    <t>GENESIS GARCIA</t>
  </si>
  <si>
    <t>Cra 11 num 8 67</t>
  </si>
  <si>
    <t>PAPELERIA ABRIL</t>
  </si>
  <si>
    <t>CRA. 12 #9-10 FLORIDABLANCA SANTANDER</t>
  </si>
  <si>
    <t>8214</t>
  </si>
  <si>
    <t>DEPOSITO DE MATERIALES MONTOYA BARRERA</t>
  </si>
  <si>
    <t>MIL VARIEDADES LUCI</t>
  </si>
  <si>
    <t>CAMPAMENTO</t>
  </si>
  <si>
    <t>CR 11 # 10 82 BRR CENTRO AL FRENTE DE LA</t>
  </si>
  <si>
    <t>21950</t>
  </si>
  <si>
    <t>DEPOSITO SAN JACINTO</t>
  </si>
  <si>
    <t>LUZ ESTELA CARCAMO GALVIZ</t>
  </si>
  <si>
    <t>SAN JACINTO DEL CAUCA</t>
  </si>
  <si>
    <t>CL 4 # 6 36 BRR CENTRO</t>
  </si>
  <si>
    <t>TIENDA EL BOSQUE</t>
  </si>
  <si>
    <t>NECHI</t>
  </si>
  <si>
    <t>CL 30 # 12 10 BRR BOSQUE</t>
  </si>
  <si>
    <t>10292</t>
  </si>
  <si>
    <t>DEPOSITO Y DROGUERIAS PARIS</t>
  </si>
  <si>
    <t>CALLE 29 # 1 - 05</t>
  </si>
  <si>
    <t>PLATIK - LIBRERIA Y PAPELERIA</t>
  </si>
  <si>
    <t>CRA 5 34 94</t>
  </si>
  <si>
    <t>PARIS NUMERO 3</t>
  </si>
  <si>
    <t>CR 2 NO. 37 - 61</t>
  </si>
  <si>
    <t>19178</t>
  </si>
  <si>
    <t>DEPOSITO YAMOGA</t>
  </si>
  <si>
    <t>15420</t>
  </si>
  <si>
    <t>DROGAS MERLY - VILLA DE LEYVA</t>
  </si>
  <si>
    <t>MERCADOS DON MANUEL GOURMET</t>
  </si>
  <si>
    <t>CR 13 # 12 05 BRR CENTRO</t>
  </si>
  <si>
    <t>13430</t>
  </si>
  <si>
    <t>DROGAS MICHAELL</t>
  </si>
  <si>
    <t>PLATIK - TIENDA SURTIMAX LA</t>
  </si>
  <si>
    <t>CL 65 SUR  4C 13</t>
  </si>
  <si>
    <t>MGIC PAPER RP</t>
  </si>
  <si>
    <t>CR 7 D # 64 H 80 BRR LA FISCALIA</t>
  </si>
  <si>
    <t>13974</t>
  </si>
  <si>
    <t>DROGAS MUNDO REBAJAS</t>
  </si>
  <si>
    <t>COTISERVICIOS</t>
  </si>
  <si>
    <t>SAN LUIS DE PALENQUE</t>
  </si>
  <si>
    <t>CR 7 # 1 36 BRR CENTRO</t>
  </si>
  <si>
    <t>2813</t>
  </si>
  <si>
    <t>DROGAS NACIONAL</t>
  </si>
  <si>
    <t>VARIEDADES LUCINET</t>
  </si>
  <si>
    <t>CL 25 # 14 18  MZ BB CA 1 LC 2 BRR POPULAR</t>
  </si>
  <si>
    <t>12102</t>
  </si>
  <si>
    <t>DROGAS OASIS</t>
  </si>
  <si>
    <t>VIVIRMAS YMEJOR.COM</t>
  </si>
  <si>
    <t>Carrera 18   # 40-22  -</t>
  </si>
  <si>
    <t>PAPELERIA LA 36 FYA</t>
  </si>
  <si>
    <t>CL 39 # 16 B 43 BRR EL MADRIGAL</t>
  </si>
  <si>
    <t>12637</t>
  </si>
  <si>
    <t>DROGAS ONASIS 2</t>
  </si>
  <si>
    <t>PLATIK - INTERNET Y PAPELERÍA SAN</t>
  </si>
  <si>
    <t>CL 45 SUR 78G 22</t>
  </si>
  <si>
    <t>MARIKADITAS LA RANA RENE</t>
  </si>
  <si>
    <t>CR 78F BIS # 46A-11 BRR BERLIN</t>
  </si>
  <si>
    <t>15763</t>
  </si>
  <si>
    <t>DROGAS OROCUE</t>
  </si>
  <si>
    <t>14163</t>
  </si>
  <si>
    <t>DROGAS PACHON</t>
  </si>
  <si>
    <t>1961</t>
  </si>
  <si>
    <t>DROGAS PANACEA</t>
  </si>
  <si>
    <t>JULIO CESAR GIRALDO OCAMPO</t>
  </si>
  <si>
    <t>cr 24 # 20-20</t>
  </si>
  <si>
    <t>PLATINIUM COMUNICACIONES</t>
  </si>
  <si>
    <t>CR 24 # 20 29 BRR AV COLON</t>
  </si>
  <si>
    <t>5403</t>
  </si>
  <si>
    <t>DROGAS PARASUSALUD</t>
  </si>
  <si>
    <t>PLATIK - NUEVO STYLO.COM</t>
  </si>
  <si>
    <t>CR 32 63 44 SUR</t>
  </si>
  <si>
    <t>MARIA BERNAL</t>
  </si>
  <si>
    <t>CR 32 # 63 - 44 SUR BRR CANDELARIA LA</t>
  </si>
  <si>
    <t>5471</t>
  </si>
  <si>
    <t>DROGAS PARQUE LOS URAPANES</t>
  </si>
  <si>
    <t>JHON MEJIA</t>
  </si>
  <si>
    <t>CR 59 A # 44 B 45 BRR BELALCAZAR</t>
  </si>
  <si>
    <t>23047</t>
  </si>
  <si>
    <t>DROGUERIA COLFAMILIAR</t>
  </si>
  <si>
    <t>21686</t>
  </si>
  <si>
    <t>DROGUERIA COLINA 163</t>
  </si>
  <si>
    <t>19257</t>
  </si>
  <si>
    <t>DROGUERIA COLINA PLAZA</t>
  </si>
  <si>
    <t>17720</t>
  </si>
  <si>
    <t>DROGUERIA COLOMBIA</t>
  </si>
  <si>
    <t>BEATRIZ GUZMAN</t>
  </si>
  <si>
    <t>Cra 28 nro. 27.54</t>
  </si>
  <si>
    <t>20985</t>
  </si>
  <si>
    <t>DROGUERIA COLOMBIA FARMA SUCURSAL AVENIDA CHILE</t>
  </si>
  <si>
    <t>22423</t>
  </si>
  <si>
    <t>DROGUERIA COLOMBIA FARMA SUCURSAL SAN JOSE</t>
  </si>
  <si>
    <t>7030</t>
  </si>
  <si>
    <t>DROGUERIA COLSALUD S G</t>
  </si>
  <si>
    <t>ENLAZADOSPUNTONET</t>
  </si>
  <si>
    <t>CR 2 # 4 56 BRR CENTRO</t>
  </si>
  <si>
    <t>14797</t>
  </si>
  <si>
    <t>DROGUERIA COLSANAR DEL NORTE</t>
  </si>
  <si>
    <t>PLATIK - COMUNIKT</t>
  </si>
  <si>
    <t>CRA 7F 155A 48</t>
  </si>
  <si>
    <t>1136</t>
  </si>
  <si>
    <t>DROGUERIA COMBY</t>
  </si>
  <si>
    <t>JESUS CANON PRIETO</t>
  </si>
  <si>
    <t>CaRRERA 49 #44-88</t>
  </si>
  <si>
    <t>SERVICIOS MONACO</t>
  </si>
  <si>
    <t>CR 49 A # 44 98 BRR MANANO RAMOS</t>
  </si>
  <si>
    <t>13681</t>
  </si>
  <si>
    <t>DROGUERIA COMUNITARIA DE SALUD JL</t>
  </si>
  <si>
    <t>2875</t>
  </si>
  <si>
    <t>DROGUERIA CON SALUD DEL SUR</t>
  </si>
  <si>
    <t>MELVA DIAZ</t>
  </si>
  <si>
    <t>Calle 16   # 26  - 45</t>
  </si>
  <si>
    <t>14617</t>
  </si>
  <si>
    <t>DROGUERIA CONDADO DE MORATO</t>
  </si>
  <si>
    <t>15996</t>
  </si>
  <si>
    <t>DROGUERIA FARMACOSTO JMC</t>
  </si>
  <si>
    <t>VARIEDADES SAGU</t>
  </si>
  <si>
    <t>AV. CRA 19 #120-55 BOGOT COLOMBIA</t>
  </si>
  <si>
    <t>22959</t>
  </si>
  <si>
    <t>DROGUERIA FARMADESCUENTOS CALLE 20</t>
  </si>
  <si>
    <t>MARISOL PEREZ GARCIA</t>
  </si>
  <si>
    <t>Carrera 8 Nro. 20 - 80 l</t>
  </si>
  <si>
    <t>CRA. 8 NO. 19-41 L-118  CRA. 9 NO. 19-48</t>
  </si>
  <si>
    <t>19714</t>
  </si>
  <si>
    <t>DROGUERIA FARMADESCUENTOS JAS</t>
  </si>
  <si>
    <t>18376</t>
  </si>
  <si>
    <t>DROGUERIA FARMADROGAS LA 73</t>
  </si>
  <si>
    <t>JORGE DARIO ROJAS</t>
  </si>
  <si>
    <t>Calle 16 # 73 116 Minima</t>
  </si>
  <si>
    <t>19814</t>
  </si>
  <si>
    <t>DROGUERIA FARMAEXITO ARAUCA 2</t>
  </si>
  <si>
    <t>21521</t>
  </si>
  <si>
    <t>DROGUERIA FARMAHOGAR PESCA</t>
  </si>
  <si>
    <t>MARIA LUZ SALAMANCA GONZALEZ</t>
  </si>
  <si>
    <t>FIRAVITOBA</t>
  </si>
  <si>
    <t>calle 7a # 3-31</t>
  </si>
  <si>
    <t>DROGUERIA</t>
  </si>
  <si>
    <t>PESCA</t>
  </si>
  <si>
    <t>CR 6 # 5 - 07  PAR FARMAPLUS CRR</t>
  </si>
  <si>
    <t>23849</t>
  </si>
  <si>
    <t>DROGUERIA FARMAHOGAR S &amp; M</t>
  </si>
  <si>
    <t>25014</t>
  </si>
  <si>
    <t>DROGUERIA FARMAKOS</t>
  </si>
  <si>
    <t>PAC MARKET Y MAS GAROKA</t>
  </si>
  <si>
    <t xml:space="preserve">CRA 36 #42-61 PISO 1 CABECERA DEL LLANO	</t>
  </si>
  <si>
    <t>CRA 33 NO. 42-112 CABECERA L-102</t>
  </si>
  <si>
    <t>13554</t>
  </si>
  <si>
    <t>DROGUERIA FARMALAR</t>
  </si>
  <si>
    <t>PLATIK - DROGUERIA BRAYAN</t>
  </si>
  <si>
    <t>CR 97 131B 86</t>
  </si>
  <si>
    <t>CAFE LAPIZ Y PAPEL</t>
  </si>
  <si>
    <t>CR 95 B # 130 F 05 BRR GLORIA CARA</t>
  </si>
  <si>
    <t>24132</t>
  </si>
  <si>
    <t>DETALLES ANGIE GACHANCIPA</t>
  </si>
  <si>
    <t>MYRYAM NYDYA HERNANDEZ</t>
  </si>
  <si>
    <t>CL 3 # 5 17 BRR ASIVAG</t>
  </si>
  <si>
    <t>23959</t>
  </si>
  <si>
    <t>DETALLITOS CON AMOR Y MUCHO MAS</t>
  </si>
  <si>
    <t>PLATIK - TECNOTRIKS</t>
  </si>
  <si>
    <t>CL 39B SUR 52A 82</t>
  </si>
  <si>
    <t>21889</t>
  </si>
  <si>
    <t>DETALLITOS Y ALGO MAS QUE</t>
  </si>
  <si>
    <t>19270</t>
  </si>
  <si>
    <t>DETODOUNPOCO J.D PAPELERIA Y MAS</t>
  </si>
  <si>
    <t>ANTONIO  TOLOZA</t>
  </si>
  <si>
    <t>Calle 29 # 11 54</t>
  </si>
  <si>
    <t>CL 28 # 9 21 BRR GIRARDOT</t>
  </si>
  <si>
    <t>20262</t>
  </si>
  <si>
    <t>DI CAMI CENTRO DE BELLEZA Y ESTETICA</t>
  </si>
  <si>
    <t>1572</t>
  </si>
  <si>
    <t>DIANA CAROLINA PARRA ARIZA</t>
  </si>
  <si>
    <t>MULTISERVICIOS MANTILLA</t>
  </si>
  <si>
    <t>CL 45 # 27 17 BRR SOTOMAYOR</t>
  </si>
  <si>
    <t>22600</t>
  </si>
  <si>
    <t>DIANA COMUNICACIONES</t>
  </si>
  <si>
    <t>PV. YUMBO</t>
  </si>
  <si>
    <t>YUMBO</t>
  </si>
  <si>
    <t>CL 5 5 72</t>
  </si>
  <si>
    <t>Calle 38N # 6N-35 Local 138</t>
  </si>
  <si>
    <t>MIRELLA MINA</t>
  </si>
  <si>
    <t>DAGUA</t>
  </si>
  <si>
    <t>km 30 via san bernardo</t>
  </si>
  <si>
    <t>VARIEDADES BELN SD</t>
  </si>
  <si>
    <t>BUENAVENTURA #387 BORRERO AYERBE</t>
  </si>
  <si>
    <t>25086</t>
  </si>
  <si>
    <t>DIAZ TORRES GLORIA ANDREA</t>
  </si>
  <si>
    <t>PLATIK - MISCELANEA ANDREA</t>
  </si>
  <si>
    <t>CR 50 18 56 SUR LC 3</t>
  </si>
  <si>
    <t>DP PUENTE ARANDA</t>
  </si>
  <si>
    <t>CR 46 # 20 C 84 BRR ORTEZAL</t>
  </si>
  <si>
    <t>23024</t>
  </si>
  <si>
    <t>STIVEEN LEONARDO ESCOBAR</t>
  </si>
  <si>
    <t>CALLE 27 nRO.35 - 67</t>
  </si>
  <si>
    <t>PAPELERA Y VARIEDADES LIZMA</t>
  </si>
  <si>
    <t>CL 27 # 35 67 BRR ALVERNIA</t>
  </si>
  <si>
    <t>17248</t>
  </si>
  <si>
    <t>DIEGO COMUNICACIONESCO</t>
  </si>
  <si>
    <t>TRAMITES SERVITRANS</t>
  </si>
  <si>
    <t>TV 14 # 4 25 BRR EL ROSARIO</t>
  </si>
  <si>
    <t>23791</t>
  </si>
  <si>
    <t>DIMONEX SEIS DE OCTUBRE</t>
  </si>
  <si>
    <t>VARIEDADES SANDRA JASA</t>
  </si>
  <si>
    <t>CL 22 # 13 37 BRR COCHICI</t>
  </si>
  <si>
    <t>18339</t>
  </si>
  <si>
    <t>DROGAS PHARMA SALUD WG</t>
  </si>
  <si>
    <t>CIGARRERIA Y PAPELERIA DTODITO</t>
  </si>
  <si>
    <t>CL. 69B SUR #78-31 BOGOT COLOMBIA</t>
  </si>
  <si>
    <t>13175</t>
  </si>
  <si>
    <t>DROGAS PHARMANEX 2</t>
  </si>
  <si>
    <t>SERVICIOS MG</t>
  </si>
  <si>
    <t>CR 9 ESTE # 32 47 BRR SAN MATEO</t>
  </si>
  <si>
    <t>15195</t>
  </si>
  <si>
    <t>DROGAS PINILLA</t>
  </si>
  <si>
    <t>4533</t>
  </si>
  <si>
    <t>DROGAS PROCA</t>
  </si>
  <si>
    <t>PLATIK - PAPELERIA EL FUTURO</t>
  </si>
  <si>
    <t>CL 162  7F 11</t>
  </si>
  <si>
    <t>23726</t>
  </si>
  <si>
    <t>DROGAS REAL PARK A.M.</t>
  </si>
  <si>
    <t>CAPI CENTRO 1 ASESORIAS</t>
  </si>
  <si>
    <t>CL 45 SUR # 72 Q 52 BRR SANTA CATALINA</t>
  </si>
  <si>
    <t>2583</t>
  </si>
  <si>
    <t>DROGAS SALUDMAR</t>
  </si>
  <si>
    <t>3651</t>
  </si>
  <si>
    <t>DROGAS SAN ANDRES M D</t>
  </si>
  <si>
    <t>CH TELECOMUNICACIONES</t>
  </si>
  <si>
    <t>CL 44A # 72A 53 SUR BRR NUEVA DELICIAS</t>
  </si>
  <si>
    <t>8861</t>
  </si>
  <si>
    <t>DROGAS SAN ANTONIO DEL NORTE</t>
  </si>
  <si>
    <t>PLATIK - DETALLES COCO 2</t>
  </si>
  <si>
    <t>CR 8C 185B 15</t>
  </si>
  <si>
    <t>VARIEDADES YENNY</t>
  </si>
  <si>
    <t>CL 185 # 8 80 BRR SAN ANTONIO</t>
  </si>
  <si>
    <t>11285</t>
  </si>
  <si>
    <t>DROGAS SAN GABRIEL</t>
  </si>
  <si>
    <t>21288</t>
  </si>
  <si>
    <t>DROGAS SAN JORGE LA UNION SUCRE</t>
  </si>
  <si>
    <t>MARIA OFELIA ZULUAGA QUINTERO</t>
  </si>
  <si>
    <t>CAIMITO</t>
  </si>
  <si>
    <t>kr 10 13 07</t>
  </si>
  <si>
    <t>INTERUNION</t>
  </si>
  <si>
    <t>CR 12 # 11 60 BRR SANTO DOMINGO</t>
  </si>
  <si>
    <t>23919</t>
  </si>
  <si>
    <t>DROGUERIA CONDER</t>
  </si>
  <si>
    <t>24740</t>
  </si>
  <si>
    <t>DROGUERIA CONDOMINIOS DE SUBA</t>
  </si>
  <si>
    <t>JAH PAPELERIA</t>
  </si>
  <si>
    <t>CL. 132 BIS #129A-46 BOGOT COLOMBIA</t>
  </si>
  <si>
    <t>24501</t>
  </si>
  <si>
    <t>DROGUERIA CONFARMA TC</t>
  </si>
  <si>
    <t>1674</t>
  </si>
  <si>
    <t>DROGUERIA CONFISALUD</t>
  </si>
  <si>
    <t>303002</t>
  </si>
  <si>
    <t>DROGUERIA CONTINENTAL DE POPAYAN</t>
  </si>
  <si>
    <t>ROSA MARIA ALBA RODRIGUEZ</t>
  </si>
  <si>
    <t>CARRERA 7 3-22</t>
  </si>
  <si>
    <t>CRA. 7 NO. 4-50 FRENTE AL PARQUE CALDAS</t>
  </si>
  <si>
    <t>25439</t>
  </si>
  <si>
    <t>DROGUERIA COOPSALUD</t>
  </si>
  <si>
    <t>RS GOLDEN SERVICES</t>
  </si>
  <si>
    <t>CL 15 # 18 33 BRR CENTRO</t>
  </si>
  <si>
    <t>10171</t>
  </si>
  <si>
    <t>DROGUERIA COPIPHARMA</t>
  </si>
  <si>
    <t>LUBRICENTRO LOS PINOS 2</t>
  </si>
  <si>
    <t>avenida ambala # 30a 81</t>
  </si>
  <si>
    <t>SERVIENTREXPRESS</t>
  </si>
  <si>
    <t>CL. 28 #10-48 IBAGU TOLIMA COLOMBIA</t>
  </si>
  <si>
    <t>14688</t>
  </si>
  <si>
    <t>DROGUERIA COVIMAR</t>
  </si>
  <si>
    <t>COFFEE  HOBBIES</t>
  </si>
  <si>
    <t>CL. 57B SUR #63-6 BOGOT COLOMBIA</t>
  </si>
  <si>
    <t>8824</t>
  </si>
  <si>
    <t>DROGUERIA CREDI//DESCUENTOS</t>
  </si>
  <si>
    <t>CR 12 144 68</t>
  </si>
  <si>
    <t>16452</t>
  </si>
  <si>
    <t>INTER CLIC PUNTO COM</t>
  </si>
  <si>
    <t>15038</t>
  </si>
  <si>
    <t>INTER EXITO.KOM</t>
  </si>
  <si>
    <t>PLATIK - ARTE UNAS JOHANNA</t>
  </si>
  <si>
    <t>CL 52A S  80 91</t>
  </si>
  <si>
    <t>3761</t>
  </si>
  <si>
    <t>INTER SUPERMERCADO</t>
  </si>
  <si>
    <t>9702</t>
  </si>
  <si>
    <t>INTER TATIS</t>
  </si>
  <si>
    <t>CR 87 D # 48 03 - SUR BRR PARQUES DE SAN</t>
  </si>
  <si>
    <t>18629</t>
  </si>
  <si>
    <t>INTER Z E</t>
  </si>
  <si>
    <t>2665</t>
  </si>
  <si>
    <t>INTERANDINA DE DROGAS</t>
  </si>
  <si>
    <t>EL PUNTO MARKET PASTO</t>
  </si>
  <si>
    <t>Calle 15 N 33-44</t>
  </si>
  <si>
    <t>24168</t>
  </si>
  <si>
    <t>INTERAPIDISIMO IE</t>
  </si>
  <si>
    <t>19081</t>
  </si>
  <si>
    <t>INTERBOX COM</t>
  </si>
  <si>
    <t>PLATIK - PANALERA Y PINATERIA</t>
  </si>
  <si>
    <t>CL 76 SUR 16I 12</t>
  </si>
  <si>
    <t>CONFICOMPUTO</t>
  </si>
  <si>
    <t>CALLE 76 B SUR # 16 I 21</t>
  </si>
  <si>
    <t>19221</t>
  </si>
  <si>
    <t>INTERBOX DJ</t>
  </si>
  <si>
    <t>CL 42 F SUR 91B 05</t>
  </si>
  <si>
    <t>COMUNICACIONES</t>
  </si>
  <si>
    <t>CR 91 # 42 A 40 - SUR BRR DINDALITO</t>
  </si>
  <si>
    <t>9592</t>
  </si>
  <si>
    <t>INTERCOM DIAMANTE</t>
  </si>
  <si>
    <t>YULY MUNOZ EL VERGEL</t>
  </si>
  <si>
    <t>carrera 33 42-01</t>
  </si>
  <si>
    <t>13795</t>
  </si>
  <si>
    <t>INTERCOMUNICACIONES JUANK</t>
  </si>
  <si>
    <t>PLATIK - EDITH YURANY MARTINEZ</t>
  </si>
  <si>
    <t>CL 81 SUR 18D 96</t>
  </si>
  <si>
    <t>MISCELANEA Y VARIEDADES SION</t>
  </si>
  <si>
    <t>CRA. 18P #81 SUR-90 BOGOT COLOMBIA</t>
  </si>
  <si>
    <t>25334</t>
  </si>
  <si>
    <t>MULTISERVICIOS PLANETARICA</t>
  </si>
  <si>
    <t>FEJECELL MD DAVID MARDINI BITAR</t>
  </si>
  <si>
    <t>Planeta rica</t>
  </si>
  <si>
    <t>COFFEMARK</t>
  </si>
  <si>
    <t>CL 20 # 6 6 BRR SAN MARTIN</t>
  </si>
  <si>
    <t>23908</t>
  </si>
  <si>
    <t>MULTISERVICIOS PUNTO PAGO P Y P</t>
  </si>
  <si>
    <t>16989</t>
  </si>
  <si>
    <t>MULTISERVICIOS ROBERT</t>
  </si>
  <si>
    <t>RAFAELA RODRIGUEZ</t>
  </si>
  <si>
    <t>CARRERA 9 # 14 - 85</t>
  </si>
  <si>
    <t>PAPELERIA Y MISCELANEA CHAPINET</t>
  </si>
  <si>
    <t>CALLE 16 # 9 - 14 APTO 101</t>
  </si>
  <si>
    <t>23956</t>
  </si>
  <si>
    <t>MULTISERVICIOS ROCOLI</t>
  </si>
  <si>
    <t>SANDRA IBARRA</t>
  </si>
  <si>
    <t>RIVERA</t>
  </si>
  <si>
    <t>La ulloa corregimiento</t>
  </si>
  <si>
    <t>RECAUDOS LA ULLOA</t>
  </si>
  <si>
    <t>CR 2 # 8 A 124  LC 2 BRR  LA ULLOA</t>
  </si>
  <si>
    <t>14496</t>
  </si>
  <si>
    <t>MULTISERVICIOS SAN BERNARDO</t>
  </si>
  <si>
    <t>EDINSON JOSE OSORIO NOVA</t>
  </si>
  <si>
    <t>cra 42a # 106-38 barrio</t>
  </si>
  <si>
    <t>TODOPLAST  ASEO</t>
  </si>
  <si>
    <t>CR 42 A # 106 38 BRR SAN BERNARDO</t>
  </si>
  <si>
    <t>24008</t>
  </si>
  <si>
    <t>MULTISERVICIOS SAN FRANCISCO LA 24</t>
  </si>
  <si>
    <t>MULTISERVICIOS SAN FRANCISCO</t>
  </si>
  <si>
    <t>CR 24 # 15 63 BRR SAN FRANCISCO</t>
  </si>
  <si>
    <t>15672</t>
  </si>
  <si>
    <t>MULTISERVICIOS SANTANDER NEIVA</t>
  </si>
  <si>
    <t>MULTISERVICIOS SANTANDER</t>
  </si>
  <si>
    <t>CL 24 A # 45 113  LC 113 BRR SANTANDER</t>
  </si>
  <si>
    <t>22716</t>
  </si>
  <si>
    <t>MULTISERVICIOS Y JUEGOS</t>
  </si>
  <si>
    <t>JOSE TOVAR</t>
  </si>
  <si>
    <t>Calle 9 #3-65</t>
  </si>
  <si>
    <t>CRA. 4 NO. 10-12</t>
  </si>
  <si>
    <t>22336</t>
  </si>
  <si>
    <t>MULTISERVICIOS Y PAPELERIA AZOTEA</t>
  </si>
  <si>
    <t>DROGERIA ANDREA JULIEHT</t>
  </si>
  <si>
    <t>Calle 14  #  44-02     B</t>
  </si>
  <si>
    <t>PAPELERIA YAMILET</t>
  </si>
  <si>
    <t>CL 37 # 41 121 BRR BARZAL ALTO</t>
  </si>
  <si>
    <t>24252</t>
  </si>
  <si>
    <t>MULTISERVICIOS Y TELECOMUNICACIONES JRC</t>
  </si>
  <si>
    <t>PAPELERIA Y</t>
  </si>
  <si>
    <t>CRA. 12 #12-22 RIONEGRO SANTANDER</t>
  </si>
  <si>
    <t>25055</t>
  </si>
  <si>
    <t>INTERNET TORRE GIRARDOT</t>
  </si>
  <si>
    <t>KATHERINE VARGAS</t>
  </si>
  <si>
    <t>calle 31 #6-74 BARRIO GI</t>
  </si>
  <si>
    <t>CR 5 # 28 11 BRR GIRARDOT</t>
  </si>
  <si>
    <t>24980</t>
  </si>
  <si>
    <t>INTERNET VICTOR</t>
  </si>
  <si>
    <t>VICTOR CAMPO DAZA</t>
  </si>
  <si>
    <t>Carrera 39  #  55 A 01</t>
  </si>
  <si>
    <t>MICELANEA 35</t>
  </si>
  <si>
    <t>CR 35 # 50 01 BRR RETIRO</t>
  </si>
  <si>
    <t>25396</t>
  </si>
  <si>
    <t>INTERNET Y PAPELERIA LA ISLA</t>
  </si>
  <si>
    <t>laura melisa rincon</t>
  </si>
  <si>
    <t>calle 61#17a-50</t>
  </si>
  <si>
    <t>MULTISERVICIOS SAUL</t>
  </si>
  <si>
    <t>CR 16 # 59 33 BRR RICAURTE</t>
  </si>
  <si>
    <t>12962</t>
  </si>
  <si>
    <t>INTERNET Y PAPELERIA TU SOLUCION</t>
  </si>
  <si>
    <t>LEONOR CECILIA CABARCAS OSORIO</t>
  </si>
  <si>
    <t>trav 4 diag 32-13</t>
  </si>
  <si>
    <t>PAPELERIA CENTRO COMERCIAL LA</t>
  </si>
  <si>
    <t>CR 5 # 29 - 32  CC LA QUINTA LC 168 BRR</t>
  </si>
  <si>
    <t>17313</t>
  </si>
  <si>
    <t>INTERNUVE</t>
  </si>
  <si>
    <t>PLATIK - DROGUERIA CARDIOSALUD</t>
  </si>
  <si>
    <t>CL 163A 14D 20 LC 2</t>
  </si>
  <si>
    <t>14891</t>
  </si>
  <si>
    <t>INVERPUBENZA</t>
  </si>
  <si>
    <t>DRISTRIDROGAS TODO EN SALUD</t>
  </si>
  <si>
    <t>CR 7 # 5 78 BRR EL CENTRO</t>
  </si>
  <si>
    <t>9360</t>
  </si>
  <si>
    <t>INVERPUBENZA SANTANDER DE QUILICHAO</t>
  </si>
  <si>
    <t>FIDELINA  YATACUE</t>
  </si>
  <si>
    <t>calle 5 10 36</t>
  </si>
  <si>
    <t>CARRERA 11 # 5 -46</t>
  </si>
  <si>
    <t>13556</t>
  </si>
  <si>
    <t>INVERSIONES CARREÃ'O GUTIERREZ LIMITADA</t>
  </si>
  <si>
    <t>PLATIK - DROGUERIA VITAL SANAR 2</t>
  </si>
  <si>
    <t>CL 71F SUR 14V 05</t>
  </si>
  <si>
    <t>SERVIVARIEDADES</t>
  </si>
  <si>
    <t>CRA. 7 #71A SUR-21 BOGOT COLOMBIA</t>
  </si>
  <si>
    <t>12412</t>
  </si>
  <si>
    <t>INVERSIONES LASSO</t>
  </si>
  <si>
    <t>RICARDO  CHALA AMEZQUITA</t>
  </si>
  <si>
    <t>PALERMO</t>
  </si>
  <si>
    <t>Vereda    #   -   LA JUL</t>
  </si>
  <si>
    <t>JB TELECOMUNICACIONES</t>
  </si>
  <si>
    <t>CR 8 # 8 64 BRR CENTRO</t>
  </si>
  <si>
    <t>23859</t>
  </si>
  <si>
    <t>INVERSIONES MAJO</t>
  </si>
  <si>
    <t>CHIQUINQUIRA FLOREZ DE ARMAS</t>
  </si>
  <si>
    <t>CHIRIGUANÁ</t>
  </si>
  <si>
    <t>Carrera 9   # 1  - 58</t>
  </si>
  <si>
    <t>CIBERVARGAS</t>
  </si>
  <si>
    <t>CL 11 # 6 45 BRR SAN VICENTE</t>
  </si>
  <si>
    <t>21442</t>
  </si>
  <si>
    <t>INVERSIONES MARTINEZ</t>
  </si>
  <si>
    <t>YEIMY VARGAS AQUITANIA</t>
  </si>
  <si>
    <t>ALMEIDA</t>
  </si>
  <si>
    <t>Carrera 9  # 8 - 12</t>
  </si>
  <si>
    <t>MISCELANEA TRES ESQUINAS</t>
  </si>
  <si>
    <t>MACANAL</t>
  </si>
  <si>
    <t>CL 3 # 4 49 BRR CENTRO</t>
  </si>
  <si>
    <t>21831</t>
  </si>
  <si>
    <t>M Y C SERVITECA ESPECIALIZADA</t>
  </si>
  <si>
    <t>DELSA ROCIO FLOREZ</t>
  </si>
  <si>
    <t>CHIMICHAGUA</t>
  </si>
  <si>
    <t>calle 9 # 4 - 73 barrio</t>
  </si>
  <si>
    <t>2898</t>
  </si>
  <si>
    <t>MADIXON HONDA</t>
  </si>
  <si>
    <t>TITOTECH CARDENAS</t>
  </si>
  <si>
    <t>Calle 12   # 13  - 21</t>
  </si>
  <si>
    <t>CL 13 # 11 03  ESQ BRR CENTRO</t>
  </si>
  <si>
    <t>21481</t>
  </si>
  <si>
    <t>MAFERS PAPELERIA</t>
  </si>
  <si>
    <t>VENGER DIAZ</t>
  </si>
  <si>
    <t>ALTAMIRA</t>
  </si>
  <si>
    <t>cra 9 # 5-52</t>
  </si>
  <si>
    <t>TIENDA MANYBELA</t>
  </si>
  <si>
    <t>GUADALUPE</t>
  </si>
  <si>
    <t>CL. 1 #4-25 GUADALUPE HUILA COLOMBIA</t>
  </si>
  <si>
    <t>13660</t>
  </si>
  <si>
    <t>MAFHER COMERCIAL</t>
  </si>
  <si>
    <t>JABETLOGISTICA</t>
  </si>
  <si>
    <t>CL. 13 #15-59 BOGOT COLOMBIA</t>
  </si>
  <si>
    <t>9663</t>
  </si>
  <si>
    <t>MAIL CENTER CALI</t>
  </si>
  <si>
    <t>CENELIA ESPINOSA</t>
  </si>
  <si>
    <t>call 8 54 69</t>
  </si>
  <si>
    <t>23289</t>
  </si>
  <si>
    <t>MAKARIOS COMUNICACIONES</t>
  </si>
  <si>
    <t>MAKARIOS.COM ARACELLY CASTRO</t>
  </si>
  <si>
    <t>Cra 41B # 49 - 75 el val</t>
  </si>
  <si>
    <t>CL. 48 NO. 41C-49 FUNDACION CARVAJAL</t>
  </si>
  <si>
    <t>13181</t>
  </si>
  <si>
    <t>MANCERA RODRIGUEZ JESSICA LORENA</t>
  </si>
  <si>
    <t>PLATIK - SUPERSERVIYA II</t>
  </si>
  <si>
    <t>CL 35 35 27 TORRE 13 APTO 301</t>
  </si>
  <si>
    <t>FLAILEJON 2</t>
  </si>
  <si>
    <t>CL 38 # 32 A - 72 BRR FRAILEJON 2</t>
  </si>
  <si>
    <t>25108</t>
  </si>
  <si>
    <t>MANDADOS CIUDAD BLANCA</t>
  </si>
  <si>
    <t>YASMIN SANCHEZ</t>
  </si>
  <si>
    <t>PATÍA</t>
  </si>
  <si>
    <t>Calle 5 B  # 7 Occidente</t>
  </si>
  <si>
    <t>DROGUERA SUPERDROGAS DEL</t>
  </si>
  <si>
    <t>LA SIERRA</t>
  </si>
  <si>
    <t>CL. 3 #3 LA SIERRA CAUCA COLOMBIA</t>
  </si>
  <si>
    <t>22788</t>
  </si>
  <si>
    <t>MANSERCOM LTDA</t>
  </si>
  <si>
    <t>21048</t>
  </si>
  <si>
    <t>MARCELA INTERMAX</t>
  </si>
  <si>
    <t>MARX ROMAN MARTINEZ</t>
  </si>
  <si>
    <t>Calle 12 #16A 31 Avenida</t>
  </si>
  <si>
    <t>23390</t>
  </si>
  <si>
    <t>MARCELA LILIANA LOPEZ IBAÃ'EZ</t>
  </si>
  <si>
    <t>20977</t>
  </si>
  <si>
    <t>INTERCOMUNICACIONES SIN LIMITES</t>
  </si>
  <si>
    <t>18285</t>
  </si>
  <si>
    <t>INTERCOST</t>
  </si>
  <si>
    <t>PLATIK - INTERCL@USPRADILLA</t>
  </si>
  <si>
    <t>TEQUENDAMA</t>
  </si>
  <si>
    <t>CL 2  2  08</t>
  </si>
  <si>
    <t>21488</t>
  </si>
  <si>
    <t>INTERDAVID</t>
  </si>
  <si>
    <t>HELADERIA Y COMIDAS RAPIDAS</t>
  </si>
  <si>
    <t>CR 4 # 4 28 BRR GOLGOTA SECTOR SAGRADA</t>
  </si>
  <si>
    <t>469</t>
  </si>
  <si>
    <t>INTERDROGAS</t>
  </si>
  <si>
    <t>JULIAN MAYORISTA</t>
  </si>
  <si>
    <t>calle 8 # 5 09</t>
  </si>
  <si>
    <t>470</t>
  </si>
  <si>
    <t>INTERDROGAS # 2</t>
  </si>
  <si>
    <t>NELLY HEREDIA ORTEGA</t>
  </si>
  <si>
    <t>Carrera 30   # 7  - 34</t>
  </si>
  <si>
    <t>21910</t>
  </si>
  <si>
    <t>INTERHACLAS</t>
  </si>
  <si>
    <t>SANDRA VIVIANA PINO SANDOVAL</t>
  </si>
  <si>
    <t>SALADOBLANCO</t>
  </si>
  <si>
    <t>carrera 5 # 5-42</t>
  </si>
  <si>
    <t>PAPELERIA PAPELIN</t>
  </si>
  <si>
    <t>CL 2 # 5 14 BRR CENTRO</t>
  </si>
  <si>
    <t>17148</t>
  </si>
  <si>
    <t>INTERNET EMANUEL ARIAS</t>
  </si>
  <si>
    <t>LUZ ESTELLA GOMEZ</t>
  </si>
  <si>
    <t>AIPE</t>
  </si>
  <si>
    <t>vererda las palmas</t>
  </si>
  <si>
    <t>PLUS AIPE</t>
  </si>
  <si>
    <t>CR 5 # 5 31 BRR AIPE</t>
  </si>
  <si>
    <t>13516</t>
  </si>
  <si>
    <t>INTERNET KIDS</t>
  </si>
  <si>
    <t>DROGUERIA OASIS DE ANDA LUCIA</t>
  </si>
  <si>
    <t>CL 15 A # 81 C 18 BRR ANDA LUCIA</t>
  </si>
  <si>
    <t>18846</t>
  </si>
  <si>
    <t>KAREN ELIZABETH HOYOS</t>
  </si>
  <si>
    <t>CRA 24Q 85 - 106</t>
  </si>
  <si>
    <t>24184</t>
  </si>
  <si>
    <t>INTERNET LAS VEGAS</t>
  </si>
  <si>
    <t>CL 49 SUR 87K 03 LC 3</t>
  </si>
  <si>
    <t>VARIEDADES SOSEMA</t>
  </si>
  <si>
    <t>CL. 49 SUR #87D-55 BOGOT COLOMBIA</t>
  </si>
  <si>
    <t>21007</t>
  </si>
  <si>
    <t>INTERNET POP PLANET</t>
  </si>
  <si>
    <t>BODEGA UNIVERSAL BY DG</t>
  </si>
  <si>
    <t>CR 80 A # 52 04 - SUR BRR VILLA ANITA</t>
  </si>
  <si>
    <t>23766</t>
  </si>
  <si>
    <t>INTERNET STUDIO MANIZALES</t>
  </si>
  <si>
    <t>OSCAR ALFONSO GIRALDO</t>
  </si>
  <si>
    <t>Calle 34  #  23  44   Ba</t>
  </si>
  <si>
    <t>ZONA PITS LA 31</t>
  </si>
  <si>
    <t>CR 20 # 31 45 BRR DELICIAS</t>
  </si>
  <si>
    <t>25164</t>
  </si>
  <si>
    <t>MULTISERVICIOS ZAHDAN 63</t>
  </si>
  <si>
    <t>YAMAENVIOS</t>
  </si>
  <si>
    <t>CR  17 # 59 118 BRR RICAUTE</t>
  </si>
  <si>
    <t>6690</t>
  </si>
  <si>
    <t>MULTISERVICIOSCOM DEL SUR OESTE</t>
  </si>
  <si>
    <t>NELSON ANTONIO  FLOREZ RENDON</t>
  </si>
  <si>
    <t>TAMESIS</t>
  </si>
  <si>
    <t>Carrera    #   -   boliv</t>
  </si>
  <si>
    <t>11973</t>
  </si>
  <si>
    <t>MULTISERVIYA</t>
  </si>
  <si>
    <t>DON PAGO FIESTA SUBA</t>
  </si>
  <si>
    <t>CR 101 # 147 21  LC 141 CC FIESTA SUBA BRR</t>
  </si>
  <si>
    <t>22971</t>
  </si>
  <si>
    <t>MULTISEVICIOS ESTEBAN Y SOFIA</t>
  </si>
  <si>
    <t>18737</t>
  </si>
  <si>
    <t>MULTIVARIEDADES Y PAPELERIA DIMER</t>
  </si>
  <si>
    <t>LUIS FERNANDO DIAZ TEJADA</t>
  </si>
  <si>
    <t>OVEJAS</t>
  </si>
  <si>
    <t>Cra 18#33-35</t>
  </si>
  <si>
    <t>LEIDIS ACCESORIOS</t>
  </si>
  <si>
    <t>CL. 26 #20-46 OVEJAS SUCRE COLOMBIA</t>
  </si>
  <si>
    <t>17478</t>
  </si>
  <si>
    <t>MULTIYA PARQUE</t>
  </si>
  <si>
    <t>CASINO CANDELARIA</t>
  </si>
  <si>
    <t>calle 15 # 9-60</t>
  </si>
  <si>
    <t>GESTISERVI</t>
  </si>
  <si>
    <t>CRA. 12 #21-24 PLANETA RICA CRDOBA</t>
  </si>
  <si>
    <t>24143</t>
  </si>
  <si>
    <t>MUNDO ACCESORIOS EYG Y ALGO MAS</t>
  </si>
  <si>
    <t>DROGUERIA PHARMA 1</t>
  </si>
  <si>
    <t>vda / paraiso</t>
  </si>
  <si>
    <t>ALMACEN NUEVA SEDE</t>
  </si>
  <si>
    <t>CR 2 # 12 06  CC EL MOLINO BRR NO REGISTRA</t>
  </si>
  <si>
    <t>2244</t>
  </si>
  <si>
    <t>MUNDO DE ACCESORIOS DEL VALLE</t>
  </si>
  <si>
    <t>PAPELES DEL CSAR</t>
  </si>
  <si>
    <t>CL. 17 #9-98 VALLEDUPAR CESAR COLOMBIA</t>
  </si>
  <si>
    <t>24457</t>
  </si>
  <si>
    <t>MUNDO DROGAS 2</t>
  </si>
  <si>
    <t>17527</t>
  </si>
  <si>
    <t>MUNDO DROGAS PEREIRA</t>
  </si>
  <si>
    <t>PV. PEREIRA CL 39 PALACIO</t>
  </si>
  <si>
    <t>Kr 7 39 18</t>
  </si>
  <si>
    <t>LUZ CELESTE CASTRILLON OCAMPO</t>
  </si>
  <si>
    <t>carrera 25 nro. 67 - 19</t>
  </si>
  <si>
    <t>MISCELANEA VIVI</t>
  </si>
  <si>
    <t>CL. 73 #39B-33 PEREIRA RISARALDA COLOMBIA</t>
  </si>
  <si>
    <t>15498</t>
  </si>
  <si>
    <t>MUNDO FARMA DROGUERIAS 4</t>
  </si>
  <si>
    <t>CALLE 98 22-64</t>
  </si>
  <si>
    <t>18222</t>
  </si>
  <si>
    <t>INVERSIONES NUEVO PREMIUM</t>
  </si>
  <si>
    <t>OSCAR LEONARDO DAZA OSORIO</t>
  </si>
  <si>
    <t>KDX APTO 101 la YE ASTIL</t>
  </si>
  <si>
    <t>VARIEDADES MARIELA</t>
  </si>
  <si>
    <t>AV. 1 #803 EL ZULIA NORTE DE SANTANDER</t>
  </si>
  <si>
    <t>18162</t>
  </si>
  <si>
    <t>INVERSIONES VIATELA Y VALENTIN</t>
  </si>
  <si>
    <t>25231</t>
  </si>
  <si>
    <t>INVERSIONES Y PAPELERIA SARITEL</t>
  </si>
  <si>
    <t>CALLE 1 F 35B-35</t>
  </si>
  <si>
    <t>25121</t>
  </si>
  <si>
    <t>INVESTMENT EAGLE</t>
  </si>
  <si>
    <t>17199</t>
  </si>
  <si>
    <t>IPS MISION VIDA SAS</t>
  </si>
  <si>
    <t>17666</t>
  </si>
  <si>
    <t>ISA TKM</t>
  </si>
  <si>
    <t>12498</t>
  </si>
  <si>
    <t>ISC COMUNICACIONES</t>
  </si>
  <si>
    <t>25350</t>
  </si>
  <si>
    <t>J &amp; M  SOLUCIONES</t>
  </si>
  <si>
    <t>22430</t>
  </si>
  <si>
    <t>J F VIRTUAL</t>
  </si>
  <si>
    <t>JAIRO  HENAO</t>
  </si>
  <si>
    <t>cra 28 35 20</t>
  </si>
  <si>
    <t>GYR SOLUCIONES PALMIRA</t>
  </si>
  <si>
    <t>CR 33 # 34 23 BRR COLOMBIA</t>
  </si>
  <si>
    <t>24777</t>
  </si>
  <si>
    <t>J ORDOÃ'EZ COMUNICACIONES</t>
  </si>
  <si>
    <t>ROSA ISABEL  ROJAS SCARPETTA</t>
  </si>
  <si>
    <t>LA ARGENTINA</t>
  </si>
  <si>
    <t>VEREDA BELM PENSIL</t>
  </si>
  <si>
    <t>FERCHOCOM</t>
  </si>
  <si>
    <t>CR 3 # 6 22 BRR CENTRO</t>
  </si>
  <si>
    <t>17799</t>
  </si>
  <si>
    <t>J Y NA COMUNICACIONES</t>
  </si>
  <si>
    <t>PUBLIAVISOS</t>
  </si>
  <si>
    <t>AV SANTANDER #19A 68 LC 301 BRR SAN</t>
  </si>
  <si>
    <t>25346</t>
  </si>
  <si>
    <t>MARIA LILIANA MOLINA</t>
  </si>
  <si>
    <t>13000</t>
  </si>
  <si>
    <t>MARIFER COMERCIALIZADORA NO 3</t>
  </si>
  <si>
    <t>23829</t>
  </si>
  <si>
    <t>MARIK-DITAS DE LA 60</t>
  </si>
  <si>
    <t>INTERNET GALAN</t>
  </si>
  <si>
    <t>CL 4 D # 62 17  P 1 BRR LA TRINIDAD</t>
  </si>
  <si>
    <t>23717</t>
  </si>
  <si>
    <t>MARIVALDI</t>
  </si>
  <si>
    <t>TIGO UNE TULU</t>
  </si>
  <si>
    <t>CR 26 # 30 76 BRR TULU VALLE DEL CAUCA</t>
  </si>
  <si>
    <t>24231</t>
  </si>
  <si>
    <t>MARKET PASTUER BELLO</t>
  </si>
  <si>
    <t>GISELA CANO</t>
  </si>
  <si>
    <t>Km 6 via pe??ol guatape</t>
  </si>
  <si>
    <t>PREVENSERVICIOS</t>
  </si>
  <si>
    <t>CR 19 # 2 21</t>
  </si>
  <si>
    <t>18857</t>
  </si>
  <si>
    <t>MARKET Y DROGUERIA DARSALUD NÂ° 40</t>
  </si>
  <si>
    <t>INTERCALIMA</t>
  </si>
  <si>
    <t>CL 67 # 4 N 48 BRR CALIMA</t>
  </si>
  <si>
    <t>25025</t>
  </si>
  <si>
    <t>MARKET Y MAS...GAROKA</t>
  </si>
  <si>
    <t>INTERNET MULTISERVICIO DIANITA</t>
  </si>
  <si>
    <t>CL. 42 #34-10 BUCARAMANGA SANTANDER</t>
  </si>
  <si>
    <t>24356</t>
  </si>
  <si>
    <t>MARSANCELL 1</t>
  </si>
  <si>
    <t>20252</t>
  </si>
  <si>
    <t>MARSELLA TELECOMUNICACIONES</t>
  </si>
  <si>
    <t>ELIZABETH GARCIA SANTA</t>
  </si>
  <si>
    <t>MARSELLA</t>
  </si>
  <si>
    <t>VEREDA EL SINAI</t>
  </si>
  <si>
    <t>CYBER GAMES</t>
  </si>
  <si>
    <t>BELALCAZAR</t>
  </si>
  <si>
    <t>CR 5 # 13 18 BRR CENTRO</t>
  </si>
  <si>
    <t>23176</t>
  </si>
  <si>
    <t>MARY LONDON</t>
  </si>
  <si>
    <t>NIDIA AVILA LOPEZ LOPEZ</t>
  </si>
  <si>
    <t>tauramena</t>
  </si>
  <si>
    <t>MISCELANEA DANIELS</t>
  </si>
  <si>
    <t>MONTERREY</t>
  </si>
  <si>
    <t>CL 18 # 7 62 BRR PRIMAVERA</t>
  </si>
  <si>
    <t>14275</t>
  </si>
  <si>
    <t>MAS DESCUENTOS DROGUERIA</t>
  </si>
  <si>
    <t>COMERCIALIZADORA S Y S PAIPA</t>
  </si>
  <si>
    <t>CALLE 26 # 19A 33 () PAIPA BOYACA</t>
  </si>
  <si>
    <t>13034</t>
  </si>
  <si>
    <t>MINIMERCADO OLIMPICA 2001</t>
  </si>
  <si>
    <t>WILLIAM GALLEGO</t>
  </si>
  <si>
    <t>SAN VICENTE</t>
  </si>
  <si>
    <t>'vereda guamal</t>
  </si>
  <si>
    <t>EL MELOCOTONNET</t>
  </si>
  <si>
    <t>CR 30 # 30 13 BRR ARBELAEZ</t>
  </si>
  <si>
    <t>20230</t>
  </si>
  <si>
    <t>MINIMERCADO QAP</t>
  </si>
  <si>
    <t>DON PAGO QUINTANARES</t>
  </si>
  <si>
    <t>CR 1 ESTE # 44 26 BRR QUINTANARES</t>
  </si>
  <si>
    <t>15714</t>
  </si>
  <si>
    <t>MINIMERCADO ROSHEL</t>
  </si>
  <si>
    <t>7648</t>
  </si>
  <si>
    <t>MINIMERCADO SOBERANO</t>
  </si>
  <si>
    <t>SERVIEXPRESS PAMPLONA</t>
  </si>
  <si>
    <t>CL 8 # 5 70 BRR CENTRO</t>
  </si>
  <si>
    <t>14090</t>
  </si>
  <si>
    <t>MINIMERCADO VARIEDADES SAN FRANCISCO</t>
  </si>
  <si>
    <t>CL 146 81B 26</t>
  </si>
  <si>
    <t>COMERCIAL PAPELERA DEL NORTE</t>
  </si>
  <si>
    <t>CL. 145 #84B-91 BOGOT COLOMBIA</t>
  </si>
  <si>
    <t>8051</t>
  </si>
  <si>
    <t>MINIMERCADO ZEGGY</t>
  </si>
  <si>
    <t>JUAN PABLO CASTARRO FRANCO</t>
  </si>
  <si>
    <t>CR 63 #33-67</t>
  </si>
  <si>
    <t>24750</t>
  </si>
  <si>
    <t>MINITIENDA LOS PUPILOS C.V.</t>
  </si>
  <si>
    <t>DON PAGO RESTREPO</t>
  </si>
  <si>
    <t>CR 16 # 18 35 BRR RESTREPO</t>
  </si>
  <si>
    <t>14565</t>
  </si>
  <si>
    <t>MIS CARIÃ'ITOS ANDES</t>
  </si>
  <si>
    <t>LUIS DAVID SEPULVEDA CHAVARRIA</t>
  </si>
  <si>
    <t>CR 51 N 50-42</t>
  </si>
  <si>
    <t>PROSERVIS</t>
  </si>
  <si>
    <t>CR 51 # 50 13 BRR PLAZUELA SANTA RITA</t>
  </si>
  <si>
    <t>23443</t>
  </si>
  <si>
    <t>MISCELANEA ALEX JR</t>
  </si>
  <si>
    <t>CARLOS ANDRES ZULETA</t>
  </si>
  <si>
    <t>CAR.91 # 28- 70 B. VALLE</t>
  </si>
  <si>
    <t>21590</t>
  </si>
  <si>
    <t>MISCELANEA ANA GUZAMAN</t>
  </si>
  <si>
    <t>JULIANA CIFUENTES CIFUENTES</t>
  </si>
  <si>
    <t>CAICEDONIA</t>
  </si>
  <si>
    <t>Carrera 16   # 9-28  -</t>
  </si>
  <si>
    <t>ASESORIAS INTEGRALES PINILLAS</t>
  </si>
  <si>
    <t>CR 14 # 9 21 BRR EL CARMEN</t>
  </si>
  <si>
    <t>25289</t>
  </si>
  <si>
    <t>MISCELANEA BIG FAMILY</t>
  </si>
  <si>
    <t>DUBLER MULCUE TENORIO</t>
  </si>
  <si>
    <t>PAEZ</t>
  </si>
  <si>
    <t>BARRIO PRIMAVERA- BELALC</t>
  </si>
  <si>
    <t>MISCELANEANET</t>
  </si>
  <si>
    <t>CHAMEZA</t>
  </si>
  <si>
    <t>CL 7 # 09 99 BRR CENTRO</t>
  </si>
  <si>
    <t>10400</t>
  </si>
  <si>
    <t>MISCELANEA DANY</t>
  </si>
  <si>
    <t>NATALIA  MEDINA (PARQUADERO)</t>
  </si>
  <si>
    <t>calle 51 # 51-37</t>
  </si>
  <si>
    <t>25214</t>
  </si>
  <si>
    <t>MUNDO MOVIL JL</t>
  </si>
  <si>
    <t>VALENTINA MURROZ</t>
  </si>
  <si>
    <t>carrera 41b numero 40-42</t>
  </si>
  <si>
    <t>14484</t>
  </si>
  <si>
    <t>MUNDO NET LA LUNA</t>
  </si>
  <si>
    <t>NUBIA  VELEZ PELAEZ</t>
  </si>
  <si>
    <t>Calle 70 #1-181Apto 101</t>
  </si>
  <si>
    <t>VALERIA DAVILA</t>
  </si>
  <si>
    <t>CL 68 # 4 N 05 BRR CALIMA</t>
  </si>
  <si>
    <t>15045</t>
  </si>
  <si>
    <t>MUNDO PHARMA FACATATIVA</t>
  </si>
  <si>
    <t>AGENCIA DIGITAL</t>
  </si>
  <si>
    <t>CALLE 8 NO 3 70</t>
  </si>
  <si>
    <t>23525</t>
  </si>
  <si>
    <t>MUNDO VIRTUAL ZONA ROSA</t>
  </si>
  <si>
    <t>13402</t>
  </si>
  <si>
    <t>MUNDOFARMA DROGUERIAS</t>
  </si>
  <si>
    <t>24179</t>
  </si>
  <si>
    <t>MUNDONET SOLUCIONES</t>
  </si>
  <si>
    <t>CAMPOS GEOVANNY BURBANO</t>
  </si>
  <si>
    <t>cra 2 no 13 - 37 bellavi</t>
  </si>
  <si>
    <t>CALLE 14 NO. 5-42 PARQUE SAN FELIPE</t>
  </si>
  <si>
    <t>24707</t>
  </si>
  <si>
    <t>N.V.ESTACION DE SERVICIO SAN RAFAEL</t>
  </si>
  <si>
    <t>CRISTIAN STIVEN MUNOZ BRAVO</t>
  </si>
  <si>
    <t>km 30 via al mar</t>
  </si>
  <si>
    <t>GG TECNOLOGIA</t>
  </si>
  <si>
    <t>CL 15 # 21 6 BRR BELLAVISTA</t>
  </si>
  <si>
    <t>20697</t>
  </si>
  <si>
    <t>N@VENET.COM</t>
  </si>
  <si>
    <t>Claudia Mayerly Gomez Gomez</t>
  </si>
  <si>
    <t>carrera 4 # 75 a 21 Barrio Luis Carlos Galan</t>
  </si>
  <si>
    <t>NVENETCOM</t>
  </si>
  <si>
    <t>CL 75 A # 5 58 BRR VIRGILIO BARCO</t>
  </si>
  <si>
    <t>3518</t>
  </si>
  <si>
    <t>NACIONAL DE DROGAS</t>
  </si>
  <si>
    <t>13011</t>
  </si>
  <si>
    <t>NACIONAL DE DROGUERIAS</t>
  </si>
  <si>
    <t>SERVIANDREA PALENCIA</t>
  </si>
  <si>
    <t>CRA. 39 #10B-14 VILLAVICENCIO META</t>
  </si>
  <si>
    <t>23173</t>
  </si>
  <si>
    <t>NANI COMUNICACIONES</t>
  </si>
  <si>
    <t>DAVID R??OS ALMENDRA</t>
  </si>
  <si>
    <t>Vereda kingos</t>
  </si>
  <si>
    <t>7851</t>
  </si>
  <si>
    <t>J&amp;R ENVIOS</t>
  </si>
  <si>
    <t>JHON SEBASTIAN SANCHEZ CAMACHO</t>
  </si>
  <si>
    <t>Calle 104 # 22-38</t>
  </si>
  <si>
    <t>MULTIPAGOS Y SERVICIOS RCK</t>
  </si>
  <si>
    <t>CRA. 22 #107-50 BUCARAMANGA SANTANDER</t>
  </si>
  <si>
    <t>17887</t>
  </si>
  <si>
    <t>JAM COMUNICACIONES SAS</t>
  </si>
  <si>
    <t>JOHN RAFAEL CANAVAL ARCOS</t>
  </si>
  <si>
    <t>Calle 14 # 4-38</t>
  </si>
  <si>
    <t>CL 14 # 5 18  CC FORTUNA BRR CENTRO SAN</t>
  </si>
  <si>
    <t>14206</t>
  </si>
  <si>
    <t>JAZMIN HELENA ZARATE</t>
  </si>
  <si>
    <t>PLATIK - MINI VALE</t>
  </si>
  <si>
    <t>TV 18 I 68 41 SUR</t>
  </si>
  <si>
    <t>DROGUERIA PROMISE OF GOD</t>
  </si>
  <si>
    <t>TV. 18N BIS A #69A SUR-96 BOGOT COLOMBIA</t>
  </si>
  <si>
    <t>13315</t>
  </si>
  <si>
    <t>JF 2 PHARMA</t>
  </si>
  <si>
    <t>PROVOCACIONES LA 50</t>
  </si>
  <si>
    <t>AK. 50 #3-47 BOGOT COLOMBIA</t>
  </si>
  <si>
    <t>307</t>
  </si>
  <si>
    <t>JHM SUPERMERCADO EL TITAN</t>
  </si>
  <si>
    <t>SANDRA ROMO2</t>
  </si>
  <si>
    <t>cra 43- 32-77 soledad</t>
  </si>
  <si>
    <t>JAIDY TARRIFA</t>
  </si>
  <si>
    <t>CL. 34 #43-155 BARRANQUILLA ATLNTICO</t>
  </si>
  <si>
    <t>22865</t>
  </si>
  <si>
    <t>JIREH.COM II</t>
  </si>
  <si>
    <t>TEOFILO BRAND</t>
  </si>
  <si>
    <t>Kilometro 30   #   -</t>
  </si>
  <si>
    <t>COMUNICACIONES CP</t>
  </si>
  <si>
    <t>CL 5 # 148 03 BRR BORRERO AYERBE</t>
  </si>
  <si>
    <t>21675</t>
  </si>
  <si>
    <t>JIREH.COM.CO</t>
  </si>
  <si>
    <t>TIENDA OLGA STELLA CHILITO</t>
  </si>
  <si>
    <t>CRA 9 9-47 QUEREMAL</t>
  </si>
  <si>
    <t>CYBER CENTER VARIEDADES</t>
  </si>
  <si>
    <t>VA A EL CARMEN #608 DAGUA VALLE DEL</t>
  </si>
  <si>
    <t>20547</t>
  </si>
  <si>
    <t>JJ COMUNICACIONES Y VARIEDADES</t>
  </si>
  <si>
    <t>22141</t>
  </si>
  <si>
    <t>JM VARIEDADES</t>
  </si>
  <si>
    <t>DIANA  CARDONA SANTA CLARA</t>
  </si>
  <si>
    <t>Carrera 19   # 7  - 14</t>
  </si>
  <si>
    <t>COMERCIALIZAMOS</t>
  </si>
  <si>
    <t>CL 8 # 7 60 BRR CENTRO</t>
  </si>
  <si>
    <t>14855</t>
  </si>
  <si>
    <t>JM.COM COMUNICACIONES</t>
  </si>
  <si>
    <t>24145</t>
  </si>
  <si>
    <t>JORGE SOJO</t>
  </si>
  <si>
    <t>DAYANA PATRICIA MARTINEZ RUIZ</t>
  </si>
  <si>
    <t>Clle 74 #66-04</t>
  </si>
  <si>
    <t>DON PAGO LA CONCEPCION</t>
  </si>
  <si>
    <t>CR 65 # 75 39  LC 4 BRR LA CONCEPCION</t>
  </si>
  <si>
    <t>8722</t>
  </si>
  <si>
    <t>MAS DESCUENTOS DROGUERIA DUITAM</t>
  </si>
  <si>
    <t>16518</t>
  </si>
  <si>
    <t>MAS DESCUENTOS DROGUERIA NOBSA</t>
  </si>
  <si>
    <t>SERVICIOS Y RECAUDOS NAZARETH</t>
  </si>
  <si>
    <t>NOBSA</t>
  </si>
  <si>
    <t>CR 3 # 7 56 BRR NAZARETH</t>
  </si>
  <si>
    <t>103390</t>
  </si>
  <si>
    <t>MAS DESCUENTOS DROGUERIA PARQUE</t>
  </si>
  <si>
    <t>24019</t>
  </si>
  <si>
    <t>MAS DESCUENTOS DROGUERIA SAMACA</t>
  </si>
  <si>
    <t>NEYCAS</t>
  </si>
  <si>
    <t>CR 8 # 5 19 BRR SAMACA</t>
  </si>
  <si>
    <t>5542</t>
  </si>
  <si>
    <t>MAS DROGUERIAS</t>
  </si>
  <si>
    <t>PLATIK - RDJ SHALOM ADONAI</t>
  </si>
  <si>
    <t>CL 53 19 06</t>
  </si>
  <si>
    <t>PAPELERA EUROS</t>
  </si>
  <si>
    <t>CALLE 52 # 22 - 25</t>
  </si>
  <si>
    <t>7908</t>
  </si>
  <si>
    <t>MASALUD LA 31</t>
  </si>
  <si>
    <t>DROGUERIA  SAN IGNACIO #7 SAN</t>
  </si>
  <si>
    <t>cra 43 A #31 - 101</t>
  </si>
  <si>
    <t>TIGO PREMIUM PLAZA</t>
  </si>
  <si>
    <t>CL 29 # 45 10  IN 3 BRR MEDELLIN ANTIOQUIA</t>
  </si>
  <si>
    <t>12591</t>
  </si>
  <si>
    <t>MASCOMER &amp; CIA LTDA</t>
  </si>
  <si>
    <t>21304</t>
  </si>
  <si>
    <t>MASCOMER Y CIA LTDA</t>
  </si>
  <si>
    <t>8695</t>
  </si>
  <si>
    <t>MASTERCOPIAS</t>
  </si>
  <si>
    <t>YERY LEON GUERRERO</t>
  </si>
  <si>
    <t>carrera 8 numero 8-05 b/</t>
  </si>
  <si>
    <t>GF  CC CALLES DE ORO  AGENCIA 658</t>
  </si>
  <si>
    <t>CL 8 # 13 52  CC CALLES DE ORO P 2 LC 234</t>
  </si>
  <si>
    <t>16102</t>
  </si>
  <si>
    <t>MAVI COM</t>
  </si>
  <si>
    <t>21350</t>
  </si>
  <si>
    <t>MAX COMUNICACION</t>
  </si>
  <si>
    <t>18527</t>
  </si>
  <si>
    <t>MISCELANEA DONDE NATALIA</t>
  </si>
  <si>
    <t>PAPELERIA CENTRAL</t>
  </si>
  <si>
    <t>CR 3 # 5 2 BRR CENTRO</t>
  </si>
  <si>
    <t>24013</t>
  </si>
  <si>
    <t>MISCELANEA E&amp;G</t>
  </si>
  <si>
    <t>CLAUDIA LORENA RIVAS MEDINA</t>
  </si>
  <si>
    <t>CALLE 9 26-70</t>
  </si>
  <si>
    <t>18939</t>
  </si>
  <si>
    <t>MISCELANEA EL CRISTAL</t>
  </si>
  <si>
    <t>Calle 29 No. 1-05</t>
  </si>
  <si>
    <t>CARLOS VELAZQUEZ</t>
  </si>
  <si>
    <t>PUERTO ESCONDIDO</t>
  </si>
  <si>
    <t>PUERTO ESCONDIDO CALLE P</t>
  </si>
  <si>
    <t>VARIEDADES MODA CENTER EM</t>
  </si>
  <si>
    <t>CRA. 4 #3 PUERTO ESCONDIDO CRDOBA</t>
  </si>
  <si>
    <t>22904</t>
  </si>
  <si>
    <t>MISCELANEA EL GRAN JJ</t>
  </si>
  <si>
    <t>JENNIFER TATIANA CRUZ</t>
  </si>
  <si>
    <t>ARMERO</t>
  </si>
  <si>
    <t>#   -   calle 9 # 8-23 B</t>
  </si>
  <si>
    <t>VARIEDADES DONDE YENY</t>
  </si>
  <si>
    <t>FALAN</t>
  </si>
  <si>
    <t>CR 2 A # 7 1  CRR FRIAS BRR CENTRO</t>
  </si>
  <si>
    <t>23576</t>
  </si>
  <si>
    <t>MISCELANEA EL GRAN JJ. MCJ</t>
  </si>
  <si>
    <t>6993</t>
  </si>
  <si>
    <t>MISCELANEA EL PARQUE HOLA VIATELECOM</t>
  </si>
  <si>
    <t>GRADIZ MUROZ NAA</t>
  </si>
  <si>
    <t>Carrera 8   # 715  -</t>
  </si>
  <si>
    <t>25361</t>
  </si>
  <si>
    <t>MISCELANEA GIO WEB</t>
  </si>
  <si>
    <t>AKUARELA</t>
  </si>
  <si>
    <t>CL. 44 #22-141 GIRN SANTANDER COLOMBIA</t>
  </si>
  <si>
    <t>21014</t>
  </si>
  <si>
    <t>MISCELANEA GRANADELIS</t>
  </si>
  <si>
    <t>YOLANDA OCAMPO</t>
  </si>
  <si>
    <t>Carrera 9 57 b 10</t>
  </si>
  <si>
    <t>MISCELANEA LA CIMA</t>
  </si>
  <si>
    <t>CR 10 E # 57 F 45  CON TERRAZA DEL RIO T 4 A</t>
  </si>
  <si>
    <t>19972</t>
  </si>
  <si>
    <t>MISCELANEA HUGOS</t>
  </si>
  <si>
    <t>7737</t>
  </si>
  <si>
    <t>MISCELANEA JUCA Z</t>
  </si>
  <si>
    <t>EVELYN VIVEROS</t>
  </si>
  <si>
    <t>calle 32 #30-33</t>
  </si>
  <si>
    <t>22812</t>
  </si>
  <si>
    <t>MISCELANEA JULI</t>
  </si>
  <si>
    <t>DANIEL RUIZ</t>
  </si>
  <si>
    <t>Calle 85A # 39A-26</t>
  </si>
  <si>
    <t>24080</t>
  </si>
  <si>
    <t>NANIS CONECTION D.C</t>
  </si>
  <si>
    <t>18286</t>
  </si>
  <si>
    <t>NATURFARMA MINIMARKET</t>
  </si>
  <si>
    <t>13437</t>
  </si>
  <si>
    <t>NAUTA SERVICIOS</t>
  </si>
  <si>
    <t>HERBERT HOOVER AGUIRRE</t>
  </si>
  <si>
    <t>Puerto escondido</t>
  </si>
  <si>
    <t>COLPAGOS LOS CORDOBAS</t>
  </si>
  <si>
    <t>LOS CORDOBAS</t>
  </si>
  <si>
    <t>CL 8C KR 5A-44 BRR LOS CORDOBAS</t>
  </si>
  <si>
    <t>16618</t>
  </si>
  <si>
    <t>NAVEGADORES WEB</t>
  </si>
  <si>
    <t>TECNICELLGARANTIS</t>
  </si>
  <si>
    <t>CL 69 A # 77 A 19 BRR SANTA HELENITA</t>
  </si>
  <si>
    <t>17424</t>
  </si>
  <si>
    <t>NAVENET COM</t>
  </si>
  <si>
    <t>SURTI JUNACHO</t>
  </si>
  <si>
    <t>20403</t>
  </si>
  <si>
    <t>NEGOCIAMOS AUTOPARTES</t>
  </si>
  <si>
    <t>YAZMIN  BETANCOURTH</t>
  </si>
  <si>
    <t>carrera 34 # 7-61 barrio</t>
  </si>
  <si>
    <t>INTERRAPIDISIMO BARRIO SAN JOSE</t>
  </si>
  <si>
    <t>CR 31 # 5 1 BRR SAN JOSE</t>
  </si>
  <si>
    <t>23300</t>
  </si>
  <si>
    <t>NELSON FERNEY LINARES MORENO</t>
  </si>
  <si>
    <t>24787</t>
  </si>
  <si>
    <t>NEOMEDIC DROGUERIA</t>
  </si>
  <si>
    <t>PAPELERIA CAMINET</t>
  </si>
  <si>
    <t>CL 20 # 30 08 BRR LOS ALPES</t>
  </si>
  <si>
    <t>20545</t>
  </si>
  <si>
    <t>NET COMPANY</t>
  </si>
  <si>
    <t>PLATIK - R NET COMPANY</t>
  </si>
  <si>
    <t>CR 141A BIS 143B 76</t>
  </si>
  <si>
    <t>MANRESACOM</t>
  </si>
  <si>
    <t>CR 141 A BIS # 143 B 57 BRR SUBA BILBAO</t>
  </si>
  <si>
    <t>2104</t>
  </si>
  <si>
    <t>NET@PHONE COMUNICACIONES</t>
  </si>
  <si>
    <t>PAPELERIA EL PRIMO SLG</t>
  </si>
  <si>
    <t>SAN LUIS DE GACENO</t>
  </si>
  <si>
    <t>CL. 8 #423 SAN LUIS DE GACENO SAN LUS DE</t>
  </si>
  <si>
    <t>121</t>
  </si>
  <si>
    <t>NEW</t>
  </si>
  <si>
    <t>RAFAEL  SANCHEZ URZOLA</t>
  </si>
  <si>
    <t>CANTAGALLO</t>
  </si>
  <si>
    <t>JUAN 33 CALLE 26 # 44 C</t>
  </si>
  <si>
    <t>EXPRESS CANTAGLLO BRR BRISAS</t>
  </si>
  <si>
    <t>CR 4 # 5 20 BRR BRISAS</t>
  </si>
  <si>
    <t>16532</t>
  </si>
  <si>
    <t>JOSE EDUARDO BELTRAN CASTILLO</t>
  </si>
  <si>
    <t>3763</t>
  </si>
  <si>
    <t>JOYERIA COMPRA Y VENTA STANDAR LA 18</t>
  </si>
  <si>
    <t>DROGUERIA I DROGUERIA</t>
  </si>
  <si>
    <t>CALLE 18 N 8-34</t>
  </si>
  <si>
    <t>17076</t>
  </si>
  <si>
    <t>JP TELECOMUNICACIONES</t>
  </si>
  <si>
    <t>20297</t>
  </si>
  <si>
    <t>JR IDEARTE</t>
  </si>
  <si>
    <t>JRIDEARTE</t>
  </si>
  <si>
    <t>CL 7 # 5 56 BRR CENTRO</t>
  </si>
  <si>
    <t>12580</t>
  </si>
  <si>
    <t>JRC ENTERPRISES</t>
  </si>
  <si>
    <t>13123</t>
  </si>
  <si>
    <t>JUANA BANANA MISCELANEA</t>
  </si>
  <si>
    <t>PLATIK - ALPA PAPELERIAS</t>
  </si>
  <si>
    <t>CL 151 111A 66 OASIS 1</t>
  </si>
  <si>
    <t>PAPELERA Y VARIEDADES NIEVE</t>
  </si>
  <si>
    <t>CRA. 111 A #151-41 BOGOT COLOMBIA</t>
  </si>
  <si>
    <t>17924</t>
  </si>
  <si>
    <t>JUANA BANANA MISCELANEA II</t>
  </si>
  <si>
    <t>17960</t>
  </si>
  <si>
    <t>JUANCHOS FARMA</t>
  </si>
  <si>
    <t>YESENIA LIZETH  G??MEZ RAM??REZ</t>
  </si>
  <si>
    <t>Cra 53 # 19-12 322597422</t>
  </si>
  <si>
    <t>16517</t>
  </si>
  <si>
    <t>JUASAM NET</t>
  </si>
  <si>
    <t>JUASAMNET</t>
  </si>
  <si>
    <t>CL 5 A # 37 2 BRR SAN GABRIEL</t>
  </si>
  <si>
    <t>24165</t>
  </si>
  <si>
    <t>JULIANA VARIEDADES</t>
  </si>
  <si>
    <t>ONEYDA PABON GALVIS</t>
  </si>
  <si>
    <t>ARBOLEDAS</t>
  </si>
  <si>
    <t>Arboledas</t>
  </si>
  <si>
    <t>154</t>
  </si>
  <si>
    <t>23722</t>
  </si>
  <si>
    <t>MAXI DROGAS BUCARAMANGA</t>
  </si>
  <si>
    <t>ELSA BERMUDEZ CASTARREDA</t>
  </si>
  <si>
    <t>Calle 34   # 12  - 20</t>
  </si>
  <si>
    <t>SERGIO ALEJANDRO GONZALEZ</t>
  </si>
  <si>
    <t>CR 14 # 36 24 BRR CENTRO</t>
  </si>
  <si>
    <t>21954</t>
  </si>
  <si>
    <t>MAXIHOGAR POPAYAN</t>
  </si>
  <si>
    <t>RUBI ESTELLA TRUJILLO CAMACHO</t>
  </si>
  <si>
    <t>Calle 13   # 13 A - 15</t>
  </si>
  <si>
    <t>FOTOCOPIAS Y MAS LA TRECE</t>
  </si>
  <si>
    <t>CL. 13 #13A-15 POPAYN CAUCA COLOMBIA</t>
  </si>
  <si>
    <t>25327</t>
  </si>
  <si>
    <t>MAXII</t>
  </si>
  <si>
    <t>21172</t>
  </si>
  <si>
    <t>MAXIMARKET G&amp;O</t>
  </si>
  <si>
    <t>JUAN MANUEL GUERRERO</t>
  </si>
  <si>
    <t>Cl 13 28-40</t>
  </si>
  <si>
    <t>LA MISCELANEA</t>
  </si>
  <si>
    <t>CL 14 # 27 69 BRR UNIVERSIDAD</t>
  </si>
  <si>
    <t>25047</t>
  </si>
  <si>
    <t>MAXIPLAST</t>
  </si>
  <si>
    <t>17047</t>
  </si>
  <si>
    <t>MAYER FARMACEUTICA 2</t>
  </si>
  <si>
    <t>PLATIK - PAPIROMANIAS  II</t>
  </si>
  <si>
    <t>DIG 86A 103D 29</t>
  </si>
  <si>
    <t>PAPIROMANIAS</t>
  </si>
  <si>
    <t>DG 86 A # 103 D 29 BRR BOLIVIA</t>
  </si>
  <si>
    <t>24043</t>
  </si>
  <si>
    <t>MAYTE INNOVANDO</t>
  </si>
  <si>
    <t>YULIETH DIAZ</t>
  </si>
  <si>
    <t>PURISÍMA</t>
  </si>
  <si>
    <t>Arroyondo</t>
  </si>
  <si>
    <t>13938</t>
  </si>
  <si>
    <t>MEBE CELL</t>
  </si>
  <si>
    <t>MUNDO COM NAPOLEON GONZALEZ</t>
  </si>
  <si>
    <t>CALLE 3 70-37 BUENOS AIR</t>
  </si>
  <si>
    <t>VOS DISTRIBUCIONES Y SERVICIOS</t>
  </si>
  <si>
    <t>CRA. 66 #3B-28 CALI VALLE DEL CAUCA</t>
  </si>
  <si>
    <t>18485</t>
  </si>
  <si>
    <t>MEBEMA NET</t>
  </si>
  <si>
    <t>9633</t>
  </si>
  <si>
    <t>MEDI DROGAS</t>
  </si>
  <si>
    <t>21765</t>
  </si>
  <si>
    <t>MISCELANEA KARIS</t>
  </si>
  <si>
    <t>OLGA  LUCIA  PEREZ OROZCO</t>
  </si>
  <si>
    <t>SATIVASUR</t>
  </si>
  <si>
    <t>VEREDA TOBACHIA</t>
  </si>
  <si>
    <t>PAPELERIA Y COMUNICACIONES SARA</t>
  </si>
  <si>
    <t>CR 2 # 1 54  CEN BRR CENTRO</t>
  </si>
  <si>
    <t>23420</t>
  </si>
  <si>
    <t>MISCELANEA KENDRY</t>
  </si>
  <si>
    <t>JOSE ARQUIMEDES MOSQUERA</t>
  </si>
  <si>
    <t>avenida 36 #44 - 63 barr</t>
  </si>
  <si>
    <t>14964</t>
  </si>
  <si>
    <t>MISCELANEA LA 91</t>
  </si>
  <si>
    <t>JUAN CARLOS  ROA TORRES</t>
  </si>
  <si>
    <t>calle 7#2-86</t>
  </si>
  <si>
    <t>CL. 7 NO. 11-93 INT. OLIMPICA</t>
  </si>
  <si>
    <t>14489</t>
  </si>
  <si>
    <t>MISCELANEA LA CASA DE CAMILO</t>
  </si>
  <si>
    <t>20475</t>
  </si>
  <si>
    <t>MISCELANEA LA PAUSA</t>
  </si>
  <si>
    <t>TATI PAPELERIA TATIANA</t>
  </si>
  <si>
    <t>CRA 51 #17-04 local 3</t>
  </si>
  <si>
    <t>EEVASHOES</t>
  </si>
  <si>
    <t>CR 56 # 18 A - 80 BRR CANAVERALES</t>
  </si>
  <si>
    <t>20416</t>
  </si>
  <si>
    <t>MISCELANEA LAFAM</t>
  </si>
  <si>
    <t>CL 16 NO. 39 - 113</t>
  </si>
  <si>
    <t>13424</t>
  </si>
  <si>
    <t>MISCELANEA LAVANDERIA NEX STAR</t>
  </si>
  <si>
    <t>PLATIK - PAPELERIA NOVA</t>
  </si>
  <si>
    <t>CL 163 72 80 LC3</t>
  </si>
  <si>
    <t>14935</t>
  </si>
  <si>
    <t>MISCELANEA LOS PIOLINES</t>
  </si>
  <si>
    <t>14201</t>
  </si>
  <si>
    <t>MISCELANEA MERKADONA</t>
  </si>
  <si>
    <t>KAREN JULIET ARDILA QUESADA</t>
  </si>
  <si>
    <t>COYAIMA</t>
  </si>
  <si>
    <t>Calle 3 # 4-16</t>
  </si>
  <si>
    <t>ALMACEN DE REPUESTOS</t>
  </si>
  <si>
    <t>ORTEGA</t>
  </si>
  <si>
    <t>CL. 3 #4-46 ORTEGA TOLIMA COLOMBIA</t>
  </si>
  <si>
    <t>20719</t>
  </si>
  <si>
    <t>MISCELANEA NUEVA GENERACION</t>
  </si>
  <si>
    <t>CR 8A  98 40 S</t>
  </si>
  <si>
    <t>CL 95 A SUR # 14 23 - SUR BRR MONTEBLANCO</t>
  </si>
  <si>
    <t>21417</t>
  </si>
  <si>
    <t>MISCELANEA OICATA</t>
  </si>
  <si>
    <t>BRIAN ALEXANDER QUIROZ SIMBASI</t>
  </si>
  <si>
    <t>CHIVATÁ</t>
  </si>
  <si>
    <t>Chivata, Boyaca</t>
  </si>
  <si>
    <t>COMUNICACIONES HOUSEPUNTONET</t>
  </si>
  <si>
    <t>OICATA</t>
  </si>
  <si>
    <t>CL 5 # 5 38 BRR CENTRO OICATA</t>
  </si>
  <si>
    <t>14861</t>
  </si>
  <si>
    <t>MISCELANEA PAPELERIA CACHARRERIA SAMP</t>
  </si>
  <si>
    <t>CL 8A BIS 94 2 CS 352</t>
  </si>
  <si>
    <t>18889</t>
  </si>
  <si>
    <t>NEWCELL TECNOLOGY</t>
  </si>
  <si>
    <t>YULIANA  AMBITO</t>
  </si>
  <si>
    <t>calle 4 3c-31</t>
  </si>
  <si>
    <t>24897</t>
  </si>
  <si>
    <t>NEYLAND TOURS</t>
  </si>
  <si>
    <t>TIENDA JUANK PRADERA S.A.S</t>
  </si>
  <si>
    <t>cll 6 numero 6-72</t>
  </si>
  <si>
    <t>PORTAL VIRTUAL</t>
  </si>
  <si>
    <t>CANDELARIA</t>
  </si>
  <si>
    <t>CL. 8 #10-65 CANDELARIA VALLE DEL CAUCA</t>
  </si>
  <si>
    <t>25213</t>
  </si>
  <si>
    <t>NICKYS.COM</t>
  </si>
  <si>
    <t>ERIKA MARIA LUGO</t>
  </si>
  <si>
    <t>vda Cucal</t>
  </si>
  <si>
    <t>2857</t>
  </si>
  <si>
    <t>NICOL S RESTAURANTE BUFFET S A S</t>
  </si>
  <si>
    <t>21352</t>
  </si>
  <si>
    <t>NIKOYTEL COM</t>
  </si>
  <si>
    <t>BILBA CAMACHO MOSQUERA</t>
  </si>
  <si>
    <t>Calle 1 # 3-45</t>
  </si>
  <si>
    <t>PUNTOSERVIS SANTANA 1</t>
  </si>
  <si>
    <t>CL 1 # 3 45 BRR CENTRO</t>
  </si>
  <si>
    <t>6969</t>
  </si>
  <si>
    <t>NIKOYTEL.COM</t>
  </si>
  <si>
    <t>21942</t>
  </si>
  <si>
    <t>NIÃ'O QUITIAN ALDEMAR</t>
  </si>
  <si>
    <t>AUTOSERVICIO SURTI HOGAR</t>
  </si>
  <si>
    <t>FLORIAN</t>
  </si>
  <si>
    <t>CR 2 # 3 39 BRR LA UNIOM</t>
  </si>
  <si>
    <t>20961</t>
  </si>
  <si>
    <t>NMM COMUNICACIONES</t>
  </si>
  <si>
    <t>14040</t>
  </si>
  <si>
    <t>NODOSRED FERRETERIA DEPOSITO Y ELECTRICOS</t>
  </si>
  <si>
    <t>15571</t>
  </si>
  <si>
    <t>NORCOLOMBIANO</t>
  </si>
  <si>
    <t>ARGENIS  TRUJILLO</t>
  </si>
  <si>
    <t>CALAMAR</t>
  </si>
  <si>
    <t>CL 4 # 7 - 71</t>
  </si>
  <si>
    <t>FELICEL</t>
  </si>
  <si>
    <t>CR 7 # 9 92 BRR PAJONAL</t>
  </si>
  <si>
    <t>10463</t>
  </si>
  <si>
    <t>NOVEDADES LIDYS</t>
  </si>
  <si>
    <t>LUZ DARY CALA BESCA</t>
  </si>
  <si>
    <t>CRA 38A # 27C - 152</t>
  </si>
  <si>
    <t>13919</t>
  </si>
  <si>
    <t>OLIMPICA CARTAGO</t>
  </si>
  <si>
    <t>VALENTINA AVILES HINCAPIE</t>
  </si>
  <si>
    <t>Calle 14#11-19 Centro co</t>
  </si>
  <si>
    <t>9205</t>
  </si>
  <si>
    <t>CALLE 74 #38D 113 LOCAL 80</t>
  </si>
  <si>
    <t>9989</t>
  </si>
  <si>
    <t>CL. 98 NO. 52-115 L-EAC-3A SOTANO 1A</t>
  </si>
  <si>
    <t>11342</t>
  </si>
  <si>
    <t>JUMBO BULEVAR NIZA II</t>
  </si>
  <si>
    <t>7455</t>
  </si>
  <si>
    <t>JUMBO CALLE 170 II</t>
  </si>
  <si>
    <t>7454</t>
  </si>
  <si>
    <t>PLATIK - DYE MISCELANEA Y</t>
  </si>
  <si>
    <t>CR 32 19B 01 LC3</t>
  </si>
  <si>
    <t>103</t>
  </si>
  <si>
    <t>JUMBO CHIA</t>
  </si>
  <si>
    <t>Avenida Pradilla # 2E - 71</t>
  </si>
  <si>
    <t>AV PRADILLA 1A 79 LC 105 BRR PRADILLA</t>
  </si>
  <si>
    <t>4377</t>
  </si>
  <si>
    <t>Carrera 65 # 45-85</t>
  </si>
  <si>
    <t>CL. 47D 65-115 L-29</t>
  </si>
  <si>
    <t>1072</t>
  </si>
  <si>
    <t>9873</t>
  </si>
  <si>
    <t>JUMBO GUATAPURI</t>
  </si>
  <si>
    <t>LUCERO MORA GEREDA</t>
  </si>
  <si>
    <t>Avenida 11   # 11  -</t>
  </si>
  <si>
    <t>7501</t>
  </si>
  <si>
    <t>JUMBO LAS VEGAS</t>
  </si>
  <si>
    <t>Carrera 48 # 25 Sur-136 Piso 2</t>
  </si>
  <si>
    <t>10650</t>
  </si>
  <si>
    <t>JUMBO LIMONAR PREMIER</t>
  </si>
  <si>
    <t>12731</t>
  </si>
  <si>
    <t>MEDI DROGAS 2</t>
  </si>
  <si>
    <t>21772</t>
  </si>
  <si>
    <t>MEDIC FARMA</t>
  </si>
  <si>
    <t>JN COMICACIONES</t>
  </si>
  <si>
    <t>CALLE 9A # 18A-38</t>
  </si>
  <si>
    <t>25004</t>
  </si>
  <si>
    <t>MEDICAL'S  DROGUERIA</t>
  </si>
  <si>
    <t>JULIAN CARDONA</t>
  </si>
  <si>
    <t>Carrera 9   # 23-65  -</t>
  </si>
  <si>
    <t>DISTRIACCESORIOS EL LAGO</t>
  </si>
  <si>
    <t>CL 24 # 7 69  LC 7 BRR LAGO URIBE</t>
  </si>
  <si>
    <t>1379</t>
  </si>
  <si>
    <t>MEDICAMENTOS E INSUMOS LA BASTILLA</t>
  </si>
  <si>
    <t>ICELL BELLO</t>
  </si>
  <si>
    <t>CL 51 # 48 61 BRR BELLO</t>
  </si>
  <si>
    <t>22557</t>
  </si>
  <si>
    <t>MEDICAMENTOS ECONOMICOS DROGUERIAS</t>
  </si>
  <si>
    <t>CARLOS 2 ALBERTO GOMEZ</t>
  </si>
  <si>
    <t>Calle 7 10 48</t>
  </si>
  <si>
    <t>24112</t>
  </si>
  <si>
    <t>MEDINA &amp; RAMIREZ SAS</t>
  </si>
  <si>
    <t>17581</t>
  </si>
  <si>
    <t>MEGA DROGAS EL DIAMANTE</t>
  </si>
  <si>
    <t>COMVOS ANDREY</t>
  </si>
  <si>
    <t>Carrera 86  #  80-09</t>
  </si>
  <si>
    <t>17467</t>
  </si>
  <si>
    <t>MEGA DROGUERIA</t>
  </si>
  <si>
    <t>CRISTIAN FABIAN  LOJAN</t>
  </si>
  <si>
    <t>Cra 7 no 12 a 22</t>
  </si>
  <si>
    <t>CR 6 # 13 01  LC 1 BRR CENTRO</t>
  </si>
  <si>
    <t>19694</t>
  </si>
  <si>
    <t>MEGA DROGUERIA IPIALES</t>
  </si>
  <si>
    <t>JOHANA PATRICIA ROSERO GRIJALBA</t>
  </si>
  <si>
    <t>cra 7 no 3 - 99</t>
  </si>
  <si>
    <t>24960</t>
  </si>
  <si>
    <t>MEGA DROGUERIA TRES</t>
  </si>
  <si>
    <t>SANDRA MILENA  SINZA CASTILLO</t>
  </si>
  <si>
    <t>CALLE 24 B NUMERO 6A-09</t>
  </si>
  <si>
    <t>24511</t>
  </si>
  <si>
    <t>MEGACOPIAS MELENDEZ</t>
  </si>
  <si>
    <t>LEIDY VIVIANA MOLINA TORREZ*</t>
  </si>
  <si>
    <t>calle 4 # 93 -91</t>
  </si>
  <si>
    <t>20425</t>
  </si>
  <si>
    <t>MEGACYBER</t>
  </si>
  <si>
    <t>TIFFANY CASTILLO</t>
  </si>
  <si>
    <t>CR 82 # 45 68 - SUR BRR BRITALIA KENNEDY</t>
  </si>
  <si>
    <t>25270</t>
  </si>
  <si>
    <t>MISCELANEA PAPELERIA E INTERNET LAS VIOLETAS</t>
  </si>
  <si>
    <t>PERFUMARTE SUESCA</t>
  </si>
  <si>
    <t>CL. 7 #6-55 SUESCA CUNDINAMARCA</t>
  </si>
  <si>
    <t>17507</t>
  </si>
  <si>
    <t>MISCELANEA PAPELERIA IRENEMATILDE</t>
  </si>
  <si>
    <t>GARCAS COMUNICACIONES</t>
  </si>
  <si>
    <t>CL. 4 #8-22, SIBAT, CUNDINAMARCA, COLOMBIA</t>
  </si>
  <si>
    <t>24364</t>
  </si>
  <si>
    <t>MISCELANEA PAPELERIA Y COMUNICACIONES FLOWERS</t>
  </si>
  <si>
    <t>PLATIK - MISCELÁNEA Y PAPELERÍA</t>
  </si>
  <si>
    <t>CR 44 70C 09 SUR</t>
  </si>
  <si>
    <t>PUNTO DE VENTA</t>
  </si>
  <si>
    <t>CL 72 SUR # 45 C - 10 BRR JERUSALEN</t>
  </si>
  <si>
    <t>21347</t>
  </si>
  <si>
    <t>MISCELANEA PIEDRA PAPEL Y TEJERA</t>
  </si>
  <si>
    <t>SANTYSTORE</t>
  </si>
  <si>
    <t>CR 30 # 20 70 BRR SAN ALONSO</t>
  </si>
  <si>
    <t>7302</t>
  </si>
  <si>
    <t>MISCELANEA PIPATON</t>
  </si>
  <si>
    <t>21925</t>
  </si>
  <si>
    <t>MISCELANEA REGALOS Y ALGO MAS GALAN</t>
  </si>
  <si>
    <t>MISCELANIA REGALOS Y ALGO MAS</t>
  </si>
  <si>
    <t>GALAN</t>
  </si>
  <si>
    <t>CL 6 # 6 46 BRR LA FLORESTA</t>
  </si>
  <si>
    <t>25322</t>
  </si>
  <si>
    <t>MISCELANEA SANIT &amp; STID</t>
  </si>
  <si>
    <t>PLATIK - ANDREA JYK</t>
  </si>
  <si>
    <t>CR 10 ESTE 52 50 S</t>
  </si>
  <si>
    <t>AL DA MULTISERVICIOS</t>
  </si>
  <si>
    <t>DG. 47 SUR #11A ESTE-62 BOGOT COLOMBIA</t>
  </si>
  <si>
    <t>23810</t>
  </si>
  <si>
    <t>MISCELANEA SONICEL</t>
  </si>
  <si>
    <t>PAPELERIA MALIRUD</t>
  </si>
  <si>
    <t>CR 3 # 206 208 BRR CENTRO</t>
  </si>
  <si>
    <t>21659</t>
  </si>
  <si>
    <t>MISCELANEA TODO HOGAR MARMOTO</t>
  </si>
  <si>
    <t>ASTRID  DAHIANA BOLA??OS RAMOS</t>
  </si>
  <si>
    <t>barrio la betulia</t>
  </si>
  <si>
    <t>14292</t>
  </si>
  <si>
    <t>MISCELANEA VICTORIA EJ</t>
  </si>
  <si>
    <t>LA  BASTILLA  HIPICA</t>
  </si>
  <si>
    <t>CRA 48#50-50</t>
  </si>
  <si>
    <t>12284</t>
  </si>
  <si>
    <t>MISCELANEA Y COMUNICACIONES ALAMEDA DEL RIO</t>
  </si>
  <si>
    <t>PLATIK - MISCELANEA Y</t>
  </si>
  <si>
    <t>CL 61A SUR 100A 47</t>
  </si>
  <si>
    <t>TELEMUNDI</t>
  </si>
  <si>
    <t>CL 61 A SUR # 100 A 47 BRR BOSA RECREO</t>
  </si>
  <si>
    <t>15599</t>
  </si>
  <si>
    <t>OLIMPICA STO 367 LA COSECHA</t>
  </si>
  <si>
    <t>MARIA LILIANA OROZCO MONTOYA</t>
  </si>
  <si>
    <t>Carrera 17  #  22  20</t>
  </si>
  <si>
    <t>PAPELERIA PAPIRO LA 21</t>
  </si>
  <si>
    <t>CL 21 # 17 35  LC 1 BRR GALERIA</t>
  </si>
  <si>
    <t>10273</t>
  </si>
  <si>
    <t>OLIMPICA VILLA COLOMBIA</t>
  </si>
  <si>
    <t>ERNESTO RUIZ VEGA</t>
  </si>
  <si>
    <t>Cra 14 52 20</t>
  </si>
  <si>
    <t>15117</t>
  </si>
  <si>
    <t>OLIMPICA ZIPAQUIRA</t>
  </si>
  <si>
    <t>25143</t>
  </si>
  <si>
    <t>OMITEL</t>
  </si>
  <si>
    <t>8401</t>
  </si>
  <si>
    <t>ON LINK.NET</t>
  </si>
  <si>
    <t>MINIMERCADO EL PINAR MARIO</t>
  </si>
  <si>
    <t>Calle 9   # 79  - 199</t>
  </si>
  <si>
    <t>21190</t>
  </si>
  <si>
    <t>ON-SAI</t>
  </si>
  <si>
    <t>23445</t>
  </si>
  <si>
    <t>ONE EASY STOP ENVIOS Y RECAUDOS</t>
  </si>
  <si>
    <t>RAFAEL  GALLARDO AGUDELO</t>
  </si>
  <si>
    <t>Calle 56 #1D2-42 brisas</t>
  </si>
  <si>
    <t>22756</t>
  </si>
  <si>
    <t>ONE EASY STOP VILLALUZ</t>
  </si>
  <si>
    <t>PLATIK - TIENDA EL PADRINO</t>
  </si>
  <si>
    <t>CR 76 BIS  68 29</t>
  </si>
  <si>
    <t>ONE EASY STOP VILLA LUZ</t>
  </si>
  <si>
    <t>CR 77 A # 68 21 BRR VILLA LUZ</t>
  </si>
  <si>
    <t>2298</t>
  </si>
  <si>
    <t>ONE WAY 115</t>
  </si>
  <si>
    <t>CAMILA HOYOS</t>
  </si>
  <si>
    <t>Carrera 48   # 10  - 45</t>
  </si>
  <si>
    <t>14872</t>
  </si>
  <si>
    <t>ONLINE COMUNICACIONES</t>
  </si>
  <si>
    <t>9213</t>
  </si>
  <si>
    <t>OPCION FARMA</t>
  </si>
  <si>
    <t>JMLS ENVIGADO</t>
  </si>
  <si>
    <t>cra 42b 45bs 51</t>
  </si>
  <si>
    <t>21284</t>
  </si>
  <si>
    <t>OPTIVE  PHARMA</t>
  </si>
  <si>
    <t>DROGUERIA SAMYSALUD</t>
  </si>
  <si>
    <t>CL. 70A #121-12 BOGOT COLOMBIA</t>
  </si>
  <si>
    <t>9204</t>
  </si>
  <si>
    <t>15142</t>
  </si>
  <si>
    <t>JUMBO SANTAFE III</t>
  </si>
  <si>
    <t>8962</t>
  </si>
  <si>
    <t>JUMBO TUNJA</t>
  </si>
  <si>
    <t>SANDRA PAOLA HERNANDEZ</t>
  </si>
  <si>
    <t>Carrera 4   # 41  - 40</t>
  </si>
  <si>
    <t>MULTISERVICIOS Y PAGOS STA INES</t>
  </si>
  <si>
    <t>CR 1C # 41-02 BRR SNT INES</t>
  </si>
  <si>
    <t>15556</t>
  </si>
  <si>
    <t>JUMBO TUNJA II</t>
  </si>
  <si>
    <t>7456</t>
  </si>
  <si>
    <t>JUMBO VALLE DE LILÃ?</t>
  </si>
  <si>
    <t>Carrera 98 No. 16-50</t>
  </si>
  <si>
    <t>25201</t>
  </si>
  <si>
    <t>JURISERVICIOS Y SOLUCIONES L &amp; N - JURISOL</t>
  </si>
  <si>
    <t>NORMA CONSTANZA NASAYO INIGUEZ</t>
  </si>
  <si>
    <t>GIGANTE</t>
  </si>
  <si>
    <t>cra 7 n 2-34</t>
  </si>
  <si>
    <t>JURISERVICIOS Y SOLUCIONES LN</t>
  </si>
  <si>
    <t>CARRERA 4 NO. 3-30</t>
  </si>
  <si>
    <t>11267</t>
  </si>
  <si>
    <t>JUVENTUD EXPRESS</t>
  </si>
  <si>
    <t>CL 41 S 25B 26</t>
  </si>
  <si>
    <t>23113</t>
  </si>
  <si>
    <t>MEGACYBER 2</t>
  </si>
  <si>
    <t>PLATIK - SELOGISTICS S.A.S.</t>
  </si>
  <si>
    <t>KR 73 A 48 88</t>
  </si>
  <si>
    <t>13818</t>
  </si>
  <si>
    <t>MEGAMAS LOS ROBLES</t>
  </si>
  <si>
    <t>YURANI MILENA  PATIRRO GONZALES</t>
  </si>
  <si>
    <t>CRA 22 no. 75 - 19 Los r</t>
  </si>
  <si>
    <t>13817</t>
  </si>
  <si>
    <t>MEGAMAS PUERTO COLOMBIA</t>
  </si>
  <si>
    <t>OLGA OTERO SALAZAR</t>
  </si>
  <si>
    <t>Calle 2   # 5 -35  -</t>
  </si>
  <si>
    <t>23440</t>
  </si>
  <si>
    <t>MEGANET COMUNICACIONES J</t>
  </si>
  <si>
    <t>PLATIK - MEGANET COMUNICACIONES</t>
  </si>
  <si>
    <t>CL 83 95D 71</t>
  </si>
  <si>
    <t>DON PAGO GR CALLE 63</t>
  </si>
  <si>
    <t>CL 86 # 95 F 16 BRR BACHUE</t>
  </si>
  <si>
    <t>14074</t>
  </si>
  <si>
    <t>MEGAPHARMA 1</t>
  </si>
  <si>
    <t>LEGAL COPY</t>
  </si>
  <si>
    <t>CR 15 # 4 38 BRR ALGARRA III</t>
  </si>
  <si>
    <t>17091</t>
  </si>
  <si>
    <t>MEGAPHARMA 3</t>
  </si>
  <si>
    <t>MISCELANEA PRINTO</t>
  </si>
  <si>
    <t>CL 3 D # 13 08  LC 1 BRR ZIPAQUIRA</t>
  </si>
  <si>
    <t>16252</t>
  </si>
  <si>
    <t>MEKATOS EL MEXICANO</t>
  </si>
  <si>
    <t>ANTONIO ALEXANDER  HOLGURRN</t>
  </si>
  <si>
    <t>KRA 39# 50-25</t>
  </si>
  <si>
    <t>22435</t>
  </si>
  <si>
    <t>MENDEZ MOYA YANCY</t>
  </si>
  <si>
    <t>CL. 34 SUR #86-78 BOGOT COLOMBIA</t>
  </si>
  <si>
    <t>17963</t>
  </si>
  <si>
    <t>MERCA EXPRESS CABECERA</t>
  </si>
  <si>
    <t>CANDY MARIA PINTO PAEZ</t>
  </si>
  <si>
    <t>Carrera 40#46-67</t>
  </si>
  <si>
    <t>TIGO CABECERA</t>
  </si>
  <si>
    <t>CR 35 A # 48 15 BRR BUCARAMANGA</t>
  </si>
  <si>
    <t>20368</t>
  </si>
  <si>
    <t>MERCA JIRETH</t>
  </si>
  <si>
    <t>18348</t>
  </si>
  <si>
    <t>MERCA PLUS</t>
  </si>
  <si>
    <t>MARGARITA LOPEZ QUINTERO</t>
  </si>
  <si>
    <t>Km 13 via a Santuario</t>
  </si>
  <si>
    <t>2183</t>
  </si>
  <si>
    <t>MISCELANEA Y FERRETARIA EL EURO</t>
  </si>
  <si>
    <t>17851</t>
  </si>
  <si>
    <t>MISCELANEA Y LAVANDERIA LA ROCA</t>
  </si>
  <si>
    <t>23879</t>
  </si>
  <si>
    <t>MISCELANEA Y PAPELERIA ANDROMEDA</t>
  </si>
  <si>
    <t>14417</t>
  </si>
  <si>
    <t>MISCELANEA Y PAPELERIA AROS R B</t>
  </si>
  <si>
    <t>22560</t>
  </si>
  <si>
    <t>MISCELANEA Y PAPELERIA CARITO</t>
  </si>
  <si>
    <t>23773</t>
  </si>
  <si>
    <t>MISCELANEA Y PAPELERIA DANNAI</t>
  </si>
  <si>
    <t>DROGUERIA M&amp;M PRADO</t>
  </si>
  <si>
    <t>CLLE 48 SUR 72-50</t>
  </si>
  <si>
    <t>16534</t>
  </si>
  <si>
    <t>MISCELANEA Y PAPELERIA DRIMAF</t>
  </si>
  <si>
    <t>MULTISERVICIOS QUINTAS DE SAN</t>
  </si>
  <si>
    <t>CL 51 A # 13 159 BRR SAN MIGUEL</t>
  </si>
  <si>
    <t>16646</t>
  </si>
  <si>
    <t>MISCELANEA Y PAPELERIA EL REDIL</t>
  </si>
  <si>
    <t>18326</t>
  </si>
  <si>
    <t>MISCELANEA Y PAPELERIA IRENEMATILDE</t>
  </si>
  <si>
    <t>9732</t>
  </si>
  <si>
    <t>MISCELANEA Y PAPELERIA LA 14</t>
  </si>
  <si>
    <t>oscar londoño</t>
  </si>
  <si>
    <t>calle 16 70-83</t>
  </si>
  <si>
    <t>602262</t>
  </si>
  <si>
    <t>PAGATODO FA CENTRO COMERCIAL PINOS MADRID</t>
  </si>
  <si>
    <t>MOVIL SHOP FC</t>
  </si>
  <si>
    <t>CL 8 # 8-14</t>
  </si>
  <si>
    <t>601977</t>
  </si>
  <si>
    <t>PAGATODO FA CENTRO COTA</t>
  </si>
  <si>
    <t>PLATIK - EL GUACARI EXPRESS</t>
  </si>
  <si>
    <t>CL 13 5 42 LOCAL 102</t>
  </si>
  <si>
    <t>CONFEMOVIL COTA</t>
  </si>
  <si>
    <t>CR 5 # 13 A 68 BRR CENTRO</t>
  </si>
  <si>
    <t>601990</t>
  </si>
  <si>
    <t>PAGATODO FA CENTRO FUNZA</t>
  </si>
  <si>
    <t>602274</t>
  </si>
  <si>
    <t>PAGATODO FA CIUDAD JARDIN FUNZA</t>
  </si>
  <si>
    <t>YADY MARCELA TORRES RODRIGUEZ</t>
  </si>
  <si>
    <t>Cra 2D #24 44 reserva de</t>
  </si>
  <si>
    <t>602388</t>
  </si>
  <si>
    <t>PAGATODO FA EL PARAISO MOSQUERA</t>
  </si>
  <si>
    <t>602546</t>
  </si>
  <si>
    <t>PAGATODO FA FACATATIVA LAS PIEDRAS CALLE 7</t>
  </si>
  <si>
    <t>602266</t>
  </si>
  <si>
    <t>PAGATODO FA LA PRIMAVERA ANOLAIMA</t>
  </si>
  <si>
    <t>LA PAPELERIA RACY</t>
  </si>
  <si>
    <t>CL 2 # 4 58 BRR KOREA</t>
  </si>
  <si>
    <t>602548</t>
  </si>
  <si>
    <t>PAGATODO FA LA PROSPERIDAD MADRID</t>
  </si>
  <si>
    <t>PLATIK - VARIEDADES MANGEL</t>
  </si>
  <si>
    <t>CR 22 5-45 L 1</t>
  </si>
  <si>
    <t>LESCOPS STORE</t>
  </si>
  <si>
    <t>CRA. 22 #5-34 MADRID CUNDINAMARCA</t>
  </si>
  <si>
    <t>601976</t>
  </si>
  <si>
    <t>PAGATODO FA LA QUINTA COTA</t>
  </si>
  <si>
    <t>PEDRO LEONARDO CLAVIJO PATIRRO</t>
  </si>
  <si>
    <t>Cra 5 # 10-60</t>
  </si>
  <si>
    <t>602389</t>
  </si>
  <si>
    <t>PAGATODO FA LA VIRGEN VILLANUEVA MOSQUERA</t>
  </si>
  <si>
    <t>MUNDO FANTASTIQO</t>
  </si>
  <si>
    <t>CARRRERA 3 # 19-97 LOCAL 107</t>
  </si>
  <si>
    <t>602305</t>
  </si>
  <si>
    <t>PAGATODO FA LORETO 2 MADRID</t>
  </si>
  <si>
    <t>ALMACEN Y PAALERA MAYLU</t>
  </si>
  <si>
    <t>DG 2 # 9 13 BRR PARQUE DE PIEDRA</t>
  </si>
  <si>
    <t>602463</t>
  </si>
  <si>
    <t>PAGATODO FA NUEVO FUNZA CALLE 14</t>
  </si>
  <si>
    <t>24863</t>
  </si>
  <si>
    <t>KAREN PAOLA RUBIANO QUIROGA</t>
  </si>
  <si>
    <t>PLATIK - CONSULTORIA E</t>
  </si>
  <si>
    <t>CL 48 SUR 86 60</t>
  </si>
  <si>
    <t>SUPERMERCADO PRIMAVERA</t>
  </si>
  <si>
    <t>DG 49 SUR # 86 A 77 BRR BETANIA</t>
  </si>
  <si>
    <t>24254</t>
  </si>
  <si>
    <t>KAROLINE COMUNICACIONES</t>
  </si>
  <si>
    <t>PLATIK - KAROLINE COMUNICACIONES</t>
  </si>
  <si>
    <t>CR 6 ESTE 97B 44 SUR</t>
  </si>
  <si>
    <t>CR 6 ESTE # 97 B 44 - SUR BRR CENTRO</t>
  </si>
  <si>
    <t>9292</t>
  </si>
  <si>
    <t>KEVINS FARMA</t>
  </si>
  <si>
    <t>PLATIK - STEVENS COMUNICACIONES</t>
  </si>
  <si>
    <t>CL 72 65 13</t>
  </si>
  <si>
    <t>19721</t>
  </si>
  <si>
    <t>KHRONOS CAFE INTERNET PAPELERIA</t>
  </si>
  <si>
    <t>GLADYS MARIA HERRERA</t>
  </si>
  <si>
    <t>Carrera 81   # 54-5 apto</t>
  </si>
  <si>
    <t>18306</t>
  </si>
  <si>
    <t>KING MARKET</t>
  </si>
  <si>
    <t>PLATIK - MEGASPHARMA</t>
  </si>
  <si>
    <t>CRA 6 46 04</t>
  </si>
  <si>
    <t>16309</t>
  </si>
  <si>
    <t>KOLDESCUENTOS II</t>
  </si>
  <si>
    <t>25312</t>
  </si>
  <si>
    <t>KOMPRAR</t>
  </si>
  <si>
    <t>22405</t>
  </si>
  <si>
    <t>KYS MOVIL</t>
  </si>
  <si>
    <t>JAIME BASTOS JIMENEZ</t>
  </si>
  <si>
    <t>calle 11 # 25-52 barrio</t>
  </si>
  <si>
    <t>SU PAGO AL DIA</t>
  </si>
  <si>
    <t>CL 7 # 30 121  ADL K FRENTE AL COLISEO BRR</t>
  </si>
  <si>
    <t>3135</t>
  </si>
  <si>
    <t>LA BOUTIQUE</t>
  </si>
  <si>
    <t>LA INSPIRACION GRAFICA</t>
  </si>
  <si>
    <t>CRA. 7 #20A-9 MONIQUIR BOYAC COLOMBIA</t>
  </si>
  <si>
    <t>22014</t>
  </si>
  <si>
    <t>LA CABINA TELECOMUNICACIONES</t>
  </si>
  <si>
    <t>CALZAMODA BULLDOG 1</t>
  </si>
  <si>
    <t>CL. 17 #17A-27 JAMUND VALLE DEL CAUCA</t>
  </si>
  <si>
    <t>23150</t>
  </si>
  <si>
    <t>LA CASA DE BELLEZA INGRID</t>
  </si>
  <si>
    <t>PLATIK - R LUZ ADIELA PAEZ DIA</t>
  </si>
  <si>
    <t>CR 77H 70B 62 SUR</t>
  </si>
  <si>
    <t>PRO PAGOS</t>
  </si>
  <si>
    <t>CRA. 9 #2D-4 SOACHA CUNDINAMARCA</t>
  </si>
  <si>
    <t>25268</t>
  </si>
  <si>
    <t>MERCACOL EXPRESS</t>
  </si>
  <si>
    <t>MISCELANEA DOA CECI</t>
  </si>
  <si>
    <t>CL 19 # 32 B 39 BRR SAN ALONSO</t>
  </si>
  <si>
    <t>12403</t>
  </si>
  <si>
    <t>MERCADITO BARRAZA</t>
  </si>
  <si>
    <t>19608</t>
  </si>
  <si>
    <t>MERCADO LA CANASTA</t>
  </si>
  <si>
    <t>GABY GABY</t>
  </si>
  <si>
    <t>Calle 31   # 39  - 09</t>
  </si>
  <si>
    <t>25030</t>
  </si>
  <si>
    <t>MERCADO SAN JULIAN</t>
  </si>
  <si>
    <t>JUAN DAVID PARRA</t>
  </si>
  <si>
    <t>Carrera 43 A  # 19 A - 8</t>
  </si>
  <si>
    <t>24464</t>
  </si>
  <si>
    <t>MERCADO UNION</t>
  </si>
  <si>
    <t>BLANCA NUBIA CARO</t>
  </si>
  <si>
    <t>Calle 19 54- 95</t>
  </si>
  <si>
    <t>19653</t>
  </si>
  <si>
    <t>MERCADOS AAA SAS</t>
  </si>
  <si>
    <t>BRAHIAN CORREA MARTINEZ</t>
  </si>
  <si>
    <t>cra 63aa #71-50</t>
  </si>
  <si>
    <t>10875</t>
  </si>
  <si>
    <t>MERCADOS ASARO</t>
  </si>
  <si>
    <t>PLATIK - KYK VIDEOJUEGOS Y</t>
  </si>
  <si>
    <t>CR 141A BIS  143B 10</t>
  </si>
  <si>
    <t>FLORISTERIA TIBABUYES</t>
  </si>
  <si>
    <t>CL 143 # 129 A 05 BRR SABANA DE TIBABUYES</t>
  </si>
  <si>
    <t>24002</t>
  </si>
  <si>
    <t>MERCADOS DIAMANTE</t>
  </si>
  <si>
    <t>FERREMETALICA LA PRINCIPAL</t>
  </si>
  <si>
    <t>PUERTO CONCORDIA</t>
  </si>
  <si>
    <t>CR 2 # 12 13 BRR CENTRO</t>
  </si>
  <si>
    <t>4419</t>
  </si>
  <si>
    <t>MERCADOS DONDE MANUEL</t>
  </si>
  <si>
    <t>Bogota Calle 109</t>
  </si>
  <si>
    <t>Carrera 45 No.108A - 50/30/34 Edificio Bosch Loc.102</t>
  </si>
  <si>
    <t>Bogotá Calle 109</t>
  </si>
  <si>
    <t xml:space="preserve">Cra. 45 N° 108 A -50-30-34  Local 101 - 102  Edificio Bosch </t>
  </si>
  <si>
    <t>Cra. 45 N° 108 A -50-30-34  Local 101 - 102  Edificio</t>
  </si>
  <si>
    <t>25168</t>
  </si>
  <si>
    <t>MERCADOS EL BOMBAZO</t>
  </si>
  <si>
    <t>SANDRA MILENA  FERNANDEZ ELORSA</t>
  </si>
  <si>
    <t>cll 19 # 20 - 65 barrio</t>
  </si>
  <si>
    <t>23178</t>
  </si>
  <si>
    <t>MISCELANEA Y PAPELERIA LA FORTALEZA</t>
  </si>
  <si>
    <t>PLATIK - DROGUERIA LA ECONOMÍA</t>
  </si>
  <si>
    <t>CL 71G SUR 14 91</t>
  </si>
  <si>
    <t>VARIEDADES DINAK</t>
  </si>
  <si>
    <t>CL 71 G SUR # 14 70 BRR LA FORTALEZA</t>
  </si>
  <si>
    <t>24755</t>
  </si>
  <si>
    <t>MISCELANEA Y PAPELERIA LAURENN</t>
  </si>
  <si>
    <t>LUZ DARY  GARCIA</t>
  </si>
  <si>
    <t>CONCEPCIÓN</t>
  </si>
  <si>
    <t>CALLE 19 NRO 19- 58</t>
  </si>
  <si>
    <t>PUNTOS Y TRAZOS MALAGA</t>
  </si>
  <si>
    <t>MALAGA</t>
  </si>
  <si>
    <t>CL 24 # 7-141 BRR PRADOS DE SEVILLA</t>
  </si>
  <si>
    <t>21805</t>
  </si>
  <si>
    <t>MISCELANEA Y PAPELERIA LUKIS</t>
  </si>
  <si>
    <t>MARIBEL GARCA GUICON</t>
  </si>
  <si>
    <t>NUNCHIA</t>
  </si>
  <si>
    <t>CL 5 # 3 11 BRR CENTRO</t>
  </si>
  <si>
    <t>19977</t>
  </si>
  <si>
    <t>MISCELANEA Y PAPELERIA MAC SERVICE</t>
  </si>
  <si>
    <t>CR 107 75B 15</t>
  </si>
  <si>
    <t>7693</t>
  </si>
  <si>
    <t>MISCELANEA Y PAPELERIA MILLENNIUM</t>
  </si>
  <si>
    <t>23933</t>
  </si>
  <si>
    <t>MISCELANEA Y PAPELERIA NELLY</t>
  </si>
  <si>
    <t>SARA PUENTES  (500)</t>
  </si>
  <si>
    <t>Carrera 45   # 74  - 01</t>
  </si>
  <si>
    <t>20045</t>
  </si>
  <si>
    <t>MISCELANEA Y PERFUMERIA DANNA</t>
  </si>
  <si>
    <t>LEIDY FERNANDA NI??O NI??O</t>
  </si>
  <si>
    <t>Cra 9 10-81</t>
  </si>
  <si>
    <t>RUIZDTELESERVICIOS</t>
  </si>
  <si>
    <t>PAZ DE RIO</t>
  </si>
  <si>
    <t>CR 9 S # 1 15  CEN BRR CENTRO</t>
  </si>
  <si>
    <t>22088</t>
  </si>
  <si>
    <t>MISCELANEA Y VARIEDADES DYLAN</t>
  </si>
  <si>
    <t>NEGOCIOS GOCO</t>
  </si>
  <si>
    <t>CRA. 4 #6-13 CUNDAY TOLIMA COLOMBIA</t>
  </si>
  <si>
    <t>21947</t>
  </si>
  <si>
    <t>MISCELANEA Y VARIEDADES KRISS</t>
  </si>
  <si>
    <t>VARIEDADES MARY</t>
  </si>
  <si>
    <t>HATILLO DE LOBA</t>
  </si>
  <si>
    <t>Hatillo de loba</t>
  </si>
  <si>
    <t>VARIEDADES BAYTER</t>
  </si>
  <si>
    <t>BARRANCO DE LOBA</t>
  </si>
  <si>
    <t>CRA. 16 #15-87 BARRANCO DE LOBA BOLVAR</t>
  </si>
  <si>
    <t>24715</t>
  </si>
  <si>
    <t>MISCELANEA Y VARIEDADES MELODY</t>
  </si>
  <si>
    <t>PAPELERIA DAVID</t>
  </si>
  <si>
    <t>MZ R CASA 14</t>
  </si>
  <si>
    <t>15572</t>
  </si>
  <si>
    <t>OLIMPICA CARTAGO  NO. 555</t>
  </si>
  <si>
    <t>JHON FREDY CARMONA</t>
  </si>
  <si>
    <t>Carrera 5  10- 28</t>
  </si>
  <si>
    <t>22857</t>
  </si>
  <si>
    <t>OLIMPICA CERETE</t>
  </si>
  <si>
    <t>JULIO ESQUIVEL MARTINEZ</t>
  </si>
  <si>
    <t>Cll 12 #11-13</t>
  </si>
  <si>
    <t>CR 15 NO. 9 A - 132 AV SANTANDER</t>
  </si>
  <si>
    <t>10353</t>
  </si>
  <si>
    <t>OLIMPICA CHIA</t>
  </si>
  <si>
    <t>SUPER COPIAS CHIA</t>
  </si>
  <si>
    <t>CL. 12 #11-25 CHA CUNDINAMARCA COLOMBIA</t>
  </si>
  <si>
    <t>7080</t>
  </si>
  <si>
    <t>OLIMPICA CHICO</t>
  </si>
  <si>
    <t>Calle 99</t>
  </si>
  <si>
    <t>Carrera 9A # 99-02 Piso 1</t>
  </si>
  <si>
    <t>Bogotá Calle 99</t>
  </si>
  <si>
    <t>Cra. 9A No. 99-02</t>
  </si>
  <si>
    <t>PLATIK - DROGUERIA CEDRIFARMA 96</t>
  </si>
  <si>
    <t>CL 96 10 24</t>
  </si>
  <si>
    <t>MOBILE STORE AA</t>
  </si>
  <si>
    <t>CRA. 7A #94A-18 BOGOT COLOMBIA</t>
  </si>
  <si>
    <t>5676</t>
  </si>
  <si>
    <t>OLIMPICA CIENAGA</t>
  </si>
  <si>
    <t>ISABEL MONTESINO</t>
  </si>
  <si>
    <t>Clle 18c kra 26 esquina</t>
  </si>
  <si>
    <t>VARIEDADES Y NOVEDADES JULOBA</t>
  </si>
  <si>
    <t>CR 11 A # 7 25 BRR CENTRAL</t>
  </si>
  <si>
    <t>22843</t>
  </si>
  <si>
    <t>OLIMPICA CIENAGA DE ORO</t>
  </si>
  <si>
    <t>COLPAGOS CIENAGA DE ORO</t>
  </si>
  <si>
    <t>CR 15 # 7 - 31 BRR CIENAGA DE ORO</t>
  </si>
  <si>
    <t>5618</t>
  </si>
  <si>
    <t>OLIMPICA CLLE 63</t>
  </si>
  <si>
    <t>5632</t>
  </si>
  <si>
    <t>OLIMPICA COLINA</t>
  </si>
  <si>
    <t>23822</t>
  </si>
  <si>
    <t>OLIMPICA COSMOS 64 STO 454</t>
  </si>
  <si>
    <t>CRA. 13 NO. 63-39 L-14</t>
  </si>
  <si>
    <t>7129</t>
  </si>
  <si>
    <t>OLIMPICA FALQUEZ SAO 203</t>
  </si>
  <si>
    <t>SANDY  LE??N MORELLI</t>
  </si>
  <si>
    <t>Calle 17 7-19</t>
  </si>
  <si>
    <t>MI OFICINA  MULTISERVICIOS</t>
  </si>
  <si>
    <t>CR 6 # 22 29 BRR  CENTRO</t>
  </si>
  <si>
    <t>3803</t>
  </si>
  <si>
    <t>OLIMPICA GIRARDOT</t>
  </si>
  <si>
    <t>MASRED018</t>
  </si>
  <si>
    <t>CR 9 # 14 24 BRR CENTRO</t>
  </si>
  <si>
    <t>7551</t>
  </si>
  <si>
    <t>OLIMPICA GTECH  PEREIRA</t>
  </si>
  <si>
    <t>CARLOS ARIEL SANCHEZ HERRERA</t>
  </si>
  <si>
    <t>CALLE 35 #11 A22</t>
  </si>
  <si>
    <t>COMUNICACIONESGPMCOM</t>
  </si>
  <si>
    <t>CRA. 17 #38-191 PEREIRA RISARALDA</t>
  </si>
  <si>
    <t>24084</t>
  </si>
  <si>
    <t>LA CASA DEL LADRILLO DE SAN ESTANISLAO</t>
  </si>
  <si>
    <t>SARA OSPINO</t>
  </si>
  <si>
    <t>REPELÓN</t>
  </si>
  <si>
    <t>Calle 7 # 7- 12 BARrio c</t>
  </si>
  <si>
    <t>TECNOMOVIL Y PRODUCTOS JULIAO</t>
  </si>
  <si>
    <t>REPELON</t>
  </si>
  <si>
    <t>CL 8 # 5 64 BRR LA CENTRAL</t>
  </si>
  <si>
    <t>20379</t>
  </si>
  <si>
    <t>LA CASA DEL MINUTO 2</t>
  </si>
  <si>
    <t>CASA  DEL MINUTO 1</t>
  </si>
  <si>
    <t>Carrera 23  #  26  14</t>
  </si>
  <si>
    <t>CR 22 # 24 04 BRR CENTRO</t>
  </si>
  <si>
    <t>19403</t>
  </si>
  <si>
    <t>LA CASADEL ASEO</t>
  </si>
  <si>
    <t>22220</t>
  </si>
  <si>
    <t>LA CASITA DEL CELULAR</t>
  </si>
  <si>
    <t>JORGE EDUARDO URIBE MEJIA</t>
  </si>
  <si>
    <t>LA APARTADA</t>
  </si>
  <si>
    <t>calle 20 # 14 - 56</t>
  </si>
  <si>
    <t>VARIEDADES TOPO</t>
  </si>
  <si>
    <t>MONTELIBANO</t>
  </si>
  <si>
    <t>MZ 6 LT 11 BRR CAMINO CORRECTO</t>
  </si>
  <si>
    <t>21959</t>
  </si>
  <si>
    <t>LA CASONA DE LA DOCE HOSPEDAJE</t>
  </si>
  <si>
    <t>JULIAN ANDRES VILLAMARIN QUIJANO</t>
  </si>
  <si>
    <t>cra 12 5 03</t>
  </si>
  <si>
    <t>MUNDO S Y S COMUNICACIONES</t>
  </si>
  <si>
    <t>CR 11 # 4 25 BRR CENTRO</t>
  </si>
  <si>
    <t>18546</t>
  </si>
  <si>
    <t>LA CIGARRA VILLA</t>
  </si>
  <si>
    <t>22341</t>
  </si>
  <si>
    <t>LA DESPENSA EXPRESS SAS</t>
  </si>
  <si>
    <t>PLATIK - CIGARRERIA SANTA</t>
  </si>
  <si>
    <t>CL 127 19 15</t>
  </si>
  <si>
    <t>ELITE PRINT DIGITAL</t>
  </si>
  <si>
    <t>CL. 125 #21A-29 BOGOT COLOMBIA</t>
  </si>
  <si>
    <t>17486</t>
  </si>
  <si>
    <t>LA ECONOMIA 5014</t>
  </si>
  <si>
    <t>15690</t>
  </si>
  <si>
    <t>LA ECONOMIA COMERCIAL SAS</t>
  </si>
  <si>
    <t>MISCELANEA THALY</t>
  </si>
  <si>
    <t>CR 23 A # 25 27 BRR FERMIN LOPEZ</t>
  </si>
  <si>
    <t>19354</t>
  </si>
  <si>
    <t>LA ECONOMIA DROGUERIA # 13043</t>
  </si>
  <si>
    <t>MAIRA BEATRIZ SILVERA FERNANDEZ</t>
  </si>
  <si>
    <t>Kr 45 calle 18D</t>
  </si>
  <si>
    <t>12094</t>
  </si>
  <si>
    <t>LA ECONOMIA DROGUERIA 12013</t>
  </si>
  <si>
    <t>LEIDY L??PEZ RODRIGUEZ</t>
  </si>
  <si>
    <t>CRA 28 num 55 - 33</t>
  </si>
  <si>
    <t>MASRED048</t>
  </si>
  <si>
    <t>CL 54 # 20 42 BRR TOCOROMA</t>
  </si>
  <si>
    <t>22340</t>
  </si>
  <si>
    <t>MERCADOS EL GRAN NOGAL</t>
  </si>
  <si>
    <t>MINIMARKET LA HACIENDA 1</t>
  </si>
  <si>
    <t>CL. 7B #39-23 VILLAVICENCIO META COLOMBIA</t>
  </si>
  <si>
    <t>22924</t>
  </si>
  <si>
    <t>MERCADOS EL JUBILEO</t>
  </si>
  <si>
    <t>3392</t>
  </si>
  <si>
    <t>MERCADOS EL OTRO MUNDO SUC DOS</t>
  </si>
  <si>
    <t>PLATIK - DROGUERIA ALCOSTO 116</t>
  </si>
  <si>
    <t>CR 18 116 24 LC4</t>
  </si>
  <si>
    <t>24966</t>
  </si>
  <si>
    <t>MERCADOS EL TIGRE</t>
  </si>
  <si>
    <t>JACKELINE  GALEANO YAIMA</t>
  </si>
  <si>
    <t>crr 67 98-54</t>
  </si>
  <si>
    <t>VARIEDADES SAN ISIDRO</t>
  </si>
  <si>
    <t>CL 95 # 52 37 BRR SAN ISIDRO ARANJUEZ</t>
  </si>
  <si>
    <t>21062</t>
  </si>
  <si>
    <t>MERCADOS LA 58</t>
  </si>
  <si>
    <t>MARINA Y EDWARDO BLANQUIZAL</t>
  </si>
  <si>
    <t>Calle 58  #  90-192</t>
  </si>
  <si>
    <t>21418</t>
  </si>
  <si>
    <t>MERCADOS LA ESMERALDA SOMONDOCO</t>
  </si>
  <si>
    <t>CELL CENTER JENESANO</t>
  </si>
  <si>
    <t>carrera 2 # 8-11</t>
  </si>
  <si>
    <t>VARIEDADES Y PAPELERIA LIVY</t>
  </si>
  <si>
    <t>SOMONDOCO</t>
  </si>
  <si>
    <t>CL 5 # 2 - 89 BRR CENTRO</t>
  </si>
  <si>
    <t>12065</t>
  </si>
  <si>
    <t>MERCADOS LA PRINCIPAL N 1</t>
  </si>
  <si>
    <t>MARIA DOLLY MARIN ARROYABE</t>
  </si>
  <si>
    <t>22679</t>
  </si>
  <si>
    <t>MERCADOS MERKAHORRO COPACABANA</t>
  </si>
  <si>
    <t>ERIKA PATIRRO</t>
  </si>
  <si>
    <t>calle 50#51-25 parque co</t>
  </si>
  <si>
    <t>13496</t>
  </si>
  <si>
    <t>MERCADOS MONTE AZUL REY</t>
  </si>
  <si>
    <t>JAIBER CORREA</t>
  </si>
  <si>
    <t>Cra 82c 104cc-30</t>
  </si>
  <si>
    <t>24788</t>
  </si>
  <si>
    <t>MERCADOS SH</t>
  </si>
  <si>
    <t>MATIAS NET JHONATAN RESTREPO</t>
  </si>
  <si>
    <t>Carrera 65   # 73  - 205</t>
  </si>
  <si>
    <t>13944</t>
  </si>
  <si>
    <t>MERCADOS Y PANADERIA CAMPO AMOR</t>
  </si>
  <si>
    <t>DANGEL IRMA</t>
  </si>
  <si>
    <t>Carrera 52 2 sue</t>
  </si>
  <si>
    <t>23020</t>
  </si>
  <si>
    <t>MERCAHOGAR</t>
  </si>
  <si>
    <t>PAPELERIA GABY</t>
  </si>
  <si>
    <t>CR 27 # 21 20 BRR CENTRO</t>
  </si>
  <si>
    <t>8281</t>
  </si>
  <si>
    <t>MISCELANEA Y VARIEDADES POLO RAMOS</t>
  </si>
  <si>
    <t>21809</t>
  </si>
  <si>
    <t>MISCELANEA@ NET</t>
  </si>
  <si>
    <t>18874</t>
  </si>
  <si>
    <t>MISCELANEOS EL 102</t>
  </si>
  <si>
    <t>PLATIK - SERVI COMERCIALIZACION</t>
  </si>
  <si>
    <t>CRA 53 46 31</t>
  </si>
  <si>
    <t>20397</t>
  </si>
  <si>
    <t>MISELANEA KELDANY</t>
  </si>
  <si>
    <t>RITA VALENCIA REALEZ</t>
  </si>
  <si>
    <t>PONEDERA</t>
  </si>
  <si>
    <t>Cra 8 #6-25</t>
  </si>
  <si>
    <t>PAPAELERIA PLAZA CENTER</t>
  </si>
  <si>
    <t>PALMAR DE VARELA</t>
  </si>
  <si>
    <t>CL 4 # 5-16 BRR CENTRO</t>
  </si>
  <si>
    <t>20566</t>
  </si>
  <si>
    <t>MITI MITI SUPER MARKET EXPRESS</t>
  </si>
  <si>
    <t>LINDA VIVIANA CHACON</t>
  </si>
  <si>
    <t>CHÍA</t>
  </si>
  <si>
    <t>Carrera 13 # 15 - 22</t>
  </si>
  <si>
    <t>JR WEBCEL</t>
  </si>
  <si>
    <t>CL 15 # 13 41 BRR SAN LUIS</t>
  </si>
  <si>
    <t>24209</t>
  </si>
  <si>
    <t>MOBIL COCOROLLO EL ALTICO</t>
  </si>
  <si>
    <t>JUAN DAVID ZAPATA</t>
  </si>
  <si>
    <t>Calle 100 Sur  # 49 D -</t>
  </si>
  <si>
    <t>25028</t>
  </si>
  <si>
    <t>MOBILE ACCESORIOS</t>
  </si>
  <si>
    <t>Cali Av Sexta</t>
  </si>
  <si>
    <t>Calle 21 Norte No.5 B - 46</t>
  </si>
  <si>
    <t>CONSUELO MURROZ MURROZ</t>
  </si>
  <si>
    <t>Calle 18 Norte  # 5  A -</t>
  </si>
  <si>
    <t>21453</t>
  </si>
  <si>
    <t>MODA SPORT M J</t>
  </si>
  <si>
    <t>LUZ DENIA</t>
  </si>
  <si>
    <t>SANTO DOMINGO</t>
  </si>
  <si>
    <t>Vereda    #   -    Barri</t>
  </si>
  <si>
    <t>24349</t>
  </si>
  <si>
    <t>MORA MOLINA MARA MILENA</t>
  </si>
  <si>
    <t>Calle 48 - Carreras 13 y 14 C.Cial. Alamedas del Sinu</t>
  </si>
  <si>
    <t>ROCHY Y SERNA COMUNICACIONES</t>
  </si>
  <si>
    <t>MONTERÍA</t>
  </si>
  <si>
    <t>Carrera 12   # 57  - 12</t>
  </si>
  <si>
    <t>PAGA TODO LA 44</t>
  </si>
  <si>
    <t>CL 44 # 16 C 40 BRR VILLA CAMPESTRE</t>
  </si>
  <si>
    <t>20281</t>
  </si>
  <si>
    <t>MOTO EXPRESS REPUESTOS ACCESORIOS Y OTROS</t>
  </si>
  <si>
    <t>PAOLA  SILVA(VIILLA DEL LAGO)</t>
  </si>
  <si>
    <t>Carrera 26   # 70  - 31</t>
  </si>
  <si>
    <t>VARIEDADES MAFECAFE</t>
  </si>
  <si>
    <t>CL 52 # 24 C 42 BRR NUEVA FLORESTA</t>
  </si>
  <si>
    <t>25247</t>
  </si>
  <si>
    <t>MOTO LLANTAS SEVILLA</t>
  </si>
  <si>
    <t>ESTELLA CUARTAS</t>
  </si>
  <si>
    <t>Carrera 47   # 4910  -</t>
  </si>
  <si>
    <t>SUBLIIDEAS SEVILLA</t>
  </si>
  <si>
    <t>CRA. 53 #54-14 SEVILLA VALLE DEL CAUCA</t>
  </si>
  <si>
    <t>21858</t>
  </si>
  <si>
    <t>MOTO MAR</t>
  </si>
  <si>
    <t>NERIED HINCAPIE</t>
  </si>
  <si>
    <t>BAHÍA SOLANO</t>
  </si>
  <si>
    <t>Manzana a casa 146 Atena</t>
  </si>
  <si>
    <t>MASRED149</t>
  </si>
  <si>
    <t>CR 6 # 31 27 BRR HUAPANGO</t>
  </si>
  <si>
    <t>23818</t>
  </si>
  <si>
    <t>ORIELSO AREVALO</t>
  </si>
  <si>
    <t>MARIA SILVIA DIAZ 50</t>
  </si>
  <si>
    <t>AV. 6e. # 3an - 34 corli</t>
  </si>
  <si>
    <t>25399</t>
  </si>
  <si>
    <t>ORTEGA EN LINEA</t>
  </si>
  <si>
    <t>ROCIO ENELIA CORTES MONTARA</t>
  </si>
  <si>
    <t>CLL 5 # 14 - 14 CENTRO</t>
  </si>
  <si>
    <t>23870</t>
  </si>
  <si>
    <t>OSROCA MENSAJERIA</t>
  </si>
  <si>
    <t>MELBA LUCIA CORTAZAR</t>
  </si>
  <si>
    <t>cra 1 71-39 tunal</t>
  </si>
  <si>
    <t>DROGUERIA MIRAFLORES</t>
  </si>
  <si>
    <t>CL 83 # 2 83 BRR AV PEDRO TAFUR</t>
  </si>
  <si>
    <t>18919</t>
  </si>
  <si>
    <t>OVICELL DE MOMIL</t>
  </si>
  <si>
    <t>23281</t>
  </si>
  <si>
    <t>P&amp;S PRODUCTOS Y SERVICIOS BARICHARA</t>
  </si>
  <si>
    <t>EQUIPOS Y ACCESORIOS</t>
  </si>
  <si>
    <t>BARICHARA</t>
  </si>
  <si>
    <t>CR 6 # 4 46 BRR SAN LUIS</t>
  </si>
  <si>
    <t>117302</t>
  </si>
  <si>
    <t>PA INTERNET</t>
  </si>
  <si>
    <t>DIANA ANGARITA VILORIA</t>
  </si>
  <si>
    <t>calle 80 no  7- 33 barri</t>
  </si>
  <si>
    <t>SAI LOSTRESHERMANOS</t>
  </si>
  <si>
    <t>CL 98 E # 7 F 154 BRR LAS MALVINAS</t>
  </si>
  <si>
    <t>19117</t>
  </si>
  <si>
    <t>PA PILOS MISCELANEA Y PAPELERIA OSCAR PEÃ'A</t>
  </si>
  <si>
    <t>24403</t>
  </si>
  <si>
    <t>PACHECO PEREZ RAFAEL JOSE</t>
  </si>
  <si>
    <t>IN??S MAR??A G??MEZ</t>
  </si>
  <si>
    <t>Carrera 17 #12B-22</t>
  </si>
  <si>
    <t>MANTENIMIENTO  SEGURIDAD RP</t>
  </si>
  <si>
    <t>CL. 12A #16-35 AGUACHICA CESAR COLOMBIA</t>
  </si>
  <si>
    <t>602207</t>
  </si>
  <si>
    <t>PAGATODO BO CENTRO COMERCIAL GRAN PLAZA EL ENSUEÃ'O</t>
  </si>
  <si>
    <t>PLATIK - FAMICARI</t>
  </si>
  <si>
    <t>CL 59 S 52 24 T13 A101</t>
  </si>
  <si>
    <t>FAMICARI</t>
  </si>
  <si>
    <t>CL 59 SUR # 52 24  TO 13 AP 101 BRR</t>
  </si>
  <si>
    <t>602271</t>
  </si>
  <si>
    <t>PAGATODO FA PLANADAS TERMINAL MOSQUERA</t>
  </si>
  <si>
    <t>19351</t>
  </si>
  <si>
    <t>LA ECONOMIA DROGUERIA 13044</t>
  </si>
  <si>
    <t>ELVIRA LOPEZ</t>
  </si>
  <si>
    <t>Calle 20 #22-61</t>
  </si>
  <si>
    <t>19363</t>
  </si>
  <si>
    <t>LA ECONOMIA DROGUERIA 654</t>
  </si>
  <si>
    <t>WALBERTO OROZCO</t>
  </si>
  <si>
    <t>Calle 72 68-40</t>
  </si>
  <si>
    <t>24343</t>
  </si>
  <si>
    <t>LA ECONOMIA DROGUERIA 96</t>
  </si>
  <si>
    <t>NELVIS CHARRIS HINCAPIE</t>
  </si>
  <si>
    <t>Clle 13 kra 21 esquina</t>
  </si>
  <si>
    <t>19362</t>
  </si>
  <si>
    <t>LA ECONOMIA DROGUERIA MINI MARKET N.72</t>
  </si>
  <si>
    <t>LEXCELL</t>
  </si>
  <si>
    <t>CR 6 # 5 26 BRR CENTRO</t>
  </si>
  <si>
    <t>19371</t>
  </si>
  <si>
    <t>LA ECONOMIA DROGUERIA N 628</t>
  </si>
  <si>
    <t>19375</t>
  </si>
  <si>
    <t>LA ECONOMIA DROGUERIA N 679</t>
  </si>
  <si>
    <t>SILVIA MARGARITA SIERRA SIERRA</t>
  </si>
  <si>
    <t>MONTELÍBANO</t>
  </si>
  <si>
    <t>Calle 16#14-80</t>
  </si>
  <si>
    <t>MULTISERVIS ELILAU</t>
  </si>
  <si>
    <t>CL. 16 #360 MONTELIBANO MONTELBANO</t>
  </si>
  <si>
    <t>19383</t>
  </si>
  <si>
    <t>LA ECONOMIA DROGUERIA N 693</t>
  </si>
  <si>
    <t>SANDRA ESTHER  RACINE</t>
  </si>
  <si>
    <t>calle 33#8-07</t>
  </si>
  <si>
    <t>COLPAGOS</t>
  </si>
  <si>
    <t>CL 34 # 10 A 38 BRR LA CEIBA</t>
  </si>
  <si>
    <t>15540</t>
  </si>
  <si>
    <t>LA ECONOMIA DROGUERIA NO 7042</t>
  </si>
  <si>
    <t>VICTOR JOSE ZARATE  CONTRERAS</t>
  </si>
  <si>
    <t>cl 5b 19 e 40 bra dundak</t>
  </si>
  <si>
    <t>PUNTOSERVIS VALLEDUPAR 11</t>
  </si>
  <si>
    <t>CR 19 D # 4 C 04  P 1 BRR CALLEJAS DEL</t>
  </si>
  <si>
    <t>19839</t>
  </si>
  <si>
    <t>LA ESTACION FLORENCIA</t>
  </si>
  <si>
    <t>MARLON VARGAS YEPEZ</t>
  </si>
  <si>
    <t>Cr 9 # 15A-12</t>
  </si>
  <si>
    <t>CL 15 # 9 20 BRR CENTRO</t>
  </si>
  <si>
    <t>8924</t>
  </si>
  <si>
    <t>LA ESTACION NET</t>
  </si>
  <si>
    <t>17834</t>
  </si>
  <si>
    <t>MERCAHORRO</t>
  </si>
  <si>
    <t>ZITA PALACIOS</t>
  </si>
  <si>
    <t>Calle 13 # 19 - 36</t>
  </si>
  <si>
    <t>MASRED087</t>
  </si>
  <si>
    <t>CL 17 # 20 95 BRR CENTRO</t>
  </si>
  <si>
    <t>19630</t>
  </si>
  <si>
    <t>MERCALDAS CAMPOHERMOSO</t>
  </si>
  <si>
    <t>JHONIER ANDRES  LOPEZ TORO</t>
  </si>
  <si>
    <t>carrera 20 nro 15-03 ba</t>
  </si>
  <si>
    <t>MASRED027</t>
  </si>
  <si>
    <t>CR 20 # 17 04 BRR CENTRO</t>
  </si>
  <si>
    <t>5924</t>
  </si>
  <si>
    <t>MERCALDAS CENTRO</t>
  </si>
  <si>
    <t>MASRED026</t>
  </si>
  <si>
    <t>CR 21 # 17 64 BRR CENTRO</t>
  </si>
  <si>
    <t>19629</t>
  </si>
  <si>
    <t>MERCALDAS CRISTO REY</t>
  </si>
  <si>
    <t>JORGE ENRRIQUE JIMENEZ</t>
  </si>
  <si>
    <t>Calle 45 25 30</t>
  </si>
  <si>
    <t>5927</t>
  </si>
  <si>
    <t>MERCALDAS ENEA</t>
  </si>
  <si>
    <t>PV ALTA SUIZA</t>
  </si>
  <si>
    <t>TRANSVERSAL 72 NRO. 16 - 11</t>
  </si>
  <si>
    <t>WILLIAM ORTIZ OSPINA</t>
  </si>
  <si>
    <t>CLL 100a #33-23</t>
  </si>
  <si>
    <t>MISCELANEA JACOBO LA 77</t>
  </si>
  <si>
    <t>CL 77 # 20 08 BRR MILAN</t>
  </si>
  <si>
    <t>4563</t>
  </si>
  <si>
    <t>MERCALDAS LA CALLEJA</t>
  </si>
  <si>
    <t>MULTIFAMILIAR ALBEIRO PATINO</t>
  </si>
  <si>
    <t>Carrera 22  #  47 11</t>
  </si>
  <si>
    <t>LAS TRES FRAGATAS</t>
  </si>
  <si>
    <t>CR 22 # 47 14  LC 2 BRR SAN JORGE</t>
  </si>
  <si>
    <t>12126</t>
  </si>
  <si>
    <t>MERCALDAS LAS PALMAS</t>
  </si>
  <si>
    <t>CAMINO DE LA U MARIA EUGENIA</t>
  </si>
  <si>
    <t>Calle 62  #  24b 70</t>
  </si>
  <si>
    <t>PAPELERIA TRIPLE A</t>
  </si>
  <si>
    <t>CL 54 # 23 - 163 BARRIO ARBOLEDA</t>
  </si>
  <si>
    <t>13529</t>
  </si>
  <si>
    <t>MERCALDAS NEIRA</t>
  </si>
  <si>
    <t>BIBIANA OCAMPO NEIRA</t>
  </si>
  <si>
    <t>NEIRA</t>
  </si>
  <si>
    <t>Calle 6  #  11  24   Bar</t>
  </si>
  <si>
    <t>MUNDO XXI</t>
  </si>
  <si>
    <t>CR 10 # 8 27 BRR CENTRO</t>
  </si>
  <si>
    <t>15443</t>
  </si>
  <si>
    <t>MERCALDAS PALERMO</t>
  </si>
  <si>
    <t>19631</t>
  </si>
  <si>
    <t>MERCALDAS SAN MARCEL</t>
  </si>
  <si>
    <t>BLANCA ESPINOSA</t>
  </si>
  <si>
    <t>Kr 35 96 51</t>
  </si>
  <si>
    <t>13526</t>
  </si>
  <si>
    <t>MERCALDAS SULTANA</t>
  </si>
  <si>
    <t>JULIAN FERNANDO ARANZAZU HENAO</t>
  </si>
  <si>
    <t>Calle 67  #  11  26   Ba</t>
  </si>
  <si>
    <t>CL 67 # 11 67  LC 1 BRR LA SULTANA</t>
  </si>
  <si>
    <t>19628</t>
  </si>
  <si>
    <t>MERCALDAS VERSALLES</t>
  </si>
  <si>
    <t>OLGA BEATRIZ DIAZ</t>
  </si>
  <si>
    <t>Calle 50 25 65</t>
  </si>
  <si>
    <t>PAPELERIA Y VARIEDADES MIS</t>
  </si>
  <si>
    <t>CR 25 # 49 23 BRR VERSALLES</t>
  </si>
  <si>
    <t>21460</t>
  </si>
  <si>
    <t>MOTO PITS V</t>
  </si>
  <si>
    <t>ELIANA MARCELA SOSA RIVERA</t>
  </si>
  <si>
    <t>YALI</t>
  </si>
  <si>
    <t>Calle    # 20  -    Barr</t>
  </si>
  <si>
    <t>PAPELERIA EMANUEL</t>
  </si>
  <si>
    <t>CL 20 A # 18 94  PAR BRR PARQUE</t>
  </si>
  <si>
    <t>24903</t>
  </si>
  <si>
    <t>MOTORIZADOS MENSAJERIA Y MOTORIZADOS</t>
  </si>
  <si>
    <t>MICROMERCADO SULTAN</t>
  </si>
  <si>
    <t>CL 1 # 6 53  MZ F CA 93 BRR PASEO GALICIA</t>
  </si>
  <si>
    <t>25402</t>
  </si>
  <si>
    <t>MOVIL ACCESORIOS</t>
  </si>
  <si>
    <t>VARIEDADES LA TERCERA</t>
  </si>
  <si>
    <t>Calle 3 Oeste # D 50  31</t>
  </si>
  <si>
    <t>RAPITIENDA EL SOL</t>
  </si>
  <si>
    <t>CRA. 39 #2-39 CALI VALLE DEL CAUCA</t>
  </si>
  <si>
    <t>24082</t>
  </si>
  <si>
    <t>MOVILCENTER DEL NORTE S.A.S.</t>
  </si>
  <si>
    <t>24864</t>
  </si>
  <si>
    <t>MOVILES LA 30</t>
  </si>
  <si>
    <t>MILADYS MORENO</t>
  </si>
  <si>
    <t>Calle 69 # 30-74</t>
  </si>
  <si>
    <t>761</t>
  </si>
  <si>
    <t>MOVILES R ROLDAN - SANTA TERESITA</t>
  </si>
  <si>
    <t>PAPELERIA  MAIDU</t>
  </si>
  <si>
    <t>Carrera 76  #  34 A 27</t>
  </si>
  <si>
    <t>762</t>
  </si>
  <si>
    <t>MOVILES R ROLDAN BOLIVARIANA</t>
  </si>
  <si>
    <t>COSECHAR COSECHAR</t>
  </si>
  <si>
    <t>Carrera 66 a   # 33- 25</t>
  </si>
  <si>
    <t>764</t>
  </si>
  <si>
    <t>MOVILES R ROLDAN COLOMBIA</t>
  </si>
  <si>
    <t>LOS ESTUCHES</t>
  </si>
  <si>
    <t>Calle 48 d   # 66 15  -</t>
  </si>
  <si>
    <t>10328</t>
  </si>
  <si>
    <t>MOVILES R-ROLDAN- LOS COLORES SAN CLEMENTE</t>
  </si>
  <si>
    <t>18693</t>
  </si>
  <si>
    <t>MOVILES Y PAGOS LOS COMUNEROS</t>
  </si>
  <si>
    <t>15121</t>
  </si>
  <si>
    <t>NUEVA DROGUERIA ECONOMICA</t>
  </si>
  <si>
    <t>BLANCA IRENE CARDONA RIOS</t>
  </si>
  <si>
    <t>PUEBLORRICO</t>
  </si>
  <si>
    <t>Carrera cordoba 30</t>
  </si>
  <si>
    <t>14280</t>
  </si>
  <si>
    <t>NUEVA DROGUERIA SAN MARTIN</t>
  </si>
  <si>
    <t>24393</t>
  </si>
  <si>
    <t>NUEVA MOVIL S.A.S.</t>
  </si>
  <si>
    <t>NUEVA MOVIL NARE</t>
  </si>
  <si>
    <t>CR 43a 34  95</t>
  </si>
  <si>
    <t>14323</t>
  </si>
  <si>
    <t>OASIS DABUBIO</t>
  </si>
  <si>
    <t>7093</t>
  </si>
  <si>
    <t>OCCIDENTAL DE LOTERIAS DEL PACIFICO</t>
  </si>
  <si>
    <t>PV. BUENAVENTURA</t>
  </si>
  <si>
    <t>BUENAVENTURA</t>
  </si>
  <si>
    <t>KR 5A 1 13</t>
  </si>
  <si>
    <t>IVAN LEONARDO MORA ALVAREZ</t>
  </si>
  <si>
    <t>Calle 3b # 14-19</t>
  </si>
  <si>
    <t>CRA. 3 A 1 - 09 EDF. LA ESTRELLA</t>
  </si>
  <si>
    <t>6342</t>
  </si>
  <si>
    <t>OF. ECHEVERRY SUBA CENTRO</t>
  </si>
  <si>
    <t>6345</t>
  </si>
  <si>
    <t>OF. ECHEVERRY USAQUEN</t>
  </si>
  <si>
    <t>6349</t>
  </si>
  <si>
    <t>OF.ECHEVERRY CC CAOBOS</t>
  </si>
  <si>
    <t>18675</t>
  </si>
  <si>
    <t>OFFICE SCHOOL SAN GIL</t>
  </si>
  <si>
    <t>MASRED144</t>
  </si>
  <si>
    <t>CR 10 # 12 65 BRR PARQUE</t>
  </si>
  <si>
    <t>23333</t>
  </si>
  <si>
    <t>OFFIMARKET</t>
  </si>
  <si>
    <t>JOSE MIGUEL  GOEZ RIVERA</t>
  </si>
  <si>
    <t>Calle 5 3 a 39  Caucasia</t>
  </si>
  <si>
    <t>PUNTOSERVIS IBAGUE</t>
  </si>
  <si>
    <t>CR 3 # 8 55 BRR LA POLA</t>
  </si>
  <si>
    <t>22493</t>
  </si>
  <si>
    <t>OFICINA DE RECAUDOS PLAYAS</t>
  </si>
  <si>
    <t>CL. 27 NO. 30-49 L-110 C.C. MADEIRA PLAZA</t>
  </si>
  <si>
    <t>19510</t>
  </si>
  <si>
    <t>LA ESTELAR SUPERTIENDA Y DROGUERIA</t>
  </si>
  <si>
    <t>PDP FUNZA</t>
  </si>
  <si>
    <t>CRA 14 # 12-30</t>
  </si>
  <si>
    <t>QUALITY SERVICES</t>
  </si>
  <si>
    <t>CR 12 # 9 10 BRR CENTRO</t>
  </si>
  <si>
    <t>22750</t>
  </si>
  <si>
    <t>LA FARMACIA COLISEO</t>
  </si>
  <si>
    <t>4486</t>
  </si>
  <si>
    <t>LA GARANTIA DROGUERIA</t>
  </si>
  <si>
    <t>660</t>
  </si>
  <si>
    <t>LA GARANTIA DRUG STORE</t>
  </si>
  <si>
    <t>13679</t>
  </si>
  <si>
    <t>LA GRAN DROGUERIA</t>
  </si>
  <si>
    <t>4690</t>
  </si>
  <si>
    <t>LA GRAN PANADERIA</t>
  </si>
  <si>
    <t>ARLEN WIESNER VASQUEZ</t>
  </si>
  <si>
    <t>CRa 13 #14-29</t>
  </si>
  <si>
    <t>KOKOS SERVI</t>
  </si>
  <si>
    <t>CL 13 B # 14 A 20 BRR CENTRO</t>
  </si>
  <si>
    <t>23122</t>
  </si>
  <si>
    <t>LA MECA V&amp;T</t>
  </si>
  <si>
    <t>21299</t>
  </si>
  <si>
    <t>LA MISCELANEA DE FELIX Y DAVID</t>
  </si>
  <si>
    <t>NANCY RAMOS</t>
  </si>
  <si>
    <t>BUENOS AIRES</t>
  </si>
  <si>
    <t>vereda chambimde</t>
  </si>
  <si>
    <t>24486</t>
  </si>
  <si>
    <t>LA NUEVA POPULAR</t>
  </si>
  <si>
    <t>YESSENIA JULIO MONTEJO</t>
  </si>
  <si>
    <t>AGUSTÍN CODAZZI</t>
  </si>
  <si>
    <t>Calle 11</t>
  </si>
  <si>
    <t>MULTIPAG CODAZZI</t>
  </si>
  <si>
    <t>AGUSTIN CODAZZI</t>
  </si>
  <si>
    <t>CL 10 # 15 48 BRR TRUJILLO</t>
  </si>
  <si>
    <t>24881</t>
  </si>
  <si>
    <t>LA PEIPER</t>
  </si>
  <si>
    <t>20188</t>
  </si>
  <si>
    <t>MERCAPAVA VILLAMARINA</t>
  </si>
  <si>
    <t>YOVANY BASTIDAS</t>
  </si>
  <si>
    <t>Carrera 4   # d2  - 86</t>
  </si>
  <si>
    <t>22714</t>
  </si>
  <si>
    <t>MERCASUR CENTRO</t>
  </si>
  <si>
    <t>BIGPAPER</t>
  </si>
  <si>
    <t>CL 35 # 25 15 BRR ANTONIA SANTOS</t>
  </si>
  <si>
    <t>24738</t>
  </si>
  <si>
    <t>MERCOEXPRESS NUEVO SOTOMAYOR</t>
  </si>
  <si>
    <t>PAC JHONN GOMEZ</t>
  </si>
  <si>
    <t>CRA 23#54-23 LOCAL 1</t>
  </si>
  <si>
    <t>CL 53 # 23 98 BRR NUEVO SOTOMAYOR</t>
  </si>
  <si>
    <t>17368</t>
  </si>
  <si>
    <t>MERKA MAX PG</t>
  </si>
  <si>
    <t>13959</t>
  </si>
  <si>
    <t>MERKADOS RIKOMANIA</t>
  </si>
  <si>
    <t>25236</t>
  </si>
  <si>
    <t>MERKAELITE</t>
  </si>
  <si>
    <t>VALENTINA SANCHEZ PALMA</t>
  </si>
  <si>
    <t>cl 2 11- 13 alfonso lope</t>
  </si>
  <si>
    <t>24786</t>
  </si>
  <si>
    <t>MERKAHORRO VILLA HERMOSA</t>
  </si>
  <si>
    <t>LUZ GOMEZ</t>
  </si>
  <si>
    <t>Carrera 40  #  64  30</t>
  </si>
  <si>
    <t>25176</t>
  </si>
  <si>
    <t>MERKANDO</t>
  </si>
  <si>
    <t>JAIME ESPINOSA DPAULY</t>
  </si>
  <si>
    <t>Calle 40 H sur # 42 A -</t>
  </si>
  <si>
    <t>16154</t>
  </si>
  <si>
    <t>MERKEMOS MANGURUMA</t>
  </si>
  <si>
    <t>10402</t>
  </si>
  <si>
    <t>MERQUECASA</t>
  </si>
  <si>
    <t>DIEGO ARMANDO  RICARDO</t>
  </si>
  <si>
    <t>kr 12 9 43</t>
  </si>
  <si>
    <t>INVERSIONES IDM SAS</t>
  </si>
  <si>
    <t>CR 9 # 11 60 BRR CENTRO</t>
  </si>
  <si>
    <t>11283</t>
  </si>
  <si>
    <t>METRO BELLO II</t>
  </si>
  <si>
    <t>10197</t>
  </si>
  <si>
    <t>METRO BOSA CENTRO DE RECAUDO II</t>
  </si>
  <si>
    <t>PLATIK - FRUTAS Y VERDURAS</t>
  </si>
  <si>
    <t>CL 57C SUR 90B 86</t>
  </si>
  <si>
    <t>ICELL METRO BOSA</t>
  </si>
  <si>
    <t>CR 92 # 60 90 - SUR  LC 1030 BRR BOSA</t>
  </si>
  <si>
    <t>21364</t>
  </si>
  <si>
    <t>MOVILTECH MEDELLIN</t>
  </si>
  <si>
    <t>FRANKAFE INTERNACIONAL</t>
  </si>
  <si>
    <t>calle 10 #72-13</t>
  </si>
  <si>
    <t>25360</t>
  </si>
  <si>
    <t>MOVISTELL COMUNICACIONES</t>
  </si>
  <si>
    <t>17674</t>
  </si>
  <si>
    <t>MULTI CLICK</t>
  </si>
  <si>
    <t>PLATIK - FUSIONMV</t>
  </si>
  <si>
    <t>CL 146F BIS 76 06</t>
  </si>
  <si>
    <t>HIPERDROGUERIA ISABELLA</t>
  </si>
  <si>
    <t>CRA. 76 #146C-27 BOGOT COLOMBIA</t>
  </si>
  <si>
    <t>13122</t>
  </si>
  <si>
    <t>MULTI ENCARGOS</t>
  </si>
  <si>
    <t xml:space="preserve"> Hasbleidy Moreno Martinez</t>
  </si>
  <si>
    <t>Calle 7#45-84</t>
  </si>
  <si>
    <t>MISCELANEA LA FRIOLANDIA</t>
  </si>
  <si>
    <t>CL 10 # 47 84  MZ 15 CA 23 ET 3 BRR LA</t>
  </si>
  <si>
    <t>17727</t>
  </si>
  <si>
    <t>MULTI ESPORT EL PEÃ'OL</t>
  </si>
  <si>
    <t>NANCY PATRICIA MAYO ARCILA</t>
  </si>
  <si>
    <t>Galer??a</t>
  </si>
  <si>
    <t>23743</t>
  </si>
  <si>
    <t>MULTI RECAUDOS JB</t>
  </si>
  <si>
    <t>PLATIK - PAPELERÍA Y VARIEDADES</t>
  </si>
  <si>
    <t>CRA 19 A 53 A 67 SUR</t>
  </si>
  <si>
    <t>MULTIRECAUDO JB</t>
  </si>
  <si>
    <t>CR 19 A # 51 01 - SUR BRR SAN CARLOS</t>
  </si>
  <si>
    <t>21668</t>
  </si>
  <si>
    <t>MULTI SERVICIOS FELIPE</t>
  </si>
  <si>
    <t>YINED MARTINEZ</t>
  </si>
  <si>
    <t>centro poblado el pensil</t>
  </si>
  <si>
    <t>TIENDA LA SUPER BARARA</t>
  </si>
  <si>
    <t>CL 6 # 2 30 BRR CENTRO</t>
  </si>
  <si>
    <t>14102</t>
  </si>
  <si>
    <t>MULTI YA DISTRIBUCIONES</t>
  </si>
  <si>
    <t>LABRANZAGRANDE</t>
  </si>
  <si>
    <t>CL 12 # 12 12 BRR CENTRO</t>
  </si>
  <si>
    <t>21011</t>
  </si>
  <si>
    <t>MULTICELL DE LOS ANDES</t>
  </si>
  <si>
    <t>24549</t>
  </si>
  <si>
    <t>MULTIDROGAS SUBIENESTAR</t>
  </si>
  <si>
    <t>MULTI SU BIENESTAR</t>
  </si>
  <si>
    <t>Carrera 88 # 40-03</t>
  </si>
  <si>
    <t>18965</t>
  </si>
  <si>
    <t>MULTIFARMA #1</t>
  </si>
  <si>
    <t>7549</t>
  </si>
  <si>
    <t>OLIMPICA GTECH CENTRO</t>
  </si>
  <si>
    <t>JOSE JULIAN ARENAS</t>
  </si>
  <si>
    <t>Calle 18  #  20  18   Ba</t>
  </si>
  <si>
    <t>341701</t>
  </si>
  <si>
    <t>OLIMPICA HACIENDA SANTA BARBARA</t>
  </si>
  <si>
    <t>Bogota Torres Unidas 114</t>
  </si>
  <si>
    <t>Carrera 7 # 113-43 Local 101</t>
  </si>
  <si>
    <t>6724</t>
  </si>
  <si>
    <t>OLIMPICA LA CASTELLANA</t>
  </si>
  <si>
    <t>2970</t>
  </si>
  <si>
    <t>OLIMPICA LORICA</t>
  </si>
  <si>
    <t>ANIL ORTEGA</t>
  </si>
  <si>
    <t>LORICA</t>
  </si>
  <si>
    <t>Calle   #  22010     Bar</t>
  </si>
  <si>
    <t>COLPAGOS LORICA 2</t>
  </si>
  <si>
    <t>CL 4 A # 22 5 BRR CASCAJAL</t>
  </si>
  <si>
    <t>10667</t>
  </si>
  <si>
    <t>OLIMPICA MONTERIA 301</t>
  </si>
  <si>
    <t>PLATIK - COOTRAECOR</t>
  </si>
  <si>
    <t>CL 33 4 44</t>
  </si>
  <si>
    <t>TIGO MONTERA</t>
  </si>
  <si>
    <t>CL 30 # 2 46 BRR MONTERIA</t>
  </si>
  <si>
    <t>11468</t>
  </si>
  <si>
    <t>OLIMPICA PALMIRA</t>
  </si>
  <si>
    <t>JAVIER  PEDROZA LENIS</t>
  </si>
  <si>
    <t>CARRERA 30 # 45-06</t>
  </si>
  <si>
    <t>10357</t>
  </si>
  <si>
    <t>OLIMPICA RECREO VILLAVICENCIO</t>
  </si>
  <si>
    <t>jaidy Novoa</t>
  </si>
  <si>
    <t>Calle 31 b número 11 03</t>
  </si>
  <si>
    <t>TECNOBOX VILLAVICENCIO</t>
  </si>
  <si>
    <t>CL 35 # 12 43  MZ B CA 10 BRR SANTA CATALINA</t>
  </si>
  <si>
    <t>11839</t>
  </si>
  <si>
    <t>OLIMPICA RICAUTE</t>
  </si>
  <si>
    <t>15748</t>
  </si>
  <si>
    <t>OLIMPICA RIOHACHA</t>
  </si>
  <si>
    <t>EMIRO RAFAEL SOLANO  MEJIA</t>
  </si>
  <si>
    <t>Calle 13B   # 20-60  -</t>
  </si>
  <si>
    <t>COOFFEELINE</t>
  </si>
  <si>
    <t>CRA. 15 #15-50 RIOHACHA LA GUAJIRA</t>
  </si>
  <si>
    <t>21332</t>
  </si>
  <si>
    <t>LA PRINCIPALTECNOLOGIA Y COMUNICACIONES</t>
  </si>
  <si>
    <t>NELLY ASTRID RODRIGUEZ</t>
  </si>
  <si>
    <t>Calle 4   # 5  - 45   Ba</t>
  </si>
  <si>
    <t>PANADERIA Y CAFVILLAPAN</t>
  </si>
  <si>
    <t>VILLARRICA</t>
  </si>
  <si>
    <t>CR 3 CL 5 ESQUINA BRR CENTRO</t>
  </si>
  <si>
    <t>20584</t>
  </si>
  <si>
    <t>LA RAMADA 58</t>
  </si>
  <si>
    <t>BLANCA CARDONA</t>
  </si>
  <si>
    <t>Calle 57 A  # 8  - 21</t>
  </si>
  <si>
    <t>CENTRO DE SERVIVIOS VIRTUALES</t>
  </si>
  <si>
    <t>CR 16 # 56 A 02 BRR VILLA TINA</t>
  </si>
  <si>
    <t>18389</t>
  </si>
  <si>
    <t>LA RECARGA CALI CANEY</t>
  </si>
  <si>
    <t>JOHN GILBERTO ACOSTA</t>
  </si>
  <si>
    <t>CALLE 42 # 80 B 05 LOCAL</t>
  </si>
  <si>
    <t>21240</t>
  </si>
  <si>
    <t>LA RECTORIA THOMASINA</t>
  </si>
  <si>
    <t>PAC MYVECINO.COM</t>
  </si>
  <si>
    <t>CALLE 9 #21-42</t>
  </si>
  <si>
    <t>WILLSON VILLAMIZAR</t>
  </si>
  <si>
    <t>CL 9 # 18 25 BRR CENTRO</t>
  </si>
  <si>
    <t>9735</t>
  </si>
  <si>
    <t>LA RED COMUNICACIONES TE ACERCA 2</t>
  </si>
  <si>
    <t>ANGELA VIVIANA CONTRERAS</t>
  </si>
  <si>
    <t>calle 5 # 9- 03  barrio</t>
  </si>
  <si>
    <t>14314</t>
  </si>
  <si>
    <t>LA RED DE AIPE</t>
  </si>
  <si>
    <t>MARIA NORBEY OSORIO ALVAREZ</t>
  </si>
  <si>
    <t>CARRERA 5 2 05 BARRIO LA</t>
  </si>
  <si>
    <t>CR 4 # 3 09 BRR CENTRO</t>
  </si>
  <si>
    <t>17251</t>
  </si>
  <si>
    <t>LA RUMBITA MACEO</t>
  </si>
  <si>
    <t>NATALIA  MORENO GARCIA</t>
  </si>
  <si>
    <t>calle 29 # 27-05</t>
  </si>
  <si>
    <t>15663</t>
  </si>
  <si>
    <t>LA TERRAZA DROGUERIA</t>
  </si>
  <si>
    <t>CARMEN LIDIA UL BARRIOS</t>
  </si>
  <si>
    <t>VEREDA SAN CARLOS</t>
  </si>
  <si>
    <t>20695</t>
  </si>
  <si>
    <t>LA TIENDA DE LUCHA VERSALLES</t>
  </si>
  <si>
    <t>16294</t>
  </si>
  <si>
    <t>LA TIENDA DE LUCHIS</t>
  </si>
  <si>
    <t>LUZ DARY NIETO TIENDA EL</t>
  </si>
  <si>
    <t>#      m 6 c 6 Barrio</t>
  </si>
  <si>
    <t>23871</t>
  </si>
  <si>
    <t>LA TIENDA PAPELERA</t>
  </si>
  <si>
    <t>PAPELERIA TIERRA COLOMBIANA</t>
  </si>
  <si>
    <t>AC 80 # 71 05  LC 3 BRR BONANZA</t>
  </si>
  <si>
    <t>10651</t>
  </si>
  <si>
    <t>CR 10 # 18 17  ATR BRR LOS HEROES</t>
  </si>
  <si>
    <t>1913</t>
  </si>
  <si>
    <t>METRO FACATATIVÃ?</t>
  </si>
  <si>
    <t>16128</t>
  </si>
  <si>
    <t>METRO ITAGUI 2</t>
  </si>
  <si>
    <t>CL. 50 52-21 L-6 INT. METRO</t>
  </si>
  <si>
    <t>9201</t>
  </si>
  <si>
    <t>PLATIK - CAFFE SYSTEM</t>
  </si>
  <si>
    <t>CR 8 24 05</t>
  </si>
  <si>
    <t>PANADERIA LA 59</t>
  </si>
  <si>
    <t>CL. 19 #3-71 MONTERA CRDOBA COLOMBIA</t>
  </si>
  <si>
    <t>4877</t>
  </si>
  <si>
    <t>RUMALDO PENAGOS</t>
  </si>
  <si>
    <t>calle 19  # 6 - 34  barr</t>
  </si>
  <si>
    <t>COPIPARTES</t>
  </si>
  <si>
    <t>CR 5 # 23 74 BRR QUIRINAL</t>
  </si>
  <si>
    <t>9875</t>
  </si>
  <si>
    <t>ROBERTO OSPINO</t>
  </si>
  <si>
    <t>Carrera 7   # 15-02  -</t>
  </si>
  <si>
    <t>VHS ELCTRICOS</t>
  </si>
  <si>
    <t>CALLE 14 # 10 - 101</t>
  </si>
  <si>
    <t>11282</t>
  </si>
  <si>
    <t>METRO SAN CAYETANO II</t>
  </si>
  <si>
    <t>7893</t>
  </si>
  <si>
    <t>METRO SOACHA</t>
  </si>
  <si>
    <t>21491</t>
  </si>
  <si>
    <t>MEZCLAS Y MEZCLAS</t>
  </si>
  <si>
    <t>707410</t>
  </si>
  <si>
    <t>MI CASA  CC SUBAZAR 1</t>
  </si>
  <si>
    <t>848008</t>
  </si>
  <si>
    <t>MI CASA BOMBEROS</t>
  </si>
  <si>
    <t>848012</t>
  </si>
  <si>
    <t>MI CASA BRITALIA CARNES</t>
  </si>
  <si>
    <t>2192</t>
  </si>
  <si>
    <t>MULTIFARMACIAS DE COLOMBIA L M C</t>
  </si>
  <si>
    <t>PLATIK - PAPELERIA VANDY</t>
  </si>
  <si>
    <t>CL 68 69I 14</t>
  </si>
  <si>
    <t>CR 69 M # 67 - 87 BRR LA ESTRADA</t>
  </si>
  <si>
    <t>23470</t>
  </si>
  <si>
    <t>MULTIFUNCIONALES RISARALDA</t>
  </si>
  <si>
    <t>SUPERTIENDA LA COLINA DEL VIENTO</t>
  </si>
  <si>
    <t>CR 3 # 10 38 BRR CENTRO</t>
  </si>
  <si>
    <t>6318</t>
  </si>
  <si>
    <t>MULTIJUEGOS LA 30</t>
  </si>
  <si>
    <t>PABLO ENRIQUE DOMINGUEZ</t>
  </si>
  <si>
    <t>calle 30 carrera 26 esqu</t>
  </si>
  <si>
    <t>23126</t>
  </si>
  <si>
    <t>MULTIMARKETEMY</t>
  </si>
  <si>
    <t>22025</t>
  </si>
  <si>
    <t>MULTIMOVIL  FC</t>
  </si>
  <si>
    <t>LAURA STEFANIA  GUTIERREZ</t>
  </si>
  <si>
    <t>NORCASIA</t>
  </si>
  <si>
    <t>calle 10 #5-34. local 3.</t>
  </si>
  <si>
    <t>MULTIMOVIL FC</t>
  </si>
  <si>
    <t>CL. 10 #5-56 NORCASIA CALDAS COLOMBIA</t>
  </si>
  <si>
    <t>21234</t>
  </si>
  <si>
    <t>MULTIPAGAS CARTAGO</t>
  </si>
  <si>
    <t>VERONICA VALENCIA</t>
  </si>
  <si>
    <t>Callee 12  3-30</t>
  </si>
  <si>
    <t>20603</t>
  </si>
  <si>
    <t>MULTIPAGAS LA UNION</t>
  </si>
  <si>
    <t>MARIO  AGUDELO</t>
  </si>
  <si>
    <t>carrera 15 # 17-08</t>
  </si>
  <si>
    <t>MUNDO MAGICO</t>
  </si>
  <si>
    <t>CR 15 # 14 27 BRR LA CRUZ</t>
  </si>
  <si>
    <t>20819</t>
  </si>
  <si>
    <t>MULTIPAGAS LAURALES</t>
  </si>
  <si>
    <t>IMPRIMAQUI TORRES</t>
  </si>
  <si>
    <t>Carrera 76  #  33 A 91 L</t>
  </si>
  <si>
    <t>21235</t>
  </si>
  <si>
    <t>MULTIPAGAS SANTIAGO PLAZA</t>
  </si>
  <si>
    <t>18980</t>
  </si>
  <si>
    <t>MULTIPAGAS SEVILLA</t>
  </si>
  <si>
    <t>MARIA ELSY  OSORIO ALZATE</t>
  </si>
  <si>
    <t>Calle 50 Nro. 48 -41</t>
  </si>
  <si>
    <t>CRA. 51 #57-66 SEVILLA VALLE DEL CAUCA</t>
  </si>
  <si>
    <t>18188</t>
  </si>
  <si>
    <t>MULTIPAGOS CENTER</t>
  </si>
  <si>
    <t>LENIZ GAMBOA 50</t>
  </si>
  <si>
    <t>Avenida 8   # 6  - 24</t>
  </si>
  <si>
    <t>CORRESPONSAL PALMERAS</t>
  </si>
  <si>
    <t>AV. 6 #8-40 CCUTA NORTE DE SANTANDER</t>
  </si>
  <si>
    <t>24936</t>
  </si>
  <si>
    <t>MULTIPAGOS ISAMY</t>
  </si>
  <si>
    <t>602547</t>
  </si>
  <si>
    <t>PAGATODO FA SANTA RITA 2 FACATATIVA CARRERA 5</t>
  </si>
  <si>
    <t>602387</t>
  </si>
  <si>
    <t>PAGATODO FA SATELITE EL ROSAL</t>
  </si>
  <si>
    <t>602137</t>
  </si>
  <si>
    <t>PAGATODO FO FONTIBON LA COFRADIAÂ </t>
  </si>
  <si>
    <t>Av. Calle 26 No 92 - 32 Edificio G3  / Ecosistema Empresarial Connecta</t>
  </si>
  <si>
    <t>FALCON PAYMENTS</t>
  </si>
  <si>
    <t>AC 24 # 95 A 80 LC 13 BRR CAPELLANIA</t>
  </si>
  <si>
    <t>601953</t>
  </si>
  <si>
    <t>PAGATODO FO GOBERNACION DE CUNDINAMARCA</t>
  </si>
  <si>
    <t>PLATIK - ASESORIAS LEGALES ALV S.</t>
  </si>
  <si>
    <t>CL 24 BIS  48 61</t>
  </si>
  <si>
    <t>COMUNICACIONES JRCB SAS PPC</t>
  </si>
  <si>
    <t>CR 51 # 44 96 - SUR BRR BOGOTA</t>
  </si>
  <si>
    <t>602085</t>
  </si>
  <si>
    <t>PAGATODO FO MALL CENTRO COMERCIAL MERIDIANO 13Â </t>
  </si>
  <si>
    <t>601980</t>
  </si>
  <si>
    <t>PAGATODO FO PLAZA DEPORTES PLAZA CENTRAL</t>
  </si>
  <si>
    <t>PLATIK - INTERPAPELERIA AMERICAS</t>
  </si>
  <si>
    <t>CRA 60 5C 54</t>
  </si>
  <si>
    <t>CARRERA 65 NO. 11-50 LOCAL 1-58 INTERIOR</t>
  </si>
  <si>
    <t>602058</t>
  </si>
  <si>
    <t>PAGATODO FO SATELITE CENTRO COMERCIAL VIVA FONTIBON</t>
  </si>
  <si>
    <t>PLATIK - MYJ COMUNICACIONES</t>
  </si>
  <si>
    <t>CL 16F 103C 02</t>
  </si>
  <si>
    <t>DG 16 B # 101 A 02 BRR FONTIBON</t>
  </si>
  <si>
    <t>602326</t>
  </si>
  <si>
    <t>PAGATODO FO TAT CORATIENDAS SAN ANTONIO 363</t>
  </si>
  <si>
    <t>CL 64D 110B 02</t>
  </si>
  <si>
    <t>600490</t>
  </si>
  <si>
    <t>PAGATODO FU GRANADA</t>
  </si>
  <si>
    <t>PAPELERIA Y CACHARRERA ROSITA</t>
  </si>
  <si>
    <t>CR 14 # 11 02 BRR CENTRO</t>
  </si>
  <si>
    <t>16375</t>
  </si>
  <si>
    <t>LA ULTIMA ECONOMIA</t>
  </si>
  <si>
    <t>19585</t>
  </si>
  <si>
    <t>LA WEB O NADA DEL OLAYA</t>
  </si>
  <si>
    <t>DISTRIBUIDORA REMIX PAPER</t>
  </si>
  <si>
    <t>CL 28 SUR # 19 07  AP 01 BRR OLAYA</t>
  </si>
  <si>
    <t>954</t>
  </si>
  <si>
    <t>LACTEOS DONADONI</t>
  </si>
  <si>
    <t>24691</t>
  </si>
  <si>
    <t>LAGO DESCUENTOS</t>
  </si>
  <si>
    <t>AGROQUMICOS EL SIERVO</t>
  </si>
  <si>
    <t>CL. 16 #8-109 BARBOSA SANTANDER COLOMBIA</t>
  </si>
  <si>
    <t>24104</t>
  </si>
  <si>
    <t>25354</t>
  </si>
  <si>
    <t>LAVANDERIA LAS MEJORES BURBUJAS</t>
  </si>
  <si>
    <t>25005</t>
  </si>
  <si>
    <t>LAVASECO EXTRA MATIC TABORA</t>
  </si>
  <si>
    <t>PLATIK - DROGAS LA CLARITA</t>
  </si>
  <si>
    <t>AV CL 72 82 40</t>
  </si>
  <si>
    <t>COMUNICACIONES EMMANUEL</t>
  </si>
  <si>
    <t>CR 81 A # 71 05 BRR ENGATIVA</t>
  </si>
  <si>
    <t>21743</t>
  </si>
  <si>
    <t>LAVASECO NUEVA MIRAMAR</t>
  </si>
  <si>
    <t>2386</t>
  </si>
  <si>
    <t>LAVOMAR COSTURERO Y VARIEDADES</t>
  </si>
  <si>
    <t>14750</t>
  </si>
  <si>
    <t>LD COMUNICACIONES</t>
  </si>
  <si>
    <t>LUZ DARY MOLINA DAGUA</t>
  </si>
  <si>
    <t>Carrera 22 A # 1 _ 28</t>
  </si>
  <si>
    <t>DON PAGO ALEGRIA</t>
  </si>
  <si>
    <t>CR 23 # 1 36 - OESTE BRR MIRAFLORES</t>
  </si>
  <si>
    <t>848009</t>
  </si>
  <si>
    <t>MI CASA CASTILLA</t>
  </si>
  <si>
    <t>ALIADO VECI CASTILLA</t>
  </si>
  <si>
    <t>CL. 8A #78-46 BOGOT COLOMBIA</t>
  </si>
  <si>
    <t>707400</t>
  </si>
  <si>
    <t>MI CASA ESMERALDEROS 3</t>
  </si>
  <si>
    <t>Calle 16 No. 6-02</t>
  </si>
  <si>
    <t>COMERCIALIZADORA MASADI</t>
  </si>
  <si>
    <t>CR 6 # 14 11 BRR COBURGO</t>
  </si>
  <si>
    <t>707421</t>
  </si>
  <si>
    <t>MI CASA F RESTREPO</t>
  </si>
  <si>
    <t>848004</t>
  </si>
  <si>
    <t>MI CASA MOYA</t>
  </si>
  <si>
    <t>19226</t>
  </si>
  <si>
    <t>MICELANEA DEIVID</t>
  </si>
  <si>
    <t>SANDRA LILIANA  ALVAREZ GIRON</t>
  </si>
  <si>
    <t>cl 55 # 23a 10</t>
  </si>
  <si>
    <t>13869</t>
  </si>
  <si>
    <t>MICELANEA STEVEN</t>
  </si>
  <si>
    <t>MISCELANEA STEVEN</t>
  </si>
  <si>
    <t>CL 26 SUR # 72 C 38 BRR KENNEDY</t>
  </si>
  <si>
    <t>19134</t>
  </si>
  <si>
    <t>MICELANIA BECERRIL</t>
  </si>
  <si>
    <t>YUDYS NAVARRO TABORDA</t>
  </si>
  <si>
    <t>LA JAGUA DE IBIRICO</t>
  </si>
  <si>
    <t>Kra 5B # 1-32</t>
  </si>
  <si>
    <t>LUZ KARIME ANDRADES</t>
  </si>
  <si>
    <t>DG 6 # 15 42 BRR JUAN RAMON</t>
  </si>
  <si>
    <t>16236</t>
  </si>
  <si>
    <t>MICROMERCADO ALTOS DE GRANADA</t>
  </si>
  <si>
    <t>PAC DROGUERIAS MEDIEXPRESS</t>
  </si>
  <si>
    <t>CRA 15 3-166</t>
  </si>
  <si>
    <t>PAPELERIA Y MISCELANEA DOYELL</t>
  </si>
  <si>
    <t>CL 5 # 16-41 BBR SAN CRISTOBAL</t>
  </si>
  <si>
    <t>24552</t>
  </si>
  <si>
    <t>MICROMERCADO F &amp; L</t>
  </si>
  <si>
    <t>DIEGO MEDINA ARIZA</t>
  </si>
  <si>
    <t>Calle 7 num 15b - 28</t>
  </si>
  <si>
    <t>EDILMA BARRERA GALLO</t>
  </si>
  <si>
    <t>CARRERA 17 9 18 BARRIO COMUNEROS</t>
  </si>
  <si>
    <t>22908</t>
  </si>
  <si>
    <t>MICROMERCADO LUX</t>
  </si>
  <si>
    <t>18804</t>
  </si>
  <si>
    <t>MICROMERCADO SILVIS</t>
  </si>
  <si>
    <t>CAFETERIA Y FRUTERIA</t>
  </si>
  <si>
    <t>AV 42 # 48 26 BRR ALTOS DE CABECERA</t>
  </si>
  <si>
    <t>23275</t>
  </si>
  <si>
    <t>MULTIPAGOS LAS MARIAS</t>
  </si>
  <si>
    <t>23997</t>
  </si>
  <si>
    <t>MULTIPAGOS NARO</t>
  </si>
  <si>
    <t>MISCEANEA</t>
  </si>
  <si>
    <t>CL 12 # 10 22 BRR CENTRO RIO NEGRO</t>
  </si>
  <si>
    <t>24839</t>
  </si>
  <si>
    <t>MULTIPAGOS SAN GIL</t>
  </si>
  <si>
    <t>PAC YULY PRIETO</t>
  </si>
  <si>
    <t>CALLE 2B #12-56</t>
  </si>
  <si>
    <t>MULTISERVICIOS LA 10</t>
  </si>
  <si>
    <t>CL 10 # 9 86 BRR CENTRO</t>
  </si>
  <si>
    <t>24544</t>
  </si>
  <si>
    <t>MULTIPAGOS VERSALLES</t>
  </si>
  <si>
    <t>GIOVANNY DAVID CELULOKO</t>
  </si>
  <si>
    <t>Carrera 25  #       Barr</t>
  </si>
  <si>
    <t>CR 25 # 44 08 BRR CENTRO</t>
  </si>
  <si>
    <t>25032</t>
  </si>
  <si>
    <t>PAC TELKA TECNOLOGIA</t>
  </si>
  <si>
    <t xml:space="preserve">CRA 22 #110-48 LOCAL 1 PROVENZA 	</t>
  </si>
  <si>
    <t>20623</t>
  </si>
  <si>
    <t>MULTISERVICES DIGITAL FLORIDA</t>
  </si>
  <si>
    <t>PV. FLORIDA</t>
  </si>
  <si>
    <t>FLORIDA</t>
  </si>
  <si>
    <t>CL 10 21 65</t>
  </si>
  <si>
    <t>CARLOS IBARGUES</t>
  </si>
  <si>
    <t>carrera 13# 9-88</t>
  </si>
  <si>
    <t>XPRESSY</t>
  </si>
  <si>
    <t>CL. 10 #19-32 FLORIDA VALLE DEL CAUCA</t>
  </si>
  <si>
    <t>21699</t>
  </si>
  <si>
    <t>MULTISERVICIIOS YULIET</t>
  </si>
  <si>
    <t>22984</t>
  </si>
  <si>
    <t>MULTISERVICIO EL TRIUNFO</t>
  </si>
  <si>
    <t>24710</t>
  </si>
  <si>
    <t>MULTISERVICIO EXPRESS LA 44</t>
  </si>
  <si>
    <t>COLPAGOS SUMICOMP</t>
  </si>
  <si>
    <t>CL 30 # 3-60 BRR EL CENTRO</t>
  </si>
  <si>
    <t>25184</t>
  </si>
  <si>
    <t>MULTISERVICIO MARIA'S.NET</t>
  </si>
  <si>
    <t>18512</t>
  </si>
  <si>
    <t>MULTISERVICIOS AROMPA</t>
  </si>
  <si>
    <t>ROSALBA GUACAN ROJAS</t>
  </si>
  <si>
    <t>COLÓN</t>
  </si>
  <si>
    <t>VEREDA SANTA TERESA DEL</t>
  </si>
  <si>
    <t>ALMACEN Y VARIEDADES MIS</t>
  </si>
  <si>
    <t>COLON (GENOVA)</t>
  </si>
  <si>
    <t>URB VERSALLES BRR VERSALLES</t>
  </si>
  <si>
    <t>22490</t>
  </si>
  <si>
    <t>OFICINA DE RECAUDOS SAMAN DEL NORTE</t>
  </si>
  <si>
    <t>SANTIAGO  BOTERO</t>
  </si>
  <si>
    <t>Calle 23   # 13  -   20</t>
  </si>
  <si>
    <t>24150</t>
  </si>
  <si>
    <t>OFICINA PROMOTORA DE SEGUROS E INVERSIONES</t>
  </si>
  <si>
    <t>PDP IBAGUE</t>
  </si>
  <si>
    <t>KR. 3# 15-41 LOCAL 41 CC LOS PANCHES</t>
  </si>
  <si>
    <t>ACCESORIOS A Y M IBAGUE</t>
  </si>
  <si>
    <t>CL. 16 #3A-59 IBAGU TOLIMA COLOMBIA</t>
  </si>
  <si>
    <t>23653</t>
  </si>
  <si>
    <t>OFISERVICIOS MR</t>
  </si>
  <si>
    <t>MONICA ROCIO ADAMES</t>
  </si>
  <si>
    <t>carrera 3 # 2 - 51</t>
  </si>
  <si>
    <t>PUNTO DE PAGO TENJO</t>
  </si>
  <si>
    <t>CL 4 # 2 37 BRR CENTRO</t>
  </si>
  <si>
    <t>16173</t>
  </si>
  <si>
    <t>OIL EXPRESS SHOP N 3</t>
  </si>
  <si>
    <t>AURA LIRIA FLOREZ</t>
  </si>
  <si>
    <t>Calle 69  #  53  27   Ba</t>
  </si>
  <si>
    <t>CRA. 52 NO. 65-91 LOCAL 260 INTERIOR</t>
  </si>
  <si>
    <t>4024</t>
  </si>
  <si>
    <t>OLAFO LA 31</t>
  </si>
  <si>
    <t>15393</t>
  </si>
  <si>
    <t>OLIMPICA 102</t>
  </si>
  <si>
    <t>10935</t>
  </si>
  <si>
    <t>OLIMPICA 107</t>
  </si>
  <si>
    <t>10738</t>
  </si>
  <si>
    <t>OLIMPICA 170</t>
  </si>
  <si>
    <t>15402</t>
  </si>
  <si>
    <t>OLIMPICA 201</t>
  </si>
  <si>
    <t>15399</t>
  </si>
  <si>
    <t>OLIMPICA 206</t>
  </si>
  <si>
    <t>ESTHER AV RIO</t>
  </si>
  <si>
    <t>Carrera 22 #29-14 las ve</t>
  </si>
  <si>
    <t>15398</t>
  </si>
  <si>
    <t>OLIMPICA 207</t>
  </si>
  <si>
    <t>TATIANA  MOLINA</t>
  </si>
  <si>
    <t>Carrera 6  #  2  17   Ba</t>
  </si>
  <si>
    <t>14734</t>
  </si>
  <si>
    <t>LEGAL EXPRES</t>
  </si>
  <si>
    <t>LEIDY QUINTERO</t>
  </si>
  <si>
    <t>Carrera 1   # 52  - 20</t>
  </si>
  <si>
    <t>24388</t>
  </si>
  <si>
    <t>LENCERIA JERICO</t>
  </si>
  <si>
    <t>GUSTAVO GONZALEZ</t>
  </si>
  <si>
    <t>carrera 5 con calle 7</t>
  </si>
  <si>
    <t>231325</t>
  </si>
  <si>
    <t>LEY AVENIDA QUINTA</t>
  </si>
  <si>
    <t>331574</t>
  </si>
  <si>
    <t>LEY DUITAMA</t>
  </si>
  <si>
    <t>MASRED062</t>
  </si>
  <si>
    <t>CL 16 # 17 72 BRR CENTRO</t>
  </si>
  <si>
    <t>15759</t>
  </si>
  <si>
    <t>LFVR COMBUSTIBLES Y CONSTRUCCIONES</t>
  </si>
  <si>
    <t>YOLIMA  ZULUAGA TRJOS</t>
  </si>
  <si>
    <t>Km 43 el salado vrra al</t>
  </si>
  <si>
    <t>MAXIPUNTO</t>
  </si>
  <si>
    <t>CL. 10 #12-16 DAGUA VALLE DEL CAUCA</t>
  </si>
  <si>
    <t>7527</t>
  </si>
  <si>
    <t>LIBRERIA PAPELERIA Y CACHARRERIA SAN BERNARDO</t>
  </si>
  <si>
    <t>HERMIS PORRAS</t>
  </si>
  <si>
    <t>Carrera 74   # 25 C - 32</t>
  </si>
  <si>
    <t>22905</t>
  </si>
  <si>
    <t>LIBRERIA Y PAPELERIA DON TIMOTEO</t>
  </si>
  <si>
    <t>23497</t>
  </si>
  <si>
    <t>LIBRERIA Y PAPELERIA ESTELAR</t>
  </si>
  <si>
    <t>YESENIA  MELO</t>
  </si>
  <si>
    <t>SAMANIEGO</t>
  </si>
  <si>
    <t>DROGUERA DON JACOBO</t>
  </si>
  <si>
    <t>CRA. 7 #719 SAMANIEGO NARIO COLOMBIA</t>
  </si>
  <si>
    <t>6989</t>
  </si>
  <si>
    <t>LIBRERIA Y PAPELERIA RAYMAR</t>
  </si>
  <si>
    <t>11796</t>
  </si>
  <si>
    <t>LIBRERIA Y PAPELERIA TIENDA ESTUDIANTIL LTDA</t>
  </si>
  <si>
    <t>14488</t>
  </si>
  <si>
    <t>LICORERA Y CIGARRERIA BUEHANANS</t>
  </si>
  <si>
    <t>24495</t>
  </si>
  <si>
    <t>LICORES AGUANILE</t>
  </si>
  <si>
    <t>GERMAN  ROSERO O</t>
  </si>
  <si>
    <t>Calle 18#11-49 barrio Fr</t>
  </si>
  <si>
    <t>23287</t>
  </si>
  <si>
    <t>MICROMERCADO TORRES DE ARAGON</t>
  </si>
  <si>
    <t>JOAQUIN MAC??AS</t>
  </si>
  <si>
    <t>Cra 33 num 155 - 33</t>
  </si>
  <si>
    <t>23844</t>
  </si>
  <si>
    <t>MICROMERCADO VILLA 14</t>
  </si>
  <si>
    <t>PAPELERIA E INTERNET NAVEGACOM</t>
  </si>
  <si>
    <t>CRA. 13 #8-2 VILLANUEVA SANTANDER</t>
  </si>
  <si>
    <t>16994</t>
  </si>
  <si>
    <t>MICROMERCADO ZARZAMORA</t>
  </si>
  <si>
    <t>PAC PAPEL &amp; FIESTA</t>
  </si>
  <si>
    <t>CRA 23 #39-30 MED-2 BUCARAMANGA</t>
  </si>
  <si>
    <t>PAPELERIA Y MISCELANEA ANYELUSS</t>
  </si>
  <si>
    <t>CRA. 26 NO. 36-43 BRR BOLIVAR CENTRO</t>
  </si>
  <si>
    <t>23733</t>
  </si>
  <si>
    <t>MIL COLORES J.D.</t>
  </si>
  <si>
    <t>PAPELERIA MIL COLORES JD</t>
  </si>
  <si>
    <t>CL 89 # 24 132 BRR DIAMANTE II</t>
  </si>
  <si>
    <t>22093</t>
  </si>
  <si>
    <t>MIL VARIEDADES FONTIMERKA</t>
  </si>
  <si>
    <t>ASTRID ELENA  TORRES ALCALA</t>
  </si>
  <si>
    <t>#   -   avenida 33B # 43</t>
  </si>
  <si>
    <t>EL DIAMANTE DORADO</t>
  </si>
  <si>
    <t>DG 54 # 20 A 12 BRR NAVARRA</t>
  </si>
  <si>
    <t>5185</t>
  </si>
  <si>
    <t>MIMOS Y PAPIROS</t>
  </si>
  <si>
    <t>PLATIK - JAIRO MARTIN</t>
  </si>
  <si>
    <t>CARRERA 69 B 19-16 SUR</t>
  </si>
  <si>
    <t>17526</t>
  </si>
  <si>
    <t>MINI EXPRESS</t>
  </si>
  <si>
    <t>JENIFFER JOHANA POSADA</t>
  </si>
  <si>
    <t>Carrera 80   # 33 A - 18</t>
  </si>
  <si>
    <t>1861</t>
  </si>
  <si>
    <t>MINI MARKET PAULA</t>
  </si>
  <si>
    <t>RAPITIENDA KAOMA VARIEDADES</t>
  </si>
  <si>
    <t>Cra 57 # 13 -70 primero</t>
  </si>
  <si>
    <t>COMUNICARGAS</t>
  </si>
  <si>
    <t>CL 14 # 69 86 BRR HACIENDA</t>
  </si>
  <si>
    <t>12479</t>
  </si>
  <si>
    <t>MINI MERCADO LA 53</t>
  </si>
  <si>
    <t>24765</t>
  </si>
  <si>
    <t>MINIMARKET LA FORTUNA PARQUE CENTENARIO</t>
  </si>
  <si>
    <t>DIANA LEON LEON</t>
  </si>
  <si>
    <t>Calle 34 17 94</t>
  </si>
  <si>
    <t>MARILUZ ESQUINA MERCADDO</t>
  </si>
  <si>
    <t>CL 31 # 15 67 BRR CENTRO</t>
  </si>
  <si>
    <t>5335</t>
  </si>
  <si>
    <t>MINIMARKET MODELIA</t>
  </si>
  <si>
    <t>17438</t>
  </si>
  <si>
    <t>MULTISERVICIOS BOLIVAR CAUCA</t>
  </si>
  <si>
    <t>PA??ALERA SUE??ITOS LEIDY ZULUGA</t>
  </si>
  <si>
    <t>BOLÍVAR</t>
  </si>
  <si>
    <t>Calle 5 N 2-27</t>
  </si>
  <si>
    <t>MD TECNOLOGY</t>
  </si>
  <si>
    <t>FLORENCIA #2 BOLVAR CAUCA COLOMBIA</t>
  </si>
  <si>
    <t>21725</t>
  </si>
  <si>
    <t>MULTISERVICIOS BRISDAYE</t>
  </si>
  <si>
    <t>MISCELANEA Y VARIEDADES</t>
  </si>
  <si>
    <t>EL TARRA</t>
  </si>
  <si>
    <t>CL 15 # 15 - 78 BRR EL TARRITA</t>
  </si>
  <si>
    <t>22095</t>
  </si>
  <si>
    <t>MULTISERVICIOS CACHIRA</t>
  </si>
  <si>
    <t>ROSALBINA OYOLA</t>
  </si>
  <si>
    <t>CÁCHIRA</t>
  </si>
  <si>
    <t>calle 3 numero 8 63</t>
  </si>
  <si>
    <t>YUALNET</t>
  </si>
  <si>
    <t>CACHIRA</t>
  </si>
  <si>
    <t>CL. 4 #4 CCHIRA NORTE DE SANTANDER</t>
  </si>
  <si>
    <t>24937</t>
  </si>
  <si>
    <t>MULTISERVICIOS CANDY &amp; LOVE</t>
  </si>
  <si>
    <t>MARIA ALEJA  OSORIO</t>
  </si>
  <si>
    <t>TARQUI</t>
  </si>
  <si>
    <t>villas del canada</t>
  </si>
  <si>
    <t>VARIEDADES AS</t>
  </si>
  <si>
    <t>CL 5 # 3 61 BRR VILLAS DEL CANADA</t>
  </si>
  <si>
    <t>16772</t>
  </si>
  <si>
    <t>MULTISERVICIOS CENTEL</t>
  </si>
  <si>
    <t>JHON ALEXANDER PEREZ RICO</t>
  </si>
  <si>
    <t>SAN ALBERTO</t>
  </si>
  <si>
    <t>CALLE1E#449</t>
  </si>
  <si>
    <t>MULTISERVICIOS GM</t>
  </si>
  <si>
    <t>CL. 4 #2-21 SAN ALBERTO CESAR COLOMBIA</t>
  </si>
  <si>
    <t>12926</t>
  </si>
  <si>
    <t>MULTISERVICIOS CLAUDIA NIÃ'O</t>
  </si>
  <si>
    <t>10059</t>
  </si>
  <si>
    <t>MULTISERVICIOS DEL PARQUE</t>
  </si>
  <si>
    <t>2697</t>
  </si>
  <si>
    <t>MULTISERVICIOS DEL PARQUE GMS</t>
  </si>
  <si>
    <t>2042</t>
  </si>
  <si>
    <t>MULTISERVICIOS EDUARDOÃ'O</t>
  </si>
  <si>
    <t>12636</t>
  </si>
  <si>
    <t>MULTISERVICIOS EDUARDOÃ'O 2</t>
  </si>
  <si>
    <t>23625</t>
  </si>
  <si>
    <t>16508</t>
  </si>
  <si>
    <t>OLIMPICA RODADERO</t>
  </si>
  <si>
    <t>DROGUERIA LA DEL PARQUE</t>
  </si>
  <si>
    <t>CL 14  13A-03 BRR GAIRA</t>
  </si>
  <si>
    <t>10362</t>
  </si>
  <si>
    <t>OLIMPICA SANTA ISABEL</t>
  </si>
  <si>
    <t>PLATIK - AZUL COMUNICACIONES</t>
  </si>
  <si>
    <t>AV CL 3 28 A 12</t>
  </si>
  <si>
    <t>10936</t>
  </si>
  <si>
    <t>OLIMPICA SAO 105</t>
  </si>
  <si>
    <t>ANGEL  PUELLO PROGRESO</t>
  </si>
  <si>
    <t>Calle 1   # 2 Sur -    B</t>
  </si>
  <si>
    <t>TIGO CASTELLANA</t>
  </si>
  <si>
    <t>CL 31 # 71 48 BRR CARTAGENA</t>
  </si>
  <si>
    <t>5621</t>
  </si>
  <si>
    <t>OLIMPICA SAO SUBA</t>
  </si>
  <si>
    <t>CIT NET</t>
  </si>
  <si>
    <t>CL 140 # 91 19  CC CENTRO SUBA LC 3 -108 BRR</t>
  </si>
  <si>
    <t>11330</t>
  </si>
  <si>
    <t>OLIMPICA SDO 449 LISBOA</t>
  </si>
  <si>
    <t>11332</t>
  </si>
  <si>
    <t>OLIMPICA SDO 472 LA FONTANA</t>
  </si>
  <si>
    <t>Av, 15 No. 124 - 30 Salida 3</t>
  </si>
  <si>
    <t>PLATIK - PAPELERIA LA 136</t>
  </si>
  <si>
    <t>CL 124 15 15</t>
  </si>
  <si>
    <t>AV. CRA. 15 124-30 L-2-138 PISO 2</t>
  </si>
  <si>
    <t>5912</t>
  </si>
  <si>
    <t>OLIMPICA SDO 790</t>
  </si>
  <si>
    <t>JOSE BENITES</t>
  </si>
  <si>
    <t>Cll 21 18</t>
  </si>
  <si>
    <t>10668</t>
  </si>
  <si>
    <t>OLIMPICA SINCELEJO 321</t>
  </si>
  <si>
    <t>MILAGRO JARABA</t>
  </si>
  <si>
    <t>kr 15 21 c 36 1ra de may</t>
  </si>
  <si>
    <t>CL. 21 16-25 INT. DE SAO LA PAJUELA P2</t>
  </si>
  <si>
    <t>11586</t>
  </si>
  <si>
    <t>OLIMPICA STO 252</t>
  </si>
  <si>
    <t>CR 9 # 17 49 BRR CENTRO</t>
  </si>
  <si>
    <t>24917</t>
  </si>
  <si>
    <t>LICORES DANNY VALEN LA 38</t>
  </si>
  <si>
    <t>ESQUINA  EL ENCUENTRO</t>
  </si>
  <si>
    <t>CALLE 39 SUR #41-83 PARQ</t>
  </si>
  <si>
    <t>19612</t>
  </si>
  <si>
    <t>LICORES EL ESTANCO</t>
  </si>
  <si>
    <t>OH LALA SMOKING</t>
  </si>
  <si>
    <t>CL 25 # 12 16 BRR PLAYAS</t>
  </si>
  <si>
    <t>501</t>
  </si>
  <si>
    <t>LICORES LA 43 CARTAGO</t>
  </si>
  <si>
    <t>SOCORRO PAZ DE AMOROCHO</t>
  </si>
  <si>
    <t>CALLE 3 NRO. 4 - 71  - B</t>
  </si>
  <si>
    <t>20146</t>
  </si>
  <si>
    <t>LIN@.NET</t>
  </si>
  <si>
    <t>MACLARI</t>
  </si>
  <si>
    <t>CR 8 # 6 24 BRR LUIS CARLOS GALAN</t>
  </si>
  <si>
    <t>23866</t>
  </si>
  <si>
    <t>LIVER COMUNICACIONES</t>
  </si>
  <si>
    <t>13396</t>
  </si>
  <si>
    <t>LIZWEN</t>
  </si>
  <si>
    <t>PAC DISTRISALDO.NET</t>
  </si>
  <si>
    <t>SAN MARCOS</t>
  </si>
  <si>
    <t>CALLE 15 #34A-50</t>
  </si>
  <si>
    <t>SERVICER</t>
  </si>
  <si>
    <t>CR 21 # 19 10 BRR EL PRADO</t>
  </si>
  <si>
    <t>20157</t>
  </si>
  <si>
    <t>LLAME AQUI LA 35</t>
  </si>
  <si>
    <t>23873</t>
  </si>
  <si>
    <t>LLAVES MENDOZA</t>
  </si>
  <si>
    <t>ROSA ELENA MINA</t>
  </si>
  <si>
    <t>Calle 4   # 18  - 7   Ba</t>
  </si>
  <si>
    <t>22799</t>
  </si>
  <si>
    <t>LOMADIAS SAS</t>
  </si>
  <si>
    <t>PLATIK - TIENDA EXPRESS</t>
  </si>
  <si>
    <t>CL 80A 112 15</t>
  </si>
  <si>
    <t>12435</t>
  </si>
  <si>
    <t>LONCHERIA PANIS</t>
  </si>
  <si>
    <t>JUAN MANUEL INTERNET GUARIN</t>
  </si>
  <si>
    <t>Calle 33   # 33 A - 44</t>
  </si>
  <si>
    <t>21941</t>
  </si>
  <si>
    <t>MINIMARKET PARAISO DEL REFUGIO</t>
  </si>
  <si>
    <t>MARISOL LEIVA</t>
  </si>
  <si>
    <t>Calle 2   # 67  - 50   B</t>
  </si>
  <si>
    <t>25338</t>
  </si>
  <si>
    <t>MINIMARKET ROSSY</t>
  </si>
  <si>
    <t>BALERIA CATALINA ARELLANO ERASO</t>
  </si>
  <si>
    <t>Carrera 42 # 18a- 79</t>
  </si>
  <si>
    <t>13124</t>
  </si>
  <si>
    <t>MINIMARKET TUS</t>
  </si>
  <si>
    <t>PLATIK - R LAPIZ CAFE</t>
  </si>
  <si>
    <t>CR 23 63 45</t>
  </si>
  <si>
    <t>CHOCOCANDYS</t>
  </si>
  <si>
    <t>CL 63 # 24 - 79 BRR  CAMPIN</t>
  </si>
  <si>
    <t>16121</t>
  </si>
  <si>
    <t>MINIMERCADO  EL CRISTAL</t>
  </si>
  <si>
    <t>Av circunvalar cra 14 N 48 A - 48</t>
  </si>
  <si>
    <t>PARIS NUMERO 27</t>
  </si>
  <si>
    <t>CL 60 NO. 10 - 72 CASTELLANA</t>
  </si>
  <si>
    <t>14168</t>
  </si>
  <si>
    <t>MINIMERCADO CIGARRERIA IBARO</t>
  </si>
  <si>
    <t>SOLUCIONES MOVILES</t>
  </si>
  <si>
    <t>CR 12 # 6 60 BRR CENTRO</t>
  </si>
  <si>
    <t>12628</t>
  </si>
  <si>
    <t>MINIMERCADO DE LA 86</t>
  </si>
  <si>
    <t>11860</t>
  </si>
  <si>
    <t>MINIMERCADO DONDE MAYO</t>
  </si>
  <si>
    <t>IP SOLUTIONS LTDA</t>
  </si>
  <si>
    <t>DG 182 # 20 91  LC 137 C BRR USAQUEN</t>
  </si>
  <si>
    <t>24056</t>
  </si>
  <si>
    <t>MINIMERCADO EL COLMENAR</t>
  </si>
  <si>
    <t>DORA FORERO</t>
  </si>
  <si>
    <t>CL 10 # 3 - 94 SUR BRR SOACHA</t>
  </si>
  <si>
    <t>23804</t>
  </si>
  <si>
    <t>MINIMERCADO LA 58</t>
  </si>
  <si>
    <t>YOHANNY LOPEZ</t>
  </si>
  <si>
    <t>Calle 69#59-18</t>
  </si>
  <si>
    <t>CLAUDIA DUCADO</t>
  </si>
  <si>
    <t>CL 68 # 59 36 BRR BRR PACHELLY BELLO</t>
  </si>
  <si>
    <t>22642</t>
  </si>
  <si>
    <t>MINIMERCADO LA GANGA</t>
  </si>
  <si>
    <t>ERICA SUESCUN</t>
  </si>
  <si>
    <t>Cra 99 44 30</t>
  </si>
  <si>
    <t>CRA. 106 #43-1 MEDELLN ANTIOQUIA</t>
  </si>
  <si>
    <t>7856</t>
  </si>
  <si>
    <t>MINIMERCADO LAS GRANJAS NO. 1</t>
  </si>
  <si>
    <t>CHARLY GUTIEREZ</t>
  </si>
  <si>
    <t>Calle 91 43A-33</t>
  </si>
  <si>
    <t>9816</t>
  </si>
  <si>
    <t>MULTISERVICIOS EXPRESS EL ALTO LA 5</t>
  </si>
  <si>
    <t>MULTISERVICIOS EXPRESS EL ALTO</t>
  </si>
  <si>
    <t>CR 5 # 12 59 BRR ALTO DE LA CRUZ</t>
  </si>
  <si>
    <t>23867</t>
  </si>
  <si>
    <t>MULTISERVICIOS FENIX J</t>
  </si>
  <si>
    <t>24754</t>
  </si>
  <si>
    <t>MULTISERVICIOS FINANCIEROS VILLA ALSACIA</t>
  </si>
  <si>
    <t>PLATIK - DROGUERIA MARIELA</t>
  </si>
  <si>
    <t>CL 11A 78 D 11 L 3</t>
  </si>
  <si>
    <t>21436</t>
  </si>
  <si>
    <t>MULTISERVICIOS H&amp;G</t>
  </si>
  <si>
    <t>SANDRA PATRICIA ALONSO MORALES</t>
  </si>
  <si>
    <t>NUEVO COLÓN</t>
  </si>
  <si>
    <t>Carrera 4   # 5  - 65</t>
  </si>
  <si>
    <t>CM COMUNICACIONES</t>
  </si>
  <si>
    <t>NUEVO COLON</t>
  </si>
  <si>
    <t>CL 3 # 4 35 BRR CENTRO</t>
  </si>
  <si>
    <t>24306</t>
  </si>
  <si>
    <t>MULTISERVICIOS HAROLD A</t>
  </si>
  <si>
    <t>RECAUDOS Y MENSAJERIA JM</t>
  </si>
  <si>
    <t>ARAUQUITA</t>
  </si>
  <si>
    <t>CRA. 4 #2-44 LA ESMERALDA - JUJUA LA</t>
  </si>
  <si>
    <t>24410</t>
  </si>
  <si>
    <t>MULTISERVICIOS J &amp; D LA AVENIDA</t>
  </si>
  <si>
    <t>MULTISERVICIOS JYD LA AVENIDA</t>
  </si>
  <si>
    <t>CL 5 # 6 A 26 BRR PANAMERICANO</t>
  </si>
  <si>
    <t>24238</t>
  </si>
  <si>
    <t>MULTISERVICIOS JANA</t>
  </si>
  <si>
    <t>PROVISIONES ANDRESITO</t>
  </si>
  <si>
    <t>CARRERA 5 #88 VILLANUEVA LA GUAJIRA</t>
  </si>
  <si>
    <t>23507</t>
  </si>
  <si>
    <t>MULTISERVICIOS JOMAYA</t>
  </si>
  <si>
    <t>24377</t>
  </si>
  <si>
    <t>MULTISERVICIOS JOSHUA</t>
  </si>
  <si>
    <t>GUSTAVO ADOLFO QUICENO MORENO</t>
  </si>
  <si>
    <t>CARRERA 28C # 50-17</t>
  </si>
  <si>
    <t>24389</t>
  </si>
  <si>
    <t>MULTISERVICIOS KENNEDY</t>
  </si>
  <si>
    <t>MILENA ROCIO MARTINEZ</t>
  </si>
  <si>
    <t>Cra 4A # 19b - 92</t>
  </si>
  <si>
    <t>SEGUROS Y GESTORIAS DE TRNSITO</t>
  </si>
  <si>
    <t>CL. 20B #11-37 VALLEDUPAR CESAR COLOMBIA</t>
  </si>
  <si>
    <t>24065</t>
  </si>
  <si>
    <t>MULTISERVICIOS LA 37</t>
  </si>
  <si>
    <t>CR 5 # 37 BIS 19  ED FONTAINEBLEAU ZN CM 2</t>
  </si>
  <si>
    <t>818020</t>
  </si>
  <si>
    <t>PAGATODO BO LAS LUCES</t>
  </si>
  <si>
    <t>PLATIK - MISCELANEA CALIPSO</t>
  </si>
  <si>
    <t>CL 55 S 77L 18</t>
  </si>
  <si>
    <t>602191</t>
  </si>
  <si>
    <t>PAGATODO BO SATELITE PERDOMO</t>
  </si>
  <si>
    <t>PLATIK - JHON JAIRO FLOREZ</t>
  </si>
  <si>
    <t>CLL 64 SUR 72 32</t>
  </si>
  <si>
    <t>PAPELERA ZULIMA</t>
  </si>
  <si>
    <t>CR 72 # 62 G 71 - SUR  LC 3 BRR ISMAEL</t>
  </si>
  <si>
    <t>602312</t>
  </si>
  <si>
    <t>PAGATODO CE FERROCARRIL PLAZA CARRERA 18</t>
  </si>
  <si>
    <t>602431</t>
  </si>
  <si>
    <t>PAGATODO CL CARRERA 43 ARBORIZADORA ALTA</t>
  </si>
  <si>
    <t>CABINAS Y VIDEOJUEGOS SAN</t>
  </si>
  <si>
    <t>TV 40 # 74 A 09 - SUR BRR ARBOLIZADORA</t>
  </si>
  <si>
    <t>600884</t>
  </si>
  <si>
    <t>PAGATODO CL CENTRO COMERCIAL CARACAS</t>
  </si>
  <si>
    <t>600151</t>
  </si>
  <si>
    <t>PAGATODO CL MISCELANEA VISTAHERMOSA</t>
  </si>
  <si>
    <t>PLATIK - PAÑALERA TATI GR</t>
  </si>
  <si>
    <t>DG 72 SUR 18 I 06</t>
  </si>
  <si>
    <t>MISCELANEA  PAPELERIA LUCY</t>
  </si>
  <si>
    <t>DG 71 D SUR # 18 I 59 BRR SAN RAFAEL</t>
  </si>
  <si>
    <t>602182</t>
  </si>
  <si>
    <t>PAGATODO CL SATELITE ISLA DEL SOL</t>
  </si>
  <si>
    <t>601981</t>
  </si>
  <si>
    <t>PAGATODO CL SATELITE LUCERO VIA PRINCIPAL</t>
  </si>
  <si>
    <t>PLATIK - ECODROGAS EXPRESS</t>
  </si>
  <si>
    <t>DG 64A BIS SUR 17G 43</t>
  </si>
  <si>
    <t>REDPAGO</t>
  </si>
  <si>
    <t>AV. CRA 17G # 65 SUR - 26</t>
  </si>
  <si>
    <t>602542</t>
  </si>
  <si>
    <t>PAGATODO CL TUNJUELITO CALLE 63 SURÂ </t>
  </si>
  <si>
    <t>TECPHONEPERDOMO</t>
  </si>
  <si>
    <t>CL 63 SUR # 71 F 86 BRR BOGOTA PERDOMO</t>
  </si>
  <si>
    <t>602304</t>
  </si>
  <si>
    <t>PAGATODO FA ARA COTA CENTRO</t>
  </si>
  <si>
    <t>JOSE LUIS CASTILLO RUIZ</t>
  </si>
  <si>
    <t>carrera 4 #13a-47</t>
  </si>
  <si>
    <t>11624</t>
  </si>
  <si>
    <t>LOS PAISAS PLAZA EXPRESS</t>
  </si>
  <si>
    <t>PLATIK - VIDRIOS ALUM CASTILLA</t>
  </si>
  <si>
    <t>CL 9 72A 27 LC1</t>
  </si>
  <si>
    <t>PAPELERIA TRES REYES</t>
  </si>
  <si>
    <t>CL. 10A #72B-31 BOGOT COLOMBIA</t>
  </si>
  <si>
    <t>13440</t>
  </si>
  <si>
    <t>LOS YARUMALEÃ'OS SUPERMIO</t>
  </si>
  <si>
    <t>7581</t>
  </si>
  <si>
    <t>LOTERIAS ALEJO</t>
  </si>
  <si>
    <t>MARIA CRISTINA TORRES</t>
  </si>
  <si>
    <t>Calle 45 A #  58  63   B</t>
  </si>
  <si>
    <t>22404</t>
  </si>
  <si>
    <t>LOTERIAS PUBENZA CC RODRIVAL</t>
  </si>
  <si>
    <t>20893</t>
  </si>
  <si>
    <t>LUBRICANTES ARATOCA</t>
  </si>
  <si>
    <t>JACQUELINE QUINTERO ARATOCA</t>
  </si>
  <si>
    <t>ARATOCA</t>
  </si>
  <si>
    <t>Carrera 5 # 4 23</t>
  </si>
  <si>
    <t>CR 5 # 4 31 BRR CENTRO</t>
  </si>
  <si>
    <t>16181</t>
  </si>
  <si>
    <t>LUBRICOM Y CIA LTDA</t>
  </si>
  <si>
    <t>MERCATODO</t>
  </si>
  <si>
    <t>CL 3 # 17 122 BRR CALICANTO</t>
  </si>
  <si>
    <t>9477</t>
  </si>
  <si>
    <t>LUMA DROGAS TIMIZA</t>
  </si>
  <si>
    <t>12725</t>
  </si>
  <si>
    <t>LUMA DROGAS TIMIZA 2</t>
  </si>
  <si>
    <t>PLATIK - FARMACENTER ALTA VISTA</t>
  </si>
  <si>
    <t>CR 80G 6 19 L1</t>
  </si>
  <si>
    <t>24515</t>
  </si>
  <si>
    <t>LUZMARSPANAILS</t>
  </si>
  <si>
    <t>NEMONET</t>
  </si>
  <si>
    <t>CL 3 # 4 41 BRR CENTRO</t>
  </si>
  <si>
    <t>22152</t>
  </si>
  <si>
    <t>M DROGUERIA NUEVO MILENIO</t>
  </si>
  <si>
    <t>303</t>
  </si>
  <si>
    <t>IMPERIAL DE DROGAS NO. 2</t>
  </si>
  <si>
    <t>PLATIK - MULTISERVICIOS EL</t>
  </si>
  <si>
    <t>AV 1 DE MAYO 69B 22 SUR</t>
  </si>
  <si>
    <t>DON PAGO ARGELIA CARVAJAL</t>
  </si>
  <si>
    <t>AC 26 SUR # 69 19 - SUR BRR CARVAJAL</t>
  </si>
  <si>
    <t>8653</t>
  </si>
  <si>
    <t>IMPERIAL DE DROGAS NO. 3</t>
  </si>
  <si>
    <t>23356</t>
  </si>
  <si>
    <t>IMPRETEX</t>
  </si>
  <si>
    <t>CR 37 # 36 15 BRR BARZAL</t>
  </si>
  <si>
    <t>14176</t>
  </si>
  <si>
    <t>INALDROGAS JC</t>
  </si>
  <si>
    <t>11453</t>
  </si>
  <si>
    <t>INCELNET</t>
  </si>
  <si>
    <t>MANUEL ESTEBAN GAVILANES</t>
  </si>
  <si>
    <t>Carrera 26 # 19 - 96 bar</t>
  </si>
  <si>
    <t>16477</t>
  </si>
  <si>
    <t>INFAMILIAR</t>
  </si>
  <si>
    <t>CLAUDIA SEGUROS</t>
  </si>
  <si>
    <t>CR 9 # 13 14 CHIA</t>
  </si>
  <si>
    <t>13777</t>
  </si>
  <si>
    <t>INFAMILIAR N. 4 P C</t>
  </si>
  <si>
    <t>PUNTO DE PAGO CHIA</t>
  </si>
  <si>
    <t>CR 10 # 13 23 BRR CENTRO</t>
  </si>
  <si>
    <t>16435</t>
  </si>
  <si>
    <t>INNOVA STORE</t>
  </si>
  <si>
    <t>GISELA BEJARANO</t>
  </si>
  <si>
    <t>Calle 14  #  56  14   Ba</t>
  </si>
  <si>
    <t>3538</t>
  </si>
  <si>
    <t>INNOVACIONES LILIBETH</t>
  </si>
  <si>
    <t>SERVIELECTRICOS ANTELIZ</t>
  </si>
  <si>
    <t>TEORAMA</t>
  </si>
  <si>
    <t>CL 5 # 3 12 BRR LA SUSUA</t>
  </si>
  <si>
    <t>20994</t>
  </si>
  <si>
    <t>INNOVATIONS BEFINE</t>
  </si>
  <si>
    <t>MARYURIS MESTRA</t>
  </si>
  <si>
    <t>CALLE 3 # 5-25  -</t>
  </si>
  <si>
    <t>SERVIPAGOS YOHENIS</t>
  </si>
  <si>
    <t>CR 20 # 2 A 71 BRR LOMA FRESCA</t>
  </si>
  <si>
    <t>5297</t>
  </si>
  <si>
    <t>INSUMOS EL METRO</t>
  </si>
  <si>
    <t>24155</t>
  </si>
  <si>
    <t>MULTISERVICIOS LA ARMONIA</t>
  </si>
  <si>
    <t>MULTISERCIOS RC</t>
  </si>
  <si>
    <t>AV. CARRERA 27 # 52-152 (CASA43)</t>
  </si>
  <si>
    <t>23488</t>
  </si>
  <si>
    <t>MULTISERVICIOS LA AURORA</t>
  </si>
  <si>
    <t>23778</t>
  </si>
  <si>
    <t>MULTISERVICIOS LA FORTUNA</t>
  </si>
  <si>
    <t>CONSUELO  DIAZ</t>
  </si>
  <si>
    <t>cr 9 a numero 76-10</t>
  </si>
  <si>
    <t>INCOLMOVIL</t>
  </si>
  <si>
    <t>CL 76 # 7 T 30 BRR ALFONSO LOPEZ III</t>
  </si>
  <si>
    <t>25169</t>
  </si>
  <si>
    <t>MULTISERVICIOS LA PLAZOLETA</t>
  </si>
  <si>
    <t>DANIELA SIDEDOR CUESTA</t>
  </si>
  <si>
    <t>Cll 1norte#1-12</t>
  </si>
  <si>
    <t>MAGGE</t>
  </si>
  <si>
    <t>GAMARRA</t>
  </si>
  <si>
    <t>CL 13 # 12 23 BRR SAN MARTIN</t>
  </si>
  <si>
    <t>24929</t>
  </si>
  <si>
    <t>MULTISERVICIOS LA UNION DEL SINU</t>
  </si>
  <si>
    <t>JORGE ANDRES  LOPEZ LOPEZ</t>
  </si>
  <si>
    <t>pdv lorica</t>
  </si>
  <si>
    <t>NATURAL YP</t>
  </si>
  <si>
    <t>CL. 4 #2424 LORICA CRDOBA COLOMBIA</t>
  </si>
  <si>
    <t>23081</t>
  </si>
  <si>
    <t>MULTISERVICIOS LALO</t>
  </si>
  <si>
    <t>PLATIK - EL PARADERO 104</t>
  </si>
  <si>
    <t>CR 104 78F 25</t>
  </si>
  <si>
    <t>AC 80 # 100 52  CC PORTAL80 LC 068-069 BRR</t>
  </si>
  <si>
    <t>22772</t>
  </si>
  <si>
    <t>MULTISERVICIOS LOS ARAYANES TERCERO</t>
  </si>
  <si>
    <t>INVERSIONES SIERRA PEREZ  CIA SEN</t>
  </si>
  <si>
    <t>CR 18 # 1 65 BRR SOGAMOSO</t>
  </si>
  <si>
    <t>8132</t>
  </si>
  <si>
    <t>MULTISERVICIOS M &amp; Y</t>
  </si>
  <si>
    <t>YURY VIVIANA VANEGAS RAMIREZ</t>
  </si>
  <si>
    <t>SAN MARTÍN</t>
  </si>
  <si>
    <t>carrera 5 904</t>
  </si>
  <si>
    <t>MULTISERVICIO DOAJO</t>
  </si>
  <si>
    <t>CL. 12 #8-73 SAN MARTN CESAR COLOMBIA</t>
  </si>
  <si>
    <t>20626</t>
  </si>
  <si>
    <t>MULTISERVICIOS MI FORTUNA</t>
  </si>
  <si>
    <t>MI FORTUNA</t>
  </si>
  <si>
    <t>CL 45 # 1 W 39 BRR CAMPO HERMOSO</t>
  </si>
  <si>
    <t>1251</t>
  </si>
  <si>
    <t>MULTISERVICIOS NICOLAS</t>
  </si>
  <si>
    <t>RAFAEL MEJIA</t>
  </si>
  <si>
    <t>Calle 105a # 15dbis 42</t>
  </si>
  <si>
    <t>JSA PLATERIA</t>
  </si>
  <si>
    <t>CL. 105B #15B-40 BUCARAMANGA SANTANDER</t>
  </si>
  <si>
    <t>15395</t>
  </si>
  <si>
    <t>OLIMPICA 210</t>
  </si>
  <si>
    <t>ROSELYS ZAMORA</t>
  </si>
  <si>
    <t>Clle 27 #21-25</t>
  </si>
  <si>
    <t>15407</t>
  </si>
  <si>
    <t>OLIMPICA 306</t>
  </si>
  <si>
    <t>15409</t>
  </si>
  <si>
    <t>OLIMPICA 307</t>
  </si>
  <si>
    <t>HERNAN DAVID TORRENTE SARRUF</t>
  </si>
  <si>
    <t>cra 7 # 10-13 local 10 s</t>
  </si>
  <si>
    <t>10354</t>
  </si>
  <si>
    <t>OLIMPICA 7 DE AGOSTO</t>
  </si>
  <si>
    <t>15383</t>
  </si>
  <si>
    <t>OLIMPICA 752</t>
  </si>
  <si>
    <t>7452</t>
  </si>
  <si>
    <t>OLIMPICA AEH CHICO 2</t>
  </si>
  <si>
    <t>6972</t>
  </si>
  <si>
    <t>OLIMPICA ARMENIA NORTE</t>
  </si>
  <si>
    <t>16598</t>
  </si>
  <si>
    <t>OLIMPICA AV 15  N 475</t>
  </si>
  <si>
    <t>15345</t>
  </si>
  <si>
    <t>OLIMPICA BARRANQUILLA</t>
  </si>
  <si>
    <t>MARTHA ISABEL GARCIA</t>
  </si>
  <si>
    <t>cra. 1 D # 62- 04</t>
  </si>
  <si>
    <t>142</t>
  </si>
  <si>
    <t>OLIMPICA BUGA</t>
  </si>
  <si>
    <t>FRANCISCO MOLINA</t>
  </si>
  <si>
    <t>Calle 7  #  10  14   Bar</t>
  </si>
  <si>
    <t>7550</t>
  </si>
  <si>
    <t>OLIMPICA CALLE 50</t>
  </si>
  <si>
    <t>MARIA CONSUELO RESTREPO</t>
  </si>
  <si>
    <t>Carrera 24 51 49</t>
  </si>
  <si>
    <t>24221</t>
  </si>
  <si>
    <t>FARMATODO VILLA COUNTRY</t>
  </si>
  <si>
    <t>22045</t>
  </si>
  <si>
    <t>FARMATODO VIVA BARRANQUILLA</t>
  </si>
  <si>
    <t>JUAN MANUEL VERGARA</t>
  </si>
  <si>
    <t>cra 51b # 84-155</t>
  </si>
  <si>
    <t>CRA. 51B NO 87-50 L-0-11</t>
  </si>
  <si>
    <t>22186</t>
  </si>
  <si>
    <t>FARMATOLEDO</t>
  </si>
  <si>
    <t>13646</t>
  </si>
  <si>
    <t>FARMAVIDA C</t>
  </si>
  <si>
    <t>DANIELA MARIN</t>
  </si>
  <si>
    <t>Cr 2# 420</t>
  </si>
  <si>
    <t>25286</t>
  </si>
  <si>
    <t>FARMAVIDA TUQUERRES</t>
  </si>
  <si>
    <t>18190</t>
  </si>
  <si>
    <t>FARMAVITAL DROGUERIA 2</t>
  </si>
  <si>
    <t>10428</t>
  </si>
  <si>
    <t>FARMAVITAL DROGUERIAS</t>
  </si>
  <si>
    <t>CLAUDIA PATRICIA  HERRERA</t>
  </si>
  <si>
    <t>calle 42 # 80 B 05 local</t>
  </si>
  <si>
    <t>23896</t>
  </si>
  <si>
    <t>FARMAVITAL PLUS</t>
  </si>
  <si>
    <t>HERLANDI SUAZA</t>
  </si>
  <si>
    <t>Calle 5 7 71</t>
  </si>
  <si>
    <t>PAGOEXPRESS COLOMBIA SA</t>
  </si>
  <si>
    <t>CR 7 # 5 36 BRR CENTRO</t>
  </si>
  <si>
    <t>12880</t>
  </si>
  <si>
    <t>FARMAYAEXPRESS</t>
  </si>
  <si>
    <t>19613</t>
  </si>
  <si>
    <t>FARMEDIC MC</t>
  </si>
  <si>
    <t>21337</t>
  </si>
  <si>
    <t>FARMITODO SAS</t>
  </si>
  <si>
    <t>23858</t>
  </si>
  <si>
    <t>FAYSO REPUESTOS Y SISTEMAS</t>
  </si>
  <si>
    <t>EDIT MANGA</t>
  </si>
  <si>
    <t>Carrera 12   # 17  -</t>
  </si>
  <si>
    <t>MULTISERVICIOS LA 22</t>
  </si>
  <si>
    <t>CL. 22 #14-28 SANTA MARTA MAGDALENA</t>
  </si>
  <si>
    <t>601878</t>
  </si>
  <si>
    <t>GELSA TB. VILLAS DE GRANADA VD T.A.T</t>
  </si>
  <si>
    <t>601475</t>
  </si>
  <si>
    <t>GELSA VI NVO ALBAN</t>
  </si>
  <si>
    <t>CELINA CALDERON</t>
  </si>
  <si>
    <t>cl 14 30 21</t>
  </si>
  <si>
    <t>DROGUERIAPANTANILLOGMAILCOM</t>
  </si>
  <si>
    <t>VDA PANTANILLO</t>
  </si>
  <si>
    <t>601514</t>
  </si>
  <si>
    <t>GELSA VI NVO GUADUAS 70453</t>
  </si>
  <si>
    <t>CRISTINA MAHECHA</t>
  </si>
  <si>
    <t>Calle 18  11 # 14  -</t>
  </si>
  <si>
    <t>CR 4 # 1 - 35 BRR CENTRO</t>
  </si>
  <si>
    <t>601470</t>
  </si>
  <si>
    <t>GELSA VI NVO PUERTO BOGOTA</t>
  </si>
  <si>
    <t>601472</t>
  </si>
  <si>
    <t>GELSA VI NVO PULI</t>
  </si>
  <si>
    <t>JOVANA ALDANA</t>
  </si>
  <si>
    <t>AMBALEMA</t>
  </si>
  <si>
    <t>Carrera 3   # 10  - 25</t>
  </si>
  <si>
    <t>CELUCAPULI</t>
  </si>
  <si>
    <t>PULI</t>
  </si>
  <si>
    <t>CL 3 # 3 39 BRR CENTRO</t>
  </si>
  <si>
    <t>601466</t>
  </si>
  <si>
    <t>GELSA VI NVO QUEBRADA NEGRA</t>
  </si>
  <si>
    <t>601478</t>
  </si>
  <si>
    <t>GELSA VI NVO VILLETA ESQUINA</t>
  </si>
  <si>
    <t>601628</t>
  </si>
  <si>
    <t>GELSA VI POOL NVO BITUIMA 60959</t>
  </si>
  <si>
    <t>CHAGUANI COMUNICACIONES</t>
  </si>
  <si>
    <t>CHAGUANI</t>
  </si>
  <si>
    <t>CR 4 # 3 26 BRR CENTRO</t>
  </si>
  <si>
    <t>600555</t>
  </si>
  <si>
    <t>GELSA VI POOL NVO NOCAIMA PV 70763</t>
  </si>
  <si>
    <t>MARIAILCIARODRIGUEZ</t>
  </si>
  <si>
    <t>NOCAIMA</t>
  </si>
  <si>
    <t>CR 6 # 9 - 32 BRR CHICO</t>
  </si>
  <si>
    <t>600638</t>
  </si>
  <si>
    <t>GELSA VIL POOL NVO VILLETA III</t>
  </si>
  <si>
    <t>601764</t>
  </si>
  <si>
    <t>GELSA ZI NVO CAJICA OF 60919</t>
  </si>
  <si>
    <t>20911</t>
  </si>
  <si>
    <t>EL CARGADOR</t>
  </si>
  <si>
    <t>24688</t>
  </si>
  <si>
    <t>EL CHACHI PAPELERIA</t>
  </si>
  <si>
    <t>MIRLYS  CASTRO VARELA</t>
  </si>
  <si>
    <t>KRA15 N 15-28 EL BOSQUE</t>
  </si>
  <si>
    <t>8361</t>
  </si>
  <si>
    <t>EL COMBATE</t>
  </si>
  <si>
    <t>LUISA FERNANDA  MONCADA RUIZ</t>
  </si>
  <si>
    <t>Cra 62 D n 108 61</t>
  </si>
  <si>
    <t>12842</t>
  </si>
  <si>
    <t>EL COMBATE 2</t>
  </si>
  <si>
    <t>5725</t>
  </si>
  <si>
    <t>EL DANUBIO DORADO</t>
  </si>
  <si>
    <t>JAIME ALFONSO LOVERA QUINTERO</t>
  </si>
  <si>
    <t>VDA BOITIVITA BRR BOITIVITA</t>
  </si>
  <si>
    <t>17003</t>
  </si>
  <si>
    <t>EL DANUBIO DORADO 2</t>
  </si>
  <si>
    <t>24476</t>
  </si>
  <si>
    <t>EL DESPACHADERO W.M</t>
  </si>
  <si>
    <t>KATHERINE ALEJANDRA GOMEZ</t>
  </si>
  <si>
    <t>carrera 37 b # 107d 03</t>
  </si>
  <si>
    <t>18746</t>
  </si>
  <si>
    <t>EL DROGUISTA DROGUERIA</t>
  </si>
  <si>
    <t>YESENIA MORALES</t>
  </si>
  <si>
    <t>Calle 12b   # 20-103  -</t>
  </si>
  <si>
    <t>FPV SUMINISTROS</t>
  </si>
  <si>
    <t>CL 13 B # 19 33 BRR COQUIVACOA</t>
  </si>
  <si>
    <t>24460</t>
  </si>
  <si>
    <t>EL DULCE SABOR Y ALGO MAS</t>
  </si>
  <si>
    <t>AGENCIA TIBU</t>
  </si>
  <si>
    <t>CR 4 N # 6 28 BRR EL CARMEN</t>
  </si>
  <si>
    <t>18476</t>
  </si>
  <si>
    <t>EL FARO NET</t>
  </si>
  <si>
    <t>TIENDA MAHECHA FUNZA</t>
  </si>
  <si>
    <t>CL 15 # 21 39 BRR VILLA PAUL</t>
  </si>
  <si>
    <t>21423</t>
  </si>
  <si>
    <t>EL IMPERIO DEL ASEO JJ</t>
  </si>
  <si>
    <t>SUMINISTROS Y LOGISTICAS SL SAS</t>
  </si>
  <si>
    <t>CR 5 # 15 30 BRR POPULAR</t>
  </si>
  <si>
    <t>6255</t>
  </si>
  <si>
    <t>EL MERCADO</t>
  </si>
  <si>
    <t>RICARDO MAYORGA</t>
  </si>
  <si>
    <t>Calle 24a n 55c-64</t>
  </si>
  <si>
    <t>23156</t>
  </si>
  <si>
    <t>FACIPAGO</t>
  </si>
  <si>
    <t>KEVIN CONTRERAS GUTIERREZ</t>
  </si>
  <si>
    <t>calle 20# 6 - 02</t>
  </si>
  <si>
    <t>SERVIASEO DIANA PLANETA RICA</t>
  </si>
  <si>
    <t>CR 5 # 19 81 BRR CENTRO</t>
  </si>
  <si>
    <t>21813</t>
  </si>
  <si>
    <t>FACTORY COPY NET</t>
  </si>
  <si>
    <t>LUIS E RAMIREZ</t>
  </si>
  <si>
    <t>Calle 31  #  26  75   Ba</t>
  </si>
  <si>
    <t>22191</t>
  </si>
  <si>
    <t>FAMATODO CLINICA COUNTRY</t>
  </si>
  <si>
    <t>21087</t>
  </si>
  <si>
    <t>FAMI AHORRO ... SU DROGUERIA N 2</t>
  </si>
  <si>
    <t>22811</t>
  </si>
  <si>
    <t>FAMI AHORRO SU DROGUERIA N 3</t>
  </si>
  <si>
    <t>24880</t>
  </si>
  <si>
    <t>FAMIDESCUENTOS</t>
  </si>
  <si>
    <t>13371</t>
  </si>
  <si>
    <t>FAMIDROGAS ESCOBAR</t>
  </si>
  <si>
    <t>SPERIKCOM</t>
  </si>
  <si>
    <t>GUACHETA</t>
  </si>
  <si>
    <t>CRA. 2 #3-103 GUACHET CUNDINAMARCA</t>
  </si>
  <si>
    <t>11149</t>
  </si>
  <si>
    <t>FAMISOL DROGUERIAS</t>
  </si>
  <si>
    <t>24311</t>
  </si>
  <si>
    <t>FAMISOL DROGUERIAS BELMIRA</t>
  </si>
  <si>
    <t>25221</t>
  </si>
  <si>
    <t>FANTASIAS &amp; DETALLES</t>
  </si>
  <si>
    <t>MARCELA YOBANA MOLANO</t>
  </si>
  <si>
    <t>ATACO</t>
  </si>
  <si>
    <t>manzana i casa6 barrio v</t>
  </si>
  <si>
    <t>ALEJANDRO ARIAS CESPEDES</t>
  </si>
  <si>
    <t>CL. 6 #3-49 ATACO TOLIMA COLOMBIA</t>
  </si>
  <si>
    <t>24690</t>
  </si>
  <si>
    <t>FAR Y SALUD</t>
  </si>
  <si>
    <t>LINA RUEDA RODAS</t>
  </si>
  <si>
    <t>Calle 10#9-69 san Vicent</t>
  </si>
  <si>
    <t>CR 7 # 9 30 BRR LOS FUNDADORES</t>
  </si>
  <si>
    <t>19918</t>
  </si>
  <si>
    <t>FENIX AUTOSERVICIO</t>
  </si>
  <si>
    <t>WILSON BERNAL</t>
  </si>
  <si>
    <t>Calle 23 N  # 3 N - 88</t>
  </si>
  <si>
    <t>LUIS FERNANDO CAMPO</t>
  </si>
  <si>
    <t>CALLE 30N 2AN29 LOCAL 163 4</t>
  </si>
  <si>
    <t>23610</t>
  </si>
  <si>
    <t>FERNEY FLOREZ</t>
  </si>
  <si>
    <t>19239</t>
  </si>
  <si>
    <t>FERNEY FLOREZ MORENO</t>
  </si>
  <si>
    <t>LUDWING FERNANDO NI??O BARAJAS</t>
  </si>
  <si>
    <t>cra 15 # 33-07 barrio ce</t>
  </si>
  <si>
    <t>11530</t>
  </si>
  <si>
    <t>17309</t>
  </si>
  <si>
    <t>FERRARO HUMAN FARM</t>
  </si>
  <si>
    <t>FUQUENE</t>
  </si>
  <si>
    <t>CR 2 # 2 32 BRR CENTRO</t>
  </si>
  <si>
    <t>16933</t>
  </si>
  <si>
    <t>FERRECLASICAS PARDO</t>
  </si>
  <si>
    <t>ELSA GOMEZ MIRANDA</t>
  </si>
  <si>
    <t>EL PASO</t>
  </si>
  <si>
    <t>calle 4 # 4 - 27 centro</t>
  </si>
  <si>
    <t>SERVICIOS CT</t>
  </si>
  <si>
    <t>CL 10 # 12 05 BRR LA LOMA</t>
  </si>
  <si>
    <t>21934</t>
  </si>
  <si>
    <t>FERRETERIA EL FARO</t>
  </si>
  <si>
    <t>23372</t>
  </si>
  <si>
    <t>FERRETERIA EL LIMONCITO DOS</t>
  </si>
  <si>
    <t>EDGAR JUNIOR CERVANTES NIETO</t>
  </si>
  <si>
    <t>cra 30 calle 20 # 20-04</t>
  </si>
  <si>
    <t>LICORES SOFIMAR</t>
  </si>
  <si>
    <t>CARRERA 30 # 24 - 68 HIPODROMO  SOLEDAD</t>
  </si>
  <si>
    <t>24453</t>
  </si>
  <si>
    <t>FERRETERIA L.B.</t>
  </si>
  <si>
    <t>OMAIRA CASTARRO ATHEORTUA</t>
  </si>
  <si>
    <t>Calle 71B # 24DF-39</t>
  </si>
  <si>
    <t>VARIEDADES YESSIK</t>
  </si>
  <si>
    <t>CRA. 30 #78-71 MEDELLN ANTIOQUIA</t>
  </si>
  <si>
    <t>24990</t>
  </si>
  <si>
    <t>FERRETERIA LA UNCION</t>
  </si>
  <si>
    <t>373</t>
  </si>
  <si>
    <t>FERRETERIA METROPOLIS SAS</t>
  </si>
  <si>
    <t>COMUNICACIONES  RPCELL</t>
  </si>
  <si>
    <t>Cra 46 # 84 - 144</t>
  </si>
  <si>
    <t>601481</t>
  </si>
  <si>
    <t>GELSA ZI NVO CARMEN DE CA</t>
  </si>
  <si>
    <t>601761</t>
  </si>
  <si>
    <t>GELSA ZI NVO CHIA OF 60490</t>
  </si>
  <si>
    <t>601765</t>
  </si>
  <si>
    <t>GELSA ZI NVO CHIA OF 60584</t>
  </si>
  <si>
    <t>CYL COMUNICACIONES</t>
  </si>
  <si>
    <t>CR 10 # 5 B 30 BRR LOS ZIPAS</t>
  </si>
  <si>
    <t>601641</t>
  </si>
  <si>
    <t>GELSA ZI NVO CHIA OF 70578</t>
  </si>
  <si>
    <t>601701</t>
  </si>
  <si>
    <t>GELSA ZI NVO GACHETA PV 60980</t>
  </si>
  <si>
    <t>601480</t>
  </si>
  <si>
    <t>GELSA ZI NVO GUACHETA</t>
  </si>
  <si>
    <t>COMUNICACIONES CYBER QUEEN</t>
  </si>
  <si>
    <t>CR 5 # 3 31 BRR CENTRO</t>
  </si>
  <si>
    <t>601727</t>
  </si>
  <si>
    <t>GELSA ZI NVO PACHO 70678</t>
  </si>
  <si>
    <t>MILTHON MAXWELL MALAGON</t>
  </si>
  <si>
    <t>Calle 7 N 18 10</t>
  </si>
  <si>
    <t>PUNTO DE PAGO PACHO</t>
  </si>
  <si>
    <t>CR 18 # 7 43 BRR CENTRO</t>
  </si>
  <si>
    <t>601487</t>
  </si>
  <si>
    <t>GELSA ZI NVO PAIME</t>
  </si>
  <si>
    <t>PAC VARIEDADES MARAYA JJJ</t>
  </si>
  <si>
    <t>SAN CAYETANO</t>
  </si>
  <si>
    <t> CALLE 3 #5-69</t>
  </si>
  <si>
    <t>SHADDAI</t>
  </si>
  <si>
    <t>PAIME</t>
  </si>
  <si>
    <t>AV. CL 2-35 # 2-25 BRR CENTRO</t>
  </si>
  <si>
    <t>601486</t>
  </si>
  <si>
    <t>GELSA ZI NVO TOPAIPI</t>
  </si>
  <si>
    <t>SUPERMERCADO EL BOSQUE</t>
  </si>
  <si>
    <t>TOPAIPI</t>
  </si>
  <si>
    <t>CR 2 # 3 21 BRR SAN ANTONIO CENTRO</t>
  </si>
  <si>
    <t>601485</t>
  </si>
  <si>
    <t>GELSA ZI NVO VILLA  GOMEZ</t>
  </si>
  <si>
    <t>601704</t>
  </si>
  <si>
    <t>GELSA ZI NVO ZIPAQUIRA/ORI. PV 70665</t>
  </si>
  <si>
    <t>25126</t>
  </si>
  <si>
    <t>EL MIRADOR.COM</t>
  </si>
  <si>
    <t>VARIEDADES</t>
  </si>
  <si>
    <t>CL 26 # 14 05 BRR PRADOS EL MIRADOR</t>
  </si>
  <si>
    <t>25299</t>
  </si>
  <si>
    <t>EL MUNDO DE LAS HOJAS</t>
  </si>
  <si>
    <t>PLATIK - EL MUNDO DE LAS HOJAS</t>
  </si>
  <si>
    <t>CR 109 69B 04</t>
  </si>
  <si>
    <t>13492</t>
  </si>
  <si>
    <t>EL MUNDO DEL ESTUDIANTE</t>
  </si>
  <si>
    <t>16059</t>
  </si>
  <si>
    <t>EL MUNDO EN SUS MANOS</t>
  </si>
  <si>
    <t>pedro fernando carreño pinto</t>
  </si>
  <si>
    <t>calle 106b#15b-10</t>
  </si>
  <si>
    <t>KBOD MULTISERVICIOS</t>
  </si>
  <si>
    <t>CR 15 # 107 B 7  LC 07 BRR DANGOND</t>
  </si>
  <si>
    <t>18294</t>
  </si>
  <si>
    <t>EL PALACIO DE LAS MEZCLAS</t>
  </si>
  <si>
    <t>MULTIPAGOS JK</t>
  </si>
  <si>
    <t>CRA. 16 #7-66 CURUMAN CESAR COLOMBIA</t>
  </si>
  <si>
    <t>25187</t>
  </si>
  <si>
    <t>EL PALACIO DE LAS VERDURAS</t>
  </si>
  <si>
    <t>JHON PUSHAINA</t>
  </si>
  <si>
    <t>Calle 9   # 17 A66 -</t>
  </si>
  <si>
    <t>19614</t>
  </si>
  <si>
    <t>EL PALACIO DE LOS REMATES URAMITA</t>
  </si>
  <si>
    <t>TECNI GAMES</t>
  </si>
  <si>
    <t>URAMITA</t>
  </si>
  <si>
    <t>Cra20 n21-31 uramita</t>
  </si>
  <si>
    <t>20358</t>
  </si>
  <si>
    <t>EL PALACIO ESTUDIANTIL</t>
  </si>
  <si>
    <t>PLATIK - LAVASECO CASTILLA LV</t>
  </si>
  <si>
    <t>CR 88D 8A 81 CS 16</t>
  </si>
  <si>
    <t>19593</t>
  </si>
  <si>
    <t>EL PARCHE DE ALEJO</t>
  </si>
  <si>
    <t>23749</t>
  </si>
  <si>
    <t>EL PROGRESO E.G.J.</t>
  </si>
  <si>
    <t>PAC PANADERIA KYD</t>
  </si>
  <si>
    <t>CERRO SAN ANTONIO</t>
  </si>
  <si>
    <t>CALLE 4 CR #2-18 EL CENTRO, CERRO DE SAN</t>
  </si>
  <si>
    <t>REFRESQUERIA Y PANADERIA K Y D</t>
  </si>
  <si>
    <t>CR 4 # 2A 18 BRR CENTRO</t>
  </si>
  <si>
    <t>10271</t>
  </si>
  <si>
    <t>EL PUNTO DE MILLER</t>
  </si>
  <si>
    <t>1670</t>
  </si>
  <si>
    <t>FARM C&amp;M NÂ° 2</t>
  </si>
  <si>
    <t>MULTIPAGOS LUCIANA</t>
  </si>
  <si>
    <t>CL 53 SUR # 18 C 43 BRR SAN CARLOS</t>
  </si>
  <si>
    <t>23693</t>
  </si>
  <si>
    <t>FARMA 78 EXPRESS</t>
  </si>
  <si>
    <t>17499</t>
  </si>
  <si>
    <t>FARMA AL DIA DROGURIA TOCA</t>
  </si>
  <si>
    <t>VICKY STORE</t>
  </si>
  <si>
    <t>TOCA</t>
  </si>
  <si>
    <t>Cr 8 nrrmero 4 - 03 loca</t>
  </si>
  <si>
    <t>SURTIVARIEDADES MM</t>
  </si>
  <si>
    <t>CL 3 N 11-82 BRR NUEVO HORIZONTE</t>
  </si>
  <si>
    <t>19232</t>
  </si>
  <si>
    <t>FARMA ALKOSTO DROGUERIAS</t>
  </si>
  <si>
    <t>22633</t>
  </si>
  <si>
    <t>FARMA AVRIL DROGUERIA</t>
  </si>
  <si>
    <t>6415</t>
  </si>
  <si>
    <t>FARMA CENTRO ZARZAL</t>
  </si>
  <si>
    <t>LUZ ADRIANA RAMIREZ</t>
  </si>
  <si>
    <t>Calle 11  #  10  17   Ba</t>
  </si>
  <si>
    <t>MISCELANEA PUNTO GOCO</t>
  </si>
  <si>
    <t>CRA. 3 #1077 LA PAILA ZARZAL VALLE DEL</t>
  </si>
  <si>
    <t>25259</t>
  </si>
  <si>
    <t>FARMA DOCE CAJ</t>
  </si>
  <si>
    <t>JHON FREDY ACHURI RAMIREZ</t>
  </si>
  <si>
    <t>Carrera 80  #  97  22</t>
  </si>
  <si>
    <t>25313</t>
  </si>
  <si>
    <t>FARMA DROGAS DE ORIENTE</t>
  </si>
  <si>
    <t>EDUARDO PADILLA</t>
  </si>
  <si>
    <t>Calle 22   # 18  - 83</t>
  </si>
  <si>
    <t>MINIMARKET CIT</t>
  </si>
  <si>
    <t>CR 17 # 21 46  LC 110 BRR TERMINAL DE</t>
  </si>
  <si>
    <t>18904</t>
  </si>
  <si>
    <t>FARMA ECONOMIA</t>
  </si>
  <si>
    <t>CENTRO DE PAGOS Y CAFETERIA DE</t>
  </si>
  <si>
    <t>CL 12 A # 18 91 BRR DUITAMA</t>
  </si>
  <si>
    <t>22919</t>
  </si>
  <si>
    <t>FARMA ECONOMIA 2</t>
  </si>
  <si>
    <t>25203</t>
  </si>
  <si>
    <t>FARMA ECONOMIA 4</t>
  </si>
  <si>
    <t>2246</t>
  </si>
  <si>
    <t>FERRETERIA PINTULACA</t>
  </si>
  <si>
    <t>ZORAYA VELOZA</t>
  </si>
  <si>
    <t>SAN MIGUEL DE SEMA</t>
  </si>
  <si>
    <t>1056410429</t>
  </si>
  <si>
    <t>RAQUIRA</t>
  </si>
  <si>
    <t>CR 3 # 2 110 BRR CENTRO</t>
  </si>
  <si>
    <t>23630</t>
  </si>
  <si>
    <t>FERRETERIA ROC _ CENTER</t>
  </si>
  <si>
    <t>YADITH OTERO</t>
  </si>
  <si>
    <t>#      cra 2 58 - 115 Ba</t>
  </si>
  <si>
    <t>SERVIEXPRES</t>
  </si>
  <si>
    <t>CR 3 # 56 09 BRR CENTRO</t>
  </si>
  <si>
    <t>22976</t>
  </si>
  <si>
    <t>FERRETERIA RUEDA</t>
  </si>
  <si>
    <t>YOLEDIS CORTES CASTELLANO</t>
  </si>
  <si>
    <t>Calle 74 #66-60</t>
  </si>
  <si>
    <t>21711</t>
  </si>
  <si>
    <t>FERRETERIA SOLEDAD CARRILLO</t>
  </si>
  <si>
    <t>TINEDA LA ESMERALDA</t>
  </si>
  <si>
    <t>SALAZAR</t>
  </si>
  <si>
    <t>CL 3 # 4 11 BRR CENTRO</t>
  </si>
  <si>
    <t>16094</t>
  </si>
  <si>
    <t>FERRETERIA Y CACHARRERIA A Y G</t>
  </si>
  <si>
    <t>CR 7 A # 182 A 36 BRR EL ROCIO NORTE</t>
  </si>
  <si>
    <t>21756</t>
  </si>
  <si>
    <t>FERROAGRO Y VIVERES SANTA BARBARA</t>
  </si>
  <si>
    <t>ELIECER CASTILLO</t>
  </si>
  <si>
    <t>GUACA</t>
  </si>
  <si>
    <t>Cll3 #5 - 21</t>
  </si>
  <si>
    <t>REFLEJOS PELUQUERA   SPA</t>
  </si>
  <si>
    <t>CR 17 # 14 46  MZ U CA 703 BRR MOLINO DEL</t>
  </si>
  <si>
    <t>16381</t>
  </si>
  <si>
    <t>FERROCENTRO EXPRESS</t>
  </si>
  <si>
    <t>14076</t>
  </si>
  <si>
    <t>FERROCENTRO FERRETERIAS</t>
  </si>
  <si>
    <t>ISAIRA GUEVARA ARIZA</t>
  </si>
  <si>
    <t>calle 7 n 7-03la esperan</t>
  </si>
  <si>
    <t>39</t>
  </si>
  <si>
    <t>FERROELECTRICOS SHARON</t>
  </si>
  <si>
    <t>RECAUDOS LAS LLANADAS</t>
  </si>
  <si>
    <t>CL 7 # 27 47 BRR BARRIO LAS LLANADAS</t>
  </si>
  <si>
    <t>21922</t>
  </si>
  <si>
    <t>FERROINDUSTRIAS TORRES Y TORRES</t>
  </si>
  <si>
    <t>TECNICOMPUTADORES UMBITA</t>
  </si>
  <si>
    <t>ÚMBITA</t>
  </si>
  <si>
    <t>tecnicomputadoresumbita@</t>
  </si>
  <si>
    <t>DRANETT</t>
  </si>
  <si>
    <t>PACHAVITA</t>
  </si>
  <si>
    <t>CR 3 # 4 13 BRR CENTRO PACHAVITA</t>
  </si>
  <si>
    <t>19702</t>
  </si>
  <si>
    <t>FHARMA COGUA</t>
  </si>
  <si>
    <t>LIGIA  SANCHEZ</t>
  </si>
  <si>
    <t>CRA 89 # 25-39</t>
  </si>
  <si>
    <t>VARIEDADES MANI MM</t>
  </si>
  <si>
    <t>CL 4 # 9 56 BRR LA GRANJA</t>
  </si>
  <si>
    <t>600593</t>
  </si>
  <si>
    <t>GELSA ZI POOL NUEVO CALERA</t>
  </si>
  <si>
    <t>PUNTO DE PAGO SOPO</t>
  </si>
  <si>
    <t>CL 2 # 3 23 BRR CENTRO</t>
  </si>
  <si>
    <t>600312</t>
  </si>
  <si>
    <t>GELSA ZI POOL NUEVO UBATE</t>
  </si>
  <si>
    <t>600556</t>
  </si>
  <si>
    <t>GELSA ZI POOL NVO PACHO I</t>
  </si>
  <si>
    <t>PLATIK - EL MANDADO YA SAS</t>
  </si>
  <si>
    <t>CR 17 8 21</t>
  </si>
  <si>
    <t>601605</t>
  </si>
  <si>
    <t>GELSA ZIPA NVO UBATE 70562</t>
  </si>
  <si>
    <t>MISCELANEA ROMY</t>
  </si>
  <si>
    <t>SUSA</t>
  </si>
  <si>
    <t>CR 3 # 8 10 BRR CENTRO</t>
  </si>
  <si>
    <t>600597</t>
  </si>
  <si>
    <t>GELSA ZIPA POOL NVO TOCANCIPA</t>
  </si>
  <si>
    <t>GICOM</t>
  </si>
  <si>
    <t>CL 9 # 6 15 BRR CENTRO</t>
  </si>
  <si>
    <t>612017</t>
  </si>
  <si>
    <t>GESLSA AEL BO POOL LAURELES 2</t>
  </si>
  <si>
    <t>PLATIK - DROGUERIA COSBY</t>
  </si>
  <si>
    <t>CR 81 73F 84 SUR</t>
  </si>
  <si>
    <t>DROGUERIA GRAN SALUD</t>
  </si>
  <si>
    <t>CL 73 D # 81 H 14 - SUR BRR BOSA</t>
  </si>
  <si>
    <t>16004</t>
  </si>
  <si>
    <t>GIRON  INVERSIONES</t>
  </si>
  <si>
    <t>GRACIELA OSORIO</t>
  </si>
  <si>
    <t>Calle 49   # 13  - 11</t>
  </si>
  <si>
    <t>DK SOLUCIONES 2607</t>
  </si>
  <si>
    <t>CRA. 17 #49-71 SOLEDAD ATLNTICO COLOMBIA</t>
  </si>
  <si>
    <t>23820</t>
  </si>
  <si>
    <t>GIROS ELSOL</t>
  </si>
  <si>
    <t>2637</t>
  </si>
  <si>
    <t>GLORIANA</t>
  </si>
  <si>
    <t>TIENDA MANA</t>
  </si>
  <si>
    <t>Calle 5  #  13 01     Ba</t>
  </si>
  <si>
    <t>MERCA YA LA PRADERA</t>
  </si>
  <si>
    <t>CR 14 A # 4 22 BRR LA PRADERA</t>
  </si>
  <si>
    <t>15446</t>
  </si>
  <si>
    <t>GLORIANA NRO 2</t>
  </si>
  <si>
    <t>SANDRA VIVIANA RUIZCADENA</t>
  </si>
  <si>
    <t>Calle 4a   # 21-15  -</t>
  </si>
  <si>
    <t>CENTRO DE ENSEÑANZA</t>
  </si>
  <si>
    <t>CL 13 A # 3 30 BRR VILLA OLGA</t>
  </si>
  <si>
    <t>17869</t>
  </si>
  <si>
    <t>GMT INVERSIONES Y NEGOCIOS SAS</t>
  </si>
  <si>
    <t>PLATIK - DIMONEX</t>
  </si>
  <si>
    <t>CR 7 106 01</t>
  </si>
  <si>
    <t>PUNTORED CALLE 100</t>
  </si>
  <si>
    <t>CL 100 # 19 61  P 9 OF 901 BRR CHICO</t>
  </si>
  <si>
    <t>15584</t>
  </si>
  <si>
    <t>EL PUNTO DEL CELULAR BELALCAZAR</t>
  </si>
  <si>
    <t>23633</t>
  </si>
  <si>
    <t>EL PUNTO DEL GIRO 2</t>
  </si>
  <si>
    <t>24216</t>
  </si>
  <si>
    <t>EL RINCON DE JORGE</t>
  </si>
  <si>
    <t>FARID FLOREZ</t>
  </si>
  <si>
    <t>Carrera 12  #  12  12</t>
  </si>
  <si>
    <t>FOTOCOPIAS Y PAPELERA DK</t>
  </si>
  <si>
    <t>CR 7 # 11 48 BRR LA ASUNCION</t>
  </si>
  <si>
    <t>7025</t>
  </si>
  <si>
    <t>EL RINCON JORGE</t>
  </si>
  <si>
    <t>LILIANA MARIN</t>
  </si>
  <si>
    <t>Calle 5N barrio centro</t>
  </si>
  <si>
    <t>CONSILIO</t>
  </si>
  <si>
    <t>CL 9 # 8 64  LC 1 BRR GUERRERO</t>
  </si>
  <si>
    <t>24537</t>
  </si>
  <si>
    <t>EL RINCONCITO DE MAJO</t>
  </si>
  <si>
    <t>DESAYUNOS SORPRESA LUCIANA</t>
  </si>
  <si>
    <t>CRA. 11 #55-103 ARMENIA QUINDO COLOMBIA</t>
  </si>
  <si>
    <t>12839</t>
  </si>
  <si>
    <t>EL TROPICO DE BELLAVISTA</t>
  </si>
  <si>
    <t>CARLOS MARIO MIRANDA</t>
  </si>
  <si>
    <t>cra 64 # 64-51</t>
  </si>
  <si>
    <t>20732</t>
  </si>
  <si>
    <t>ELECTROFERRO J C M</t>
  </si>
  <si>
    <t>PUNTOSERVIS PAMPLONA 1</t>
  </si>
  <si>
    <t>CL 8 B # 5 69 BRR LOS MISERABLES CENTRO</t>
  </si>
  <si>
    <t>20781</t>
  </si>
  <si>
    <t>ELECTROVARIEDADES CARMEN LIIDA</t>
  </si>
  <si>
    <t>YURANY ANDREA DROGAS EL PUEBLO</t>
  </si>
  <si>
    <t>SANDONÁ</t>
  </si>
  <si>
    <t>Cra 4 N  8 72</t>
  </si>
  <si>
    <t>13689</t>
  </si>
  <si>
    <t>ELINET.COM</t>
  </si>
  <si>
    <t>PLATIK - ERIK JOHAN RAMÍREZ</t>
  </si>
  <si>
    <t>CLL 75D SUR 73H 10</t>
  </si>
  <si>
    <t>COMUNICACIONES BELTRAN</t>
  </si>
  <si>
    <t>CL 75 D SUR # 74 C - 09 BRR SANTA BIBIANA</t>
  </si>
  <si>
    <t>957</t>
  </si>
  <si>
    <t>ELLIS COMUNICACIONES</t>
  </si>
  <si>
    <t>MARTHA MANCILLA</t>
  </si>
  <si>
    <t>CR 33 # 44 32 BRR SOTOMAYOR</t>
  </si>
  <si>
    <t>24729</t>
  </si>
  <si>
    <t>FARMA ECONOMICA DEL HUILA</t>
  </si>
  <si>
    <t>ELIECER GARZON JURADO</t>
  </si>
  <si>
    <t>CALAMO</t>
  </si>
  <si>
    <t>DJ MULTISERVICIOS PAGOS</t>
  </si>
  <si>
    <t>CL 1 10A 35 BRR PARAISO</t>
  </si>
  <si>
    <t>15788</t>
  </si>
  <si>
    <t>FARMA GENEZI</t>
  </si>
  <si>
    <t>COMUNICACIONES TECNICELL</t>
  </si>
  <si>
    <t>CR 6 # 10 63 BRR CENTRO</t>
  </si>
  <si>
    <t>24878</t>
  </si>
  <si>
    <t>FARMA IDEAL DROGUERIA</t>
  </si>
  <si>
    <t>MASRED167</t>
  </si>
  <si>
    <t>CR 51 # 50 18 BRR PARQUE</t>
  </si>
  <si>
    <t>8903</t>
  </si>
  <si>
    <t>FARMA ISABELA DROGUERIAS</t>
  </si>
  <si>
    <t>25031</t>
  </si>
  <si>
    <t>FARMA LAURA</t>
  </si>
  <si>
    <t>23456</t>
  </si>
  <si>
    <t>FARMA MODERNA 2</t>
  </si>
  <si>
    <t>CLL 162 7 91</t>
  </si>
  <si>
    <t>CL 162 # 7 B 32 BRR SAN CRISTOBAL NORTE</t>
  </si>
  <si>
    <t>14167</t>
  </si>
  <si>
    <t>FARMA PUNTO AV 22</t>
  </si>
  <si>
    <t>25230</t>
  </si>
  <si>
    <t>FARMA ROSS</t>
  </si>
  <si>
    <t>INTERNET PAPELERIA CHARLY</t>
  </si>
  <si>
    <t>CL 19 # 28 46 BRR LA PERLA</t>
  </si>
  <si>
    <t>24951</t>
  </si>
  <si>
    <t>FARMA S.O.S DROGUERIAS 5</t>
  </si>
  <si>
    <t>PLATIK - FARMA SOS  5</t>
  </si>
  <si>
    <t>CL 69 A 93A 34</t>
  </si>
  <si>
    <t>CACHARRERIA EL PAISA</t>
  </si>
  <si>
    <t>CR 91- 68A 45 BRR LA FLORIDA</t>
  </si>
  <si>
    <t>23063</t>
  </si>
  <si>
    <t>FARMA S.O.S. DROGUERIAS 2</t>
  </si>
  <si>
    <t>PLATIK - MEVIDPHARMA 160</t>
  </si>
  <si>
    <t>CR 55C BIS 160 06</t>
  </si>
  <si>
    <t>24381</t>
  </si>
  <si>
    <t>FARMA UNO VILLANUEVA</t>
  </si>
  <si>
    <t>INTERNET SERVINETWORK</t>
  </si>
  <si>
    <t>CR 12 # 11 18 BRR CENTRO</t>
  </si>
  <si>
    <t>15831</t>
  </si>
  <si>
    <t>FHARMA SAENZ</t>
  </si>
  <si>
    <t>6535</t>
  </si>
  <si>
    <t>FISRTPHONE</t>
  </si>
  <si>
    <t>24251</t>
  </si>
  <si>
    <t>FLORIDA DISTRIBUCION DE SERVICIO Y CIA LTDA.</t>
  </si>
  <si>
    <t>PAC VARIEDADES CANDY</t>
  </si>
  <si>
    <t>CALLE 25 #13B-58</t>
  </si>
  <si>
    <t>DON PAGO TURBANA</t>
  </si>
  <si>
    <t>TURBANA</t>
  </si>
  <si>
    <t>CR 19 # 3 75 BRR REAL</t>
  </si>
  <si>
    <t>23158</t>
  </si>
  <si>
    <t>FLORISTERIA KHARINA</t>
  </si>
  <si>
    <t>JULIO CESAR ORTEGA OTERO</t>
  </si>
  <si>
    <t>calle 1 carrera 3 - 30 e</t>
  </si>
  <si>
    <t>SOLUCIONESINTEGRALES NF</t>
  </si>
  <si>
    <t>CL 18 # 25-34 BRR CENTRO</t>
  </si>
  <si>
    <t>13537</t>
  </si>
  <si>
    <t>FLORISTERIA LA PERLA</t>
  </si>
  <si>
    <t>MILENA PINEDA</t>
  </si>
  <si>
    <t>Calle 28   # 21  - 60</t>
  </si>
  <si>
    <t>AREA DIGITAL MANIZALES</t>
  </si>
  <si>
    <t>CR 20 # 26 45  LC 1 BRR CENTRO</t>
  </si>
  <si>
    <t>22495</t>
  </si>
  <si>
    <t>FONCET CCP</t>
  </si>
  <si>
    <t>4559</t>
  </si>
  <si>
    <t>FOTO ESTUDIO NARVAEZ</t>
  </si>
  <si>
    <t>24006</t>
  </si>
  <si>
    <t>FOTO ESTUDIO Y CELULARES EL PAISA</t>
  </si>
  <si>
    <t>CREACIONES BRIMAR</t>
  </si>
  <si>
    <t>CRA. 11 #7-28 PELAYA CESAR COLOMBIA</t>
  </si>
  <si>
    <t>14393</t>
  </si>
  <si>
    <t>FOTO EXPRESS DIGITAL LTDA</t>
  </si>
  <si>
    <t>CL. 28 NO. 13-22 L-28 C.C. PALMA REAL</t>
  </si>
  <si>
    <t>23011</t>
  </si>
  <si>
    <t>FOTO PASAPORTE PRISMA</t>
  </si>
  <si>
    <t>18723</t>
  </si>
  <si>
    <t>GOD OF WEB</t>
  </si>
  <si>
    <t>PLATIK - GOD OF WEB</t>
  </si>
  <si>
    <t>DG 39SUR  72F 58</t>
  </si>
  <si>
    <t>PUNTOSERVIS BOGOTA 28</t>
  </si>
  <si>
    <t>DG 39 # 72 D 31 - SUR BRR BOMBAY</t>
  </si>
  <si>
    <t>23714</t>
  </si>
  <si>
    <t>GODTRADE</t>
  </si>
  <si>
    <t>WILLINGTON SUAREZ ORTIZ</t>
  </si>
  <si>
    <t>Calle 70   # 4  - 39   B</t>
  </si>
  <si>
    <t>CL 70 # 3 A 09 BRR TERCER MILENIOI</t>
  </si>
  <si>
    <t>25306</t>
  </si>
  <si>
    <t>GOLD PAPER</t>
  </si>
  <si>
    <t>MAURICIO LOPERA</t>
  </si>
  <si>
    <t>Cra 83 a 9 67</t>
  </si>
  <si>
    <t>23885</t>
  </si>
  <si>
    <t>GONGA SPORT</t>
  </si>
  <si>
    <t>LUZ GONZALEZ</t>
  </si>
  <si>
    <t>CR 19 D # 64 - 99 BRR SAN FRANCISCO</t>
  </si>
  <si>
    <t>20578</t>
  </si>
  <si>
    <t>GPS SOLUCIONES</t>
  </si>
  <si>
    <t>TV 68H BIS 37 05</t>
  </si>
  <si>
    <t>7738</t>
  </si>
  <si>
    <t>GRAFECOPIAS</t>
  </si>
  <si>
    <t>AURA CONSUELO ALMEIDA DIAZ</t>
  </si>
  <si>
    <t>CARRERA 20 n.34-14 CENTR</t>
  </si>
  <si>
    <t>CENTRO DE PAGOS TODO EN UNO</t>
  </si>
  <si>
    <t>CL 33 # 20 22 BRR CENTRO</t>
  </si>
  <si>
    <t>21316</t>
  </si>
  <si>
    <t>GRAFOS PAPELERIA Y PIÃ'ATERIA</t>
  </si>
  <si>
    <t>16928</t>
  </si>
  <si>
    <t>GRANERO ALVARADO</t>
  </si>
  <si>
    <t>LUIS DELGADO</t>
  </si>
  <si>
    <t>ALVARADO</t>
  </si>
  <si>
    <t>#      calle 4 #3 -07 Ba</t>
  </si>
  <si>
    <t>KABLENET JJ SAS</t>
  </si>
  <si>
    <t>CRA. 2 #3-45 ALVARADO TOLIMA COLOMBIA</t>
  </si>
  <si>
    <t>19283</t>
  </si>
  <si>
    <t>GRANERO CARLI</t>
  </si>
  <si>
    <t>LEIDY JOHANA  QUINTERO</t>
  </si>
  <si>
    <t>CALLE 103 N 38 A 17</t>
  </si>
  <si>
    <t>20975</t>
  </si>
  <si>
    <t>GRANERO EL CARRIEL PAISA</t>
  </si>
  <si>
    <t>JHON ARLEY MELO BELTRAN</t>
  </si>
  <si>
    <t>EL SANTUARIO</t>
  </si>
  <si>
    <t>Cra 45 b n 52 28</t>
  </si>
  <si>
    <t>23618</t>
  </si>
  <si>
    <t>GRANERO EL LIDER</t>
  </si>
  <si>
    <t>MILENA  GOMEZ</t>
  </si>
  <si>
    <t>CARRERA  15 10-16</t>
  </si>
  <si>
    <t>16419</t>
  </si>
  <si>
    <t>EMILIO COM M &amp; R</t>
  </si>
  <si>
    <t>22386</t>
  </si>
  <si>
    <t>ENFERMEROS DEL NORTE</t>
  </si>
  <si>
    <t>21524</t>
  </si>
  <si>
    <t>ESPECTACULOS JUANCA OVIEDO</t>
  </si>
  <si>
    <t>LAURA FORERO GUAMAL</t>
  </si>
  <si>
    <t>calle 13a-16 barrio cent</t>
  </si>
  <si>
    <t>PAPELERA Y VARIEDADES NAVA2</t>
  </si>
  <si>
    <t>CRA. 4 #831 GUAMAL MAGDALENA COLOMBIA</t>
  </si>
  <si>
    <t>21598</t>
  </si>
  <si>
    <t>ESQUINA DE LA ALEGRIA.NET</t>
  </si>
  <si>
    <t>ROCIO MANRIQUE MARQUEZ</t>
  </si>
  <si>
    <t>calle 8a # 4 - 95</t>
  </si>
  <si>
    <t>CENTRO DE SERVICIOS SNTUARIO</t>
  </si>
  <si>
    <t>PARAMO</t>
  </si>
  <si>
    <t>CL 7 # 1 56 BRR PARAMO SANTANDER</t>
  </si>
  <si>
    <t>15416</t>
  </si>
  <si>
    <t>ESQUINA LA 57</t>
  </si>
  <si>
    <t>VARIEDADES JYD</t>
  </si>
  <si>
    <t>CR 53 D # 2 3  MZ 19 CA 26 BRR VALLE DEL</t>
  </si>
  <si>
    <t>1451</t>
  </si>
  <si>
    <t>ESSO INDUSTRIALES</t>
  </si>
  <si>
    <t>DIANA RUA BNF EL FIRULETE</t>
  </si>
  <si>
    <t>Cr 46 14 13</t>
  </si>
  <si>
    <t>815000</t>
  </si>
  <si>
    <t>EST CENTRO CALLE 13</t>
  </si>
  <si>
    <t>LUCYNET</t>
  </si>
  <si>
    <t>CL. 12A #21-86 BOGOT COLOMBIA</t>
  </si>
  <si>
    <t>814003</t>
  </si>
  <si>
    <t>EST ESTRADA</t>
  </si>
  <si>
    <t>815035</t>
  </si>
  <si>
    <t>EST PALERMO</t>
  </si>
  <si>
    <t>814002</t>
  </si>
  <si>
    <t>EST QUIRIGUA</t>
  </si>
  <si>
    <t>6036</t>
  </si>
  <si>
    <t>ESTACION DE SERVICIO AUTOMOTRIZ LAS PALMITAS</t>
  </si>
  <si>
    <t>23340</t>
  </si>
  <si>
    <t>FARMACAMPIÃ'A DROGUERIAS</t>
  </si>
  <si>
    <t>16770</t>
  </si>
  <si>
    <t>FARMACENTRO</t>
  </si>
  <si>
    <t>COOPERATIVA MULTIACTIVA  DE</t>
  </si>
  <si>
    <t>CR 14 # 13 80 BRR BELEN</t>
  </si>
  <si>
    <t>22230</t>
  </si>
  <si>
    <t>FARMACEUTICA 1A</t>
  </si>
  <si>
    <t>LUZ DARY TOLEDO</t>
  </si>
  <si>
    <t>K4:23</t>
  </si>
  <si>
    <t>JF DISEOS</t>
  </si>
  <si>
    <t>CRA. 5A #23-18 IBAGU TOLIMA COLOMBIA</t>
  </si>
  <si>
    <t>9701</t>
  </si>
  <si>
    <t>FARMACEUTICOS - CYTI PLUSS</t>
  </si>
  <si>
    <t>PLATIK - MISCELÁNEA LOLITA</t>
  </si>
  <si>
    <t>CR 111 157 30</t>
  </si>
  <si>
    <t>MISCELANEA SANTY  ZEUS</t>
  </si>
  <si>
    <t>CL 158 # 101 B 20 BRR VILLA HERMOSA</t>
  </si>
  <si>
    <t>18288</t>
  </si>
  <si>
    <t>FARMACIA BOTICA EXPRESS</t>
  </si>
  <si>
    <t>MONICA LILIANA ABREO VARGAS</t>
  </si>
  <si>
    <t>calle 59 #40W-20 barrio</t>
  </si>
  <si>
    <t>ACCELL AG LEBRIJA</t>
  </si>
  <si>
    <t>CL. 11 #7-36 LEBRIJA SANTANDER COLOMBIA</t>
  </si>
  <si>
    <t>22607</t>
  </si>
  <si>
    <t>FARMACIA COPIFARMA</t>
  </si>
  <si>
    <t>CLAUDIA LORENA VALENCIA</t>
  </si>
  <si>
    <t>CALLE 29 # 15A - 15</t>
  </si>
  <si>
    <t>22584</t>
  </si>
  <si>
    <t>FARMACIA ECONOMIK</t>
  </si>
  <si>
    <t>JHOANA CAICEDO</t>
  </si>
  <si>
    <t>Carrera 26   # 49  - 15</t>
  </si>
  <si>
    <t>MUNDO AL REVESNET</t>
  </si>
  <si>
    <t>CR 26 M # 49 64 BRR NUEVA FLORESTA</t>
  </si>
  <si>
    <t>4834</t>
  </si>
  <si>
    <t>FARMACIA EL ALQUIMISTA</t>
  </si>
  <si>
    <t>PLATIK - CAFETERIA CIGARRERIA VINO</t>
  </si>
  <si>
    <t>CL 53 6 04</t>
  </si>
  <si>
    <t>14198</t>
  </si>
  <si>
    <t>FARMACIA FLADHER</t>
  </si>
  <si>
    <t>PUNTOSERVIS MADRID 2</t>
  </si>
  <si>
    <t>CR 10 A # 6 B 21 BRR SAN LUIS</t>
  </si>
  <si>
    <t>21656</t>
  </si>
  <si>
    <t>FARMACIA J &amp; M DE PUERTO RONDON</t>
  </si>
  <si>
    <t>MARELSA</t>
  </si>
  <si>
    <t>PUERTO RONDON</t>
  </si>
  <si>
    <t>CL 20 # 23 70 BRR  LA ESPERANZA</t>
  </si>
  <si>
    <t>14567</t>
  </si>
  <si>
    <t>FARMACIA JUVENTUD</t>
  </si>
  <si>
    <t>PARIS NUMERO 11</t>
  </si>
  <si>
    <t>CR 1 B NO. 37-28</t>
  </si>
  <si>
    <t>23564</t>
  </si>
  <si>
    <t>FOTO RISSI</t>
  </si>
  <si>
    <t>GRACIELA  PAZ GOMEZ</t>
  </si>
  <si>
    <t>CARRERA 3 # 270 BARRIO F</t>
  </si>
  <si>
    <t>15507</t>
  </si>
  <si>
    <t>FOTOCOPIADOS Y MAS</t>
  </si>
  <si>
    <t>13381</t>
  </si>
  <si>
    <t>FOTOCOPIAS Y PAPELERIAS OCHO S</t>
  </si>
  <si>
    <t>LILIANA MARIA  AMBITO MURCIA</t>
  </si>
  <si>
    <t>SUAZA</t>
  </si>
  <si>
    <t>CR 4 3 85</t>
  </si>
  <si>
    <t>INTERNET JUANCO</t>
  </si>
  <si>
    <t>CL 5 A # 5 167 BRR TARQUINO BELTRAN</t>
  </si>
  <si>
    <t>24395</t>
  </si>
  <si>
    <t>FOTOESTUDIO NEYDI</t>
  </si>
  <si>
    <t>MINI MARKET</t>
  </si>
  <si>
    <t>crr 42b # 111-27</t>
  </si>
  <si>
    <t>MISCELANEA L Y C</t>
  </si>
  <si>
    <t>CRA. 42B #111-14 MEDELLN ANTIOQUIA</t>
  </si>
  <si>
    <t>21695</t>
  </si>
  <si>
    <t>FOTONET COM EL TABLON DE GOMEZ</t>
  </si>
  <si>
    <t>18720</t>
  </si>
  <si>
    <t>FRAILEJONES MISCELANEAS</t>
  </si>
  <si>
    <t>OSCAR HUMBERTO RODRIGUEZ</t>
  </si>
  <si>
    <t>SOPETRAN</t>
  </si>
  <si>
    <t>Vereda   #       Barrio</t>
  </si>
  <si>
    <t>MEMO CELL SABANALARGA</t>
  </si>
  <si>
    <t>LIBORINA</t>
  </si>
  <si>
    <t>CR 19 # 19 11 BRR PARQUE PRINCIPAL</t>
  </si>
  <si>
    <t>24752</t>
  </si>
  <si>
    <t>FRUTAS Y MAS 38</t>
  </si>
  <si>
    <t>ASESORATE Y LUNA AZUL</t>
  </si>
  <si>
    <t>CR 39 # 34 86 BRR ALVAREZ</t>
  </si>
  <si>
    <t>11104</t>
  </si>
  <si>
    <t>FULL COPIAS</t>
  </si>
  <si>
    <t>MARTIN ENRIQUE DUARTE MARIN</t>
  </si>
  <si>
    <t>Calle 12 # 9 28 local 1</t>
  </si>
  <si>
    <t>N Y M SOLUCIONES</t>
  </si>
  <si>
    <t>CL 13 # 9 06 BRR MUNICIPAL</t>
  </si>
  <si>
    <t>20473</t>
  </si>
  <si>
    <t>FUNDACION CREDESARROLLO</t>
  </si>
  <si>
    <t>24390</t>
  </si>
  <si>
    <t>FUTUCELL.COM</t>
  </si>
  <si>
    <t>PLATIK - R COMERCIALIZADORA</t>
  </si>
  <si>
    <t>CL 127 104 A 05</t>
  </si>
  <si>
    <t>ROSMA CAFE INTERNET</t>
  </si>
  <si>
    <t>CALLE 129C # 102 - 04</t>
  </si>
  <si>
    <t>14418</t>
  </si>
  <si>
    <t>FV COMUNICAR</t>
  </si>
  <si>
    <t>17547</t>
  </si>
  <si>
    <t>G P S GERENCIA PROYECTOS SERVICIOS</t>
  </si>
  <si>
    <t>PUNTOSERVIS VILLANUEVA</t>
  </si>
  <si>
    <t>CL 14 # 6 22 BRR SAN LUIS</t>
  </si>
  <si>
    <t>18642</t>
  </si>
  <si>
    <t>HIPERDROGUERIA CALIMA CRA 30</t>
  </si>
  <si>
    <t>SELEMCOM</t>
  </si>
  <si>
    <t>CR 27 # 22 42 - SUR BRR SANTANDER</t>
  </si>
  <si>
    <t>15502</t>
  </si>
  <si>
    <t>HIPERDROGUERIA CORTES FUNZA</t>
  </si>
  <si>
    <t>PLATIK - YONATHAN MUNOZ</t>
  </si>
  <si>
    <t>CARRERA 2 23 21</t>
  </si>
  <si>
    <t>VARIEDADES LA COMARCA</t>
  </si>
  <si>
    <t>CL 15 # 2 B 24 BRR EL HATO</t>
  </si>
  <si>
    <t>24035</t>
  </si>
  <si>
    <t>HIPERDROGUERIA DIOSALUD</t>
  </si>
  <si>
    <t>PLATIK - DULCERIA EL GOLOSITO</t>
  </si>
  <si>
    <t>CL 56 S 3D 17</t>
  </si>
  <si>
    <t>MINIMARKET Y COSITAS CLC SYSTEM</t>
  </si>
  <si>
    <t>DG 60 SUR # 3 11 BRR DANUBIO AZUL</t>
  </si>
  <si>
    <t>17629</t>
  </si>
  <si>
    <t>HIPERDROGUERIA FALCON</t>
  </si>
  <si>
    <t>17931</t>
  </si>
  <si>
    <t>HIPERDROGUERIA FARMACOS 1 II</t>
  </si>
  <si>
    <t>BE ORIGEN  RED SERVI</t>
  </si>
  <si>
    <t>KR 24 5 52</t>
  </si>
  <si>
    <t>14866</t>
  </si>
  <si>
    <t>HIPERDROGUERIA FARMACOS FENIX</t>
  </si>
  <si>
    <t>23337</t>
  </si>
  <si>
    <t>HIPERDROGUERIA FARMACOS SAN ANDRESITO</t>
  </si>
  <si>
    <t>12742</t>
  </si>
  <si>
    <t>HIPERDROGUERIA LA ECONIMIAURES 2</t>
  </si>
  <si>
    <t>AURES2NET</t>
  </si>
  <si>
    <t>AK 106 # 131 - 30 BRR SUBA AURES</t>
  </si>
  <si>
    <t>16212</t>
  </si>
  <si>
    <t>HIPERDROGUERIA MODERNA</t>
  </si>
  <si>
    <t>23405</t>
  </si>
  <si>
    <t>HIPERDROGUERIA OLMO O.H</t>
  </si>
  <si>
    <t>23163</t>
  </si>
  <si>
    <t>HIPERDROGUERIA PUNTO 5</t>
  </si>
  <si>
    <t>19225</t>
  </si>
  <si>
    <t>ESTACION DE SERVICIO CARIBE MEDELLIN</t>
  </si>
  <si>
    <t>24803</t>
  </si>
  <si>
    <t>ESTACION DE SERVICIO ESSO LOS ALAMOS # 9</t>
  </si>
  <si>
    <t>BRENDA LUZ MADERA MORENO</t>
  </si>
  <si>
    <t>calle 65 55 32</t>
  </si>
  <si>
    <t>24253</t>
  </si>
  <si>
    <t>ESTACION DE SERVICIO LA AURORA</t>
  </si>
  <si>
    <t>PAC MONICA PATRICIA BATISTA</t>
  </si>
  <si>
    <t>CALLE 33 #33ª-31 LOCAL 33ª #24-1</t>
  </si>
  <si>
    <t>6175</t>
  </si>
  <si>
    <t>ESTACION DE SERVICIO LA ISABELA</t>
  </si>
  <si>
    <t>YENNIFER PEREZ</t>
  </si>
  <si>
    <t>Clle 105 num 16a - 85</t>
  </si>
  <si>
    <t>SYM LOCATIVOS FERRETERIA</t>
  </si>
  <si>
    <t>CL. 105 #16A-63 BUCARAMANGA SANTANDER</t>
  </si>
  <si>
    <t>24551</t>
  </si>
  <si>
    <t>ESTACION DE SERVICIO LOS MANGOS</t>
  </si>
  <si>
    <t>4431</t>
  </si>
  <si>
    <t>ESTACION DE SERVICIO MOBIL AVENIDA 15</t>
  </si>
  <si>
    <t>PLATIK - ACCESORIOS VIVAN</t>
  </si>
  <si>
    <t>AV 15 103 70</t>
  </si>
  <si>
    <t>22916</t>
  </si>
  <si>
    <t>ESTACION DE SERVICIO MOBIL LA AGUACATALA</t>
  </si>
  <si>
    <t>CRA. 43A NO. 6 SUR-15 L-165</t>
  </si>
  <si>
    <t>22382</t>
  </si>
  <si>
    <t>ESTACION DE SERVICIO NUTIBARA</t>
  </si>
  <si>
    <t>24882</t>
  </si>
  <si>
    <t>ESTACION DE SERVICIO SAN JERONIMO CARTAGO</t>
  </si>
  <si>
    <t>DROGAS ORDONEZ</t>
  </si>
  <si>
    <t>Calle 5   # 20-47  -</t>
  </si>
  <si>
    <t>11042</t>
  </si>
  <si>
    <t>ESTACION DE SERVICIO SAN JORGE</t>
  </si>
  <si>
    <t>LUIS CARLOS  FONSECA</t>
  </si>
  <si>
    <t>Cr 44 # 68-76</t>
  </si>
  <si>
    <t>JUAN DAVID PACHECO FORERO</t>
  </si>
  <si>
    <t>CL 72 # 38 B 61  LC 4 BRR  LAS DELICIAS</t>
  </si>
  <si>
    <t>372</t>
  </si>
  <si>
    <t>FARMACIA MAGISTRAL</t>
  </si>
  <si>
    <t>MARIA PAULA LONDORRO</t>
  </si>
  <si>
    <t>cl 25 4 32</t>
  </si>
  <si>
    <t>MASRED152</t>
  </si>
  <si>
    <t>CR 4 # 24 198 BRR PAN DE YUCA</t>
  </si>
  <si>
    <t>14845</t>
  </si>
  <si>
    <t>FARMACIA MAGISTRAL  N 2</t>
  </si>
  <si>
    <t>ISAAC CHAVERRA</t>
  </si>
  <si>
    <t>cra 5 30 45</t>
  </si>
  <si>
    <t>4489</t>
  </si>
  <si>
    <t>FARMACIA PASTEUR</t>
  </si>
  <si>
    <t>CRISTIAN FELIPE MARIN</t>
  </si>
  <si>
    <t>Carrera 46   # 47  - 66</t>
  </si>
  <si>
    <t>15258</t>
  </si>
  <si>
    <t>FARMACIA PASTEUR ALAMEDAS</t>
  </si>
  <si>
    <t>Cl 44 No 8 - 43 Lc B 212- 213</t>
  </si>
  <si>
    <t>TIGO ALAMEDA</t>
  </si>
  <si>
    <t>CL 44 # 10 139 BRR CC ALAMEDA DEL SINU</t>
  </si>
  <si>
    <t>13090</t>
  </si>
  <si>
    <t>FARMACIA PASTEUR ALCARAVAN</t>
  </si>
  <si>
    <t>PAPELERIA Y DIVERSION ESPACIO</t>
  </si>
  <si>
    <t>CR 29 # 28 02 BRR SIGLO XXI</t>
  </si>
  <si>
    <t>14977</t>
  </si>
  <si>
    <t>FARMACIA PASTEUR ARBOLEDA DEL RODEO</t>
  </si>
  <si>
    <t>JUAN ESTEBAN MARIN</t>
  </si>
  <si>
    <t>Calle 9 sur # 79c 139</t>
  </si>
  <si>
    <t>23180</t>
  </si>
  <si>
    <t>FARMACIA PASTEUR ARRAYANES</t>
  </si>
  <si>
    <t>20235</t>
  </si>
  <si>
    <t>FARMACIA PASTEUR AVENTURA</t>
  </si>
  <si>
    <t>MARIA ALEJANDRA</t>
  </si>
  <si>
    <t>Calle 64 52-59</t>
  </si>
  <si>
    <t>19092</t>
  </si>
  <si>
    <t>FARMACIA PASTEUR BOSQUE PLAZA</t>
  </si>
  <si>
    <t>GRANERO CUSCO DAVILA</t>
  </si>
  <si>
    <t>Carrera 51  B # 70  - 53</t>
  </si>
  <si>
    <t>13194</t>
  </si>
  <si>
    <t>FARMACIA PASTEUR EASY APOLO</t>
  </si>
  <si>
    <t>GESTIRRN  MEJIA</t>
  </si>
  <si>
    <t>Calle 4 sur # 50 g 58 pi</t>
  </si>
  <si>
    <t>1727</t>
  </si>
  <si>
    <t>FARMACIA PASTEUR EDIFICIO VASQUEZ</t>
  </si>
  <si>
    <t>CARLOS  VARGAS  KRAYOLA</t>
  </si>
  <si>
    <t>carrera 54 #40 a 18</t>
  </si>
  <si>
    <t>4594</t>
  </si>
  <si>
    <t>FARMACIA PASTEUR EL PASO</t>
  </si>
  <si>
    <t>JOSE OTONIEL</t>
  </si>
  <si>
    <t>Carrera 46  52 # 140  -</t>
  </si>
  <si>
    <t>21757</t>
  </si>
  <si>
    <t>G&amp;M COMUNICACIONES</t>
  </si>
  <si>
    <t>19267</t>
  </si>
  <si>
    <t>G.P.S. GERENCIA PROYECTOS SERVICIOS</t>
  </si>
  <si>
    <t>4023</t>
  </si>
  <si>
    <t>GALAXY VIRNELL COM</t>
  </si>
  <si>
    <t>GARZON COMUNICACIONES</t>
  </si>
  <si>
    <t>CALLE 91 SUR 6-21 ESTE</t>
  </si>
  <si>
    <t>9945</t>
  </si>
  <si>
    <t>GALEON PAPELERIA</t>
  </si>
  <si>
    <t>25083</t>
  </si>
  <si>
    <t>GALERIA DE SERVICIOS GVIRTZ</t>
  </si>
  <si>
    <t>ORLANDO TOVAR GRANADOS</t>
  </si>
  <si>
    <t>calle 12 # 3-79 centro</t>
  </si>
  <si>
    <t>2823</t>
  </si>
  <si>
    <t>GALUK</t>
  </si>
  <si>
    <t>PDP GIRON</t>
  </si>
  <si>
    <t>KR 25 #29-57</t>
  </si>
  <si>
    <t>PUNTOSERVIS GIRON 3</t>
  </si>
  <si>
    <t>CR 26 # 31 42 BRR CASCO ANTIGUO</t>
  </si>
  <si>
    <t>25189</t>
  </si>
  <si>
    <t>GAME OVER GINEBRA</t>
  </si>
  <si>
    <t>LUZ MARINA OSORIO</t>
  </si>
  <si>
    <t>Carrera 3  #  4  10   Ba</t>
  </si>
  <si>
    <t>20152</t>
  </si>
  <si>
    <t>GAMP INTERACTIVO</t>
  </si>
  <si>
    <t>24398</t>
  </si>
  <si>
    <t>GEEKZONE</t>
  </si>
  <si>
    <t>PLATIK - PAPELERIAS ARCES</t>
  </si>
  <si>
    <t>CL 8  72 B 09</t>
  </si>
  <si>
    <t>612154</t>
  </si>
  <si>
    <t>GEL CL TRAS POOL NVO LUCERO</t>
  </si>
  <si>
    <t>PLATIK - YHUDYS YHADIRA SIGUA</t>
  </si>
  <si>
    <t>CR 19B  60B 11 SUR</t>
  </si>
  <si>
    <t>DETALLITOS Y TERNURITA</t>
  </si>
  <si>
    <t>CRA. 19D #61A SUR-28 BOGOT COLOMBIA</t>
  </si>
  <si>
    <t>601362</t>
  </si>
  <si>
    <t>GEL FU NVO BALMORAL OF 1</t>
  </si>
  <si>
    <t>848082</t>
  </si>
  <si>
    <t>IBS PATIO BONITO 2 CL 22</t>
  </si>
  <si>
    <t>848081</t>
  </si>
  <si>
    <t>IBS PERDOMO ESTANCIA</t>
  </si>
  <si>
    <t>846003</t>
  </si>
  <si>
    <t>IBS PRINCIPAL GALAN 2</t>
  </si>
  <si>
    <t>MISCELANEA ALFA DE JAVIER Y</t>
  </si>
  <si>
    <t>CL 2 B # 54 15 BRR GALAN</t>
  </si>
  <si>
    <t>848094</t>
  </si>
  <si>
    <t>IBS QUINTANARES</t>
  </si>
  <si>
    <t>845065</t>
  </si>
  <si>
    <t>IBS SAN VICTORINO</t>
  </si>
  <si>
    <t>847066</t>
  </si>
  <si>
    <t>IBS VALLES DE CAFAM</t>
  </si>
  <si>
    <t>PLATIK - DISTRYDULCES</t>
  </si>
  <si>
    <t>CL 77B 14 03 SUR</t>
  </si>
  <si>
    <t>PAPELERIA JUAN ESTEBAN</t>
  </si>
  <si>
    <t>DG. 91A BIS SUR #3B-7 BOGOT COLOMBIA</t>
  </si>
  <si>
    <t>847023</t>
  </si>
  <si>
    <t>IBS VENECIA 2</t>
  </si>
  <si>
    <t>847026</t>
  </si>
  <si>
    <t>IBS VENECIA DAVIVIENDA</t>
  </si>
  <si>
    <t>PAPELERIA Y FOTOCOPIADORA</t>
  </si>
  <si>
    <t>DG 47 A # 53 51 - SUR BRR VENECIA</t>
  </si>
  <si>
    <t>846014</t>
  </si>
  <si>
    <t>IBS VERSALLES CEMENTERIO</t>
  </si>
  <si>
    <t>PLATIK -VIDEO ROA</t>
  </si>
  <si>
    <t>CLL 23 107 58</t>
  </si>
  <si>
    <t>10535</t>
  </si>
  <si>
    <t>ICOLFARMA FARMACENTER</t>
  </si>
  <si>
    <t>PLATIK - DROGUERIA ICOLFARMA</t>
  </si>
  <si>
    <t>CALLE 40 SUR 97 A 05</t>
  </si>
  <si>
    <t>GRANERO LA ECONOMIA</t>
  </si>
  <si>
    <t>CL 42 A SUR # 96 A 21 BRR MUNDIALITO</t>
  </si>
  <si>
    <t>22880</t>
  </si>
  <si>
    <t>IDM SOLUCIONES EN ASEO</t>
  </si>
  <si>
    <t>LUZ MIRIAN  CHANTRE</t>
  </si>
  <si>
    <t>teruel huila</t>
  </si>
  <si>
    <t>PUNTO DE SERVICIO</t>
  </si>
  <si>
    <t>CL. 5 #4-77 LA PLATA HUILA COLOMBIA</t>
  </si>
  <si>
    <t>4408</t>
  </si>
  <si>
    <t>ESTACION DE SERVICIO TEXACO # 6</t>
  </si>
  <si>
    <t>SANDRA MILENA ALARCON  DERDUGO</t>
  </si>
  <si>
    <t>kra 39a  #33-09</t>
  </si>
  <si>
    <t>EPOKA VARIEDADES</t>
  </si>
  <si>
    <t>CL 32 # 38 B 11 BRR COSTA HERMOSA</t>
  </si>
  <si>
    <t>15207</t>
  </si>
  <si>
    <t>ESTACION DE SERVICIO UNIVERSIDAD</t>
  </si>
  <si>
    <t>25144</t>
  </si>
  <si>
    <t>ESTACION DE SERVICIOS LOS MANGOS</t>
  </si>
  <si>
    <t>25094</t>
  </si>
  <si>
    <t>ESTACION DE SERVICIOS SJ PB S.A.S</t>
  </si>
  <si>
    <t>10267</t>
  </si>
  <si>
    <t>ESTACION DE SERVICIOS SJ PB SAS</t>
  </si>
  <si>
    <t>18160</t>
  </si>
  <si>
    <t>ESTACION LAS VILLAS</t>
  </si>
  <si>
    <t>LA OFICINA JM</t>
  </si>
  <si>
    <t>CRA. 6 #8B-102 PURIFICACIN TOLIMA</t>
  </si>
  <si>
    <t>12703</t>
  </si>
  <si>
    <t>ESTACION PUNTO 57</t>
  </si>
  <si>
    <t>PLATIK - SKINY MOVIL</t>
  </si>
  <si>
    <t>CRA 13 56 34</t>
  </si>
  <si>
    <t>CONNECTING CITY</t>
  </si>
  <si>
    <t>CR 4 A # 56 A 09 - SUR BRR DANUBIO</t>
  </si>
  <si>
    <t>10051</t>
  </si>
  <si>
    <t>ESTACION SERVICIO AUTOMOTRIZ TERPEL AUTO LA UNION</t>
  </si>
  <si>
    <t>CINDY RIOS OBAYO</t>
  </si>
  <si>
    <t>Carrera 31 # 40-14</t>
  </si>
  <si>
    <t>19722</t>
  </si>
  <si>
    <t>ESTADERO EL MONO</t>
  </si>
  <si>
    <t>TAMARINDO SI YOMAIRA</t>
  </si>
  <si>
    <t>SAN JERÓNIMO</t>
  </si>
  <si>
    <t>Calle 24   # 11 54 -</t>
  </si>
  <si>
    <t>14611</t>
  </si>
  <si>
    <t>ESTADERO MISCELANEA Y VENTAS DE LICORES QUIMBAYA</t>
  </si>
  <si>
    <t>MISCELANIA QUIMBAYA CESAR</t>
  </si>
  <si>
    <t>Calle 4 1-61 local 102</t>
  </si>
  <si>
    <t>23790</t>
  </si>
  <si>
    <t>ESTANCO LA OCHO DE CAMPO DE LA CRUZ</t>
  </si>
  <si>
    <t>MAYERLIN BOCANEGRA CANTILLO</t>
  </si>
  <si>
    <t>Calle 11#706</t>
  </si>
  <si>
    <t>17315</t>
  </si>
  <si>
    <t>FARMACIA PASTEUR ESSO EL RETIRO</t>
  </si>
  <si>
    <t>YESID ALBERTO ORTIZ QUINCHIA</t>
  </si>
  <si>
    <t>RETIRO</t>
  </si>
  <si>
    <t>Calle 3 Sur  # 41  - 65</t>
  </si>
  <si>
    <t>CORRESPONSAL LOS TAMBOS</t>
  </si>
  <si>
    <t>CL 20 # 28 35 BRR ESTACION LOS TAMBOS</t>
  </si>
  <si>
    <t>234</t>
  </si>
  <si>
    <t>FARMACIA PASTEUR FERROCARRIL</t>
  </si>
  <si>
    <t>OSMAN DAVID GONZALES VILLEGAS</t>
  </si>
  <si>
    <t>CALLE 49 #56B 18</t>
  </si>
  <si>
    <t>13086</t>
  </si>
  <si>
    <t>FARMACIA PASTEUR FLORIDA</t>
  </si>
  <si>
    <t>1783</t>
  </si>
  <si>
    <t>FARMACIA PASTEUR GRAN VIA</t>
  </si>
  <si>
    <t>23185</t>
  </si>
  <si>
    <t>FARMACIA PASTEUR LA FLORESTA</t>
  </si>
  <si>
    <t>23737</t>
  </si>
  <si>
    <t>FARMACIA PASTEUR NUESTRO ATLANTICO</t>
  </si>
  <si>
    <t>LORENA  SANTANA</t>
  </si>
  <si>
    <t>cra 13 no 61a-18</t>
  </si>
  <si>
    <t>MAKADAMIA COSMETICS</t>
  </si>
  <si>
    <t>CR 12 62B 21</t>
  </si>
  <si>
    <t>19098</t>
  </si>
  <si>
    <t>FARMACIA PASTEUR OPEN MALL</t>
  </si>
  <si>
    <t>MINIMERCADO EL KANEY ANDRES</t>
  </si>
  <si>
    <t>Calle 9 aa sur 51 a 93</t>
  </si>
  <si>
    <t>16729</t>
  </si>
  <si>
    <t>FARMACIA PASTEUR PARQUE MEDICO</t>
  </si>
  <si>
    <t>237</t>
  </si>
  <si>
    <t>FARMACIA PASTEUR PARQUE SABANETA</t>
  </si>
  <si>
    <t>LILIANA MARIA MONTOYA</t>
  </si>
  <si>
    <t>CARRERA 43b 72 sur 58</t>
  </si>
  <si>
    <t>23199</t>
  </si>
  <si>
    <t>FARMACIA PASTEUR PLANTE RICA</t>
  </si>
  <si>
    <t>WILFREDO RODRIGUEZ ALMEIDA</t>
  </si>
  <si>
    <t>Calle 15 # 4 E - 09 barr</t>
  </si>
  <si>
    <t>COLPAGOS PLANETA RICA</t>
  </si>
  <si>
    <t>CR 9 # 19 10  LC 3 BRR EL CENTRO</t>
  </si>
  <si>
    <t>8677</t>
  </si>
  <si>
    <t>FARMACIA PASTEUR SAN CRISTOBAL</t>
  </si>
  <si>
    <t>ISABEL TECNO PC</t>
  </si>
  <si>
    <t>Calle 63 #128-42</t>
  </si>
  <si>
    <t>14979</t>
  </si>
  <si>
    <t>FARMACIA PASTEUR SAN JAVIER</t>
  </si>
  <si>
    <t>601363</t>
  </si>
  <si>
    <t>GEL FU NVO BALMORAL OF 2</t>
  </si>
  <si>
    <t>PLATIK - CANELA.COM</t>
  </si>
  <si>
    <t>CRA 6  16 63</t>
  </si>
  <si>
    <t>VARIEDADES EMMALUY</t>
  </si>
  <si>
    <t>CRA. 6 #16A-55 FUSAGASUG LA SERENA</t>
  </si>
  <si>
    <t>601364</t>
  </si>
  <si>
    <t>GEL FU NVO BALMORAL OF 3</t>
  </si>
  <si>
    <t>CR 6 # 14 11</t>
  </si>
  <si>
    <t>601374</t>
  </si>
  <si>
    <t>GEL FU NVO SIBATE VD 2</t>
  </si>
  <si>
    <t>601371</t>
  </si>
  <si>
    <t>GEL PR NVO SIMON BOLIVAR VD</t>
  </si>
  <si>
    <t>601382</t>
  </si>
  <si>
    <t>GEL VILL NVO LA VEGA OF 1</t>
  </si>
  <si>
    <t>FAMIELECTRO D LA VEGA</t>
  </si>
  <si>
    <t>CL 3 A # 19 14  P 2 BRR CENTRO</t>
  </si>
  <si>
    <t>600665</t>
  </si>
  <si>
    <t>GELSA  ZI POOL NVO ZIPAQUIRA</t>
  </si>
  <si>
    <t>MARIA JOSE HERRERA PLATA</t>
  </si>
  <si>
    <t>CR 17 # 24 09 BRR COMUNEROS</t>
  </si>
  <si>
    <t>601433</t>
  </si>
  <si>
    <t>GELSA 20 DE JULIO SUPER</t>
  </si>
  <si>
    <t>Carrera 7 # 21-24</t>
  </si>
  <si>
    <t>TIGO CENTRO BOGOT</t>
  </si>
  <si>
    <t>CR 7 # 22 30 BRR CENTRO BOGOTA</t>
  </si>
  <si>
    <t>612030</t>
  </si>
  <si>
    <t>GELSA AEL KN POOL TRAS ARABIA</t>
  </si>
  <si>
    <t>601538</t>
  </si>
  <si>
    <t>GELSA AEL POOL NVO FUNZA 7</t>
  </si>
  <si>
    <t>DELICIAS  PP</t>
  </si>
  <si>
    <t>CR 5 # 9 18  CEN BRR SERREZUELITA</t>
  </si>
  <si>
    <t>601557</t>
  </si>
  <si>
    <t>GELSA BO POOL NVO CUIDAD ROMA 70524</t>
  </si>
  <si>
    <t>HELADERIA Y PAPELERIA MI ANGELITO</t>
  </si>
  <si>
    <t>CR 84 A # 56 B - 10 SUR  CA 10 BRR LA PAZ</t>
  </si>
  <si>
    <t>610580</t>
  </si>
  <si>
    <t>GELSA BO POOL TRAS LA LIBERTAD</t>
  </si>
  <si>
    <t>PLATIK - CIGARRERIA DONDE SAMI</t>
  </si>
  <si>
    <t>CR 98A 62A 27 SUR</t>
  </si>
  <si>
    <t>VIDEO ZOOM</t>
  </si>
  <si>
    <t>CR 98 A # 61 B 09 - SUR BRR ATALAYAS</t>
  </si>
  <si>
    <t>17412</t>
  </si>
  <si>
    <t>GYG PAPELERIA</t>
  </si>
  <si>
    <t>2744</t>
  </si>
  <si>
    <t>HABL@ NET</t>
  </si>
  <si>
    <t>25224</t>
  </si>
  <si>
    <t>HABLATELCOMUNICACIONES SUSI</t>
  </si>
  <si>
    <t>PLATIK - SOLUCIONES Y</t>
  </si>
  <si>
    <t>TV 126B  135 09</t>
  </si>
  <si>
    <t>AIRPAGOS</t>
  </si>
  <si>
    <t>CRA. 126A #136A-5 BOGOT COLOMBIA</t>
  </si>
  <si>
    <t>22085</t>
  </si>
  <si>
    <t>HALCELL COMUNICACIONES</t>
  </si>
  <si>
    <t>YADIRA SANTALUCIA</t>
  </si>
  <si>
    <t>ALPUJARRA</t>
  </si>
  <si>
    <t>Avenida 24   # 12  - 33</t>
  </si>
  <si>
    <t>6440</t>
  </si>
  <si>
    <t>HAMBURGUESERIA DEL PARQUE BOLIVAR</t>
  </si>
  <si>
    <t>WILSON JAVIER JARAMILLO</t>
  </si>
  <si>
    <t>#      CL 9 # 1 - 74 / L</t>
  </si>
  <si>
    <t>24266</t>
  </si>
  <si>
    <t>HAPPYNET.SMS</t>
  </si>
  <si>
    <t>HUBER VALDES ARIAS</t>
  </si>
  <si>
    <t>CALLE 7A 23 10 NUEVA ESP</t>
  </si>
  <si>
    <t>HAPPINET SMS</t>
  </si>
  <si>
    <t>CL 7 A # 22 75 BRR LA ESPERANZA</t>
  </si>
  <si>
    <t>9311</t>
  </si>
  <si>
    <t>HAYDEE TELECOMUNICACIONES LTDA</t>
  </si>
  <si>
    <t>PLATIK - MISCELANEA DULCERIA HB</t>
  </si>
  <si>
    <t>CR 68G BIS 30 36 SUR</t>
  </si>
  <si>
    <t>10758</t>
  </si>
  <si>
    <t>HAYUELOS CENTRO COMERCIAL</t>
  </si>
  <si>
    <t>TIGO HAYUELOS</t>
  </si>
  <si>
    <t>CL 20 # 82 52 BRR CENTRO COMERCIAL</t>
  </si>
  <si>
    <t>5843</t>
  </si>
  <si>
    <t>ESTANCO TAS TAS</t>
  </si>
  <si>
    <t>BRIGIDA RODRIGUEZ</t>
  </si>
  <si>
    <t>carrera 6 #2-16</t>
  </si>
  <si>
    <t>20649</t>
  </si>
  <si>
    <t>ESTANCO VERACRUZ CALI</t>
  </si>
  <si>
    <t>CAMILO ECHEVERRY</t>
  </si>
  <si>
    <t>Calle 59 D #  2 C 03   B</t>
  </si>
  <si>
    <t>5813</t>
  </si>
  <si>
    <t>ESTANQUILLO LA MAZORCA</t>
  </si>
  <si>
    <t>24879</t>
  </si>
  <si>
    <t>ESTANQUILLO LA TOSCANA</t>
  </si>
  <si>
    <t>ROSALBA ESTHER BEDOYA ARDILA</t>
  </si>
  <si>
    <t>Carrera 16#63_55</t>
  </si>
  <si>
    <t>816030</t>
  </si>
  <si>
    <t>ESTRELLA VALLADOLID</t>
  </si>
  <si>
    <t>7005</t>
  </si>
  <si>
    <t>EURO SUPERMERCADO</t>
  </si>
  <si>
    <t>16026</t>
  </si>
  <si>
    <t>EURO SUPERMERCADO LA FLORIDA</t>
  </si>
  <si>
    <t>10329</t>
  </si>
  <si>
    <t>EURO SUPERMERCADO LA FRONTERA</t>
  </si>
  <si>
    <t>15706</t>
  </si>
  <si>
    <t>EURO SUPERMERCADO LAURELES</t>
  </si>
  <si>
    <t>DROGUERIA EL SOL GABRIEL J.</t>
  </si>
  <si>
    <t>TRASVERSal 39 b #72 105,</t>
  </si>
  <si>
    <t>18500</t>
  </si>
  <si>
    <t>EXITO  IBAGUE</t>
  </si>
  <si>
    <t>111634</t>
  </si>
  <si>
    <t>EXITO 77</t>
  </si>
  <si>
    <t>PLATIK - FERRETERIA CONSTRU CEM</t>
  </si>
  <si>
    <t>CLL 77 66 80</t>
  </si>
  <si>
    <t>IMPRESSCOM</t>
  </si>
  <si>
    <t>CL. 77 #72-72 BARRANQUILLA ATLNTICO</t>
  </si>
  <si>
    <t>112357</t>
  </si>
  <si>
    <t>EXITO ALAMEDAS DEL SINU</t>
  </si>
  <si>
    <t>COLPAGOS ALAMEDAS</t>
  </si>
  <si>
    <t>DG 48 # 11 10  AP 01 BRR VILLA DEL RIO</t>
  </si>
  <si>
    <t>23200</t>
  </si>
  <si>
    <t>FARMACIA PASTEUR SAN JERONIMO</t>
  </si>
  <si>
    <t>24445</t>
  </si>
  <si>
    <t>FARMACIA PASTEUR SAN MARCOS</t>
  </si>
  <si>
    <t>JULIAN ANDRES GIRALDO LOPEZ</t>
  </si>
  <si>
    <t>Cll 36 A sur # 45b - 114</t>
  </si>
  <si>
    <t>20238</t>
  </si>
  <si>
    <t>FARMACIA PASTEUR SEXTA AVENIDA</t>
  </si>
  <si>
    <t>CARRERA 6 no. 65 -24 MONTERIA</t>
  </si>
  <si>
    <t>PAUL ALBERTO PE??A CARLOS</t>
  </si>
  <si>
    <t>Calle 64 #11 50</t>
  </si>
  <si>
    <t>1729</t>
  </si>
  <si>
    <t>FARMACIA PASTEUR SIMON BOLIVAR</t>
  </si>
  <si>
    <t>PAOLA ZEA</t>
  </si>
  <si>
    <t>Cl 35 # 84-43</t>
  </si>
  <si>
    <t>19091</t>
  </si>
  <si>
    <t>FARMACIA PASTEUR SUPERMERCADO O.R</t>
  </si>
  <si>
    <t>17314</t>
  </si>
  <si>
    <t>FARMACIA PASTEUR TERMINAL DEL SUR</t>
  </si>
  <si>
    <t>20234</t>
  </si>
  <si>
    <t>FARMACIA PASTEUR TRANVIA</t>
  </si>
  <si>
    <t>ORICELL ROSA BUITRAGO</t>
  </si>
  <si>
    <t>CL 49 40 75</t>
  </si>
  <si>
    <t>7278</t>
  </si>
  <si>
    <t>FARMACIA PASTEUR VILLA HERMOSA</t>
  </si>
  <si>
    <t>MARIA GIRALDO</t>
  </si>
  <si>
    <t>Calle 66  #  39 A 35   B</t>
  </si>
  <si>
    <t>20535</t>
  </si>
  <si>
    <t>FARMACIA SANAMEDICAL</t>
  </si>
  <si>
    <t>22632</t>
  </si>
  <si>
    <t>FARMACIA SANAR</t>
  </si>
  <si>
    <t>1460</t>
  </si>
  <si>
    <t>FARMACIA SUPER DROGAS</t>
  </si>
  <si>
    <t>SERVICIOS EMPRESARIALES COPY</t>
  </si>
  <si>
    <t>CRA. 20 #27-66 ARAUCA COLOMBIA</t>
  </si>
  <si>
    <t>8213</t>
  </si>
  <si>
    <t>FARMACIA TERRANOVA 2</t>
  </si>
  <si>
    <t>601821</t>
  </si>
  <si>
    <t>GELSA BO. SAN DIEGO VD T.A.T</t>
  </si>
  <si>
    <t>PLATIK - COMUCINACIONES KEVIN</t>
  </si>
  <si>
    <t>CR 84 73A 05 SUR</t>
  </si>
  <si>
    <t>601201</t>
  </si>
  <si>
    <t>GELSA CADIZ FACA</t>
  </si>
  <si>
    <t>601681</t>
  </si>
  <si>
    <t>GELSA CE NVO CENTRO NORTE PV 20152</t>
  </si>
  <si>
    <t>MARCE PAPELERA</t>
  </si>
  <si>
    <t>CRA. 3 #20-74 BOGOT COLOMBIA</t>
  </si>
  <si>
    <t>601547</t>
  </si>
  <si>
    <t>GELSA CE POOL NVO SANTAFE TAT 51856</t>
  </si>
  <si>
    <t>PAPELERIA DE TODITO</t>
  </si>
  <si>
    <t>CL 23 # 22 K 41 BRR FONTIBON VERSALLES</t>
  </si>
  <si>
    <t>610707</t>
  </si>
  <si>
    <t>GELSA CE SUBA</t>
  </si>
  <si>
    <t>PLATIK - DISTRIBUIDRA DE BELLEZA</t>
  </si>
  <si>
    <t>CARRERA 88C 130D-31</t>
  </si>
  <si>
    <t>601572</t>
  </si>
  <si>
    <t>GELSA CE Z NVO RICAURTE OF 8011</t>
  </si>
  <si>
    <t>601800</t>
  </si>
  <si>
    <t>GELSA CE. PUENTE ARANDA OF</t>
  </si>
  <si>
    <t>601436</t>
  </si>
  <si>
    <t>GELSA CHAPINERO ALTO SUPER</t>
  </si>
  <si>
    <t>CALLE 72 No 6-40</t>
  </si>
  <si>
    <t>PLATIK - ESTABLECIMIENTO DIBARILO</t>
  </si>
  <si>
    <t>CR 7 66 34</t>
  </si>
  <si>
    <t>ARCUSFI SAS</t>
  </si>
  <si>
    <t>CL 70 # 7 60  OF 302 BRR BOGOTA</t>
  </si>
  <si>
    <t>601688</t>
  </si>
  <si>
    <t>GELSA CL NVO CANDELARIA PV 70627</t>
  </si>
  <si>
    <t>MAO CENTER MS</t>
  </si>
  <si>
    <t>CL 76 A SUR # 73 C 18 BRR CIUDAD BOLIVAR</t>
  </si>
  <si>
    <t>601691</t>
  </si>
  <si>
    <t>GELSA CL NVO LUCERO PV 70645</t>
  </si>
  <si>
    <t>PAPELERIA NIVEK</t>
  </si>
  <si>
    <t>CR 18 L # 69 J 13 - SUR  CA BRR VILLA GLORIA</t>
  </si>
  <si>
    <t>601715</t>
  </si>
  <si>
    <t>GELSA CL NVO VENECIA PV 70684</t>
  </si>
  <si>
    <t>PLATIK - MISCELANEA Y PAPELERÍA EL</t>
  </si>
  <si>
    <t>CL 55A SUR 29 07</t>
  </si>
  <si>
    <t>PAPELERIA YIRETH</t>
  </si>
  <si>
    <t>CL 55 # 33 98 - SUR BRR SAN VICENTE FERRER</t>
  </si>
  <si>
    <t>5967</t>
  </si>
  <si>
    <t>HIPERDROGUERIA RAMIREZ 144</t>
  </si>
  <si>
    <t>PLATIK - HIPERDROGUERIA Y</t>
  </si>
  <si>
    <t>CR 13 141  99</t>
  </si>
  <si>
    <t>6650</t>
  </si>
  <si>
    <t>HIPERDROGUERIA RAMIREZ 163</t>
  </si>
  <si>
    <t>9549</t>
  </si>
  <si>
    <t>HIPERDROGUERIA SANTA ANA</t>
  </si>
  <si>
    <t>6589</t>
  </si>
  <si>
    <t>HIPERDROGUERIA SU SALUD JG</t>
  </si>
  <si>
    <t>PLATIK - MIS MASCOTAS</t>
  </si>
  <si>
    <t>CL 3 39 12</t>
  </si>
  <si>
    <t>6546</t>
  </si>
  <si>
    <t>HIPERDROGUERIA UNIDEJ</t>
  </si>
  <si>
    <t>CELUNATICOS</t>
  </si>
  <si>
    <t>TV. 76 #83A-16 BOGOT COLOMBIA</t>
  </si>
  <si>
    <t>12674</t>
  </si>
  <si>
    <t>HIPERDROGUERIA UNIDEJ 2</t>
  </si>
  <si>
    <t>PLATIK - SUPERMERCADO DE EL</t>
  </si>
  <si>
    <t>CL 77 110C 33</t>
  </si>
  <si>
    <t>17828</t>
  </si>
  <si>
    <t>HIPERDROGUERIA UNIPHARMA</t>
  </si>
  <si>
    <t>EXPRESS SOACHA BRR EL TREBOL</t>
  </si>
  <si>
    <t>DG 37 # 18 13 BRR EL TREBOL</t>
  </si>
  <si>
    <t>2458</t>
  </si>
  <si>
    <t>HIPERDROGUERIA Y MINIMARKET MEDITERRANEO</t>
  </si>
  <si>
    <t>22881</t>
  </si>
  <si>
    <t>HIPERDROGUERIA Y MINIMARKET RAMIREZ 119</t>
  </si>
  <si>
    <t>19468</t>
  </si>
  <si>
    <t>HIPERDROGUERIAS BIOS FARMA</t>
  </si>
  <si>
    <t>PLATIK - ANDALUCÍA INMOBILIARIA</t>
  </si>
  <si>
    <t>CR 82 26 SUR 03</t>
  </si>
  <si>
    <t>DON PAGO MARIA PAZ</t>
  </si>
  <si>
    <t>AK 86 # 33 14 - SUR BRR MARIA PAZ</t>
  </si>
  <si>
    <t>24072</t>
  </si>
  <si>
    <t>HIPERDROGUERIAS FARMACOS 5</t>
  </si>
  <si>
    <t>12501</t>
  </si>
  <si>
    <t>EXITO ARANJUEZ</t>
  </si>
  <si>
    <t>JOSE EDGAR RIVERA  CORREA</t>
  </si>
  <si>
    <t>CARRERA 48   # 94  - 95</t>
  </si>
  <si>
    <t>331628</t>
  </si>
  <si>
    <t>EXITO ARMENIA CENTRO</t>
  </si>
  <si>
    <t>MASRED174</t>
  </si>
  <si>
    <t>CL 19 # 17 46 BRR CENTRO</t>
  </si>
  <si>
    <t>111041</t>
  </si>
  <si>
    <t>EXITO BARRANQUILLA</t>
  </si>
  <si>
    <t>112376</t>
  </si>
  <si>
    <t>EXITO BOSA</t>
  </si>
  <si>
    <t>231327</t>
  </si>
  <si>
    <t>EXITO BUCARAMANGA</t>
  </si>
  <si>
    <t>CRISTIAN JAVIER MANTILLA</t>
  </si>
  <si>
    <t>Cra 18 num 46 12</t>
  </si>
  <si>
    <t>DROGUERA FLAMEL</t>
  </si>
  <si>
    <t>CRA. 18 #46-31 BUCARAMANGA SANTANDER</t>
  </si>
  <si>
    <t>111319</t>
  </si>
  <si>
    <t>EXITO BUCARAMANGA CABECERA</t>
  </si>
  <si>
    <t>ELLITA</t>
  </si>
  <si>
    <t>CR 35 # 51 89 BRR CABECERA DEL LLANO</t>
  </si>
  <si>
    <t>111322</t>
  </si>
  <si>
    <t>EXITO BUCARAMANGA CENTRO</t>
  </si>
  <si>
    <t>111362</t>
  </si>
  <si>
    <t>EXITO BUENA VISTA BARRANQUILLA</t>
  </si>
  <si>
    <t>15749</t>
  </si>
  <si>
    <t>EXITO BUGA</t>
  </si>
  <si>
    <t>12996</t>
  </si>
  <si>
    <t>EXITO CALARCA</t>
  </si>
  <si>
    <t>CARLOS ORLANDO CASTILLO ESTACIO</t>
  </si>
  <si>
    <t>cra 19 # 40 -65  barrio</t>
  </si>
  <si>
    <t>ARICOM</t>
  </si>
  <si>
    <t>CRA. 25 #31-61 CALARC QUINDO COLOMBIA</t>
  </si>
  <si>
    <t>19470</t>
  </si>
  <si>
    <t>FARMACIA TURIN</t>
  </si>
  <si>
    <t>21461</t>
  </si>
  <si>
    <t>FARMACIA VALPARAISO</t>
  </si>
  <si>
    <t>ANGELA  GAVIRIA</t>
  </si>
  <si>
    <t>Carrera 5   # 10-29 Oest</t>
  </si>
  <si>
    <t>18719</t>
  </si>
  <si>
    <t>FARMACIA VILLA NUEVA</t>
  </si>
  <si>
    <t>TIENDA MIXTA LA 58</t>
  </si>
  <si>
    <t>Calle 58 #55a - 13</t>
  </si>
  <si>
    <t>25200</t>
  </si>
  <si>
    <t>FARMACIA VILLAS DEL MUNDIAL</t>
  </si>
  <si>
    <t>SUMINISTROS Y PAPELERIA MUNDIAL</t>
  </si>
  <si>
    <t>CR 25 # 3 17  LC 3 BRR VILLAS DEL MUNDIAL</t>
  </si>
  <si>
    <t>7999</t>
  </si>
  <si>
    <t>FARMACIA Y DROGUERIA EL DIAMANTE</t>
  </si>
  <si>
    <t>11074</t>
  </si>
  <si>
    <t>FARMACIA Y DROGUERIA LA ESTACION</t>
  </si>
  <si>
    <t>JOHN MART??NEZ ZAPATA</t>
  </si>
  <si>
    <t>Cra 64c n 78 - 580 termi</t>
  </si>
  <si>
    <t>CRA. 64C NO. 78-580 L-9904 PISO 2</t>
  </si>
  <si>
    <t>21464</t>
  </si>
  <si>
    <t>FARMACIA Y TIENDA NATURISTA BAÃ'O DE SOL</t>
  </si>
  <si>
    <t>EDWIN ALEXIS MANRIQUE DIAZ</t>
  </si>
  <si>
    <t>CUMARIBO</t>
  </si>
  <si>
    <t>Centro poblafo</t>
  </si>
  <si>
    <t>BUSSISNES WORLD TRAVEL</t>
  </si>
  <si>
    <t>CR 10 # 6 52 BRR ALCARAVAN</t>
  </si>
  <si>
    <t>23494</t>
  </si>
  <si>
    <t>FARMACIA Y VARIOS TOMAS PEREZ</t>
  </si>
  <si>
    <t>23894</t>
  </si>
  <si>
    <t>FARMACIAS BARCELONA</t>
  </si>
  <si>
    <t>FARMACIA  SAN JOSE</t>
  </si>
  <si>
    <t>calle 9 no  7--55</t>
  </si>
  <si>
    <t>SISTEC XL</t>
  </si>
  <si>
    <t>CL 8 #7-56 NEIVA HUILA COLOMBIA</t>
  </si>
  <si>
    <t>24091</t>
  </si>
  <si>
    <t>FARMACIENCIA</t>
  </si>
  <si>
    <t>PLATIK - PAPELERIA SAN JOSE DEL</t>
  </si>
  <si>
    <t>CR 24 86 68</t>
  </si>
  <si>
    <t>PAPELERIA SAN JOSE</t>
  </si>
  <si>
    <t>CR 24 # 86 68 BRR POLO CLUB</t>
  </si>
  <si>
    <t>601923</t>
  </si>
  <si>
    <t>GELSA CL POOL NVO CL. VIRREY OF 70800</t>
  </si>
  <si>
    <t>PLATIK - PAPELERIA NAGET Y</t>
  </si>
  <si>
    <t>CR 7I ESTE 107 63 SUR</t>
  </si>
  <si>
    <t>VARIEDADES GABY MORITA</t>
  </si>
  <si>
    <t>CL 108 SUR # 7 G 12 - ESTE BRR PUERTA AL</t>
  </si>
  <si>
    <t>600322</t>
  </si>
  <si>
    <t>GELSA CQ POOL NVO TRAS ORIENTE</t>
  </si>
  <si>
    <t>EL ARTE DE LA PELUQUERA UNE</t>
  </si>
  <si>
    <t>CL 10 # 19 A 94  LC 1 BRR CIUDAD SABANA</t>
  </si>
  <si>
    <t>601846</t>
  </si>
  <si>
    <t>GELSA FA BARRIO NUEVO MEXICO PV 70749</t>
  </si>
  <si>
    <t>PLATIK - PAPELERÍA VINCENT</t>
  </si>
  <si>
    <t>CR 6 23 70</t>
  </si>
  <si>
    <t>SURTIVARIEDADES LA 19</t>
  </si>
  <si>
    <t>CL. 19 #7A-68 FUNZA CUNDINAMARCA</t>
  </si>
  <si>
    <t>601702</t>
  </si>
  <si>
    <t>GELSA FA NVO FACATATIVA PV 70670</t>
  </si>
  <si>
    <t>601613</t>
  </si>
  <si>
    <t>GELSA FA NVO MOSQUERA 70557</t>
  </si>
  <si>
    <t>601682</t>
  </si>
  <si>
    <t>GELSA FA NVO MOSQUERA PV 70635</t>
  </si>
  <si>
    <t>600325</t>
  </si>
  <si>
    <t>GELSA FA POOL NVO BOJACA IV</t>
  </si>
  <si>
    <t>MINIMERCADO EL AGRADO</t>
  </si>
  <si>
    <t>CL 2 ESTE # 8 02 BRR  JARDIN</t>
  </si>
  <si>
    <t>601584</t>
  </si>
  <si>
    <t>GELSA FA POOL NVO FUNZA 70527</t>
  </si>
  <si>
    <t>PLATIK - ZENAIDA MARIN ENRIQUEZ</t>
  </si>
  <si>
    <t>CL 14 24 04</t>
  </si>
  <si>
    <t>PUNTO DE PAGO VILLA PAOLA</t>
  </si>
  <si>
    <t>CL 14 # 24 02 BRR EL CENTRO</t>
  </si>
  <si>
    <t>600350</t>
  </si>
  <si>
    <t>GELSA FA POOL TRAS NVO COTA</t>
  </si>
  <si>
    <t>PAPELERIA Y MISCELANEA JCÑON</t>
  </si>
  <si>
    <t>CR 5 # 14 20 BRR CENTRO</t>
  </si>
  <si>
    <t>600539</t>
  </si>
  <si>
    <t>GELSA FA POOL TRAS NVO MOSQUERA</t>
  </si>
  <si>
    <t>601774</t>
  </si>
  <si>
    <t>GELSA FA ROSAL OF 70708</t>
  </si>
  <si>
    <t>CYBERTOM</t>
  </si>
  <si>
    <t>CL. 11A #316 EL ROSAL CUNDINAMARCA</t>
  </si>
  <si>
    <t>600837</t>
  </si>
  <si>
    <t>GELSA FA TRAS POOL MADRID</t>
  </si>
  <si>
    <t>MEDNET</t>
  </si>
  <si>
    <t>CL 7 # 2 28 BRR CENTRO</t>
  </si>
  <si>
    <t>23362</t>
  </si>
  <si>
    <t>GRANERO EL TREBOL CHUCURENO</t>
  </si>
  <si>
    <t>PAPELERIA Y VARIEDADES REY DAVID</t>
  </si>
  <si>
    <t>SAN VICENTE DE CHUCURI</t>
  </si>
  <si>
    <t>CL 8 # 10 31 BRR PUEBLO NUEVO</t>
  </si>
  <si>
    <t>18872</t>
  </si>
  <si>
    <t>GRANERO JESSICAS</t>
  </si>
  <si>
    <t>FLAX CAMARA</t>
  </si>
  <si>
    <t>Calle 51  #  73  41   Ba</t>
  </si>
  <si>
    <t>24174</t>
  </si>
  <si>
    <t>GRANERO LA BODEGA</t>
  </si>
  <si>
    <t>DIANA  JIMENEZ</t>
  </si>
  <si>
    <t>CL 16  # 17 61  b/ el po</t>
  </si>
  <si>
    <t>25219</t>
  </si>
  <si>
    <t>GRANERO LA GRAN VILLA</t>
  </si>
  <si>
    <t>KELLY JOHANA MESA SEPULVEDA</t>
  </si>
  <si>
    <t>CRA 43 64 73 APTO 704</t>
  </si>
  <si>
    <t>14561</t>
  </si>
  <si>
    <t>GRANERO MIXTO EL PLATANAL</t>
  </si>
  <si>
    <t>RUBEN DARIO RICO LUNA</t>
  </si>
  <si>
    <t>calle 43 numero 84 64</t>
  </si>
  <si>
    <t>18860</t>
  </si>
  <si>
    <t>GRANERO MIXTO EL TROVADOR</t>
  </si>
  <si>
    <t>25256</t>
  </si>
  <si>
    <t>GRANERO MONTERREY</t>
  </si>
  <si>
    <t>JOSE ACOSTA</t>
  </si>
  <si>
    <t>Calle 66d # 37-34</t>
  </si>
  <si>
    <t>24108</t>
  </si>
  <si>
    <t>GRANERO PUNTO CENTRAL</t>
  </si>
  <si>
    <t>MILENA DIAZ</t>
  </si>
  <si>
    <t>2 de febrero</t>
  </si>
  <si>
    <t>FORNETSOLUTIONS</t>
  </si>
  <si>
    <t>CALLLE 17#6-06</t>
  </si>
  <si>
    <t>21392</t>
  </si>
  <si>
    <t>GRANERO Y DROGUERIA EL RENACER</t>
  </si>
  <si>
    <t>OLARI TAPIA NARVAEZ</t>
  </si>
  <si>
    <t>SUAN</t>
  </si>
  <si>
    <t>Calle 4# 21-58</t>
  </si>
  <si>
    <t>MI SUAN</t>
  </si>
  <si>
    <t>CR 10 # 4 22 BRR CENTRO</t>
  </si>
  <si>
    <t>13479</t>
  </si>
  <si>
    <t>GRANERO Y MISCELANEA LLEVE MAX</t>
  </si>
  <si>
    <t>RITA IBARBO CASTILLO</t>
  </si>
  <si>
    <t>calle 100 # 26-57 puerta</t>
  </si>
  <si>
    <t>CRA. 25 NO. 121 - 42 INTERIOR COMFANDI</t>
  </si>
  <si>
    <t>19589</t>
  </si>
  <si>
    <t>GRANJA &amp; VARGAS SOLUCIONES EMPRESARIALES</t>
  </si>
  <si>
    <t>DILLER CASTRO GAVIRIA</t>
  </si>
  <si>
    <t>diagonal 12a nro. 3 - 52</t>
  </si>
  <si>
    <t>WIFI ZONE</t>
  </si>
  <si>
    <t>CR 4 A ESTE # 15 05 BRR VENTILADOR</t>
  </si>
  <si>
    <t>22163</t>
  </si>
  <si>
    <t>EXITO CALIMA</t>
  </si>
  <si>
    <t>25063</t>
  </si>
  <si>
    <t>EXITO CALLE 28 IBAGUE WOW</t>
  </si>
  <si>
    <t>DIANETH  SALAS</t>
  </si>
  <si>
    <t>trav 4 dig 32 15</t>
  </si>
  <si>
    <t>112265</t>
  </si>
  <si>
    <t>EXITO CAUCASIA</t>
  </si>
  <si>
    <t>231258</t>
  </si>
  <si>
    <t>EXITO CENTRO</t>
  </si>
  <si>
    <t>MASRED004</t>
  </si>
  <si>
    <t>CR 5 # 20 21 BRR CENTRO</t>
  </si>
  <si>
    <t>231424</t>
  </si>
  <si>
    <t>EXITO CENTRO CALLE 8VA</t>
  </si>
  <si>
    <t>JORGE JORGE</t>
  </si>
  <si>
    <t>calle 18 n 8 34</t>
  </si>
  <si>
    <t>CRA. 7 16-50 L-111 CENTRO DEL COMERCIO</t>
  </si>
  <si>
    <t>231328</t>
  </si>
  <si>
    <t>EXITO CENTRO NEIVA</t>
  </si>
  <si>
    <t>MUNDO NET NEIVA</t>
  </si>
  <si>
    <t>CRA. 2 #8-5 NEIVA HUILA COLOMBIA</t>
  </si>
  <si>
    <t>231422</t>
  </si>
  <si>
    <t>EXITO CENTRO PASTO</t>
  </si>
  <si>
    <t>DIEGO FRANCISCO VITERI MORENO</t>
  </si>
  <si>
    <t>Calle 19  #  26  72 Ofic</t>
  </si>
  <si>
    <t>231264</t>
  </si>
  <si>
    <t>EXITO CENTRO SINCELEJO</t>
  </si>
  <si>
    <t>111094</t>
  </si>
  <si>
    <t>EXITO CHAPINERO</t>
  </si>
  <si>
    <t>CR 13 # 52 16 BRR CHAPINERO</t>
  </si>
  <si>
    <t>112094</t>
  </si>
  <si>
    <t>EXITO CHAPINERO 2</t>
  </si>
  <si>
    <t>112086</t>
  </si>
  <si>
    <t>EXITO CLL 80</t>
  </si>
  <si>
    <t>8926</t>
  </si>
  <si>
    <t>FARMACIS DEL RIO</t>
  </si>
  <si>
    <t>20094</t>
  </si>
  <si>
    <t>FARMACITY DROGAS</t>
  </si>
  <si>
    <t>JANERIS PINEDO</t>
  </si>
  <si>
    <t>Calle 10   # 12-09  -</t>
  </si>
  <si>
    <t>PUNTOSERVIS RIOHACHA</t>
  </si>
  <si>
    <t>CL 13 # 10 165 BRR EL LIBERTADOR</t>
  </si>
  <si>
    <t>23946</t>
  </si>
  <si>
    <t>FARMADROGAS MAICAO</t>
  </si>
  <si>
    <t>SHANNEN SCHMALBACH</t>
  </si>
  <si>
    <t>cr 9 15-94 centro</t>
  </si>
  <si>
    <t>VOICELL MAICAO</t>
  </si>
  <si>
    <t>CL 12 BIS # 11 - 55  LC 23 BRR MAICAO</t>
  </si>
  <si>
    <t>20945</t>
  </si>
  <si>
    <t>FARMAETICA LOS PATRIOTAS</t>
  </si>
  <si>
    <t>NEIDER YESID PORRAS LEGUIZAMRRN</t>
  </si>
  <si>
    <t>Transversal 5 #11-28</t>
  </si>
  <si>
    <t>IANCARLOCC</t>
  </si>
  <si>
    <t>CL 15 # 4 58 BRR PATRIOTAS</t>
  </si>
  <si>
    <t>20944</t>
  </si>
  <si>
    <t>FARMAETICA PRADOS DE ALCALA</t>
  </si>
  <si>
    <t>SOLUCIONES ALLEGRA</t>
  </si>
  <si>
    <t>CR 2 A # 17 B 21 BRR PATRIOTAS</t>
  </si>
  <si>
    <t>20059</t>
  </si>
  <si>
    <t>FARMAEXITO 1</t>
  </si>
  <si>
    <t>PAPELERIA MI NANY</t>
  </si>
  <si>
    <t>CR 5 B # 1 B 02 BRR 1 DE JULIO</t>
  </si>
  <si>
    <t>17806</t>
  </si>
  <si>
    <t>FARMAEXITO 2</t>
  </si>
  <si>
    <t>PUNTOSERVIS ARAUQUITA 1</t>
  </si>
  <si>
    <t>CR 6 # 5 05 BRR OBRE</t>
  </si>
  <si>
    <t>23751</t>
  </si>
  <si>
    <t>FARMALAURIS</t>
  </si>
  <si>
    <t>CYBERNET MULTISERVICIOS</t>
  </si>
  <si>
    <t>CL 6 # 6 05 BRR CENTRO</t>
  </si>
  <si>
    <t>1742</t>
  </si>
  <si>
    <t>FARMALKOSTO DROGUERIA PINAR</t>
  </si>
  <si>
    <t>23028</t>
  </si>
  <si>
    <t>FARMALUTI DROGUERIA</t>
  </si>
  <si>
    <t>JORGE HUMBERTO MU??OZ</t>
  </si>
  <si>
    <t>Cl.76 # 7 s bis -30   Ba</t>
  </si>
  <si>
    <t>19936</t>
  </si>
  <si>
    <t>FARMAMIA ARAUCA SAS</t>
  </si>
  <si>
    <t>601881</t>
  </si>
  <si>
    <t>GELSA FA. CART. BOJACA OF</t>
  </si>
  <si>
    <t>601820</t>
  </si>
  <si>
    <t>GELSA FA. FACATATIVA VD</t>
  </si>
  <si>
    <t>601823</t>
  </si>
  <si>
    <t>GELSA FA. FACATATIVA VD 563</t>
  </si>
  <si>
    <t>601861</t>
  </si>
  <si>
    <t>GELSA FA. MOSQUERA OF</t>
  </si>
  <si>
    <t>601932</t>
  </si>
  <si>
    <t>GELSA FA. MOSQUERA OF 70806</t>
  </si>
  <si>
    <t>PUNTO DE PAGO MOSQUERA</t>
  </si>
  <si>
    <t>CL 3 # 1 45 - ESTE BRR MOSQUERA</t>
  </si>
  <si>
    <t>601882</t>
  </si>
  <si>
    <t>GELSA FA.Â  FUNZA OF</t>
  </si>
  <si>
    <t>THE PAPER HOUSE BJ</t>
  </si>
  <si>
    <t>CL 9 # 10 B 13  LC 1 BRR LA CITA</t>
  </si>
  <si>
    <t>601743</t>
  </si>
  <si>
    <t>GELSA FO NVO EL MUELLE VD T.A.T</t>
  </si>
  <si>
    <t>601695</t>
  </si>
  <si>
    <t>GELSA FO NVO FONTIBON CENTRO PV 70637</t>
  </si>
  <si>
    <t>601949</t>
  </si>
  <si>
    <t>GELSA FO NVO GRAN ESTACIÃ"N 1 PV 70812</t>
  </si>
  <si>
    <t>PLATIK - PAPYRUS PAPELERIA</t>
  </si>
  <si>
    <t>AV LA ESPERANZA 58 19</t>
  </si>
  <si>
    <t>601918</t>
  </si>
  <si>
    <t>GELSA FO POOL NVO CASTILLA OF 70779</t>
  </si>
  <si>
    <t>612245</t>
  </si>
  <si>
    <t>GELSA FO POOL TRAS NVO VALLADOLI</t>
  </si>
  <si>
    <t>COINTELCOM</t>
  </si>
  <si>
    <t>CR 105 # 16 F 41 BRR EL CARMEN    FONTIBON</t>
  </si>
  <si>
    <t>601771</t>
  </si>
  <si>
    <t>GELSA FO. NVO MONTEVIDEO OF 23803</t>
  </si>
  <si>
    <t>11281</t>
  </si>
  <si>
    <t>HAYUELOS CENTRO COMERCIAL 2</t>
  </si>
  <si>
    <t>5449</t>
  </si>
  <si>
    <t>HELADERIA OSKARDY</t>
  </si>
  <si>
    <t>DUCAR</t>
  </si>
  <si>
    <t>CR 21 # 19 47  PAR PRINCIPAL BRR CENTRO</t>
  </si>
  <si>
    <t>17628</t>
  </si>
  <si>
    <t>HELADERIA Y COMIDAS RAPIDAS LA FUENTE</t>
  </si>
  <si>
    <t>23574</t>
  </si>
  <si>
    <t>HELEN S BELLEZA TERNURA Y ALGO MAS</t>
  </si>
  <si>
    <t>21454</t>
  </si>
  <si>
    <t>HELICAFE</t>
  </si>
  <si>
    <t>MINIMERCADO  WEPA</t>
  </si>
  <si>
    <t>HELICONIA</t>
  </si>
  <si>
    <t>calle 20 nro 21-39</t>
  </si>
  <si>
    <t>MISCELANEA MIS 3D</t>
  </si>
  <si>
    <t>MZ 29 CA 27 BRR PUERTO ESPEJO</t>
  </si>
  <si>
    <t>22077</t>
  </si>
  <si>
    <t>HERMAR NET</t>
  </si>
  <si>
    <t>MARCOS SUAREZ MEGARRED</t>
  </si>
  <si>
    <t>OPORAPA</t>
  </si>
  <si>
    <t>centro poblado san roque</t>
  </si>
  <si>
    <t>TECNISERVICIOS GEO</t>
  </si>
  <si>
    <t>CR 7 # 7 66 BRR CENTRO</t>
  </si>
  <si>
    <t>18621</t>
  </si>
  <si>
    <t>HERNANDEZ MARTINEZ SERVIO RODRIGO</t>
  </si>
  <si>
    <t>VIVAS JACQUELINE</t>
  </si>
  <si>
    <t>Cra 19 37 05</t>
  </si>
  <si>
    <t>DROGUERA SURTISALUD PALMIRA</t>
  </si>
  <si>
    <t>CRA. 9 #37-3 PALMIRA VALLE DEL CAUCA</t>
  </si>
  <si>
    <t>5397</t>
  </si>
  <si>
    <t>HERVAL RC SAS</t>
  </si>
  <si>
    <t>112088</t>
  </si>
  <si>
    <t>EXITO COLINA</t>
  </si>
  <si>
    <t>112031</t>
  </si>
  <si>
    <t>EXITO COLOMBIA</t>
  </si>
  <si>
    <t>16111</t>
  </si>
  <si>
    <t>EXITO CRA OCTAVA</t>
  </si>
  <si>
    <t>21511</t>
  </si>
  <si>
    <t>EXITO DEL ESTE</t>
  </si>
  <si>
    <t>231257</t>
  </si>
  <si>
    <t>EXITO EJECUTIVO</t>
  </si>
  <si>
    <t>PUNTO SERVIMAS</t>
  </si>
  <si>
    <t>CR 49 B # 28 73 BRR PIEDRA BOLIVAR</t>
  </si>
  <si>
    <t>16024</t>
  </si>
  <si>
    <t>EXITO EXPRESS CIUDAD DEL RIO</t>
  </si>
  <si>
    <t>15444</t>
  </si>
  <si>
    <t>EXITO EXPRESS CRA 13</t>
  </si>
  <si>
    <t>22311</t>
  </si>
  <si>
    <t>EXITO FLORENCIA CENTRO</t>
  </si>
  <si>
    <t>ANYELA XIMENA ROJAS MORALES</t>
  </si>
  <si>
    <t>calle 16 # 10-39 BARRIO</t>
  </si>
  <si>
    <t>111089</t>
  </si>
  <si>
    <t>EXITO FONTIBON</t>
  </si>
  <si>
    <t>SISTEMAS INTEGRALES EN</t>
  </si>
  <si>
    <t>DG. 16F BIS #105B-9 BOGOT COLOMBIA</t>
  </si>
  <si>
    <t>112090</t>
  </si>
  <si>
    <t>EXITO FUSAGASUGA</t>
  </si>
  <si>
    <t>14554</t>
  </si>
  <si>
    <t>FARMANDIA</t>
  </si>
  <si>
    <t>19978</t>
  </si>
  <si>
    <t>FARMAOFERTAS ITAGUI</t>
  </si>
  <si>
    <t>FRUTULANDIA</t>
  </si>
  <si>
    <t>CRA. 56 #55-38 ITAGI ANTIOQUIA COLOMBIA</t>
  </si>
  <si>
    <t>24048</t>
  </si>
  <si>
    <t>FARMAPAIPA</t>
  </si>
  <si>
    <t>9958</t>
  </si>
  <si>
    <t>FARMAPEREZ S A S</t>
  </si>
  <si>
    <t>5914</t>
  </si>
  <si>
    <t>FARMAPLAZA</t>
  </si>
  <si>
    <t>23381</t>
  </si>
  <si>
    <t>FARMAPLUS MAS</t>
  </si>
  <si>
    <t>SERGIO MERCADO</t>
  </si>
  <si>
    <t>Cr 33 calle 14A - 25</t>
  </si>
  <si>
    <t>VARIEDADES LOS SANTOS</t>
  </si>
  <si>
    <t>MAGANGUE</t>
  </si>
  <si>
    <t>CR 6 # 14 44 BRR CORDOBA</t>
  </si>
  <si>
    <t>23605</t>
  </si>
  <si>
    <t>FARMAPRONTO RONDA DEL RIO</t>
  </si>
  <si>
    <t>PLATIK - TEKAVILA</t>
  </si>
  <si>
    <t>DG 77B 120A 55 CASA 5</t>
  </si>
  <si>
    <t>18387</t>
  </si>
  <si>
    <t>FARMARED PLUS DROGIUERIAS</t>
  </si>
  <si>
    <t>CONSTRUCCIONES Y AGREGADOS</t>
  </si>
  <si>
    <t>CL 40 # 9 B 36 BRR LAGUITO</t>
  </si>
  <si>
    <t>18388</t>
  </si>
  <si>
    <t>FARMARED PLUS DROGUERIA 4</t>
  </si>
  <si>
    <t>17866</t>
  </si>
  <si>
    <t>FARMASALITRE PLUS 2</t>
  </si>
  <si>
    <t>21192</t>
  </si>
  <si>
    <t>FARMASALUD DROGUERIA</t>
  </si>
  <si>
    <t>CINDY SERRANO SEQUEA</t>
  </si>
  <si>
    <t>PIJI?O DEL CARMEN</t>
  </si>
  <si>
    <t>Calle 1 barrio 1 de agos</t>
  </si>
  <si>
    <t>MOMPOS</t>
  </si>
  <si>
    <t>CL 18 # 1 A 30 BRR CENTRO</t>
  </si>
  <si>
    <t>600434</t>
  </si>
  <si>
    <t>GELSA FU POOÃ' NVO OLAYA II</t>
  </si>
  <si>
    <t>GLADIZ BEATRIZ VARGAS SEGURA</t>
  </si>
  <si>
    <t>Av. Carrera 4   # 12  -</t>
  </si>
  <si>
    <t>PLASTICOS Y DESECHABLES</t>
  </si>
  <si>
    <t>CR 3 # 11 19 BRR TEJAR CENTRO</t>
  </si>
  <si>
    <t>601463</t>
  </si>
  <si>
    <t>GELSA GI NVO GIRARDOT 1</t>
  </si>
  <si>
    <t>601518</t>
  </si>
  <si>
    <t>GELSA GI NVO GIRARDOT 60316</t>
  </si>
  <si>
    <t>601728</t>
  </si>
  <si>
    <t>GELSA GI NVO GIRARDOT PV 60606</t>
  </si>
  <si>
    <t>601459</t>
  </si>
  <si>
    <t>GELSA GI NVO GUATAQUI</t>
  </si>
  <si>
    <t>SILVIA HELENA MOLANO AVILA</t>
  </si>
  <si>
    <t>PIEDRAS</t>
  </si>
  <si>
    <t>CALLE 5 # 3 - 75 CENTRO</t>
  </si>
  <si>
    <t>PAPELERIA PHF</t>
  </si>
  <si>
    <t>NARIÑO</t>
  </si>
  <si>
    <t>CL 4 # 4 40 BRR CENTRO NARIO</t>
  </si>
  <si>
    <t>601460</t>
  </si>
  <si>
    <t>GELSA GI NVO LA MESA</t>
  </si>
  <si>
    <t>PAPELERIA MISCELANEA DONDE</t>
  </si>
  <si>
    <t>MESA - QUIPILE #4 SAN JOAQUN LA MESA</t>
  </si>
  <si>
    <t>601461</t>
  </si>
  <si>
    <t>GELSA GI NVO LA MESA 2</t>
  </si>
  <si>
    <t>SKY MOBILE COMUNICACIONES</t>
  </si>
  <si>
    <t>CL 5 # 20 17 BRR CENTRO</t>
  </si>
  <si>
    <t>601515</t>
  </si>
  <si>
    <t>GELSA GI NVO LA MESA 61007</t>
  </si>
  <si>
    <t>WORLD PLAYERS</t>
  </si>
  <si>
    <t>CR 26 A # 8 27 BRR JOSE ANTONIO OLAYA</t>
  </si>
  <si>
    <t>16117</t>
  </si>
  <si>
    <t>HIPERMERCADO EXITO SAN ANTONIO 2</t>
  </si>
  <si>
    <t>JUAN  CENTER CELL 3 VALENCIA</t>
  </si>
  <si>
    <t>Calle 49   # 47-53  -</t>
  </si>
  <si>
    <t>22853</t>
  </si>
  <si>
    <t>HOLGUIN MOTORS LIMITADA</t>
  </si>
  <si>
    <t>CL. 4 23-86 C.C. BUGA PLAZA AV. EL</t>
  </si>
  <si>
    <t>24766</t>
  </si>
  <si>
    <t>HOTEL DE LOS APOSENTOS DE LA VIRGEN PARQUEADERO Y LAVADERO</t>
  </si>
  <si>
    <t>YADIRA  GUERRERO</t>
  </si>
  <si>
    <t>TIMBÍO</t>
  </si>
  <si>
    <t>call 18 6 83</t>
  </si>
  <si>
    <t>TIMBIO</t>
  </si>
  <si>
    <t>CL 18 # 20 33 BRR TIMBIO</t>
  </si>
  <si>
    <t>24769</t>
  </si>
  <si>
    <t>HOTEL DEL PARUQE SAN VICENTE</t>
  </si>
  <si>
    <t>20064</t>
  </si>
  <si>
    <t>HOTEL EL PRADO SARDINATA</t>
  </si>
  <si>
    <t>MARITZA SANCHEZ TORRES</t>
  </si>
  <si>
    <t>Vereda el higuer??n</t>
  </si>
  <si>
    <t>5399</t>
  </si>
  <si>
    <t>HUNEMI SAS</t>
  </si>
  <si>
    <t>19050</t>
  </si>
  <si>
    <t>I S C COMUNICACIONES</t>
  </si>
  <si>
    <t>842031</t>
  </si>
  <si>
    <t>IBS ASADERO COSTA AZUL</t>
  </si>
  <si>
    <t>841004</t>
  </si>
  <si>
    <t>IBS BATATIVA</t>
  </si>
  <si>
    <t>846015</t>
  </si>
  <si>
    <t>IBS C.CIAL MODELIA</t>
  </si>
  <si>
    <t>TIENDA DE DESCUENTOS</t>
  </si>
  <si>
    <t>CRA. 75 #24B-24 BOGOT COLOMBIA</t>
  </si>
  <si>
    <t>846007</t>
  </si>
  <si>
    <t>IBS FONTIBON PLAZA</t>
  </si>
  <si>
    <t>846005</t>
  </si>
  <si>
    <t>IBS MARSELLA</t>
  </si>
  <si>
    <t>111356</t>
  </si>
  <si>
    <t>EXITO GRAN ESTACION</t>
  </si>
  <si>
    <t>112029</t>
  </si>
  <si>
    <t>EXITO GRAN VIA</t>
  </si>
  <si>
    <t>121156</t>
  </si>
  <si>
    <t>EXITO IBAGUE</t>
  </si>
  <si>
    <t>112040</t>
  </si>
  <si>
    <t>EXITO ITAGUI</t>
  </si>
  <si>
    <t>16593</t>
  </si>
  <si>
    <t>EXITO JUNIN</t>
  </si>
  <si>
    <t>COLOMBIA MOVIL L</t>
  </si>
  <si>
    <t>Dg 50 49 29</t>
  </si>
  <si>
    <t>SALA JUEGOS</t>
  </si>
  <si>
    <t>CL. 50 #48-20 MEDELLN ANTIOQUIA COLOMBIA</t>
  </si>
  <si>
    <t>24854</t>
  </si>
  <si>
    <t>EXITO KENNEDY # 2</t>
  </si>
  <si>
    <t>111086</t>
  </si>
  <si>
    <t>EXITO LA 80</t>
  </si>
  <si>
    <t>22640</t>
  </si>
  <si>
    <t>EXITO LA DORADA</t>
  </si>
  <si>
    <t>LUZ ESTELLA NAVARRETE</t>
  </si>
  <si>
    <t>Calle 14 # 3-44 B/ centr</t>
  </si>
  <si>
    <t>MULTISERVICIOS DOBLE A</t>
  </si>
  <si>
    <t>CARRERA 3 #13-17</t>
  </si>
  <si>
    <t>112054</t>
  </si>
  <si>
    <t>EXITO LA FLORA</t>
  </si>
  <si>
    <t>LUZ MARIA BAHENA</t>
  </si>
  <si>
    <t>Cra 4 65 43</t>
  </si>
  <si>
    <t>112043</t>
  </si>
  <si>
    <t>EXITO LAS  PENITAS SINCELEJO</t>
  </si>
  <si>
    <t>MARGIE GONZALEZ</t>
  </si>
  <si>
    <t>KR 25 # 25 103</t>
  </si>
  <si>
    <t>TIGO FORD</t>
  </si>
  <si>
    <t>CL 25 # 26 88 BRR SINCELEJO</t>
  </si>
  <si>
    <t>111084</t>
  </si>
  <si>
    <t>EXITO LAS AMERICAS</t>
  </si>
  <si>
    <t>PLATIK - PAPELERIA ELIN</t>
  </si>
  <si>
    <t>CR 67A 4D 90</t>
  </si>
  <si>
    <t>ICELL EASY AMERICAS</t>
  </si>
  <si>
    <t>AV AMERICAS # 68 - 94 LC 1009 BRR EASY</t>
  </si>
  <si>
    <t>23987</t>
  </si>
  <si>
    <t>FARMASALUD LAS AMERICAS</t>
  </si>
  <si>
    <t>TIENDA Y MISCELANEA EL TRIUNFO</t>
  </si>
  <si>
    <t>CR 5 # 12 53 BRR SAMAN</t>
  </si>
  <si>
    <t>13849</t>
  </si>
  <si>
    <t>FARMASALUD SOGAMOSO</t>
  </si>
  <si>
    <t>17872</t>
  </si>
  <si>
    <t>FARMASALUD TOCANCIPA</t>
  </si>
  <si>
    <t>CVS MELTEC DE ORIENTE TOCANCIPA</t>
  </si>
  <si>
    <t>CR 5 # 9 73 BRR  CENTRO TOCANCIPA</t>
  </si>
  <si>
    <t>14083</t>
  </si>
  <si>
    <t>FARMATEUS DROGUERIA</t>
  </si>
  <si>
    <t>CL 139 134 11</t>
  </si>
  <si>
    <t>DEEPIN VIDEOJUEGOS</t>
  </si>
  <si>
    <t>CL. 139 #133-4 BOGOT COLOMBIA</t>
  </si>
  <si>
    <t>15144</t>
  </si>
  <si>
    <t>FARMATODO ALTOS DEL PRADO</t>
  </si>
  <si>
    <t>1759</t>
  </si>
  <si>
    <t>FARMATODO ANDINO E2</t>
  </si>
  <si>
    <t>20040</t>
  </si>
  <si>
    <t>FARMATODO ATLANTIS</t>
  </si>
  <si>
    <t>24220</t>
  </si>
  <si>
    <t>FARMATODO AUTOPISTA NORTE</t>
  </si>
  <si>
    <t>15145</t>
  </si>
  <si>
    <t>FARMATODO BARRANQUILLA</t>
  </si>
  <si>
    <t>601713</t>
  </si>
  <si>
    <t>GELSA GI NVO LA MESA PV 70679</t>
  </si>
  <si>
    <t>CLAUDIA ROBAYO</t>
  </si>
  <si>
    <t>CL 9 # 3 34 BRR LOS NARANJOS</t>
  </si>
  <si>
    <t>601462</t>
  </si>
  <si>
    <t>GELSA GI NVO NILO</t>
  </si>
  <si>
    <t>NICOLAS NEUTA LOPEZ</t>
  </si>
  <si>
    <t>NILO</t>
  </si>
  <si>
    <t>cra 5  con calle 5</t>
  </si>
  <si>
    <t>JORGE A RUEDA</t>
  </si>
  <si>
    <t>CR 3 A # 4 43 BRR CENTRO DIAGONAL A LA</t>
  </si>
  <si>
    <t>601516</t>
  </si>
  <si>
    <t>GELSA GI NVO VIOTA 60377</t>
  </si>
  <si>
    <t>PUNTO DE PAGO VIOTA</t>
  </si>
  <si>
    <t>CL 12 # 8 4 BRR CENTRO</t>
  </si>
  <si>
    <t>601666</t>
  </si>
  <si>
    <t>GELSA GT NVO APULO PV 60995</t>
  </si>
  <si>
    <t>DISTRITODO LA QUINTA</t>
  </si>
  <si>
    <t>CR 5 # 11 46  CEN BRR AV COLOMBIA</t>
  </si>
  <si>
    <t>601587</t>
  </si>
  <si>
    <t>GELSA GT NVO GIRARDOT OF 60274</t>
  </si>
  <si>
    <t>601588</t>
  </si>
  <si>
    <t>GELSA GT OF NVO  GUATAQUI 70523</t>
  </si>
  <si>
    <t>601526</t>
  </si>
  <si>
    <t>GELSA GT OF NVO GIRARDOT</t>
  </si>
  <si>
    <t>601567</t>
  </si>
  <si>
    <t>GELSA GT OF NVO GIRARDOT 700548</t>
  </si>
  <si>
    <t>601633</t>
  </si>
  <si>
    <t>GELSA GT POOL NVO GIRARDOT 60906</t>
  </si>
  <si>
    <t>22703</t>
  </si>
  <si>
    <t>23308</t>
  </si>
  <si>
    <t>GROUP BABY LOONEY TUNES</t>
  </si>
  <si>
    <t>MULTISERVICIOS SANTA BARBARA</t>
  </si>
  <si>
    <t>CRA. 11 #16-55 TUNJA BOYAC COLOMBIA</t>
  </si>
  <si>
    <t>7765</t>
  </si>
  <si>
    <t>GROUP MAGIA DEL COLOR</t>
  </si>
  <si>
    <t>24085</t>
  </si>
  <si>
    <t>GRUPO CASTILLO</t>
  </si>
  <si>
    <t>21029</t>
  </si>
  <si>
    <t>GRUPO LA PUNZO</t>
  </si>
  <si>
    <t>MARIA BOHORQUEZ</t>
  </si>
  <si>
    <t>CL 11 # 7 40 BRR BRR CENTRO</t>
  </si>
  <si>
    <t>12409</t>
  </si>
  <si>
    <t>GRUPO MIXTURA INTERNACIONAL S.A.S</t>
  </si>
  <si>
    <t>21552</t>
  </si>
  <si>
    <t>GSM SERVICE PALMIRA</t>
  </si>
  <si>
    <t>CARLOS BOTERO (19)</t>
  </si>
  <si>
    <t>cra 19 34 30</t>
  </si>
  <si>
    <t>17299</t>
  </si>
  <si>
    <t>GSUS DROGUERIAS II</t>
  </si>
  <si>
    <t>23631</t>
  </si>
  <si>
    <t>GUADALUPE.COM.NEGOCIOS</t>
  </si>
  <si>
    <t>PISCINAS Y JACUZZIS RESTREPO</t>
  </si>
  <si>
    <t>CR 9 # 18 38 BRR BARRIO EL ALTO</t>
  </si>
  <si>
    <t>23758</t>
  </si>
  <si>
    <t>GUZMAN SANCHEZ VICTOR FABIAN</t>
  </si>
  <si>
    <t>PAPELERIA Y MISCELANEA LAPIZ Y</t>
  </si>
  <si>
    <t>CR 19 # 12 6  LC 4 BRR SAN CARLOS</t>
  </si>
  <si>
    <t>20498</t>
  </si>
  <si>
    <t>EXITO LAS FLOREZ</t>
  </si>
  <si>
    <t>INGRID MERCHAN DE NOVA</t>
  </si>
  <si>
    <t>Cra 17 # 18 - 17 la gran</t>
  </si>
  <si>
    <t>PUNTOSERVIS COMERCIO</t>
  </si>
  <si>
    <t>CL 16 # 19 27 BRR DANGOND</t>
  </si>
  <si>
    <t>111037</t>
  </si>
  <si>
    <t>EXITO LAURELES</t>
  </si>
  <si>
    <t>FULL MOTOS FELIX</t>
  </si>
  <si>
    <t>CRA 81 37 d 09</t>
  </si>
  <si>
    <t>15307</t>
  </si>
  <si>
    <t>EXITO MAGANGUÃ?</t>
  </si>
  <si>
    <t>PATRICIA LARIOS</t>
  </si>
  <si>
    <t>EMILYCOM DE MAGANGUE</t>
  </si>
  <si>
    <t>CL 16 # 16 40 BRR MONTECATINI</t>
  </si>
  <si>
    <t>12109</t>
  </si>
  <si>
    <t>EXITO MANIZALES CRA 23</t>
  </si>
  <si>
    <t>MOVIS TECNOLOGIA</t>
  </si>
  <si>
    <t>CRA. 23 #19-61 MANIZALES CALDAS COLOMBIA</t>
  </si>
  <si>
    <t>112514</t>
  </si>
  <si>
    <t>EXITO MOLINOS</t>
  </si>
  <si>
    <t>MANUELA CARDONA HOME CELL</t>
  </si>
  <si>
    <t>Carrera 82 31</t>
  </si>
  <si>
    <t>112262</t>
  </si>
  <si>
    <t>EXITO MONTERIA NORTE</t>
  </si>
  <si>
    <t>111368</t>
  </si>
  <si>
    <t>EXITO MURILLO</t>
  </si>
  <si>
    <t>PLATIK - ALMACEN J Y Z SAN BLAS</t>
  </si>
  <si>
    <t>CL. 45  26  129</t>
  </si>
  <si>
    <t>KELMY STORE</t>
  </si>
  <si>
    <t>CR 19 # 44 135 BRR VILLA KATANGA II</t>
  </si>
  <si>
    <t>121157</t>
  </si>
  <si>
    <t>EXITO NEIVA</t>
  </si>
  <si>
    <t>DIEGO JAVIER GARZON</t>
  </si>
  <si>
    <t>calle 42 6 33</t>
  </si>
  <si>
    <t>TIGO NEIVA</t>
  </si>
  <si>
    <t>CR 8 A # 38 42 BRR C.C SAN PEDRO PLAZA</t>
  </si>
  <si>
    <t>12152</t>
  </si>
  <si>
    <t>EXITO NIEVES</t>
  </si>
  <si>
    <t>PLATIK - EL IMPERIO DE LA</t>
  </si>
  <si>
    <t>CL 21  9 43</t>
  </si>
  <si>
    <t>16246</t>
  </si>
  <si>
    <t>FARMATODO BERNARDO BARRANQUILLA</t>
  </si>
  <si>
    <t>10143</t>
  </si>
  <si>
    <t>FARMATODO BRITALIA NORTE</t>
  </si>
  <si>
    <t>21599</t>
  </si>
  <si>
    <t>FARMATODO BUENA VISTA</t>
  </si>
  <si>
    <t>11238</t>
  </si>
  <si>
    <t>FARMATODO CALLE 100</t>
  </si>
  <si>
    <t>PLATIK - SPOT INTERNET</t>
  </si>
  <si>
    <t>CALLE 100 10 39</t>
  </si>
  <si>
    <t>22953</t>
  </si>
  <si>
    <t>FARMATODO CALLE 119</t>
  </si>
  <si>
    <t>11903</t>
  </si>
  <si>
    <t>FARMATODO CALLE 127</t>
  </si>
  <si>
    <t>CARRERA 15 #123 - 30</t>
  </si>
  <si>
    <t>25067</t>
  </si>
  <si>
    <t>FARMATODO CALLE 147</t>
  </si>
  <si>
    <t>11070</t>
  </si>
  <si>
    <t>FARMATODO CALLE 73</t>
  </si>
  <si>
    <t>10894</t>
  </si>
  <si>
    <t>FARMATODO CALLE 94</t>
  </si>
  <si>
    <t>MERCADO PAGO</t>
  </si>
  <si>
    <t>CR 17 # 95 09 BRR CHICO</t>
  </si>
  <si>
    <t>21024</t>
  </si>
  <si>
    <t>FARMATODO CASTILLO GRANDE</t>
  </si>
  <si>
    <t>1762</t>
  </si>
  <si>
    <t>FARMATODO CEDRITOS 1 E2</t>
  </si>
  <si>
    <t>601634</t>
  </si>
  <si>
    <t>GELSA GT POOL NVO GIRARDOT 60982</t>
  </si>
  <si>
    <t>601630</t>
  </si>
  <si>
    <t>GELSA GT POOL NVO GIRARDOT 70601</t>
  </si>
  <si>
    <t>DISTRI GIRARDOT TROPICAL</t>
  </si>
  <si>
    <t>CL. 10 #9-27 GIRARDOT CUNDINAMARCA</t>
  </si>
  <si>
    <t>601635</t>
  </si>
  <si>
    <t>GELSA GT POOL NVO RICAURTE 70473</t>
  </si>
  <si>
    <t>Maicol yerobi cortes matamba</t>
  </si>
  <si>
    <t>urbanización chambu 8 de marzo</t>
  </si>
  <si>
    <t>PUNTOSERVIS RICAURTE</t>
  </si>
  <si>
    <t>CL 10 # 12 88 BRR CENTRO COMERCIAL LA</t>
  </si>
  <si>
    <t>601804</t>
  </si>
  <si>
    <t>GELSA GT. GIRARDOT T.A.T</t>
  </si>
  <si>
    <t>601671</t>
  </si>
  <si>
    <t>GELSA KN BRITALIA PV 70489</t>
  </si>
  <si>
    <t>PLATIK - TIENDA DORIS</t>
  </si>
  <si>
    <t>CR 79D  2 33</t>
  </si>
  <si>
    <t>MINIEXPRESS KENNEDY MERCADO DE</t>
  </si>
  <si>
    <t>DG 38 SUR # 80 H 12 BRR LAS FLORES</t>
  </si>
  <si>
    <t>601660</t>
  </si>
  <si>
    <t>GELSA KN NVO BRITALIA PV 70599</t>
  </si>
  <si>
    <t>601767</t>
  </si>
  <si>
    <t>GELSA KN NVO GALAN OF 70699</t>
  </si>
  <si>
    <t>PLATIK - MULTISERVICIOS RAMIREZ</t>
  </si>
  <si>
    <t>CR 57  2B 98</t>
  </si>
  <si>
    <t>601720</t>
  </si>
  <si>
    <t>GELSA KN NVO PATIO BONITO PV 70653</t>
  </si>
  <si>
    <t>PLATIK - XTREME</t>
  </si>
  <si>
    <t>KR.93 B CL 34 BIS SUR</t>
  </si>
  <si>
    <t>MISCELANEA YPAPELERIA ANGIE</t>
  </si>
  <si>
    <t>CL 26 SUR # 93 75 BRR RIVERAS DE</t>
  </si>
  <si>
    <t>601524</t>
  </si>
  <si>
    <t>GELSA KN POOL NVO BRITALIA 195124</t>
  </si>
  <si>
    <t>JR CELLCITY</t>
  </si>
  <si>
    <t>CL. 54 SUR #80F-18 BOGOT COLOMBIA</t>
  </si>
  <si>
    <t>612097</t>
  </si>
  <si>
    <t>GELSA KN POOL TRAS LAS BRISAS</t>
  </si>
  <si>
    <t>MULTIPAGOS Y ENVIOS NR</t>
  </si>
  <si>
    <t>CR 91 # 42 C 22 - SUR BRR DINDALITO</t>
  </si>
  <si>
    <t>12292</t>
  </si>
  <si>
    <t>HIPDERDROGUERIA FARMACOS 1</t>
  </si>
  <si>
    <t>1507</t>
  </si>
  <si>
    <t>HIPER DROGAS SUBA</t>
  </si>
  <si>
    <t>SALSAMENTARIO LA VIA LACTEA</t>
  </si>
  <si>
    <t>CL 141 # 102 B 09 BRR BOCHALEMA</t>
  </si>
  <si>
    <t>23193</t>
  </si>
  <si>
    <t>HIPER DROGUERIA DROFARMA ALCALA</t>
  </si>
  <si>
    <t>Bogotá Av Calle 26</t>
  </si>
  <si>
    <t>Cll. 26 No. 69 - 63 Locales 101,102 y 104</t>
  </si>
  <si>
    <t>PLATIK - SUPER AUTOSERVICIO</t>
  </si>
  <si>
    <t>CL 51 71A 04</t>
  </si>
  <si>
    <t>24693</t>
  </si>
  <si>
    <t>HIPER DROGUERIA SOATA</t>
  </si>
  <si>
    <t>SEBASTIAN RAMIREZ PEREZ</t>
  </si>
  <si>
    <t>JERICÓ</t>
  </si>
  <si>
    <t>carrera 4 n 4a 06</t>
  </si>
  <si>
    <t>TIENDA LAS CURIOSIDADES</t>
  </si>
  <si>
    <t>SOATA</t>
  </si>
  <si>
    <t>CL 10 # 4 27 BRR CENTRO INMUEBLE</t>
  </si>
  <si>
    <t>17506</t>
  </si>
  <si>
    <t>HIPERDROGAS BJ</t>
  </si>
  <si>
    <t>PAPELERIA RUTH</t>
  </si>
  <si>
    <t>TV 7 # 4 - 07 BRR SOACHA LA FRAGUA</t>
  </si>
  <si>
    <t>19268</t>
  </si>
  <si>
    <t>HIPERDROGERIA RAPIFARMA</t>
  </si>
  <si>
    <t>PLATIK - TU RED MAYORISTASAS</t>
  </si>
  <si>
    <t>CRA 45 24B 09</t>
  </si>
  <si>
    <t>22564</t>
  </si>
  <si>
    <t>HIPERDROGUERIA ARDILA</t>
  </si>
  <si>
    <t>23394</t>
  </si>
  <si>
    <t>HIPERDROGUERIA AURORA</t>
  </si>
  <si>
    <t>18473</t>
  </si>
  <si>
    <t>HIPERDROGUERIA BETANIA A Y B</t>
  </si>
  <si>
    <t>PLATIK - HIPERDROGUERIA BETANIA A</t>
  </si>
  <si>
    <t>DIAG.49 86 A 71 SUR</t>
  </si>
  <si>
    <t>16479</t>
  </si>
  <si>
    <t>HIPERDROGUERIA BETANIA J Y V</t>
  </si>
  <si>
    <t>PLATIK - HIPER DROGUERIA BETANIA J</t>
  </si>
  <si>
    <t>CL 53 SUR 86 C 14</t>
  </si>
  <si>
    <t>INVERCIONES VALU C</t>
  </si>
  <si>
    <t>AV. CARRERA 85 # 51D 06 (SUR) BOGOTA</t>
  </si>
  <si>
    <t>16668</t>
  </si>
  <si>
    <t>HIPERDROGUERIA BETANIA M Y S</t>
  </si>
  <si>
    <t>PLATIK - HIPERDROGUERIA BETANIA D</t>
  </si>
  <si>
    <t>CR 87 50 25 SUR</t>
  </si>
  <si>
    <t>331556</t>
  </si>
  <si>
    <t>EXITO NIZA</t>
  </si>
  <si>
    <t>VARIEDADES ASTRID ROCIO</t>
  </si>
  <si>
    <t>CL. 117 #70C-52 BOGOT COLOMBIA</t>
  </si>
  <si>
    <t>25027</t>
  </si>
  <si>
    <t>EXITO NUESTRO WOW</t>
  </si>
  <si>
    <t>Av. Calle 26 No 92-31 Edificio BTS6</t>
  </si>
  <si>
    <t>PLATIK - MUNDO TRAMICARR</t>
  </si>
  <si>
    <t>CL 64G 90A 89</t>
  </si>
  <si>
    <t>PUNTO PHONE ACCESSORIES</t>
  </si>
  <si>
    <t>AK. 86 #52A-51 BOGOT COLOMBIA</t>
  </si>
  <si>
    <t>331616</t>
  </si>
  <si>
    <t>EXITO PALMETO</t>
  </si>
  <si>
    <t>16112</t>
  </si>
  <si>
    <t>EXITO PALMIRA</t>
  </si>
  <si>
    <t>112058</t>
  </si>
  <si>
    <t>EXITO PANAMERICANA PASTO</t>
  </si>
  <si>
    <t>LA MIRA NET</t>
  </si>
  <si>
    <t>Carrera 24  #  9  05   B</t>
  </si>
  <si>
    <t>RAPITIENDA LA ESQUINA</t>
  </si>
  <si>
    <t>CL 9 # 21-08 BRR VILLA LUCIA</t>
  </si>
  <si>
    <t>12369</t>
  </si>
  <si>
    <t>EXITO PANORAMA</t>
  </si>
  <si>
    <t>ANGEL CIRO CALLEJAS CARRETERO</t>
  </si>
  <si>
    <t>KRA 5C 33D 25 EL LIMON</t>
  </si>
  <si>
    <t>VARIEDADES ANYALU</t>
  </si>
  <si>
    <t>CRA. 5C #33D-25 BARRANQUILLA ATLNTICO</t>
  </si>
  <si>
    <t>11431</t>
  </si>
  <si>
    <t>EXITO PARQUE ARBOLEDA</t>
  </si>
  <si>
    <t>Avenida Circunvalar entre calles 5a y 6ª. -Site de ATMs</t>
  </si>
  <si>
    <t>Av Circunvalar No 5-20 Centro Comercial La</t>
  </si>
  <si>
    <t>SOLEY MOMPOTES PIAMBA</t>
  </si>
  <si>
    <t>CARRERA 15 # 5-45 BARRIO</t>
  </si>
  <si>
    <t>331752</t>
  </si>
  <si>
    <t>EXITO PASOANCHO</t>
  </si>
  <si>
    <t>MIRIAN  HENAO</t>
  </si>
  <si>
    <t>Carrera 30 #14-36</t>
  </si>
  <si>
    <t>112063</t>
  </si>
  <si>
    <t>EXITO PEREIRA</t>
  </si>
  <si>
    <t>ELIECER TRES</t>
  </si>
  <si>
    <t>Carrera 10  #  15  30</t>
  </si>
  <si>
    <t>16296</t>
  </si>
  <si>
    <t>EXITO PIEDECUESTA</t>
  </si>
  <si>
    <t>PAC FRANCISCO QUIJANO</t>
  </si>
  <si>
    <t>CRA 6 11 22</t>
  </si>
  <si>
    <t>PAPELERIA MUNDONET</t>
  </si>
  <si>
    <t>CALLE 17 1 31  PIEDECUESTA SANTANDE.</t>
  </si>
  <si>
    <t>1770</t>
  </si>
  <si>
    <t>FARMATODO CEDRITOS 2 E 2</t>
  </si>
  <si>
    <t>PLATIK - CASA TODO MARLEN</t>
  </si>
  <si>
    <t>CR 13  140 21</t>
  </si>
  <si>
    <t>11618</t>
  </si>
  <si>
    <t>FARMATODO CENTRO COMERCIAL SANTAFE</t>
  </si>
  <si>
    <t>11122</t>
  </si>
  <si>
    <t>FARMATODO CENTRO MAYOR</t>
  </si>
  <si>
    <t>25409</t>
  </si>
  <si>
    <t>FARMATODO CIUDAD JARDIN</t>
  </si>
  <si>
    <t>UNIVERSIDAD JAVERIANA IEI - INST</t>
  </si>
  <si>
    <t>calle 18 #118-250</t>
  </si>
  <si>
    <t>12829</t>
  </si>
  <si>
    <t>FARMATODO CIUDAD SALITRE</t>
  </si>
  <si>
    <t>19637</t>
  </si>
  <si>
    <t>FARMATODO COLINA</t>
  </si>
  <si>
    <t>601577</t>
  </si>
  <si>
    <t>GELSA NVO USAQUEN VD TAT 80038</t>
  </si>
  <si>
    <t>601199</t>
  </si>
  <si>
    <t>GELSA PANADERIA SOCIEGO MADRID</t>
  </si>
  <si>
    <t>PAPELERIA LUGA MADRID</t>
  </si>
  <si>
    <t>CRA. 22 #2-55 MADRID CUNDINAMARCA</t>
  </si>
  <si>
    <t>601733</t>
  </si>
  <si>
    <t>GELSA PR NVO CEDRITOS PV 70554</t>
  </si>
  <si>
    <t>Cra. 7 No. 115-60 Local 212 - 213 Centro Comercial</t>
  </si>
  <si>
    <t>601496</t>
  </si>
  <si>
    <t>GELSA PR NVO CHAPINERO OF</t>
  </si>
  <si>
    <t>PLATIK - GRUPOPHONE IV</t>
  </si>
  <si>
    <t>CLL 42 7 05</t>
  </si>
  <si>
    <t>COPY CENTER LA 40</t>
  </si>
  <si>
    <t>CL 40 B # 7 44 BRR SUCRE</t>
  </si>
  <si>
    <t>601566</t>
  </si>
  <si>
    <t>GELSA PR NVO SAN CRISTOBAL OF 90876</t>
  </si>
  <si>
    <t>COMUNICACIONES TENCICELL</t>
  </si>
  <si>
    <t>CL 188 # 14 12 BRR BERBENAL</t>
  </si>
  <si>
    <t>610281</t>
  </si>
  <si>
    <t>GELSA PR POOL GALERIAS 189153</t>
  </si>
  <si>
    <t>601627</t>
  </si>
  <si>
    <t>GELSA PR POOL NVO CHAPINERO PV 70565</t>
  </si>
  <si>
    <t>601558</t>
  </si>
  <si>
    <t>GELSA PR POOL NVO PRADO 70525</t>
  </si>
  <si>
    <t>610231</t>
  </si>
  <si>
    <t>ECH AEH KN VILLA ALSACIA</t>
  </si>
  <si>
    <t>610429</t>
  </si>
  <si>
    <t>ECH AEH KN VILLA RIO 1</t>
  </si>
  <si>
    <t>610172</t>
  </si>
  <si>
    <t>ECH AEH LA PAZ CASALINDA</t>
  </si>
  <si>
    <t>PLATIK - DAILYN COMUNICACIONES</t>
  </si>
  <si>
    <t>CL 64 SUR 21A 09</t>
  </si>
  <si>
    <t>PAPELERIA EL SOL</t>
  </si>
  <si>
    <t>CR 21 A # 66 - 10 SUR BRR SAN FRANCISCO</t>
  </si>
  <si>
    <t>610152</t>
  </si>
  <si>
    <t>ECH AEH LIBROS 1</t>
  </si>
  <si>
    <t>610161</t>
  </si>
  <si>
    <t>ECH AEH LIBROS2</t>
  </si>
  <si>
    <t>610342</t>
  </si>
  <si>
    <t>ECH AEH NIEVES 1 CENTRO</t>
  </si>
  <si>
    <t>610169</t>
  </si>
  <si>
    <t>ECH AEH PRIN 20 JULIO 1</t>
  </si>
  <si>
    <t>PAPELERIA NUEVO RENACER</t>
  </si>
  <si>
    <t>CR 3 # 29 - 13 BRR SUR AMERICA</t>
  </si>
  <si>
    <t>610157</t>
  </si>
  <si>
    <t>ECH AEH PRIN JARDIN</t>
  </si>
  <si>
    <t>610470</t>
  </si>
  <si>
    <t>ECH AEH PRO SUB CASTILLA</t>
  </si>
  <si>
    <t>610209</t>
  </si>
  <si>
    <t>ECH AEH ST BOITA ATALAYA 1</t>
  </si>
  <si>
    <t>INTERNET ROSI</t>
  </si>
  <si>
    <t>CR 98 D # 62 A 21 - SUR  ET 2 BRR ATALAYAS</t>
  </si>
  <si>
    <t>610215</t>
  </si>
  <si>
    <t>ECH AEH ST COMUNEROS</t>
  </si>
  <si>
    <t>PLATIK - TAURO Y LIBRA 2</t>
  </si>
  <si>
    <t>CALLE 81 SUR  8 04</t>
  </si>
  <si>
    <t>WWWINTERCOMUNICACIONESAMCOM</t>
  </si>
  <si>
    <t>CR 8 C BIS # 81 97 - SUR BRR YOMASA</t>
  </si>
  <si>
    <t>12998</t>
  </si>
  <si>
    <t>EXITO PITALITO</t>
  </si>
  <si>
    <t>M??NICA SAAVEDRA</t>
  </si>
  <si>
    <t>Villa catalina</t>
  </si>
  <si>
    <t>PAPELERA LOS NOGALES</t>
  </si>
  <si>
    <t>CR 5 E # 2 C 10 BRR LOS NOGALES</t>
  </si>
  <si>
    <t>331558</t>
  </si>
  <si>
    <t>EXITO PLAZA BOLIVAR</t>
  </si>
  <si>
    <t>15182</t>
  </si>
  <si>
    <t>EXITO PLAZA DEL SOL</t>
  </si>
  <si>
    <t>DEIVIS  CASTRO</t>
  </si>
  <si>
    <t>Cra 38  42 20</t>
  </si>
  <si>
    <t>CL. 30 CRA. 30 ESQ. INT. SAO HIPODROMO</t>
  </si>
  <si>
    <t>112033</t>
  </si>
  <si>
    <t>EXITO POBLADO</t>
  </si>
  <si>
    <t>LUZ ASTRID TORRES</t>
  </si>
  <si>
    <t>Carrera 10  #  11  12</t>
  </si>
  <si>
    <t>16628</t>
  </si>
  <si>
    <t>EXITO POPAYAN CENTRO</t>
  </si>
  <si>
    <t>MASRED035</t>
  </si>
  <si>
    <t>CR 5 # 6 21 BRR CENTRO</t>
  </si>
  <si>
    <t>12997</t>
  </si>
  <si>
    <t>EXITO PRIMAVERA</t>
  </si>
  <si>
    <t>PAOLA BOTINA</t>
  </si>
  <si>
    <t>Carrera 37  #  34  03</t>
  </si>
  <si>
    <t>PAPELERIA JIREHNET</t>
  </si>
  <si>
    <t>CRA. 33C #35A-35 CALI VALLE DEL CAUCA</t>
  </si>
  <si>
    <t>112098</t>
  </si>
  <si>
    <t>EXITO ROBLEDO</t>
  </si>
  <si>
    <t>20937</t>
  </si>
  <si>
    <t>EXITO SABANALARGA</t>
  </si>
  <si>
    <t>PREMIUM SABANALARGA  CALLE 18</t>
  </si>
  <si>
    <t>CL 18 # 19 B 105 BRR CENTRO</t>
  </si>
  <si>
    <t>112095</t>
  </si>
  <si>
    <t>EXITO SABANETA</t>
  </si>
  <si>
    <t>111250</t>
  </si>
  <si>
    <t>EXITO SAN BLAS</t>
  </si>
  <si>
    <t>PAOLA LOPEZ</t>
  </si>
  <si>
    <t>Carrera 40#35-68 Occiden</t>
  </si>
  <si>
    <t>111367</t>
  </si>
  <si>
    <t>EXITO SAN DIEGO</t>
  </si>
  <si>
    <t>Cra. 11 # 39 - 21</t>
  </si>
  <si>
    <t>19942</t>
  </si>
  <si>
    <t>FARMATODO CONNECTA</t>
  </si>
  <si>
    <t>Bogota Connecta</t>
  </si>
  <si>
    <t>AV CALLE 26 No. 92-32 MODULO G4 LOCAL 7 PARQUE CONNECTA</t>
  </si>
  <si>
    <t>PLATIK - CONSULTORIAS Y</t>
  </si>
  <si>
    <t>CL 26 92 32</t>
  </si>
  <si>
    <t>12142</t>
  </si>
  <si>
    <t>FARMATODO COSMOS</t>
  </si>
  <si>
    <t>23056</t>
  </si>
  <si>
    <t>FARMATODO CRA 13</t>
  </si>
  <si>
    <t>COLPATRIA CHAPINERO</t>
  </si>
  <si>
    <t>CL 58 # 13 29 BRR CHAPINERO</t>
  </si>
  <si>
    <t>25065</t>
  </si>
  <si>
    <t>FARMATODO EL TESORO</t>
  </si>
  <si>
    <t>ANILLANDO POMONA TESORO</t>
  </si>
  <si>
    <t>carrera 25a # 1 a sur 45</t>
  </si>
  <si>
    <t>11392</t>
  </si>
  <si>
    <t>FARMATODO GALERIAS</t>
  </si>
  <si>
    <t>PAPELERIA J Y M</t>
  </si>
  <si>
    <t>CR 18 # 53 - 15 SUR BRR SAN CARLOS</t>
  </si>
  <si>
    <t>25435</t>
  </si>
  <si>
    <t>FARMATODO GRANADA</t>
  </si>
  <si>
    <t>SOLUCIONES MOVILES JULIAN</t>
  </si>
  <si>
    <t>Avenida 6 Norte #  17  9</t>
  </si>
  <si>
    <t>PARQUEADERO LOS TOCAYOS</t>
  </si>
  <si>
    <t>CR 3 # 11 22 BRR CENTRO</t>
  </si>
  <si>
    <t>10145</t>
  </si>
  <si>
    <t>FARMATODO HAYUELOS</t>
  </si>
  <si>
    <t>24837</t>
  </si>
  <si>
    <t>FARMATODO LA FLORA</t>
  </si>
  <si>
    <t>JIMY MOSCOSO</t>
  </si>
  <si>
    <t>Calle 44 5=22</t>
  </si>
  <si>
    <t>12828</t>
  </si>
  <si>
    <t>FARMATODO LAS NIEVES</t>
  </si>
  <si>
    <t>INTERNET LGB</t>
  </si>
  <si>
    <t>CARRERA 8N22-68SUR 20 DE JULIO</t>
  </si>
  <si>
    <t>24834</t>
  </si>
  <si>
    <t>FARMATODO LIMONAR</t>
  </si>
  <si>
    <t>25066</t>
  </si>
  <si>
    <t>FARMATODO MALL DEL ESTE</t>
  </si>
  <si>
    <t>601873</t>
  </si>
  <si>
    <t>GELSA PR. CHICO VD T.A.T</t>
  </si>
  <si>
    <t xml:space="preserve"> Avenida. 15 No. 104 - 33 Piso 3</t>
  </si>
  <si>
    <t>601716</t>
  </si>
  <si>
    <t>GELSA RE NVO RESTREPO PV 70687</t>
  </si>
  <si>
    <t>611374</t>
  </si>
  <si>
    <t>GELSA RE POOL NVO 20 DE JUL</t>
  </si>
  <si>
    <t>MR OLSSON</t>
  </si>
  <si>
    <t>CL. 3 SUR #11B-3 BOGOT COLOMBIA</t>
  </si>
  <si>
    <t>601432</t>
  </si>
  <si>
    <t>GELSA SAN ANDRESITO LA 38 SUPER</t>
  </si>
  <si>
    <t>601437</t>
  </si>
  <si>
    <t>GELSA SAN ANDRESITO SAN JOSE SUPER</t>
  </si>
  <si>
    <t>601499</t>
  </si>
  <si>
    <t>GELSA SO NVO CC MERCURIO</t>
  </si>
  <si>
    <t>601639</t>
  </si>
  <si>
    <t>GELSA SO NVO SOACHA PV 70588</t>
  </si>
  <si>
    <t>601551</t>
  </si>
  <si>
    <t>GELSA SO POOL SOACHA CC MERCURIO</t>
  </si>
  <si>
    <t>601477</t>
  </si>
  <si>
    <t>GELSA SOACHA</t>
  </si>
  <si>
    <t>VALENTINA BAUTISTA NADER</t>
  </si>
  <si>
    <t>CL 15 # 7 63 BRR CENTRO</t>
  </si>
  <si>
    <t>PUNTOSERVIS SOACHA 4</t>
  </si>
  <si>
    <t>601598</t>
  </si>
  <si>
    <t>GELSA TB NVO BACHUE PV70573</t>
  </si>
  <si>
    <t>KIMBWROKSNET</t>
  </si>
  <si>
    <t>CRA. 90 #76A-37 BOGOT COLOMBIA</t>
  </si>
  <si>
    <t>601768</t>
  </si>
  <si>
    <t>GELSA TB NVO SANTA HELENITA OF 70707</t>
  </si>
  <si>
    <t>PLATIK - INTER RAPIDISIMO</t>
  </si>
  <si>
    <t>CL 74 72 60</t>
  </si>
  <si>
    <t>610436</t>
  </si>
  <si>
    <t>ECH AEH ST COSTA RICA</t>
  </si>
  <si>
    <t>610835</t>
  </si>
  <si>
    <t>ECH AEH ST MARRUECOS</t>
  </si>
  <si>
    <t>PLATIK - CYBERPAPER2021</t>
  </si>
  <si>
    <t>CL 48X S 5N 89</t>
  </si>
  <si>
    <t>CABINAS TELEFNICAS PARQUE ETB</t>
  </si>
  <si>
    <t>CR 5 L # 48 X 14 - SUR BRR MARRUECOS</t>
  </si>
  <si>
    <t>610289</t>
  </si>
  <si>
    <t>ECH AEH ST. BOITA</t>
  </si>
  <si>
    <t>610831</t>
  </si>
  <si>
    <t>ECH AEH SUB CENTRO 1</t>
  </si>
  <si>
    <t>CVS MELTEC DE ORIENTE SUBA</t>
  </si>
  <si>
    <t>CR 92 # 147 50  CC PORTICOS BRR SUBA</t>
  </si>
  <si>
    <t>610315</t>
  </si>
  <si>
    <t>ECH AEH SUB. AURES 5</t>
  </si>
  <si>
    <t>610326</t>
  </si>
  <si>
    <t>ECH AEH SUB. COSTA</t>
  </si>
  <si>
    <t>PLATIK - TECNOLAPIZ 130</t>
  </si>
  <si>
    <t>CL 130C 94B 22</t>
  </si>
  <si>
    <t>610319</t>
  </si>
  <si>
    <t>ECH AEH SUB. ESCUELA</t>
  </si>
  <si>
    <t>610308</t>
  </si>
  <si>
    <t>ECH AEH SUB. LAGO 2</t>
  </si>
  <si>
    <t>JEIMY MONCADA</t>
  </si>
  <si>
    <t>CLL 131 NO. 102A - 10</t>
  </si>
  <si>
    <t>610824</t>
  </si>
  <si>
    <t>ECH AEH VENTANILLA CENTRO</t>
  </si>
  <si>
    <t>PLATIK - MANUFACTURAS KAIROS</t>
  </si>
  <si>
    <t>CL 9 9 69</t>
  </si>
  <si>
    <t>MANUFACTURAS KAIROS DYMAI</t>
  </si>
  <si>
    <t>CALLE 9 # 9-96</t>
  </si>
  <si>
    <t>7216</t>
  </si>
  <si>
    <t>ECHEVERRY</t>
  </si>
  <si>
    <t>808003</t>
  </si>
  <si>
    <t>ECHEVERRY BOSA PARAISO 1</t>
  </si>
  <si>
    <t>MISCELANEA MEGACELL</t>
  </si>
  <si>
    <t>CL 58 C BIS # 86 37 - SUR BRR BOSA FLORIDA</t>
  </si>
  <si>
    <t>111051</t>
  </si>
  <si>
    <t>EXITO SAN FERNANDO</t>
  </si>
  <si>
    <t>111366</t>
  </si>
  <si>
    <t>EXITO SAN FRANCISCO</t>
  </si>
  <si>
    <t>ZUNILDA VELASQUEZ</t>
  </si>
  <si>
    <t>KRA 38 # 70B - 67</t>
  </si>
  <si>
    <t>112082</t>
  </si>
  <si>
    <t>EXITO SAN MARTIN</t>
  </si>
  <si>
    <t>15232</t>
  </si>
  <si>
    <t>EXITO SIMON BOLIVAR</t>
  </si>
  <si>
    <t>LAURA DANIELA  GALLEGO GARCIA</t>
  </si>
  <si>
    <t>Calle 71 A # 28 E 03</t>
  </si>
  <si>
    <t>21510</t>
  </si>
  <si>
    <t>EXITO SOACHA ANTARES</t>
  </si>
  <si>
    <t>PLATIK - DROGUERIAS Y MARKETING</t>
  </si>
  <si>
    <t>CLL 30 3 112 SAN MATEO</t>
  </si>
  <si>
    <t>VARIEDADES YUMUZ DP SAN MATEO</t>
  </si>
  <si>
    <t>CL 30 # 2 62 - ESTE BRR SAN MATEO</t>
  </si>
  <si>
    <t>16110</t>
  </si>
  <si>
    <t>EXITO SOGAMOSO  578</t>
  </si>
  <si>
    <t>15033</t>
  </si>
  <si>
    <t>EXITO SUPER GIRARDOT</t>
  </si>
  <si>
    <t>16370</t>
  </si>
  <si>
    <t>EXITO TOLU</t>
  </si>
  <si>
    <t>331580</t>
  </si>
  <si>
    <t>EXITO TUNJA</t>
  </si>
  <si>
    <t>CVS MELTEC DE ORIENTE TUNJA</t>
  </si>
  <si>
    <t>CR 11 # 18 35 BRR CENTRO</t>
  </si>
  <si>
    <t>15308</t>
  </si>
  <si>
    <t>EXITO UNIARMENIA</t>
  </si>
  <si>
    <t>PRINTER SERVICIOS DEL QUINDIO</t>
  </si>
  <si>
    <t>CALLE 14 # 13-32 (LOCAL 2) ARMENIA QUINDIO</t>
  </si>
  <si>
    <t>22312</t>
  </si>
  <si>
    <t>EXITO UNICENTRO  NEIVA</t>
  </si>
  <si>
    <t>PAPELERIA Y ASESORIAS JL</t>
  </si>
  <si>
    <t>CR 7 # 11 - 32 BRR CENTRO</t>
  </si>
  <si>
    <t>22898</t>
  </si>
  <si>
    <t>FARMATODO MAS SALUD</t>
  </si>
  <si>
    <t>CALLE 19 N 42-61</t>
  </si>
  <si>
    <t>25368</t>
  </si>
  <si>
    <t>FARMATODO MILLA DE ORO</t>
  </si>
  <si>
    <t>CARLOS ARTURO  SERNA</t>
  </si>
  <si>
    <t>Carrera 43 A Nro.1 A Sur</t>
  </si>
  <si>
    <t>11121</t>
  </si>
  <si>
    <t>FARMATODO NAVARRA</t>
  </si>
  <si>
    <t>10144</t>
  </si>
  <si>
    <t>FARMATODO NORMANDIA</t>
  </si>
  <si>
    <t>22209</t>
  </si>
  <si>
    <t>FARMATODO PARQUE 93</t>
  </si>
  <si>
    <t>SUPERDIGITAL COLOMBIA</t>
  </si>
  <si>
    <t>CL 93 # 13 24  P 4 BRR CHICO</t>
  </si>
  <si>
    <t>24237</t>
  </si>
  <si>
    <t>FARMATODO PEPE SIERRA</t>
  </si>
  <si>
    <t>21601</t>
  </si>
  <si>
    <t>FARMATODO PLAZA CENTRAL</t>
  </si>
  <si>
    <t>10142</t>
  </si>
  <si>
    <t>FARMATODO RINCON CHICO</t>
  </si>
  <si>
    <t>1766</t>
  </si>
  <si>
    <t>FARMATODO ROSALES E2</t>
  </si>
  <si>
    <t>25430</t>
  </si>
  <si>
    <t>FARMATODO SAN LUCAS</t>
  </si>
  <si>
    <t>601568</t>
  </si>
  <si>
    <t>GELSA TB NVO SANTA ROSA VD TAT 80087</t>
  </si>
  <si>
    <t>PLATIK - DISTRIBUIDORA Y</t>
  </si>
  <si>
    <t>TR 76 81 I 15</t>
  </si>
  <si>
    <t>DISTR Y SUMINISTROS MORAL</t>
  </si>
  <si>
    <t>TRANSVERSAL 76 N 81I -15</t>
  </si>
  <si>
    <t>601710</t>
  </si>
  <si>
    <t>GELSA TB NVO SUBA AURES PV 70649</t>
  </si>
  <si>
    <t>PLATIK - GENERACIONNIDIA´S</t>
  </si>
  <si>
    <t>CRA 95A 135A 39</t>
  </si>
  <si>
    <t>601604</t>
  </si>
  <si>
    <t>GELSA TB NVO SUBA TIBABUYES 70566</t>
  </si>
  <si>
    <t>CIBER A  B</t>
  </si>
  <si>
    <t>CLLE 132  D  126 D 60</t>
  </si>
  <si>
    <t>601734</t>
  </si>
  <si>
    <t>GELSA TB NVOÂ  BACHUE PV 70550</t>
  </si>
  <si>
    <t>601410</t>
  </si>
  <si>
    <t>GELSA TB POOL FERIAS OF NV</t>
  </si>
  <si>
    <t>601556</t>
  </si>
  <si>
    <t>GELSA TB POOL NVO SUBA AURES 70517</t>
  </si>
  <si>
    <t>JEAR COMUNICACIONES</t>
  </si>
  <si>
    <t>CR 97 # 132 C 29 BRR LA CHUCUA</t>
  </si>
  <si>
    <t>612283</t>
  </si>
  <si>
    <t>GELSA TB POOL PROM SUBA CENTRO</t>
  </si>
  <si>
    <t>610336</t>
  </si>
  <si>
    <t>GELSA TB POOL TRAS TIBABUYES</t>
  </si>
  <si>
    <t>601858</t>
  </si>
  <si>
    <t>GELSA TB. RINCON OF</t>
  </si>
  <si>
    <t>601813</t>
  </si>
  <si>
    <t>GELSA TB. SANTA ROSA OF</t>
  </si>
  <si>
    <t>7188</t>
  </si>
  <si>
    <t>ECHEVERRY I PATIO BONITO</t>
  </si>
  <si>
    <t>808012</t>
  </si>
  <si>
    <t>ECHEVERRY PERDOMO</t>
  </si>
  <si>
    <t>TECHNOLOGY AND PAPER ZIPA</t>
  </si>
  <si>
    <t>CR 71 # 62 - 25 SUR BRR ISMAEL PERDOMO</t>
  </si>
  <si>
    <t>7384</t>
  </si>
  <si>
    <t>ECHEVERRY SUBA #3</t>
  </si>
  <si>
    <t>14305</t>
  </si>
  <si>
    <t>ECONOMIA GAITAN DROGUERIA</t>
  </si>
  <si>
    <t>CASA DE APUESTAS LA BOMBONERA</t>
  </si>
  <si>
    <t>CRA. 5 #14A-76 PUERTO GAITN META</t>
  </si>
  <si>
    <t>20494</t>
  </si>
  <si>
    <t>EDEN DROGUERIA</t>
  </si>
  <si>
    <t>MARISELA CALLE</t>
  </si>
  <si>
    <t>ANSERMA</t>
  </si>
  <si>
    <t>EL CONSUELO</t>
  </si>
  <si>
    <t>PAÑALERA CARIÑITOS</t>
  </si>
  <si>
    <t>CL 10 LC 2 SEC GALERIA BRR GALERIA</t>
  </si>
  <si>
    <t>24556</t>
  </si>
  <si>
    <t>EDS PUENTE SOGAMOSO LA GRAN ESTACION</t>
  </si>
  <si>
    <t>CRISTIAN. BET</t>
  </si>
  <si>
    <t>carrera 6 # 5-30 barrio</t>
  </si>
  <si>
    <t>SALA INTERNET MY SPACECOM</t>
  </si>
  <si>
    <t>PUERTO WILCHES</t>
  </si>
  <si>
    <t>CL 3 # 2 16 BRR CENTRO</t>
  </si>
  <si>
    <t>19102</t>
  </si>
  <si>
    <t>EFECTIVO EXPRESS HOGAR LA 30</t>
  </si>
  <si>
    <t>25332</t>
  </si>
  <si>
    <t>EFISERVICIOS EMPRESA UNIPERSONAL</t>
  </si>
  <si>
    <t>COMUNICACIOEN ALEJANDRA</t>
  </si>
  <si>
    <t>AV 6 # 6 40  AV LA PAZ BRR CENTRO</t>
  </si>
  <si>
    <t>25039</t>
  </si>
  <si>
    <t>EKOMARKET PREMIUM</t>
  </si>
  <si>
    <t>19982</t>
  </si>
  <si>
    <t>EL CAMPO DISTRIBUIDOR AGROPECUARIO</t>
  </si>
  <si>
    <t>113303</t>
  </si>
  <si>
    <t>EXITO UNICENTRO 3</t>
  </si>
  <si>
    <t>PAPELERA LA 136</t>
  </si>
  <si>
    <t>CL 124 # 15 15  LC 1150 ED JORGE BARON BRR</t>
  </si>
  <si>
    <t>112403</t>
  </si>
  <si>
    <t>EXITO UNICENTRO CALI</t>
  </si>
  <si>
    <t>ICELL UNICENTRO</t>
  </si>
  <si>
    <t>CR 100 # 5 169  LC 182 BRR CENTRO</t>
  </si>
  <si>
    <t>112266</t>
  </si>
  <si>
    <t>EXITO VALLEDUPAR</t>
  </si>
  <si>
    <t>11432</t>
  </si>
  <si>
    <t>EXITO VECINO CUBA</t>
  </si>
  <si>
    <t>DANIEL ENRIQUE  MORA MEJIA</t>
  </si>
  <si>
    <t>Calle 70 Nro. 25 - 21</t>
  </si>
  <si>
    <t>HOMEROS COMIDAS RAPIDAS</t>
  </si>
  <si>
    <t>CL 82 # 31 11 BRR ALTAVISTA</t>
  </si>
  <si>
    <t>16561</t>
  </si>
  <si>
    <t>EXITO VECINO ESPINAL</t>
  </si>
  <si>
    <t>112330</t>
  </si>
  <si>
    <t>EXITO VILLAVICENCIO</t>
  </si>
  <si>
    <t>MASRED196</t>
  </si>
  <si>
    <t>CR 29 # 37 B 05  LC 2 BRR VILLA JULIA</t>
  </si>
  <si>
    <t>25438</t>
  </si>
  <si>
    <t>EXITO WOW PLAZA FABRICATO</t>
  </si>
  <si>
    <t>GUSTAVO ALBERTO MARTINEZ MU??</t>
  </si>
  <si>
    <t>calle 33 #50- 105 barrio</t>
  </si>
  <si>
    <t>ZONA INTERACTIVA</t>
  </si>
  <si>
    <t>CL 31 # 44 24 BRR LA GABRIELA BELLO</t>
  </si>
  <si>
    <t>15557</t>
  </si>
  <si>
    <t>EXITO YOPAL</t>
  </si>
  <si>
    <t>112158</t>
  </si>
  <si>
    <t>EXITO ZIPAQUIRA</t>
  </si>
  <si>
    <t>COMPUTADORES Y TECNO</t>
  </si>
  <si>
    <t>CL 1 # 10 08  CEN BRR CENTRO</t>
  </si>
  <si>
    <t>20934</t>
  </si>
  <si>
    <t>EXPO OFERTAS Y VARIEDADES</t>
  </si>
  <si>
    <t>RECARGAS SARIS</t>
  </si>
  <si>
    <t>VEREDA EL HATO</t>
  </si>
  <si>
    <t>22044</t>
  </si>
  <si>
    <t>FARMATODO SAN MARTIN</t>
  </si>
  <si>
    <t>10141</t>
  </si>
  <si>
    <t>FARMATODO SANTA ISABEL</t>
  </si>
  <si>
    <t>22762</t>
  </si>
  <si>
    <t>FARMATODO SUBA CAMPANELA</t>
  </si>
  <si>
    <t>PLATIK - SURED MULTIPAGOS</t>
  </si>
  <si>
    <t>CLL 156 92 64</t>
  </si>
  <si>
    <t>14589</t>
  </si>
  <si>
    <t>FARMATODO TITAN</t>
  </si>
  <si>
    <t>25434</t>
  </si>
  <si>
    <t>FARMATODO TORRE CIUDAD DEL RIO</t>
  </si>
  <si>
    <t>25366</t>
  </si>
  <si>
    <t>FARMATODO UNICENTRO CALI</t>
  </si>
  <si>
    <t>CRA. 100 5-169 L-284 PASILLO 4</t>
  </si>
  <si>
    <t>22766</t>
  </si>
  <si>
    <t>FARMATODO USAQUEN</t>
  </si>
  <si>
    <t>25433</t>
  </si>
  <si>
    <t>FARMATODO VERSALLES</t>
  </si>
  <si>
    <t>TIENDA LILI HANZY LILIANA AGUIRRE</t>
  </si>
  <si>
    <t>AV 4A 18 42 LC 1 SECTOR</t>
  </si>
  <si>
    <t>16685</t>
  </si>
  <si>
    <t>SUPERTIENDA OLIMPICA 551 MANZANARES</t>
  </si>
  <si>
    <t>CLAUDIO RODRIGUEZ</t>
  </si>
  <si>
    <t>calle 44 #2bn25  Barrio</t>
  </si>
  <si>
    <t>WORLD BANKS</t>
  </si>
  <si>
    <t>CRA. 2 #44-15 CALI VALLE DEL CAUCA</t>
  </si>
  <si>
    <t>16551</t>
  </si>
  <si>
    <t>SUPERTIENDA OLIMPICA 560 ZARZAL</t>
  </si>
  <si>
    <t>DRISTRYANDROI GOMEZ</t>
  </si>
  <si>
    <t>Carrera 12  #  8  44   B</t>
  </si>
  <si>
    <t>15376</t>
  </si>
  <si>
    <t>SUPERTIENDA OLIMPICA NO 006</t>
  </si>
  <si>
    <t>ENOTH BOOM</t>
  </si>
  <si>
    <t>Calle 74 A  # 6 B - 37</t>
  </si>
  <si>
    <t>15371</t>
  </si>
  <si>
    <t>SUPERTIENDA OLIMPICA NO 017 BARANOA</t>
  </si>
  <si>
    <t>FARIEL DE LA CRUZ SALGADO</t>
  </si>
  <si>
    <t>cr 14 # 83c -58</t>
  </si>
  <si>
    <t>15370</t>
  </si>
  <si>
    <t>SUPERTIENDA OLIMPICA NO 019 SANTO TOMAS</t>
  </si>
  <si>
    <t>ENRIQUE CARLOS  BARANDICA</t>
  </si>
  <si>
    <t>calle 12 # 11E - 03 b. e</t>
  </si>
  <si>
    <t>ANDRYSA TIENDA DE MODA Y</t>
  </si>
  <si>
    <t>CL 3 # 14 A 28 BRR BUENA ESPERANZA</t>
  </si>
  <si>
    <t>15379</t>
  </si>
  <si>
    <t>SUPERTIENDA OLIMPICA NO 022</t>
  </si>
  <si>
    <t>15378</t>
  </si>
  <si>
    <t>SUPERTIENDA OLIMPICA NO 023 LOS ROBLES</t>
  </si>
  <si>
    <t>DEDITOS Y PASTELITOS SAN JORGE</t>
  </si>
  <si>
    <t>CR 9 SUR # 50 C 33 BRR 7 DE ABRIL</t>
  </si>
  <si>
    <t>15377</t>
  </si>
  <si>
    <t>SUPERTIENDA OLIMPICA NO 038</t>
  </si>
  <si>
    <t>PLATIK - ALMACEN J Y Z  LAS</t>
  </si>
  <si>
    <t>CRA 38 100 67</t>
  </si>
  <si>
    <t>15369</t>
  </si>
  <si>
    <t>SUPERTIENDA OLIMPICA NO 098 BUENAVISTA</t>
  </si>
  <si>
    <t>REYNALDO PINILLA PINILLA- INTERNET</t>
  </si>
  <si>
    <t>Calle 94   # 64-15  -</t>
  </si>
  <si>
    <t>16684</t>
  </si>
  <si>
    <t>SUPERTIENDA OLIMPICA NO 46</t>
  </si>
  <si>
    <t>Carrera 21 No. 63-50</t>
  </si>
  <si>
    <t>ROSA LUZ CASTRO VILLA</t>
  </si>
  <si>
    <t>cra 20 n 44 36</t>
  </si>
  <si>
    <t>TIGO CORDIALIDAD</t>
  </si>
  <si>
    <t>CL 47 # 20 38 BRR BARRANQUILLA</t>
  </si>
  <si>
    <t>16142</t>
  </si>
  <si>
    <t>SUPERTIENDA OLIMPICA NO 516</t>
  </si>
  <si>
    <t>15380</t>
  </si>
  <si>
    <t>SUPERTIENDA OLIMPICA NO 63</t>
  </si>
  <si>
    <t>HECTOR ENRIQUE ALEMAN PELUFFO</t>
  </si>
  <si>
    <t>CALLE 63 # 14 - 50 (C.C</t>
  </si>
  <si>
    <t>ULTRAPUNTO SOLEDAD TERMINAL</t>
  </si>
  <si>
    <t>CR 15 # 59 48  LC 1 BRR PUERTA DE ORO</t>
  </si>
  <si>
    <t>15375</t>
  </si>
  <si>
    <t>SUPERTIENDA OLIMPICA NO 8</t>
  </si>
  <si>
    <t>OMAR WILFRIDO BILBAO</t>
  </si>
  <si>
    <t>Carrera 8d   # 35a-59  -</t>
  </si>
  <si>
    <t>VARIEDADES CATHE AL</t>
  </si>
  <si>
    <t>CL. 40 #8B-69 BARRANQUILLA ATLNTICO</t>
  </si>
  <si>
    <t>15594</t>
  </si>
  <si>
    <t>SUPERTIENDA OLIMPICA QUIMBAYA 561</t>
  </si>
  <si>
    <t>FRANCIA ESPINAL</t>
  </si>
  <si>
    <t>Carrera 7  #  25  10   B</t>
  </si>
  <si>
    <t>16553</t>
  </si>
  <si>
    <t>SUPERTIENDA OLIMPICA SA 556 CARTAGO</t>
  </si>
  <si>
    <t>ORLANDO GRANADA</t>
  </si>
  <si>
    <t>Carrera 3. 14-70</t>
  </si>
  <si>
    <t>22457</t>
  </si>
  <si>
    <t>SUPERTIENDA OLIMPICA STO 015 LA PAZ</t>
  </si>
  <si>
    <t>ERWIN SANCHEZ</t>
  </si>
  <si>
    <t>Calle 109 13-21</t>
  </si>
  <si>
    <t>COMPAZ</t>
  </si>
  <si>
    <t>CR 13 # 100 71  IN 1 BRR LA PAZ</t>
  </si>
  <si>
    <t>22505</t>
  </si>
  <si>
    <t>SUPERTIENDA OLIMPICA STO 027 LOS OLIVOS</t>
  </si>
  <si>
    <t>JICELA REYES</t>
  </si>
  <si>
    <t>Carrera 27   # 107  -</t>
  </si>
  <si>
    <t>TECNOLOGIAJC</t>
  </si>
  <si>
    <t>CL. 103 #25A-18 BARRANQUILLA ATLNTICO</t>
  </si>
  <si>
    <t>24219</t>
  </si>
  <si>
    <t>SUPERTIENDA OLIMPICA STO 030</t>
  </si>
  <si>
    <t>22460</t>
  </si>
  <si>
    <t>SUPERTIENDA OLIMPICA STO 034 PALMAR DE VARELA</t>
  </si>
  <si>
    <t>LUS MARINA RUA  DE TRUYOL</t>
  </si>
  <si>
    <t>Calle 7 A n 8- 102</t>
  </si>
  <si>
    <t>TIEDA EL MANANTIAL AMERICANO</t>
  </si>
  <si>
    <t>CR 14 # 13 44 BRR CENTRO</t>
  </si>
  <si>
    <t>15381</t>
  </si>
  <si>
    <t>SUPERTIENDA OLIMPICA STO 060 TANGANAZO</t>
  </si>
  <si>
    <t>DIANA URIBE HERMANA MIREYA</t>
  </si>
  <si>
    <t>Calle 72 62 90</t>
  </si>
  <si>
    <t>22465</t>
  </si>
  <si>
    <t>SUPERTIENDA OLIMPICA STO 078 CIUDAD JARDIN</t>
  </si>
  <si>
    <t>ELIA MARGARITA CABARCAS</t>
  </si>
  <si>
    <t>carrera 42b # 76- 16 loc</t>
  </si>
  <si>
    <t>3496</t>
  </si>
  <si>
    <t>SUPERTIENDA Y DROGUERIA OLIMPICA COLOMBIA</t>
  </si>
  <si>
    <t>JUAN CARLOS GRANADO TIRADO</t>
  </si>
  <si>
    <t>CR 74 # 29-79</t>
  </si>
  <si>
    <t>14025</t>
  </si>
  <si>
    <t>TIMBRAMOS Y SERVIMOS YA</t>
  </si>
  <si>
    <t>CINDY LORENA ALVAREZ GIRALDO</t>
  </si>
  <si>
    <t>Calle 111 # 30a-11 int 1</t>
  </si>
  <si>
    <t>10251</t>
  </si>
  <si>
    <t>TINTORETTO BAR</t>
  </si>
  <si>
    <t>14073</t>
  </si>
  <si>
    <t>TODA A 1000 2000 Y ALGO MAS EN SUPATA</t>
  </si>
  <si>
    <t>SUPERMERCADO LA HUERTA</t>
  </si>
  <si>
    <t>SUPATA</t>
  </si>
  <si>
    <t>CL 5 # 3 58 BRR CENTRO</t>
  </si>
  <si>
    <t>20646</t>
  </si>
  <si>
    <t>TODO EN SALUD LA CUARTA</t>
  </si>
  <si>
    <t>23680</t>
  </si>
  <si>
    <t>TODO SERVICIOS QUIMBAYA</t>
  </si>
  <si>
    <t>MARIA FERNANDA GOMEZ RAMIREZ</t>
  </si>
  <si>
    <t>carrera 6 Nro. 17 - 01</t>
  </si>
  <si>
    <t>3009</t>
  </si>
  <si>
    <t>TODO VARIEDADES EL TIO</t>
  </si>
  <si>
    <t>YENDERSON AUGUSTO VELASCO</t>
  </si>
  <si>
    <t>QUINCHÍA</t>
  </si>
  <si>
    <t>barrio gobia quinchia rd</t>
  </si>
  <si>
    <t>KOMMUNIKEER</t>
  </si>
  <si>
    <t>QUINCHIA</t>
  </si>
  <si>
    <t>CL 9 # 9 47 BRR CENTRO</t>
  </si>
  <si>
    <t>23214</t>
  </si>
  <si>
    <t>TODO Y MAS COLOMBIA</t>
  </si>
  <si>
    <t>CL 4 # 5 06 BRR JORGE ELIECER GAITAN</t>
  </si>
  <si>
    <t>12593</t>
  </si>
  <si>
    <t>TODOCAR REPUESTOS</t>
  </si>
  <si>
    <t>JUAN PABLO  GARCIA</t>
  </si>
  <si>
    <t>calle 49 29-5</t>
  </si>
  <si>
    <t>11920</t>
  </si>
  <si>
    <t>TOLIDROGAS.COL</t>
  </si>
  <si>
    <t>LUZ ANGELA GOMEZ AVILEZ</t>
  </si>
  <si>
    <t>#   -   CLL 14 # 8 - 80</t>
  </si>
  <si>
    <t>HAROLD GUIOVANY MENDEZ</t>
  </si>
  <si>
    <t>CR 8 # 15 19 BRR INTERLAKEN</t>
  </si>
  <si>
    <t>23774</t>
  </si>
  <si>
    <t>TOMA. LUPE...</t>
  </si>
  <si>
    <t>23928</t>
  </si>
  <si>
    <t>TORRES DE MORENO MARLENE</t>
  </si>
  <si>
    <t>FOTO Y MISCELANEA ARTISTICA</t>
  </si>
  <si>
    <t>CR 11 # 11 11 BRR CENTRO</t>
  </si>
  <si>
    <t>2143</t>
  </si>
  <si>
    <t>ZULUCOM</t>
  </si>
  <si>
    <t>MERI MERI</t>
  </si>
  <si>
    <t>el mira</t>
  </si>
  <si>
    <t>331502</t>
  </si>
  <si>
    <t>Ã?XITO BELEN</t>
  </si>
  <si>
    <t>231276</t>
  </si>
  <si>
    <t>Ã?XITO JUNIN</t>
  </si>
  <si>
    <t>331505</t>
  </si>
  <si>
    <t>Ã?XITO LA 70</t>
  </si>
  <si>
    <t>DROGUERIA CREDIFARMA</t>
  </si>
  <si>
    <t>Calle 44 a   # 70-74  -</t>
  </si>
  <si>
    <t>GRUPO AVANCE EMPRESARIAL SAS</t>
  </si>
  <si>
    <t>CR 68 A # 42 A 45 BRR SAN JOAQUIN</t>
  </si>
  <si>
    <t>331508</t>
  </si>
  <si>
    <t>Ã?XITO MARACAIBO</t>
  </si>
  <si>
    <t>MILU ACCESORIOS</t>
  </si>
  <si>
    <t>Calle 53  49 # 48  -</t>
  </si>
  <si>
    <t>MASRED011</t>
  </si>
  <si>
    <t>CR 50 # 52 86 BRR CENTRO</t>
  </si>
  <si>
    <t>3463</t>
  </si>
  <si>
    <t>SUPERTIENDA Y DROGUERIA OLIMPICA SAN LUCAS</t>
  </si>
  <si>
    <t>2536</t>
  </si>
  <si>
    <t>SUPERTIENDA Y DROGUERIA OLIMPICA VILLANUEVA</t>
  </si>
  <si>
    <t>HERNANDO MARIN PEREZ</t>
  </si>
  <si>
    <t>Carrera 49   # 56 A - 12</t>
  </si>
  <si>
    <t>23676</t>
  </si>
  <si>
    <t>SUPERTIENDA Y ESTANCO LA 14</t>
  </si>
  <si>
    <t>23161</t>
  </si>
  <si>
    <t>SUPERTIENDAS AUTOSERVICIO LA DESPENSA S A S</t>
  </si>
  <si>
    <t>CRA. 10 NO. 30B-20 SUR PISO 2</t>
  </si>
  <si>
    <t>13021</t>
  </si>
  <si>
    <t>SUPERTIENDAS COMUNAL</t>
  </si>
  <si>
    <t>FERRETERA SAN MIGUEL</t>
  </si>
  <si>
    <t>AK. 15 #164B-21 BOGOT COLOMBIA</t>
  </si>
  <si>
    <t>3042</t>
  </si>
  <si>
    <t>SUPERTIENDAS COMUNAL 1</t>
  </si>
  <si>
    <t>24858</t>
  </si>
  <si>
    <t>SUPERTIENDAS FEB</t>
  </si>
  <si>
    <t>14763</t>
  </si>
  <si>
    <t>SUPERTIENDAS LA 27 AUTOSERVICIO</t>
  </si>
  <si>
    <t>16384</t>
  </si>
  <si>
    <t>SUPERTIENDAS OLIMPICA 253 CODAZZI</t>
  </si>
  <si>
    <t>WILMAN CABALLERO ACOSTA</t>
  </si>
  <si>
    <t>cl18 12 12</t>
  </si>
  <si>
    <t>10932</t>
  </si>
  <si>
    <t>SUPERTIENDAS OLIMPICA 84</t>
  </si>
  <si>
    <t>21230</t>
  </si>
  <si>
    <t>TORTAS Y POSTRES ROCIO</t>
  </si>
  <si>
    <t>CINDY MOLINA</t>
  </si>
  <si>
    <t>TRANSVERSAL 15 DIAGONAL</t>
  </si>
  <si>
    <t>23009</t>
  </si>
  <si>
    <t>TRAMITES GUTIERREZ VELASCO</t>
  </si>
  <si>
    <t>FOTOVARIEDADES LUISFER</t>
  </si>
  <si>
    <t>CRA. 14 #7A-42 POPAYN CAUCA COLOMBIA</t>
  </si>
  <si>
    <t>22204</t>
  </si>
  <si>
    <t>TRAMITES Y ASESORIAS SAN GIL</t>
  </si>
  <si>
    <t>21595</t>
  </si>
  <si>
    <t>TRANSPORTES AGUA RIO SAS</t>
  </si>
  <si>
    <t>PAC MULTIPAGOS SCAP</t>
  </si>
  <si>
    <t>CL7 42-107</t>
  </si>
  <si>
    <t>DOMICILIOS Y ENCOMIENDAS PEISAN</t>
  </si>
  <si>
    <t>RIO DE ORO</t>
  </si>
  <si>
    <t>CL 2 S # 1 6 BRR LA QUINTA</t>
  </si>
  <si>
    <t>19650</t>
  </si>
  <si>
    <t>TRANSSERVICIOS C.J S.A.S</t>
  </si>
  <si>
    <t>YENNIFER  MEDINA</t>
  </si>
  <si>
    <t>BARRIO ANTONIO RICAUTE</t>
  </si>
  <si>
    <t>MULTISERVICIOS CANDYLOVE</t>
  </si>
  <si>
    <t>CLL 4 # 9 - 10</t>
  </si>
  <si>
    <t>13348</t>
  </si>
  <si>
    <t>TRAVESURAS ORIGINALES</t>
  </si>
  <si>
    <t>VARIEDADES JERONIMO VILLA GOMEZ</t>
  </si>
  <si>
    <t>CL 7 # 12 23 BRR CENTRO</t>
  </si>
  <si>
    <t>23999</t>
  </si>
  <si>
    <t>TRIGOS DE PRIMAVERA</t>
  </si>
  <si>
    <t>PLATIK - LUCKY MULTIPAGOS</t>
  </si>
  <si>
    <t>CR 110 65B 82</t>
  </si>
  <si>
    <t>VARIEDADES SASATHI</t>
  </si>
  <si>
    <t>CL 67 A # 110 51 BRR VILLA EL DORADO</t>
  </si>
  <si>
    <t>24811</t>
  </si>
  <si>
    <t>TU OFICINA</t>
  </si>
  <si>
    <t>ISHOP NOVA CRISTIAN BOLIVAR</t>
  </si>
  <si>
    <t>Calle 14 # 40 - 24 Guaba</t>
  </si>
  <si>
    <t>CR 38 A # 14 11  LC 2 BRR COLON</t>
  </si>
  <si>
    <t>25024</t>
  </si>
  <si>
    <t>TU RED A LA MANO</t>
  </si>
  <si>
    <t>23801</t>
  </si>
  <si>
    <t>TUDROGUERIA.CO</t>
  </si>
  <si>
    <t>NELSON MONTOYA</t>
  </si>
  <si>
    <t>Carrera 60   # 49  - 03</t>
  </si>
  <si>
    <t>20506</t>
  </si>
  <si>
    <t>TUFERRETERO</t>
  </si>
  <si>
    <t>15075</t>
  </si>
  <si>
    <t>SUPERTIENDAS OLIMPICA NO 51 VILLA CAMPESTRE</t>
  </si>
  <si>
    <t>MARLEINA DE LA HOZ DE LOS REYES</t>
  </si>
  <si>
    <t>Carrera 24   # 7  - 15</t>
  </si>
  <si>
    <t>16383</t>
  </si>
  <si>
    <t>SUPERTIENDAS OLIMPICA SAN JUAN 254</t>
  </si>
  <si>
    <t>ARNEIS JOSE OROZCO GOMEZ</t>
  </si>
  <si>
    <t>SAN JUAN DEL CESAR</t>
  </si>
  <si>
    <t>Calle 13 N 15</t>
  </si>
  <si>
    <t>REPOCELL</t>
  </si>
  <si>
    <t>CR 6 # 105 BBR CENTRP</t>
  </si>
  <si>
    <t>22660</t>
  </si>
  <si>
    <t>SUPERTIENDAS Y DROGUERIAS OLIMPICA</t>
  </si>
  <si>
    <t>DAGOBERTO OROZCO</t>
  </si>
  <si>
    <t>cra 27 20 25</t>
  </si>
  <si>
    <t>22663</t>
  </si>
  <si>
    <t>SUPERTIENDAS Y DROGUERIAS OLIMPICA 120 SAN FERNANDO</t>
  </si>
  <si>
    <t>JAIRO  VILLALOBOS MERLANO</t>
  </si>
  <si>
    <t>DG 32 #80D-81 CONJUNTO V</t>
  </si>
  <si>
    <t>16141</t>
  </si>
  <si>
    <t>SUPERTIENDAS Y DROGUERIAS OLIMPICA NO 045</t>
  </si>
  <si>
    <t>OMEGA DOS OMEGA DOS</t>
  </si>
  <si>
    <t>calle 45 # 1k  03</t>
  </si>
  <si>
    <t>INTERRAPIDISIMO BUENOS AIRES</t>
  </si>
  <si>
    <t>CL 44 B # 4 14  LC 1 BRR BUENOS AIRES</t>
  </si>
  <si>
    <t>15573</t>
  </si>
  <si>
    <t>SUPERTIENDAS Y DROGUERIAS OLIMPICA S.A.</t>
  </si>
  <si>
    <t>RECARGATE</t>
  </si>
  <si>
    <t>CALLE 11 NRO 13 - 57</t>
  </si>
  <si>
    <t>16144</t>
  </si>
  <si>
    <t>SUPERTIENDAS Y DROGUERIAS OLIMPICA SA 116 ARJONA</t>
  </si>
  <si>
    <t>SANDRY ROJAS ROMERO</t>
  </si>
  <si>
    <t>ARJONA</t>
  </si>
  <si>
    <t>Calle 41 #40B - 173 call</t>
  </si>
  <si>
    <t>DIVINO DETALLE</t>
  </si>
  <si>
    <t>CR 43A CL 56A 24 BRR CENTRO</t>
  </si>
  <si>
    <t>16133</t>
  </si>
  <si>
    <t>SUPERTIENDAS Y DROGUERIAS OLIMPICA SA 308</t>
  </si>
  <si>
    <t>TOPOS VARIEDADES</t>
  </si>
  <si>
    <t>CL 11 # 11 40 BRR PINALITO</t>
  </si>
  <si>
    <t>16132</t>
  </si>
  <si>
    <t>SUPERTIENDAS Y DROGUERIAS OLIMPICA SA 324</t>
  </si>
  <si>
    <t>SARAI ATENCIO</t>
  </si>
  <si>
    <t>Calle 19   # 28-91  -</t>
  </si>
  <si>
    <t>COMERCIALIZADORA TIQUISIANA DEL</t>
  </si>
  <si>
    <t>CR 2 A # 14 D 35 BRR CENTRO</t>
  </si>
  <si>
    <t>16382</t>
  </si>
  <si>
    <t>SUPERTIENDAS Y DROGUERIAS OLIMPICA SA NEG 209</t>
  </si>
  <si>
    <t>JOSE  FERREIRA</t>
  </si>
  <si>
    <t>Carrera 14   # 7  - 45</t>
  </si>
  <si>
    <t>INTERNET WEBSITE</t>
  </si>
  <si>
    <t>CL 6 # 13 62 BRR GAIRA</t>
  </si>
  <si>
    <t>16909</t>
  </si>
  <si>
    <t>SUPERTIENDAS Y DROGUERIAS OLIMPICA SA NO 702</t>
  </si>
  <si>
    <t>JENNIFER  JIMENEZ GOMEZ</t>
  </si>
  <si>
    <t>carrera  17a  NO  22 - 5</t>
  </si>
  <si>
    <t>TECNOCAMARAREDES</t>
  </si>
  <si>
    <t>CL. 29 #20A-26 SANTA MARTA MAGDALENA</t>
  </si>
  <si>
    <t>5972</t>
  </si>
  <si>
    <t>TUMERCAS</t>
  </si>
  <si>
    <t>12487</t>
  </si>
  <si>
    <t>TV@.NET</t>
  </si>
  <si>
    <t>24055</t>
  </si>
  <si>
    <t>ULTRAFARMA #4</t>
  </si>
  <si>
    <t>DUVARNEY JIMENEZ ORTIZ</t>
  </si>
  <si>
    <t>Calle 7  #  12A  08   Ba</t>
  </si>
  <si>
    <t>18969</t>
  </si>
  <si>
    <t>ULTRAFARMA 2</t>
  </si>
  <si>
    <t>JHON GUSTAVO GUTIERREZ 2</t>
  </si>
  <si>
    <t>Calle 9   # 14  - 90   B</t>
  </si>
  <si>
    <t>13373</t>
  </si>
  <si>
    <t>UNICAMBIOS OVIEDO</t>
  </si>
  <si>
    <t>JAIME MARTINEZ RUBIO</t>
  </si>
  <si>
    <t>calle 6 sur 43a-227 c.c</t>
  </si>
  <si>
    <t>13374</t>
  </si>
  <si>
    <t>UNICAMBIOS SANTA FE</t>
  </si>
  <si>
    <t>12508</t>
  </si>
  <si>
    <t>UNICOS</t>
  </si>
  <si>
    <t>25340</t>
  </si>
  <si>
    <t>UNIFORMES &amp; DEPORTES</t>
  </si>
  <si>
    <t>FERCHO BAJIRA</t>
  </si>
  <si>
    <t>Calle 82  #  68  23   Ba</t>
  </si>
  <si>
    <t>20294</t>
  </si>
  <si>
    <t>SUPERVARIEDADES DESTELLOS</t>
  </si>
  <si>
    <t>NUBIA TORREZ</t>
  </si>
  <si>
    <t>CARRERA 3 # 45 - 02 BARR</t>
  </si>
  <si>
    <t>9190</t>
  </si>
  <si>
    <t>SUPERVARIEDADES MALIB</t>
  </si>
  <si>
    <t>PLATIK - CALLE 26 EFECTY</t>
  </si>
  <si>
    <t>CL 26 69 76 TR1 LC1</t>
  </si>
  <si>
    <t>VARIEDADES NASA</t>
  </si>
  <si>
    <t>CL. 49A #68-61 BOGOT COLOMBIA</t>
  </si>
  <si>
    <t>24016</t>
  </si>
  <si>
    <t>SURED SERVICIOS</t>
  </si>
  <si>
    <t>JUDITH LORENA  PINZ??N QUI??ONEZ</t>
  </si>
  <si>
    <t>cra 2 # 1 - 58 Barrio Jo</t>
  </si>
  <si>
    <t>CC TELECOMUNICACIONES</t>
  </si>
  <si>
    <t>CR 4 # 6 A 45  CRR ARAUCA BRR CENTRO</t>
  </si>
  <si>
    <t>24086</t>
  </si>
  <si>
    <t>SURTI JUANCHO</t>
  </si>
  <si>
    <t>ANGEL ANTONIO  PATARROYO</t>
  </si>
  <si>
    <t>cra 5 80a 03 virgio</t>
  </si>
  <si>
    <t>SURTIJUANCHO</t>
  </si>
  <si>
    <t>CR 5 # 80 A 03 BRR LUIS CARLOS GALAN</t>
  </si>
  <si>
    <t>13029</t>
  </si>
  <si>
    <t>SURTI TIENDA ALKOSTO</t>
  </si>
  <si>
    <t>24158</t>
  </si>
  <si>
    <t>SURTI-MAS ANGIE</t>
  </si>
  <si>
    <t>CAFE INTERNET PAULIS</t>
  </si>
  <si>
    <t>EL CALVARIO</t>
  </si>
  <si>
    <t>CL 4 # 4 38 BRR CENTRO</t>
  </si>
  <si>
    <t>24246</t>
  </si>
  <si>
    <t>SURTICELULARES DUITAMA</t>
  </si>
  <si>
    <t>CVS MELTEC DE ORIENTE DUITAMA</t>
  </si>
  <si>
    <t>CR 15 # 14 90 BRR CENTRO</t>
  </si>
  <si>
    <t>18380</t>
  </si>
  <si>
    <t>SURTIELECTRICOS LAS MULAS</t>
  </si>
  <si>
    <t>PAPELERIA KTE</t>
  </si>
  <si>
    <t>CL 45 # 22 67 BRR POBLADO</t>
  </si>
  <si>
    <t>18553</t>
  </si>
  <si>
    <t>SURTIEXPRESS PONTEVEDRA HB</t>
  </si>
  <si>
    <t>Avenida Calle 80 # 69Q-50</t>
  </si>
  <si>
    <t>24180</t>
  </si>
  <si>
    <t>SURTIFAMILIAR ACOPI</t>
  </si>
  <si>
    <t>MARLENE MOLINA LOPEZ</t>
  </si>
  <si>
    <t>Cra 4 65 32</t>
  </si>
  <si>
    <t>23874</t>
  </si>
  <si>
    <t>UNIVERSAL MUTIS</t>
  </si>
  <si>
    <t>23698</t>
  </si>
  <si>
    <t>UNIVERSO DROGUERIA</t>
  </si>
  <si>
    <t>MARTHA YANET GONZALEZ</t>
  </si>
  <si>
    <t>CLL 97a 76 67</t>
  </si>
  <si>
    <t>9264</t>
  </si>
  <si>
    <t>VADANCA 2</t>
  </si>
  <si>
    <t>12719</t>
  </si>
  <si>
    <t>VADANCA 2 2.1</t>
  </si>
  <si>
    <t>14867</t>
  </si>
  <si>
    <t>VALENCIA Y TORRES MORENO Y LTDA</t>
  </si>
  <si>
    <t>PUNTOSERVIS BARBOSA 1</t>
  </si>
  <si>
    <t>CR 9 # 14 9  LC 104 P 1 BRR CC LUISITA</t>
  </si>
  <si>
    <t>22455</t>
  </si>
  <si>
    <t>VALORAR N 1 SAS</t>
  </si>
  <si>
    <t>ARMANDO TOMAS ERAZO PAZ</t>
  </si>
  <si>
    <t>Calle 15 #18 46 avenida</t>
  </si>
  <si>
    <t>22994</t>
  </si>
  <si>
    <t>VALORES Y CONTRATOS VALORCON</t>
  </si>
  <si>
    <t>YUBETH RUIZ</t>
  </si>
  <si>
    <t>Calle 4c   # 46-29  -</t>
  </si>
  <si>
    <t>RAPPIQUICK MENSAJERIA EXPRESS</t>
  </si>
  <si>
    <t>CL 4 # 1 E 38 BRR CARMEN ELENA</t>
  </si>
  <si>
    <t>22992</t>
  </si>
  <si>
    <t>VANIDADES PLATERIA</t>
  </si>
  <si>
    <t>COOPERATIVA DEPTAL DE</t>
  </si>
  <si>
    <t>ISNOS</t>
  </si>
  <si>
    <t>CR 3 # 4 0 BRR ESQUINA   CENTRO</t>
  </si>
  <si>
    <t>5671</t>
  </si>
  <si>
    <t>VARGAS BUITRAGO ROSA HELENA</t>
  </si>
  <si>
    <t>CR 7 A # 30 A 13 - SUR BRR VEINTE DE JULIO</t>
  </si>
  <si>
    <t>24821</t>
  </si>
  <si>
    <t>VARIEDADE KATY PRIMAVERA</t>
  </si>
  <si>
    <t>25347</t>
  </si>
  <si>
    <t>VARIEDADES &amp; DETALLES ENCANTO</t>
  </si>
  <si>
    <t>22592</t>
  </si>
  <si>
    <t>VARIEDADES A J</t>
  </si>
  <si>
    <t>EMILSEN VALLEJO</t>
  </si>
  <si>
    <t>Calle 110 # 26q 54</t>
  </si>
  <si>
    <t>13897</t>
  </si>
  <si>
    <t>SURTIFAMILIAR BUGA</t>
  </si>
  <si>
    <t>17815</t>
  </si>
  <si>
    <t>SURTIFAMILIAR CANEY</t>
  </si>
  <si>
    <t>RAPITIENDA EXPRESS MARILUZ</t>
  </si>
  <si>
    <t>KR 83D 48A 106 BR cerca</t>
  </si>
  <si>
    <t>EL ROI MANA</t>
  </si>
  <si>
    <t>CL 50 85 B 18 LOCAL 2</t>
  </si>
  <si>
    <t>13898</t>
  </si>
  <si>
    <t>SURTIFAMILIAR EL CERRITO</t>
  </si>
  <si>
    <t>23868</t>
  </si>
  <si>
    <t>SURTIFAMILIAR GUACARI</t>
  </si>
  <si>
    <t>JENNY NARVAEZ MOVISTAR</t>
  </si>
  <si>
    <t>Carrera   6 # 2-16  -</t>
  </si>
  <si>
    <t>JOSE GUTIERREZ</t>
  </si>
  <si>
    <t>CR 3 A ESTE # 8 A 26 BRR PORTALES</t>
  </si>
  <si>
    <t>17567</t>
  </si>
  <si>
    <t>SURTIFAMILIAR PEREIRA SAS</t>
  </si>
  <si>
    <t>LUZ MIRELIA FRANCO DUQUE</t>
  </si>
  <si>
    <t>Calle 5   # 11  - 20   B</t>
  </si>
  <si>
    <t>16165</t>
  </si>
  <si>
    <t>SURTIFAMILIAR PORVENIR</t>
  </si>
  <si>
    <t>YULY VANEGAS</t>
  </si>
  <si>
    <t>Calle 24   # 7  -   11 B</t>
  </si>
  <si>
    <t>13899</t>
  </si>
  <si>
    <t>SURTIFAMILIAR TULUA</t>
  </si>
  <si>
    <t>13896</t>
  </si>
  <si>
    <t>SURTIFAMILIAR VALLEREAL</t>
  </si>
  <si>
    <t>17816</t>
  </si>
  <si>
    <t>SURTIFAMILIAR VIJES</t>
  </si>
  <si>
    <t>IVAN PAISA</t>
  </si>
  <si>
    <t>Carrera 5  #  11  02   B</t>
  </si>
  <si>
    <t>FERROREPUESTOS JD</t>
  </si>
  <si>
    <t>VIJES</t>
  </si>
  <si>
    <t>CR 3 # 9 90 BRR KENEDY</t>
  </si>
  <si>
    <t>16348</t>
  </si>
  <si>
    <t>SURTIMAX BELLO</t>
  </si>
  <si>
    <t>24753</t>
  </si>
  <si>
    <t>SURTIMAX GIRARDOTA</t>
  </si>
  <si>
    <t>LLAMADAS LULU</t>
  </si>
  <si>
    <t>Calle 49 #49-42 local 11</t>
  </si>
  <si>
    <t>16187</t>
  </si>
  <si>
    <t>SURTIMAX LA CALERA</t>
  </si>
  <si>
    <t>17295</t>
  </si>
  <si>
    <t>VARIEDADES ANHYYA</t>
  </si>
  <si>
    <t>21728</t>
  </si>
  <si>
    <t>VARIEDADES ANKY</t>
  </si>
  <si>
    <t>REFRISISTEMAS GOMEZ</t>
  </si>
  <si>
    <t>SAN ANDRÉS</t>
  </si>
  <si>
    <t>Av. 20 de Julio cl4A 5 -</t>
  </si>
  <si>
    <t>PAPELERIA GIORDY</t>
  </si>
  <si>
    <t>SAN JOSE DE MIRANDA</t>
  </si>
  <si>
    <t>CR 4 # 3 63 BRR CENTRO</t>
  </si>
  <si>
    <t>25095</t>
  </si>
  <si>
    <t>VARIEDADES ARIACNETH</t>
  </si>
  <si>
    <t>CL 5 # 7 07 BRR EL CENTRO</t>
  </si>
  <si>
    <t>24370</t>
  </si>
  <si>
    <t>VARIEDADES CLAIZU</t>
  </si>
  <si>
    <t>TRAMITES LOS TOCAYOS</t>
  </si>
  <si>
    <t>Cra 3 11 22</t>
  </si>
  <si>
    <t>23888</t>
  </si>
  <si>
    <t>VARIEDADES COCOLYN</t>
  </si>
  <si>
    <t>MARITZA ESQUIVEL RAMIREZ</t>
  </si>
  <si>
    <t>CALLE 11    12  41</t>
  </si>
  <si>
    <t>25252</t>
  </si>
  <si>
    <t>VARIEDADES CREATIX</t>
  </si>
  <si>
    <t>VARIEDADES YOANJO</t>
  </si>
  <si>
    <t>PINCHOTE</t>
  </si>
  <si>
    <t>24135</t>
  </si>
  <si>
    <t>VARIEDADES CRISYE</t>
  </si>
  <si>
    <t>CARLOS  SANCHEZ</t>
  </si>
  <si>
    <t>Carrera 7   # 10-34  -</t>
  </si>
  <si>
    <t>20714</t>
  </si>
  <si>
    <t>VARIEDADES DEL PELUQUERO FASHION</t>
  </si>
  <si>
    <t>GERALDIN OLAYA MANCO</t>
  </si>
  <si>
    <t>calle 20e #73-62 barrio</t>
  </si>
  <si>
    <t>12610</t>
  </si>
  <si>
    <t>VARIEDADES DORITA</t>
  </si>
  <si>
    <t>13469</t>
  </si>
  <si>
    <t>VARIEDADES EL NIÃ'O</t>
  </si>
  <si>
    <t>23897</t>
  </si>
  <si>
    <t>VARIEDADES EL PAISA LIBORINA</t>
  </si>
  <si>
    <t>JUSTO ALEJANDRO MONSALVE R</t>
  </si>
  <si>
    <t>VEREDAD MERCED DE PLAYON</t>
  </si>
  <si>
    <t>17133</t>
  </si>
  <si>
    <t>SURTIMAX TREBOLIES</t>
  </si>
  <si>
    <t>PLATIK - PAPELERIA RIGHTEC</t>
  </si>
  <si>
    <t>KR 70 22 45 MZ D LC 110</t>
  </si>
  <si>
    <t>16564</t>
  </si>
  <si>
    <t>SURTIMAX TURBACO</t>
  </si>
  <si>
    <t>25437</t>
  </si>
  <si>
    <t>SURTIMAYORISTA TREBOLIS</t>
  </si>
  <si>
    <t>CR 95 # 54 0 - SUR  LC 1-07 BRR PORVENIR</t>
  </si>
  <si>
    <t>10183</t>
  </si>
  <si>
    <t>SURTIPHARMA H Y M</t>
  </si>
  <si>
    <t>25007</t>
  </si>
  <si>
    <t>SURTIPLAST E &amp; E</t>
  </si>
  <si>
    <t>YORFRE LOPEZ</t>
  </si>
  <si>
    <t>Av. Calle 1   # 1  - 1</t>
  </si>
  <si>
    <t>MINIEXPRESS SANTA ROSA DEL SUR</t>
  </si>
  <si>
    <t>CL 10 # 10 16 BRR CENTRO</t>
  </si>
  <si>
    <t>17579</t>
  </si>
  <si>
    <t>SURTIPLASTICOS B Y G</t>
  </si>
  <si>
    <t>BERTHA ALICIA MAILA</t>
  </si>
  <si>
    <t>Calle 16   # 23  - 35</t>
  </si>
  <si>
    <t>MASRED089</t>
  </si>
  <si>
    <t>CL 16 # 22 A 13 BRR CENTRO</t>
  </si>
  <si>
    <t>20684</t>
  </si>
  <si>
    <t>SURTIVARIEDADES HILDER</t>
  </si>
  <si>
    <t>4796</t>
  </si>
  <si>
    <t>SURYDROGAS BOGOTA</t>
  </si>
  <si>
    <t>4886</t>
  </si>
  <si>
    <t>SUS PROYECTOS LTDA</t>
  </si>
  <si>
    <t>Calle 81 # 11-94</t>
  </si>
  <si>
    <t>20287</t>
  </si>
  <si>
    <t>SV MULTISERVICIOS CONUCOS</t>
  </si>
  <si>
    <t>BIG PAPER CONUCOS</t>
  </si>
  <si>
    <t>CR 30 # 62 11  LC 2 BRR CONUCOS</t>
  </si>
  <si>
    <t>21571</t>
  </si>
  <si>
    <t>SYL COMUNICACIONES SEBASTIAN</t>
  </si>
  <si>
    <t>19845</t>
  </si>
  <si>
    <t>VARIEDADES EL PARAISO DE CECY</t>
  </si>
  <si>
    <t>18463</t>
  </si>
  <si>
    <t>VARIEDADES ESCALA</t>
  </si>
  <si>
    <t>JIMENA PANTOJA</t>
  </si>
  <si>
    <t>Carrera 29 # 15 74 barri</t>
  </si>
  <si>
    <t>21280</t>
  </si>
  <si>
    <t>VARIEDADES EVELYN FERNANDA</t>
  </si>
  <si>
    <t>MAYERLI  ORCHATE SEGURA</t>
  </si>
  <si>
    <t>CAJIBÍO</t>
  </si>
  <si>
    <t>cajibio calle principal</t>
  </si>
  <si>
    <t>SISCOM</t>
  </si>
  <si>
    <t>PIENDAM-SILVIA #7 PIENDAM SILVIA CAUCA</t>
  </si>
  <si>
    <t>21760</t>
  </si>
  <si>
    <t>VARIEDADES GABY PANQUEBA</t>
  </si>
  <si>
    <t>23532</t>
  </si>
  <si>
    <t>VARIEDADES GIRALDO LOS PAISITAS</t>
  </si>
  <si>
    <t>WILFER  RENTERIA</t>
  </si>
  <si>
    <t>UNGUÍA</t>
  </si>
  <si>
    <t>UNGUIA</t>
  </si>
  <si>
    <t>22987</t>
  </si>
  <si>
    <t>VARIEDADES GUADALUPE SOPO</t>
  </si>
  <si>
    <t>ZUMA EXPRESS SUPERMERCADO</t>
  </si>
  <si>
    <t>CR 4 # 5 76 BRR RINCON DEL NORTE</t>
  </si>
  <si>
    <t>14033</t>
  </si>
  <si>
    <t>VARIEDADES HAVES</t>
  </si>
  <si>
    <t>VARIEDADES HAVES FARFALLA</t>
  </si>
  <si>
    <t>CR 21 B # 111 47 BRR PROVENZA</t>
  </si>
  <si>
    <t>19133</t>
  </si>
  <si>
    <t>VARIEDADES HERMANOS VERA</t>
  </si>
  <si>
    <t>CARMEN YANETH FLORIAN ARROYO</t>
  </si>
  <si>
    <t>BECERRIL</t>
  </si>
  <si>
    <t>carrera 1 a 3 b 12</t>
  </si>
  <si>
    <t>DJ ENSAMBLES Y MANTENIMIENTO</t>
  </si>
  <si>
    <t>CL 13 # 8 16 BRR MARACAS</t>
  </si>
  <si>
    <t>21433</t>
  </si>
  <si>
    <t>VARIEDADES HUNZACELL</t>
  </si>
  <si>
    <t>JAIME DE JESUS VELASQUEZ OSPINA</t>
  </si>
  <si>
    <t>Drogueria olaya</t>
  </si>
  <si>
    <t>INTERCELLCOM LAPAZ</t>
  </si>
  <si>
    <t>LA PAZ</t>
  </si>
  <si>
    <t>CR 4 # 4 20 BRR SANTA ELENA UNO</t>
  </si>
  <si>
    <t>21303</t>
  </si>
  <si>
    <t>VARIEDADES IQUIRA</t>
  </si>
  <si>
    <t>IQUIRA</t>
  </si>
  <si>
    <t>CR 7 # 3 06 BRR CENTRO</t>
  </si>
  <si>
    <t>10406</t>
  </si>
  <si>
    <t>VARIEDADES J R O</t>
  </si>
  <si>
    <t>13542</t>
  </si>
  <si>
    <t>SYP SISTEMAS Y PAPELERIA</t>
  </si>
  <si>
    <t>DOMICILIOS EL TURKO</t>
  </si>
  <si>
    <t>CR 5 # 7 6 BRR CENTRO</t>
  </si>
  <si>
    <t>2802</t>
  </si>
  <si>
    <t>SYSTEM KLASSE</t>
  </si>
  <si>
    <t>PATYCOM</t>
  </si>
  <si>
    <t>CR 6 # 16 22 BRR LOS ANDES</t>
  </si>
  <si>
    <t>22531</t>
  </si>
  <si>
    <t>SYSTEMS SOLUTIONS SHEKINAH</t>
  </si>
  <si>
    <t>ESTEBAN  BONILLA</t>
  </si>
  <si>
    <t>TESALIA</t>
  </si>
  <si>
    <t>carrera 8 N 6-28 CENTRO</t>
  </si>
  <si>
    <t>CL 6 # 3 79 BRR CENTRO</t>
  </si>
  <si>
    <t>14153</t>
  </si>
  <si>
    <t>SYSTEPARTES</t>
  </si>
  <si>
    <t>25105</t>
  </si>
  <si>
    <t>T.S.P SOLUCIONES</t>
  </si>
  <si>
    <t>DANIELA DE LEON</t>
  </si>
  <si>
    <t>Las camorras</t>
  </si>
  <si>
    <t>CYBERDRINK</t>
  </si>
  <si>
    <t>CRA. 17 #219 LORICA CRDOBA COLOMBIA</t>
  </si>
  <si>
    <t>18747</t>
  </si>
  <si>
    <t>TARGET PHARMACY</t>
  </si>
  <si>
    <t>22406</t>
  </si>
  <si>
    <t>TARJETERIA Y CONFITERIA CIELITO</t>
  </si>
  <si>
    <t>LUIS FERNANDO NAVIA</t>
  </si>
  <si>
    <t>Calle 4   # 10  - 25   B</t>
  </si>
  <si>
    <t>602279</t>
  </si>
  <si>
    <t>TAT MAYERLY LILIANA SALASAR MONTAÃ'O</t>
  </si>
  <si>
    <t>602465</t>
  </si>
  <si>
    <t>TAT MYRIAM SUAREZ RODRIGUEZ</t>
  </si>
  <si>
    <t>PLATIK - RICO CAMPO</t>
  </si>
  <si>
    <t>CL 40 SUR N 19 34</t>
  </si>
  <si>
    <t>CL 44 SUR # 22 A 14 BRR SANTA LUCIA</t>
  </si>
  <si>
    <t>13982</t>
  </si>
  <si>
    <t>TATOS SONIDO</t>
  </si>
  <si>
    <t>JAIME GRANDA</t>
  </si>
  <si>
    <t>Carrera 52 A  # 45-68  -</t>
  </si>
  <si>
    <t>17519</t>
  </si>
  <si>
    <t>TAUROSNET</t>
  </si>
  <si>
    <t>PLATIK - TAUROSNET</t>
  </si>
  <si>
    <t>CR 8C ESTE  108 05 SUR</t>
  </si>
  <si>
    <t>20043</t>
  </si>
  <si>
    <t>VARIEDADES JADEY</t>
  </si>
  <si>
    <t>JESSICA ALEXANDRA TRILLEROS</t>
  </si>
  <si>
    <t>ANZOÁTEGUI</t>
  </si>
  <si>
    <t>CRA 3 11</t>
  </si>
  <si>
    <t>EL UNIVERSO DE LA PAPELERIA</t>
  </si>
  <si>
    <t>CL. 3 #3-91 ALVARADO TOLIMA COLOMBIA</t>
  </si>
  <si>
    <t>24166</t>
  </si>
  <si>
    <t>VARIEDADES JHOWER ANDRES</t>
  </si>
  <si>
    <t>23415</t>
  </si>
  <si>
    <t>VARIEDADES JLM</t>
  </si>
  <si>
    <t>PLATIK - PAPELERIA VARIEDADES JJ</t>
  </si>
  <si>
    <t>CL 69 121 03</t>
  </si>
  <si>
    <t>BABILONIA</t>
  </si>
  <si>
    <t>CR 121 # 69 A 14 BRR LA  FAENA</t>
  </si>
  <si>
    <t>21276</t>
  </si>
  <si>
    <t>VARIEDADES JOTA</t>
  </si>
  <si>
    <t>IVAN ANTONIO GAMERO MARTINEZ</t>
  </si>
  <si>
    <t>MONTEBELLO</t>
  </si>
  <si>
    <t>IVANGAMERO@MISENA.EDU.CO</t>
  </si>
  <si>
    <t>CR 21 # 19 35 BRR CENTRO PARQUE PRINCIPAL</t>
  </si>
  <si>
    <t>3759</t>
  </si>
  <si>
    <t>VARIEDADES JUANFER OCAÃ'A</t>
  </si>
  <si>
    <t>25017</t>
  </si>
  <si>
    <t>VARIEDADES JULIANA EL CERRITO</t>
  </si>
  <si>
    <t>23545</t>
  </si>
  <si>
    <t>VARIEDADES KAMY</t>
  </si>
  <si>
    <t>VARIEDADES THOMY</t>
  </si>
  <si>
    <t>CURITI</t>
  </si>
  <si>
    <t>CL 8 # 4 07 BRR SAN ROQUE</t>
  </si>
  <si>
    <t>21536</t>
  </si>
  <si>
    <t>VARIEDADES L &amp; K</t>
  </si>
  <si>
    <t>INTERNET NESTORNET</t>
  </si>
  <si>
    <t>CR 4 # 3 54 BRR CENTRO</t>
  </si>
  <si>
    <t>20557</t>
  </si>
  <si>
    <t>VARIEDADES LA FINA</t>
  </si>
  <si>
    <t>CAMILO CASTELLANOS   ROJAS</t>
  </si>
  <si>
    <t>Clle 14# 2b-26 ocean tec</t>
  </si>
  <si>
    <t>PAGA DAKI</t>
  </si>
  <si>
    <t>CL. 16 #1-10 TAGANGA SANTA MARTA</t>
  </si>
  <si>
    <t>24894</t>
  </si>
  <si>
    <t>VARIEDADES LA GALERIA</t>
  </si>
  <si>
    <t>2383</t>
  </si>
  <si>
    <t>VARIEDADES LA MACARENA</t>
  </si>
  <si>
    <t>8464</t>
  </si>
  <si>
    <t>TECHO ROJO BRION</t>
  </si>
  <si>
    <t>24734</t>
  </si>
  <si>
    <t>TECNICEL JULI.JB</t>
  </si>
  <si>
    <t>25387</t>
  </si>
  <si>
    <t>TECNISERVICIOS P&amp;P</t>
  </si>
  <si>
    <t>NANCY CONGOTE</t>
  </si>
  <si>
    <t>BARRIO LA OTRABANDA</t>
  </si>
  <si>
    <t>20543</t>
  </si>
  <si>
    <t>TECNOCEL SUTAMARCHAN</t>
  </si>
  <si>
    <t>8533</t>
  </si>
  <si>
    <t>TECSAPUNTONET</t>
  </si>
  <si>
    <t>17345</t>
  </si>
  <si>
    <t>TELCEL LA CRUZADA</t>
  </si>
  <si>
    <t>DIANA MARCELA TAMAYO ARENAS</t>
  </si>
  <si>
    <t>REMEDIOS</t>
  </si>
  <si>
    <t>La voga</t>
  </si>
  <si>
    <t>PERFUMERA</t>
  </si>
  <si>
    <t>VEGACHI</t>
  </si>
  <si>
    <t>CRA. 50 #50-20 VEGACHI VEGACH ANTIOQUIA</t>
  </si>
  <si>
    <t>15290</t>
  </si>
  <si>
    <t>TELECENTRO PUERTO RICO</t>
  </si>
  <si>
    <t>13036</t>
  </si>
  <si>
    <t>TELECO.MUNICACIONES MARYI</t>
  </si>
  <si>
    <t>ANT0NIO VALENCIA BUITRAGO</t>
  </si>
  <si>
    <t>FRESNO</t>
  </si>
  <si>
    <t>Calle   #  746     Barri</t>
  </si>
  <si>
    <t>PAPELERIA MUNDO ESCOLAR CYL</t>
  </si>
  <si>
    <t>CALLE 3 7 19</t>
  </si>
  <si>
    <t>19130</t>
  </si>
  <si>
    <t>TELECOM TAMESIS</t>
  </si>
  <si>
    <t>DIEGO RESTREPO</t>
  </si>
  <si>
    <t>calle 14 14-34</t>
  </si>
  <si>
    <t>13349</t>
  </si>
  <si>
    <t>TELECOMUNICACIONES DEL SUR.NET</t>
  </si>
  <si>
    <t>PLATIK - PAPELERIA ARCOIRIS</t>
  </si>
  <si>
    <t>CR 20A 67 02 SUR</t>
  </si>
  <si>
    <t>SOINTEC</t>
  </si>
  <si>
    <t>CR 20 D # 67 25 - SUR BRR SAN FRANCISCO</t>
  </si>
  <si>
    <t>13328</t>
  </si>
  <si>
    <t>TELECOMUNICACIONES EL MIRADOR</t>
  </si>
  <si>
    <t>CL 18 A # 1 A 08 BRR EL MIRADOR</t>
  </si>
  <si>
    <t>21664</t>
  </si>
  <si>
    <t>VARIEDADES LA MISERICORDIA DE SAN MARCOS</t>
  </si>
  <si>
    <t>COLPAGOS SAN MARCOS</t>
  </si>
  <si>
    <t>CL 15 # 24 33 BRR EL CENTRO</t>
  </si>
  <si>
    <t>23937</t>
  </si>
  <si>
    <t>VARIEDADES LA SANTANDEREANA ARACERI LEMUS</t>
  </si>
  <si>
    <t>MARLENIS GIL RU??Z</t>
  </si>
  <si>
    <t>Carrera 28 a 24 19</t>
  </si>
  <si>
    <t>22381</t>
  </si>
  <si>
    <t>VARIEDADES LAR</t>
  </si>
  <si>
    <t>PLATIK - TIENDA DE COLORES</t>
  </si>
  <si>
    <t>CALLE 80 69K 73</t>
  </si>
  <si>
    <t>SUPERMERCADO AV ROJAS</t>
  </si>
  <si>
    <t>CR 70 # 79 9 BRR BONANZA</t>
  </si>
  <si>
    <t>21210</t>
  </si>
  <si>
    <t>VARIEDADES LEO G</t>
  </si>
  <si>
    <t>17665</t>
  </si>
  <si>
    <t>VARIEDADES LIZ DE FIRAVITOBA</t>
  </si>
  <si>
    <t>1478</t>
  </si>
  <si>
    <t>VARIEDADES LOS DELFINES</t>
  </si>
  <si>
    <t>21779</t>
  </si>
  <si>
    <t>VARIEDADES MAESPA</t>
  </si>
  <si>
    <t>PLATIK - PUNTO  DELRINCON</t>
  </si>
  <si>
    <t>SILOS</t>
  </si>
  <si>
    <t>KDX 30 SILOS</t>
  </si>
  <si>
    <t>TIENDA KARINA</t>
  </si>
  <si>
    <t>CL 1 A # 0 62  CRR BABEGA BRR PARAISO</t>
  </si>
  <si>
    <t>25328</t>
  </si>
  <si>
    <t>VARIEDADES MERKAFACIL</t>
  </si>
  <si>
    <t>14022</t>
  </si>
  <si>
    <t>VARIEDADES MIRAMAR</t>
  </si>
  <si>
    <t>23945</t>
  </si>
  <si>
    <t>VARIEDADES MONI PG</t>
  </si>
  <si>
    <t>DIANA MARCELA  GIRALDO VARGAS</t>
  </si>
  <si>
    <t>Cra 72 n 20 f 08</t>
  </si>
  <si>
    <t>2247</t>
  </si>
  <si>
    <t>VARIEDADES NECOTELEFONICA DE URABA</t>
  </si>
  <si>
    <t>25138</t>
  </si>
  <si>
    <t>TELECOMUNICACIONES LA 25</t>
  </si>
  <si>
    <t>MARIA ISABEL BERNAL</t>
  </si>
  <si>
    <t>Cra 6 # 26 17</t>
  </si>
  <si>
    <t>TELECABINAS LA 25</t>
  </si>
  <si>
    <t>CL 25 # 4 A 04 BRR  MACARENA</t>
  </si>
  <si>
    <t>9308</t>
  </si>
  <si>
    <t>TELECOMUNICACIONES LA CRECIENTE</t>
  </si>
  <si>
    <t>PLATIK - LIONHEART</t>
  </si>
  <si>
    <t>CR 90 49D 79 SUR</t>
  </si>
  <si>
    <t>TELECOMUNICACIONES MG</t>
  </si>
  <si>
    <t>CR 91 A # 51 08 - SUR BRR OSORIO DIEZ</t>
  </si>
  <si>
    <t>12722</t>
  </si>
  <si>
    <t>TELECOMUNICACIONES LA CRECIENTE 2</t>
  </si>
  <si>
    <t>20919</t>
  </si>
  <si>
    <t>TELECOMUNICACIONES LADY</t>
  </si>
  <si>
    <t>13892</t>
  </si>
  <si>
    <t>TELECOMUNICACIONES MONSU</t>
  </si>
  <si>
    <t>LITOSOCIAL</t>
  </si>
  <si>
    <t>CARRERA 29C N. 76-06</t>
  </si>
  <si>
    <t>6944</t>
  </si>
  <si>
    <t>TELECOMUNICACIONES MY KATY</t>
  </si>
  <si>
    <t>PLATIK - FERREMISCELANEA BRIYIS</t>
  </si>
  <si>
    <t>CR 105 16H 52</t>
  </si>
  <si>
    <t>23118</t>
  </si>
  <si>
    <t>21603</t>
  </si>
  <si>
    <t>TELECOMUNICACIONES WEJUS</t>
  </si>
  <si>
    <t>ANA PRISCILA GOMEZ B</t>
  </si>
  <si>
    <t>LA BELLEZA</t>
  </si>
  <si>
    <t>CR 3 # 6 26 BRR CENTRO</t>
  </si>
  <si>
    <t>18250</t>
  </si>
  <si>
    <t>TELECOMUNICACIONESCOM</t>
  </si>
  <si>
    <t>14202</t>
  </si>
  <si>
    <t>TELEFONET COMUNICAT</t>
  </si>
  <si>
    <t>24694</t>
  </si>
  <si>
    <t>TELEFONIA CELULAR LA ESMERALDA</t>
  </si>
  <si>
    <t>EL CRISTAL FOTOGRAFA</t>
  </si>
  <si>
    <t>CL. 2 #4-62 ARAUQUITA ARAUCA COLOMBIA</t>
  </si>
  <si>
    <t>21605</t>
  </si>
  <si>
    <t>VARIEDADES PEQUEÃ'IN DE GUACA</t>
  </si>
  <si>
    <t>MC ELCTRICOS</t>
  </si>
  <si>
    <t>CL 5 # 4 72 BRR SOCORRO</t>
  </si>
  <si>
    <t>21391</t>
  </si>
  <si>
    <t>VARIEDADES PUNTO NET</t>
  </si>
  <si>
    <t>MONICA  SISTEMAS</t>
  </si>
  <si>
    <t>ACHÍ</t>
  </si>
  <si>
    <t>Pasacaballos  cl 3ra n 2</t>
  </si>
  <si>
    <t>15930</t>
  </si>
  <si>
    <t>VARIEDADES ROKAFUL</t>
  </si>
  <si>
    <t>PAOLA  ANDREA LARRAHONDO</t>
  </si>
  <si>
    <t>Carrera 12  # 13 52</t>
  </si>
  <si>
    <t>INTERCOMUNICACIONES CORTES</t>
  </si>
  <si>
    <t>CRA. 13 #14-17 CALI VALLE DEL CAUCA</t>
  </si>
  <si>
    <t>18450</t>
  </si>
  <si>
    <t>VARIEDADES ROSMERY OBANDO</t>
  </si>
  <si>
    <t>MILENA PARRA</t>
  </si>
  <si>
    <t>OBANDO</t>
  </si>
  <si>
    <t>carrera 5 20-55</t>
  </si>
  <si>
    <t>MULTISERVICIOS SILVANA</t>
  </si>
  <si>
    <t>CR 3 # 7 - 61 BRR CENTRO</t>
  </si>
  <si>
    <t>23662</t>
  </si>
  <si>
    <t>VARIEDADES SANDRA.JASA COMUNICACIONES</t>
  </si>
  <si>
    <t>23514</t>
  </si>
  <si>
    <t>VARIEDADES SHELCYN</t>
  </si>
  <si>
    <t>MISCELANEA EL VERGEL</t>
  </si>
  <si>
    <t>TV 3 A # 21 - 97 BRR EL VERGEL</t>
  </si>
  <si>
    <t>22844</t>
  </si>
  <si>
    <t>VARIEDADES STEVEN C</t>
  </si>
  <si>
    <t>NANCY  NARVAEZ</t>
  </si>
  <si>
    <t>vereda san antonio</t>
  </si>
  <si>
    <t>COMPU SERVIS</t>
  </si>
  <si>
    <t>CR 8 # 2 58 BRR  JARDIN</t>
  </si>
  <si>
    <t>19553</t>
  </si>
  <si>
    <t>VARIEDADES TIMOTHEA</t>
  </si>
  <si>
    <t>norberto mantilla martinez</t>
  </si>
  <si>
    <t>calle 22#13-26</t>
  </si>
  <si>
    <t>23907</t>
  </si>
  <si>
    <t>VARIEDADES TRIPLE B BALTAZAR</t>
  </si>
  <si>
    <t>DAVID ALEJANDRO GARCIAS SANCHEZ</t>
  </si>
  <si>
    <t>calle 101 #14b-45</t>
  </si>
  <si>
    <t>21782</t>
  </si>
  <si>
    <t>VARIEDADES WILSON CUMBITARA</t>
  </si>
  <si>
    <t>DORIS  BETANCOURTH</t>
  </si>
  <si>
    <t>CUMBITARA</t>
  </si>
  <si>
    <t>Calle  PRINCIPAL PIZANDA</t>
  </si>
  <si>
    <t>24063</t>
  </si>
  <si>
    <t>VARIEDADES Y FERRETERIA EL BARATON</t>
  </si>
  <si>
    <t>NANCY MARTINEZ</t>
  </si>
  <si>
    <t>SANTA ROSA</t>
  </si>
  <si>
    <t>Calle 16 #28-38</t>
  </si>
  <si>
    <t>CL. 14 13-24 SUPERMERCADO LA ECONOMIA</t>
  </si>
  <si>
    <t>8590</t>
  </si>
  <si>
    <t>TELEINTERACTIVO.COM</t>
  </si>
  <si>
    <t>DON PAGO LA PRADERA</t>
  </si>
  <si>
    <t>CL 4 D # 60 09 BRR LA PRADERA</t>
  </si>
  <si>
    <t>17914</t>
  </si>
  <si>
    <t>TELEINTERACTIVOCOM II</t>
  </si>
  <si>
    <t>21422</t>
  </si>
  <si>
    <t>TELEMIK AB</t>
  </si>
  <si>
    <t>PUNTOSERVIS SAN JOSE DE PARE</t>
  </si>
  <si>
    <t>CR 2 # 2 77 BRR CENTRO</t>
  </si>
  <si>
    <t>8151</t>
  </si>
  <si>
    <t>TELEMOVIL.NET</t>
  </si>
  <si>
    <t>DIMARKCOM</t>
  </si>
  <si>
    <t>CL 15 # 31 45 BRR BARRIO JARDIN</t>
  </si>
  <si>
    <t>23687</t>
  </si>
  <si>
    <t>21353</t>
  </si>
  <si>
    <t>TELEPUNTO Y MENSAJERIA</t>
  </si>
  <si>
    <t>DON ANTONIO PACHECO IZQUIERDO</t>
  </si>
  <si>
    <t>PUEBLO BELLO</t>
  </si>
  <si>
    <t>CALLE 8 1 67</t>
  </si>
  <si>
    <t>PUNTO TECNOLGICO IPHONECELL</t>
  </si>
  <si>
    <t>CRA. 62 #164-78 BOGOT COLOMBIA</t>
  </si>
  <si>
    <t>25414</t>
  </si>
  <si>
    <t>TELESAN SERVICIOS DEL SUR</t>
  </si>
  <si>
    <t>EXPRESS SANTA ROSA DEL SUR SAN</t>
  </si>
  <si>
    <t>CL 14 # 6 42 BRR SAN ISIDRO</t>
  </si>
  <si>
    <t>19179</t>
  </si>
  <si>
    <t>TELETURISMO YARIGUIES SIMACOTA</t>
  </si>
  <si>
    <t>VARIEDADES LORENA</t>
  </si>
  <si>
    <t>SIMACOTA</t>
  </si>
  <si>
    <t>CARRERA 6 # 3-63</t>
  </si>
  <si>
    <t>18364</t>
  </si>
  <si>
    <t>TELEVARIEDADES JAC</t>
  </si>
  <si>
    <t>OSCAR MONTES</t>
  </si>
  <si>
    <t>COLOSÓ</t>
  </si>
  <si>
    <t>Cll 2 6 8</t>
  </si>
  <si>
    <t>DISTRI TODO JORDAN</t>
  </si>
  <si>
    <t>TOLUVIEJO</t>
  </si>
  <si>
    <t>CARRERA 6A # 9-06 TOLUVIEJO SUCRE</t>
  </si>
  <si>
    <t>25194</t>
  </si>
  <si>
    <t>TELEVARIEDADES RIVER</t>
  </si>
  <si>
    <t>MARTHA OFELIA ORDONEZ GARCIA</t>
  </si>
  <si>
    <t>MERCADERES</t>
  </si>
  <si>
    <t>Calle 7 #8-69</t>
  </si>
  <si>
    <t>ASTRID CAROLINA MUÑOZ MORENO</t>
  </si>
  <si>
    <t>CR 3 # 5 63 BRR CENTRO</t>
  </si>
  <si>
    <t>21663</t>
  </si>
  <si>
    <t>VARIEDADES Y MISCELANEA OFIWORK</t>
  </si>
  <si>
    <t>CARLOS ANDRES CARVAJALINO JULIO</t>
  </si>
  <si>
    <t>LA GLORIA</t>
  </si>
  <si>
    <t>calle 1 b # 2 - 95</t>
  </si>
  <si>
    <t>VARIEDADES EMMANUEL</t>
  </si>
  <si>
    <t>KDX 1-20 BRR CALLE CENTRAL</t>
  </si>
  <si>
    <t>22648</t>
  </si>
  <si>
    <t>VARIEDADES Y PAPELERIA EL GORDO</t>
  </si>
  <si>
    <t>SANDRA MILENA HERNANDEZ</t>
  </si>
  <si>
    <t>Cra 32b # 38- 07</t>
  </si>
  <si>
    <t>SOLUCIONES EFECTIVAS EL TIO</t>
  </si>
  <si>
    <t>CR 33 A # 39 81  LC 2 BRR EL DIAMANTE</t>
  </si>
  <si>
    <t>11726</t>
  </si>
  <si>
    <t>VARIEDADES Y PAÃ'ALERA RAMIREZ</t>
  </si>
  <si>
    <t>24999</t>
  </si>
  <si>
    <t>VARIEDADES Y SERVICIOS JF</t>
  </si>
  <si>
    <t>23681</t>
  </si>
  <si>
    <t>VARIEDADES Y TALLER DE JOYERIA IDEAL</t>
  </si>
  <si>
    <t>JORGE ALEXANDER RODRIGUEZ RIOS</t>
  </si>
  <si>
    <t>carrera 9 #5 - 96 barrio</t>
  </si>
  <si>
    <t>SERVIYA LA VIRGINIA</t>
  </si>
  <si>
    <t>20350</t>
  </si>
  <si>
    <t>VARIEDADES Y TIENDA DE BELLEZA LUCETE</t>
  </si>
  <si>
    <t>24087</t>
  </si>
  <si>
    <t>VARIEDADES YULDAIMA.COM</t>
  </si>
  <si>
    <t>20527</t>
  </si>
  <si>
    <t>VARIMANIA</t>
  </si>
  <si>
    <t>LINETH DAYANA CONTRERAS LEON</t>
  </si>
  <si>
    <t>CÁCOTA</t>
  </si>
  <si>
    <t>sol castilla</t>
  </si>
  <si>
    <t>AG LABATECA</t>
  </si>
  <si>
    <t>LABATECA</t>
  </si>
  <si>
    <t>CL 3 # 1 A 11 BRR QUINTA REAL</t>
  </si>
  <si>
    <t>23893</t>
  </si>
  <si>
    <t>VATTO</t>
  </si>
  <si>
    <t>CL 12 # 9 84 BRR VILLA DE SAN DIEGO</t>
  </si>
  <si>
    <t>22911</t>
  </si>
  <si>
    <t>VELEZ GIRALDO DORIS PATRICIA</t>
  </si>
  <si>
    <t>YADITH  DE LA CRUZ</t>
  </si>
  <si>
    <t>calle 35 #43-74</t>
  </si>
  <si>
    <t>14384</t>
  </si>
  <si>
    <t>VELOCIDAD EXTREMA</t>
  </si>
  <si>
    <t>MARLY JOHANNA ECHEVERRY LEAL</t>
  </si>
  <si>
    <t>Cra 24 # 30 - 51 barrio</t>
  </si>
  <si>
    <t>OFFITRAZOS PAPELERIA</t>
  </si>
  <si>
    <t>CL. 22 #23-72 BUCARAMANGA SANTANDER</t>
  </si>
  <si>
    <t>20690</t>
  </si>
  <si>
    <t>TELEYA SERVICIOS DEL SUR VELASQUEZ</t>
  </si>
  <si>
    <t>16162</t>
  </si>
  <si>
    <t>TERRANET.COM</t>
  </si>
  <si>
    <t>JULIETA JOHANA GOMEZ LOAIZA</t>
  </si>
  <si>
    <t>TIERRALTA</t>
  </si>
  <si>
    <t>Calle 14   # 11  - 27</t>
  </si>
  <si>
    <t>TU COMPRA EFICAZ</t>
  </si>
  <si>
    <t>CR 11 A # 26 47 BRR LA PAZ</t>
  </si>
  <si>
    <t>9623</t>
  </si>
  <si>
    <t>TIARA ACCESORIOS</t>
  </si>
  <si>
    <t>21251</t>
  </si>
  <si>
    <t>TIENDA ALAVARO JAVIER VILLADA ORDONEZ</t>
  </si>
  <si>
    <t>22013</t>
  </si>
  <si>
    <t>TIENDA ANGIE JULIETH</t>
  </si>
  <si>
    <t>MAYERLY BENAVIDES GARCIA</t>
  </si>
  <si>
    <t>Calle 5 # 8 - 27</t>
  </si>
  <si>
    <t>AGRO SUCRE</t>
  </si>
  <si>
    <t>SUCRE</t>
  </si>
  <si>
    <t>CL 6 # 4 18 BRR SUCRE</t>
  </si>
  <si>
    <t>678</t>
  </si>
  <si>
    <t>TIENDA BUCARICA DE LA 41</t>
  </si>
  <si>
    <t>21819</t>
  </si>
  <si>
    <t>TIENDA CAÃ'AVERAL YEISON CUARTAS</t>
  </si>
  <si>
    <t>GIL MEDINA</t>
  </si>
  <si>
    <t>Carrera 6 # 8-04</t>
  </si>
  <si>
    <t>PANADERIA LA CALIDAD DE VICTORIA</t>
  </si>
  <si>
    <t>CL 7 # 5 60 BRR CENTRO</t>
  </si>
  <si>
    <t>22194</t>
  </si>
  <si>
    <t>TIENDA CENTRAL JAMBALO</t>
  </si>
  <si>
    <t>MERKVANA</t>
  </si>
  <si>
    <t>CL 9 # 2 59 BRR CENTRO</t>
  </si>
  <si>
    <t>20453</t>
  </si>
  <si>
    <t>TIENDA CHESTER</t>
  </si>
  <si>
    <t>MONICA PEREZ</t>
  </si>
  <si>
    <t>Cra 87a 80-40</t>
  </si>
  <si>
    <t>23984</t>
  </si>
  <si>
    <t>TIENDA CHIKILIN</t>
  </si>
  <si>
    <t>CALLE 80 N 2 - 04 MINUTO DE DIOS 4 ETAPA</t>
  </si>
  <si>
    <t>25156</t>
  </si>
  <si>
    <t>TIENDA DE BELLEZA Y PAPELERIA LA NOTA</t>
  </si>
  <si>
    <t>5965</t>
  </si>
  <si>
    <t>VENNETODO</t>
  </si>
  <si>
    <t>24297</t>
  </si>
  <si>
    <t>VENTA, MANTENIMIENTO Y REPARACION ALEX</t>
  </si>
  <si>
    <t>23967</t>
  </si>
  <si>
    <t>VENTANA CAFE</t>
  </si>
  <si>
    <t>LUZ MARINA CARDONA RAMIREZ</t>
  </si>
  <si>
    <t>carrera 70 # 80-100</t>
  </si>
  <si>
    <t>18606</t>
  </si>
  <si>
    <t>VETERINARIA AGROVALLE</t>
  </si>
  <si>
    <t>MINIMARKET LA 18 DEL PUERTO</t>
  </si>
  <si>
    <t>CL 13 # 18 03 BRR VILLA DEL RIO</t>
  </si>
  <si>
    <t>10572</t>
  </si>
  <si>
    <t>VFARIEDADES LA CIGUEÃ'ITA</t>
  </si>
  <si>
    <t>MARIA PAULA TANGARIFE LONDORRO</t>
  </si>
  <si>
    <t>CRA 1A N 7 40</t>
  </si>
  <si>
    <t>24094</t>
  </si>
  <si>
    <t>VGA DROGUERIA</t>
  </si>
  <si>
    <t>SUPER DROGAS LA FLORIDA</t>
  </si>
  <si>
    <t>CL 116 # 34 B - 37 BRR ZAPAMANGA II</t>
  </si>
  <si>
    <t>24856</t>
  </si>
  <si>
    <t>VHF COMUNIC@ARTE 2</t>
  </si>
  <si>
    <t>23931</t>
  </si>
  <si>
    <t>VHF COMUNIC@RTE</t>
  </si>
  <si>
    <t>PLATIK - @CELCENTER</t>
  </si>
  <si>
    <t>CRA 90 69A 90</t>
  </si>
  <si>
    <t>VHF COMUNICARTE</t>
  </si>
  <si>
    <t>CRA. 90 #69A-57 BOGOT COLOMBIA</t>
  </si>
  <si>
    <t>12655</t>
  </si>
  <si>
    <t>VIA BALOTO TEUSAQUILLO</t>
  </si>
  <si>
    <t>23541</t>
  </si>
  <si>
    <t>VIBROTERMINADO A&amp;Z</t>
  </si>
  <si>
    <t>MULTISERVICIOS EXPRES LA 44</t>
  </si>
  <si>
    <t>CL 44 # 14 D 19  AP 112 BRR PORTAL DE</t>
  </si>
  <si>
    <t>25393</t>
  </si>
  <si>
    <t>VIDA FARMA BLUE</t>
  </si>
  <si>
    <t>OLGA  LONDO??O (LA ECONOMIA)</t>
  </si>
  <si>
    <t>calle 68 #64-14</t>
  </si>
  <si>
    <t>1555</t>
  </si>
  <si>
    <t>TIENDA DE SERVICIOS COPIAS MARLIN</t>
  </si>
  <si>
    <t>22387</t>
  </si>
  <si>
    <t>TIENDA DEL PELUQUERO LA 99</t>
  </si>
  <si>
    <t>MARIA ISABEL VELEZ VELEZ</t>
  </si>
  <si>
    <t>Calle 99  #  47  34   Ba</t>
  </si>
  <si>
    <t>22872</t>
  </si>
  <si>
    <t>TIENDA DEPORTIVA JEB</t>
  </si>
  <si>
    <t>AKXESINCOM</t>
  </si>
  <si>
    <t>CR 3 # 8 16 BRR CENTRO</t>
  </si>
  <si>
    <t>17964</t>
  </si>
  <si>
    <t>TIENDA DEPORTIVA LYM</t>
  </si>
  <si>
    <t>19586</t>
  </si>
  <si>
    <t>TIENDA DONDE PANCHA</t>
  </si>
  <si>
    <t>IDALY ROMERO</t>
  </si>
  <si>
    <t>Calle 4 3c</t>
  </si>
  <si>
    <t>LIMONETCOM</t>
  </si>
  <si>
    <t>CR 25 # 1 D 19 BRR LOS GUADALES III</t>
  </si>
  <si>
    <t>14770</t>
  </si>
  <si>
    <t>TIENDA EL FUTURO</t>
  </si>
  <si>
    <t>PLATIK - TAURO Y LIBRA CAFE</t>
  </si>
  <si>
    <t>TV 7A ESTE 88B 20 SUR</t>
  </si>
  <si>
    <t>VARIEDADESCASTILLONET</t>
  </si>
  <si>
    <t>CL 87 B SUR # 6 B 37 - ESTE BRR EL BOSQUE</t>
  </si>
  <si>
    <t>6311</t>
  </si>
  <si>
    <t>TIENDA EL GRAN VALLE N.P.</t>
  </si>
  <si>
    <t>24784</t>
  </si>
  <si>
    <t>TIENDA EL PARQUE COTOPRIX</t>
  </si>
  <si>
    <t>RONALD HERNANDEZ BENJUMEA</t>
  </si>
  <si>
    <t>calle 6 # 4 06 camarones</t>
  </si>
  <si>
    <t>EXPRESS RIOHACHA CRR</t>
  </si>
  <si>
    <t>CR 6 # 7 46 BRR CORREGIMIENTO DE</t>
  </si>
  <si>
    <t>23616</t>
  </si>
  <si>
    <t>TIENDA EVELIN CHARLOTTE</t>
  </si>
  <si>
    <t>TIENDA PE??ALERA LA HORMIGUITA</t>
  </si>
  <si>
    <t>Calle 26 23 04  antonio</t>
  </si>
  <si>
    <t>CL 29 # 25 107 BRR PORVENIR</t>
  </si>
  <si>
    <t>25348</t>
  </si>
  <si>
    <t>TIENDA LA 66 PUERTA DEL SOL</t>
  </si>
  <si>
    <t>ROBINSON EDUARDO P??REZ</t>
  </si>
  <si>
    <t>Carrera 28 60 26 Torre 4</t>
  </si>
  <si>
    <t>FERRETERA Y VARIEDADES EL GRAN</t>
  </si>
  <si>
    <t>CL 67 # 24 21 BRR LA VICTORIA</t>
  </si>
  <si>
    <t>741</t>
  </si>
  <si>
    <t>TIENDA LA 96</t>
  </si>
  <si>
    <t>ROGER BARROS</t>
  </si>
  <si>
    <t>CARRERA 46 # 93-74 el po</t>
  </si>
  <si>
    <t>12687</t>
  </si>
  <si>
    <t>VIDEO BAM BAM 2</t>
  </si>
  <si>
    <t>18635</t>
  </si>
  <si>
    <t>VIDEO CAPRICHO</t>
  </si>
  <si>
    <t>SANDRA CESPEDES EL COMPETIDOR</t>
  </si>
  <si>
    <t>Carrera 51  #  58-72</t>
  </si>
  <si>
    <t>EDS ELSURTIDOR</t>
  </si>
  <si>
    <t>CR 48 # 53 01 BRR FUNDADORES</t>
  </si>
  <si>
    <t>14990</t>
  </si>
  <si>
    <t>VIDEO STORE GOLDEN RED</t>
  </si>
  <si>
    <t>MAXIMILIANO CASAS</t>
  </si>
  <si>
    <t>CARrera 5 # 9 - 38</t>
  </si>
  <si>
    <t>FENIXCOM</t>
  </si>
  <si>
    <t>CR 3 # 7 24 BRR FUSAGASUGA NORTE</t>
  </si>
  <si>
    <t>24322</t>
  </si>
  <si>
    <t>VIDEO TIENDA EL DRAGON ROJO</t>
  </si>
  <si>
    <t>JHON JAIME MORENO GIRARDOTA</t>
  </si>
  <si>
    <t>Calle 5  #  12  63   Bar</t>
  </si>
  <si>
    <t>VIDEOPAPELERIA YURWI</t>
  </si>
  <si>
    <t>CL 4 # 14B-20</t>
  </si>
  <si>
    <t>24902</t>
  </si>
  <si>
    <t>VIDEORAMA 38</t>
  </si>
  <si>
    <t>11160</t>
  </si>
  <si>
    <t>VITAL AUTOSERVICIOS S.A.</t>
  </si>
  <si>
    <t>13401</t>
  </si>
  <si>
    <t>VITAL PLUS DROGUERIA</t>
  </si>
  <si>
    <t>LIANA PEREZ</t>
  </si>
  <si>
    <t>Calle 2  Kr # 11 E -</t>
  </si>
  <si>
    <t>PUNTO VIRTUAL</t>
  </si>
  <si>
    <t>CL 7 # 10 E 32 BRR ARACATACA MAGDALENA</t>
  </si>
  <si>
    <t>14743</t>
  </si>
  <si>
    <t>VITTORIO PASTA Y PIZZA</t>
  </si>
  <si>
    <t>GILMA GUARIN</t>
  </si>
  <si>
    <t>Carrera 21  #  21  63</t>
  </si>
  <si>
    <t>11259</t>
  </si>
  <si>
    <t>VIVE FARMA NO 3</t>
  </si>
  <si>
    <t>KLERGODREAMS SAS</t>
  </si>
  <si>
    <t>CR 123 # 131 80  BL 212 LC 1 BRR SUBA</t>
  </si>
  <si>
    <t>11260</t>
  </si>
  <si>
    <t>VIVE FARMA NO 5</t>
  </si>
  <si>
    <t>PLATIK - PAPELERIA DG PRISMA</t>
  </si>
  <si>
    <t>TV 120A 129D 27 L 25</t>
  </si>
  <si>
    <t>MUNDO NET</t>
  </si>
  <si>
    <t>CR 121 # 129 D - 18 BRR SUBA VILLAMARIA</t>
  </si>
  <si>
    <t>17253</t>
  </si>
  <si>
    <t>VIVERES JUANCHO S</t>
  </si>
  <si>
    <t>SENDEROS 360</t>
  </si>
  <si>
    <t>CRA. 4 #12-71 FUNZA CUNDINAMARCA</t>
  </si>
  <si>
    <t>17877</t>
  </si>
  <si>
    <t>VIVERES JUANCHOS</t>
  </si>
  <si>
    <t>283</t>
  </si>
  <si>
    <t>TIENDA LA ANTIOQUENITA CENTRO</t>
  </si>
  <si>
    <t>9904</t>
  </si>
  <si>
    <t>TIENDA LA CONTRASENA NO 2</t>
  </si>
  <si>
    <t>19223</t>
  </si>
  <si>
    <t>TIENDA LA DESPENSA CHUCHURUBI</t>
  </si>
  <si>
    <t>PAGO EXPRESS MONTERIA</t>
  </si>
  <si>
    <t>CR 9 # 26 33  P 01 LC 04 BRR CHUCHURUBI</t>
  </si>
  <si>
    <t>16379</t>
  </si>
  <si>
    <t>TIENDA LA MEGA TUNJA</t>
  </si>
  <si>
    <t>AUTOSERVICIO EL MANA</t>
  </si>
  <si>
    <t>CL 46 # 7 A 31 BRR ROSALES</t>
  </si>
  <si>
    <t>18683</t>
  </si>
  <si>
    <t>TIENDA LA PIZARRA</t>
  </si>
  <si>
    <t>MARY LUZ CASTRILLON</t>
  </si>
  <si>
    <t>Direcion S??per manzana</t>
  </si>
  <si>
    <t>LEOSAN N1</t>
  </si>
  <si>
    <t>CL 11 # 31 A 07 BRR LAS ACACIAS</t>
  </si>
  <si>
    <t>23538</t>
  </si>
  <si>
    <t>TIENDA LA SEVILLANA USIACUREÃ'A</t>
  </si>
  <si>
    <t>MARIANA  HERNANDEZ</t>
  </si>
  <si>
    <t>c p c o45</t>
  </si>
  <si>
    <t>CALZADO CARYAEL</t>
  </si>
  <si>
    <t>USIACURI</t>
  </si>
  <si>
    <t>CL 7 A # 21 04  LC 1 BRR BELLA VISTA</t>
  </si>
  <si>
    <t>24003</t>
  </si>
  <si>
    <t>TIENDA MIRADORES DE SAN LORENZO</t>
  </si>
  <si>
    <t>MULTISERVICIOS ZAFIROS</t>
  </si>
  <si>
    <t>CR 34 # 104 04 BRR FLORIDABLANCA</t>
  </si>
  <si>
    <t>19886</t>
  </si>
  <si>
    <t>TIENDA MIXTA EL VIEJO TIBE</t>
  </si>
  <si>
    <t>ELIAS JURADO ALVAREZ</t>
  </si>
  <si>
    <t>carrera 26 #47 - 242 bar</t>
  </si>
  <si>
    <t>7915</t>
  </si>
  <si>
    <t>TIENDA MIXTA LA MEJOR ESQUINA DEL SABOR</t>
  </si>
  <si>
    <t>KEVIN FIGUEROA  LOPEZ</t>
  </si>
  <si>
    <t>Cra 76 n 42-08</t>
  </si>
  <si>
    <t>23776</t>
  </si>
  <si>
    <t>TIENDA MIXTA LOS DOS PINOS</t>
  </si>
  <si>
    <t>11931</t>
  </si>
  <si>
    <t>TIENDA NATURISTA NATURA</t>
  </si>
  <si>
    <t>21888</t>
  </si>
  <si>
    <t>VIVERES MACROLLANO MAPIRIPAN</t>
  </si>
  <si>
    <t>13969</t>
  </si>
  <si>
    <t>VIVERES Y VARIEDADES DANILI</t>
  </si>
  <si>
    <t>PDP MOSQUERA</t>
  </si>
  <si>
    <t>CL 3 #1-45 ESTE</t>
  </si>
  <si>
    <t>21589</t>
  </si>
  <si>
    <t>VIVERO LOS RELAMPAGOS</t>
  </si>
  <si>
    <t>MINIABASTOS EL CRISOL</t>
  </si>
  <si>
    <t>RAGONVALIA</t>
  </si>
  <si>
    <t>AV. 4 #435 RAGONVALIA NORTE DE</t>
  </si>
  <si>
    <t>15333</t>
  </si>
  <si>
    <t>WEARE PUBLICIDAD</t>
  </si>
  <si>
    <t>MISCELANEA DANA</t>
  </si>
  <si>
    <t>CR 15 # 23 21 BRR CENTRO</t>
  </si>
  <si>
    <t>17603</t>
  </si>
  <si>
    <t>WFYF TELECOMUNICACIONES COM</t>
  </si>
  <si>
    <t>23499</t>
  </si>
  <si>
    <t>WINNERS CAFE INTERNET</t>
  </si>
  <si>
    <t>DPAGOS SERVICIOS SAS  TULUA</t>
  </si>
  <si>
    <t>CL 27 # 30 49  LC 111 CC MADEIRA PLAZA BRR</t>
  </si>
  <si>
    <t>13043</t>
  </si>
  <si>
    <t>WORLD COMUNICACIONES.COM</t>
  </si>
  <si>
    <t>23226</t>
  </si>
  <si>
    <t>WS MULTISERVICIOS</t>
  </si>
  <si>
    <t>21379</t>
  </si>
  <si>
    <t>WWW JULIX COM</t>
  </si>
  <si>
    <t>23143</t>
  </si>
  <si>
    <t>WWW/INTERCOMUNICACIONESAM.COM</t>
  </si>
  <si>
    <t>PLATIK - DROGAS ANA</t>
  </si>
  <si>
    <t>CL 81 A SUR 10 07</t>
  </si>
  <si>
    <t>24795</t>
  </si>
  <si>
    <t>YANIRA ZURLAY MUÃ'OZ CARVAJAL</t>
  </si>
  <si>
    <t>MARITZA CANDELO</t>
  </si>
  <si>
    <t>Calle 72 #  1h 39   Barr</t>
  </si>
  <si>
    <t>SERVICIOS TECNICOS Y</t>
  </si>
  <si>
    <t>CL 73 A # 1 I BIS 23 BRR PETECUY</t>
  </si>
  <si>
    <t>18789</t>
  </si>
  <si>
    <t>TIENDA NATURISTA Y FARMACIA FUENTE DE VIDA</t>
  </si>
  <si>
    <t>JANETH SANCHEZ RODRIGUEZ - #2</t>
  </si>
  <si>
    <t>CUBARRAL</t>
  </si>
  <si>
    <t>cubarral</t>
  </si>
  <si>
    <t>SURTIFRUVER DEL ARIARI</t>
  </si>
  <si>
    <t>CL. 6 #10-65 SAN LUS DE CUBARRAL META</t>
  </si>
  <si>
    <t>15197</t>
  </si>
  <si>
    <t>TIENDA NICOLAS DE FEDERMAN</t>
  </si>
  <si>
    <t>18603</t>
  </si>
  <si>
    <t>TIENDA ORNATO</t>
  </si>
  <si>
    <t>24037</t>
  </si>
  <si>
    <t>TIENDA PORRAS</t>
  </si>
  <si>
    <t>NATALIA ANDREA LONDORRO</t>
  </si>
  <si>
    <t>cl 77ee 91b 50</t>
  </si>
  <si>
    <t>22496</t>
  </si>
  <si>
    <t>TIENDA PRIMAVERA GUAMAL</t>
  </si>
  <si>
    <t>SUPERMERCADO EL MADRIGAL 1</t>
  </si>
  <si>
    <t>CL. 11 #11-45 GUAMAL META COLOMBIA</t>
  </si>
  <si>
    <t>8742</t>
  </si>
  <si>
    <t>TIENDA REFRESQUERIA ALASKA</t>
  </si>
  <si>
    <t>JULIO LAGUNA</t>
  </si>
  <si>
    <t>cr 43b # 87 -05</t>
  </si>
  <si>
    <t>392</t>
  </si>
  <si>
    <t>TIENDA REVIVIR</t>
  </si>
  <si>
    <t>NANCY BOLIVAR CRA. 49</t>
  </si>
  <si>
    <t>cra 49 calle 72</t>
  </si>
  <si>
    <t>20068</t>
  </si>
  <si>
    <t>TIENDA SAGRADO CORAZON DE PALMAR</t>
  </si>
  <si>
    <t>KEVIN CASELLAS CHARRIS</t>
  </si>
  <si>
    <t>Calle 7 Carr?? 7#7-36</t>
  </si>
  <si>
    <t>13321</t>
  </si>
  <si>
    <t>TIENDA SHAROLD Y LILIAN</t>
  </si>
  <si>
    <t>WENDY  ROA ALONSO</t>
  </si>
  <si>
    <t>Calle 18 34 54</t>
  </si>
  <si>
    <t>16638</t>
  </si>
  <si>
    <t>TIENDA SUPERPRIMAVERAL</t>
  </si>
  <si>
    <t>19494</t>
  </si>
  <si>
    <t>TIENDA SUPERPRIMAVERAL 2</t>
  </si>
  <si>
    <t>VARIEDADES SR COMUNICACIONES</t>
  </si>
  <si>
    <t>CR 18 # 14 39 BRR CENTRO</t>
  </si>
  <si>
    <t>17468</t>
  </si>
  <si>
    <t>YARA MARKET SAS</t>
  </si>
  <si>
    <t>PIKIS PAPER</t>
  </si>
  <si>
    <t>CALLE 6D # 3 20 () BOGOTA BOGOTA</t>
  </si>
  <si>
    <t>24962</t>
  </si>
  <si>
    <t>YAZ EXPRESS PAGOS &amp; COMUNICACIONES</t>
  </si>
  <si>
    <t>SISTEMAS ONLINE</t>
  </si>
  <si>
    <t>CALLE 5 # 50-103</t>
  </si>
  <si>
    <t>24892</t>
  </si>
  <si>
    <t>YAZCONNECTION.COM</t>
  </si>
  <si>
    <t>ICELL COSMOCENTRO</t>
  </si>
  <si>
    <t>CL 5 # 50 103  LC 149-150 BRR CENTRO</t>
  </si>
  <si>
    <t>20061</t>
  </si>
  <si>
    <t>YOLYDROGAS II</t>
  </si>
  <si>
    <t>GINNA NATALIA SOLARTE CUASES</t>
  </si>
  <si>
    <t>Calle 16A # 4 - 24 barri</t>
  </si>
  <si>
    <t>TIENDA DANIEL</t>
  </si>
  <si>
    <t>CL. 6B #7-145 PASTO NARIO COLOMBIA</t>
  </si>
  <si>
    <t>22409</t>
  </si>
  <si>
    <t>YOVANNI ZEA SOLIS</t>
  </si>
  <si>
    <t>DAVID  VILLEGAS</t>
  </si>
  <si>
    <t>carrera 1D # 73a-19</t>
  </si>
  <si>
    <t>22068</t>
  </si>
  <si>
    <t>ZAMUR PUNTO DIGITAL</t>
  </si>
  <si>
    <t>FERNANDO ZAPATA ROJAS</t>
  </si>
  <si>
    <t>Cra 13 16-</t>
  </si>
  <si>
    <t>15331</t>
  </si>
  <si>
    <t>ZARATHO TARJETERIA</t>
  </si>
  <si>
    <t>23505</t>
  </si>
  <si>
    <t>ZL ZONA LIBRE</t>
  </si>
  <si>
    <t>JUANA IRIS ZARATE CABALLERO</t>
  </si>
  <si>
    <t>CALLE 14# 5-17</t>
  </si>
  <si>
    <t>20800</t>
  </si>
  <si>
    <t>ZONA DE JUEGO ESTACION 1</t>
  </si>
  <si>
    <t>PAPELERIA PENTAGONO</t>
  </si>
  <si>
    <t>AV 4 # 4 51 BRR RAGONVALIA</t>
  </si>
  <si>
    <t>21549</t>
  </si>
  <si>
    <t>ZONA DIGITAL FERNANDO</t>
  </si>
  <si>
    <t>NATAGA</t>
  </si>
  <si>
    <t>CL 2 # 7 43 BRR CENTRO</t>
  </si>
  <si>
    <t>17709</t>
  </si>
  <si>
    <t>ZONA ORIENTE</t>
  </si>
  <si>
    <t>BLANCA ARACELLY ARREDONDO0</t>
  </si>
  <si>
    <t>Calle 73   # 19 112  -</t>
  </si>
  <si>
    <t>19524</t>
  </si>
  <si>
    <t>TIENDA TORO MANSO DE LA 34</t>
  </si>
  <si>
    <t>LEIDYS KARINA BAENA JIMENEZ</t>
  </si>
  <si>
    <t>cra 7 d calle 33 81</t>
  </si>
  <si>
    <t>TORO MANSO DE LA 34</t>
  </si>
  <si>
    <t>CL 34 # 7 G 33 BRR PALMAS</t>
  </si>
  <si>
    <t>11309</t>
  </si>
  <si>
    <t>TIENDA Y DROGUERIA LINDA VISTA</t>
  </si>
  <si>
    <t>12758</t>
  </si>
  <si>
    <t>TIENDA Y DROGUERIA LINDA VISTA 2</t>
  </si>
  <si>
    <t>19407</t>
  </si>
  <si>
    <t>TIENDA Y ESTADERO CAMPO ALEGRE</t>
  </si>
  <si>
    <t>480</t>
  </si>
  <si>
    <t>TIENDA Y ESTADERO DIANA</t>
  </si>
  <si>
    <t>KATY DE LAS AGUAS</t>
  </si>
  <si>
    <t>Cr 44 44 55</t>
  </si>
  <si>
    <t>MILENA MOLINA</t>
  </si>
  <si>
    <t>CL 42 # 43 146 BRR CENTRO</t>
  </si>
  <si>
    <t>11183</t>
  </si>
  <si>
    <t>TIENDA Y MISCELANEA SANDRA PAOLA</t>
  </si>
  <si>
    <t>TUESPACIOCOM</t>
  </si>
  <si>
    <t>CL 37 # 4 I 75 BRR CENTRO</t>
  </si>
  <si>
    <t>23843</t>
  </si>
  <si>
    <t>TIENDA Y MULTISERVICIOS CRISYOJO</t>
  </si>
  <si>
    <t>21044</t>
  </si>
  <si>
    <t>TIENDA Y PAPELERIA YANIS</t>
  </si>
  <si>
    <t>ROSA DELIA MORENO PULIDO</t>
  </si>
  <si>
    <t>Calle 3   # 4  - 66   Ba</t>
  </si>
  <si>
    <t>SERVICENTRO TURMEQUE</t>
  </si>
  <si>
    <t>TURMEQUE</t>
  </si>
  <si>
    <t>CALLE 3 # 4-29</t>
  </si>
  <si>
    <t>23354</t>
  </si>
  <si>
    <t>TIENDA Y VARIEDADES LA COLMENA NO 2</t>
  </si>
  <si>
    <t>DANIEL BENAVIDEZ AMARIZ</t>
  </si>
  <si>
    <t>SANTA ANA</t>
  </si>
  <si>
    <t>santa ana sector los tub</t>
  </si>
  <si>
    <t>TALAIGUA NUEVOPUNTODE PAGO LUZ</t>
  </si>
  <si>
    <t>TALAIGUA NUEVO</t>
  </si>
  <si>
    <t>CR 5 # 16 09 BRR SAN ROQUE</t>
  </si>
  <si>
    <t>18763</t>
  </si>
  <si>
    <t>TIENDA YULAHEN</t>
  </si>
  <si>
    <t>JHON CARVAJAL</t>
  </si>
  <si>
    <t>Carrera 46 A #  90  48</t>
  </si>
  <si>
    <t>22597</t>
  </si>
  <si>
    <t>TIENDAS EXPRESS ABREGO</t>
  </si>
  <si>
    <t>LEIDY KATHERINE  GARZON 50</t>
  </si>
  <si>
    <t>CALLE 24A # 13A - 03 alf</t>
  </si>
  <si>
    <t>17166</t>
  </si>
  <si>
    <t>SUPERTIENDA ALASKA 166</t>
  </si>
  <si>
    <t>14826</t>
  </si>
  <si>
    <t>SUPERTIENDA BARRANQUILLITA</t>
  </si>
  <si>
    <t>YERI  A.  GARCIA</t>
  </si>
  <si>
    <t>Cra. 15 # 59- 95 Nueva B</t>
  </si>
  <si>
    <t>JHONY RUBIANO</t>
  </si>
  <si>
    <t>CL 62 # 12 E 13 BRR LA FLORESTA</t>
  </si>
  <si>
    <t>21022</t>
  </si>
  <si>
    <t>SUPERTIENDA DROGUERIA STO CHINU</t>
  </si>
  <si>
    <t>MERCEDES AVILEZ MORALES</t>
  </si>
  <si>
    <t>Cra 8 calle 10-65</t>
  </si>
  <si>
    <t>CR 14 NO. 6 29 AL LADO DE ELECTRICARIBE</t>
  </si>
  <si>
    <t>6531</t>
  </si>
  <si>
    <t>SUPERTIENDA EUROS SERVICES</t>
  </si>
  <si>
    <t>VALENTINA  PEREZ</t>
  </si>
  <si>
    <t>carrera 15 32a 28</t>
  </si>
  <si>
    <t>TIENDA Y VARIEDADES EL NEGUS</t>
  </si>
  <si>
    <t>CL 12A # 30-43</t>
  </si>
  <si>
    <t>15761</t>
  </si>
  <si>
    <t>SUPERTIENDA LA LORENA</t>
  </si>
  <si>
    <t>LEIDY ECHEVERRY</t>
  </si>
  <si>
    <t>PUEBLO RICO</t>
  </si>
  <si>
    <t>Calle 7 NO 203</t>
  </si>
  <si>
    <t>FOTO MARIO</t>
  </si>
  <si>
    <t>CRA. 4 #5-83 PUEBLO RICO RISARALDA</t>
  </si>
  <si>
    <t>5730</t>
  </si>
  <si>
    <t>SUPERTIENDA OLIMPICA 021</t>
  </si>
  <si>
    <t>ROSA PEREZ</t>
  </si>
  <si>
    <t>Cra 21b 63c 31</t>
  </si>
  <si>
    <t>CRA. 21B 63B-50 INT. OLIMPICA 21</t>
  </si>
  <si>
    <t>15374</t>
  </si>
  <si>
    <t>SUPERTIENDA OLIMPICA 068</t>
  </si>
  <si>
    <t>LEIDY VIVIANA URIBE</t>
  </si>
  <si>
    <t>Cr 28 n 68b 20</t>
  </si>
  <si>
    <t>SIVA CAFE INTERNET</t>
  </si>
  <si>
    <t>CR 27 # 64 56  LC 1 BRR NUEVA GRANADA</t>
  </si>
  <si>
    <t>5736</t>
  </si>
  <si>
    <t>SUPERTIENDA OLIMPICA 072</t>
  </si>
  <si>
    <t>NINFA GIMENEZ</t>
  </si>
  <si>
    <t>Cra 48 72 135</t>
  </si>
  <si>
    <t>9946</t>
  </si>
  <si>
    <t>SUPERTIENDA OLIMPICA 076</t>
  </si>
  <si>
    <t>PLATIK - ALMACEN J Y Z SUPERIOR NO</t>
  </si>
  <si>
    <t>CALLE 76  48 41</t>
  </si>
  <si>
    <t>10931</t>
  </si>
  <si>
    <t>SUPERTIENDA OLIMPICA 082</t>
  </si>
  <si>
    <t>MARTHA HERNANDEZ</t>
  </si>
  <si>
    <t>CRA 44 # 80-64</t>
  </si>
  <si>
    <t>15373</t>
  </si>
  <si>
    <t>SUPERTIENDA OLIMPICA 503</t>
  </si>
  <si>
    <t>YEIMI VALLE</t>
  </si>
  <si>
    <t>Cra 4c 23 56 punto canch</t>
  </si>
  <si>
    <t>VARIEDADES LELY</t>
  </si>
  <si>
    <t>CR 42 A # 32 46 BRR COSTA HERMOSA</t>
  </si>
  <si>
    <t>5023</t>
  </si>
  <si>
    <t>RODRIGO ELIECER PINEDA DROGUERIA SANTANA</t>
  </si>
  <si>
    <t>18733</t>
  </si>
  <si>
    <t>ROUTER 66</t>
  </si>
  <si>
    <t>12420</t>
  </si>
  <si>
    <t>RS MULTISERVICIOS LA ISLA</t>
  </si>
  <si>
    <t>ANYEL SARMIENTO</t>
  </si>
  <si>
    <t>CL 55 # 17 A 86 BRR RICAUTE</t>
  </si>
  <si>
    <t>23361</t>
  </si>
  <si>
    <t>RSUAREZ CHIMICHAGUA</t>
  </si>
  <si>
    <t>23216</t>
  </si>
  <si>
    <t>RSUAREZ ESTACION DE SERVICIO CENTRAL</t>
  </si>
  <si>
    <t>JUAN PABLO PICON</t>
  </si>
  <si>
    <t>guamal magdalena</t>
  </si>
  <si>
    <t>INVERSIONES AMDAR</t>
  </si>
  <si>
    <t>CL 8 # 7 100 BRR CENTRO</t>
  </si>
  <si>
    <t>21073</t>
  </si>
  <si>
    <t>RUEGA 12 DE OCTUBRE</t>
  </si>
  <si>
    <t>6713</t>
  </si>
  <si>
    <t>S.A.I. NEW EMPRESA UNIPERSONAL</t>
  </si>
  <si>
    <t>RICARDO QUINTERO CIBERNET</t>
  </si>
  <si>
    <t>SAN PABLO</t>
  </si>
  <si>
    <t>carreca 5 # 11 barrio sa</t>
  </si>
  <si>
    <t>X BOXNET</t>
  </si>
  <si>
    <t>CR 5 # 17 49 BRR SAN PABLO</t>
  </si>
  <si>
    <t>23135</t>
  </si>
  <si>
    <t>S@NTY STORE</t>
  </si>
  <si>
    <t>13192</t>
  </si>
  <si>
    <t>SAI LA 28</t>
  </si>
  <si>
    <t>MONICA RODRRRGUEZ OCHOA</t>
  </si>
  <si>
    <t>CR 26 46 10</t>
  </si>
  <si>
    <t>MASRED039</t>
  </si>
  <si>
    <t>CR 28 # 48 48 BRR PALMIRA</t>
  </si>
  <si>
    <t>20721</t>
  </si>
  <si>
    <t>STO ALTAVISTA</t>
  </si>
  <si>
    <t>FRANCISCO MEJIAGEORGE</t>
  </si>
  <si>
    <t>Carrera 25   # 85  -</t>
  </si>
  <si>
    <t>22851</t>
  </si>
  <si>
    <t>STO CARMEN DE BOLIVAR</t>
  </si>
  <si>
    <t>ROSANA CABEZA LEONES</t>
  </si>
  <si>
    <t>Calle 23 #40-05</t>
  </si>
  <si>
    <t>22850</t>
  </si>
  <si>
    <t>STO LA BONGA</t>
  </si>
  <si>
    <t>21358</t>
  </si>
  <si>
    <t>STRAWBERRY</t>
  </si>
  <si>
    <t>PLATIK - ALIANZAS COMERCIALES</t>
  </si>
  <si>
    <t>CL 71 17 74</t>
  </si>
  <si>
    <t>23648</t>
  </si>
  <si>
    <t>STREET BARBER SHOP LUXURY</t>
  </si>
  <si>
    <t>22051</t>
  </si>
  <si>
    <t>SU DROGUERIA BELENCITO 3</t>
  </si>
  <si>
    <t>16747</t>
  </si>
  <si>
    <t>SU DROGUERIA BELENCITO SOGAMOSO</t>
  </si>
  <si>
    <t>18567</t>
  </si>
  <si>
    <t>SU DROGUERIA MINIMARKET ALIANZA NORTE LOS HOYOS</t>
  </si>
  <si>
    <t>SOCORRO ZUNIGA</t>
  </si>
  <si>
    <t>carrera 6 # 27-36</t>
  </si>
  <si>
    <t>17423</t>
  </si>
  <si>
    <t>SU DROGUERIA OVIEDO</t>
  </si>
  <si>
    <t>SOLUTECIT</t>
  </si>
  <si>
    <t>CL 60 SUR # 68 B 39 BRR MADELENA</t>
  </si>
  <si>
    <t>602351</t>
  </si>
  <si>
    <t>PAGATODO OCC BOSTON CICLORUTA FONTIBON</t>
  </si>
  <si>
    <t>602253</t>
  </si>
  <si>
    <t>PAGATODO OCC CAMINO AZUL</t>
  </si>
  <si>
    <t>602375</t>
  </si>
  <si>
    <t>PAGATODO OCC CARRERA 76 SANTA MARIA DEL LAGO</t>
  </si>
  <si>
    <t>602517</t>
  </si>
  <si>
    <t>PAGATODO OCC CENTRO COMERCIAL PASEO SEVILLA</t>
  </si>
  <si>
    <t>602554</t>
  </si>
  <si>
    <t>PAGATODO OCC GURUS NORMANDIA</t>
  </si>
  <si>
    <t>602484</t>
  </si>
  <si>
    <t>PAGATODO OR SATELITE CHOACHI</t>
  </si>
  <si>
    <t>602441</t>
  </si>
  <si>
    <t>PAGATODO ORI CENTRO COMERCIAL EL GRAN SAN</t>
  </si>
  <si>
    <t>602404</t>
  </si>
  <si>
    <t>PAGATODO ORI EL TRIUNFO BOGOTA</t>
  </si>
  <si>
    <t>PLASTICOS MURCIA</t>
  </si>
  <si>
    <t>CARRERA 3 # 1-11</t>
  </si>
  <si>
    <t>602282</t>
  </si>
  <si>
    <t>PAGATODO ORI RESURRECCION</t>
  </si>
  <si>
    <t>602286</t>
  </si>
  <si>
    <t>PAGATODO ORI SAN BERNARDO BOMBA TERPEL</t>
  </si>
  <si>
    <t>602347</t>
  </si>
  <si>
    <t>PAGATODO ORI SATELITE DIANA TURBAY</t>
  </si>
  <si>
    <t>PLATIK - ANA ISABEL CASANOVA</t>
  </si>
  <si>
    <t>CR 2 F 48 R 03 S</t>
  </si>
  <si>
    <t>ACTIVACELL COMUNICACIONES</t>
  </si>
  <si>
    <t>CR 5 # 48 R 24 - SUR BRR DIANA TURBAY</t>
  </si>
  <si>
    <t>17002</t>
  </si>
  <si>
    <t>PAPELERIA SANDI</t>
  </si>
  <si>
    <t>Medellin City Plaza</t>
  </si>
  <si>
    <t>Calle 36D sur No.27A - 105 Local.134-5-6 Km.1 Loma Escobero</t>
  </si>
  <si>
    <t>CESAR AUGUATO ISAZA TRICOLOR</t>
  </si>
  <si>
    <t>Carrera 36  #  39 Sur 37</t>
  </si>
  <si>
    <t>4277</t>
  </si>
  <si>
    <t>PAPELERIA TEUSAQUILLO VMG</t>
  </si>
  <si>
    <t>23712</t>
  </si>
  <si>
    <t>PAPELERIA TFI ACUARIO.NET</t>
  </si>
  <si>
    <t>CENAYDA MARIN  SIERRA</t>
  </si>
  <si>
    <t>calle   33   # 11- 03</t>
  </si>
  <si>
    <t>19282</t>
  </si>
  <si>
    <t>PAPELERIA TRIANA</t>
  </si>
  <si>
    <t>23695</t>
  </si>
  <si>
    <t>PAPELERIA UNICORNIO</t>
  </si>
  <si>
    <t>PLATIK - ANGUIES.COM</t>
  </si>
  <si>
    <t>CL  135A 93 16</t>
  </si>
  <si>
    <t>ASESORIA</t>
  </si>
  <si>
    <t>CL 139 # 94 05 BRR VILLA ELISA</t>
  </si>
  <si>
    <t>17496</t>
  </si>
  <si>
    <t>PAPELERIA VARGOS</t>
  </si>
  <si>
    <t>PLATIK - PAPELERIA VARGOS</t>
  </si>
  <si>
    <t>CL 14 107 54</t>
  </si>
  <si>
    <t>CR 106 # 15 A 25  IN 136 LC 4 BRR ZONA</t>
  </si>
  <si>
    <t>15800</t>
  </si>
  <si>
    <t>PAPELERIA VARIEDADES YOLA</t>
  </si>
  <si>
    <t>MAGDALENA GOMEZ HENAO</t>
  </si>
  <si>
    <t>vereda la primavera</t>
  </si>
  <si>
    <t>14744</t>
  </si>
  <si>
    <t>PAPELERIA VENECIA</t>
  </si>
  <si>
    <t>EVER CANO</t>
  </si>
  <si>
    <t>#      calle ppal bolomb</t>
  </si>
  <si>
    <t>20079</t>
  </si>
  <si>
    <t>PAPELERIA VIOLETA</t>
  </si>
  <si>
    <t>SULEIVY  PALACIOS</t>
  </si>
  <si>
    <t>CÉRTEGUI</t>
  </si>
  <si>
    <t>CERTEGUI</t>
  </si>
  <si>
    <t>EL TEMPLO DE LOS ACCESORIOS</t>
  </si>
  <si>
    <t>TADO</t>
  </si>
  <si>
    <t>CRA. 16 #4 TAD CHOC COLOMBIA</t>
  </si>
  <si>
    <t>25310</t>
  </si>
  <si>
    <t>PAPELERIA WITH LOVE</t>
  </si>
  <si>
    <t>COMPUCAR20</t>
  </si>
  <si>
    <t>CRA. 10 #13-28 SOACHA CUNDINAMARCA</t>
  </si>
  <si>
    <t>22445</t>
  </si>
  <si>
    <t>PAPELERIA Y CACHARRERIA PAULI S</t>
  </si>
  <si>
    <t>17744</t>
  </si>
  <si>
    <t>PAPELERIA Y COMUNICACIONES EL TERMINAL</t>
  </si>
  <si>
    <t>13771</t>
  </si>
  <si>
    <t>SAI LA POLA</t>
  </si>
  <si>
    <t>CAMILO ANDRES VALERO GARCIA</t>
  </si>
  <si>
    <t>25400</t>
  </si>
  <si>
    <t>SAKURA TECNOLOGY</t>
  </si>
  <si>
    <t>PLATIK - PAGO EXITOSO</t>
  </si>
  <si>
    <t>CRA 97 B 56 H 33 SUR</t>
  </si>
  <si>
    <t>PAPELERIA CONFICOMPUTOS</t>
  </si>
  <si>
    <t>CL. 57B SUR #98-2 BOGOT COLOMBIA</t>
  </si>
  <si>
    <t>21868</t>
  </si>
  <si>
    <t>SALA DE INTERNET K@ROL N@T@LI@</t>
  </si>
  <si>
    <t>INTERNET VANESSA</t>
  </si>
  <si>
    <t>CR 2 # 2 25 BRR CENTRO</t>
  </si>
  <si>
    <t>20286</t>
  </si>
  <si>
    <t>SALA DE INTERNET LOS JUANES@ COM</t>
  </si>
  <si>
    <t>EXPRESS PUERTO WILCHES</t>
  </si>
  <si>
    <t>CRR VIJAGUAL BRR LA VIRGEN DEL CARMEN</t>
  </si>
  <si>
    <t>23512</t>
  </si>
  <si>
    <t>SALA DE INTERNET MICHELL</t>
  </si>
  <si>
    <t>CL 2 # 1 16</t>
  </si>
  <si>
    <t>21797</t>
  </si>
  <si>
    <t>SALA DE INTERNET SAIDIN</t>
  </si>
  <si>
    <t>IVONNE JOHANNA RANGEL GONZALEZ</t>
  </si>
  <si>
    <t>Hbbj</t>
  </si>
  <si>
    <t>SALA DE COMUNICACIONES CAROLINA</t>
  </si>
  <si>
    <t>PALMAS DEL SOCORRO</t>
  </si>
  <si>
    <t>CR 7 # 6 09  LC 2 BRR CENTRO</t>
  </si>
  <si>
    <t>23891</t>
  </si>
  <si>
    <t>SALA DE VIDEO JUEGO CARPLAY</t>
  </si>
  <si>
    <t>MARELIS PEREZ</t>
  </si>
  <si>
    <t>Cll 11 c 17</t>
  </si>
  <si>
    <t>VARIEDADES DANNA</t>
  </si>
  <si>
    <t>CL. 8 #17-43 SINCELEJO SUCRE COLOMBIA</t>
  </si>
  <si>
    <t>7061</t>
  </si>
  <si>
    <t>SALCEDO PALACIO ZINDY PAOLA</t>
  </si>
  <si>
    <t>GLORIA CONSTANZA VIZCAINO DE</t>
  </si>
  <si>
    <t>CRA 13 No 40 - 09 Barrio</t>
  </si>
  <si>
    <t>COMERCIALIZADORA RAMOS HERAS</t>
  </si>
  <si>
    <t>CR 17 D # 40 72 BRR LA ILUSION</t>
  </si>
  <si>
    <t>24961</t>
  </si>
  <si>
    <t>SALOON LICORES</t>
  </si>
  <si>
    <t>YULIANA  GARCIA</t>
  </si>
  <si>
    <t>Carrera 15. 9-15</t>
  </si>
  <si>
    <t>12690</t>
  </si>
  <si>
    <t>SALSAMENTARIA DE JAIRO CARMONA ARIAS 2</t>
  </si>
  <si>
    <t>LUIS FERNANDO LEON CASTELLANOS</t>
  </si>
  <si>
    <t>Carrera 40 #40 - 120 bar</t>
  </si>
  <si>
    <t>22644</t>
  </si>
  <si>
    <t>SU PAGO AL DIA 3</t>
  </si>
  <si>
    <t>ACCESORIOS MYRIAM</t>
  </si>
  <si>
    <t>CL 10 # 14 01 BRR CENTRO</t>
  </si>
  <si>
    <t>24720</t>
  </si>
  <si>
    <t>SU PUNTO DE PAGO VILLETA</t>
  </si>
  <si>
    <t>24044</t>
  </si>
  <si>
    <t>SU SALUD, SU VIDA</t>
  </si>
  <si>
    <t>CAFETERO COSTEÑO</t>
  </si>
  <si>
    <t>CR 17 # 20 115 BRR AVENIDA SANTANDER</t>
  </si>
  <si>
    <t>22494</t>
  </si>
  <si>
    <t>SUAREZ CARVAJAL SERVIRAPIDOS</t>
  </si>
  <si>
    <t>HAPPY TIME LA 14</t>
  </si>
  <si>
    <t>CR 14 # 5 125  LC 2 BRR CENTRO</t>
  </si>
  <si>
    <t>24279</t>
  </si>
  <si>
    <t>SUMIFARMA PUNTO ROJO S.A.S.</t>
  </si>
  <si>
    <t>22113</t>
  </si>
  <si>
    <t>SUMINISTROS DE ALTA TECNOLOGIA</t>
  </si>
  <si>
    <t>RTNET</t>
  </si>
  <si>
    <t>CR 10 A # 10 10 BRR OLIMPICO</t>
  </si>
  <si>
    <t>8594</t>
  </si>
  <si>
    <t>SUMINISTROS GUADALUPE</t>
  </si>
  <si>
    <t>COMUNICACIONES DANIELA ALTAMIRA</t>
  </si>
  <si>
    <t>21824</t>
  </si>
  <si>
    <t>SUPER ABASTOS TUBARA</t>
  </si>
  <si>
    <t>DAIRO  CASTRO</t>
  </si>
  <si>
    <t>calle 23 #17-47 las merc</t>
  </si>
  <si>
    <t>8703</t>
  </si>
  <si>
    <t>SUPER ALMACENES CASA COMERCIAL SOUCIONES EN EFECTIVO REY MIDAS</t>
  </si>
  <si>
    <t>2230</t>
  </si>
  <si>
    <t>SUPER AUTOSERVICIO</t>
  </si>
  <si>
    <t>17377</t>
  </si>
  <si>
    <t>SUPER DROGAS ALFA</t>
  </si>
  <si>
    <t>602311</t>
  </si>
  <si>
    <t>PAGATODO ORI TAT 1O DE MAYO MOTOS SANTANDER</t>
  </si>
  <si>
    <t>PLATIK - VARIEDADES BETTY LA 17</t>
  </si>
  <si>
    <t>CL 17 SUR  29A  45</t>
  </si>
  <si>
    <t>PUNTOSERVIS BOGOTA 14</t>
  </si>
  <si>
    <t>CR 29 A # 18 26 - SUR BRR SANTANDER</t>
  </si>
  <si>
    <t>602421</t>
  </si>
  <si>
    <t>PAGATODO ORI TAT TORRES FRANCAS SAN DIEGO</t>
  </si>
  <si>
    <t>PLATIK - R PAPELERIA Y COPIAS FENIX</t>
  </si>
  <si>
    <t>CL 24 9 31 LC144</t>
  </si>
  <si>
    <t>RESTAURANTE VIEJOTECA EL</t>
  </si>
  <si>
    <t>CL. 24 #6A-42 BOGOT COLOMBIA</t>
  </si>
  <si>
    <t>602412</t>
  </si>
  <si>
    <t>PAGATODO ORI TEUSAQUILLO CALLE 34</t>
  </si>
  <si>
    <t>602526</t>
  </si>
  <si>
    <t>PAGATODO ORI VILLA JAVIER</t>
  </si>
  <si>
    <t>601955</t>
  </si>
  <si>
    <t>PAGATODO PR CENTRO COMERCIAL METROPOLIS</t>
  </si>
  <si>
    <t>602186</t>
  </si>
  <si>
    <t>PAGATODO PR CHAPINERO CENTRAL 13 CON 60</t>
  </si>
  <si>
    <t>PLATIK - SIPAGA VILLA DEL RIO</t>
  </si>
  <si>
    <t>CL 60 9 78 LOCAL 104</t>
  </si>
  <si>
    <t>ELECTROPHONE DE COLOMBIA</t>
  </si>
  <si>
    <t>CR 13 # 59 38 BRR CHAPINERO</t>
  </si>
  <si>
    <t>602290</t>
  </si>
  <si>
    <t>PAGATODO PR SPT CHAPINERO</t>
  </si>
  <si>
    <t>602122</t>
  </si>
  <si>
    <t>PAGATODO PR TAT MODELO NORTE</t>
  </si>
  <si>
    <t>PLATIK - FAMIPAL COMUNICACIONES</t>
  </si>
  <si>
    <t>CRA 29 65 08</t>
  </si>
  <si>
    <t>KING PAPER</t>
  </si>
  <si>
    <t>CL 64 A # 51 47 BRR SAN MIGUEL</t>
  </si>
  <si>
    <t>602047</t>
  </si>
  <si>
    <t>PAGATODO RE IGLESIA MARCO FIDEL SUAREZ</t>
  </si>
  <si>
    <t>601973</t>
  </si>
  <si>
    <t>PAGATODO SO CENTRO COMERCIAL ANTARES</t>
  </si>
  <si>
    <t>SERVICIOS EFECTIVOS</t>
  </si>
  <si>
    <t>DG 27 A # 3 47 BRR SAN MATEO</t>
  </si>
  <si>
    <t>602177</t>
  </si>
  <si>
    <t>PAGATODO SO CENTRO COMERCIAL VENTURA TERREROS STANDÂ </t>
  </si>
  <si>
    <t>12022</t>
  </si>
  <si>
    <t>PAPELERIA Y COMUNICACIONES TALENTOS</t>
  </si>
  <si>
    <t>RAMON IMUSA</t>
  </si>
  <si>
    <t>Carrera 12   # 55  - 45</t>
  </si>
  <si>
    <t>15252</t>
  </si>
  <si>
    <t>PAPELERIA Y DETALLES DONDE ISAAC</t>
  </si>
  <si>
    <t>21946</t>
  </si>
  <si>
    <t>PAPELERIA Y FOTOCOPIADORA LUDYS</t>
  </si>
  <si>
    <t>HELMER DURAN</t>
  </si>
  <si>
    <t>carrondo</t>
  </si>
  <si>
    <t>23815</t>
  </si>
  <si>
    <t>PAPELERIA Y FOTOCOPIADORA MI CENTRAL</t>
  </si>
  <si>
    <t>RAFAEL OMAR HERNANDEZ ORTIZ</t>
  </si>
  <si>
    <t>Calle 22 #27-59 barrio S</t>
  </si>
  <si>
    <t>COLPAGOS LORICA 4</t>
  </si>
  <si>
    <t>CR 26 # 11 46 BRR SAN PEDRO</t>
  </si>
  <si>
    <t>13506</t>
  </si>
  <si>
    <t>PAPELERIA Y FOTOCOPIAS SAN MATEO</t>
  </si>
  <si>
    <t>17888</t>
  </si>
  <si>
    <t>PAPELERIA Y LIBRERIA IPIALES</t>
  </si>
  <si>
    <t>ISAAC  SANCHEZ CORAL</t>
  </si>
  <si>
    <t>Cra 6 no 13 35</t>
  </si>
  <si>
    <t>GRUPO EXPRESS LTDA</t>
  </si>
  <si>
    <t>CL 14 # 5 42 BRR CENTRO</t>
  </si>
  <si>
    <t>14992</t>
  </si>
  <si>
    <t>PAPELERIA Y MISCELANEA BRITNEY</t>
  </si>
  <si>
    <t>20084</t>
  </si>
  <si>
    <t>PAPELERIA Y MISCELANEA CTRL C</t>
  </si>
  <si>
    <t>PLATIK - LAVASECO SPRING</t>
  </si>
  <si>
    <t>CL 17 5 ESTE 12</t>
  </si>
  <si>
    <t>PAPELERA FEDEJESUS</t>
  </si>
  <si>
    <t>CRA. 8 #5-20 MOSQUERA CUNDINAMARCA</t>
  </si>
  <si>
    <t>24790</t>
  </si>
  <si>
    <t>PAPELERIA Y MISCELANEA CYBERNET</t>
  </si>
  <si>
    <t>GIXI PAPELERA Y MISCELNEA</t>
  </si>
  <si>
    <t>CRA. 23 #18-38 BUCARAMANGA SANTANDER</t>
  </si>
  <si>
    <t>23395</t>
  </si>
  <si>
    <t>PAPELERIA Y MISCELANEA EL GRAN CASTILLO DE OLGA LU</t>
  </si>
  <si>
    <t>PLATIK - ROSA ALBA PEREZ</t>
  </si>
  <si>
    <t>CR 16 187 40</t>
  </si>
  <si>
    <t>7942</t>
  </si>
  <si>
    <t>PAPELERIA Y MISCELANEA MAYUTEL</t>
  </si>
  <si>
    <t>PAC MICROMERCADO ECONO MARKET</t>
  </si>
  <si>
    <t>CL 28 22-15 LC2</t>
  </si>
  <si>
    <t>FERCONORTE</t>
  </si>
  <si>
    <t>CRA. 20 #21-76 BUCARAMANGA SANTANDER</t>
  </si>
  <si>
    <t>20454</t>
  </si>
  <si>
    <t>SALSAMENTARIA KATRECE</t>
  </si>
  <si>
    <t>22536</t>
  </si>
  <si>
    <t>SALSAMENTARIA Y DESECHABLES LA 4</t>
  </si>
  <si>
    <t>LUZ MARIA GIL TOVAR</t>
  </si>
  <si>
    <t>cra 4 11 69</t>
  </si>
  <si>
    <t>MULTISERVICIOS LA 4TA</t>
  </si>
  <si>
    <t>CR 4 # 14 - 43 BRR CENTRO</t>
  </si>
  <si>
    <t>15738</t>
  </si>
  <si>
    <t>SALSAMENTARIA Y EXPENDIDO DE CARNES LA FAVORITA</t>
  </si>
  <si>
    <t>9925</t>
  </si>
  <si>
    <t>SALSAMENTARIA Y TERRAZA EL MAKA</t>
  </si>
  <si>
    <t>FREDY ALBERTO ARISTIZABAL</t>
  </si>
  <si>
    <t>Calle 49 B #  75  49   B</t>
  </si>
  <si>
    <t>24347</t>
  </si>
  <si>
    <t>SALUDMETRIA DRIGUERIAS SALADO</t>
  </si>
  <si>
    <t>19014</t>
  </si>
  <si>
    <t>SAMA COMUNICACIONES</t>
  </si>
  <si>
    <t>24026</t>
  </si>
  <si>
    <t>SAN ANDRESITO JS DE LA 72</t>
  </si>
  <si>
    <t>24025</t>
  </si>
  <si>
    <t>SANA NATURAL</t>
  </si>
  <si>
    <t>ERLENI AGUDELO GARCIA GARCIA</t>
  </si>
  <si>
    <t>#      avenida 35#55-64</t>
  </si>
  <si>
    <t>7921</t>
  </si>
  <si>
    <t>SANA SANA DROGUERIA</t>
  </si>
  <si>
    <t>CRA. 26 #122-44 CALI VALLE DEL CAUCA</t>
  </si>
  <si>
    <t>22827</t>
  </si>
  <si>
    <t>SANA T DROGUERIA N 2</t>
  </si>
  <si>
    <t>FLAVIO E CHAMORRO ORTEGA</t>
  </si>
  <si>
    <t>Carrera 5   # 41  - 28</t>
  </si>
  <si>
    <t>23649</t>
  </si>
  <si>
    <t>SANDES</t>
  </si>
  <si>
    <t>LA TEKLA</t>
  </si>
  <si>
    <t>CL 31 # 23 47 BRR ANTYONIA SANTOS</t>
  </si>
  <si>
    <t>20775</t>
  </si>
  <si>
    <t>SANDRA LORENA CAMPO PUSCUZ</t>
  </si>
  <si>
    <t>18835</t>
  </si>
  <si>
    <t>SUPER DROGAS CASTILLO</t>
  </si>
  <si>
    <t>SUPER DROGAS FORTUL</t>
  </si>
  <si>
    <t>CL 7 # 15 63 BRR RAMIREZ</t>
  </si>
  <si>
    <t>24384</t>
  </si>
  <si>
    <t>SUPER DROGAS CUSIANA</t>
  </si>
  <si>
    <t>10429</t>
  </si>
  <si>
    <t>SUPER DROGAS LA 38</t>
  </si>
  <si>
    <t>CARLOS SAUCA</t>
  </si>
  <si>
    <t>Carrera 38   # 55 A - 29</t>
  </si>
  <si>
    <t>8375</t>
  </si>
  <si>
    <t>SUPER DROGAS LA QUINTA</t>
  </si>
  <si>
    <t>SANDRA  VIVAS</t>
  </si>
  <si>
    <t>Carrera 23  #  5  61   B</t>
  </si>
  <si>
    <t>PIKIÑA COMERCIALIZADORA</t>
  </si>
  <si>
    <t>CL 5 A # 21 48 BRR JOSE MARIA OBANDO</t>
  </si>
  <si>
    <t>14026</t>
  </si>
  <si>
    <t>SUPER DROGAS SAN MARTIN</t>
  </si>
  <si>
    <t>21342</t>
  </si>
  <si>
    <t>SUPER DROGUERIA FERJHOLY</t>
  </si>
  <si>
    <t>JESSICA VASQUEZ PABON</t>
  </si>
  <si>
    <t>Calle 22 n 35 54</t>
  </si>
  <si>
    <t>ENERGY TECH GESTION A LA MANO</t>
  </si>
  <si>
    <t>CL 22 # 36 10  AP 201 BRR SAN BENITO</t>
  </si>
  <si>
    <t>2234</t>
  </si>
  <si>
    <t>SUPER DROGUERIA LA 77</t>
  </si>
  <si>
    <t>25293</t>
  </si>
  <si>
    <t>SUPER DROGUERIA PARIS N 43</t>
  </si>
  <si>
    <t>25296</t>
  </si>
  <si>
    <t>SUPER DROGUERIA PARIS N 5</t>
  </si>
  <si>
    <t>CARLOS SILVA MONTIEL</t>
  </si>
  <si>
    <t>Sai la ciudadela</t>
  </si>
  <si>
    <t>ESTACION DE SERVICIO EL DORADO</t>
  </si>
  <si>
    <t>CL 19 # 7 183 BRR BUENAVISTA</t>
  </si>
  <si>
    <t>25297</t>
  </si>
  <si>
    <t>SUPER DROGUERIA PARIS N 51</t>
  </si>
  <si>
    <t>CARLOS MENDIETA</t>
  </si>
  <si>
    <t>Hhh   # Hj EDITARhb -</t>
  </si>
  <si>
    <t>DROGAS EXITO</t>
  </si>
  <si>
    <t>CRA. 25 #30-78 COROZAL SUCRE COLOMBIA</t>
  </si>
  <si>
    <t>17016</t>
  </si>
  <si>
    <t>SUPER DROGUERIA PARIS NO 30</t>
  </si>
  <si>
    <t>602340</t>
  </si>
  <si>
    <t>PAGATODO SOC BOSA NOVA CALLE 61 CON 87 B</t>
  </si>
  <si>
    <t>PLATIK - FOTOMARQ</t>
  </si>
  <si>
    <t>CL 59C SUR 87C 14</t>
  </si>
  <si>
    <t>TECPHONE BOSA</t>
  </si>
  <si>
    <t>CL 62 SUR # 87 B 10 BRR BOSA NOVA</t>
  </si>
  <si>
    <t>602573</t>
  </si>
  <si>
    <t>PAGATODO SOC CALLE 61 A METRO BOSA ATALAYA</t>
  </si>
  <si>
    <t>602519</t>
  </si>
  <si>
    <t>PAGATODO SOC COLEGIO DE LAS MONJAS BOSA HOLANDA</t>
  </si>
  <si>
    <t>LA FIRMA</t>
  </si>
  <si>
    <t>CR 88 A # 55 27 - SUR BRR ESCOCIA</t>
  </si>
  <si>
    <t>602559</t>
  </si>
  <si>
    <t>PAGATODO SOC KENNEDY SUPER 7 CALLE 26</t>
  </si>
  <si>
    <t>PLATIK - TELEWORLD</t>
  </si>
  <si>
    <t>CR 73D   35B 31 SUR</t>
  </si>
  <si>
    <t>602403</t>
  </si>
  <si>
    <t>PAGATODO SOC SATELITE GALAN CARRERA 56</t>
  </si>
  <si>
    <t>602341</t>
  </si>
  <si>
    <t>PAGATODO SOC VIVERO JOSE ANTONIO GALANÂ </t>
  </si>
  <si>
    <t>PLATIK - MARIA YANETH RINCON</t>
  </si>
  <si>
    <t>CL  58 A SUR 77 I 13</t>
  </si>
  <si>
    <t>MEGANET 2</t>
  </si>
  <si>
    <t>CR 78 F # 58 05 - SUR BRR LA CECILIA</t>
  </si>
  <si>
    <t>602416</t>
  </si>
  <si>
    <t>PAGATODO SSO TAT BOSQUES DE TIBANICA SOACHA SAN MATEO</t>
  </si>
  <si>
    <t>602399</t>
  </si>
  <si>
    <t>PAGATODO SUR ACACIAS AVENIDA BOYACA</t>
  </si>
  <si>
    <t>CABINAS MUSSU</t>
  </si>
  <si>
    <t>CL 60 G # 18 B - 21 SUR BRR MEISSEN</t>
  </si>
  <si>
    <t>602434</t>
  </si>
  <si>
    <t>PAGATODO SUR ALFONSO LOPEZ BETPLAY</t>
  </si>
  <si>
    <t>602550</t>
  </si>
  <si>
    <t>PAGATODO SUR CANDELARIA FE Y ALEGRIA</t>
  </si>
  <si>
    <t>602525</t>
  </si>
  <si>
    <t>PAGATODO SUR ESTACION BIOMAX CARACOLI</t>
  </si>
  <si>
    <t>24512</t>
  </si>
  <si>
    <t>PAPELERIA Y MISCELANEA MELANNIE</t>
  </si>
  <si>
    <t>CENTRO DE SERVICIOS ALARON</t>
  </si>
  <si>
    <t>CL 6 A # 12 04 BRR VILLA VIRGINIA</t>
  </si>
  <si>
    <t>23811</t>
  </si>
  <si>
    <t>PAPELERIA Y MISCELANEA MUNDO DE COLORES</t>
  </si>
  <si>
    <t>14105</t>
  </si>
  <si>
    <t>PAPELERIA Y MISCELANEA SAN ANTONIO DE PADUA</t>
  </si>
  <si>
    <t>3787</t>
  </si>
  <si>
    <t>PAPELERIA Y MISCELANEA SANTA BARBARA</t>
  </si>
  <si>
    <t>OMAR PORTILLA DUQUE</t>
  </si>
  <si>
    <t>Calle 94 # 47-89 Casa 10</t>
  </si>
  <si>
    <t>INTERTEL</t>
  </si>
  <si>
    <t>CL 100 # 35 99 BRR EL TEJAR</t>
  </si>
  <si>
    <t>16974</t>
  </si>
  <si>
    <t>PAPELERIA Y MISCELANEA SHADAY</t>
  </si>
  <si>
    <t>MASRED107</t>
  </si>
  <si>
    <t>CL 15 # 19 23 BRR CENTRO</t>
  </si>
  <si>
    <t>10482</t>
  </si>
  <si>
    <t>PAPELERIA Y MISCELANEA SPEEDY</t>
  </si>
  <si>
    <t>22770</t>
  </si>
  <si>
    <t>PAPELERIA Y MISCELANIA CONCEPCION</t>
  </si>
  <si>
    <t>PLATIK - MINIMARKET Y</t>
  </si>
  <si>
    <t>CL 56A SUR 79G 17</t>
  </si>
  <si>
    <t>NYS COMUNICACIONES</t>
  </si>
  <si>
    <t>CL. 57A SUR #80-33 BOGOT COLOMBIA</t>
  </si>
  <si>
    <t>23852</t>
  </si>
  <si>
    <t>PAPELERIA Y TARJETERIA SERVIMARG</t>
  </si>
  <si>
    <t>18868</t>
  </si>
  <si>
    <t>PAPELERIA Y VARIEDADES ALVAYEP</t>
  </si>
  <si>
    <t>SOFIA PATERNINA</t>
  </si>
  <si>
    <t>Carrera 13 #12-02</t>
  </si>
  <si>
    <t>13387</t>
  </si>
  <si>
    <t>PAPELERIA Y VARIEDADES AMIGA PAEZ</t>
  </si>
  <si>
    <t>FOTO ESTUDIO Y PAPELERIA</t>
  </si>
  <si>
    <t>CRA 3 B # 2A-12</t>
  </si>
  <si>
    <t>25272</t>
  </si>
  <si>
    <t>PAPELERIA Y VARIEDADES BUDDY</t>
  </si>
  <si>
    <t>MICROMERCADO OPTIMA</t>
  </si>
  <si>
    <t>CR 7 # 42 47 BRR ALFONSO LOPEZ</t>
  </si>
  <si>
    <t>23533</t>
  </si>
  <si>
    <t>SANEY</t>
  </si>
  <si>
    <t>CALLE 11 # 1-22/24</t>
  </si>
  <si>
    <t>MARIA ELENA CARDENAS</t>
  </si>
  <si>
    <t>calle 15 nro 4.45</t>
  </si>
  <si>
    <t>24249</t>
  </si>
  <si>
    <t>SANLUCAS OCAÃ'A</t>
  </si>
  <si>
    <t>19907</t>
  </si>
  <si>
    <t>SANTA ANA CAFE</t>
  </si>
  <si>
    <t>LUZ MARINA VERGARA LONDO??O</t>
  </si>
  <si>
    <t>Carrera 20 # 9_04 primer</t>
  </si>
  <si>
    <t>14729</t>
  </si>
  <si>
    <t>SANTAMARIA MOSQUERA GERARDO</t>
  </si>
  <si>
    <t>PLATIK - EXCEL ELT</t>
  </si>
  <si>
    <t>CRA 42 0 13</t>
  </si>
  <si>
    <t>22538</t>
  </si>
  <si>
    <t>SANTANA EXPRESS</t>
  </si>
  <si>
    <t>16151</t>
  </si>
  <si>
    <t>SANTINET GO</t>
  </si>
  <si>
    <t>21570</t>
  </si>
  <si>
    <t>SANTITEL CB CO</t>
  </si>
  <si>
    <t>KEIRIS  MARTELO</t>
  </si>
  <si>
    <t>MAHATES</t>
  </si>
  <si>
    <t>Carrera 5 Bis # Norte 10</t>
  </si>
  <si>
    <t>JEREMY SHOP</t>
  </si>
  <si>
    <t>CL. 17 #37-24 MAHATES BOLVAR COLOMBIA</t>
  </si>
  <si>
    <t>15412</t>
  </si>
  <si>
    <t>SAO 131</t>
  </si>
  <si>
    <t>MARISOL GARCIA</t>
  </si>
  <si>
    <t>CARRERA 23 # 8 a 42</t>
  </si>
  <si>
    <t>15411</t>
  </si>
  <si>
    <t>SAO 554</t>
  </si>
  <si>
    <t>3805</t>
  </si>
  <si>
    <t>SAO 63</t>
  </si>
  <si>
    <t>20730</t>
  </si>
  <si>
    <t>SAO AGUACHICA CRA 23</t>
  </si>
  <si>
    <t>ANY YORLEY CHAPARRO ARIAS</t>
  </si>
  <si>
    <t>carrera 26 # 3 - 11</t>
  </si>
  <si>
    <t>MULTISERVICIOS M  B</t>
  </si>
  <si>
    <t>CL. 5 #25-65 AGUACHICA CESAR COLOMBIA</t>
  </si>
  <si>
    <t>24428</t>
  </si>
  <si>
    <t>SAO PAULO TECH</t>
  </si>
  <si>
    <t>10291</t>
  </si>
  <si>
    <t>SUPER DROGUERIA PARIS NO. 10</t>
  </si>
  <si>
    <t>PARIS NUMERO 10</t>
  </si>
  <si>
    <t>TV 5  NO. 13 04 BRR LA GRANJA</t>
  </si>
  <si>
    <t>10295</t>
  </si>
  <si>
    <t>SUPER DROGUERIA PARIS NO. 16</t>
  </si>
  <si>
    <t>PARIS NUMERO 16</t>
  </si>
  <si>
    <t>CR 24 NO. 27 - 05 PRADERA</t>
  </si>
  <si>
    <t>10297</t>
  </si>
  <si>
    <t>SUPER DROGUERIA PARIS NO. 19</t>
  </si>
  <si>
    <t>PARIS NUMERO 19</t>
  </si>
  <si>
    <t>CR 2 NO. 28 20</t>
  </si>
  <si>
    <t>1365</t>
  </si>
  <si>
    <t>SUPER DROGUERIA RESTREPO</t>
  </si>
  <si>
    <t>PLATIK - DETALLES Y SORPRESAS</t>
  </si>
  <si>
    <t>CLL 14 SUR 18A 30</t>
  </si>
  <si>
    <t>DON PAGO LA 14</t>
  </si>
  <si>
    <t>CL 14 SUR # 22 26 BRR RESTREPO</t>
  </si>
  <si>
    <t>25026</t>
  </si>
  <si>
    <t>SUPER DROGUERIA RESTREPO III</t>
  </si>
  <si>
    <t>TV 18 BIS # 14 A 41 - SUR  LC 2 BRR RESTREPO</t>
  </si>
  <si>
    <t>17011</t>
  </si>
  <si>
    <t>SUPER DROGUERIAS PARIS N 39</t>
  </si>
  <si>
    <t>17015</t>
  </si>
  <si>
    <t>SUPER DROGUERIAS PARIS NO 15</t>
  </si>
  <si>
    <t>17010</t>
  </si>
  <si>
    <t>SUPER DROGUERIAS PARIS NO 34</t>
  </si>
  <si>
    <t>KAREN SIERRA</t>
  </si>
  <si>
    <t>cra 19 no 28-61 gps klim</t>
  </si>
  <si>
    <t>10296</t>
  </si>
  <si>
    <t>SUPER DROGUERIAS PARIS NO. 1</t>
  </si>
  <si>
    <t>PARIS N 01</t>
  </si>
  <si>
    <t>CL 41 NO. 7-05</t>
  </si>
  <si>
    <t>7426</t>
  </si>
  <si>
    <t>SUPER EXITO DE DROGAS ALVAREZ</t>
  </si>
  <si>
    <t>9921</t>
  </si>
  <si>
    <t>SUPER FAMILIAR DROGUERIAS POPULAR</t>
  </si>
  <si>
    <t>JHON CHACUA</t>
  </si>
  <si>
    <t>Cra 6 45 87</t>
  </si>
  <si>
    <t>602442</t>
  </si>
  <si>
    <t>PAGATODO SUR MANUELA BELTRAN CALLE 69 I</t>
  </si>
  <si>
    <t>PLATIK - TELECOMUNICACIONES PYC</t>
  </si>
  <si>
    <t>CL 69G BIS SUR 45B 58</t>
  </si>
  <si>
    <t>PAPELERIA MINIMEY</t>
  </si>
  <si>
    <t>CR 46 # 69 D - 45 SUR BRR JERUSALEN</t>
  </si>
  <si>
    <t>602349</t>
  </si>
  <si>
    <t>PAGATODO SUR PERDOMO JUSTO Y BUENO</t>
  </si>
  <si>
    <t>PLATIK - PUNTO PARE Y COMA</t>
  </si>
  <si>
    <t>CL 53 70 D 48</t>
  </si>
  <si>
    <t>SERVICIOS Y SOLUCIONES MABECOR</t>
  </si>
  <si>
    <t>CR 72 # 63 A 40  LC 3 BRR LA CABANA</t>
  </si>
  <si>
    <t>602648</t>
  </si>
  <si>
    <t>PAGATODO SUR TAT SANTA LUCIA CARACAS CALLE 40</t>
  </si>
  <si>
    <t>CL 44 S 20 73</t>
  </si>
  <si>
    <t>TU CASA</t>
  </si>
  <si>
    <t>CALLE 44 20 04 SUR</t>
  </si>
  <si>
    <t>602413</t>
  </si>
  <si>
    <t>PAGATODO SUR TAT VILLA MAYOR IGLESIA ANTIGUA</t>
  </si>
  <si>
    <t>601975</t>
  </si>
  <si>
    <t>PAGATODO TB CATALUÃ'A CARRERA 102 A</t>
  </si>
  <si>
    <t>TIENDAS QUINTANA</t>
  </si>
  <si>
    <t>CRA. 102 #132-34 BOGOT COLOMBIA</t>
  </si>
  <si>
    <t>602139</t>
  </si>
  <si>
    <t>PAGATODO TB CENTRO COMERCIAL PORTAL 80 LOCAL N-1-099</t>
  </si>
  <si>
    <t>PLATIK - LA CAJA DE PANDORA</t>
  </si>
  <si>
    <t>KR 102 77B 75</t>
  </si>
  <si>
    <t>602094</t>
  </si>
  <si>
    <t>PAGATODO TB ESPAÃ'OLA 3</t>
  </si>
  <si>
    <t>602031</t>
  </si>
  <si>
    <t>PAGATODO TB FLORENCIA GIMNASIO</t>
  </si>
  <si>
    <t>PLATIK - FARMAROSITA</t>
  </si>
  <si>
    <t>CLL 75 92  28 LC 2</t>
  </si>
  <si>
    <t>602121</t>
  </si>
  <si>
    <t>PAGATODO TB PARADERO LA ESPAÃ'OLA</t>
  </si>
  <si>
    <t>601974</t>
  </si>
  <si>
    <t>PAGATODO TB PPC FERIAS CALLE 72 CON 69</t>
  </si>
  <si>
    <t>602074</t>
  </si>
  <si>
    <t>PAGATODO TB SUBA CEDRITOS CARRERA 94</t>
  </si>
  <si>
    <t>BLISS COPY</t>
  </si>
  <si>
    <t>CRA. 95A #136-95 BOGOT COLOMBIA</t>
  </si>
  <si>
    <t>24350</t>
  </si>
  <si>
    <t>PAPELERIA Y VARIEDADES CURVAS DE PAPEL</t>
  </si>
  <si>
    <t>23854</t>
  </si>
  <si>
    <t>PAPELERIA Y VARIEDADES DETALLES</t>
  </si>
  <si>
    <t>MOTOS  LA TERMINAL</t>
  </si>
  <si>
    <t>calle 70 #33-19</t>
  </si>
  <si>
    <t>20705</t>
  </si>
  <si>
    <t>PAPELERIA Y VARIEDADES LA 51</t>
  </si>
  <si>
    <t>18439</t>
  </si>
  <si>
    <t>PAPELERIA Y VARIEDADES NUEVA ALSACIA</t>
  </si>
  <si>
    <t>17083</t>
  </si>
  <si>
    <t>PAPELERIA Y VARIEDADES OROPEL</t>
  </si>
  <si>
    <t>21713</t>
  </si>
  <si>
    <t>PAPELERIA Y VARIEDADES PUNTO NET COM</t>
  </si>
  <si>
    <t>TATIANA  SILVA APONTE</t>
  </si>
  <si>
    <t>GRAMALOTE</t>
  </si>
  <si>
    <t>Vereda santa teresita de</t>
  </si>
  <si>
    <t>MISCELANEA BLANCA MARINA</t>
  </si>
  <si>
    <t>BUCARASICA</t>
  </si>
  <si>
    <t>CL 1 # 3 19 BRR CENTRO</t>
  </si>
  <si>
    <t>9278</t>
  </si>
  <si>
    <t>PAPELERIA Y VARIEDADES TEMPORADAS</t>
  </si>
  <si>
    <t>LILIANA RAMIREZ</t>
  </si>
  <si>
    <t>Calle 59 81 81</t>
  </si>
  <si>
    <t>11141</t>
  </si>
  <si>
    <t>PAPELERIA Y VARIEDADES WISADA</t>
  </si>
  <si>
    <t>HEIDI TATIANA  RESTREPO PANIAGUA</t>
  </si>
  <si>
    <t>Cra 51   #  41-144 local</t>
  </si>
  <si>
    <t>10579</t>
  </si>
  <si>
    <t>PAPELERIA Y VARIEDADES XAMUNDI</t>
  </si>
  <si>
    <t>TRAMITES SERVITRANS 2</t>
  </si>
  <si>
    <t>CR 10 # 13 60 BRR LIBERTADORES</t>
  </si>
  <si>
    <t>4871</t>
  </si>
  <si>
    <t>PAPELERIA YALUME</t>
  </si>
  <si>
    <t>10359</t>
  </si>
  <si>
    <t>SAO PORTAL 80</t>
  </si>
  <si>
    <t>4735</t>
  </si>
  <si>
    <t>SAO PORTAL CL 80</t>
  </si>
  <si>
    <t>20724</t>
  </si>
  <si>
    <t>SAO YOPAL</t>
  </si>
  <si>
    <t>VENTAS EL TER</t>
  </si>
  <si>
    <t>CR 23 # 26 06 BRR LIBERTADOR</t>
  </si>
  <si>
    <t>22882</t>
  </si>
  <si>
    <t>SARITH TELECOMUNICACIONES</t>
  </si>
  <si>
    <t>CR 7 # 7 - 43 BRR CENTRO</t>
  </si>
  <si>
    <t>600753</t>
  </si>
  <si>
    <t>SATELITE LA MESA</t>
  </si>
  <si>
    <t>22331</t>
  </si>
  <si>
    <t>SAY INTEL MOVIL WILFO</t>
  </si>
  <si>
    <t>22362</t>
  </si>
  <si>
    <t>SEGURIDAD Y TRANSPORTE VIAL SAS</t>
  </si>
  <si>
    <t>22598</t>
  </si>
  <si>
    <t>SEGUROS JV</t>
  </si>
  <si>
    <t>PAC MULTIPAGOS MILANES</t>
  </si>
  <si>
    <t>CALLE 10 #7-18</t>
  </si>
  <si>
    <t>20559</t>
  </si>
  <si>
    <t>SEGUROS Y SERVICIOS LA ESMERALDA</t>
  </si>
  <si>
    <t>ROSA ELVIA SALINAS</t>
  </si>
  <si>
    <t>Calle 5 # 21-41 la esmer</t>
  </si>
  <si>
    <t>9301</t>
  </si>
  <si>
    <t>SERFOFAX</t>
  </si>
  <si>
    <t>24904</t>
  </si>
  <si>
    <t>SERGIO.COM.1</t>
  </si>
  <si>
    <t>24162</t>
  </si>
  <si>
    <t>SUPER FARMA COLOMBIA</t>
  </si>
  <si>
    <t>PAPELERA Y MISCELNEA J Y M</t>
  </si>
  <si>
    <t>CR 81 # 78 50 BRR LA GRANJA</t>
  </si>
  <si>
    <t>17809</t>
  </si>
  <si>
    <t>SUPER FARMA MADRID</t>
  </si>
  <si>
    <t>AUTOSERCISIOS JD MADRID</t>
  </si>
  <si>
    <t>CL. 21 #3-457 MADRID CUNDINAMARCA</t>
  </si>
  <si>
    <t>12166</t>
  </si>
  <si>
    <t>SUPER GIROS ALBANIA</t>
  </si>
  <si>
    <t>MZ 9 CASA 17 BRR CIUDAD ALBANIA</t>
  </si>
  <si>
    <t>14760</t>
  </si>
  <si>
    <t>SUPER GIROS MAICAO SUCURSAL</t>
  </si>
  <si>
    <t>MISCELANEA RECORCHOLI</t>
  </si>
  <si>
    <t>Calle 4   # 13-53  -</t>
  </si>
  <si>
    <t>PUNTOSERVIS MAICAO 02</t>
  </si>
  <si>
    <t>AK 16 # 10 48 BRR SAN JOSE</t>
  </si>
  <si>
    <t>14759</t>
  </si>
  <si>
    <t>SUPER GIROS MAICAO SUCURSAL 2</t>
  </si>
  <si>
    <t>TIENDA SANTA FE</t>
  </si>
  <si>
    <t>LA JAMICHERA</t>
  </si>
  <si>
    <t>SERVIPAGO</t>
  </si>
  <si>
    <t>CR 9 13 24 BRR CENTRO</t>
  </si>
  <si>
    <t>12167</t>
  </si>
  <si>
    <t>SUPER GIROS URIBIA</t>
  </si>
  <si>
    <t>BASILIO PALACIO EPIEYU</t>
  </si>
  <si>
    <t>CARRERA 2 #2-35</t>
  </si>
  <si>
    <t>15677</t>
  </si>
  <si>
    <t>SUPER INTER AUTOSERVICIO CARTAGO</t>
  </si>
  <si>
    <t>JHON GERMAN HURTADO BARRERA</t>
  </si>
  <si>
    <t>calle 13 nro.  6 - 76</t>
  </si>
  <si>
    <t>11442</t>
  </si>
  <si>
    <t>SUPER INTER SUPERMERCADOS PEREIRA LA TIENDA</t>
  </si>
  <si>
    <t>JORGE ELIECER LOBO  MARIN</t>
  </si>
  <si>
    <t>Carrera 7   # 37  - 39</t>
  </si>
  <si>
    <t>16287</t>
  </si>
  <si>
    <t>SUPER INTER UNICO SALOMIA</t>
  </si>
  <si>
    <t>INES BUSTAMANTE</t>
  </si>
  <si>
    <t>Calle 56  #  3  40   Bar</t>
  </si>
  <si>
    <t>16717</t>
  </si>
  <si>
    <t>SUPER MEDICAMENTOS</t>
  </si>
  <si>
    <t>13346</t>
  </si>
  <si>
    <t>SUPER MERCADO Y DROGUERIA TORRELADERA</t>
  </si>
  <si>
    <t>PAPELERIAYCIGARRERIACENTRO DE</t>
  </si>
  <si>
    <t>CALLE 146F NO 78B-58</t>
  </si>
  <si>
    <t>13954</t>
  </si>
  <si>
    <t>SUPER MILPAS SA</t>
  </si>
  <si>
    <t>DIEGO MAURICIO GIRALDO</t>
  </si>
  <si>
    <t>cra 9 9 39</t>
  </si>
  <si>
    <t>TECNOMISCE</t>
  </si>
  <si>
    <t>CL 7 # 6 03  CRR SAN DIEGO BRR CENTRO</t>
  </si>
  <si>
    <t>602076</t>
  </si>
  <si>
    <t>PAGATODO TB TAT PUENTE ESTACION FERIAS CALLE 80</t>
  </si>
  <si>
    <t>602332</t>
  </si>
  <si>
    <t>PAGATODO TB TAT UNIR</t>
  </si>
  <si>
    <t>602384</t>
  </si>
  <si>
    <t>PAGATODO VI CASA DE LA CULTURA LA VEGA</t>
  </si>
  <si>
    <t>601979</t>
  </si>
  <si>
    <t>PAGATODO VI LA VEGA BOMBAS</t>
  </si>
  <si>
    <t>601959</t>
  </si>
  <si>
    <t>PAGATODO VI NOTARIA SAN FRANCISCO</t>
  </si>
  <si>
    <t>CIBERPLAY</t>
  </si>
  <si>
    <t>CL. 4 #10-67 SAN FRANCISCO CUNDINAMARCA</t>
  </si>
  <si>
    <t>602385</t>
  </si>
  <si>
    <t>PAGATODO VI SAN FRANCISCO PLAZA</t>
  </si>
  <si>
    <t>VIRTUALNET</t>
  </si>
  <si>
    <t>CL 3 # 7 21 BRR CENTRO</t>
  </si>
  <si>
    <t>602382</t>
  </si>
  <si>
    <t>PAGATODO VI SATELITE SAN JUAN DE RIO SECO</t>
  </si>
  <si>
    <t>RMCO</t>
  </si>
  <si>
    <t>SAN JUAN DE RIO SECO</t>
  </si>
  <si>
    <t>CR 7 # 4 30 BRR CENTRO</t>
  </si>
  <si>
    <t>602142</t>
  </si>
  <si>
    <t>PAGATODO ZI BETPLAY CHIA CENTRO PARQUE</t>
  </si>
  <si>
    <t>602275</t>
  </si>
  <si>
    <t>PAGATODO ZI CENTRO COMERCIAL LA CASONA ZIPAQUIRA</t>
  </si>
  <si>
    <t>602486</t>
  </si>
  <si>
    <t>PAGATODO ZI EL CAIRO CHIA</t>
  </si>
  <si>
    <t>600621</t>
  </si>
  <si>
    <t>PAGATODO ZI HOSPITAL UBATE</t>
  </si>
  <si>
    <t>PAPELERA DMG</t>
  </si>
  <si>
    <t>CRA. 4 #6 UBAT VILLA DE SAN DIEGO DE UBAT</t>
  </si>
  <si>
    <t>14394</t>
  </si>
  <si>
    <t>PAPELERIA ZONA ESCOLAR</t>
  </si>
  <si>
    <t>25349</t>
  </si>
  <si>
    <t>PAPELERIA-CACHARRERIA VARIEDADES PRADO CAMPESTRE</t>
  </si>
  <si>
    <t>25364</t>
  </si>
  <si>
    <t>PAPELERIA/CENTRO DE COPIADO Y TIENDA DE SENTIMIENTOS "DONDE LILI"</t>
  </si>
  <si>
    <t>NESTOR DANIEL ARISTIZABAL</t>
  </si>
  <si>
    <t>Calle 85  #  48  01   Ba</t>
  </si>
  <si>
    <t>14969</t>
  </si>
  <si>
    <t>PAPELES Y DETALLES</t>
  </si>
  <si>
    <t>24422</t>
  </si>
  <si>
    <t>PAPELESCOPAPELERIA Y MAS</t>
  </si>
  <si>
    <t>SANDRA BENITEZ</t>
  </si>
  <si>
    <t>Carrera 44 A # 26E 33 Vi</t>
  </si>
  <si>
    <t>SERVICIOSINTEGRALES AYF</t>
  </si>
  <si>
    <t>CL. 27 #44-17 CALI VALLE DEL CAUCA</t>
  </si>
  <si>
    <t>23982</t>
  </si>
  <si>
    <t>PAPELOMANIA GYC</t>
  </si>
  <si>
    <t>23475</t>
  </si>
  <si>
    <t>PAPER NET</t>
  </si>
  <si>
    <t>12240</t>
  </si>
  <si>
    <t>SERNIDROGAS</t>
  </si>
  <si>
    <t>PLATIK -  PAPERLINK EMLP</t>
  </si>
  <si>
    <t>CR 105  64A 17</t>
  </si>
  <si>
    <t>9575</t>
  </si>
  <si>
    <t>SERTEL LTDA</t>
  </si>
  <si>
    <t>JOSE WILLIAM CAMPOS TRUJILLO</t>
  </si>
  <si>
    <t>PLANADAS</t>
  </si>
  <si>
    <t>Cra 6 # 8-40</t>
  </si>
  <si>
    <t>MINIMERCADO 126</t>
  </si>
  <si>
    <t>CR 4 # 9 - 27 BRR CENTRO</t>
  </si>
  <si>
    <t>22764</t>
  </si>
  <si>
    <t>SERVI FARMA</t>
  </si>
  <si>
    <t>FARMASALUD WEF</t>
  </si>
  <si>
    <t>DG. 46A #16A-35 BOGOT COLOMBIA</t>
  </si>
  <si>
    <t>17044</t>
  </si>
  <si>
    <t>SERVI JUAN AMARILLO SAS</t>
  </si>
  <si>
    <t>PLATIK - PAPELERIA HUDALI</t>
  </si>
  <si>
    <t>CL 127B 89 40</t>
  </si>
  <si>
    <t>LA CABANET</t>
  </si>
  <si>
    <t>CL. 127B #91-36 BOGOT COLOMBIA</t>
  </si>
  <si>
    <t>21994</t>
  </si>
  <si>
    <t>SERVI LOCKERS MOTO EXPRESS</t>
  </si>
  <si>
    <t>BYJ CIBERCIONES ALEXANDER</t>
  </si>
  <si>
    <t>KR 29a 43 85</t>
  </si>
  <si>
    <t>JOHAN LEYTON</t>
  </si>
  <si>
    <t>CL 42 A # 29 32 BRR POBLADO</t>
  </si>
  <si>
    <t>16484</t>
  </si>
  <si>
    <t>SERVI PAGOS J A</t>
  </si>
  <si>
    <t>PILOTOS CENTRO DE RECONOCIMIEN</t>
  </si>
  <si>
    <t>CR 1A 6 100</t>
  </si>
  <si>
    <t>JUANDA PAPELERIA</t>
  </si>
  <si>
    <t>CR 3 # 9 82 - SUR BRR PANORAMA</t>
  </si>
  <si>
    <t>15583</t>
  </si>
  <si>
    <t>SERVI RED COMUNICACIONES 10</t>
  </si>
  <si>
    <t>LUIS ALFONSO  USMA OCAMPO</t>
  </si>
  <si>
    <t>Carrera 4  #    10-13  1</t>
  </si>
  <si>
    <t>6678</t>
  </si>
  <si>
    <t>SERVI RED COMUNICACIONES N2</t>
  </si>
  <si>
    <t>JHOINER ARENAS</t>
  </si>
  <si>
    <t>Cr5#2058</t>
  </si>
  <si>
    <t>19030</t>
  </si>
  <si>
    <t>SERVI RED COMUNICACIONES N20</t>
  </si>
  <si>
    <t>YUDY MARLEN BERNAL NAA</t>
  </si>
  <si>
    <t>Calle 6 Sur  # 7-44  -</t>
  </si>
  <si>
    <t>TIENDA HENAONLINE</t>
  </si>
  <si>
    <t>CL 7 # 4 62 BRR CENTRO</t>
  </si>
  <si>
    <t>23781</t>
  </si>
  <si>
    <t>SERVI TODO MENSAJERIA</t>
  </si>
  <si>
    <t>UVEIMAR SUPERMERCADO SATELITE</t>
  </si>
  <si>
    <t>Cra 14 N 17-64</t>
  </si>
  <si>
    <t>PUNTO PAGOS ONLINE</t>
  </si>
  <si>
    <t>CR 15 # 16 78  LC 3 BRR EL DIVINO NIO</t>
  </si>
  <si>
    <t>17046</t>
  </si>
  <si>
    <t>SERVI TOPACIO SAS</t>
  </si>
  <si>
    <t>21559</t>
  </si>
  <si>
    <t>SERVIAPORTES NET</t>
  </si>
  <si>
    <t>20851</t>
  </si>
  <si>
    <t>SUPERMERCADO Y AUTOSERVICIO MERCOLOMBIA</t>
  </si>
  <si>
    <t>MAZINGA SAS</t>
  </si>
  <si>
    <t>CR 97 # 16 H 65 BRR FONTIBON</t>
  </si>
  <si>
    <t>23826</t>
  </si>
  <si>
    <t>SUPERMERCADO Y CARNICERIA EL REY DEL FRUVER</t>
  </si>
  <si>
    <t>MAFE/ ERCIDIA VASQUEZ MONSALVE</t>
  </si>
  <si>
    <t>CALLE 41 SUR # 83-92</t>
  </si>
  <si>
    <t>6704</t>
  </si>
  <si>
    <t>SUPERMERCADO Y DROGUERIA GEMA</t>
  </si>
  <si>
    <t>GUSTAVO RAMIREZ BOTERO</t>
  </si>
  <si>
    <t>Tran 7 15 61</t>
  </si>
  <si>
    <t>18357</t>
  </si>
  <si>
    <t>SUPERMERCADO Y DROGUERIA LA FLORIDA</t>
  </si>
  <si>
    <t>VARIEDADES CANDY PAPER</t>
  </si>
  <si>
    <t>CL 6 # 3 15 BRR CENTRO</t>
  </si>
  <si>
    <t>3328</t>
  </si>
  <si>
    <t>SUPERMERCADO Y DROGUERIA MERCAHOGAR</t>
  </si>
  <si>
    <t>19026</t>
  </si>
  <si>
    <t>SUPERMERCADO Y PANADERIA OLYMPO</t>
  </si>
  <si>
    <t>JUAN DAVID GOMEZ PELAEZ</t>
  </si>
  <si>
    <t>CARRERA 20  158-40</t>
  </si>
  <si>
    <t>PLACE MARKET</t>
  </si>
  <si>
    <t>CR 21 # 158 85 BRR CONJUNTO TAYRONA</t>
  </si>
  <si>
    <t>23252</t>
  </si>
  <si>
    <t>SUPERMERCADOS LA 80 CABAÃ'AS</t>
  </si>
  <si>
    <t>23249</t>
  </si>
  <si>
    <t>SUPERMERCADOS LA 80 MORAVIA</t>
  </si>
  <si>
    <t>2550</t>
  </si>
  <si>
    <t>SUPERMERCADOS MULTIGANGAS JM</t>
  </si>
  <si>
    <t>LUISA FERNANDA CARRON</t>
  </si>
  <si>
    <t>Calle 24  #  65 D 56   B</t>
  </si>
  <si>
    <t>19503</t>
  </si>
  <si>
    <t>SUPERMERDADO MERCADIARIO LTDA</t>
  </si>
  <si>
    <t>10551</t>
  </si>
  <si>
    <t>SUPERTIENDA  OLIMPICA NO 544</t>
  </si>
  <si>
    <t>602276</t>
  </si>
  <si>
    <t>PAGATODO ZI PARQUE PRINCIPAL SOPO</t>
  </si>
  <si>
    <t>EL TRENCITO DULCERO</t>
  </si>
  <si>
    <t>CR 2 # 3 14 BRR CENTRO</t>
  </si>
  <si>
    <t>602030</t>
  </si>
  <si>
    <t>PAGATODO ZI SAMARIA CHIA</t>
  </si>
  <si>
    <t>FORTUNNER TECHNOLOGI</t>
  </si>
  <si>
    <t>CL. 7 #1-40 CHA CUNDINAMARCA COLOMBIA</t>
  </si>
  <si>
    <t>602277</t>
  </si>
  <si>
    <t>PAGATODO ZI SANTANA CHIA</t>
  </si>
  <si>
    <t>PAPELERIA LAPIZ Y PAPELITOS</t>
  </si>
  <si>
    <t>CL. 9 #11-9 CHA CUNDINAMARCA COLOMBIA</t>
  </si>
  <si>
    <t>602488</t>
  </si>
  <si>
    <t>PAGATODO ZI SATELITE CENTRO LA CALERA</t>
  </si>
  <si>
    <t>602483</t>
  </si>
  <si>
    <t>PAGATODO ZI SATELITE TERMINAL LA LORENA CHIA</t>
  </si>
  <si>
    <t>602164</t>
  </si>
  <si>
    <t>PAGATODO ZI TAT KILOMETRO 2,5 VIA CAJICA TABIOÂ </t>
  </si>
  <si>
    <t>DOBLE CLICK PAPELERIA INTERNET</t>
  </si>
  <si>
    <t>CR 7 # 2 96  LC 2 BRR CENTRO</t>
  </si>
  <si>
    <t>602479</t>
  </si>
  <si>
    <t>PAGATODO ZI TAT LAS NAVAS ZIPAQUIRA</t>
  </si>
  <si>
    <t>G INTERCOMUNICACIONES</t>
  </si>
  <si>
    <t>CL 4 # 8 32 BRR CENTRO</t>
  </si>
  <si>
    <t>602146</t>
  </si>
  <si>
    <t>PAGATODO ZI TAT VEREDA PUEBLO VIEJO SOPO</t>
  </si>
  <si>
    <t>RUBEN DARIO MANRIQUE</t>
  </si>
  <si>
    <t>CL 3 # 3 99 BRR CENTRO</t>
  </si>
  <si>
    <t>600620</t>
  </si>
  <si>
    <t>PAGATODO ZI UBATE LA LEGUA 1</t>
  </si>
  <si>
    <t>23594</t>
  </si>
  <si>
    <t>PAGATODO.COM</t>
  </si>
  <si>
    <t>MARISOL GONZALEZ</t>
  </si>
  <si>
    <t>caRRERA 26F # 75 C 18  a</t>
  </si>
  <si>
    <t>25022</t>
  </si>
  <si>
    <t>PAGO FACIL 15</t>
  </si>
  <si>
    <t>DEISY YAYITA 1 50</t>
  </si>
  <si>
    <t>Avenida 5   # 11  - 3</t>
  </si>
  <si>
    <t>PARQUE SANTANDER</t>
  </si>
  <si>
    <t>CL 11 # 5 83 BRR CENTRO DE CUCUTA</t>
  </si>
  <si>
    <t>23016</t>
  </si>
  <si>
    <t>PAPLERIA LISSY</t>
  </si>
  <si>
    <t>13885</t>
  </si>
  <si>
    <t>PAPYRUS EXPRESS</t>
  </si>
  <si>
    <t>PLATIK - MISCELANEA LUCCIANA</t>
  </si>
  <si>
    <t>CR 123 14 61</t>
  </si>
  <si>
    <t>23385</t>
  </si>
  <si>
    <t>PARKING CENTER CITY F.A.M</t>
  </si>
  <si>
    <t>22847</t>
  </si>
  <si>
    <t>PARQUE COMERCIAL GUACARÃ? STO</t>
  </si>
  <si>
    <t>25363</t>
  </si>
  <si>
    <t>PARQUEADERO LA CATEDRAL</t>
  </si>
  <si>
    <t>JHONT JAIRO GIRALDO SUAREZ</t>
  </si>
  <si>
    <t>calle 15 # 3-68</t>
  </si>
  <si>
    <t>MASRED093</t>
  </si>
  <si>
    <t>CR 4 # 15 56 BRR CENTRO</t>
  </si>
  <si>
    <t>23260</t>
  </si>
  <si>
    <t>PASTEUR MARKET PUNTO CLAVE</t>
  </si>
  <si>
    <t>22643</t>
  </si>
  <si>
    <t>PATTY@NDRES.COMUNICACIONES</t>
  </si>
  <si>
    <t>25376</t>
  </si>
  <si>
    <t>PAYVALL</t>
  </si>
  <si>
    <t>25229</t>
  </si>
  <si>
    <t>PA`TI  PAPELES</t>
  </si>
  <si>
    <t>961</t>
  </si>
  <si>
    <t>PAÃ'ALANDIA J H</t>
  </si>
  <si>
    <t>ROSALBA OLARTE</t>
  </si>
  <si>
    <t>Carrera 36 32 51</t>
  </si>
  <si>
    <t>TIENDAS PALMER</t>
  </si>
  <si>
    <t>CRA. 35 #31-13 PALMIRA VALLE DEL CAUCA</t>
  </si>
  <si>
    <t>13370</t>
  </si>
  <si>
    <t>PC COMUNICACIONES EFECTIVAS</t>
  </si>
  <si>
    <t>RUBEN BETANCUR</t>
  </si>
  <si>
    <t>CL 66 A SUR # 17 D - 24 BRR LA ALAMEDA</t>
  </si>
  <si>
    <t>20549</t>
  </si>
  <si>
    <t>SERVICAJA LA CANASTA</t>
  </si>
  <si>
    <t>22513</t>
  </si>
  <si>
    <t>SERVICAJA RIOFRIO</t>
  </si>
  <si>
    <t>GRACIELA PINEDA</t>
  </si>
  <si>
    <t>El obero</t>
  </si>
  <si>
    <t>20551</t>
  </si>
  <si>
    <t>SERVICAJA SAN PEDRO</t>
  </si>
  <si>
    <t>15753</t>
  </si>
  <si>
    <t>SERVICAJA TRUJILLO</t>
  </si>
  <si>
    <t>JOSE JULIAN OSPINA</t>
  </si>
  <si>
    <t>Carrera 17   # 11  - 6</t>
  </si>
  <si>
    <t>4609</t>
  </si>
  <si>
    <t>SERVICENTRO ESSO 34 EL POBLADO</t>
  </si>
  <si>
    <t>LENY SANCHEZ PAPELERIA MILAGRO</t>
  </si>
  <si>
    <t>Carrera 43 B  # 11 B - 8</t>
  </si>
  <si>
    <t>15106</t>
  </si>
  <si>
    <t>SERVICENTRO ESSO 58</t>
  </si>
  <si>
    <t>20784</t>
  </si>
  <si>
    <t>SERVICENTRO ESSO LA FLORESTA ESTACION DE SERVICIO AUTOMOTRIZ</t>
  </si>
  <si>
    <t>10870</t>
  </si>
  <si>
    <t>SERVICENTRO MENGA S.A.</t>
  </si>
  <si>
    <t>21515</t>
  </si>
  <si>
    <t>SERVICENTRO SAN PABLO</t>
  </si>
  <si>
    <t>SERVICOMUNICACIONES</t>
  </si>
  <si>
    <t>CR 3 # 6 68 BRR BOLIVAR</t>
  </si>
  <si>
    <t>25043</t>
  </si>
  <si>
    <t>SERVICIO INTEGRADO CANAAN</t>
  </si>
  <si>
    <t>AYDA NERY BERMUDEZ LOAIZA</t>
  </si>
  <si>
    <t>CRA 9 21-09 VILLA LA ALD</t>
  </si>
  <si>
    <t>25157</t>
  </si>
  <si>
    <t>SERVICIO LA QUINTA LA PLATA</t>
  </si>
  <si>
    <t>EDILBERTO PALECHOR</t>
  </si>
  <si>
    <t>vereda villamercedes</t>
  </si>
  <si>
    <t>C AV BRR CENTRO POBLADO BELEN</t>
  </si>
  <si>
    <t>18399</t>
  </si>
  <si>
    <t>SERVICIO TECNICO DE CELULARES</t>
  </si>
  <si>
    <t>TODO RIEGO SACHICA</t>
  </si>
  <si>
    <t>SACHICA</t>
  </si>
  <si>
    <t>CR 2 # 2 8 BRR CENTRO</t>
  </si>
  <si>
    <t>15726</t>
  </si>
  <si>
    <t>SUPERDROGUERIA PARIS N 20</t>
  </si>
  <si>
    <t>PARIS N 20</t>
  </si>
  <si>
    <t>TV 9 NO. 8 - 17 GRANJA</t>
  </si>
  <si>
    <t>15728</t>
  </si>
  <si>
    <t>SUPERDROGUERIA PARIS N 40</t>
  </si>
  <si>
    <t>PARIS NUMERO 40</t>
  </si>
  <si>
    <t>CL 29 NO. 14-30</t>
  </si>
  <si>
    <t>21161</t>
  </si>
  <si>
    <t>SUPERDROGUERIAS PARIS NRO 32</t>
  </si>
  <si>
    <t>OMAR  MURILLO</t>
  </si>
  <si>
    <t>Bariante</t>
  </si>
  <si>
    <t>COLPAGOS TIERRALTA 2</t>
  </si>
  <si>
    <t>CR 14 # 6 11 BRR CENTRO</t>
  </si>
  <si>
    <t>13877</t>
  </si>
  <si>
    <t>SUPERFAMILIAR DE DROGAS</t>
  </si>
  <si>
    <t>PLATIK - PAPELERIA EL ACUARIO II</t>
  </si>
  <si>
    <t>CL 42A S   87    16</t>
  </si>
  <si>
    <t>MINI MARKET ANGUSS</t>
  </si>
  <si>
    <t>CR 87 D # 42 A 19 - SUR  MZ 1 LC 3 BRR</t>
  </si>
  <si>
    <t>1979</t>
  </si>
  <si>
    <t>SUPERFAMILIAR DROGUERIAS CRA 15</t>
  </si>
  <si>
    <t>SANDRA ADIELA OCAMPO</t>
  </si>
  <si>
    <t>Carrera 12   # 31  - 47</t>
  </si>
  <si>
    <t>12325</t>
  </si>
  <si>
    <t>SUPERINTER AUTOSERVICIO CALARCA</t>
  </si>
  <si>
    <t>MARIA MARTINEZ</t>
  </si>
  <si>
    <t>cra 6 16.21</t>
  </si>
  <si>
    <t>INVERSIONES ANAIME SAN PEDRO</t>
  </si>
  <si>
    <t>CL. 2 #1-7 SAN PEDRO VALLE DEL CAUCA</t>
  </si>
  <si>
    <t>20946</t>
  </si>
  <si>
    <t>SUPERINTER MARIA</t>
  </si>
  <si>
    <t>ROBERTO GRAJALES</t>
  </si>
  <si>
    <t>Carrera13 6 b 10</t>
  </si>
  <si>
    <t>13619</t>
  </si>
  <si>
    <t>SUPERINTER SUPERMERCADOS GUADALUPE</t>
  </si>
  <si>
    <t>7813</t>
  </si>
  <si>
    <t>SUPERINTER SUPERMERCADOS JAMUNDI</t>
  </si>
  <si>
    <t>AGENCIA DE VIAJES Y SEGUROS SAS</t>
  </si>
  <si>
    <t>CR 10 # 15 99 BRR LA ESPERANZA</t>
  </si>
  <si>
    <t>10478</t>
  </si>
  <si>
    <t>SUPERINTER SUPERMERCADOS LA UNION</t>
  </si>
  <si>
    <t>MISCELANEA Y PAPELERIA J Y D</t>
  </si>
  <si>
    <t>Cra 47 # 43 - 05 barrio</t>
  </si>
  <si>
    <t>SKYNET CALI</t>
  </si>
  <si>
    <t>CL 40 # 44 A - 40 BRR REPUBLICA DE ISRAEL</t>
  </si>
  <si>
    <t>15834</t>
  </si>
  <si>
    <t>SUPERINTER SUPERMERCADOS MELENDEZ</t>
  </si>
  <si>
    <t>FANNY BALCAZAR</t>
  </si>
  <si>
    <t>calle 4 numero 93-29 mel</t>
  </si>
  <si>
    <t>23504</t>
  </si>
  <si>
    <t>PAGOS &amp; SERVICIOS LA SEXTA</t>
  </si>
  <si>
    <t>MARIA ALEJANDRA CERQUERA</t>
  </si>
  <si>
    <t>CENTRO #   -    Barrio S</t>
  </si>
  <si>
    <t>EXPRESS LA PLATA TERMINAL DE</t>
  </si>
  <si>
    <t>KM 1 VIA A NEIVA BRR TERMINAL TRANSPORTE</t>
  </si>
  <si>
    <t>23152</t>
  </si>
  <si>
    <t>PAGOS - GIROS Y VARIEDADES LA QUINTA ETAPA</t>
  </si>
  <si>
    <t>24455</t>
  </si>
  <si>
    <t>PAGOS DE SERVICIOS Y AYUDAS .COM</t>
  </si>
  <si>
    <t>15056</t>
  </si>
  <si>
    <t>PAGOS DEL MAR</t>
  </si>
  <si>
    <t>DBELLEZA Y PAGOS DEL MAR</t>
  </si>
  <si>
    <t>CALLE 3 #18-42</t>
  </si>
  <si>
    <t>23473</t>
  </si>
  <si>
    <t>PAGOS ONLINE</t>
  </si>
  <si>
    <t>MARGARITA</t>
  </si>
  <si>
    <t>CRA. 1B #69-2 IBAGU TOLIMA COLOMBIA</t>
  </si>
  <si>
    <t>14221</t>
  </si>
  <si>
    <t>PAGOS ONLINE.NET</t>
  </si>
  <si>
    <t>24466</t>
  </si>
  <si>
    <t>PAGOS Y MAS</t>
  </si>
  <si>
    <t>22934</t>
  </si>
  <si>
    <t>PAGOS.COM</t>
  </si>
  <si>
    <t>2835</t>
  </si>
  <si>
    <t>PAKO S EXPRESS</t>
  </si>
  <si>
    <t>7770</t>
  </si>
  <si>
    <t>PALACE COMUNICACIONES</t>
  </si>
  <si>
    <t>24763</t>
  </si>
  <si>
    <t>PANACELL COMUNICACIONES PALOMINO</t>
  </si>
  <si>
    <t>22020</t>
  </si>
  <si>
    <t>PEDACITOS DE PAPEL</t>
  </si>
  <si>
    <t>23459</t>
  </si>
  <si>
    <t>PERFUMERIA PETALOS</t>
  </si>
  <si>
    <t>23323</t>
  </si>
  <si>
    <t>PHARMA &amp; SHOP</t>
  </si>
  <si>
    <t>MARIA ISABEL CASTAREDA</t>
  </si>
  <si>
    <t>Carrera 22   # 23 A - 17</t>
  </si>
  <si>
    <t>24432</t>
  </si>
  <si>
    <t>PHARMA 101</t>
  </si>
  <si>
    <t>4212</t>
  </si>
  <si>
    <t>PHARMA 183</t>
  </si>
  <si>
    <t>PLATIK - MERCADO TRIPLE A</t>
  </si>
  <si>
    <t>CR 11 N 185A 18</t>
  </si>
  <si>
    <t>3989</t>
  </si>
  <si>
    <t>PHARMA MPR</t>
  </si>
  <si>
    <t>PLATIK - PAGATODO 147</t>
  </si>
  <si>
    <t>CLL 147 7F 61</t>
  </si>
  <si>
    <t>17278</t>
  </si>
  <si>
    <t>PHARMA NET 2</t>
  </si>
  <si>
    <t>DIVISAS MANHATAN</t>
  </si>
  <si>
    <t>Carrera 64  #  75 a 19</t>
  </si>
  <si>
    <t>15877</t>
  </si>
  <si>
    <t>PHARMA ONE</t>
  </si>
  <si>
    <t>21053</t>
  </si>
  <si>
    <t>PHARMA. NET</t>
  </si>
  <si>
    <t>4299</t>
  </si>
  <si>
    <t>PHARMA.NET</t>
  </si>
  <si>
    <t>25336</t>
  </si>
  <si>
    <t>SERVICIOS &amp; SOLUCIONES CO 2.0</t>
  </si>
  <si>
    <t>25033</t>
  </si>
  <si>
    <t>SERVICIOS A &amp; Y</t>
  </si>
  <si>
    <t>PABLO CRUZ</t>
  </si>
  <si>
    <t>Cll 72j 2bn 95 floralia</t>
  </si>
  <si>
    <t>DON PAGO FLORALIA</t>
  </si>
  <si>
    <t>CL 73 # 3 N 04 BRR FLORALIA</t>
  </si>
  <si>
    <t>23821</t>
  </si>
  <si>
    <t>SERVICIOS GLOBALES NET</t>
  </si>
  <si>
    <t>MAY PHONE COMUNICACIONES</t>
  </si>
  <si>
    <t>CR 3 # 1-60 BRR CENTRO</t>
  </si>
  <si>
    <t>16177</t>
  </si>
  <si>
    <t>SERVICIOS INTEGRALES PORTILLA DOMINGUEZ</t>
  </si>
  <si>
    <t>24021</t>
  </si>
  <si>
    <t>SERVICIOS L Y H</t>
  </si>
  <si>
    <t>PLATIK - COGUA SERVICIOS LYH</t>
  </si>
  <si>
    <t>TV 87C 58D 04 SUR</t>
  </si>
  <si>
    <t>ANGELICA NET</t>
  </si>
  <si>
    <t>CALLE 58C SUR # 86D 21</t>
  </si>
  <si>
    <t>1308</t>
  </si>
  <si>
    <t>SERVICIOS OPORTUNOS JP</t>
  </si>
  <si>
    <t>12888</t>
  </si>
  <si>
    <t>SERVICIOS SOCIALES PARRA</t>
  </si>
  <si>
    <t>19112</t>
  </si>
  <si>
    <t>SERVICIOS SOCIALES PARRA S.A.S</t>
  </si>
  <si>
    <t>24559</t>
  </si>
  <si>
    <t>SERVICIOS SOFIA</t>
  </si>
  <si>
    <t>17509</t>
  </si>
  <si>
    <t>SERVICIOS VARIOS JUNIN 2</t>
  </si>
  <si>
    <t>16019</t>
  </si>
  <si>
    <t>SERVICIOS Y ASESORIAS H D S</t>
  </si>
  <si>
    <t>9497</t>
  </si>
  <si>
    <t>SUPERMERCADO LA GRAN COLOMBIA NO 4</t>
  </si>
  <si>
    <t>LEIDY XIOMARA ALZATE BECERRA</t>
  </si>
  <si>
    <t>Calle 74 3n26</t>
  </si>
  <si>
    <t>DILIA GABRIELA DIAZ ERAZO</t>
  </si>
  <si>
    <t>CALLE 72A # 3 - 122</t>
  </si>
  <si>
    <t>18231</t>
  </si>
  <si>
    <t>SUPERMERCADO LA ISLA COVEÃ'AS 1A</t>
  </si>
  <si>
    <t>DEIVIS DAVID CUADRADO GUERRERO</t>
  </si>
  <si>
    <t>COVE?AS</t>
  </si>
  <si>
    <t>Cr 4</t>
  </si>
  <si>
    <t>LAS TRES L</t>
  </si>
  <si>
    <t>CL 14 # 12 05 BRR CALLE CENTRAL</t>
  </si>
  <si>
    <t>20843</t>
  </si>
  <si>
    <t>SUPERMERCADO LA ROSA GUAMO</t>
  </si>
  <si>
    <t>SHIRLY TRUJILLO LOZANO</t>
  </si>
  <si>
    <t>Calle 9  #  14  15   Bar</t>
  </si>
  <si>
    <t>11437</t>
  </si>
  <si>
    <t>SUPERMERCADO LOS ABUELOS ANDES</t>
  </si>
  <si>
    <t>DROGUERIA JMA ANDES</t>
  </si>
  <si>
    <t>CR 53 A # 52 03 BRR SAN PEDRO</t>
  </si>
  <si>
    <t>18159</t>
  </si>
  <si>
    <t>SUPERMERCADO MARACANA MAZO</t>
  </si>
  <si>
    <t>24054</t>
  </si>
  <si>
    <t>SUPERMERCADO MAS BARATO DABO</t>
  </si>
  <si>
    <t>24053</t>
  </si>
  <si>
    <t>SUPERMERCADO MAS BARATO LA AURORA</t>
  </si>
  <si>
    <t>YOLANDA  MORENO</t>
  </si>
  <si>
    <t>Carrera 24 a 9 26 obrero</t>
  </si>
  <si>
    <t>3268</t>
  </si>
  <si>
    <t>SUPERMERCADO MAXIHOGAR</t>
  </si>
  <si>
    <t>PLATIK - MARIO ANDRES CARRILLO</t>
  </si>
  <si>
    <t>CR 90 70 32</t>
  </si>
  <si>
    <t>25372</t>
  </si>
  <si>
    <t>SUPERMERCADO MAZUREN</t>
  </si>
  <si>
    <t>13136</t>
  </si>
  <si>
    <t>SUPERMERCADO MERKAHORRO GIRARDOTA</t>
  </si>
  <si>
    <t>13137</t>
  </si>
  <si>
    <t>SUPERMERCADO MERKAHORRO GIRARDOTA LLANO</t>
  </si>
  <si>
    <t>HENRRY QUICENO MARTINEZ</t>
  </si>
  <si>
    <t>Cl 10 #16-41</t>
  </si>
  <si>
    <t>19665</t>
  </si>
  <si>
    <t>SUPERMERCADO MI REY TALANGA</t>
  </si>
  <si>
    <t>ISMENIA RODRIGUEZ</t>
  </si>
  <si>
    <t>Calle 100e # 20-37 malan</t>
  </si>
  <si>
    <t>13422</t>
  </si>
  <si>
    <t>PANADERIA CENTRAL</t>
  </si>
  <si>
    <t>JAIME ARRIETA</t>
  </si>
  <si>
    <t>SAN JACINTO</t>
  </si>
  <si>
    <t>Cll 20</t>
  </si>
  <si>
    <t>21648</t>
  </si>
  <si>
    <t>PANADERIA CENTRAL PLATO</t>
  </si>
  <si>
    <t>KATY CONDE</t>
  </si>
  <si>
    <t>BARRIO LA PAZ</t>
  </si>
  <si>
    <t>LA ESQUINA DEL CHICHI</t>
  </si>
  <si>
    <t>CR 15 # 13 37 BRR CENTRO</t>
  </si>
  <si>
    <t>21643</t>
  </si>
  <si>
    <t>PANADERIA CENTRAL S J</t>
  </si>
  <si>
    <t>MARLE VASQUEZ</t>
  </si>
  <si>
    <t>SAN JUAN NEPOMUCENO</t>
  </si>
  <si>
    <t>calle 22 # 45-67</t>
  </si>
  <si>
    <t>TENTACIN</t>
  </si>
  <si>
    <t>CL. 9 #6B-85 SAN JUN NEPOMUCENO BOLVAR</t>
  </si>
  <si>
    <t>17785</t>
  </si>
  <si>
    <t>PANADERIA DELIPAN DE SAN PELAYO</t>
  </si>
  <si>
    <t>RAFAEL  PETRO</t>
  </si>
  <si>
    <t>SAN PELAYO</t>
  </si>
  <si>
    <t>Sanpelayo</t>
  </si>
  <si>
    <t>ABDALLAH SERVICIOS</t>
  </si>
  <si>
    <t>CL 5 # 8 D 7 BRR SANTO DOMINGO</t>
  </si>
  <si>
    <t>22237</t>
  </si>
  <si>
    <t>PANADERIA EL TROPICO DE LA 38</t>
  </si>
  <si>
    <t>NANCY CARDENAS</t>
  </si>
  <si>
    <t>calle 55 #33-74</t>
  </si>
  <si>
    <t>18271</t>
  </si>
  <si>
    <t>PANADERIA EXQUISITA DE AYAPEL MG</t>
  </si>
  <si>
    <t>COMERCIALIZADORA</t>
  </si>
  <si>
    <t>AYAPEL</t>
  </si>
  <si>
    <t>calle 9 5B - 41 B. centr</t>
  </si>
  <si>
    <t>INTERPACK</t>
  </si>
  <si>
    <t>CR 7 # 21 28 BRR LA INMACULADA</t>
  </si>
  <si>
    <t>10052</t>
  </si>
  <si>
    <t>PANADERIA GAITAN</t>
  </si>
  <si>
    <t>MISCELANEA MUNDO RARO</t>
  </si>
  <si>
    <t>TV 3 # 5 92 BRR JOSE ANTONIO GALAN</t>
  </si>
  <si>
    <t>15938</t>
  </si>
  <si>
    <t>PANADERIA LA VILLA DEL PAN MR</t>
  </si>
  <si>
    <t>CENTRO DE PAGO</t>
  </si>
  <si>
    <t>CL 35 SUR # 93 82 BRR UNIR PATIO BONITO</t>
  </si>
  <si>
    <t>329</t>
  </si>
  <si>
    <t>PANADERIA REFRESQUERIA SANTANDER</t>
  </si>
  <si>
    <t>17336</t>
  </si>
  <si>
    <t>PANADERIA RICKYPAN</t>
  </si>
  <si>
    <t>IBET ALVAREZ  VERGARA</t>
  </si>
  <si>
    <t>Barrio Lavalomo k.4 # 14</t>
  </si>
  <si>
    <t>12108</t>
  </si>
  <si>
    <t>PANADERIA RIQUIPAN</t>
  </si>
  <si>
    <t>15074</t>
  </si>
  <si>
    <t>PHARMADROG</t>
  </si>
  <si>
    <t>PLATIK - ANSEB MATIC</t>
  </si>
  <si>
    <t>CR 78A 84B  55 SUR CS229</t>
  </si>
  <si>
    <t>PAPELERIA Y MICELANEA SACOREY</t>
  </si>
  <si>
    <t>CL 85 A SUR # 78 79 - SUR  MZ 7 INTERIOR 92</t>
  </si>
  <si>
    <t>24996</t>
  </si>
  <si>
    <t>PHARMAHOME S</t>
  </si>
  <si>
    <t>PLATIK - VARGAS CORREDOR</t>
  </si>
  <si>
    <t>CL 70A BIS A 117-96</t>
  </si>
  <si>
    <t>PAPELERIA EL FOLDER</t>
  </si>
  <si>
    <t>CL. 70A BIS A #116B-21 BOGOT COLOMBIA</t>
  </si>
  <si>
    <t>18177</t>
  </si>
  <si>
    <t>PHARMANEX NO 2</t>
  </si>
  <si>
    <t>PLATIK - SUPERSERVIYA</t>
  </si>
  <si>
    <t>CR 38  34 A 37</t>
  </si>
  <si>
    <t>CR 38 # 17 2 BRR LOCAL 148 CC COMERCIAL</t>
  </si>
  <si>
    <t>19067</t>
  </si>
  <si>
    <t>PHARMANEX NO. 2</t>
  </si>
  <si>
    <t>18638</t>
  </si>
  <si>
    <t>7317</t>
  </si>
  <si>
    <t>PHONE.NET</t>
  </si>
  <si>
    <t>JUANA EUGENIA SALGUERO PADILLA</t>
  </si>
  <si>
    <t>carrera 2 A #49-05 terce</t>
  </si>
  <si>
    <t>14936</t>
  </si>
  <si>
    <t>PHONONET COM J K</t>
  </si>
  <si>
    <t>ANGELA CASANOVA SCARPETA</t>
  </si>
  <si>
    <t>Carrera 4 Norte  #   -</t>
  </si>
  <si>
    <t>NICOCLIP PAPELERIA Y MISCELANEA</t>
  </si>
  <si>
    <t>CL 26A # 11-04 BRR LARA BONILLA</t>
  </si>
  <si>
    <t>8636</t>
  </si>
  <si>
    <t>PICANDO Y TOMANDO</t>
  </si>
  <si>
    <t>18679</t>
  </si>
  <si>
    <t>PINILLA PEÃ'A EDGAR</t>
  </si>
  <si>
    <t>COMUNICACIONES PUNTOCELL</t>
  </si>
  <si>
    <t>CR 8 # 7-61 BRR J.J NEIRA</t>
  </si>
  <si>
    <t>3695</t>
  </si>
  <si>
    <t>PINK TOMATE MARKET</t>
  </si>
  <si>
    <t>PLATIK - TIEMPO VISUAL 7 DE AGOSTO</t>
  </si>
  <si>
    <t>CL 67 24 16 LC C4</t>
  </si>
  <si>
    <t>PAPELERIA HARA</t>
  </si>
  <si>
    <t>CL. 66 #26-24 BOGOT COLOMBIA</t>
  </si>
  <si>
    <t>25373</t>
  </si>
  <si>
    <t>PIXEL.COMERCIAL.COM</t>
  </si>
  <si>
    <t>PLATIK - PIXEL COMERCIAL.COM</t>
  </si>
  <si>
    <t>CR 69 64F 46</t>
  </si>
  <si>
    <t>19801</t>
  </si>
  <si>
    <t>PIÃ'ATERIA Y JUGUETERIA RUBEN</t>
  </si>
  <si>
    <t>ELIANA SEPULVEDA ROJAS</t>
  </si>
  <si>
    <t>Calle 15 # 13-44</t>
  </si>
  <si>
    <t>12914</t>
  </si>
  <si>
    <t>SERVICIOS Y SOLUCIONES COMUNITARIAS</t>
  </si>
  <si>
    <t>SAMAJU RECAUDOS</t>
  </si>
  <si>
    <t>CL 87 # 21 48 BRR DIAMANTE II</t>
  </si>
  <si>
    <t>22078</t>
  </si>
  <si>
    <t>SERVICIOS Y SUMINISTROS SHALEM</t>
  </si>
  <si>
    <t>YORLENNY ORTEGA</t>
  </si>
  <si>
    <t>PUERTO CAICEDO</t>
  </si>
  <si>
    <t>Carrera    # 20  -    Ba</t>
  </si>
  <si>
    <t>INVERSIONES RAPIDOCOIN</t>
  </si>
  <si>
    <t>PUERTO ASIS</t>
  </si>
  <si>
    <t>CL. 12 #19-55 PUERTO ASS PUTUMAYO</t>
  </si>
  <si>
    <t>24873</t>
  </si>
  <si>
    <t>SERVICIOS-INTERNET COLOMBIATEL</t>
  </si>
  <si>
    <t>ROLANDO POSADA</t>
  </si>
  <si>
    <t>Carrera 5   # 16  - 20</t>
  </si>
  <si>
    <t>UNLOCKCOM</t>
  </si>
  <si>
    <t>CRA. 5 #16-60 CALI VALLE DEL CAUCA</t>
  </si>
  <si>
    <t>21368</t>
  </si>
  <si>
    <t>SERVICOMPUTO LIMITADA</t>
  </si>
  <si>
    <t>GUSTAVO ADOLFO ROBAYO ULLOA</t>
  </si>
  <si>
    <t>Calle 3 # 2-73</t>
  </si>
  <si>
    <t>MULTISERVICIOS SAN ALBERTO</t>
  </si>
  <si>
    <t>CR 3 #4-43 SAN ALBERTO CESAR COLOMBIA</t>
  </si>
  <si>
    <t>19891</t>
  </si>
  <si>
    <t>SERVICOMUNICACIONES ALF</t>
  </si>
  <si>
    <t>5373</t>
  </si>
  <si>
    <t>SERVIDROGAS ANDALUZA</t>
  </si>
  <si>
    <t>DROGUERIA CENTENARIO</t>
  </si>
  <si>
    <t>CL 4 # 10 7 BRR CENTRO</t>
  </si>
  <si>
    <t>13675</t>
  </si>
  <si>
    <t>SERVIDROGAS BELEN</t>
  </si>
  <si>
    <t>JORGE LEONARDO RUEDA CHACON</t>
  </si>
  <si>
    <t>carrera 10   centro</t>
  </si>
  <si>
    <t>15821</t>
  </si>
  <si>
    <t>SERVIDROGAS LA 42</t>
  </si>
  <si>
    <t>LEISON VERGARA</t>
  </si>
  <si>
    <t>Avenida 40 numero 55 98</t>
  </si>
  <si>
    <t>PAPELERIA PRIMAVERA BELLO</t>
  </si>
  <si>
    <t>AV. 45 #57-27 BELLO ANTIOQUIA COLOMBIA</t>
  </si>
  <si>
    <t>23172</t>
  </si>
  <si>
    <t>SERVIDROGAS MUNDIAL</t>
  </si>
  <si>
    <t>VERACRUZ INNOVA</t>
  </si>
  <si>
    <t>CR 34 # 26 A 39 BRR NUEVO MAIZARO</t>
  </si>
  <si>
    <t>21761</t>
  </si>
  <si>
    <t>16406</t>
  </si>
  <si>
    <t>SERVIFARMA EL COLEGIO</t>
  </si>
  <si>
    <t>TECHNOLOGY TIKEE TKD</t>
  </si>
  <si>
    <t>CR 2 A # 3 A 22  MZ 4 CA 1 BRR VEINTE DE</t>
  </si>
  <si>
    <t>20931</t>
  </si>
  <si>
    <t>SUPER PARA TI</t>
  </si>
  <si>
    <t>13376</t>
  </si>
  <si>
    <t>SUPER TIENDA LA CANASTA ALCALA</t>
  </si>
  <si>
    <t>JENNY MARGARITA MARIN LOPEZ</t>
  </si>
  <si>
    <t>cra41d 27-30</t>
  </si>
  <si>
    <t>10270</t>
  </si>
  <si>
    <t>SUPER TIENDA LISBOA</t>
  </si>
  <si>
    <t>22511</t>
  </si>
  <si>
    <t>SUPER TIENDA OLIMPICA STO 042 UNIVERSAL</t>
  </si>
  <si>
    <t>JAIRO JOSE PAULINO ARTETA</t>
  </si>
  <si>
    <t>Calle 42 # 3b - 42</t>
  </si>
  <si>
    <t>TIENDA EL FARO DE LA 40</t>
  </si>
  <si>
    <t>CL 40 # 4 23 BRR LA MAGDALENA</t>
  </si>
  <si>
    <t>15188</t>
  </si>
  <si>
    <t>SUPER TIENDA Y DROGUERIA MERCASALUD EXPRESS</t>
  </si>
  <si>
    <t>15565</t>
  </si>
  <si>
    <t>SUPER TIENDAS LEONARDO</t>
  </si>
  <si>
    <t>CARLOS ANDRES HERNANDEZ</t>
  </si>
  <si>
    <t>LA CUMBRE</t>
  </si>
  <si>
    <t>Calle 5 #6-25</t>
  </si>
  <si>
    <t>JUAN C OBANDO</t>
  </si>
  <si>
    <t>CR 4 # 5 23 BRR BITACO</t>
  </si>
  <si>
    <t>14546</t>
  </si>
  <si>
    <t>SUPER TIENDAS LEONARDO 2</t>
  </si>
  <si>
    <t>EMMANUEL ROCHA</t>
  </si>
  <si>
    <t>CR 83 B # 42 15  AP 101 BRR CENTRO</t>
  </si>
  <si>
    <t>22467</t>
  </si>
  <si>
    <t>SUPERALMACEN OLIMPICA SAO 094 VILLA CAROLINA</t>
  </si>
  <si>
    <t>10933</t>
  </si>
  <si>
    <t>SUPERALMACENES OLIMPICA 001</t>
  </si>
  <si>
    <t>LUIS SALASAR</t>
  </si>
  <si>
    <t>Calle 53b 46 76</t>
  </si>
  <si>
    <t>5743</t>
  </si>
  <si>
    <t>SUPERALMACENES OLIMPICA SAO 031</t>
  </si>
  <si>
    <t>JOSEFA  DIAZ</t>
  </si>
  <si>
    <t>Calle 28   # 28-28  -</t>
  </si>
  <si>
    <t>VARIEDADES GENESIS</t>
  </si>
  <si>
    <t>CR 34 B # 29 104 BRR TUCAN</t>
  </si>
  <si>
    <t>10934</t>
  </si>
  <si>
    <t>SUPERALMACENES OLIMPICA SAO 093</t>
  </si>
  <si>
    <t>9825</t>
  </si>
  <si>
    <t>PANADERIA ROCAPAN LA 38</t>
  </si>
  <si>
    <t>JOHANA ESCUDEROS</t>
  </si>
  <si>
    <t>Cra 38 56 76</t>
  </si>
  <si>
    <t>TIGO METROPOLITANO</t>
  </si>
  <si>
    <t>CR 28 # 58 148 BRR CC METROPOLITANO</t>
  </si>
  <si>
    <t>2201</t>
  </si>
  <si>
    <t>PANADERIA VIVI Y PAN</t>
  </si>
  <si>
    <t>PUNTOSERVIS BOGOTA 26</t>
  </si>
  <si>
    <t>CL 132 D # 151 A 33 BRR LISBOA</t>
  </si>
  <si>
    <t>12639</t>
  </si>
  <si>
    <t>PANADERIA VIVI Y PAN 2</t>
  </si>
  <si>
    <t>21835</t>
  </si>
  <si>
    <t>PANADERIA Y CAFETERIA YES</t>
  </si>
  <si>
    <t>11305</t>
  </si>
  <si>
    <t>PANADERIA Y CIGARRERIA OVNIS</t>
  </si>
  <si>
    <t>Transversal 18 # 96-41 Piso 7</t>
  </si>
  <si>
    <t>PRUEBAS PRODUCCION</t>
  </si>
  <si>
    <t>CL 100 # 19 81 BRR CHICO</t>
  </si>
  <si>
    <t>17589</t>
  </si>
  <si>
    <t>PANADERIA Y FUENTE DE SODA LA PLATEÃ'ITA</t>
  </si>
  <si>
    <t>8369</t>
  </si>
  <si>
    <t>PANADERIA Y HELADERIA TRIGO PAN LA LOMA</t>
  </si>
  <si>
    <t>20650</t>
  </si>
  <si>
    <t>PANADERIA Y PASTELERIA EL PALACIO DEL PANDEBONO</t>
  </si>
  <si>
    <t>LUZ AMPARO LOPEZ</t>
  </si>
  <si>
    <t>Calle 19   # 1-13  -</t>
  </si>
  <si>
    <t>2375</t>
  </si>
  <si>
    <t>PANADERIA Y PASTELERIA LUIS XV LAAM</t>
  </si>
  <si>
    <t>23851</t>
  </si>
  <si>
    <t>PANADERIA Y PASTELERIA VILLA TAMARINDO</t>
  </si>
  <si>
    <t>SUPERMERCADO LA FORTALEZA</t>
  </si>
  <si>
    <t>CR 3 # 9 81 BRR VILLA ANTIGUA</t>
  </si>
  <si>
    <t>6896</t>
  </si>
  <si>
    <t>PANADERIA Y PASTLERIA MI CABAÃ'A</t>
  </si>
  <si>
    <t>22988</t>
  </si>
  <si>
    <t>PIÃ'ATERIA Y VARIEDADES NANA</t>
  </si>
  <si>
    <t>DIANA MILENA RAMOS</t>
  </si>
  <si>
    <t>suaza</t>
  </si>
  <si>
    <t>EL RUCE</t>
  </si>
  <si>
    <t>VDA LIBANO BRR VEREDA LIBANO SUAZA</t>
  </si>
  <si>
    <t>21755</t>
  </si>
  <si>
    <t>PIÃ'EROS ORTEGA MARTHA YANETH</t>
  </si>
  <si>
    <t>25388</t>
  </si>
  <si>
    <t>PLANET MOBILE TECHNOLOGY</t>
  </si>
  <si>
    <t>SULENYS CLEVES JIMENEZ</t>
  </si>
  <si>
    <t>cra 19E#11-52 brr altos</t>
  </si>
  <si>
    <t>PUNTOSERVIS VALLEDUPAR 4</t>
  </si>
  <si>
    <t>CL 7 A # 19 A 65 BRR LOS MUSICOS</t>
  </si>
  <si>
    <t>20984</t>
  </si>
  <si>
    <t>PLANETA INTERNET</t>
  </si>
  <si>
    <t>EIDA XIMENA COLMENARES CHIA</t>
  </si>
  <si>
    <t>calle 38 #16 b 46 Villav</t>
  </si>
  <si>
    <t>24509</t>
  </si>
  <si>
    <t>PLANETA SYSTEMS INFORMATICA Y PAPELERIA</t>
  </si>
  <si>
    <t>HAROLD LONDORO</t>
  </si>
  <si>
    <t>Carrera 30  #  30  40</t>
  </si>
  <si>
    <t>22710</t>
  </si>
  <si>
    <t>PLASTIASEOSDANNI</t>
  </si>
  <si>
    <t>6711</t>
  </si>
  <si>
    <t>PLASTICOS GLORIA C</t>
  </si>
  <si>
    <t>GLORIA ELCY ALVAREZ BEDOYA</t>
  </si>
  <si>
    <t>FREDONIA</t>
  </si>
  <si>
    <t>CALLE 49 # 50-43</t>
  </si>
  <si>
    <t>DAIBERCELL</t>
  </si>
  <si>
    <t>SANTA BARBARA</t>
  </si>
  <si>
    <t>CR 50 # 48 24 BRR CUATRO ESQUINAS</t>
  </si>
  <si>
    <t>16040</t>
  </si>
  <si>
    <t>PLASTICOS Y DESECHABLES YURI</t>
  </si>
  <si>
    <t>PLATIK - R PAPELERIA SAHARA</t>
  </si>
  <si>
    <t>CL 136 159A 10</t>
  </si>
  <si>
    <t>YK INTERNET Y COMUNICACIONES</t>
  </si>
  <si>
    <t>CL 136 # 158 20 BRR SANTA CECILIA</t>
  </si>
  <si>
    <t>24362</t>
  </si>
  <si>
    <t>PLAY TECHNOLOGY</t>
  </si>
  <si>
    <t>CLAUDIA  VILLADA</t>
  </si>
  <si>
    <t>Calle 81  #  45  24   Ba</t>
  </si>
  <si>
    <t>7518</t>
  </si>
  <si>
    <t>POCAJUNTAS NO. 1</t>
  </si>
  <si>
    <t>FOTOCOPIAS CARABOBO</t>
  </si>
  <si>
    <t>Carrera 52  #  42  60</t>
  </si>
  <si>
    <t>21532</t>
  </si>
  <si>
    <t>SERVIGUSTO LA 5TA</t>
  </si>
  <si>
    <t>18307</t>
  </si>
  <si>
    <t>SERVIK 30</t>
  </si>
  <si>
    <t>MINUTOS RICAUTE VIVIANA DIAZ</t>
  </si>
  <si>
    <t>VI CS BAJADA DAGUA LADO</t>
  </si>
  <si>
    <t>23802</t>
  </si>
  <si>
    <t>SERVIMAX PIENDAMO</t>
  </si>
  <si>
    <t>SERVIMAX</t>
  </si>
  <si>
    <t>CR 11 # 14 114 BRR LAS VERANERAS</t>
  </si>
  <si>
    <t>15618</t>
  </si>
  <si>
    <t>SERVINETCOM</t>
  </si>
  <si>
    <t>4978</t>
  </si>
  <si>
    <t>SERVIPAGO SAMACA</t>
  </si>
  <si>
    <t>PUNTONET</t>
  </si>
  <si>
    <t>CR 5 # 7 4  LC 02 BRR PARAISO</t>
  </si>
  <si>
    <t>24545</t>
  </si>
  <si>
    <t>SERVIPAGOS COPACABANA</t>
  </si>
  <si>
    <t>25145</t>
  </si>
  <si>
    <t>SERVIPAGOS M M</t>
  </si>
  <si>
    <t>MAR??A CATALINA GARCIA</t>
  </si>
  <si>
    <t>Calle 54 40 58</t>
  </si>
  <si>
    <t>23380</t>
  </si>
  <si>
    <t>SERVIPAGOS PAIPA</t>
  </si>
  <si>
    <t>1132</t>
  </si>
  <si>
    <t>SERVIPUNTO</t>
  </si>
  <si>
    <t>MONICA CAROLINA  R??OS G??MEZ</t>
  </si>
  <si>
    <t>Carrera 10-10 13 las mer</t>
  </si>
  <si>
    <t>25166</t>
  </si>
  <si>
    <t>SERVIPUNTO EL CANEY</t>
  </si>
  <si>
    <t>23502</t>
  </si>
  <si>
    <t>SERVIREBAJAS EXPRESS # 2</t>
  </si>
  <si>
    <t>17624</t>
  </si>
  <si>
    <t>SERVIREBAJAS JM</t>
  </si>
  <si>
    <t>15675</t>
  </si>
  <si>
    <t>SUPERINTER SUPERMERCADOS PEREIRA CENTRO</t>
  </si>
  <si>
    <t>RUBEN DARIO VARGAS</t>
  </si>
  <si>
    <t>carrera 7 Nro 17 - 46 lo</t>
  </si>
  <si>
    <t>15214</t>
  </si>
  <si>
    <t>SUPERINTER SUPERMERCADOS UNICO YUMBO</t>
  </si>
  <si>
    <t>RAQUEL SOFIA RUIZ</t>
  </si>
  <si>
    <t>Calle 9: 3-30</t>
  </si>
  <si>
    <t>ALIRIO</t>
  </si>
  <si>
    <t>CL 9 # 6 15 BRR URIBE</t>
  </si>
  <si>
    <t>17273</t>
  </si>
  <si>
    <t>SUPERMARKET PRADO VERDE</t>
  </si>
  <si>
    <t>ACF INMOBILIARIA</t>
  </si>
  <si>
    <t>CL. 166 #8F-93 BOGOT COLOMBIA</t>
  </si>
  <si>
    <t>11745</t>
  </si>
  <si>
    <t>SUPERMERCADO ALPOMA</t>
  </si>
  <si>
    <t>DON PAGO GIOVANNY</t>
  </si>
  <si>
    <t>CL 5 A SUR # 84 09 BRR MARIA PAZ</t>
  </si>
  <si>
    <t>17575</t>
  </si>
  <si>
    <t>SUPERMERCADO ANAPOIMA</t>
  </si>
  <si>
    <t>CR 5 # 2 48 BRR CENTRO</t>
  </si>
  <si>
    <t>10512</t>
  </si>
  <si>
    <t>SUPERMERCADO AUTOSERVICIO DE LA 50</t>
  </si>
  <si>
    <t>CESAR CANDADO</t>
  </si>
  <si>
    <t>Calle 50  #  40c  22   B</t>
  </si>
  <si>
    <t>MVAGROUP</t>
  </si>
  <si>
    <t>CL 50 # 40 08 BRR EL VALLADO</t>
  </si>
  <si>
    <t>14779</t>
  </si>
  <si>
    <t>SUPERMERCADO AUTOSERVICIO GASTE MENOS AQUI</t>
  </si>
  <si>
    <t>25390</t>
  </si>
  <si>
    <t>SUPERMERCADO BETEL CHINACOTA</t>
  </si>
  <si>
    <t>BEATRIZ MENDEZ</t>
  </si>
  <si>
    <t>manzana m lote 10 br la</t>
  </si>
  <si>
    <t>FRUTOS DE MI TIERRA</t>
  </si>
  <si>
    <t>CRA. 3 #263 CHINCOTA NORTE DE SANTANDER</t>
  </si>
  <si>
    <t>14741</t>
  </si>
  <si>
    <t>SUPERMERCADO DONDE PACHO</t>
  </si>
  <si>
    <t>3835</t>
  </si>
  <si>
    <t>SUPERMERCADO EL CID</t>
  </si>
  <si>
    <t>DETOODITO</t>
  </si>
  <si>
    <t>CR 9 A # 52 18 - SUR BRR ABRHAM LINCOM</t>
  </si>
  <si>
    <t>17930</t>
  </si>
  <si>
    <t>SUPERMERCADO EL CID II</t>
  </si>
  <si>
    <t>17595</t>
  </si>
  <si>
    <t>PANADERIA Y REPOSTERIA DELICIAS DE SANTANDER</t>
  </si>
  <si>
    <t>17337</t>
  </si>
  <si>
    <t>PANADERIA Y REPOSTERIA EL BANCO DELPAN</t>
  </si>
  <si>
    <t>CARLOS SOLARTE CORTEZCORTEZ</t>
  </si>
  <si>
    <t>Calle 08   # 2-81  -</t>
  </si>
  <si>
    <t>17335</t>
  </si>
  <si>
    <t>PANADERIA Y REPOSTERIA FRESKY PAN</t>
  </si>
  <si>
    <t>NURYS PAOLA    GOMEZ SALCEDO</t>
  </si>
  <si>
    <t>Calle 18 n 2B-09</t>
  </si>
  <si>
    <t>MISECLANEA Y PAPELERA</t>
  </si>
  <si>
    <t>CL 15 # 6 63 BRR CENTRO</t>
  </si>
  <si>
    <t>3453</t>
  </si>
  <si>
    <t>PANADERIA Y REPOSTERIA RICKY S PAN</t>
  </si>
  <si>
    <t>XAVIER ENRIQUE GUERRERO</t>
  </si>
  <si>
    <t>SAMPUÉS</t>
  </si>
  <si>
    <t>kr 15 27</t>
  </si>
  <si>
    <t>SAMPUES</t>
  </si>
  <si>
    <t>CL 24 18 11 LOCAL CENTRO</t>
  </si>
  <si>
    <t>17334</t>
  </si>
  <si>
    <t>PANADERIA Y REPOSTERIA RICKYPAN ARIGUANI</t>
  </si>
  <si>
    <t>MARIA ANGELICA DE ORO</t>
  </si>
  <si>
    <t>8 de diciembre</t>
  </si>
  <si>
    <t>17514</t>
  </si>
  <si>
    <t>PANADERIA Y REPOSTERIA STA CLARA</t>
  </si>
  <si>
    <t>2098</t>
  </si>
  <si>
    <t>PANADERIA Y REPOSTERIA SUPERPAN</t>
  </si>
  <si>
    <t>21949</t>
  </si>
  <si>
    <t>PANADERIA Y REPOSTERIA TRIGO PAN</t>
  </si>
  <si>
    <t>VICTOR MANUEL MOLINA GOMEZ</t>
  </si>
  <si>
    <t>carrera 11 # 4 B - 73</t>
  </si>
  <si>
    <t>TORITOCEL</t>
  </si>
  <si>
    <t>CR 9 # 21 B 28 BRR SAN MARTIN</t>
  </si>
  <si>
    <t>17625</t>
  </si>
  <si>
    <t>PANADERIA Y SALSAMENTARIA SAMPUES</t>
  </si>
  <si>
    <t>1905</t>
  </si>
  <si>
    <t>PANADERIA YANLUZ</t>
  </si>
  <si>
    <t>5092</t>
  </si>
  <si>
    <t>POLLOS Y POLLAS DE LA GRANJA</t>
  </si>
  <si>
    <t>18370</t>
  </si>
  <si>
    <t>PRACTIPAGOS LA VICTORIA</t>
  </si>
  <si>
    <t>PAC PAPELERIA Y CAFELADO LA VILLA</t>
  </si>
  <si>
    <t>CALLE 68 #16-12</t>
  </si>
  <si>
    <t>ANA MANTILLA</t>
  </si>
  <si>
    <t>CR 11 # 67 103 BRR LA VICTORIA</t>
  </si>
  <si>
    <t>20217</t>
  </si>
  <si>
    <t>PREMIUM FARMA</t>
  </si>
  <si>
    <t>BIBIANA VILLADA</t>
  </si>
  <si>
    <t>Calle 39 Sur  # 46a  - 3</t>
  </si>
  <si>
    <t>10780</t>
  </si>
  <si>
    <t>PRESTISALUD 2</t>
  </si>
  <si>
    <t>24360</t>
  </si>
  <si>
    <t>PROCESS AGENCIA</t>
  </si>
  <si>
    <t>991</t>
  </si>
  <si>
    <t>PRODUCCIONES LEON NO 1</t>
  </si>
  <si>
    <t>CLAUDIA  CORREA</t>
  </si>
  <si>
    <t>CARRERA 21   # 41A  - 17</t>
  </si>
  <si>
    <t>25104</t>
  </si>
  <si>
    <t>PRODUCTOS ALIMENTICIOS SUPER ICE</t>
  </si>
  <si>
    <t>24550</t>
  </si>
  <si>
    <t>PROMODROGAS DROGUERIA</t>
  </si>
  <si>
    <t>ULISES  ONE LINE SAS</t>
  </si>
  <si>
    <t>carrera 7  21-31</t>
  </si>
  <si>
    <t>19033</t>
  </si>
  <si>
    <t>PROVEEDORA COLOMBIA S.P.U</t>
  </si>
  <si>
    <t>HAIDER VAZQUEZ</t>
  </si>
  <si>
    <t>23c45</t>
  </si>
  <si>
    <t>21274</t>
  </si>
  <si>
    <t>PROVEEPLAST SAS</t>
  </si>
  <si>
    <t>PLATIK - MISCELANEA BELTRAN</t>
  </si>
  <si>
    <t>CRA 23 67 41 LC 119</t>
  </si>
  <si>
    <t>18173</t>
  </si>
  <si>
    <t>PROVISIONES OCANA EN VALLEDUPAR</t>
  </si>
  <si>
    <t>YOHANA DIAZ ORTIZ</t>
  </si>
  <si>
    <t>carrera 19 # 7a - 16 mus</t>
  </si>
  <si>
    <t>24004</t>
  </si>
  <si>
    <t>SERVIRECAUDOS EN RED</t>
  </si>
  <si>
    <t>CR 17 # 53 99 BRR LA CONCORDIA</t>
  </si>
  <si>
    <t>5410</t>
  </si>
  <si>
    <t>SERVISALUD  J.C</t>
  </si>
  <si>
    <t>19131</t>
  </si>
  <si>
    <t>SERVISEGUROS ZAPATOCA</t>
  </si>
  <si>
    <t>MISCELANEA Y PAPELERIA MARIA</t>
  </si>
  <si>
    <t>CR 5 # 7 44 BRR CENTRO</t>
  </si>
  <si>
    <t>25006</t>
  </si>
  <si>
    <t>SERVISISTEMAS.NET</t>
  </si>
  <si>
    <t>MARISOL CUADROS VERGARA</t>
  </si>
  <si>
    <t>Sector la avalancha</t>
  </si>
  <si>
    <t>21027</t>
  </si>
  <si>
    <t>SERVISOLANO</t>
  </si>
  <si>
    <t>HEILLING VARIEDADES</t>
  </si>
  <si>
    <t>CR 6 # 9 06 BRR CENTRO</t>
  </si>
  <si>
    <t>21324</t>
  </si>
  <si>
    <t>SERVISOLUCIONES</t>
  </si>
  <si>
    <t>CR 93 # 128 A 24 BRR SUBA RINCON</t>
  </si>
  <si>
    <t>24485</t>
  </si>
  <si>
    <t>SERVISOLUSH</t>
  </si>
  <si>
    <t>LAS CAMELLAS 2</t>
  </si>
  <si>
    <t>CR 31 # 30 09 BRR PARQUE PRINCIPAL</t>
  </si>
  <si>
    <t>21336</t>
  </si>
  <si>
    <t>SERVITEL COM TEL</t>
  </si>
  <si>
    <t>22027</t>
  </si>
  <si>
    <t>SERVITIENDA DEL CENTRO JJ</t>
  </si>
  <si>
    <t>CRISTIAN BOLANOS</t>
  </si>
  <si>
    <t>GÉNOVA</t>
  </si>
  <si>
    <t>Carrera 12 # 24-21 local</t>
  </si>
  <si>
    <t>AUTOSERVICIO GENOVA</t>
  </si>
  <si>
    <t>GENOVA</t>
  </si>
  <si>
    <t>CR 11 # 24 08 BRR CENTRO</t>
  </si>
  <si>
    <t>18236</t>
  </si>
  <si>
    <t>SERVITODO VIJES</t>
  </si>
  <si>
    <t>INTERNET MISGEMAZ</t>
  </si>
  <si>
    <t>CL 8 # 4 7 BRR ROBLEDO</t>
  </si>
  <si>
    <t>22627</t>
  </si>
  <si>
    <t>SERVIVIAJES CAICETUR</t>
  </si>
  <si>
    <t>DANIELA  HOYOS</t>
  </si>
  <si>
    <t>CARRERA 16 6-30</t>
  </si>
  <si>
    <t>24207</t>
  </si>
  <si>
    <t>SERVYCONT</t>
  </si>
  <si>
    <t>DIEGO JAVIER HERNANDEZ TREJO</t>
  </si>
  <si>
    <t>PUPIALES</t>
  </si>
  <si>
    <t>Carrera 3 #5 97</t>
  </si>
  <si>
    <t>SISCONT SOLUCIONES</t>
  </si>
  <si>
    <t>CR 3 # 5 97 BRR CENTRO</t>
  </si>
  <si>
    <t>17415</t>
  </si>
  <si>
    <t>SUPERMERCADO ORIENTE</t>
  </si>
  <si>
    <t>TIENDA LA PLAYITA LA PLAYITA</t>
  </si>
  <si>
    <t>Av. Calle    #   -    Ba</t>
  </si>
  <si>
    <t>21904</t>
  </si>
  <si>
    <t>SUPERMERCADO PEMPENAO</t>
  </si>
  <si>
    <t>25110</t>
  </si>
  <si>
    <t>SUPERMERCADO PUNTO ROJO JD</t>
  </si>
  <si>
    <t>14077</t>
  </si>
  <si>
    <t>SUPERMERCADO QAP</t>
  </si>
  <si>
    <t>TIENDA EL ESFUERZO</t>
  </si>
  <si>
    <t>cll 10 cr 10</t>
  </si>
  <si>
    <t>21465</t>
  </si>
  <si>
    <t>SUPERMERCADO RUCO</t>
  </si>
  <si>
    <t>PUNTOSERVIS PUERTO LEGUIZAMO</t>
  </si>
  <si>
    <t>LETICIA</t>
  </si>
  <si>
    <t>CR 9 # 11 82 BRR CENTRO</t>
  </si>
  <si>
    <t>16934</t>
  </si>
  <si>
    <t>SUPERMERCADO SAN REMO</t>
  </si>
  <si>
    <t>JORGE ANDRES BLANDON</t>
  </si>
  <si>
    <t>URRAO</t>
  </si>
  <si>
    <t>Carrera 30  #  29  30</t>
  </si>
  <si>
    <t>SERVICOMPUTO URRAO</t>
  </si>
  <si>
    <t>CL 29 # 31 60 BRR CALLE LA NORMAL URRAO</t>
  </si>
  <si>
    <t>17770</t>
  </si>
  <si>
    <t>SUPERMERCADO SU ECONOMIA</t>
  </si>
  <si>
    <t>JAVIER CELIS</t>
  </si>
  <si>
    <t>cra 68#76b-18</t>
  </si>
  <si>
    <t>10430</t>
  </si>
  <si>
    <t>SUPERMERCADO SU PAPA ALFONSO LOPEZ</t>
  </si>
  <si>
    <t>LUZ NELLY MONTOYA</t>
  </si>
  <si>
    <t>Calle 72A # 7A bis30</t>
  </si>
  <si>
    <t>10432</t>
  </si>
  <si>
    <t>SUPERMERCADO SU PAPA REFUGIO</t>
  </si>
  <si>
    <t>YANNY FRANCO CHIMI</t>
  </si>
  <si>
    <t>Carrera 64  #  1 A 14 Ap</t>
  </si>
  <si>
    <t>906</t>
  </si>
  <si>
    <t>SUPERMERCADO SURTIR</t>
  </si>
  <si>
    <t>5049</t>
  </si>
  <si>
    <t>SUPERMERCADO Y AUTOSERVICIO EL BODEGON</t>
  </si>
  <si>
    <t>22724</t>
  </si>
  <si>
    <t>PANALERA DISTRI BABY</t>
  </si>
  <si>
    <t>CAMILA ANDREA ORTIZ YATE</t>
  </si>
  <si>
    <t>Cra 5 #1- 27</t>
  </si>
  <si>
    <t>8847</t>
  </si>
  <si>
    <t>PANAMERICANA DISTRIBUIDORA DE LOTERIAS</t>
  </si>
  <si>
    <t>17627</t>
  </si>
  <si>
    <t>PANEDERIA HELADERIA Y RESTAURANTE LA QUINTA DEL SABOR</t>
  </si>
  <si>
    <t>MARIA DEL SOCORRO RICO DE LA HOZ</t>
  </si>
  <si>
    <t>CALLE 5 N 5 87</t>
  </si>
  <si>
    <t>VANSOF</t>
  </si>
  <si>
    <t>CL 18 # 6-76</t>
  </si>
  <si>
    <t>13764</t>
  </si>
  <si>
    <t>PAPELERA 3 TORRES</t>
  </si>
  <si>
    <t>REPARACION Y TELEFONIA</t>
  </si>
  <si>
    <t>AV 24 # 85 C 86 BRR MODELIA</t>
  </si>
  <si>
    <t>8579</t>
  </si>
  <si>
    <t>PAPELERIA &amp; DETALLES KIUT</t>
  </si>
  <si>
    <t>13316</t>
  </si>
  <si>
    <t>PAPELERIA @ CENTRO.COM</t>
  </si>
  <si>
    <t>DISTRIJORGE</t>
  </si>
  <si>
    <t>TV. 5 #3 APULO CUNDINAMARCA COLOMBIA</t>
  </si>
  <si>
    <t>24120</t>
  </si>
  <si>
    <t>PAPELERIA ANGELES V</t>
  </si>
  <si>
    <t>24468</t>
  </si>
  <si>
    <t>PAPELERIA ART S</t>
  </si>
  <si>
    <t>PAC MICROMERCADO ZAFIRO LA</t>
  </si>
  <si>
    <t>CRA 23 33 30</t>
  </si>
  <si>
    <t>23970</t>
  </si>
  <si>
    <t>PAPELERIA CACHARRERIA ZONA LIBRE R.C #1</t>
  </si>
  <si>
    <t>CELUPLAY MEDELLIN</t>
  </si>
  <si>
    <t>Carrera 53 A  # 45  - 10</t>
  </si>
  <si>
    <t>6872</t>
  </si>
  <si>
    <t>PAPELERIA CALASANZ</t>
  </si>
  <si>
    <t>MARIA AMERICA FUENTES LOPEZ</t>
  </si>
  <si>
    <t>Cra 80 49 16</t>
  </si>
  <si>
    <t>17883</t>
  </si>
  <si>
    <t>PAPELERIA CARMELA</t>
  </si>
  <si>
    <t>DE TODO AQUI</t>
  </si>
  <si>
    <t>CARRERA 13 #68-14</t>
  </si>
  <si>
    <t>21538</t>
  </si>
  <si>
    <t>PAPELERIA CELMIS</t>
  </si>
  <si>
    <t>MARITZA HERNANDEZ</t>
  </si>
  <si>
    <t>calle 9 # 3-54</t>
  </si>
  <si>
    <t>SAN MIGUEL  SASTRERIA</t>
  </si>
  <si>
    <t>CAPARRAPI</t>
  </si>
  <si>
    <t>CR 3 # 44 50 BRR CENTRO</t>
  </si>
  <si>
    <t>23671</t>
  </si>
  <si>
    <t>PROVISIONES PAGUE MENOS URIBIA</t>
  </si>
  <si>
    <t>CARLOS GREGORIO MOLINA RAMOS</t>
  </si>
  <si>
    <t>Barrio Venezuela</t>
  </si>
  <si>
    <t>22010</t>
  </si>
  <si>
    <t>PROVISIONES SURTI CELL</t>
  </si>
  <si>
    <t>22547</t>
  </si>
  <si>
    <t>PROYECTAR SERVICIOS JES</t>
  </si>
  <si>
    <t>ACCESORIOS WM</t>
  </si>
  <si>
    <t>CR 9 ESTE # 36 G 91 - SUR BRR SAN VICENTE</t>
  </si>
  <si>
    <t>24475</t>
  </si>
  <si>
    <t>PROYECTAR SERVICIOS JES 8</t>
  </si>
  <si>
    <t>8547</t>
  </si>
  <si>
    <t>PROYECTO S COPY CENTER</t>
  </si>
  <si>
    <t>JOHANA  FERNANDEZA</t>
  </si>
  <si>
    <t>Calle 2 5 38</t>
  </si>
  <si>
    <t>CRA 5 5-48 INT. SUPERMERCADO BELALCAZAR</t>
  </si>
  <si>
    <t>25345</t>
  </si>
  <si>
    <t>PS SUBA BILBAO PARQUE</t>
  </si>
  <si>
    <t>PLATIK - MI PAPELERIA Y MAS</t>
  </si>
  <si>
    <t>CL 143 B 145 16</t>
  </si>
  <si>
    <t>CL 143 B # 147 B 21  P 1 BRR  BILBAO SUBA</t>
  </si>
  <si>
    <t>4631</t>
  </si>
  <si>
    <t>PUBLIARTE CALZADO TODO</t>
  </si>
  <si>
    <t>FLOR  MARIA CANO</t>
  </si>
  <si>
    <t>carrera  4 nO 6-32</t>
  </si>
  <si>
    <t>PAPELERIA Y PIATERIA AMPARITO</t>
  </si>
  <si>
    <t>CR 5 # 2 24 BRR CENTRO</t>
  </si>
  <si>
    <t>21361</t>
  </si>
  <si>
    <t>PUBLICARDENAS COM PUBLICIDAD Y MENSAJERIA</t>
  </si>
  <si>
    <t>GLORIA EMA  ORREGO FRANCO</t>
  </si>
  <si>
    <t>Carrera 19 Norte  # 22-0</t>
  </si>
  <si>
    <t>TRASNCOMUNICACIONES</t>
  </si>
  <si>
    <t>ENCISO</t>
  </si>
  <si>
    <t>CR 4 # 4 35 BRR CENTRO</t>
  </si>
  <si>
    <t>6931</t>
  </si>
  <si>
    <t>PUENTES SALDAÃ'A LUIS ALFREDO</t>
  </si>
  <si>
    <t>22650</t>
  </si>
  <si>
    <t>PUNTO 12 DE OCTUBRE</t>
  </si>
  <si>
    <t>DIANA CRISTINA ARENAS</t>
  </si>
  <si>
    <t>Carrera 77  #  92  105</t>
  </si>
  <si>
    <t>14623</t>
  </si>
  <si>
    <t>PUNTO CHEVERE</t>
  </si>
  <si>
    <t>OLGA MORENO</t>
  </si>
  <si>
    <t>Calle 101 # 23-04</t>
  </si>
  <si>
    <t>10800</t>
  </si>
  <si>
    <t>SERVYPAGOS S.A.</t>
  </si>
  <si>
    <t>CAMARAS LA 28</t>
  </si>
  <si>
    <t>CL. 28 #24-59 TULU VALLE DEL CAUCA</t>
  </si>
  <si>
    <t>18426</t>
  </si>
  <si>
    <t>SHADAY COM</t>
  </si>
  <si>
    <t>DIVEY GARZON</t>
  </si>
  <si>
    <t>Calle 23 6-67</t>
  </si>
  <si>
    <t>SHADAYCOM</t>
  </si>
  <si>
    <t>CR 6 # 22 123 BRR EL CARMEN</t>
  </si>
  <si>
    <t>21293</t>
  </si>
  <si>
    <t>SHADDAY COMUNICACIONES E INTERNET</t>
  </si>
  <si>
    <t>13811</t>
  </si>
  <si>
    <t>SHARON CELL</t>
  </si>
  <si>
    <t>FLOR DEL TRIGO PANADERIA</t>
  </si>
  <si>
    <t>cra15#14-68</t>
  </si>
  <si>
    <t>21346</t>
  </si>
  <si>
    <t>18199</t>
  </si>
  <si>
    <t>SHOTMAIL CAJICA</t>
  </si>
  <si>
    <t>18200</t>
  </si>
  <si>
    <t>SHOTMAIL COGUA</t>
  </si>
  <si>
    <t>CAFE INTERNET MARKITOS</t>
  </si>
  <si>
    <t>CR 4 # 2 01 BRR SAN ANTONIO</t>
  </si>
  <si>
    <t>16318</t>
  </si>
  <si>
    <t>SIETE COPIAS</t>
  </si>
  <si>
    <t>CLAUDIA ELIANA CARDENAS</t>
  </si>
  <si>
    <t>Calle 13  #  73  02   Ba</t>
  </si>
  <si>
    <t>24342</t>
  </si>
  <si>
    <t>23599</t>
  </si>
  <si>
    <t>SIN FRONTERAS.NET</t>
  </si>
  <si>
    <t>GAMER PALACE</t>
  </si>
  <si>
    <t>CRA. 5 #7-97 COTA CUNDINAMARCA COLOMBIA</t>
  </si>
  <si>
    <t>17980</t>
  </si>
  <si>
    <t>SINGLES ON LINE</t>
  </si>
  <si>
    <t>22645</t>
  </si>
  <si>
    <t>SUPERAPIDISIMO PAGO DE SERVICIOS DOS</t>
  </si>
  <si>
    <t>PLATIK - PAPELERIA VARIEDADES LA</t>
  </si>
  <si>
    <t>TV 73B  74  75 SUR</t>
  </si>
  <si>
    <t>FERRSURTIDO</t>
  </si>
  <si>
    <t>CL 62 I SUR # 74 B 04 BRR RINCON DE GALICIA</t>
  </si>
  <si>
    <t>20418</t>
  </si>
  <si>
    <t>SUPERCOCORA</t>
  </si>
  <si>
    <t>JAVIER MAURICIO BAUTISTA</t>
  </si>
  <si>
    <t>SALENTO</t>
  </si>
  <si>
    <t>calle 5 n 4-20</t>
  </si>
  <si>
    <t>CEL COMPU</t>
  </si>
  <si>
    <t>CL 6 # 4 34 BRR CENTRO</t>
  </si>
  <si>
    <t>17615</t>
  </si>
  <si>
    <t>SUPERDROGAS ALEJANDRIA</t>
  </si>
  <si>
    <t>24760</t>
  </si>
  <si>
    <t>SUPERDROGAS EL PROGRESO</t>
  </si>
  <si>
    <t>18480</t>
  </si>
  <si>
    <t>SUPERDROGAS LA 5TA</t>
  </si>
  <si>
    <t>TADEO BARBOSA</t>
  </si>
  <si>
    <t>Carrera 8 n 6 35</t>
  </si>
  <si>
    <t>COMPUANDRES</t>
  </si>
  <si>
    <t>CA 72 SEC LA SABANA BRR RFEMOLINOS</t>
  </si>
  <si>
    <t>18561</t>
  </si>
  <si>
    <t>SUPERDROGAS LEBRIJA</t>
  </si>
  <si>
    <t>8488</t>
  </si>
  <si>
    <t>SUPERDROGAS PIEDECUESTA</t>
  </si>
  <si>
    <t>13796</t>
  </si>
  <si>
    <t>SUPERDROGUERIA EL TREBOL</t>
  </si>
  <si>
    <t>17200</t>
  </si>
  <si>
    <t>SUPERDROGUERIA LA ECONOMICA SUR</t>
  </si>
  <si>
    <t>KATERINE DURANGO</t>
  </si>
  <si>
    <t>clle 2a  nro  21 a  34</t>
  </si>
  <si>
    <t>LUNA DE PAPEL</t>
  </si>
  <si>
    <t>CRA. 20 #11B-20 SANTA MARTA MAGDALENA</t>
  </si>
  <si>
    <t>11541</t>
  </si>
  <si>
    <t>SUPERDROGUERIA LA FRAGUITA</t>
  </si>
  <si>
    <t>10771</t>
  </si>
  <si>
    <t>SUPERDROGUERIA OLIMPICA 515</t>
  </si>
  <si>
    <t>24473</t>
  </si>
  <si>
    <t>PAPELERIA CENTRO DE COMPUTO PRODUCCIONES Ã'AÃ'O</t>
  </si>
  <si>
    <t>25271</t>
  </si>
  <si>
    <t>PAPELERIA CHALO</t>
  </si>
  <si>
    <t>SOLUCIONES EFECTIVAS O Y V</t>
  </si>
  <si>
    <t>CL 35 # 17 67  LC 207 BRR CENTRO</t>
  </si>
  <si>
    <t>25343</t>
  </si>
  <si>
    <t>PAPELERIA CHANEL J.E</t>
  </si>
  <si>
    <t>MISCELANEA DALE Y SIGA</t>
  </si>
  <si>
    <t>CL 6 # 14 - 73 BRR EL DORADO</t>
  </si>
  <si>
    <t>13383</t>
  </si>
  <si>
    <t>PAPELERIA COMERCIAL GAF</t>
  </si>
  <si>
    <t>11685</t>
  </si>
  <si>
    <t>PAPELERIA CONTACTO GLOBALNET VALDIVIA</t>
  </si>
  <si>
    <t>HUBER ERLEY  CARDENAS JIMENEZ</t>
  </si>
  <si>
    <t>VALDIVIA</t>
  </si>
  <si>
    <t>km 14 pto valdivia</t>
  </si>
  <si>
    <t>PAPELERIA PYD VALIDIVIA</t>
  </si>
  <si>
    <t>CL 10 # 10 13 BRR LIBERTADOR</t>
  </si>
  <si>
    <t>23084</t>
  </si>
  <si>
    <t>PAPELERIA CS</t>
  </si>
  <si>
    <t>PLATIK - PAPELERIA CS</t>
  </si>
  <si>
    <t>CR 71D 3 75</t>
  </si>
  <si>
    <t>PAPELERIA Y MISCELANEA AULA</t>
  </si>
  <si>
    <t>CL 5 A # 71 G 30 BRR NUEVA MARSELLA</t>
  </si>
  <si>
    <t>23039</t>
  </si>
  <si>
    <t>PAPELERIA DON PROSPERO</t>
  </si>
  <si>
    <t>20226</t>
  </si>
  <si>
    <t>PAPELERIA DONDE ABRAHAN</t>
  </si>
  <si>
    <t>PLAZA  DIMONEX</t>
  </si>
  <si>
    <t>MANATÍ</t>
  </si>
  <si>
    <t>Carrera 5   # 7  - 05</t>
  </si>
  <si>
    <t>SISTEM CENTER DONDE RAMIRO</t>
  </si>
  <si>
    <t>MANATI</t>
  </si>
  <si>
    <t>CR 6 # 5 B 47 BRR CENTRO</t>
  </si>
  <si>
    <t>20733</t>
  </si>
  <si>
    <t>PAPELERIA E INTERNET FABIUS</t>
  </si>
  <si>
    <t>ELIZA BURITICA</t>
  </si>
  <si>
    <t>Carrera 7 A 4  54 #   -</t>
  </si>
  <si>
    <t>8751</t>
  </si>
  <si>
    <t>PAPELERIA E INTERNET MONPI</t>
  </si>
  <si>
    <t>22986</t>
  </si>
  <si>
    <t>PAPELERIA E INTERNET ORIGAMI</t>
  </si>
  <si>
    <t>CRA 87B #51B SUR-31 BOGOT COLOMBIA</t>
  </si>
  <si>
    <t>21780</t>
  </si>
  <si>
    <t>PUNTO ENCANTO</t>
  </si>
  <si>
    <t>KDX 13 C VDA LA LLANA BRR TIBU</t>
  </si>
  <si>
    <t>17965</t>
  </si>
  <si>
    <t>PUNTO MODA GUATAPE</t>
  </si>
  <si>
    <t>GLORIA PATRICIA URREA</t>
  </si>
  <si>
    <t>cr 16b # 10-47</t>
  </si>
  <si>
    <t>HOYERS PAPELERIA MISCELANEA E</t>
  </si>
  <si>
    <t>GUATAPE</t>
  </si>
  <si>
    <t>CALLE 30 NO 29-61 PISO 2</t>
  </si>
  <si>
    <t>18687</t>
  </si>
  <si>
    <t>PUNTO SANTAFE</t>
  </si>
  <si>
    <t>23069</t>
  </si>
  <si>
    <t>PUNTO15 LIVI</t>
  </si>
  <si>
    <t>22188</t>
  </si>
  <si>
    <t>PUNTOPHARMA EXPRESS</t>
  </si>
  <si>
    <t>21665</t>
  </si>
  <si>
    <t>QUE NOTA PAPELERIA Y MISCELANEA</t>
  </si>
  <si>
    <t>ESPERANZA SARRIA ROJAS</t>
  </si>
  <si>
    <t>PAICOL</t>
  </si>
  <si>
    <t>CARRERA 6 # 4 - 10</t>
  </si>
  <si>
    <t>CR 6 NO. 7 - 81 CENTRO</t>
  </si>
  <si>
    <t>12884</t>
  </si>
  <si>
    <t>QUIMICOS ADRIANU S E U</t>
  </si>
  <si>
    <t>3612</t>
  </si>
  <si>
    <t>R K COMUNICACIONES</t>
  </si>
  <si>
    <t>YOLANDA MARTINEZ</t>
  </si>
  <si>
    <t>#   -   INZA Barrio INZA</t>
  </si>
  <si>
    <t>MISCELANEA Y PAPELERIA  J Y T</t>
  </si>
  <si>
    <t>CRA. 5 #2-13, POPAYN, CAUCA, COLOMBIA</t>
  </si>
  <si>
    <t>22446</t>
  </si>
  <si>
    <t>R P J INGENIERIA</t>
  </si>
  <si>
    <t>PLATIK - PRODUCTOS DE ASEO HAFIT</t>
  </si>
  <si>
    <t>CL 49B BIS SUR 5Y 78</t>
  </si>
  <si>
    <t>VITONS TOTOLUKAS GOURMET</t>
  </si>
  <si>
    <t>CL 49 D BIS # 5 U 11 - SUR BRR MOLINOS</t>
  </si>
  <si>
    <t>21897</t>
  </si>
  <si>
    <t>R TENDENCIAS</t>
  </si>
  <si>
    <t>9858</t>
  </si>
  <si>
    <t>RA Y JU PAPELERIA MISCELANEA</t>
  </si>
  <si>
    <t>JHURY LIMONAR</t>
  </si>
  <si>
    <t>Calle 108   # 33-34  -</t>
  </si>
  <si>
    <t>17636</t>
  </si>
  <si>
    <t>RAMIREZ ROMERO ABDON</t>
  </si>
  <si>
    <t>23370</t>
  </si>
  <si>
    <t>SION 3</t>
  </si>
  <si>
    <t>PLATIK - TIENDA SANTA INES</t>
  </si>
  <si>
    <t>CR 14 101  55 S</t>
  </si>
  <si>
    <t>648</t>
  </si>
  <si>
    <t>SISOFT 2</t>
  </si>
  <si>
    <t>CLUB DE BILLARES ARANJUEZ</t>
  </si>
  <si>
    <t>carrera 49 #92-111</t>
  </si>
  <si>
    <t>23952</t>
  </si>
  <si>
    <t>SISOFT SISTEMA Y SOFTWARE</t>
  </si>
  <si>
    <t>CESAR CARMONA</t>
  </si>
  <si>
    <t>Cra 45 80 60</t>
  </si>
  <si>
    <t>24959</t>
  </si>
  <si>
    <t>SISTEMAS ONLINE CEL</t>
  </si>
  <si>
    <t>18273</t>
  </si>
  <si>
    <t>SISTEMAS Y SOLUCIONES LA RED</t>
  </si>
  <si>
    <t>4704</t>
  </si>
  <si>
    <t>SOFI - JUEGOS</t>
  </si>
  <si>
    <t>20622</t>
  </si>
  <si>
    <t>SOFIA AUTOSERVICIO</t>
  </si>
  <si>
    <t>23108</t>
  </si>
  <si>
    <t>SOLUCINES HI</t>
  </si>
  <si>
    <t>JUAN MANUEL GONZRRLEZ GOMEZ</t>
  </si>
  <si>
    <t>calle 51 # 23-95 barrio</t>
  </si>
  <si>
    <t>SOLUCIONES HI</t>
  </si>
  <si>
    <t>CR 23 # 52 27 BRR NUEVO SOTOMAYOR</t>
  </si>
  <si>
    <t>25209</t>
  </si>
  <si>
    <t>SOLUCION GLOBAL CALI</t>
  </si>
  <si>
    <t>25125</t>
  </si>
  <si>
    <t>SOLUCIONES CONTABLES INTEGRALES BELEN</t>
  </si>
  <si>
    <t>23943</t>
  </si>
  <si>
    <t>SOLUCIONES CONTABLES INTEGRALES LR</t>
  </si>
  <si>
    <t>13624</t>
  </si>
  <si>
    <t>SUPERMERCADO EL GRAN SANTANDER</t>
  </si>
  <si>
    <t>LA PAO  DISTRIBUIDORA</t>
  </si>
  <si>
    <t>CL. 160A #7F-97 BOGOT COLOMBIA</t>
  </si>
  <si>
    <t>22022</t>
  </si>
  <si>
    <t>SUPERMERCADO EL KARULLA</t>
  </si>
  <si>
    <t>SANDRA GAMBOA GONZALEZ</t>
  </si>
  <si>
    <t>SOLITA</t>
  </si>
  <si>
    <t>VARANDA</t>
  </si>
  <si>
    <t>INVERSIONES SOLITA</t>
  </si>
  <si>
    <t>CR 3 # 5 11 BRR CENTRO</t>
  </si>
  <si>
    <t>19499</t>
  </si>
  <si>
    <t>SUPERMERCADO EL LLANO</t>
  </si>
  <si>
    <t>FLOR MARIA FLOR</t>
  </si>
  <si>
    <t>Vereda el rincon</t>
  </si>
  <si>
    <t>23463</t>
  </si>
  <si>
    <t>SUPERMERCADO EL PORVENIR G.R.2</t>
  </si>
  <si>
    <t>13699</t>
  </si>
  <si>
    <t>SUPERMERCADO EL REBARATO</t>
  </si>
  <si>
    <t>PAULA ANDREA RAMIREZ MACHADO</t>
  </si>
  <si>
    <t>CARRERA 15 # 50 - 29</t>
  </si>
  <si>
    <t>19730</t>
  </si>
  <si>
    <t>SUPERMERCADO LA CANTALETA</t>
  </si>
  <si>
    <t>OLGA LUZMILA CORREA VIZCAYA</t>
  </si>
  <si>
    <t>CLL 19 # 26 - 18 BARRIO</t>
  </si>
  <si>
    <t>15812</t>
  </si>
  <si>
    <t>SUPERMERCADO LA ESQUINA DE SEVILLA</t>
  </si>
  <si>
    <t>EL VECINO CIBERNETICO</t>
  </si>
  <si>
    <t>CL 24 A # 16 05 BRR SAN MARTIN</t>
  </si>
  <si>
    <t>13785</t>
  </si>
  <si>
    <t>SUPERMERCADO LA GRAN COLOMBIA 2</t>
  </si>
  <si>
    <t>JHONNY SALAZAR</t>
  </si>
  <si>
    <t>CL 72 # 1 J 05 BRR JORGE ELIECER GAITAN</t>
  </si>
  <si>
    <t>13786</t>
  </si>
  <si>
    <t>SUPERMERCADO LA GRAN COLOMBIA AV CIUDAD DE CALI</t>
  </si>
  <si>
    <t>HUMBERTO CARDENAS</t>
  </si>
  <si>
    <t>carrera 42b 53-03</t>
  </si>
  <si>
    <t>13787</t>
  </si>
  <si>
    <t>SUPERMERCADO LA GRAN COLOMBIA LA 70</t>
  </si>
  <si>
    <t>20205</t>
  </si>
  <si>
    <t>SUPERMERCADO LA GRAN COLOMBIA LOS ANDES</t>
  </si>
  <si>
    <t>13187</t>
  </si>
  <si>
    <t>PAPELERIA E INTERNET Y TELECOMINICACIONES PLAZA CENTER</t>
  </si>
  <si>
    <t>MARELIS GONZALES</t>
  </si>
  <si>
    <t>Calle 17 A  # 9 A -  Loc</t>
  </si>
  <si>
    <t>2618</t>
  </si>
  <si>
    <t>PAPELERIA EDINET</t>
  </si>
  <si>
    <t>23224</t>
  </si>
  <si>
    <t>PAPELERIA EL CASTILLO DE PILY</t>
  </si>
  <si>
    <t>PLATIK - LOS CURCUCHES</t>
  </si>
  <si>
    <t>CL 183 15 19</t>
  </si>
  <si>
    <t>12423</t>
  </si>
  <si>
    <t>PAPELERIA EL LAPIZ ROJO</t>
  </si>
  <si>
    <t>CYBERNETCO</t>
  </si>
  <si>
    <t>CL 19 A # 91 5  CC TREBOLIS CAPELLANIA LC 6</t>
  </si>
  <si>
    <t>23741</t>
  </si>
  <si>
    <t>PAPELERIA ESTUDIANTIL JC.</t>
  </si>
  <si>
    <t>MARCO FIDEL PICON ACOSTA</t>
  </si>
  <si>
    <t>CL 1 B # 4 49 BRR PASEO DEL MANGO</t>
  </si>
  <si>
    <t>25248</t>
  </si>
  <si>
    <t>PAPELERIA EXITO</t>
  </si>
  <si>
    <t>CONTINENTAL  RED ORITO</t>
  </si>
  <si>
    <t>ORITO</t>
  </si>
  <si>
    <t>centro orito</t>
  </si>
  <si>
    <t>PUNTOSERVIS LA HORMIGA</t>
  </si>
  <si>
    <t>VILLA GUAMEZ (LA HORMIGA)</t>
  </si>
  <si>
    <t>CL 7 # 6 45 BRR LOS PINOS</t>
  </si>
  <si>
    <t>24212</t>
  </si>
  <si>
    <t>PAPELERIA HERA MANIZALES</t>
  </si>
  <si>
    <t>FABIO  BURITICA</t>
  </si>
  <si>
    <t>Carrera 22   # 24  - 46</t>
  </si>
  <si>
    <t>22101</t>
  </si>
  <si>
    <t>PAPELERIA HIGH CLASS</t>
  </si>
  <si>
    <t>PLATIK - PAPELERIA HIGH CLASS</t>
  </si>
  <si>
    <t>CR 7 A 127 33</t>
  </si>
  <si>
    <t>16545</t>
  </si>
  <si>
    <t>PAPELERIA INKNOVACION 1</t>
  </si>
  <si>
    <t>19289</t>
  </si>
  <si>
    <t>PAPELERIA INTERNET Y VARIEDADES LA MONA</t>
  </si>
  <si>
    <t>PAPELERIA MAXPAPEL JOHANA</t>
  </si>
  <si>
    <t>Calle 51  #  56 C 18   B</t>
  </si>
  <si>
    <t>24977</t>
  </si>
  <si>
    <t>PAPELERIA J &amp; D</t>
  </si>
  <si>
    <t>24932</t>
  </si>
  <si>
    <t>RAMV D &amp; G SAS</t>
  </si>
  <si>
    <t>CAMILO-B-JARAGUAY- ORTIZ VARILLA</t>
  </si>
  <si>
    <t>VALENCIA</t>
  </si>
  <si>
    <t>calle 9a 6-8 b jaraguay</t>
  </si>
  <si>
    <t>MISCELANEA LA PERLA</t>
  </si>
  <si>
    <t>CL 15 # 18 A 21 BRR LA CRUZ</t>
  </si>
  <si>
    <t>20999</t>
  </si>
  <si>
    <t>RANCHO Y LICORES LA 1RA JO SAS</t>
  </si>
  <si>
    <t>LUZ ADRIANA QUINTERO (GERMAN)</t>
  </si>
  <si>
    <t>Calle 33 c 8 05</t>
  </si>
  <si>
    <t>24295</t>
  </si>
  <si>
    <t>RAPI EXPRESS SIGLO XXI</t>
  </si>
  <si>
    <t>ECOHOUSE INTERRAPIDISIMO</t>
  </si>
  <si>
    <t>CR 23 # 104 41 BRR PROVENZA</t>
  </si>
  <si>
    <t>5767</t>
  </si>
  <si>
    <t>RAPIDHARWARE</t>
  </si>
  <si>
    <t>21609</t>
  </si>
  <si>
    <t>RAPIJUAN ULLOA</t>
  </si>
  <si>
    <t>MA. ELSA  MEJIA</t>
  </si>
  <si>
    <t>Carrera 22.  5-22</t>
  </si>
  <si>
    <t>COMUNICACIONES ALEJO</t>
  </si>
  <si>
    <t>CR 3 # 5 59 BRR CENTRO</t>
  </si>
  <si>
    <t>1684</t>
  </si>
  <si>
    <t>RAPIMERQUE N 1</t>
  </si>
  <si>
    <t>23777</t>
  </si>
  <si>
    <t>RAPITIENDA CRISTINA</t>
  </si>
  <si>
    <t>5873</t>
  </si>
  <si>
    <t>RAPITIENDA DOMICILIOS</t>
  </si>
  <si>
    <t>MILVIA YEPEZ</t>
  </si>
  <si>
    <t>Cra 23 # 75 _15</t>
  </si>
  <si>
    <t>13685</t>
  </si>
  <si>
    <t>RAPITIENDA EL ROMBOY DEL BOSQUE</t>
  </si>
  <si>
    <t>ELSY CARDONA</t>
  </si>
  <si>
    <t>Calle 38 n #6n35</t>
  </si>
  <si>
    <t>ICELL CHIPICHAPE</t>
  </si>
  <si>
    <t>CL 40 NORTE # 6 45  LC 2005 BRR CHIPICHAPE</t>
  </si>
  <si>
    <t>1846</t>
  </si>
  <si>
    <t>RAPITIENDA LAS LAJAS</t>
  </si>
  <si>
    <t>Calle 14   # 34  - 56</t>
  </si>
  <si>
    <t>23485</t>
  </si>
  <si>
    <t>RAPITIENDA LOS FAJARDO</t>
  </si>
  <si>
    <t>EDID QUINTERO  ANDRADE</t>
  </si>
  <si>
    <t>carrera 19 N?? 16-208 B/</t>
  </si>
  <si>
    <t>BETABARA EXPRESS</t>
  </si>
  <si>
    <t>CL 11 # 28 A 05 BRR SESQUICENTENARIO</t>
  </si>
  <si>
    <t>9299</t>
  </si>
  <si>
    <t>SOLUCIONES EN INFORMATICA ELECTRONICA Y DE SISTEMA</t>
  </si>
  <si>
    <t>12721</t>
  </si>
  <si>
    <t>SOLUCIONES EN INFORMATICA ELECTRONICA Y DE SISTEMA 2</t>
  </si>
  <si>
    <t>18852</t>
  </si>
  <si>
    <t>SOLUCIONES INTEGRALES JM</t>
  </si>
  <si>
    <t>PLATIK - R JOSE MILTON CUBIDES</t>
  </si>
  <si>
    <t>CR 31 A 6 92</t>
  </si>
  <si>
    <t>FASTCOPIES</t>
  </si>
  <si>
    <t>CL 7 # 32 15  LC 102 BRR SAN MARTIN</t>
  </si>
  <si>
    <t>25276</t>
  </si>
  <si>
    <t>SOLUCIONES J.D.C</t>
  </si>
  <si>
    <t>BILLARES BAR SOTANO</t>
  </si>
  <si>
    <t>CALLE 13 VARIENTE 9 - 23</t>
  </si>
  <si>
    <t>25211</t>
  </si>
  <si>
    <t>SOLUCIONES SUPER PAGA</t>
  </si>
  <si>
    <t>VENTAS SM</t>
  </si>
  <si>
    <t>CRA. 4 #4-64 LA PALMA CUNDINAMARCA</t>
  </si>
  <si>
    <t>3008</t>
  </si>
  <si>
    <t>SPEAK &amp; CHAT</t>
  </si>
  <si>
    <t>21174</t>
  </si>
  <si>
    <t>STAR BIEN  DROGUERIAS</t>
  </si>
  <si>
    <t>13309</t>
  </si>
  <si>
    <t>STAR COMUNICACIONES DE LA 20</t>
  </si>
  <si>
    <t>PLATIK - TECNICEL ALBAHER</t>
  </si>
  <si>
    <t>CR 20A 65 65 SUR</t>
  </si>
  <si>
    <t>25117</t>
  </si>
  <si>
    <t>STAR COOFFE</t>
  </si>
  <si>
    <t>SURTI SOL Y SOMBRA</t>
  </si>
  <si>
    <t>MOMPÓS</t>
  </si>
  <si>
    <t>Santa barbara</t>
  </si>
  <si>
    <t>22040</t>
  </si>
  <si>
    <t>STEPPHARMA</t>
  </si>
  <si>
    <t>20328</t>
  </si>
  <si>
    <t>STIV CELL</t>
  </si>
  <si>
    <t>YORLEIDIS MONTERROZA</t>
  </si>
  <si>
    <t>CR 30 # 26 111  LC 8 BRR HIPODROMO</t>
  </si>
  <si>
    <t>16990</t>
  </si>
  <si>
    <t>STM INMOBILIARIA LTDA</t>
  </si>
  <si>
    <t>YULIEHT IDALGO</t>
  </si>
  <si>
    <t>El para??so</t>
  </si>
  <si>
    <t>ALMACEN SAN ANTONIO</t>
  </si>
  <si>
    <t>CL 3 # 3 45 BRR CORREGIMIENTO SAN</t>
  </si>
  <si>
    <t>600575</t>
  </si>
  <si>
    <t>PAGATODO FU SAN BERNARDO SANTA TERESA</t>
  </si>
  <si>
    <t>602353</t>
  </si>
  <si>
    <t>PAGATODO FU SATELITE SEPTIMA FUSAGASUGA</t>
  </si>
  <si>
    <t>HELADERIA KAWAII</t>
  </si>
  <si>
    <t>CL. 8A #7-92 FUSAGASUG LA SERENA</t>
  </si>
  <si>
    <t>602545</t>
  </si>
  <si>
    <t>PAGATODO GI AGUA DE DIOS PLAZA DE MERCADO</t>
  </si>
  <si>
    <t>PDP AGUA DE DIOS</t>
  </si>
  <si>
    <t>CR 9  13 -31 CENTRO</t>
  </si>
  <si>
    <t>602507</t>
  </si>
  <si>
    <t>PAGATODO GI GAITAN GIRARDOT</t>
  </si>
  <si>
    <t>602143</t>
  </si>
  <si>
    <t>PAGATODO GI OLIMPICA CENTRO GIRARDOT</t>
  </si>
  <si>
    <t>602505</t>
  </si>
  <si>
    <t>PAGATODO GI SATELITE ANAPOIMA</t>
  </si>
  <si>
    <t>602524</t>
  </si>
  <si>
    <t>PAGATODO GI SATELITE GIRARDOT KENNEDY</t>
  </si>
  <si>
    <t>602110</t>
  </si>
  <si>
    <t>PAGATODO GI TAT "EL DESCANSO Y ALGO MAS" TENA</t>
  </si>
  <si>
    <t>602366</t>
  </si>
  <si>
    <t>PAGATODO GI TAT TOLEDO LA MESA</t>
  </si>
  <si>
    <t>ICELL LA MESA</t>
  </si>
  <si>
    <t>CR 21 # 5 31 BRR LA MESA</t>
  </si>
  <si>
    <t>602251</t>
  </si>
  <si>
    <t>PAGATODO KN ABASTOS PLAZA DE MERCADO LAS FLORES LOCAL 442</t>
  </si>
  <si>
    <t>11101</t>
  </si>
  <si>
    <t>PAPELERIA J.J.S.</t>
  </si>
  <si>
    <t>8721</t>
  </si>
  <si>
    <t>PAPELERIA JAVERIANA</t>
  </si>
  <si>
    <t>MASRED061</t>
  </si>
  <si>
    <t>CL 15 # 16 60 BRR CENTRO</t>
  </si>
  <si>
    <t>11289</t>
  </si>
  <si>
    <t>PAPELERIA JENUMPAS</t>
  </si>
  <si>
    <t>20508</t>
  </si>
  <si>
    <t>PAPELERIA JJ LA PRINCIPAL</t>
  </si>
  <si>
    <t>PLATIK - MISCELANEA VANNE GARCIA</t>
  </si>
  <si>
    <t>DG 32A S  11G 45</t>
  </si>
  <si>
    <t>23825</t>
  </si>
  <si>
    <t>PAPELERIA JUANES</t>
  </si>
  <si>
    <t>17515</t>
  </si>
  <si>
    <t>PAPELERIA JULIS TOLEDO</t>
  </si>
  <si>
    <t>LA TROPICANA</t>
  </si>
  <si>
    <t>CR 3 # 3 82 BRR SAN BERNARDO DE BATA</t>
  </si>
  <si>
    <t>17264</t>
  </si>
  <si>
    <t>PAPELERIA LA 55 EL BOSQUE</t>
  </si>
  <si>
    <t>13477</t>
  </si>
  <si>
    <t>PAPELERIA LA NUEVA PANTERA</t>
  </si>
  <si>
    <t>PLATIK - SOLUCIONES OK</t>
  </si>
  <si>
    <t>CL 80 BIS A 94J 04</t>
  </si>
  <si>
    <t>VARIEDADES DE LA ABUELA</t>
  </si>
  <si>
    <t>CR 92 # 80 C 90 BRR PRIMAVERA</t>
  </si>
  <si>
    <t>19619</t>
  </si>
  <si>
    <t>PAPELERIA LA OCTAVA DE MONTERREDONDO</t>
  </si>
  <si>
    <t>OSCAR FERNANDO  PRADA PRADA</t>
  </si>
  <si>
    <t>Carrera 8  #  64  22   B</t>
  </si>
  <si>
    <t>17729</t>
  </si>
  <si>
    <t>PAPELERIA LA UNET</t>
  </si>
  <si>
    <t>15627</t>
  </si>
  <si>
    <t>PAPELERIA LA VERONICA</t>
  </si>
  <si>
    <t>JORGE RAMIREZ</t>
  </si>
  <si>
    <t>calle 9 N 6-37</t>
  </si>
  <si>
    <t>PAPELERIA SUSI</t>
  </si>
  <si>
    <t>CL. 9 #8-41 ESPINAL EL ESPINAL TOLIMA</t>
  </si>
  <si>
    <t>163</t>
  </si>
  <si>
    <t>RAPITIENDA RIVERAS EXPRESS</t>
  </si>
  <si>
    <t>JAIRO CONTECHA</t>
  </si>
  <si>
    <t>Calle 1   # 52  - 33   B</t>
  </si>
  <si>
    <t>7529</t>
  </si>
  <si>
    <t>RAPITIENDA SAVI</t>
  </si>
  <si>
    <t>JUAN PABLO ZAPATA ARISTITEO</t>
  </si>
  <si>
    <t>dg 31 # 32 d sur 9</t>
  </si>
  <si>
    <t>24804</t>
  </si>
  <si>
    <t>RBC COMUNICACIONES</t>
  </si>
  <si>
    <t>24724</t>
  </si>
  <si>
    <t>RECARGAS TINTAS Y LASER DE COLOMBIA</t>
  </si>
  <si>
    <t>GLORIA AMPARO MORA JAIMES</t>
  </si>
  <si>
    <t>Cra 28 # 11 - 27</t>
  </si>
  <si>
    <t>NEDBOX</t>
  </si>
  <si>
    <t>CL 11 # 27 29 BRR LA UNIVERSIDAD</t>
  </si>
  <si>
    <t>16421</t>
  </si>
  <si>
    <t>RECARGAS Y FRAGANCIAS</t>
  </si>
  <si>
    <t>2720</t>
  </si>
  <si>
    <t>RECAUDO Y VARIEDADES LA REBAJA</t>
  </si>
  <si>
    <t>SHIRLEY  BARCHA</t>
  </si>
  <si>
    <t>CL 41 A 21 19</t>
  </si>
  <si>
    <t>BERACA COROZAL</t>
  </si>
  <si>
    <t>CR 31 # 38 B 16 BRR LAS FLORES</t>
  </si>
  <si>
    <t>20250</t>
  </si>
  <si>
    <t>RECAUDOS GRATAMIRA</t>
  </si>
  <si>
    <t>23419</t>
  </si>
  <si>
    <t>RECAUDOS INTERMEDIA</t>
  </si>
  <si>
    <t>2348</t>
  </si>
  <si>
    <t>RECAUDOS MAYTE LA PAILA</t>
  </si>
  <si>
    <t>MABEL VERSALLES</t>
  </si>
  <si>
    <t>cra10 #10-30 centro</t>
  </si>
  <si>
    <t>22357</t>
  </si>
  <si>
    <t>RECAUDOS SANTACRUZ</t>
  </si>
  <si>
    <t>LUZ STEFANY MINA COLLAZOS</t>
  </si>
  <si>
    <t>cra 7 # 354b</t>
  </si>
  <si>
    <t>21271</t>
  </si>
  <si>
    <t>RED DE CORRESPONSALES BANCARIOS LA 10 DE NEIVA</t>
  </si>
  <si>
    <t>EDWIN  CAMAYO</t>
  </si>
  <si>
    <t>#      cr 1g # 10 - 15 B</t>
  </si>
  <si>
    <t>BOUTIQUE STORE</t>
  </si>
  <si>
    <t>CL. 10 #1H-61 NEIVA HUILA COLOMBIA</t>
  </si>
  <si>
    <t>8071</t>
  </si>
  <si>
    <t>STO 109 BUENOS AIRES</t>
  </si>
  <si>
    <t>10336</t>
  </si>
  <si>
    <t>STO 135 OLIMPICA CAÃ'AVERAL</t>
  </si>
  <si>
    <t>EDISON QUICENO MARIANO RAMOS</t>
  </si>
  <si>
    <t>calle 48 46-56 mariano r</t>
  </si>
  <si>
    <t>VARIEDADES MI SIRENITA</t>
  </si>
  <si>
    <t>CR 43 A # 48 125 BRR CIUDAD CORDOBA</t>
  </si>
  <si>
    <t>10337</t>
  </si>
  <si>
    <t>STO 136 OLIMPICA SALOMIA</t>
  </si>
  <si>
    <t>JHONATAN VASQUEZ GUTIERREZ</t>
  </si>
  <si>
    <t>Carrera 3  49 120</t>
  </si>
  <si>
    <t>24060</t>
  </si>
  <si>
    <t>STO 140 AV. TERCERA NORTE</t>
  </si>
  <si>
    <t>PAULA ANDREA  QUINCHOA TANDIOY</t>
  </si>
  <si>
    <t>Calle 56 #9N-05</t>
  </si>
  <si>
    <t>23976</t>
  </si>
  <si>
    <t>STO 223 MAMATOCO</t>
  </si>
  <si>
    <t>16386</t>
  </si>
  <si>
    <t>STO 309 CERETE PLAZA</t>
  </si>
  <si>
    <t>MANUEL SANDOVAL</t>
  </si>
  <si>
    <t>CALLE 32 #16C-106 BARRIO</t>
  </si>
  <si>
    <t>CR 13 # 14 13</t>
  </si>
  <si>
    <t>24058</t>
  </si>
  <si>
    <t>STO 377 YUMBO</t>
  </si>
  <si>
    <t>ELIANA  DELGADO</t>
  </si>
  <si>
    <t>Calle 56 8 a 18</t>
  </si>
  <si>
    <t>LEGALNETF</t>
  </si>
  <si>
    <t>CL. 59 #8-60 CALI VALLE DEL CAUCA COLOMBIA</t>
  </si>
  <si>
    <t>16558</t>
  </si>
  <si>
    <t>STO 381 ESPINAL</t>
  </si>
  <si>
    <t>17691</t>
  </si>
  <si>
    <t>STO 394 FUNZA</t>
  </si>
  <si>
    <t>3425</t>
  </si>
  <si>
    <t>STO 438 CEDRITOS</t>
  </si>
  <si>
    <t>Bogota Colina 138</t>
  </si>
  <si>
    <t>Calle 138 No.47-97</t>
  </si>
  <si>
    <t>10720</t>
  </si>
  <si>
    <t>STO 549 CANEY</t>
  </si>
  <si>
    <t>602052</t>
  </si>
  <si>
    <t>PAGATODO KN PATIO BONITO CAI CARRERA 87 CON 26 SUR</t>
  </si>
  <si>
    <t>602117</t>
  </si>
  <si>
    <t>PAGATODO KN TAT MILENIO MONSERRAT</t>
  </si>
  <si>
    <t>PLATIK - DROGUERIA SALUD PHARMA</t>
  </si>
  <si>
    <t>CL 42A SUR 87D 15 LC 22</t>
  </si>
  <si>
    <t>SUPER VARIEDADES PIPE</t>
  </si>
  <si>
    <t>CR 86 G # 42 B 31 - SUR  AP 102 BRR KENNEDY</t>
  </si>
  <si>
    <t>602629</t>
  </si>
  <si>
    <t>PAGATODO NOR ALMENDROS SUBA COMPARTIR CONJUNTO</t>
  </si>
  <si>
    <t>602623</t>
  </si>
  <si>
    <t>PAGATODO NOR CALLE 100 CHICO NORTE IIII</t>
  </si>
  <si>
    <t>602411</t>
  </si>
  <si>
    <t>PAGATODO NOR CENTRO COMERCIAL PLAZA 80 PARQUES DE PONTEVEDRA</t>
  </si>
  <si>
    <t>602538</t>
  </si>
  <si>
    <t>PAGATODO NOR CENTRO EMPRESARIAL PONTEVEDRA</t>
  </si>
  <si>
    <t>602553</t>
  </si>
  <si>
    <t>PAGATODO NOR COLEGIO UNIMINUTO LA PALESTINA</t>
  </si>
  <si>
    <t>602334</t>
  </si>
  <si>
    <t>PAGATODO NOR ESQUINA CALLE 72 CON CARACAS</t>
  </si>
  <si>
    <t>602579</t>
  </si>
  <si>
    <t>PAGATODO NOR IGLESIA BARRANCAS</t>
  </si>
  <si>
    <t>602619</t>
  </si>
  <si>
    <t>PAGATODO NOR LOURDES CHAPINERO</t>
  </si>
  <si>
    <t>25131</t>
  </si>
  <si>
    <t>PAPELERIA LAS PLAYAS</t>
  </si>
  <si>
    <t>23962</t>
  </si>
  <si>
    <t>PAPELERIA LAURA</t>
  </si>
  <si>
    <t>Yuri AX ALEXANDRA</t>
  </si>
  <si>
    <t>Cra 4#26-87</t>
  </si>
  <si>
    <t>DISEO Y FOTOGRAFIA DIEGO</t>
  </si>
  <si>
    <t>ROSAS</t>
  </si>
  <si>
    <t>CRA. 4 #653 ROSAS VDA. LA VIOLETA ROSAS</t>
  </si>
  <si>
    <t>19292</t>
  </si>
  <si>
    <t>PAPELERIA MANANTIAL ARTESANAL</t>
  </si>
  <si>
    <t>TABEEL BOUTIQUE</t>
  </si>
  <si>
    <t>CR 8 # 10 71 BRR SANTA ISABEL</t>
  </si>
  <si>
    <t>22967</t>
  </si>
  <si>
    <t>PAPELERIA MAVS 2</t>
  </si>
  <si>
    <t>SERGIO ANDRES BARRERA PACHON</t>
  </si>
  <si>
    <t>calle 4 # 7-38</t>
  </si>
  <si>
    <t>PSPELERIA Y FOTOCOPIAS ORION MG</t>
  </si>
  <si>
    <t>CL 4 # 2 06 BRR SAN ANTONIO</t>
  </si>
  <si>
    <t>25196</t>
  </si>
  <si>
    <t>PAPELERIA MIJU STRELING</t>
  </si>
  <si>
    <t>24862</t>
  </si>
  <si>
    <t>PAPELERIA MIL TRAZOS</t>
  </si>
  <si>
    <t>23293</t>
  </si>
  <si>
    <t>PAPELERIA MIS DOS ANGELES</t>
  </si>
  <si>
    <t>23688</t>
  </si>
  <si>
    <t>PAPELERIA MISCELANEA J Y</t>
  </si>
  <si>
    <t>23396</t>
  </si>
  <si>
    <t>PAPELERIA MISCELANEA MAOSCK</t>
  </si>
  <si>
    <t>23087</t>
  </si>
  <si>
    <t>PAPELERIA MISCELANEA Y ASESORIAS EN TRANSITO ANGIE</t>
  </si>
  <si>
    <t>24938</t>
  </si>
  <si>
    <t>PAPELERIA MUNDO ESCOLAR C Y L</t>
  </si>
  <si>
    <t>6272</t>
  </si>
  <si>
    <t>RELOJITOS CABECERA</t>
  </si>
  <si>
    <t>25245</t>
  </si>
  <si>
    <t>REMATE LA GRAN ESQUINA EL LLANO</t>
  </si>
  <si>
    <t>25075</t>
  </si>
  <si>
    <t>REMATEX EL HUECO</t>
  </si>
  <si>
    <t>FANNY OLIVA PELAEZ DE ROJAS</t>
  </si>
  <si>
    <t>calle 39d sur # 67 - 06</t>
  </si>
  <si>
    <t>20542</t>
  </si>
  <si>
    <t>REPRESENTACIONES JD</t>
  </si>
  <si>
    <t>9358</t>
  </si>
  <si>
    <t>REPRESENTACIONES MATRIX BOX</t>
  </si>
  <si>
    <t>PAC FERRETERIA GIGANTE</t>
  </si>
  <si>
    <t>CALLE 30 #50-15</t>
  </si>
  <si>
    <t>FERRETERIA MARCELA</t>
  </si>
  <si>
    <t>CR 32 # 30 A 04 BRR CINCUENTENARIO</t>
  </si>
  <si>
    <t>2085</t>
  </si>
  <si>
    <t>REPRESENTACIONES ROSERO</t>
  </si>
  <si>
    <t>MARLENY BISBICUS HURTADO</t>
  </si>
  <si>
    <t>diviso</t>
  </si>
  <si>
    <t>19436</t>
  </si>
  <si>
    <t>REPUESTO MOTO VALLE</t>
  </si>
  <si>
    <t>CARLA  OROZCO ARRIETA</t>
  </si>
  <si>
    <t>Calle 5 kra 5 #523</t>
  </si>
  <si>
    <t>24934</t>
  </si>
  <si>
    <t>RESTAURANTE DELICIAS DEL PARQUE</t>
  </si>
  <si>
    <t>CRISTINA EL ANTOJO</t>
  </si>
  <si>
    <t>calle 9#6-58</t>
  </si>
  <si>
    <t>1110</t>
  </si>
  <si>
    <t>RESTAURANTE LA CIGARRA</t>
  </si>
  <si>
    <t>JCELL COMUNICACIONES</t>
  </si>
  <si>
    <t>calle 58 n 50-07</t>
  </si>
  <si>
    <t>19430</t>
  </si>
  <si>
    <t>RESTAURANTE LA COLONIA</t>
  </si>
  <si>
    <t>20581</t>
  </si>
  <si>
    <t>RESTAURANTE ORQUIDEAS LA 13</t>
  </si>
  <si>
    <t>ABELNESSA</t>
  </si>
  <si>
    <t>CRA. 31 #13 SOACHA CUNDINAMARCA</t>
  </si>
  <si>
    <t>16426</t>
  </si>
  <si>
    <t>STO 577 TULUA CAMPIÃ'A</t>
  </si>
  <si>
    <t>8687</t>
  </si>
  <si>
    <t>STO 581 POPAYAN CENTRAL</t>
  </si>
  <si>
    <t>16687</t>
  </si>
  <si>
    <t>STO 582 SANTANDER DE QUILICHAO</t>
  </si>
  <si>
    <t>16607</t>
  </si>
  <si>
    <t>STO 587 LAS DELICIAS TULUA</t>
  </si>
  <si>
    <t>22761</t>
  </si>
  <si>
    <t>STO 601 GRAN PLAZA BOSA</t>
  </si>
  <si>
    <t>GF  GRAN PLAZA BOSA  AGENCIA 654</t>
  </si>
  <si>
    <t>CL 65 SUR # 78 H 51  CC GRAN PLAZA BOSA LC</t>
  </si>
  <si>
    <t>23481</t>
  </si>
  <si>
    <t>STO 629 UNICO</t>
  </si>
  <si>
    <t>Gissel Fernanda Hernández Casallas</t>
  </si>
  <si>
    <t>calle 8 #20-83</t>
  </si>
  <si>
    <t>GOOD SERVICEHACARITAMA</t>
  </si>
  <si>
    <t>CR 19 # 5 104  MZ K CA 3 BRR MACUNAIMA</t>
  </si>
  <si>
    <t>24494</t>
  </si>
  <si>
    <t>STO 678 BUENAVENTURA AMERICAS</t>
  </si>
  <si>
    <t>YEFERSON MANYOMA GARCES</t>
  </si>
  <si>
    <t>CALLE 8 CARRERA 67 MZ 14</t>
  </si>
  <si>
    <t>MASRED078</t>
  </si>
  <si>
    <t>CL 11 # 64 29 BRR INDEPENDENCIA</t>
  </si>
  <si>
    <t>24241</t>
  </si>
  <si>
    <t>STO 681 ESTADIO</t>
  </si>
  <si>
    <t>RUBY MISCELANEA LA 24</t>
  </si>
  <si>
    <t>CR 19 # 24 158 BRR CENTRO</t>
  </si>
  <si>
    <t>602501</t>
  </si>
  <si>
    <t>PAGATODO NOR PARADERO BUSES SANTA CECILIA</t>
  </si>
  <si>
    <t>NCE</t>
  </si>
  <si>
    <t>CL 134 # 157 05 BRR SANTA CECILIA</t>
  </si>
  <si>
    <t>602284</t>
  </si>
  <si>
    <t>PAGATODO NOR PARADERO CENTRAL QUIRIGUA</t>
  </si>
  <si>
    <t>602549</t>
  </si>
  <si>
    <t>PAGATODO NOR SANTA BARBARA CALLE 125 CON 19</t>
  </si>
  <si>
    <t>602580</t>
  </si>
  <si>
    <t>PAGATODO NOR SANTA SOFIA LAVADEROS</t>
  </si>
  <si>
    <t>602618</t>
  </si>
  <si>
    <t>PAGATODO NOR SUBA ORQUIDEAS CARRERA 99</t>
  </si>
  <si>
    <t>602415</t>
  </si>
  <si>
    <t>PAGATODO NOR TAT DROGUERIA COFIFARMA SAN FELIPE</t>
  </si>
  <si>
    <t>602414</t>
  </si>
  <si>
    <t>PAGATODO NOR TAT VICTORIA NORTE CALLE 150</t>
  </si>
  <si>
    <t>602409</t>
  </si>
  <si>
    <t>PAGATODO NOR TOBERIN 170</t>
  </si>
  <si>
    <t>PUNTOSERVIS BOGOTA 34</t>
  </si>
  <si>
    <t>CR 20 # 169 51 BRR TOBERIN</t>
  </si>
  <si>
    <t>602565</t>
  </si>
  <si>
    <t>PAGATODO NOR UNIVERSAL SUBA TIBABUYES</t>
  </si>
  <si>
    <t>PLATIK - PAPELERIA CJM SERVICIOS</t>
  </si>
  <si>
    <t>CR 129A 142 11</t>
  </si>
  <si>
    <t>ARTE Y DETALLES MAGOO</t>
  </si>
  <si>
    <t>CL 142 # 131 11 BRR TIBABUYES UNIVERSAL</t>
  </si>
  <si>
    <t>19465</t>
  </si>
  <si>
    <t>24564</t>
  </si>
  <si>
    <t>PAPELERIA NARIÃ'O</t>
  </si>
  <si>
    <t>COMUNICACIONES ANGIE</t>
  </si>
  <si>
    <t>CARRERA 92 NO. 159  - 20</t>
  </si>
  <si>
    <t>25100</t>
  </si>
  <si>
    <t>PAPELERIA NATYCEL</t>
  </si>
  <si>
    <t>NATALIA ISABEL CARDONA</t>
  </si>
  <si>
    <t>Cl 26a  # 32a - 40</t>
  </si>
  <si>
    <t>CL 26 A # 32 A 38 BRR NEVADO</t>
  </si>
  <si>
    <t>23652</t>
  </si>
  <si>
    <t>PAPELERIA NICO Y ALE</t>
  </si>
  <si>
    <t>13634</t>
  </si>
  <si>
    <t>PAPELERIA PAPELITOS JL</t>
  </si>
  <si>
    <t>INTERGRAFIC CINDY PAOLA CORTEZ</t>
  </si>
  <si>
    <t>calle 107b#27d-24</t>
  </si>
  <si>
    <t>20531</t>
  </si>
  <si>
    <t>PAPELERIA POLIPAZ</t>
  </si>
  <si>
    <t>PUNTO DE PAGO TABIO</t>
  </si>
  <si>
    <t>CL 3 # 3 77 BRR CENTRO</t>
  </si>
  <si>
    <t>3570</t>
  </si>
  <si>
    <t>PAPELERIA RAYON</t>
  </si>
  <si>
    <t>CONETTEL</t>
  </si>
  <si>
    <t>CL. 65 #10-81 MONTERA CRDOBA COLOMBIA</t>
  </si>
  <si>
    <t>19652</t>
  </si>
  <si>
    <t>PAPELERIA RED Y PAPEL</t>
  </si>
  <si>
    <t>21667</t>
  </si>
  <si>
    <t>PAPELERIA RODRIGUEZ ZAFRA</t>
  </si>
  <si>
    <t>24831</t>
  </si>
  <si>
    <t>PAPELERIA SACHAMATE</t>
  </si>
  <si>
    <t>21091</t>
  </si>
  <si>
    <t>PAPELERIA SAMY</t>
  </si>
  <si>
    <t>ALIADO PLUS CALAMAR</t>
  </si>
  <si>
    <t>CL 6 # 7 A 05 BRR CALAMAR</t>
  </si>
  <si>
    <t>13441</t>
  </si>
  <si>
    <t>RESTAURANTE PUNTO VERDE LA 80</t>
  </si>
  <si>
    <t>1106</t>
  </si>
  <si>
    <t>RESTAURANTE Y SALSAMENTARIA PUNTO VERDE</t>
  </si>
  <si>
    <t>GLORIA MARIA  RIOS</t>
  </si>
  <si>
    <t>CL 61 # 41 - 39</t>
  </si>
  <si>
    <t>24304</t>
  </si>
  <si>
    <t>RICKY PAGOS EN LINEA CH2-C2</t>
  </si>
  <si>
    <t>PAPELERIA EL CLICK</t>
  </si>
  <si>
    <t>CR 16 # 9 69 BRR CENTRO</t>
  </si>
  <si>
    <t>24138</t>
  </si>
  <si>
    <t>RICKY PAGOS EN LINEA M-B</t>
  </si>
  <si>
    <t>TEOLINDA HERNANDEZ</t>
  </si>
  <si>
    <t>Call 16</t>
  </si>
  <si>
    <t>23914</t>
  </si>
  <si>
    <t>RICKYPAGOS EN LINEA B-S</t>
  </si>
  <si>
    <t>COLPAGOS SAHAGUN 2</t>
  </si>
  <si>
    <t>CL 18 # 1 J 9  AP 1 BRR SAN JOSE</t>
  </si>
  <si>
    <t>23913</t>
  </si>
  <si>
    <t>RICKYPAGOS EN LINEA CH C</t>
  </si>
  <si>
    <t>23915</t>
  </si>
  <si>
    <t>RICKYPAGOS EN LINEA PIV-MG</t>
  </si>
  <si>
    <t>YULIANA MARCELA P??REZ AGUILAR</t>
  </si>
  <si>
    <t>PIVIJAY</t>
  </si>
  <si>
    <t>Calle 23#4-55</t>
  </si>
  <si>
    <t>PUNTO DE ATENCION</t>
  </si>
  <si>
    <t>CL 1 # 7 47  CEN BRR CENTRO</t>
  </si>
  <si>
    <t>23911</t>
  </si>
  <si>
    <t>RICKYPAGOS EN LINEA S-C</t>
  </si>
  <si>
    <t>VARIEDADES OTECAR- MAURICIO</t>
  </si>
  <si>
    <t>transversal 7a # 9 - 66</t>
  </si>
  <si>
    <t>21508</t>
  </si>
  <si>
    <t>RIS TELECOMUNICACIONES RED INALAMBRICA SATELITAL SAS</t>
  </si>
  <si>
    <t>STELLA HIDALGO</t>
  </si>
  <si>
    <t>Calle 6 5 45</t>
  </si>
  <si>
    <t>4936</t>
  </si>
  <si>
    <t>RIVERNAUTAS ZONA 4 VIDEO Y D</t>
  </si>
  <si>
    <t>PLATIK - HIPERDROGUERIA MODELO</t>
  </si>
  <si>
    <t>CL 66 58 07</t>
  </si>
  <si>
    <t>24522</t>
  </si>
  <si>
    <t>ROBLE SPORT</t>
  </si>
  <si>
    <t>PERENGUEZ MARIA A</t>
  </si>
  <si>
    <t>cra 27 28 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</si>
</sst>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Scoti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ck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ck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ck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3" borderId="5" xfId="0" applyFont="1" applyFill="1" applyBorder="1"/>
    <xf numFmtId="0" fontId="0" fillId="0" borderId="6" xfId="0" applyBorder="1"/>
    <xf numFmtId="0" fontId="0" fillId="0" borderId="7" xfId="0" applyBorder="1"/>
    <xf numFmtId="0" fontId="1" fillId="3" borderId="8" xfId="0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164" fontId="0" fillId="0" borderId="0" xfId="0" applyNumberFormat="1"/>
    <xf numFmtId="0" fontId="5" fillId="0" borderId="20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1" fillId="5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horizontal="left"/>
    </xf>
    <xf numFmtId="0" fontId="1" fillId="4" borderId="14" xfId="0" applyFont="1" applyFill="1" applyBorder="1" applyAlignment="1">
      <alignment horizontal="left"/>
    </xf>
    <xf numFmtId="0" fontId="1" fillId="4" borderId="15" xfId="0" applyFont="1" applyFill="1" applyBorder="1" applyAlignment="1">
      <alignment horizontal="left"/>
    </xf>
    <xf numFmtId="0" fontId="1" fillId="5" borderId="17" xfId="0" applyFont="1" applyFill="1" applyBorder="1" applyAlignment="1">
      <alignment horizontal="left"/>
    </xf>
    <xf numFmtId="0" fontId="1" fillId="5" borderId="18" xfId="0" applyFont="1" applyFill="1" applyBorder="1" applyAlignment="1">
      <alignment horizontal="left"/>
    </xf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9"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ont>
        <b/>
        <i/>
        <color rgb="FFFF0000"/>
      </font>
    </dxf>
    <dxf>
      <font>
        <b/>
        <i/>
        <color theme="9" tint="-0.24994659260841701"/>
      </font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295274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B5F949-CFE1-4387-AB69-C0C940CD8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6"/>
        <a:stretch/>
      </xdr:blipFill>
      <xdr:spPr bwMode="auto">
        <a:xfrm>
          <a:off x="0" y="0"/>
          <a:ext cx="17935574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1400176</xdr:colOff>
      <xdr:row>0</xdr:row>
      <xdr:rowOff>25276</xdr:rowOff>
    </xdr:from>
    <xdr:to>
      <xdr:col>7</xdr:col>
      <xdr:colOff>295275</xdr:colOff>
      <xdr:row>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FA8E97-936D-406C-A167-CF0A63947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1" y="25276"/>
          <a:ext cx="4048124" cy="48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1228725</xdr:colOff>
      <xdr:row>0</xdr:row>
      <xdr:rowOff>85725</xdr:rowOff>
    </xdr:from>
    <xdr:ext cx="5550109" cy="405432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13F01C8-56AC-49D4-A976-A78F5A862C00}"/>
            </a:ext>
          </a:extLst>
        </xdr:cNvPr>
        <xdr:cNvSpPr txBox="1"/>
      </xdr:nvSpPr>
      <xdr:spPr>
        <a:xfrm>
          <a:off x="1428750" y="85725"/>
          <a:ext cx="555010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000" b="1">
              <a:solidFill>
                <a:schemeClr val="bg1"/>
              </a:solidFill>
            </a:rPr>
            <a:t>Opciones más cercanas</a:t>
          </a:r>
          <a:r>
            <a:rPr lang="es-CO" sz="2000" b="1" baseline="0">
              <a:solidFill>
                <a:schemeClr val="bg1"/>
              </a:solidFill>
            </a:rPr>
            <a:t> a anteriores puntos Baloto</a:t>
          </a:r>
          <a:endParaRPr lang="es-CO" sz="2000" b="1">
            <a:solidFill>
              <a:schemeClr val="bg1"/>
            </a:solidFill>
          </a:endParaRPr>
        </a:p>
      </xdr:txBody>
    </xdr:sp>
    <xdr:clientData/>
  </xdr:oneCellAnchor>
  <xdr:twoCellAnchor editAs="absolute">
    <xdr:from>
      <xdr:col>6</xdr:col>
      <xdr:colOff>266700</xdr:colOff>
      <xdr:row>3</xdr:row>
      <xdr:rowOff>19050</xdr:rowOff>
    </xdr:from>
    <xdr:to>
      <xdr:col>6</xdr:col>
      <xdr:colOff>1019175</xdr:colOff>
      <xdr:row>6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3D3A47F-84BC-4662-96B5-3EA04D1E0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90550"/>
          <a:ext cx="7524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152400</xdr:colOff>
      <xdr:row>3</xdr:row>
      <xdr:rowOff>171450</xdr:rowOff>
    </xdr:from>
    <xdr:to>
      <xdr:col>2</xdr:col>
      <xdr:colOff>1333500</xdr:colOff>
      <xdr:row>6</xdr:row>
      <xdr:rowOff>151124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B371D72-BC57-4525-AFA5-FBEBEA8FD2B9}"/>
            </a:ext>
          </a:extLst>
        </xdr:cNvPr>
        <xdr:cNvSpPr txBox="1"/>
      </xdr:nvSpPr>
      <xdr:spPr>
        <a:xfrm>
          <a:off x="152400" y="742950"/>
          <a:ext cx="3028950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O" sz="1200" b="1"/>
            <a:t>Escribe</a:t>
          </a:r>
          <a:r>
            <a:rPr lang="es-CO" sz="1200" b="1" baseline="0"/>
            <a:t> el punto Baloto donde hacías tus transacciones o la ciudad, después elige de la lista el punto exacto</a:t>
          </a:r>
          <a:endParaRPr lang="es-CO" sz="1200" b="1"/>
        </a:p>
      </xdr:txBody>
    </xdr:sp>
    <xdr:clientData/>
  </xdr:twoCellAnchor>
  <xdr:twoCellAnchor editAs="absolute">
    <xdr:from>
      <xdr:col>3</xdr:col>
      <xdr:colOff>0</xdr:colOff>
      <xdr:row>3</xdr:row>
      <xdr:rowOff>121553</xdr:rowOff>
    </xdr:from>
    <xdr:to>
      <xdr:col>3</xdr:col>
      <xdr:colOff>866775</xdr:colOff>
      <xdr:row>5</xdr:row>
      <xdr:rowOff>114299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AFC6CBB-304C-440C-9075-3C18B0856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693053"/>
          <a:ext cx="866775" cy="51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BC58C-76FC-4163-B905-9BA6436FA760}">
  <dimension ref="B1:AG22"/>
  <sheetViews>
    <sheetView showGridLines="0" showRowColHeaders="0" tabSelected="1" workbookViewId="0">
      <selection activeCell="E5" sqref="E5:F5"/>
    </sheetView>
  </sheetViews>
  <sheetFormatPr baseColWidth="10" defaultRowHeight="15"/>
  <cols>
    <col min="1" max="1" width="3" customWidth="1"/>
    <col min="2" max="2" width="24.7109375" customWidth="1"/>
    <col min="3" max="3" width="20.7109375" customWidth="1"/>
    <col min="4" max="4" width="16.5703125" customWidth="1"/>
    <col min="5" max="5" width="42.28515625" customWidth="1"/>
    <col min="6" max="6" width="22.5703125" customWidth="1"/>
    <col min="7" max="7" width="54.7109375" customWidth="1"/>
    <col min="17" max="32" width="11.42578125" style="1"/>
    <col min="33" max="33" width="30.85546875" style="1" bestFit="1" customWidth="1"/>
  </cols>
  <sheetData>
    <row r="1" spans="2:33">
      <c r="AG1" s="1" t="s">
        <v>0</v>
      </c>
    </row>
    <row r="2" spans="2:33">
      <c r="AG2" s="1" t="str" cm="1">
        <f t="array" ref="AG2">+_xlfn._xlws.FILTER(Hoja2!B2:B5188,Hoja2!AR2:AR5188)</f>
        <v xml:space="preserve"> PAPELERIA Y CAFE INTERNET  SV</v>
      </c>
    </row>
    <row r="5" spans="2:33" ht="26.25">
      <c r="E5" s="28" t="s">
        <v>101</v>
      </c>
      <c r="F5" s="28"/>
    </row>
    <row r="6" spans="2:33" ht="12" customHeight="1"/>
    <row r="7" spans="2:33" ht="18.75">
      <c r="E7" s="29" t="str">
        <f>IFERROR(VLOOKUP($E$5,Hoja2!B1:AQ51200,42,0),"")</f>
        <v>No critico pocas transacciones</v>
      </c>
      <c r="F7" s="29"/>
    </row>
    <row r="8" spans="2:33" ht="11.25" customHeight="1" thickBot="1"/>
    <row r="9" spans="2:33" ht="15.75" thickBot="1">
      <c r="C9" s="2" t="s">
        <v>1</v>
      </c>
      <c r="D9" s="3" t="s">
        <v>2</v>
      </c>
      <c r="E9" s="4" t="s">
        <v>3</v>
      </c>
      <c r="F9" s="4" t="s">
        <v>4</v>
      </c>
      <c r="G9" s="5" t="s">
        <v>5</v>
      </c>
    </row>
    <row r="10" spans="2:33">
      <c r="B10" s="6" t="s">
        <v>6</v>
      </c>
      <c r="C10" s="7" t="str">
        <f>IFERROR(VLOOKUP($E$5,Hoja2!B1:AT51200,45,0),"")</f>
        <v>Punto red</v>
      </c>
      <c r="D10" s="7">
        <f>IFERROR(VLOOKUP($E$5,Hoja2!B1:AQ51200,41,0),"")</f>
        <v>2.4415402700000002E-2</v>
      </c>
      <c r="E10" s="7" t="str">
        <f>IFERROR(VLOOKUP($E$5,Hoja2!B1:AT51200,38,0),"")</f>
        <v>PAPELERA LINDSY</v>
      </c>
      <c r="F10" s="7" t="str">
        <f>IFERROR(VLOOKUP($E$5,Hoja2!B1:AQ51200,39,0),"")</f>
        <v>LA URIBE</v>
      </c>
      <c r="G10" s="8" t="str">
        <f>IFERROR(VLOOKUP($E$5,Hoja2!B1:AQ51200,40,0),"")</f>
        <v>CRA. 4 #6-2 LA URIBE META COLOMBIA</v>
      </c>
    </row>
    <row r="11" spans="2:33" ht="15.75" thickBot="1">
      <c r="B11" s="9" t="s">
        <v>7</v>
      </c>
      <c r="C11" s="10" t="s">
        <v>8</v>
      </c>
      <c r="D11" s="10">
        <f>IFERROR(VLOOKUP($E$5,Hoja2!B1:AQ51200,26,0),"")</f>
        <v>109.783977814</v>
      </c>
      <c r="E11" s="10" t="str">
        <f>IFERROR(VLOOKUP($E$5,Hoja2!B1:AQ51200,27,0),"")</f>
        <v>Neiva Centro</v>
      </c>
      <c r="F11" s="10" t="str">
        <f>IFERROR(VLOOKUP($E$5,Hoja2!B1:AQ51200,28,0),"")</f>
        <v>NEIVA</v>
      </c>
      <c r="G11" s="11" t="str">
        <f>IFERROR(VLOOKUP($E$5,Hoja2!B1:AQ51200,29,0),"")</f>
        <v>Cr 5 No. 10-02</v>
      </c>
    </row>
    <row r="12" spans="2:33" ht="11.25" customHeight="1" thickBot="1"/>
    <row r="13" spans="2:33" ht="15.75" thickTop="1">
      <c r="B13" s="20" t="s">
        <v>9</v>
      </c>
      <c r="C13" s="21"/>
      <c r="D13" s="12">
        <f>IFERROR(VLOOKUP($E$5,Hoja2!B1:AQ51200,2,0),"")</f>
        <v>105.6616427621</v>
      </c>
      <c r="E13" s="12" t="str">
        <f>IFERROR(VLOOKUP($E$5,Hoja2!B1:AQ51200,3,0),"")</f>
        <v>PV. LAS GRANJAS</v>
      </c>
      <c r="F13" s="12" t="str">
        <f>IFERROR(VLOOKUP($E$5,Hoja2!B1:AQ51200,4,0),"")</f>
        <v>NEIVA</v>
      </c>
      <c r="G13" s="13" t="str">
        <f>IFERROR(VLOOKUP($E$5,Hoja2!B1:V4773,5,0),"")</f>
        <v>Avenida 26 #42-05 Las Granjas</v>
      </c>
    </row>
    <row r="14" spans="2:33">
      <c r="B14" s="22" t="s">
        <v>10</v>
      </c>
      <c r="C14" s="23"/>
      <c r="D14" s="14">
        <f>IFERROR(VLOOKUP($E$5,Hoja2!B1:AQ51200,26,0),"")</f>
        <v>109.783977814</v>
      </c>
      <c r="E14" s="14" t="str">
        <f>IFERROR(VLOOKUP($E$5,Hoja2!B1:AQ51200,27,0),"")</f>
        <v>Neiva Centro</v>
      </c>
      <c r="F14" s="14" t="str">
        <f>IFERROR(VLOOKUP($E$5,Hoja2!B1:AQ51200,28,0),"")</f>
        <v>NEIVA</v>
      </c>
      <c r="G14" s="15" t="str">
        <f>IFERROR(VLOOKUP($E$5,Hoja2!B1:AQ51200,29,0),"")</f>
        <v>Cr 5 No. 10-02</v>
      </c>
    </row>
    <row r="15" spans="2:33">
      <c r="B15" s="24" t="s">
        <v>11</v>
      </c>
      <c r="C15" s="25"/>
      <c r="D15" s="14">
        <f>IFERROR(VLOOKUP($E$5,Hoja2!B1:AQ51200,30,0),"")</f>
        <v>52.4050019146</v>
      </c>
      <c r="E15" s="14" t="str">
        <f>IFERROR(VLOOKUP($E$5,Hoja2!B1:AQ51200,31,0),"")</f>
        <v>MARICELA GONZALEZ</v>
      </c>
      <c r="F15" s="14" t="str">
        <f>IFERROR(VLOOKUP($E$5,Hoja2!B1:AQ51200,32,0),"")</f>
        <v>COLOMBIA</v>
      </c>
      <c r="G15" s="15" t="str">
        <f>IFERROR(VLOOKUP($E$5,Hoja2!B1:AQ51200,33,0),"")</f>
        <v>Cta 6#6-28</v>
      </c>
    </row>
    <row r="16" spans="2:33" ht="15.75" thickBot="1">
      <c r="B16" s="26" t="s">
        <v>12</v>
      </c>
      <c r="C16" s="27"/>
      <c r="D16" s="16">
        <f>IFERROR(VLOOKUP($E$5,Hoja2!B1:AQ51200,14,0),"")</f>
        <v>109.787034124</v>
      </c>
      <c r="E16" s="16" t="str">
        <f>IFERROR(VLOOKUP($E$5,Hoja2!B1:AQ51200,15,0),"")</f>
        <v>METRO NEIVA</v>
      </c>
      <c r="F16" s="16" t="str">
        <f>IFERROR(VLOOKUP($E$5,Hoja2!B1:AQ51200,16,0),"")</f>
        <v>NEIVA</v>
      </c>
      <c r="G16" s="17" t="str">
        <f>IFERROR(VLOOKUP($E$5,Hoja2!B1:AQ51200,17,0),"")</f>
        <v>CRA 5 Nº 23 - 53</v>
      </c>
    </row>
    <row r="17" spans="2:7" ht="12.75" customHeight="1" thickTop="1" thickBot="1"/>
    <row r="18" spans="2:7" ht="15.75" thickTop="1">
      <c r="B18" s="20" t="s">
        <v>13</v>
      </c>
      <c r="C18" s="21"/>
      <c r="D18" s="12">
        <f>IFERROR(VLOOKUP($E$5,Hoja2!B1:AQ51200,6,0),"")</f>
        <v>98.381277833400006</v>
      </c>
      <c r="E18" s="12" t="str">
        <f>IFERROR(VLOOKUP($E$5,Hoja2!B1:AQ51200,7,0),"")</f>
        <v/>
      </c>
      <c r="F18" s="12" t="str">
        <f>IFERROR(VLOOKUP($E$5,Hoja2!B1:AQ51200,8,0),"")</f>
        <v>Castilla La Nueva</v>
      </c>
      <c r="G18" s="13" t="str">
        <f>IFERROR(VLOOKUP($E$5,Hoja2!B1:AQ51200,9,0),"")</f>
        <v>Calle 9 No.6 - 02/08 Castilla La Nueva - Meta</v>
      </c>
    </row>
    <row r="19" spans="2:7">
      <c r="B19" s="22" t="s">
        <v>14</v>
      </c>
      <c r="C19" s="23"/>
      <c r="D19" s="14">
        <f>IFERROR(VLOOKUP($E$5,Hoja2!B1:AQ51200,10,0),"")</f>
        <v>109.7337474341</v>
      </c>
      <c r="E19" s="14" t="str">
        <f>IFERROR(VLOOKUP($E$5,Hoja2!B1:AQ51200,11,0),"")</f>
        <v/>
      </c>
      <c r="F19" s="14" t="str">
        <f>IFERROR(VLOOKUP($E$5,Hoja2!B1:AQ51200,12,0),"")</f>
        <v>Neiva</v>
      </c>
      <c r="G19" s="15" t="str">
        <f>IFERROR(VLOOKUP($E$5,Hoja2!B1:AQ51200,13,0),"")</f>
        <v>Carrera 5 # 6-28 Local 150 Torre B</v>
      </c>
    </row>
    <row r="20" spans="2:7">
      <c r="B20" s="24" t="s">
        <v>15</v>
      </c>
      <c r="C20" s="25"/>
      <c r="D20" s="14">
        <f>IFERROR(VLOOKUP($E$5,Hoja2!B1:AQ51200,18,0),"")</f>
        <v>150.0494800832</v>
      </c>
      <c r="E20" s="14" t="str">
        <f>IFERROR(VLOOKUP($E$5,Hoja2!B1:AQ51200,19,0),"")</f>
        <v>Bogota Soacha</v>
      </c>
      <c r="F20" s="14" t="str">
        <f>IFERROR(VLOOKUP($E$5,Hoja2!B1:AQ51200,20,0),"")</f>
        <v>Soacha</v>
      </c>
      <c r="G20" s="15" t="str">
        <f>IFERROR(VLOOKUP($E$5,Hoja2!B1:AQ51200,21,0),"")</f>
        <v>Carrera 7 No.32 - 35 L.208 - 209 Centro Comercial Mercurio - Soacha</v>
      </c>
    </row>
    <row r="21" spans="2:7" ht="15.75" thickBot="1">
      <c r="B21" s="26" t="s">
        <v>16</v>
      </c>
      <c r="C21" s="27"/>
      <c r="D21" s="16">
        <f>IFERROR(VLOOKUP($E$5,Hoja2!B1:AQ51200,22,0),"")</f>
        <v>98.402109863600003</v>
      </c>
      <c r="E21" s="16" t="str">
        <f>IFERROR(VLOOKUP($E$5,Hoja2!B1:AQ51200,23,0),"")</f>
        <v/>
      </c>
      <c r="F21" s="16" t="str">
        <f>IFERROR(VLOOKUP($E$5,Hoja2!B1:AQ51200,24,0),"")</f>
        <v>Villavicencio</v>
      </c>
      <c r="G21" s="17" t="str">
        <f>IFERROR(VLOOKUP($E$5,Hoja2!B1:AQ51200,25,0),"")</f>
        <v>Calle 9 No.6 - 02/08 Castilla La Nueva - Meta</v>
      </c>
    </row>
    <row r="22" spans="2:7" ht="15.75" thickTop="1"/>
  </sheetData>
  <mergeCells count="10">
    <mergeCell ref="B18:C18"/>
    <mergeCell ref="B19:C19"/>
    <mergeCell ref="B20:C20"/>
    <mergeCell ref="B21:C21"/>
    <mergeCell ref="E5:F5"/>
    <mergeCell ref="E7:F7"/>
    <mergeCell ref="B13:C13"/>
    <mergeCell ref="B14:C14"/>
    <mergeCell ref="B15:C15"/>
    <mergeCell ref="B16:C16"/>
  </mergeCells>
  <conditionalFormatting sqref="C10:G10">
    <cfRule type="notContainsBlanks" dxfId="8" priority="9">
      <formula>LEN(TRIM(C10))&gt;0</formula>
    </cfRule>
  </conditionalFormatting>
  <conditionalFormatting sqref="E13:G13 E15:G15 E18:G18 E20:G20">
    <cfRule type="notContainsBlanks" dxfId="7" priority="8">
      <formula>LEN(TRIM(E13))&gt;0</formula>
    </cfRule>
  </conditionalFormatting>
  <conditionalFormatting sqref="E14:G14 E16:G16 E19:G19 E21:G21">
    <cfRule type="notContainsBlanks" dxfId="6" priority="7">
      <formula>LEN(TRIM(E14))&gt;0</formula>
    </cfRule>
  </conditionalFormatting>
  <conditionalFormatting sqref="C11:G11">
    <cfRule type="notContainsBlanks" dxfId="5" priority="6">
      <formula>LEN(TRIM(C11))&gt;0</formula>
    </cfRule>
  </conditionalFormatting>
  <conditionalFormatting sqref="E7:F7">
    <cfRule type="cellIs" dxfId="4" priority="3" operator="equal">
      <formula>#N/A</formula>
    </cfRule>
    <cfRule type="cellIs" dxfId="3" priority="4" operator="equal">
      <formula>"Si presencia de oficina - critico"</formula>
    </cfRule>
    <cfRule type="cellIs" dxfId="2" priority="5" operator="equal">
      <formula>"No presencia de oficina - critico"</formula>
    </cfRule>
  </conditionalFormatting>
  <conditionalFormatting sqref="D13 D15 D18 D20">
    <cfRule type="notContainsBlanks" dxfId="1" priority="2">
      <formula>LEN(TRIM(D13))&gt;0</formula>
    </cfRule>
  </conditionalFormatting>
  <conditionalFormatting sqref="D14 D16 D19 D21">
    <cfRule type="notContainsBlanks" dxfId="0" priority="1">
      <formula>LEN(TRIM(D14))&gt;0</formula>
    </cfRule>
  </conditionalFormatting>
  <dataValidations count="1">
    <dataValidation type="list" allowBlank="1" showInputMessage="1" sqref="E5" xr:uid="{49BB7A23-C8A5-47E7-B6BA-992EF96B25D9}">
      <formula1>_xlfn.ANCHORARRAY($AG$2)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45627-B300-40A8-98D9-780BE971EA2D}">
  <dimension ref="A1:AX5200"/>
  <sheetViews>
    <sheetView topLeftCell="AP1" workbookViewId="0">
      <pane ySplit="1" topLeftCell="A2" activePane="bottomLeft" state="frozen"/>
      <selection activeCell="AT2" sqref="AT2:AT5200"/>
      <selection pane="bottomLeft" activeCell="AT2" sqref="AT2:AT5200"/>
    </sheetView>
  </sheetViews>
  <sheetFormatPr baseColWidth="10" defaultRowHeight="15"/>
  <cols>
    <col min="2" max="2" width="68" bestFit="1" customWidth="1"/>
    <col min="4" max="4" width="19" customWidth="1"/>
    <col min="5" max="5" width="25.5703125" customWidth="1"/>
    <col min="7" max="7" width="16.5703125" customWidth="1"/>
    <col min="8" max="8" width="16.28515625" customWidth="1"/>
    <col min="11" max="11" width="18.28515625" customWidth="1"/>
    <col min="15" max="15" width="18.85546875" customWidth="1"/>
    <col min="16" max="16" width="23.140625" customWidth="1"/>
    <col min="18" max="18" width="17.5703125" customWidth="1"/>
    <col min="19" max="19" width="15.28515625" customWidth="1"/>
    <col min="21" max="21" width="14.5703125" bestFit="1" customWidth="1"/>
    <col min="22" max="22" width="23.28515625" customWidth="1"/>
    <col min="23" max="23" width="16.85546875" customWidth="1"/>
    <col min="30" max="30" width="24.7109375" customWidth="1"/>
    <col min="31" max="31" width="23.5703125" customWidth="1"/>
    <col min="35" max="35" width="25.5703125" customWidth="1"/>
    <col min="39" max="39" width="36.140625" bestFit="1" customWidth="1"/>
    <col min="40" max="40" width="30.85546875" bestFit="1" customWidth="1"/>
    <col min="41" max="41" width="85.7109375" bestFit="1" customWidth="1"/>
    <col min="42" max="42" width="14.5703125" bestFit="1" customWidth="1"/>
    <col min="44" max="44" width="11.85546875" bestFit="1" customWidth="1"/>
  </cols>
  <sheetData>
    <row r="1" spans="1:50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t="s">
        <v>37</v>
      </c>
      <c r="V1" t="s">
        <v>38</v>
      </c>
      <c r="W1" t="s">
        <v>39</v>
      </c>
      <c r="X1" t="s">
        <v>40</v>
      </c>
      <c r="Y1" t="s">
        <v>41</v>
      </c>
      <c r="Z1" t="s">
        <v>42</v>
      </c>
      <c r="AA1" t="s">
        <v>43</v>
      </c>
      <c r="AB1" t="s">
        <v>44</v>
      </c>
      <c r="AC1" t="s">
        <v>45</v>
      </c>
      <c r="AD1" t="s">
        <v>46</v>
      </c>
      <c r="AE1" t="s">
        <v>47</v>
      </c>
      <c r="AF1" t="s">
        <v>44</v>
      </c>
      <c r="AG1" t="s">
        <v>45</v>
      </c>
      <c r="AH1" t="s">
        <v>46</v>
      </c>
      <c r="AI1" t="s">
        <v>48</v>
      </c>
      <c r="AJ1" t="s">
        <v>49</v>
      </c>
      <c r="AK1" t="s">
        <v>50</v>
      </c>
      <c r="AL1" t="s">
        <v>51</v>
      </c>
      <c r="AM1" t="s">
        <v>52</v>
      </c>
      <c r="AN1" t="s">
        <v>53</v>
      </c>
      <c r="AO1" t="s">
        <v>54</v>
      </c>
      <c r="AP1" t="s">
        <v>55</v>
      </c>
      <c r="AQ1" t="s">
        <v>56</v>
      </c>
      <c r="AR1" t="s">
        <v>57</v>
      </c>
      <c r="AS1" t="s">
        <v>58</v>
      </c>
      <c r="AT1" t="s">
        <v>6</v>
      </c>
    </row>
    <row r="2" spans="1:50">
      <c r="A2" t="s">
        <v>59</v>
      </c>
      <c r="B2" t="s">
        <v>60</v>
      </c>
      <c r="C2" s="18">
        <v>5.1586271371999999</v>
      </c>
      <c r="D2" t="s">
        <v>61</v>
      </c>
      <c r="E2" t="s">
        <v>62</v>
      </c>
      <c r="F2" t="s">
        <v>63</v>
      </c>
      <c r="G2" s="18">
        <v>5.2948531896000004</v>
      </c>
      <c r="H2" t="s">
        <v>64</v>
      </c>
      <c r="I2" t="s">
        <v>65</v>
      </c>
      <c r="J2" t="s">
        <v>66</v>
      </c>
      <c r="K2" s="18">
        <v>5.3054516768999997</v>
      </c>
      <c r="L2" t="s">
        <v>64</v>
      </c>
      <c r="M2" t="s">
        <v>65</v>
      </c>
      <c r="N2" t="s">
        <v>66</v>
      </c>
      <c r="O2" s="18">
        <v>8.5794960093999997</v>
      </c>
      <c r="P2" t="s">
        <v>67</v>
      </c>
      <c r="Q2" t="s">
        <v>62</v>
      </c>
      <c r="R2" t="s">
        <v>68</v>
      </c>
      <c r="S2" s="18">
        <v>7.4807439350999996</v>
      </c>
      <c r="T2" t="s">
        <v>69</v>
      </c>
      <c r="U2" t="s">
        <v>65</v>
      </c>
      <c r="V2" t="s">
        <v>70</v>
      </c>
      <c r="W2" s="18">
        <v>7.1453187243</v>
      </c>
      <c r="X2" t="s">
        <v>71</v>
      </c>
      <c r="Y2" t="s">
        <v>65</v>
      </c>
      <c r="Z2" t="s">
        <v>72</v>
      </c>
      <c r="AA2" s="18">
        <v>6.7832107304999996</v>
      </c>
      <c r="AB2" t="s">
        <v>73</v>
      </c>
      <c r="AC2" t="s">
        <v>62</v>
      </c>
      <c r="AD2" t="s">
        <v>74</v>
      </c>
      <c r="AE2" s="18">
        <v>3.5592065499999999E-2</v>
      </c>
      <c r="AF2" t="s">
        <v>75</v>
      </c>
      <c r="AG2" t="s">
        <v>62</v>
      </c>
      <c r="AH2" t="s">
        <v>76</v>
      </c>
      <c r="AI2" s="18">
        <v>0.55535596170000001</v>
      </c>
      <c r="AJ2" t="s">
        <v>77</v>
      </c>
      <c r="AK2" t="s">
        <v>62</v>
      </c>
      <c r="AL2" t="s">
        <v>78</v>
      </c>
      <c r="AM2" t="s">
        <v>75</v>
      </c>
      <c r="AN2" t="s">
        <v>62</v>
      </c>
      <c r="AO2" t="s">
        <v>76</v>
      </c>
      <c r="AP2" s="18">
        <v>3.5592065499999999E-2</v>
      </c>
      <c r="AQ2" t="e">
        <v>#N/A</v>
      </c>
      <c r="AR2" t="b">
        <f>ISNUMBER(SEARCH('Consulta Por Puntos Baloto'!$E$5,B2,1))</f>
        <v>0</v>
      </c>
      <c r="AS2">
        <f>MATCH(AP2,A2:AL2,0)</f>
        <v>31</v>
      </c>
      <c r="AT2" t="str">
        <f>+VLOOKUP(AS2,$AW$2:$AX$10,2,0)</f>
        <v>Punto pago</v>
      </c>
      <c r="AW2">
        <v>3</v>
      </c>
      <c r="AX2" t="s">
        <v>79</v>
      </c>
    </row>
    <row r="3" spans="1:50">
      <c r="A3" t="s">
        <v>80</v>
      </c>
      <c r="B3" t="s">
        <v>81</v>
      </c>
      <c r="C3" s="18">
        <v>0.70448720470000004</v>
      </c>
      <c r="D3" t="s">
        <v>82</v>
      </c>
      <c r="E3" t="s">
        <v>83</v>
      </c>
      <c r="F3" t="s">
        <v>84</v>
      </c>
      <c r="G3" s="18">
        <v>0.44824947949999999</v>
      </c>
      <c r="H3" t="s">
        <v>85</v>
      </c>
      <c r="I3" t="s">
        <v>86</v>
      </c>
      <c r="J3" t="s">
        <v>87</v>
      </c>
      <c r="K3" s="18">
        <v>0.79610560419999998</v>
      </c>
      <c r="L3" t="s">
        <v>64</v>
      </c>
      <c r="M3" t="s">
        <v>86</v>
      </c>
      <c r="N3" t="s">
        <v>88</v>
      </c>
      <c r="O3" s="18">
        <v>0.73857426869999998</v>
      </c>
      <c r="P3" t="s">
        <v>89</v>
      </c>
      <c r="Q3" t="s">
        <v>83</v>
      </c>
      <c r="R3" t="s">
        <v>90</v>
      </c>
      <c r="S3" s="18">
        <v>0.44824947949999999</v>
      </c>
      <c r="T3" t="s">
        <v>85</v>
      </c>
      <c r="U3" t="s">
        <v>86</v>
      </c>
      <c r="V3" t="s">
        <v>87</v>
      </c>
      <c r="W3" s="18">
        <v>0.44824947949999999</v>
      </c>
      <c r="X3" t="s">
        <v>64</v>
      </c>
      <c r="Y3" t="s">
        <v>91</v>
      </c>
      <c r="Z3" t="s">
        <v>92</v>
      </c>
      <c r="AA3" s="18">
        <v>0.44824947949999999</v>
      </c>
      <c r="AB3" t="s">
        <v>93</v>
      </c>
      <c r="AC3" t="s">
        <v>83</v>
      </c>
      <c r="AD3" t="s">
        <v>94</v>
      </c>
      <c r="AE3" s="18">
        <v>9.7635654700000005E-2</v>
      </c>
      <c r="AF3" t="s">
        <v>95</v>
      </c>
      <c r="AG3" t="s">
        <v>83</v>
      </c>
      <c r="AH3" t="s">
        <v>96</v>
      </c>
      <c r="AI3" s="18">
        <v>2.26808433E-2</v>
      </c>
      <c r="AJ3" t="s">
        <v>97</v>
      </c>
      <c r="AK3" t="s">
        <v>83</v>
      </c>
      <c r="AL3" t="s">
        <v>98</v>
      </c>
      <c r="AM3" t="s">
        <v>97</v>
      </c>
      <c r="AN3" t="s">
        <v>83</v>
      </c>
      <c r="AO3" t="s">
        <v>98</v>
      </c>
      <c r="AP3" s="18">
        <v>2.26808433E-2</v>
      </c>
      <c r="AQ3" t="e">
        <v>#N/A</v>
      </c>
      <c r="AR3" t="b">
        <f>ISNUMBER(SEARCH('Consulta Por Puntos Baloto'!$E$5,B3,1))</f>
        <v>0</v>
      </c>
      <c r="AS3">
        <f t="shared" ref="AS3:AS66" si="0">MATCH(AP3,A3:AL3,0)</f>
        <v>35</v>
      </c>
      <c r="AT3" t="str">
        <f t="shared" ref="AT3:AT66" si="1">+VLOOKUP(AS3,$AW$2:$AX$10,2,0)</f>
        <v>Punto red</v>
      </c>
      <c r="AW3">
        <v>7</v>
      </c>
      <c r="AX3" t="s">
        <v>99</v>
      </c>
    </row>
    <row r="4" spans="1:50">
      <c r="A4" t="s">
        <v>100</v>
      </c>
      <c r="B4" t="s">
        <v>101</v>
      </c>
      <c r="C4" s="18">
        <v>105.6616427621</v>
      </c>
      <c r="D4" t="s">
        <v>102</v>
      </c>
      <c r="E4" t="s">
        <v>103</v>
      </c>
      <c r="F4" t="s">
        <v>104</v>
      </c>
      <c r="G4" s="18">
        <v>98.381277833400006</v>
      </c>
      <c r="H4" t="s">
        <v>64</v>
      </c>
      <c r="I4" t="s">
        <v>105</v>
      </c>
      <c r="J4" t="s">
        <v>106</v>
      </c>
      <c r="K4" s="18">
        <v>109.7337474341</v>
      </c>
      <c r="L4" t="s">
        <v>64</v>
      </c>
      <c r="M4" t="s">
        <v>107</v>
      </c>
      <c r="N4" t="s">
        <v>108</v>
      </c>
      <c r="O4" s="18">
        <v>109.787034124</v>
      </c>
      <c r="P4" t="s">
        <v>109</v>
      </c>
      <c r="Q4" t="s">
        <v>103</v>
      </c>
      <c r="R4" t="s">
        <v>110</v>
      </c>
      <c r="S4" s="18">
        <v>150.0494800832</v>
      </c>
      <c r="T4" t="s">
        <v>111</v>
      </c>
      <c r="U4" t="s">
        <v>112</v>
      </c>
      <c r="V4" t="s">
        <v>113</v>
      </c>
      <c r="W4" s="18">
        <v>98.402109863600003</v>
      </c>
      <c r="X4" t="s">
        <v>64</v>
      </c>
      <c r="Y4" t="s">
        <v>114</v>
      </c>
      <c r="Z4" t="s">
        <v>106</v>
      </c>
      <c r="AA4" s="18">
        <v>109.783977814</v>
      </c>
      <c r="AB4" t="s">
        <v>115</v>
      </c>
      <c r="AC4" t="s">
        <v>103</v>
      </c>
      <c r="AD4" t="s">
        <v>116</v>
      </c>
      <c r="AE4" s="18">
        <v>52.4050019146</v>
      </c>
      <c r="AF4" t="s">
        <v>117</v>
      </c>
      <c r="AG4" t="s">
        <v>118</v>
      </c>
      <c r="AH4" t="s">
        <v>119</v>
      </c>
      <c r="AI4" s="18">
        <v>2.4415402700000002E-2</v>
      </c>
      <c r="AJ4" t="s">
        <v>120</v>
      </c>
      <c r="AK4" t="s">
        <v>121</v>
      </c>
      <c r="AL4" t="s">
        <v>122</v>
      </c>
      <c r="AM4" t="s">
        <v>120</v>
      </c>
      <c r="AN4" t="s">
        <v>121</v>
      </c>
      <c r="AO4" t="s">
        <v>122</v>
      </c>
      <c r="AP4" s="18">
        <v>2.4415402700000002E-2</v>
      </c>
      <c r="AQ4" t="s">
        <v>123</v>
      </c>
      <c r="AR4" t="b">
        <f>ISNUMBER(SEARCH('Consulta Por Puntos Baloto'!$E$5,B4,1))</f>
        <v>1</v>
      </c>
      <c r="AS4">
        <f t="shared" si="0"/>
        <v>35</v>
      </c>
      <c r="AT4" t="str">
        <f t="shared" si="1"/>
        <v>Punto red</v>
      </c>
      <c r="AW4">
        <v>11</v>
      </c>
      <c r="AX4" t="s">
        <v>124</v>
      </c>
    </row>
    <row r="5" spans="1:50">
      <c r="A5" t="s">
        <v>125</v>
      </c>
      <c r="B5" t="s">
        <v>126</v>
      </c>
      <c r="C5" s="18">
        <v>1.8486487738999999</v>
      </c>
      <c r="D5" t="s">
        <v>127</v>
      </c>
      <c r="E5" t="s">
        <v>128</v>
      </c>
      <c r="F5" t="s">
        <v>129</v>
      </c>
      <c r="G5" s="18">
        <v>1.2783716436000001</v>
      </c>
      <c r="H5" t="s">
        <v>64</v>
      </c>
      <c r="I5" t="s">
        <v>130</v>
      </c>
      <c r="J5" t="s">
        <v>131</v>
      </c>
      <c r="K5" s="18">
        <v>1.9898549414</v>
      </c>
      <c r="L5" t="s">
        <v>64</v>
      </c>
      <c r="M5" t="s">
        <v>130</v>
      </c>
      <c r="N5" t="s">
        <v>132</v>
      </c>
      <c r="O5" s="18">
        <v>2.3985292746</v>
      </c>
      <c r="P5" t="s">
        <v>133</v>
      </c>
      <c r="Q5" t="s">
        <v>134</v>
      </c>
      <c r="R5" t="s">
        <v>135</v>
      </c>
      <c r="S5" s="18">
        <v>3.7050013975999998</v>
      </c>
      <c r="T5" t="s">
        <v>136</v>
      </c>
      <c r="U5" t="s">
        <v>130</v>
      </c>
      <c r="V5" t="s">
        <v>137</v>
      </c>
      <c r="W5" s="18">
        <v>2.748632577</v>
      </c>
      <c r="X5" t="s">
        <v>138</v>
      </c>
      <c r="Y5" t="s">
        <v>130</v>
      </c>
      <c r="Z5" t="s">
        <v>139</v>
      </c>
      <c r="AA5" s="18">
        <v>1.6467743494</v>
      </c>
      <c r="AB5" t="s">
        <v>140</v>
      </c>
      <c r="AC5" t="s">
        <v>128</v>
      </c>
      <c r="AD5" t="s">
        <v>141</v>
      </c>
      <c r="AE5" s="18">
        <v>0.40778876930000002</v>
      </c>
      <c r="AF5" t="s">
        <v>142</v>
      </c>
      <c r="AG5" t="s">
        <v>143</v>
      </c>
      <c r="AH5" t="s">
        <v>144</v>
      </c>
      <c r="AI5" s="18">
        <v>0.33408734820000002</v>
      </c>
      <c r="AJ5" t="s">
        <v>145</v>
      </c>
      <c r="AK5" t="s">
        <v>134</v>
      </c>
      <c r="AL5" t="s">
        <v>146</v>
      </c>
      <c r="AM5" t="s">
        <v>145</v>
      </c>
      <c r="AN5" t="s">
        <v>134</v>
      </c>
      <c r="AO5" t="s">
        <v>146</v>
      </c>
      <c r="AP5" s="18">
        <v>0.33408734820000002</v>
      </c>
      <c r="AQ5" t="s">
        <v>123</v>
      </c>
      <c r="AR5" t="b">
        <f>ISNUMBER(SEARCH('Consulta Por Puntos Baloto'!$E$5,B5,1))</f>
        <v>0</v>
      </c>
      <c r="AS5">
        <f t="shared" si="0"/>
        <v>35</v>
      </c>
      <c r="AT5" t="str">
        <f t="shared" si="1"/>
        <v>Punto red</v>
      </c>
      <c r="AW5">
        <v>15</v>
      </c>
      <c r="AX5" t="s">
        <v>147</v>
      </c>
    </row>
    <row r="6" spans="1:50">
      <c r="A6" t="s">
        <v>148</v>
      </c>
      <c r="B6" t="s">
        <v>149</v>
      </c>
      <c r="C6" s="18">
        <v>21.636331924699999</v>
      </c>
      <c r="D6" t="s">
        <v>150</v>
      </c>
      <c r="E6" t="s">
        <v>151</v>
      </c>
      <c r="F6" t="s">
        <v>152</v>
      </c>
      <c r="G6" s="18">
        <v>21.491095431800002</v>
      </c>
      <c r="H6" t="s">
        <v>153</v>
      </c>
      <c r="I6" t="s">
        <v>154</v>
      </c>
      <c r="J6" t="s">
        <v>155</v>
      </c>
      <c r="K6" s="18">
        <v>25.917180670699999</v>
      </c>
      <c r="L6" t="s">
        <v>64</v>
      </c>
      <c r="M6" t="s">
        <v>154</v>
      </c>
      <c r="N6" t="s">
        <v>156</v>
      </c>
      <c r="O6" s="18">
        <v>25.943135513200001</v>
      </c>
      <c r="P6" t="s">
        <v>157</v>
      </c>
      <c r="Q6" t="s">
        <v>151</v>
      </c>
      <c r="R6" t="s">
        <v>158</v>
      </c>
      <c r="S6" s="18">
        <v>137.76189795869999</v>
      </c>
      <c r="T6" t="s">
        <v>111</v>
      </c>
      <c r="U6" t="s">
        <v>112</v>
      </c>
      <c r="V6" t="s">
        <v>113</v>
      </c>
      <c r="W6" s="18">
        <v>27.373527174500001</v>
      </c>
      <c r="X6" t="s">
        <v>64</v>
      </c>
      <c r="Y6" t="s">
        <v>154</v>
      </c>
      <c r="Z6" t="s">
        <v>159</v>
      </c>
      <c r="AA6" s="18">
        <v>21.490627608699999</v>
      </c>
      <c r="AB6" s="19" t="s">
        <v>153</v>
      </c>
      <c r="AC6" t="s">
        <v>151</v>
      </c>
      <c r="AD6" t="s">
        <v>160</v>
      </c>
      <c r="AE6" s="18">
        <v>1.22651832E-2</v>
      </c>
      <c r="AF6" t="s">
        <v>161</v>
      </c>
      <c r="AG6" t="s">
        <v>162</v>
      </c>
      <c r="AH6" t="s">
        <v>163</v>
      </c>
      <c r="AI6" s="18">
        <v>1.25106868E-2</v>
      </c>
      <c r="AJ6" t="s">
        <v>164</v>
      </c>
      <c r="AK6" t="s">
        <v>162</v>
      </c>
      <c r="AL6" t="s">
        <v>165</v>
      </c>
      <c r="AM6" t="s">
        <v>161</v>
      </c>
      <c r="AN6" t="s">
        <v>162</v>
      </c>
      <c r="AO6" t="s">
        <v>163</v>
      </c>
      <c r="AP6" s="18">
        <v>1.22651832E-2</v>
      </c>
      <c r="AQ6" t="s">
        <v>123</v>
      </c>
      <c r="AR6" t="b">
        <f>ISNUMBER(SEARCH('Consulta Por Puntos Baloto'!$E$5,B6,1))</f>
        <v>0</v>
      </c>
      <c r="AS6">
        <f t="shared" si="0"/>
        <v>31</v>
      </c>
      <c r="AT6" t="str">
        <f t="shared" si="1"/>
        <v>Punto pago</v>
      </c>
      <c r="AW6">
        <v>19</v>
      </c>
      <c r="AX6" t="s">
        <v>166</v>
      </c>
    </row>
    <row r="7" spans="1:50">
      <c r="A7" t="s">
        <v>167</v>
      </c>
      <c r="B7" t="s">
        <v>168</v>
      </c>
      <c r="C7" s="18">
        <v>1.4096387521</v>
      </c>
      <c r="D7" t="s">
        <v>169</v>
      </c>
      <c r="E7" t="s">
        <v>128</v>
      </c>
      <c r="F7" t="s">
        <v>170</v>
      </c>
      <c r="G7" s="18">
        <v>0.37980189759999999</v>
      </c>
      <c r="H7" t="s">
        <v>64</v>
      </c>
      <c r="I7" t="s">
        <v>130</v>
      </c>
      <c r="J7" t="s">
        <v>171</v>
      </c>
      <c r="K7" s="18">
        <v>1.6031520012</v>
      </c>
      <c r="L7" t="s">
        <v>64</v>
      </c>
      <c r="M7" t="s">
        <v>130</v>
      </c>
      <c r="N7" t="s">
        <v>172</v>
      </c>
      <c r="O7" s="18">
        <v>0.49590892180000001</v>
      </c>
      <c r="P7" t="s">
        <v>173</v>
      </c>
      <c r="Q7" t="s">
        <v>134</v>
      </c>
      <c r="R7" t="s">
        <v>174</v>
      </c>
      <c r="S7" s="18">
        <v>0.43978883149999998</v>
      </c>
      <c r="T7" t="s">
        <v>64</v>
      </c>
      <c r="U7" t="s">
        <v>130</v>
      </c>
      <c r="V7" t="s">
        <v>171</v>
      </c>
      <c r="W7" s="18">
        <v>0.67819614100000003</v>
      </c>
      <c r="X7" t="s">
        <v>64</v>
      </c>
      <c r="Y7" t="s">
        <v>130</v>
      </c>
      <c r="Z7" t="s">
        <v>175</v>
      </c>
      <c r="AA7" s="18">
        <v>0.39023294269999997</v>
      </c>
      <c r="AB7" t="s">
        <v>176</v>
      </c>
      <c r="AC7" t="s">
        <v>128</v>
      </c>
      <c r="AD7" t="s">
        <v>177</v>
      </c>
      <c r="AE7" s="18">
        <v>0.35154349429999998</v>
      </c>
      <c r="AF7" t="s">
        <v>178</v>
      </c>
      <c r="AG7" t="s">
        <v>143</v>
      </c>
      <c r="AH7" t="s">
        <v>179</v>
      </c>
      <c r="AI7" s="18">
        <v>0.45870949589999999</v>
      </c>
      <c r="AJ7" t="s">
        <v>180</v>
      </c>
      <c r="AK7" t="s">
        <v>134</v>
      </c>
      <c r="AL7" t="s">
        <v>181</v>
      </c>
      <c r="AM7" t="s">
        <v>178</v>
      </c>
      <c r="AN7" t="s">
        <v>143</v>
      </c>
      <c r="AO7" t="s">
        <v>179</v>
      </c>
      <c r="AP7" s="18">
        <v>0.35154349429999998</v>
      </c>
      <c r="AQ7" t="s">
        <v>123</v>
      </c>
      <c r="AR7" t="b">
        <f>ISNUMBER(SEARCH('Consulta Por Puntos Baloto'!$E$5,B7,1))</f>
        <v>0</v>
      </c>
      <c r="AS7">
        <f t="shared" si="0"/>
        <v>31</v>
      </c>
      <c r="AT7" t="str">
        <f t="shared" si="1"/>
        <v>Punto pago</v>
      </c>
      <c r="AW7">
        <v>23</v>
      </c>
      <c r="AX7" t="s">
        <v>182</v>
      </c>
    </row>
    <row r="8" spans="1:50">
      <c r="A8" t="s">
        <v>183</v>
      </c>
      <c r="B8" t="s">
        <v>184</v>
      </c>
      <c r="C8" s="18">
        <v>80.100133213399999</v>
      </c>
      <c r="D8" t="s">
        <v>185</v>
      </c>
      <c r="E8" t="s">
        <v>83</v>
      </c>
      <c r="F8" t="s">
        <v>186</v>
      </c>
      <c r="G8" s="18">
        <v>1.3350771911999999</v>
      </c>
      <c r="H8" t="s">
        <v>64</v>
      </c>
      <c r="I8" t="s">
        <v>187</v>
      </c>
      <c r="J8" t="s">
        <v>188</v>
      </c>
      <c r="K8" s="18">
        <v>1.4082517754999999</v>
      </c>
      <c r="L8" t="s">
        <v>64</v>
      </c>
      <c r="M8" t="s">
        <v>187</v>
      </c>
      <c r="N8" t="s">
        <v>189</v>
      </c>
      <c r="O8" s="18">
        <v>1.2116867998</v>
      </c>
      <c r="P8" t="s">
        <v>190</v>
      </c>
      <c r="Q8" t="s">
        <v>191</v>
      </c>
      <c r="R8" t="s">
        <v>192</v>
      </c>
      <c r="S8" s="18">
        <v>80.693490126699999</v>
      </c>
      <c r="T8" t="s">
        <v>85</v>
      </c>
      <c r="U8" t="s">
        <v>86</v>
      </c>
      <c r="V8" t="s">
        <v>87</v>
      </c>
      <c r="W8" s="18">
        <v>80.693490126699999</v>
      </c>
      <c r="X8" t="s">
        <v>64</v>
      </c>
      <c r="Y8" t="s">
        <v>91</v>
      </c>
      <c r="Z8" t="s">
        <v>92</v>
      </c>
      <c r="AA8" s="18">
        <v>80.180844905399994</v>
      </c>
      <c r="AB8" t="s">
        <v>193</v>
      </c>
      <c r="AC8" t="s">
        <v>83</v>
      </c>
      <c r="AD8" t="s">
        <v>194</v>
      </c>
      <c r="AE8" s="18">
        <v>0.63251560870000001</v>
      </c>
      <c r="AF8" t="s">
        <v>195</v>
      </c>
      <c r="AG8" t="s">
        <v>191</v>
      </c>
      <c r="AH8" t="s">
        <v>196</v>
      </c>
      <c r="AI8" s="18">
        <v>2.0999619999999999E-4</v>
      </c>
      <c r="AJ8" t="s">
        <v>197</v>
      </c>
      <c r="AK8" t="s">
        <v>191</v>
      </c>
      <c r="AL8" t="s">
        <v>198</v>
      </c>
      <c r="AM8" t="s">
        <v>197</v>
      </c>
      <c r="AN8" t="s">
        <v>191</v>
      </c>
      <c r="AO8" t="s">
        <v>198</v>
      </c>
      <c r="AP8" s="18">
        <v>2.0999619999999999E-4</v>
      </c>
      <c r="AQ8" t="s">
        <v>123</v>
      </c>
      <c r="AR8" t="b">
        <f>ISNUMBER(SEARCH('Consulta Por Puntos Baloto'!$E$5,B8,1))</f>
        <v>0</v>
      </c>
      <c r="AS8">
        <f t="shared" si="0"/>
        <v>35</v>
      </c>
      <c r="AT8" t="str">
        <f t="shared" si="1"/>
        <v>Punto red</v>
      </c>
      <c r="AW8">
        <v>27</v>
      </c>
      <c r="AX8" t="s">
        <v>199</v>
      </c>
    </row>
    <row r="9" spans="1:50">
      <c r="A9" t="s">
        <v>200</v>
      </c>
      <c r="B9" t="s">
        <v>201</v>
      </c>
      <c r="C9" s="18">
        <v>0.77392650029999999</v>
      </c>
      <c r="D9" t="s">
        <v>202</v>
      </c>
      <c r="E9" t="s">
        <v>128</v>
      </c>
      <c r="F9" t="s">
        <v>203</v>
      </c>
      <c r="G9" s="18">
        <v>0.13403894520000001</v>
      </c>
      <c r="H9" t="s">
        <v>64</v>
      </c>
      <c r="I9" t="s">
        <v>130</v>
      </c>
      <c r="J9" t="s">
        <v>204</v>
      </c>
      <c r="K9" s="18">
        <v>1.2532263603</v>
      </c>
      <c r="L9" t="s">
        <v>205</v>
      </c>
      <c r="M9" t="s">
        <v>130</v>
      </c>
      <c r="N9" t="s">
        <v>206</v>
      </c>
      <c r="O9" s="18">
        <v>0.90947845110000003</v>
      </c>
      <c r="P9" t="s">
        <v>207</v>
      </c>
      <c r="Q9" t="s">
        <v>134</v>
      </c>
      <c r="R9" t="s">
        <v>208</v>
      </c>
      <c r="S9" s="18">
        <v>1.6779648484</v>
      </c>
      <c r="T9" t="s">
        <v>136</v>
      </c>
      <c r="U9" t="s">
        <v>130</v>
      </c>
      <c r="V9" t="s">
        <v>137</v>
      </c>
      <c r="W9" s="18">
        <v>1.2902971659</v>
      </c>
      <c r="X9" t="s">
        <v>64</v>
      </c>
      <c r="Y9" t="s">
        <v>130</v>
      </c>
      <c r="Z9" t="s">
        <v>209</v>
      </c>
      <c r="AA9" s="18">
        <v>1.1695189037</v>
      </c>
      <c r="AB9" t="s">
        <v>210</v>
      </c>
      <c r="AC9" t="s">
        <v>128</v>
      </c>
      <c r="AD9" t="s">
        <v>211</v>
      </c>
      <c r="AE9" s="18">
        <v>0</v>
      </c>
      <c r="AF9" t="s">
        <v>212</v>
      </c>
      <c r="AG9" t="s">
        <v>143</v>
      </c>
      <c r="AH9" t="s">
        <v>213</v>
      </c>
      <c r="AI9" s="18">
        <v>8.8244030599999995E-2</v>
      </c>
      <c r="AJ9" t="s">
        <v>214</v>
      </c>
      <c r="AK9" t="s">
        <v>134</v>
      </c>
      <c r="AL9" t="s">
        <v>215</v>
      </c>
      <c r="AM9" t="s">
        <v>212</v>
      </c>
      <c r="AN9" t="s">
        <v>143</v>
      </c>
      <c r="AO9" t="s">
        <v>213</v>
      </c>
      <c r="AP9" s="18">
        <v>0</v>
      </c>
      <c r="AQ9" t="s">
        <v>123</v>
      </c>
      <c r="AR9" t="b">
        <f>ISNUMBER(SEARCH('Consulta Por Puntos Baloto'!$E$5,B9,1))</f>
        <v>0</v>
      </c>
      <c r="AS9">
        <f t="shared" si="0"/>
        <v>31</v>
      </c>
      <c r="AT9" t="str">
        <f t="shared" si="1"/>
        <v>Punto pago</v>
      </c>
      <c r="AW9">
        <v>31</v>
      </c>
      <c r="AX9" t="s">
        <v>216</v>
      </c>
    </row>
    <row r="10" spans="1:50">
      <c r="A10" t="s">
        <v>217</v>
      </c>
      <c r="B10" t="s">
        <v>218</v>
      </c>
      <c r="C10" s="18">
        <v>1.5639943907</v>
      </c>
      <c r="D10" t="s">
        <v>219</v>
      </c>
      <c r="E10" t="s">
        <v>220</v>
      </c>
      <c r="F10" t="s">
        <v>221</v>
      </c>
      <c r="G10" s="18">
        <v>1.4763343855</v>
      </c>
      <c r="H10" t="s">
        <v>222</v>
      </c>
      <c r="I10" t="s">
        <v>223</v>
      </c>
      <c r="J10" t="s">
        <v>224</v>
      </c>
      <c r="K10" s="18">
        <v>1.4763343855</v>
      </c>
      <c r="L10" t="s">
        <v>222</v>
      </c>
      <c r="M10" t="s">
        <v>223</v>
      </c>
      <c r="N10" t="s">
        <v>224</v>
      </c>
      <c r="O10" s="18">
        <v>1.7435907876000001</v>
      </c>
      <c r="P10" t="s">
        <v>225</v>
      </c>
      <c r="Q10" t="s">
        <v>220</v>
      </c>
      <c r="R10" t="s">
        <v>226</v>
      </c>
      <c r="S10" s="18">
        <v>7.3982839458000003</v>
      </c>
      <c r="T10" t="s">
        <v>227</v>
      </c>
      <c r="U10" t="s">
        <v>228</v>
      </c>
      <c r="V10" t="s">
        <v>229</v>
      </c>
      <c r="W10" s="18">
        <v>1.4763343855</v>
      </c>
      <c r="X10" t="s">
        <v>222</v>
      </c>
      <c r="Y10" t="s">
        <v>223</v>
      </c>
      <c r="Z10" t="s">
        <v>224</v>
      </c>
      <c r="AA10" s="18">
        <v>1.4763343855</v>
      </c>
      <c r="AB10" t="s">
        <v>230</v>
      </c>
      <c r="AC10" t="s">
        <v>220</v>
      </c>
      <c r="AD10" t="s">
        <v>231</v>
      </c>
      <c r="AE10" s="18">
        <v>1.39121617E-2</v>
      </c>
      <c r="AF10" t="s">
        <v>232</v>
      </c>
      <c r="AG10" t="s">
        <v>220</v>
      </c>
      <c r="AH10" t="s">
        <v>233</v>
      </c>
      <c r="AI10" s="18">
        <v>0.38737829810000002</v>
      </c>
      <c r="AJ10" t="s">
        <v>234</v>
      </c>
      <c r="AK10" t="s">
        <v>220</v>
      </c>
      <c r="AL10" t="s">
        <v>235</v>
      </c>
      <c r="AM10" t="s">
        <v>232</v>
      </c>
      <c r="AN10" t="s">
        <v>220</v>
      </c>
      <c r="AO10" t="s">
        <v>233</v>
      </c>
      <c r="AP10" s="18">
        <v>1.39121617E-2</v>
      </c>
      <c r="AQ10" t="s">
        <v>123</v>
      </c>
      <c r="AR10" t="b">
        <f>ISNUMBER(SEARCH('Consulta Por Puntos Baloto'!$E$5,B10,1))</f>
        <v>0</v>
      </c>
      <c r="AS10">
        <f t="shared" si="0"/>
        <v>31</v>
      </c>
      <c r="AT10" t="str">
        <f t="shared" si="1"/>
        <v>Punto pago</v>
      </c>
      <c r="AW10">
        <v>35</v>
      </c>
      <c r="AX10" t="s">
        <v>236</v>
      </c>
    </row>
    <row r="11" spans="1:50">
      <c r="A11" t="s">
        <v>237</v>
      </c>
      <c r="B11" t="s">
        <v>238</v>
      </c>
      <c r="C11" s="18">
        <v>0.3109561139</v>
      </c>
      <c r="D11" t="s">
        <v>239</v>
      </c>
      <c r="E11" t="s">
        <v>62</v>
      </c>
      <c r="F11" t="s">
        <v>240</v>
      </c>
      <c r="G11" s="18">
        <v>0.34412221710000002</v>
      </c>
      <c r="H11" t="s">
        <v>71</v>
      </c>
      <c r="I11" t="s">
        <v>65</v>
      </c>
      <c r="J11" t="s">
        <v>72</v>
      </c>
      <c r="K11" s="18">
        <v>2.5073234988999999</v>
      </c>
      <c r="L11" t="s">
        <v>241</v>
      </c>
      <c r="M11" t="s">
        <v>65</v>
      </c>
      <c r="N11" t="s">
        <v>242</v>
      </c>
      <c r="O11" s="18">
        <v>8.7337108664999992</v>
      </c>
      <c r="P11" t="s">
        <v>67</v>
      </c>
      <c r="Q11" t="s">
        <v>62</v>
      </c>
      <c r="R11" t="s">
        <v>68</v>
      </c>
      <c r="S11" s="18">
        <v>4.0666584287000003</v>
      </c>
      <c r="T11" t="s">
        <v>69</v>
      </c>
      <c r="U11" t="s">
        <v>65</v>
      </c>
      <c r="V11" t="s">
        <v>70</v>
      </c>
      <c r="W11" s="18">
        <v>0.35312996880000003</v>
      </c>
      <c r="X11" t="s">
        <v>71</v>
      </c>
      <c r="Y11" t="s">
        <v>65</v>
      </c>
      <c r="Z11" t="s">
        <v>72</v>
      </c>
      <c r="AA11" s="18">
        <v>0.34265174990000002</v>
      </c>
      <c r="AB11" t="s">
        <v>243</v>
      </c>
      <c r="AC11" t="s">
        <v>62</v>
      </c>
      <c r="AD11" t="s">
        <v>244</v>
      </c>
      <c r="AE11" s="18">
        <v>0.12612512610000001</v>
      </c>
      <c r="AF11" t="s">
        <v>245</v>
      </c>
      <c r="AG11" t="s">
        <v>62</v>
      </c>
      <c r="AH11" t="s">
        <v>246</v>
      </c>
      <c r="AI11" s="18">
        <v>0.15261990410000001</v>
      </c>
      <c r="AJ11" t="s">
        <v>247</v>
      </c>
      <c r="AK11" t="s">
        <v>62</v>
      </c>
      <c r="AL11" t="s">
        <v>248</v>
      </c>
      <c r="AM11" t="s">
        <v>245</v>
      </c>
      <c r="AN11" t="s">
        <v>62</v>
      </c>
      <c r="AO11" t="s">
        <v>246</v>
      </c>
      <c r="AP11" s="18">
        <v>0.12612512610000001</v>
      </c>
      <c r="AQ11" t="s">
        <v>123</v>
      </c>
      <c r="AR11" t="b">
        <f>ISNUMBER(SEARCH('Consulta Por Puntos Baloto'!$E$5,B11,1))</f>
        <v>0</v>
      </c>
      <c r="AS11">
        <f t="shared" si="0"/>
        <v>31</v>
      </c>
      <c r="AT11" t="str">
        <f t="shared" si="1"/>
        <v>Punto pago</v>
      </c>
    </row>
    <row r="12" spans="1:50">
      <c r="A12" t="s">
        <v>249</v>
      </c>
      <c r="B12" t="s">
        <v>250</v>
      </c>
      <c r="C12" s="18">
        <v>30.627717389499999</v>
      </c>
      <c r="D12" t="s">
        <v>102</v>
      </c>
      <c r="E12" t="s">
        <v>103</v>
      </c>
      <c r="F12" t="s">
        <v>104</v>
      </c>
      <c r="G12" s="18">
        <v>32.104103548099999</v>
      </c>
      <c r="H12" t="s">
        <v>251</v>
      </c>
      <c r="I12" t="s">
        <v>107</v>
      </c>
      <c r="J12" t="s">
        <v>252</v>
      </c>
      <c r="K12" s="18">
        <v>33.655833918500001</v>
      </c>
      <c r="L12" t="s">
        <v>64</v>
      </c>
      <c r="M12" t="s">
        <v>107</v>
      </c>
      <c r="N12" t="s">
        <v>108</v>
      </c>
      <c r="O12" s="18">
        <v>32.402227053099999</v>
      </c>
      <c r="P12" t="s">
        <v>109</v>
      </c>
      <c r="Q12" t="s">
        <v>103</v>
      </c>
      <c r="R12" t="s">
        <v>110</v>
      </c>
      <c r="S12" s="18">
        <v>148.11799192859999</v>
      </c>
      <c r="T12" t="s">
        <v>253</v>
      </c>
      <c r="U12" t="s">
        <v>65</v>
      </c>
      <c r="V12" t="s">
        <v>254</v>
      </c>
      <c r="W12" s="18">
        <v>134.7413470635</v>
      </c>
      <c r="X12" t="s">
        <v>64</v>
      </c>
      <c r="Y12" t="s">
        <v>154</v>
      </c>
      <c r="Z12" t="s">
        <v>159</v>
      </c>
      <c r="AA12" s="18">
        <v>32.462678533800002</v>
      </c>
      <c r="AB12" s="19" t="s">
        <v>255</v>
      </c>
      <c r="AC12" t="s">
        <v>103</v>
      </c>
      <c r="AD12" t="s">
        <v>256</v>
      </c>
      <c r="AE12" s="18">
        <v>5.8292732299999997E-2</v>
      </c>
      <c r="AF12" t="s">
        <v>257</v>
      </c>
      <c r="AG12" t="s">
        <v>258</v>
      </c>
      <c r="AH12" t="s">
        <v>259</v>
      </c>
      <c r="AI12" s="18">
        <v>9.2414266600000003E-2</v>
      </c>
      <c r="AJ12" t="s">
        <v>260</v>
      </c>
      <c r="AK12" t="s">
        <v>258</v>
      </c>
      <c r="AL12" t="s">
        <v>261</v>
      </c>
      <c r="AM12" t="s">
        <v>257</v>
      </c>
      <c r="AN12" t="s">
        <v>258</v>
      </c>
      <c r="AO12" t="s">
        <v>259</v>
      </c>
      <c r="AP12" s="18">
        <v>5.8292732299999997E-2</v>
      </c>
      <c r="AQ12" t="s">
        <v>123</v>
      </c>
      <c r="AR12" t="b">
        <f>ISNUMBER(SEARCH('Consulta Por Puntos Baloto'!$E$5,B12,1))</f>
        <v>0</v>
      </c>
      <c r="AS12">
        <f t="shared" si="0"/>
        <v>31</v>
      </c>
      <c r="AT12" t="str">
        <f t="shared" si="1"/>
        <v>Punto pago</v>
      </c>
    </row>
    <row r="13" spans="1:50">
      <c r="A13" t="s">
        <v>262</v>
      </c>
      <c r="B13" t="s">
        <v>263</v>
      </c>
      <c r="C13" s="18">
        <v>1.3053247277</v>
      </c>
      <c r="D13" t="s">
        <v>264</v>
      </c>
      <c r="E13" t="s">
        <v>62</v>
      </c>
      <c r="F13" t="s">
        <v>265</v>
      </c>
      <c r="G13" s="18">
        <v>0.45737796120000002</v>
      </c>
      <c r="H13" t="s">
        <v>64</v>
      </c>
      <c r="I13" t="s">
        <v>65</v>
      </c>
      <c r="J13" t="s">
        <v>66</v>
      </c>
      <c r="K13" s="18">
        <v>0.45468401530000002</v>
      </c>
      <c r="L13" t="s">
        <v>64</v>
      </c>
      <c r="M13" t="s">
        <v>65</v>
      </c>
      <c r="N13" t="s">
        <v>66</v>
      </c>
      <c r="O13" s="18">
        <v>11.2333799559</v>
      </c>
      <c r="P13" t="s">
        <v>67</v>
      </c>
      <c r="Q13" t="s">
        <v>62</v>
      </c>
      <c r="R13" t="s">
        <v>68</v>
      </c>
      <c r="S13" s="18">
        <v>7.6526733053999996</v>
      </c>
      <c r="T13" t="s">
        <v>69</v>
      </c>
      <c r="U13" t="s">
        <v>65</v>
      </c>
      <c r="V13" t="s">
        <v>70</v>
      </c>
      <c r="W13" s="18">
        <v>3.5820780489000001</v>
      </c>
      <c r="X13" t="s">
        <v>241</v>
      </c>
      <c r="Y13" t="s">
        <v>65</v>
      </c>
      <c r="Z13" t="s">
        <v>242</v>
      </c>
      <c r="AA13" s="18">
        <v>1.8428215402000001</v>
      </c>
      <c r="AB13" s="19" t="s">
        <v>266</v>
      </c>
      <c r="AC13" t="s">
        <v>62</v>
      </c>
      <c r="AD13" t="s">
        <v>267</v>
      </c>
      <c r="AE13" s="18">
        <v>3.0923389999999999E-3</v>
      </c>
      <c r="AF13" t="s">
        <v>268</v>
      </c>
      <c r="AG13" t="s">
        <v>62</v>
      </c>
      <c r="AH13" t="s">
        <v>269</v>
      </c>
      <c r="AI13" s="18">
        <v>9.8640883700000001E-2</v>
      </c>
      <c r="AJ13" t="s">
        <v>270</v>
      </c>
      <c r="AK13" t="s">
        <v>62</v>
      </c>
      <c r="AL13" t="s">
        <v>271</v>
      </c>
      <c r="AM13" t="s">
        <v>268</v>
      </c>
      <c r="AN13" t="s">
        <v>62</v>
      </c>
      <c r="AO13" t="s">
        <v>269</v>
      </c>
      <c r="AP13" s="18">
        <v>3.0923389999999999E-3</v>
      </c>
      <c r="AQ13" t="s">
        <v>123</v>
      </c>
      <c r="AR13" t="b">
        <f>ISNUMBER(SEARCH('Consulta Por Puntos Baloto'!$E$5,B13,1))</f>
        <v>0</v>
      </c>
      <c r="AS13">
        <f t="shared" si="0"/>
        <v>31</v>
      </c>
      <c r="AT13" t="str">
        <f t="shared" si="1"/>
        <v>Punto pago</v>
      </c>
    </row>
    <row r="14" spans="1:50">
      <c r="A14" t="s">
        <v>272</v>
      </c>
      <c r="B14" t="s">
        <v>273</v>
      </c>
      <c r="C14" s="18">
        <v>0.51858855449999997</v>
      </c>
      <c r="D14" t="s">
        <v>274</v>
      </c>
      <c r="E14" t="s">
        <v>103</v>
      </c>
      <c r="F14" t="s">
        <v>275</v>
      </c>
      <c r="G14" s="18">
        <v>0.37268046659999998</v>
      </c>
      <c r="H14" t="s">
        <v>64</v>
      </c>
      <c r="I14" t="s">
        <v>107</v>
      </c>
      <c r="J14" t="s">
        <v>108</v>
      </c>
      <c r="K14" s="18">
        <v>0.37268046659999998</v>
      </c>
      <c r="L14" t="s">
        <v>64</v>
      </c>
      <c r="M14" t="s">
        <v>107</v>
      </c>
      <c r="N14" t="s">
        <v>108</v>
      </c>
      <c r="O14" s="18">
        <v>1.7422534396</v>
      </c>
      <c r="P14" t="s">
        <v>109</v>
      </c>
      <c r="Q14" t="s">
        <v>103</v>
      </c>
      <c r="R14" t="s">
        <v>110</v>
      </c>
      <c r="S14" s="18">
        <v>147.77243244179999</v>
      </c>
      <c r="T14" t="s">
        <v>253</v>
      </c>
      <c r="U14" t="s">
        <v>65</v>
      </c>
      <c r="V14" t="s">
        <v>254</v>
      </c>
      <c r="W14" s="18">
        <v>146.3474365527</v>
      </c>
      <c r="X14" t="s">
        <v>276</v>
      </c>
      <c r="Y14" t="s">
        <v>65</v>
      </c>
      <c r="Z14" t="s">
        <v>277</v>
      </c>
      <c r="AA14" s="18">
        <v>1.2629287869000001</v>
      </c>
      <c r="AB14" t="s">
        <v>115</v>
      </c>
      <c r="AC14" t="s">
        <v>103</v>
      </c>
      <c r="AD14" t="s">
        <v>116</v>
      </c>
      <c r="AE14" s="18">
        <v>0.27423896679999998</v>
      </c>
      <c r="AF14" t="s">
        <v>278</v>
      </c>
      <c r="AG14" t="s">
        <v>103</v>
      </c>
      <c r="AH14" t="s">
        <v>279</v>
      </c>
      <c r="AI14" s="18">
        <v>0.11030440950000001</v>
      </c>
      <c r="AJ14" t="s">
        <v>280</v>
      </c>
      <c r="AK14" t="s">
        <v>103</v>
      </c>
      <c r="AL14" t="s">
        <v>281</v>
      </c>
      <c r="AM14" t="s">
        <v>280</v>
      </c>
      <c r="AN14" t="s">
        <v>103</v>
      </c>
      <c r="AO14" t="s">
        <v>281</v>
      </c>
      <c r="AP14" s="18">
        <v>0.11030440950000001</v>
      </c>
      <c r="AQ14" t="s">
        <v>123</v>
      </c>
      <c r="AR14" t="b">
        <f>ISNUMBER(SEARCH('Consulta Por Puntos Baloto'!$E$5,B14,1))</f>
        <v>0</v>
      </c>
      <c r="AS14">
        <f t="shared" si="0"/>
        <v>35</v>
      </c>
      <c r="AT14" t="str">
        <f t="shared" si="1"/>
        <v>Punto red</v>
      </c>
    </row>
    <row r="15" spans="1:50">
      <c r="A15" t="s">
        <v>282</v>
      </c>
      <c r="B15" t="s">
        <v>283</v>
      </c>
      <c r="C15" s="18">
        <v>0.38617744850000002</v>
      </c>
      <c r="D15" t="s">
        <v>239</v>
      </c>
      <c r="E15" t="s">
        <v>62</v>
      </c>
      <c r="F15" t="s">
        <v>240</v>
      </c>
      <c r="G15" s="18">
        <v>0.3222508308</v>
      </c>
      <c r="H15" t="s">
        <v>71</v>
      </c>
      <c r="I15" t="s">
        <v>65</v>
      </c>
      <c r="J15" t="s">
        <v>72</v>
      </c>
      <c r="K15" s="18">
        <v>2.1373422097999999</v>
      </c>
      <c r="L15" t="s">
        <v>64</v>
      </c>
      <c r="M15" t="s">
        <v>65</v>
      </c>
      <c r="N15" t="s">
        <v>284</v>
      </c>
      <c r="O15" s="18">
        <v>9.0202245518000002</v>
      </c>
      <c r="P15" t="s">
        <v>67</v>
      </c>
      <c r="Q15" t="s">
        <v>62</v>
      </c>
      <c r="R15" t="s">
        <v>68</v>
      </c>
      <c r="S15" s="18">
        <v>4.4567624802000001</v>
      </c>
      <c r="T15" t="s">
        <v>69</v>
      </c>
      <c r="U15" t="s">
        <v>65</v>
      </c>
      <c r="V15" t="s">
        <v>70</v>
      </c>
      <c r="W15" s="18">
        <v>0.31988307719999998</v>
      </c>
      <c r="X15" t="s">
        <v>71</v>
      </c>
      <c r="Y15" t="s">
        <v>65</v>
      </c>
      <c r="Z15" t="s">
        <v>72</v>
      </c>
      <c r="AA15" s="18">
        <v>0.32347895710000002</v>
      </c>
      <c r="AB15" t="s">
        <v>243</v>
      </c>
      <c r="AC15" t="s">
        <v>62</v>
      </c>
      <c r="AD15" t="s">
        <v>244</v>
      </c>
      <c r="AE15" s="18">
        <v>5.3174841000000004E-3</v>
      </c>
      <c r="AF15" t="s">
        <v>285</v>
      </c>
      <c r="AG15" t="s">
        <v>62</v>
      </c>
      <c r="AH15" t="s">
        <v>286</v>
      </c>
      <c r="AI15" s="18">
        <v>2.0856334800000001E-2</v>
      </c>
      <c r="AJ15" t="s">
        <v>287</v>
      </c>
      <c r="AK15" t="s">
        <v>62</v>
      </c>
      <c r="AL15" t="s">
        <v>288</v>
      </c>
      <c r="AM15" t="s">
        <v>285</v>
      </c>
      <c r="AN15" t="s">
        <v>62</v>
      </c>
      <c r="AO15" t="s">
        <v>286</v>
      </c>
      <c r="AP15" s="18">
        <v>5.3174841000000004E-3</v>
      </c>
      <c r="AQ15" t="s">
        <v>123</v>
      </c>
      <c r="AR15" t="b">
        <f>ISNUMBER(SEARCH('Consulta Por Puntos Baloto'!$E$5,B15,1))</f>
        <v>0</v>
      </c>
      <c r="AS15">
        <f t="shared" si="0"/>
        <v>31</v>
      </c>
      <c r="AT15" t="str">
        <f t="shared" si="1"/>
        <v>Punto pago</v>
      </c>
    </row>
    <row r="16" spans="1:50">
      <c r="A16" t="s">
        <v>289</v>
      </c>
      <c r="B16" t="s">
        <v>290</v>
      </c>
      <c r="C16" s="18">
        <v>52.808552740000003</v>
      </c>
      <c r="D16" t="s">
        <v>291</v>
      </c>
      <c r="E16" t="s">
        <v>292</v>
      </c>
      <c r="F16" t="s">
        <v>293</v>
      </c>
      <c r="G16" s="18">
        <v>58.680305131700003</v>
      </c>
      <c r="H16" t="s">
        <v>64</v>
      </c>
      <c r="I16" t="s">
        <v>294</v>
      </c>
      <c r="J16" t="s">
        <v>295</v>
      </c>
      <c r="K16" s="18">
        <v>58.694003450300002</v>
      </c>
      <c r="L16" t="s">
        <v>64</v>
      </c>
      <c r="M16" t="s">
        <v>294</v>
      </c>
      <c r="N16" t="s">
        <v>295</v>
      </c>
      <c r="O16" s="18">
        <v>63.882315050199999</v>
      </c>
      <c r="P16" t="s">
        <v>296</v>
      </c>
      <c r="Q16" t="s">
        <v>297</v>
      </c>
      <c r="R16" t="s">
        <v>298</v>
      </c>
      <c r="S16" s="18">
        <v>131.6562350964</v>
      </c>
      <c r="T16" t="s">
        <v>85</v>
      </c>
      <c r="U16" t="s">
        <v>86</v>
      </c>
      <c r="V16" t="s">
        <v>87</v>
      </c>
      <c r="W16" s="18">
        <v>129.53252199159999</v>
      </c>
      <c r="X16" t="s">
        <v>64</v>
      </c>
      <c r="Y16" t="s">
        <v>86</v>
      </c>
      <c r="Z16" t="s">
        <v>299</v>
      </c>
      <c r="AA16" s="18">
        <v>59.535225539300001</v>
      </c>
      <c r="AB16" t="s">
        <v>300</v>
      </c>
      <c r="AC16" t="s">
        <v>301</v>
      </c>
      <c r="AD16" t="s">
        <v>302</v>
      </c>
      <c r="AE16" s="18">
        <v>10.980840208</v>
      </c>
      <c r="AF16" t="s">
        <v>303</v>
      </c>
      <c r="AG16" t="s">
        <v>304</v>
      </c>
      <c r="AH16" t="s">
        <v>305</v>
      </c>
      <c r="AI16" s="18">
        <v>3.3099942917999998</v>
      </c>
      <c r="AJ16" t="s">
        <v>306</v>
      </c>
      <c r="AK16" t="s">
        <v>307</v>
      </c>
      <c r="AL16" t="s">
        <v>308</v>
      </c>
      <c r="AM16" t="s">
        <v>306</v>
      </c>
      <c r="AN16" t="s">
        <v>307</v>
      </c>
      <c r="AO16" t="s">
        <v>308</v>
      </c>
      <c r="AP16" s="18">
        <v>3.3099942917999998</v>
      </c>
      <c r="AQ16" t="s">
        <v>123</v>
      </c>
      <c r="AR16" t="b">
        <f>ISNUMBER(SEARCH('Consulta Por Puntos Baloto'!$E$5,B16,1))</f>
        <v>0</v>
      </c>
      <c r="AS16">
        <f t="shared" si="0"/>
        <v>35</v>
      </c>
      <c r="AT16" t="str">
        <f t="shared" si="1"/>
        <v>Punto red</v>
      </c>
    </row>
    <row r="17" spans="1:46">
      <c r="A17" t="s">
        <v>309</v>
      </c>
      <c r="B17" t="s">
        <v>310</v>
      </c>
      <c r="C17" s="18">
        <v>39.687904879900003</v>
      </c>
      <c r="D17" t="s">
        <v>291</v>
      </c>
      <c r="E17" t="s">
        <v>292</v>
      </c>
      <c r="F17" t="s">
        <v>293</v>
      </c>
      <c r="G17" s="18">
        <v>44.171750065300003</v>
      </c>
      <c r="H17" t="s">
        <v>64</v>
      </c>
      <c r="I17" t="s">
        <v>294</v>
      </c>
      <c r="J17" t="s">
        <v>295</v>
      </c>
      <c r="K17" s="18">
        <v>44.181651684099997</v>
      </c>
      <c r="L17" t="s">
        <v>64</v>
      </c>
      <c r="M17" t="s">
        <v>294</v>
      </c>
      <c r="N17" t="s">
        <v>295</v>
      </c>
      <c r="O17" s="18">
        <v>60.156705748199997</v>
      </c>
      <c r="P17" t="s">
        <v>296</v>
      </c>
      <c r="Q17" t="s">
        <v>297</v>
      </c>
      <c r="R17" t="s">
        <v>298</v>
      </c>
      <c r="S17" s="18">
        <v>133.75827689299999</v>
      </c>
      <c r="T17" t="s">
        <v>311</v>
      </c>
      <c r="U17" t="s">
        <v>130</v>
      </c>
      <c r="V17" t="s">
        <v>312</v>
      </c>
      <c r="W17" s="18">
        <v>117.3474012942</v>
      </c>
      <c r="X17" t="s">
        <v>64</v>
      </c>
      <c r="Y17" t="s">
        <v>313</v>
      </c>
      <c r="Z17" t="s">
        <v>314</v>
      </c>
      <c r="AA17" s="18">
        <v>44.701671459400004</v>
      </c>
      <c r="AB17" t="s">
        <v>300</v>
      </c>
      <c r="AC17" t="s">
        <v>301</v>
      </c>
      <c r="AD17" t="s">
        <v>302</v>
      </c>
      <c r="AE17" s="18">
        <v>9.8388168400000003E-2</v>
      </c>
      <c r="AF17" t="s">
        <v>315</v>
      </c>
      <c r="AG17" t="s">
        <v>316</v>
      </c>
      <c r="AH17" t="s">
        <v>317</v>
      </c>
      <c r="AI17" s="18">
        <v>4.3654609099999998E-2</v>
      </c>
      <c r="AJ17" t="s">
        <v>318</v>
      </c>
      <c r="AK17" t="s">
        <v>319</v>
      </c>
      <c r="AL17" t="s">
        <v>320</v>
      </c>
      <c r="AM17" t="s">
        <v>318</v>
      </c>
      <c r="AN17" t="s">
        <v>319</v>
      </c>
      <c r="AO17" t="s">
        <v>320</v>
      </c>
      <c r="AP17" s="18">
        <v>4.3654609099999998E-2</v>
      </c>
      <c r="AQ17" t="s">
        <v>123</v>
      </c>
      <c r="AR17" t="b">
        <f>ISNUMBER(SEARCH('Consulta Por Puntos Baloto'!$E$5,B17,1))</f>
        <v>0</v>
      </c>
      <c r="AS17">
        <f t="shared" si="0"/>
        <v>35</v>
      </c>
      <c r="AT17" t="str">
        <f t="shared" si="1"/>
        <v>Punto red</v>
      </c>
    </row>
    <row r="18" spans="1:46">
      <c r="A18" t="s">
        <v>321</v>
      </c>
      <c r="B18" t="s">
        <v>322</v>
      </c>
      <c r="C18" s="18">
        <v>27.569929244800001</v>
      </c>
      <c r="D18" t="s">
        <v>323</v>
      </c>
      <c r="E18" t="s">
        <v>324</v>
      </c>
      <c r="F18" t="s">
        <v>325</v>
      </c>
      <c r="G18" s="18">
        <v>37.167015634099997</v>
      </c>
      <c r="H18" t="s">
        <v>64</v>
      </c>
      <c r="I18" t="s">
        <v>107</v>
      </c>
      <c r="J18" t="s">
        <v>108</v>
      </c>
      <c r="K18" s="18">
        <v>37.167015634099997</v>
      </c>
      <c r="L18" t="s">
        <v>64</v>
      </c>
      <c r="M18" t="s">
        <v>107</v>
      </c>
      <c r="N18" t="s">
        <v>108</v>
      </c>
      <c r="O18" s="18">
        <v>37.543267419400003</v>
      </c>
      <c r="P18" t="s">
        <v>109</v>
      </c>
      <c r="Q18" t="s">
        <v>103</v>
      </c>
      <c r="R18" t="s">
        <v>110</v>
      </c>
      <c r="S18" s="18">
        <v>128.9387875242</v>
      </c>
      <c r="T18" t="s">
        <v>253</v>
      </c>
      <c r="U18" t="s">
        <v>65</v>
      </c>
      <c r="V18" t="s">
        <v>254</v>
      </c>
      <c r="W18" s="18">
        <v>127.59274706079999</v>
      </c>
      <c r="X18" t="s">
        <v>276</v>
      </c>
      <c r="Y18" t="s">
        <v>65</v>
      </c>
      <c r="Z18" t="s">
        <v>277</v>
      </c>
      <c r="AA18" s="18">
        <v>37.400535789800003</v>
      </c>
      <c r="AB18" t="s">
        <v>115</v>
      </c>
      <c r="AC18" t="s">
        <v>103</v>
      </c>
      <c r="AD18" t="s">
        <v>116</v>
      </c>
      <c r="AE18" s="18">
        <v>10.0210625102</v>
      </c>
      <c r="AF18" t="s">
        <v>326</v>
      </c>
      <c r="AG18" t="s">
        <v>327</v>
      </c>
      <c r="AH18" t="s">
        <v>328</v>
      </c>
      <c r="AI18" s="18">
        <v>2.89604932E-2</v>
      </c>
      <c r="AJ18" t="s">
        <v>329</v>
      </c>
      <c r="AK18" t="s">
        <v>330</v>
      </c>
      <c r="AL18" t="s">
        <v>331</v>
      </c>
      <c r="AM18" t="s">
        <v>329</v>
      </c>
      <c r="AN18" t="s">
        <v>330</v>
      </c>
      <c r="AO18" t="s">
        <v>331</v>
      </c>
      <c r="AP18" s="18">
        <v>2.89604932E-2</v>
      </c>
      <c r="AQ18" t="s">
        <v>123</v>
      </c>
      <c r="AR18" t="b">
        <f>ISNUMBER(SEARCH('Consulta Por Puntos Baloto'!$E$5,B18,1))</f>
        <v>0</v>
      </c>
      <c r="AS18">
        <f t="shared" si="0"/>
        <v>35</v>
      </c>
      <c r="AT18" t="str">
        <f t="shared" si="1"/>
        <v>Punto red</v>
      </c>
    </row>
    <row r="19" spans="1:46">
      <c r="A19" t="s">
        <v>332</v>
      </c>
      <c r="B19" t="s">
        <v>333</v>
      </c>
      <c r="C19" s="18">
        <v>0.81881477010000003</v>
      </c>
      <c r="D19" t="s">
        <v>264</v>
      </c>
      <c r="E19" t="s">
        <v>62</v>
      </c>
      <c r="F19" t="s">
        <v>265</v>
      </c>
      <c r="G19" s="18">
        <v>1.2544854358999999</v>
      </c>
      <c r="H19" t="s">
        <v>64</v>
      </c>
      <c r="I19" t="s">
        <v>65</v>
      </c>
      <c r="J19" t="s">
        <v>66</v>
      </c>
      <c r="K19" s="18">
        <v>1.2482095409</v>
      </c>
      <c r="L19" t="s">
        <v>64</v>
      </c>
      <c r="M19" t="s">
        <v>65</v>
      </c>
      <c r="N19" t="s">
        <v>66</v>
      </c>
      <c r="O19" s="18">
        <v>12.0364676058</v>
      </c>
      <c r="P19" t="s">
        <v>67</v>
      </c>
      <c r="Q19" t="s">
        <v>62</v>
      </c>
      <c r="R19" t="s">
        <v>68</v>
      </c>
      <c r="S19" s="18">
        <v>8.4865713200999995</v>
      </c>
      <c r="T19" t="s">
        <v>69</v>
      </c>
      <c r="U19" t="s">
        <v>65</v>
      </c>
      <c r="V19" t="s">
        <v>70</v>
      </c>
      <c r="W19" s="18">
        <v>4.0331729032999997</v>
      </c>
      <c r="X19" t="s">
        <v>241</v>
      </c>
      <c r="Y19" t="s">
        <v>65</v>
      </c>
      <c r="Z19" t="s">
        <v>242</v>
      </c>
      <c r="AA19" s="18">
        <v>1.2065620867</v>
      </c>
      <c r="AB19" s="19" t="s">
        <v>266</v>
      </c>
      <c r="AC19" t="s">
        <v>62</v>
      </c>
      <c r="AD19" t="s">
        <v>267</v>
      </c>
      <c r="AE19" s="18">
        <v>1.8706244800000001E-2</v>
      </c>
      <c r="AF19" t="s">
        <v>334</v>
      </c>
      <c r="AG19" t="s">
        <v>62</v>
      </c>
      <c r="AH19" t="s">
        <v>335</v>
      </c>
      <c r="AI19" s="18">
        <v>0.31682109289999999</v>
      </c>
      <c r="AJ19" t="s">
        <v>336</v>
      </c>
      <c r="AK19" t="s">
        <v>62</v>
      </c>
      <c r="AL19" t="s">
        <v>337</v>
      </c>
      <c r="AM19" t="s">
        <v>334</v>
      </c>
      <c r="AN19" t="s">
        <v>62</v>
      </c>
      <c r="AO19" t="s">
        <v>335</v>
      </c>
      <c r="AP19" s="18">
        <v>1.8706244800000001E-2</v>
      </c>
      <c r="AQ19" t="s">
        <v>123</v>
      </c>
      <c r="AR19" t="b">
        <f>ISNUMBER(SEARCH('Consulta Por Puntos Baloto'!$E$5,B19,1))</f>
        <v>0</v>
      </c>
      <c r="AS19">
        <f t="shared" si="0"/>
        <v>31</v>
      </c>
      <c r="AT19" t="str">
        <f t="shared" si="1"/>
        <v>Punto pago</v>
      </c>
    </row>
    <row r="20" spans="1:46">
      <c r="A20" t="s">
        <v>338</v>
      </c>
      <c r="B20" t="s">
        <v>339</v>
      </c>
      <c r="C20" s="18">
        <v>1.1218476333</v>
      </c>
      <c r="D20" t="s">
        <v>340</v>
      </c>
      <c r="E20" t="s">
        <v>341</v>
      </c>
      <c r="F20" t="s">
        <v>342</v>
      </c>
      <c r="G20" s="18">
        <v>0.77667086100000005</v>
      </c>
      <c r="H20" t="s">
        <v>64</v>
      </c>
      <c r="I20" t="s">
        <v>343</v>
      </c>
      <c r="J20" t="s">
        <v>344</v>
      </c>
      <c r="K20" s="18">
        <v>0.78049163160000001</v>
      </c>
      <c r="L20" t="s">
        <v>64</v>
      </c>
      <c r="M20" t="s">
        <v>343</v>
      </c>
      <c r="N20" t="s">
        <v>344</v>
      </c>
      <c r="O20" s="18">
        <v>32.0775142241</v>
      </c>
      <c r="P20" t="s">
        <v>67</v>
      </c>
      <c r="Q20" t="s">
        <v>62</v>
      </c>
      <c r="R20" t="s">
        <v>68</v>
      </c>
      <c r="S20" s="18">
        <v>30.8465115821</v>
      </c>
      <c r="T20" t="s">
        <v>69</v>
      </c>
      <c r="U20" t="s">
        <v>65</v>
      </c>
      <c r="V20" t="s">
        <v>70</v>
      </c>
      <c r="W20" s="18">
        <v>27.435232382399999</v>
      </c>
      <c r="X20" t="s">
        <v>241</v>
      </c>
      <c r="Y20" t="s">
        <v>65</v>
      </c>
      <c r="Z20" t="s">
        <v>242</v>
      </c>
      <c r="AA20" s="18">
        <v>1.3492310881</v>
      </c>
      <c r="AB20" t="s">
        <v>345</v>
      </c>
      <c r="AC20" t="s">
        <v>341</v>
      </c>
      <c r="AD20" t="s">
        <v>346</v>
      </c>
      <c r="AE20" s="18">
        <v>2.0254063700000002E-2</v>
      </c>
      <c r="AF20" t="s">
        <v>347</v>
      </c>
      <c r="AG20" t="s">
        <v>341</v>
      </c>
      <c r="AH20" t="s">
        <v>348</v>
      </c>
      <c r="AI20" s="18">
        <v>0.90072607530000004</v>
      </c>
      <c r="AJ20" t="s">
        <v>349</v>
      </c>
      <c r="AK20" t="s">
        <v>341</v>
      </c>
      <c r="AL20" t="s">
        <v>350</v>
      </c>
      <c r="AM20" t="s">
        <v>347</v>
      </c>
      <c r="AN20" t="s">
        <v>341</v>
      </c>
      <c r="AO20" t="s">
        <v>348</v>
      </c>
      <c r="AP20" s="18">
        <v>2.0254063700000002E-2</v>
      </c>
      <c r="AQ20" t="s">
        <v>123</v>
      </c>
      <c r="AR20" t="b">
        <f>ISNUMBER(SEARCH('Consulta Por Puntos Baloto'!$E$5,B20,1))</f>
        <v>0</v>
      </c>
      <c r="AS20">
        <f t="shared" si="0"/>
        <v>31</v>
      </c>
      <c r="AT20" t="str">
        <f t="shared" si="1"/>
        <v>Punto pago</v>
      </c>
    </row>
    <row r="21" spans="1:46">
      <c r="A21" t="s">
        <v>351</v>
      </c>
      <c r="B21" t="s">
        <v>352</v>
      </c>
      <c r="C21" s="18">
        <v>1.8624441859</v>
      </c>
      <c r="D21" t="s">
        <v>353</v>
      </c>
      <c r="E21" t="s">
        <v>354</v>
      </c>
      <c r="F21" t="s">
        <v>355</v>
      </c>
      <c r="G21" s="18">
        <v>1.4453637431999999</v>
      </c>
      <c r="H21" t="s">
        <v>356</v>
      </c>
      <c r="I21" t="s">
        <v>86</v>
      </c>
      <c r="J21" t="s">
        <v>357</v>
      </c>
      <c r="K21" s="18">
        <v>1.6131978354000001</v>
      </c>
      <c r="L21" t="s">
        <v>64</v>
      </c>
      <c r="M21" t="s">
        <v>86</v>
      </c>
      <c r="N21" t="s">
        <v>358</v>
      </c>
      <c r="O21" s="18">
        <v>3.1583608972000001</v>
      </c>
      <c r="P21" t="s">
        <v>359</v>
      </c>
      <c r="Q21" t="s">
        <v>83</v>
      </c>
      <c r="R21" t="s">
        <v>360</v>
      </c>
      <c r="S21" s="18">
        <v>4.6273434154000004</v>
      </c>
      <c r="T21" t="s">
        <v>85</v>
      </c>
      <c r="U21" t="s">
        <v>86</v>
      </c>
      <c r="V21" t="s">
        <v>87</v>
      </c>
      <c r="W21" s="18">
        <v>1.467786789</v>
      </c>
      <c r="X21" t="s">
        <v>64</v>
      </c>
      <c r="Y21" t="s">
        <v>86</v>
      </c>
      <c r="Z21" t="s">
        <v>299</v>
      </c>
      <c r="AA21" s="18">
        <v>1.4730615520000001</v>
      </c>
      <c r="AB21" s="19" t="s">
        <v>361</v>
      </c>
      <c r="AC21" t="s">
        <v>83</v>
      </c>
      <c r="AD21" s="19" t="s">
        <v>362</v>
      </c>
      <c r="AE21" s="18">
        <v>0.58015465990000004</v>
      </c>
      <c r="AF21" t="s">
        <v>363</v>
      </c>
      <c r="AG21" t="s">
        <v>354</v>
      </c>
      <c r="AH21" t="s">
        <v>364</v>
      </c>
      <c r="AI21" s="18">
        <v>0.45919485440000002</v>
      </c>
      <c r="AJ21" t="s">
        <v>365</v>
      </c>
      <c r="AK21" t="s">
        <v>83</v>
      </c>
      <c r="AL21" t="s">
        <v>366</v>
      </c>
      <c r="AM21" t="s">
        <v>365</v>
      </c>
      <c r="AN21" t="s">
        <v>83</v>
      </c>
      <c r="AO21" t="s">
        <v>366</v>
      </c>
      <c r="AP21" s="18">
        <v>0.45919485440000002</v>
      </c>
      <c r="AQ21" t="s">
        <v>123</v>
      </c>
      <c r="AR21" t="b">
        <f>ISNUMBER(SEARCH('Consulta Por Puntos Baloto'!$E$5,B21,1))</f>
        <v>0</v>
      </c>
      <c r="AS21">
        <f t="shared" si="0"/>
        <v>35</v>
      </c>
      <c r="AT21" t="str">
        <f t="shared" si="1"/>
        <v>Punto red</v>
      </c>
    </row>
    <row r="22" spans="1:46">
      <c r="A22" t="s">
        <v>367</v>
      </c>
      <c r="B22" t="s">
        <v>368</v>
      </c>
      <c r="C22" s="18">
        <v>9.0290157937999993</v>
      </c>
      <c r="D22" t="s">
        <v>127</v>
      </c>
      <c r="E22" t="s">
        <v>128</v>
      </c>
      <c r="F22" t="s">
        <v>129</v>
      </c>
      <c r="G22" s="18">
        <v>2.4842084617000002</v>
      </c>
      <c r="H22" t="s">
        <v>64</v>
      </c>
      <c r="I22" t="s">
        <v>130</v>
      </c>
      <c r="J22" t="s">
        <v>369</v>
      </c>
      <c r="K22" s="18">
        <v>10.451593634</v>
      </c>
      <c r="L22" t="s">
        <v>64</v>
      </c>
      <c r="M22" t="s">
        <v>130</v>
      </c>
      <c r="N22" t="s">
        <v>370</v>
      </c>
      <c r="O22" s="18">
        <v>8.8493473613999996</v>
      </c>
      <c r="P22" t="s">
        <v>133</v>
      </c>
      <c r="Q22" t="s">
        <v>134</v>
      </c>
      <c r="R22" t="s">
        <v>135</v>
      </c>
      <c r="S22" s="18">
        <v>11.1062065563</v>
      </c>
      <c r="T22" t="s">
        <v>371</v>
      </c>
      <c r="U22" t="s">
        <v>130</v>
      </c>
      <c r="V22" t="s">
        <v>372</v>
      </c>
      <c r="W22" s="18">
        <v>9.7068648481000004</v>
      </c>
      <c r="X22" t="s">
        <v>64</v>
      </c>
      <c r="Y22" t="s">
        <v>130</v>
      </c>
      <c r="Z22" t="s">
        <v>373</v>
      </c>
      <c r="AA22" s="18">
        <v>9.1886909770000003</v>
      </c>
      <c r="AB22" t="s">
        <v>140</v>
      </c>
      <c r="AC22" t="s">
        <v>128</v>
      </c>
      <c r="AD22" t="s">
        <v>141</v>
      </c>
      <c r="AE22" s="18">
        <v>0.1509296098</v>
      </c>
      <c r="AF22" t="s">
        <v>374</v>
      </c>
      <c r="AG22" t="s">
        <v>143</v>
      </c>
      <c r="AH22" t="s">
        <v>375</v>
      </c>
      <c r="AI22" s="18">
        <v>0.1513746191</v>
      </c>
      <c r="AJ22" t="s">
        <v>376</v>
      </c>
      <c r="AK22" t="s">
        <v>134</v>
      </c>
      <c r="AL22" t="s">
        <v>377</v>
      </c>
      <c r="AM22" t="s">
        <v>374</v>
      </c>
      <c r="AN22" t="s">
        <v>143</v>
      </c>
      <c r="AO22" t="s">
        <v>375</v>
      </c>
      <c r="AP22" s="18">
        <v>0.1509296098</v>
      </c>
      <c r="AQ22" t="e">
        <v>#N/A</v>
      </c>
      <c r="AR22" t="b">
        <f>ISNUMBER(SEARCH('Consulta Por Puntos Baloto'!$E$5,B22,1))</f>
        <v>0</v>
      </c>
      <c r="AS22">
        <f t="shared" si="0"/>
        <v>31</v>
      </c>
      <c r="AT22" t="str">
        <f t="shared" si="1"/>
        <v>Punto pago</v>
      </c>
    </row>
    <row r="23" spans="1:46">
      <c r="A23" t="s">
        <v>378</v>
      </c>
      <c r="B23" t="s">
        <v>379</v>
      </c>
      <c r="C23" s="18">
        <v>129.00474844799999</v>
      </c>
      <c r="D23" t="s">
        <v>380</v>
      </c>
      <c r="E23" t="s">
        <v>381</v>
      </c>
      <c r="F23" t="s">
        <v>382</v>
      </c>
      <c r="G23" s="18">
        <v>143.26709787940001</v>
      </c>
      <c r="H23" t="s">
        <v>383</v>
      </c>
      <c r="I23" t="s">
        <v>384</v>
      </c>
      <c r="J23" t="s">
        <v>385</v>
      </c>
      <c r="K23" s="18">
        <v>144.41195452759999</v>
      </c>
      <c r="L23" t="s">
        <v>64</v>
      </c>
      <c r="M23" t="s">
        <v>384</v>
      </c>
      <c r="N23" t="s">
        <v>386</v>
      </c>
      <c r="O23" s="18">
        <v>164.19271709</v>
      </c>
      <c r="P23" t="s">
        <v>387</v>
      </c>
      <c r="Q23" t="s">
        <v>388</v>
      </c>
      <c r="R23" t="s">
        <v>389</v>
      </c>
      <c r="S23" s="18">
        <v>173.9459874211</v>
      </c>
      <c r="T23" t="s">
        <v>253</v>
      </c>
      <c r="U23" t="s">
        <v>65</v>
      </c>
      <c r="V23" t="s">
        <v>254</v>
      </c>
      <c r="W23" s="18">
        <v>173.9587317248</v>
      </c>
      <c r="X23" t="s">
        <v>64</v>
      </c>
      <c r="Y23" t="s">
        <v>65</v>
      </c>
      <c r="Z23" t="s">
        <v>390</v>
      </c>
      <c r="AA23" s="18">
        <v>143.26390005339999</v>
      </c>
      <c r="AB23" t="s">
        <v>383</v>
      </c>
      <c r="AC23" t="s">
        <v>391</v>
      </c>
      <c r="AD23" t="s">
        <v>392</v>
      </c>
      <c r="AE23" s="18">
        <v>4.4402976099999998E-2</v>
      </c>
      <c r="AF23" t="s">
        <v>393</v>
      </c>
      <c r="AG23" t="s">
        <v>394</v>
      </c>
      <c r="AH23" t="s">
        <v>395</v>
      </c>
      <c r="AI23" s="18">
        <v>26.782402042099999</v>
      </c>
      <c r="AJ23" t="s">
        <v>396</v>
      </c>
      <c r="AK23" t="s">
        <v>397</v>
      </c>
      <c r="AL23" t="s">
        <v>398</v>
      </c>
      <c r="AM23" t="s">
        <v>393</v>
      </c>
      <c r="AN23" t="s">
        <v>394</v>
      </c>
      <c r="AO23" t="s">
        <v>395</v>
      </c>
      <c r="AP23" s="18">
        <v>4.4402976099999998E-2</v>
      </c>
      <c r="AQ23" t="s">
        <v>123</v>
      </c>
      <c r="AR23" t="b">
        <f>ISNUMBER(SEARCH('Consulta Por Puntos Baloto'!$E$5,B23,1))</f>
        <v>0</v>
      </c>
      <c r="AS23">
        <f t="shared" si="0"/>
        <v>31</v>
      </c>
      <c r="AT23" t="str">
        <f t="shared" si="1"/>
        <v>Punto pago</v>
      </c>
    </row>
    <row r="24" spans="1:46">
      <c r="A24" t="s">
        <v>399</v>
      </c>
      <c r="B24" t="s">
        <v>400</v>
      </c>
      <c r="C24" s="18">
        <v>0.54313377709999999</v>
      </c>
      <c r="D24" t="s">
        <v>82</v>
      </c>
      <c r="E24" t="s">
        <v>83</v>
      </c>
      <c r="F24" t="s">
        <v>84</v>
      </c>
      <c r="G24" s="18">
        <v>0.25924314700000001</v>
      </c>
      <c r="H24" t="s">
        <v>64</v>
      </c>
      <c r="I24" t="s">
        <v>86</v>
      </c>
      <c r="J24" t="s">
        <v>401</v>
      </c>
      <c r="K24" s="18">
        <v>0.78931305080000003</v>
      </c>
      <c r="L24" t="s">
        <v>64</v>
      </c>
      <c r="M24" t="s">
        <v>86</v>
      </c>
      <c r="N24" t="s">
        <v>402</v>
      </c>
      <c r="O24" s="18">
        <v>0.78931305080000003</v>
      </c>
      <c r="P24" t="s">
        <v>403</v>
      </c>
      <c r="Q24" t="s">
        <v>83</v>
      </c>
      <c r="R24" t="s">
        <v>404</v>
      </c>
      <c r="S24" s="18">
        <v>0.52976403839999997</v>
      </c>
      <c r="T24" t="s">
        <v>85</v>
      </c>
      <c r="U24" t="s">
        <v>86</v>
      </c>
      <c r="V24" t="s">
        <v>87</v>
      </c>
      <c r="W24" s="18">
        <v>0.52976403839999997</v>
      </c>
      <c r="X24" t="s">
        <v>64</v>
      </c>
      <c r="Y24" t="s">
        <v>91</v>
      </c>
      <c r="Z24" t="s">
        <v>92</v>
      </c>
      <c r="AA24" s="18">
        <v>0.52976403839999997</v>
      </c>
      <c r="AB24" t="s">
        <v>93</v>
      </c>
      <c r="AC24" t="s">
        <v>83</v>
      </c>
      <c r="AD24" t="s">
        <v>94</v>
      </c>
      <c r="AE24" s="18">
        <v>0.23043604209999999</v>
      </c>
      <c r="AF24" t="s">
        <v>405</v>
      </c>
      <c r="AG24" t="s">
        <v>83</v>
      </c>
      <c r="AH24" t="s">
        <v>406</v>
      </c>
      <c r="AI24" s="18">
        <v>0</v>
      </c>
      <c r="AJ24" t="s">
        <v>400</v>
      </c>
      <c r="AK24" t="s">
        <v>83</v>
      </c>
      <c r="AL24" t="s">
        <v>407</v>
      </c>
      <c r="AM24" t="s">
        <v>400</v>
      </c>
      <c r="AN24" t="s">
        <v>83</v>
      </c>
      <c r="AO24" t="s">
        <v>407</v>
      </c>
      <c r="AP24" s="18">
        <v>0</v>
      </c>
      <c r="AQ24" t="s">
        <v>123</v>
      </c>
      <c r="AR24" t="b">
        <f>ISNUMBER(SEARCH('Consulta Por Puntos Baloto'!$E$5,B24,1))</f>
        <v>0</v>
      </c>
      <c r="AS24">
        <f t="shared" si="0"/>
        <v>35</v>
      </c>
      <c r="AT24" t="str">
        <f t="shared" si="1"/>
        <v>Punto red</v>
      </c>
    </row>
    <row r="25" spans="1:46">
      <c r="A25" t="s">
        <v>408</v>
      </c>
      <c r="B25" t="s">
        <v>409</v>
      </c>
      <c r="C25" s="18">
        <v>32.1053939699</v>
      </c>
      <c r="D25" t="s">
        <v>410</v>
      </c>
      <c r="E25" t="s">
        <v>411</v>
      </c>
      <c r="F25" t="s">
        <v>412</v>
      </c>
      <c r="G25" s="18">
        <v>30.5018302601</v>
      </c>
      <c r="H25" t="s">
        <v>64</v>
      </c>
      <c r="I25" t="s">
        <v>86</v>
      </c>
      <c r="J25" t="s">
        <v>413</v>
      </c>
      <c r="K25" s="18">
        <v>30.5018302601</v>
      </c>
      <c r="L25" t="s">
        <v>64</v>
      </c>
      <c r="M25" t="s">
        <v>86</v>
      </c>
      <c r="N25" t="s">
        <v>413</v>
      </c>
      <c r="O25" s="18">
        <v>32.104905502800001</v>
      </c>
      <c r="P25" t="s">
        <v>414</v>
      </c>
      <c r="Q25" t="s">
        <v>411</v>
      </c>
      <c r="R25" t="s">
        <v>415</v>
      </c>
      <c r="S25" s="18">
        <v>38.064461568600002</v>
      </c>
      <c r="T25" t="s">
        <v>85</v>
      </c>
      <c r="U25" t="s">
        <v>86</v>
      </c>
      <c r="V25" t="s">
        <v>87</v>
      </c>
      <c r="W25" s="18">
        <v>36.128261367900002</v>
      </c>
      <c r="X25" t="s">
        <v>64</v>
      </c>
      <c r="Y25" t="s">
        <v>86</v>
      </c>
      <c r="Z25" t="s">
        <v>299</v>
      </c>
      <c r="AA25" s="18">
        <v>36.158048710099997</v>
      </c>
      <c r="AB25" s="19" t="s">
        <v>361</v>
      </c>
      <c r="AC25" t="s">
        <v>83</v>
      </c>
      <c r="AD25" s="19" t="s">
        <v>362</v>
      </c>
      <c r="AE25" s="18">
        <v>0.1146466154</v>
      </c>
      <c r="AF25" t="s">
        <v>416</v>
      </c>
      <c r="AG25" t="s">
        <v>417</v>
      </c>
      <c r="AH25" t="s">
        <v>418</v>
      </c>
      <c r="AI25" s="18">
        <v>1.16855884E-2</v>
      </c>
      <c r="AJ25" t="s">
        <v>419</v>
      </c>
      <c r="AK25" t="s">
        <v>417</v>
      </c>
      <c r="AL25" t="s">
        <v>420</v>
      </c>
      <c r="AM25" t="s">
        <v>419</v>
      </c>
      <c r="AN25" t="s">
        <v>417</v>
      </c>
      <c r="AO25" t="s">
        <v>420</v>
      </c>
      <c r="AP25" s="18">
        <v>1.16855884E-2</v>
      </c>
      <c r="AQ25" t="s">
        <v>123</v>
      </c>
      <c r="AR25" t="b">
        <f>ISNUMBER(SEARCH('Consulta Por Puntos Baloto'!$E$5,B25,1))</f>
        <v>0</v>
      </c>
      <c r="AS25">
        <f t="shared" si="0"/>
        <v>35</v>
      </c>
      <c r="AT25" t="str">
        <f t="shared" si="1"/>
        <v>Punto red</v>
      </c>
    </row>
    <row r="26" spans="1:46">
      <c r="A26" t="s">
        <v>421</v>
      </c>
      <c r="B26" t="s">
        <v>422</v>
      </c>
      <c r="C26" s="18">
        <v>0.21042337429999999</v>
      </c>
      <c r="D26" t="s">
        <v>127</v>
      </c>
      <c r="E26" t="s">
        <v>128</v>
      </c>
      <c r="F26" t="s">
        <v>129</v>
      </c>
      <c r="G26" s="18">
        <v>0.4778742406</v>
      </c>
      <c r="H26" t="s">
        <v>423</v>
      </c>
      <c r="I26" t="s">
        <v>130</v>
      </c>
      <c r="J26" t="s">
        <v>424</v>
      </c>
      <c r="K26" s="18">
        <v>1.9828003293000001</v>
      </c>
      <c r="L26" t="s">
        <v>64</v>
      </c>
      <c r="M26" t="s">
        <v>130</v>
      </c>
      <c r="N26" t="s">
        <v>370</v>
      </c>
      <c r="O26" s="18">
        <v>0.60398081410000004</v>
      </c>
      <c r="P26" t="s">
        <v>133</v>
      </c>
      <c r="Q26" t="s">
        <v>134</v>
      </c>
      <c r="R26" t="s">
        <v>135</v>
      </c>
      <c r="S26" s="18">
        <v>4.2216477893000004</v>
      </c>
      <c r="T26" t="s">
        <v>371</v>
      </c>
      <c r="U26" t="s">
        <v>130</v>
      </c>
      <c r="V26" t="s">
        <v>372</v>
      </c>
      <c r="W26" s="18">
        <v>4.1550270837000003</v>
      </c>
      <c r="X26" t="s">
        <v>64</v>
      </c>
      <c r="Y26" t="s">
        <v>130</v>
      </c>
      <c r="Z26" t="s">
        <v>373</v>
      </c>
      <c r="AA26" s="18">
        <v>0.37511215850000001</v>
      </c>
      <c r="AB26" t="s">
        <v>140</v>
      </c>
      <c r="AC26" t="s">
        <v>128</v>
      </c>
      <c r="AD26" t="s">
        <v>141</v>
      </c>
      <c r="AE26" s="18">
        <v>0.11723065639999999</v>
      </c>
      <c r="AF26" t="s">
        <v>425</v>
      </c>
      <c r="AG26" t="s">
        <v>143</v>
      </c>
      <c r="AH26" t="s">
        <v>426</v>
      </c>
      <c r="AI26" s="18">
        <v>7.8005459900000004E-2</v>
      </c>
      <c r="AJ26" t="s">
        <v>427</v>
      </c>
      <c r="AK26" t="s">
        <v>134</v>
      </c>
      <c r="AL26" t="s">
        <v>428</v>
      </c>
      <c r="AM26" t="s">
        <v>427</v>
      </c>
      <c r="AN26" t="s">
        <v>134</v>
      </c>
      <c r="AO26" t="s">
        <v>428</v>
      </c>
      <c r="AP26" s="18">
        <v>7.8005459900000004E-2</v>
      </c>
      <c r="AQ26" t="s">
        <v>123</v>
      </c>
      <c r="AR26" t="b">
        <f>ISNUMBER(SEARCH('Consulta Por Puntos Baloto'!$E$5,B26,1))</f>
        <v>0</v>
      </c>
      <c r="AS26">
        <f t="shared" si="0"/>
        <v>35</v>
      </c>
      <c r="AT26" t="str">
        <f t="shared" si="1"/>
        <v>Punto red</v>
      </c>
    </row>
    <row r="27" spans="1:46">
      <c r="A27" t="s">
        <v>429</v>
      </c>
      <c r="B27" t="s">
        <v>430</v>
      </c>
      <c r="C27" s="18">
        <v>6.9417709905000002</v>
      </c>
      <c r="D27" t="s">
        <v>127</v>
      </c>
      <c r="E27" t="s">
        <v>128</v>
      </c>
      <c r="F27" t="s">
        <v>129</v>
      </c>
      <c r="G27" s="18">
        <v>0.59161242849999995</v>
      </c>
      <c r="H27" t="s">
        <v>64</v>
      </c>
      <c r="I27" t="s">
        <v>130</v>
      </c>
      <c r="J27" t="s">
        <v>369</v>
      </c>
      <c r="K27" s="18">
        <v>8.3570032191999992</v>
      </c>
      <c r="L27" t="s">
        <v>64</v>
      </c>
      <c r="M27" t="s">
        <v>130</v>
      </c>
      <c r="N27" t="s">
        <v>370</v>
      </c>
      <c r="O27" s="18">
        <v>6.7537089725000001</v>
      </c>
      <c r="P27" t="s">
        <v>133</v>
      </c>
      <c r="Q27" t="s">
        <v>134</v>
      </c>
      <c r="R27" t="s">
        <v>135</v>
      </c>
      <c r="S27" s="18">
        <v>9.1073176889000003</v>
      </c>
      <c r="T27" t="s">
        <v>371</v>
      </c>
      <c r="U27" t="s">
        <v>130</v>
      </c>
      <c r="V27" t="s">
        <v>372</v>
      </c>
      <c r="W27" s="18">
        <v>7.7779906274000004</v>
      </c>
      <c r="X27" t="s">
        <v>64</v>
      </c>
      <c r="Y27" t="s">
        <v>130</v>
      </c>
      <c r="Z27" t="s">
        <v>373</v>
      </c>
      <c r="AA27" s="18">
        <v>7.1046498763999999</v>
      </c>
      <c r="AB27" t="s">
        <v>140</v>
      </c>
      <c r="AC27" t="s">
        <v>128</v>
      </c>
      <c r="AD27" t="s">
        <v>141</v>
      </c>
      <c r="AE27" s="18">
        <v>0.21696236969999999</v>
      </c>
      <c r="AF27" t="s">
        <v>431</v>
      </c>
      <c r="AG27" t="s">
        <v>143</v>
      </c>
      <c r="AH27" t="s">
        <v>432</v>
      </c>
      <c r="AI27" s="18">
        <v>0.1120651455</v>
      </c>
      <c r="AJ27" t="s">
        <v>433</v>
      </c>
      <c r="AK27" t="s">
        <v>134</v>
      </c>
      <c r="AL27" t="s">
        <v>434</v>
      </c>
      <c r="AM27" t="s">
        <v>433</v>
      </c>
      <c r="AN27" t="s">
        <v>134</v>
      </c>
      <c r="AO27" t="s">
        <v>434</v>
      </c>
      <c r="AP27" s="18">
        <v>0.1120651455</v>
      </c>
      <c r="AQ27" t="e">
        <v>#N/A</v>
      </c>
      <c r="AR27" t="b">
        <f>ISNUMBER(SEARCH('Consulta Por Puntos Baloto'!$E$5,B27,1))</f>
        <v>0</v>
      </c>
      <c r="AS27">
        <f t="shared" si="0"/>
        <v>35</v>
      </c>
      <c r="AT27" t="str">
        <f t="shared" si="1"/>
        <v>Punto red</v>
      </c>
    </row>
    <row r="28" spans="1:46">
      <c r="A28" t="s">
        <v>435</v>
      </c>
      <c r="B28" t="s">
        <v>436</v>
      </c>
      <c r="C28" s="18">
        <v>0.72905392440000005</v>
      </c>
      <c r="D28" t="s">
        <v>437</v>
      </c>
      <c r="E28" t="s">
        <v>128</v>
      </c>
      <c r="F28" t="s">
        <v>438</v>
      </c>
      <c r="G28" s="18">
        <v>0.80832338110000002</v>
      </c>
      <c r="H28" t="s">
        <v>64</v>
      </c>
      <c r="I28" t="s">
        <v>130</v>
      </c>
      <c r="J28" t="s">
        <v>439</v>
      </c>
      <c r="K28" s="18">
        <v>1.5824590797</v>
      </c>
      <c r="L28" t="s">
        <v>64</v>
      </c>
      <c r="M28" t="s">
        <v>130</v>
      </c>
      <c r="N28" t="s">
        <v>440</v>
      </c>
      <c r="O28" s="18">
        <v>1.2451417746</v>
      </c>
      <c r="P28" t="s">
        <v>441</v>
      </c>
      <c r="Q28" t="s">
        <v>134</v>
      </c>
      <c r="R28" t="s">
        <v>442</v>
      </c>
      <c r="S28" s="18">
        <v>3.4517205412999998</v>
      </c>
      <c r="T28" t="s">
        <v>136</v>
      </c>
      <c r="U28" t="s">
        <v>130</v>
      </c>
      <c r="V28" t="s">
        <v>137</v>
      </c>
      <c r="W28" s="18">
        <v>1.6331862286000001</v>
      </c>
      <c r="X28" t="s">
        <v>64</v>
      </c>
      <c r="Y28" t="s">
        <v>130</v>
      </c>
      <c r="Z28" t="s">
        <v>209</v>
      </c>
      <c r="AA28" s="18">
        <v>1.4757258513</v>
      </c>
      <c r="AB28" s="19" t="s">
        <v>443</v>
      </c>
      <c r="AC28" t="s">
        <v>128</v>
      </c>
      <c r="AD28" t="s">
        <v>444</v>
      </c>
      <c r="AE28" s="18">
        <v>0.16341410989999999</v>
      </c>
      <c r="AF28" t="s">
        <v>445</v>
      </c>
      <c r="AG28" t="s">
        <v>143</v>
      </c>
      <c r="AH28" t="s">
        <v>446</v>
      </c>
      <c r="AI28" s="18">
        <v>0.16341410989999999</v>
      </c>
      <c r="AJ28" t="s">
        <v>447</v>
      </c>
      <c r="AK28" t="s">
        <v>134</v>
      </c>
      <c r="AL28" t="s">
        <v>448</v>
      </c>
      <c r="AM28" t="s">
        <v>445</v>
      </c>
      <c r="AN28" t="s">
        <v>143</v>
      </c>
      <c r="AO28" t="s">
        <v>446</v>
      </c>
      <c r="AP28" s="18">
        <v>0.16341410989999999</v>
      </c>
      <c r="AQ28" t="s">
        <v>123</v>
      </c>
      <c r="AR28" t="b">
        <f>ISNUMBER(SEARCH('Consulta Por Puntos Baloto'!$E$5,B28,1))</f>
        <v>0</v>
      </c>
      <c r="AS28">
        <f t="shared" si="0"/>
        <v>31</v>
      </c>
      <c r="AT28" t="str">
        <f t="shared" si="1"/>
        <v>Punto pago</v>
      </c>
    </row>
    <row r="29" spans="1:46">
      <c r="A29" t="s">
        <v>435</v>
      </c>
      <c r="B29" t="s">
        <v>436</v>
      </c>
      <c r="C29" s="18">
        <v>0.72905392440000005</v>
      </c>
      <c r="D29" t="s">
        <v>437</v>
      </c>
      <c r="E29" t="s">
        <v>128</v>
      </c>
      <c r="F29" t="s">
        <v>438</v>
      </c>
      <c r="G29" s="18">
        <v>0.80832338110000002</v>
      </c>
      <c r="H29" t="s">
        <v>64</v>
      </c>
      <c r="I29" t="s">
        <v>130</v>
      </c>
      <c r="J29" t="s">
        <v>439</v>
      </c>
      <c r="K29" s="18">
        <v>1.5824590797</v>
      </c>
      <c r="L29" t="s">
        <v>64</v>
      </c>
      <c r="M29" t="s">
        <v>130</v>
      </c>
      <c r="N29" t="s">
        <v>440</v>
      </c>
      <c r="O29" s="18">
        <v>1.2451417746</v>
      </c>
      <c r="P29" t="s">
        <v>441</v>
      </c>
      <c r="Q29" t="s">
        <v>134</v>
      </c>
      <c r="R29" t="s">
        <v>442</v>
      </c>
      <c r="S29" s="18">
        <v>3.4517205412999998</v>
      </c>
      <c r="T29" t="s">
        <v>136</v>
      </c>
      <c r="U29" t="s">
        <v>130</v>
      </c>
      <c r="V29" t="s">
        <v>137</v>
      </c>
      <c r="W29" s="18">
        <v>1.6331862286000001</v>
      </c>
      <c r="X29" t="s">
        <v>64</v>
      </c>
      <c r="Y29" t="s">
        <v>130</v>
      </c>
      <c r="Z29" t="s">
        <v>209</v>
      </c>
      <c r="AA29" s="18">
        <v>1.4757258513</v>
      </c>
      <c r="AB29" s="19" t="s">
        <v>443</v>
      </c>
      <c r="AC29" t="s">
        <v>128</v>
      </c>
      <c r="AD29" t="s">
        <v>444</v>
      </c>
      <c r="AE29" s="18">
        <v>0.16341410989999999</v>
      </c>
      <c r="AF29" t="s">
        <v>445</v>
      </c>
      <c r="AG29" t="s">
        <v>143</v>
      </c>
      <c r="AH29" t="s">
        <v>446</v>
      </c>
      <c r="AI29" s="18">
        <v>0.16341410989999999</v>
      </c>
      <c r="AJ29" t="s">
        <v>447</v>
      </c>
      <c r="AK29" t="s">
        <v>134</v>
      </c>
      <c r="AL29" t="s">
        <v>448</v>
      </c>
      <c r="AM29" t="s">
        <v>447</v>
      </c>
      <c r="AN29" t="s">
        <v>134</v>
      </c>
      <c r="AO29" t="s">
        <v>448</v>
      </c>
      <c r="AP29" s="18">
        <v>0.16341410989999999</v>
      </c>
      <c r="AQ29" t="s">
        <v>123</v>
      </c>
      <c r="AR29" t="b">
        <f>ISNUMBER(SEARCH('Consulta Por Puntos Baloto'!$E$5,B29,1))</f>
        <v>0</v>
      </c>
      <c r="AS29">
        <f t="shared" si="0"/>
        <v>31</v>
      </c>
      <c r="AT29" t="str">
        <f t="shared" si="1"/>
        <v>Punto pago</v>
      </c>
    </row>
    <row r="30" spans="1:46">
      <c r="A30" t="s">
        <v>449</v>
      </c>
      <c r="B30" t="s">
        <v>450</v>
      </c>
      <c r="C30" s="18">
        <v>0.4675429592</v>
      </c>
      <c r="D30" t="s">
        <v>451</v>
      </c>
      <c r="E30" t="s">
        <v>128</v>
      </c>
      <c r="F30" t="s">
        <v>452</v>
      </c>
      <c r="G30" s="18">
        <v>0.27935073170000002</v>
      </c>
      <c r="H30" t="s">
        <v>138</v>
      </c>
      <c r="I30" t="s">
        <v>130</v>
      </c>
      <c r="J30" t="s">
        <v>139</v>
      </c>
      <c r="K30" s="18">
        <v>0.27935073170000002</v>
      </c>
      <c r="L30" t="s">
        <v>138</v>
      </c>
      <c r="M30" t="s">
        <v>130</v>
      </c>
      <c r="N30" t="s">
        <v>139</v>
      </c>
      <c r="O30" s="18">
        <v>0.76155064729999999</v>
      </c>
      <c r="P30" t="s">
        <v>453</v>
      </c>
      <c r="Q30" t="s">
        <v>134</v>
      </c>
      <c r="R30" t="s">
        <v>454</v>
      </c>
      <c r="S30" s="18">
        <v>0.83643016670000003</v>
      </c>
      <c r="T30" t="s">
        <v>136</v>
      </c>
      <c r="U30" t="s">
        <v>130</v>
      </c>
      <c r="V30" t="s">
        <v>137</v>
      </c>
      <c r="W30" s="18">
        <v>0.27935073170000002</v>
      </c>
      <c r="X30" t="s">
        <v>138</v>
      </c>
      <c r="Y30" t="s">
        <v>130</v>
      </c>
      <c r="Z30" t="s">
        <v>139</v>
      </c>
      <c r="AA30" s="18">
        <v>0.27935073170000002</v>
      </c>
      <c r="AB30" s="19" t="s">
        <v>455</v>
      </c>
      <c r="AC30" t="s">
        <v>128</v>
      </c>
      <c r="AD30" t="s">
        <v>456</v>
      </c>
      <c r="AE30" s="18">
        <v>0.25877210099999998</v>
      </c>
      <c r="AF30" t="s">
        <v>457</v>
      </c>
      <c r="AG30" t="s">
        <v>143</v>
      </c>
      <c r="AH30" t="s">
        <v>458</v>
      </c>
      <c r="AI30" s="18">
        <v>0.13567310699999999</v>
      </c>
      <c r="AJ30" t="s">
        <v>459</v>
      </c>
      <c r="AK30" t="s">
        <v>134</v>
      </c>
      <c r="AL30" t="s">
        <v>460</v>
      </c>
      <c r="AM30" t="s">
        <v>459</v>
      </c>
      <c r="AN30" t="s">
        <v>134</v>
      </c>
      <c r="AO30" t="s">
        <v>460</v>
      </c>
      <c r="AP30" s="18">
        <v>0.13567310699999999</v>
      </c>
      <c r="AQ30" t="s">
        <v>123</v>
      </c>
      <c r="AR30" t="b">
        <f>ISNUMBER(SEARCH('Consulta Por Puntos Baloto'!$E$5,B30,1))</f>
        <v>0</v>
      </c>
      <c r="AS30">
        <f t="shared" si="0"/>
        <v>35</v>
      </c>
      <c r="AT30" t="str">
        <f t="shared" si="1"/>
        <v>Punto red</v>
      </c>
    </row>
    <row r="31" spans="1:46">
      <c r="A31" t="s">
        <v>461</v>
      </c>
      <c r="B31" t="s">
        <v>462</v>
      </c>
      <c r="C31" s="18">
        <v>3.7948888854999998</v>
      </c>
      <c r="D31" t="s">
        <v>463</v>
      </c>
      <c r="E31" t="s">
        <v>128</v>
      </c>
      <c r="F31" t="s">
        <v>464</v>
      </c>
      <c r="G31" s="18">
        <v>0.87574161719999999</v>
      </c>
      <c r="H31" t="s">
        <v>64</v>
      </c>
      <c r="I31" t="s">
        <v>130</v>
      </c>
      <c r="J31" t="s">
        <v>465</v>
      </c>
      <c r="K31" s="18">
        <v>1.8043089963000001</v>
      </c>
      <c r="L31" t="s">
        <v>64</v>
      </c>
      <c r="M31" t="s">
        <v>130</v>
      </c>
      <c r="N31" t="s">
        <v>466</v>
      </c>
      <c r="O31" s="18">
        <v>0.87574163699999996</v>
      </c>
      <c r="P31" t="s">
        <v>467</v>
      </c>
      <c r="Q31" t="s">
        <v>134</v>
      </c>
      <c r="R31" t="s">
        <v>468</v>
      </c>
      <c r="S31" s="18">
        <v>4.6298079579999998</v>
      </c>
      <c r="T31" t="s">
        <v>469</v>
      </c>
      <c r="U31" t="s">
        <v>130</v>
      </c>
      <c r="V31" t="s">
        <v>470</v>
      </c>
      <c r="W31" s="18">
        <v>1.8488250606000001</v>
      </c>
      <c r="X31" t="s">
        <v>64</v>
      </c>
      <c r="Y31" t="s">
        <v>471</v>
      </c>
      <c r="Z31" t="s">
        <v>472</v>
      </c>
      <c r="AA31" s="18">
        <v>1.9024490245000001</v>
      </c>
      <c r="AB31" s="19" t="s">
        <v>473</v>
      </c>
      <c r="AC31" t="s">
        <v>128</v>
      </c>
      <c r="AD31" t="s">
        <v>474</v>
      </c>
      <c r="AE31" s="18">
        <v>0.10246276209999999</v>
      </c>
      <c r="AF31" t="s">
        <v>475</v>
      </c>
      <c r="AG31" t="s">
        <v>143</v>
      </c>
      <c r="AH31" t="s">
        <v>476</v>
      </c>
      <c r="AI31" s="18">
        <v>7.9516238000000003E-2</v>
      </c>
      <c r="AJ31" t="s">
        <v>477</v>
      </c>
      <c r="AK31" t="s">
        <v>134</v>
      </c>
      <c r="AL31" t="s">
        <v>478</v>
      </c>
      <c r="AM31" t="s">
        <v>477</v>
      </c>
      <c r="AN31" t="s">
        <v>134</v>
      </c>
      <c r="AO31" t="s">
        <v>478</v>
      </c>
      <c r="AP31" s="18">
        <v>7.9516238000000003E-2</v>
      </c>
      <c r="AQ31" t="s">
        <v>123</v>
      </c>
      <c r="AR31" t="b">
        <f>ISNUMBER(SEARCH('Consulta Por Puntos Baloto'!$E$5,B31,1))</f>
        <v>0</v>
      </c>
      <c r="AS31">
        <f t="shared" si="0"/>
        <v>35</v>
      </c>
      <c r="AT31" t="str">
        <f t="shared" si="1"/>
        <v>Punto red</v>
      </c>
    </row>
    <row r="32" spans="1:46">
      <c r="A32" t="s">
        <v>479</v>
      </c>
      <c r="B32" t="s">
        <v>480</v>
      </c>
      <c r="C32" s="18">
        <v>1.5536083957</v>
      </c>
      <c r="D32" t="s">
        <v>481</v>
      </c>
      <c r="E32" t="s">
        <v>128</v>
      </c>
      <c r="F32" t="s">
        <v>482</v>
      </c>
      <c r="G32" s="18">
        <v>0.84605725880000004</v>
      </c>
      <c r="H32" t="s">
        <v>483</v>
      </c>
      <c r="I32" t="s">
        <v>130</v>
      </c>
      <c r="J32" t="s">
        <v>484</v>
      </c>
      <c r="K32" s="18">
        <v>2.2156948980000002</v>
      </c>
      <c r="L32" t="s">
        <v>64</v>
      </c>
      <c r="M32" t="s">
        <v>130</v>
      </c>
      <c r="N32" t="s">
        <v>370</v>
      </c>
      <c r="O32" s="18">
        <v>2.0772878772999999</v>
      </c>
      <c r="P32" t="s">
        <v>441</v>
      </c>
      <c r="Q32" t="s">
        <v>134</v>
      </c>
      <c r="R32" t="s">
        <v>442</v>
      </c>
      <c r="S32" s="18">
        <v>2.6640678952000001</v>
      </c>
      <c r="T32" t="s">
        <v>371</v>
      </c>
      <c r="U32" t="s">
        <v>130</v>
      </c>
      <c r="V32" t="s">
        <v>372</v>
      </c>
      <c r="W32" s="18">
        <v>2.3128592639000001</v>
      </c>
      <c r="X32" t="s">
        <v>64</v>
      </c>
      <c r="Y32" t="s">
        <v>130</v>
      </c>
      <c r="Z32" t="s">
        <v>209</v>
      </c>
      <c r="AA32" s="18">
        <v>0.85192469329999998</v>
      </c>
      <c r="AB32" s="19" t="s">
        <v>485</v>
      </c>
      <c r="AC32" t="s">
        <v>128</v>
      </c>
      <c r="AD32" t="s">
        <v>486</v>
      </c>
      <c r="AE32" s="18">
        <v>0.19477157310000001</v>
      </c>
      <c r="AF32" t="s">
        <v>487</v>
      </c>
      <c r="AG32" t="s">
        <v>143</v>
      </c>
      <c r="AH32" t="s">
        <v>488</v>
      </c>
      <c r="AI32" s="18">
        <v>0.42549485199999998</v>
      </c>
      <c r="AJ32" t="s">
        <v>489</v>
      </c>
      <c r="AK32" t="s">
        <v>134</v>
      </c>
      <c r="AL32" t="s">
        <v>490</v>
      </c>
      <c r="AM32" t="s">
        <v>487</v>
      </c>
      <c r="AN32" t="s">
        <v>143</v>
      </c>
      <c r="AO32" t="s">
        <v>488</v>
      </c>
      <c r="AP32" s="18">
        <v>0.19477157310000001</v>
      </c>
      <c r="AQ32" t="s">
        <v>123</v>
      </c>
      <c r="AR32" t="b">
        <f>ISNUMBER(SEARCH('Consulta Por Puntos Baloto'!$E$5,B32,1))</f>
        <v>0</v>
      </c>
      <c r="AS32">
        <f t="shared" si="0"/>
        <v>31</v>
      </c>
      <c r="AT32" t="str">
        <f t="shared" si="1"/>
        <v>Punto pago</v>
      </c>
    </row>
    <row r="33" spans="1:46">
      <c r="A33" t="s">
        <v>491</v>
      </c>
      <c r="B33" t="s">
        <v>492</v>
      </c>
      <c r="C33" s="18">
        <v>1.0344608142</v>
      </c>
      <c r="D33" t="s">
        <v>481</v>
      </c>
      <c r="E33" t="s">
        <v>128</v>
      </c>
      <c r="F33" t="s">
        <v>482</v>
      </c>
      <c r="G33" s="18">
        <v>0.39347881130000001</v>
      </c>
      <c r="H33" t="s">
        <v>64</v>
      </c>
      <c r="I33" t="s">
        <v>130</v>
      </c>
      <c r="J33" t="s">
        <v>493</v>
      </c>
      <c r="K33" s="18">
        <v>0.96239603630000004</v>
      </c>
      <c r="L33" t="s">
        <v>64</v>
      </c>
      <c r="M33" t="s">
        <v>130</v>
      </c>
      <c r="N33" t="s">
        <v>440</v>
      </c>
      <c r="O33" s="18">
        <v>1.1144945475000001</v>
      </c>
      <c r="P33" t="s">
        <v>494</v>
      </c>
      <c r="Q33" t="s">
        <v>134</v>
      </c>
      <c r="R33" t="s">
        <v>495</v>
      </c>
      <c r="S33" s="18">
        <v>3.310564726</v>
      </c>
      <c r="T33" t="s">
        <v>496</v>
      </c>
      <c r="U33" t="s">
        <v>130</v>
      </c>
      <c r="V33" t="s">
        <v>497</v>
      </c>
      <c r="W33" s="18">
        <v>1.0809922057000001</v>
      </c>
      <c r="X33" t="s">
        <v>498</v>
      </c>
      <c r="Y33" t="s">
        <v>130</v>
      </c>
      <c r="Z33" t="s">
        <v>499</v>
      </c>
      <c r="AA33" s="18">
        <v>1.1144945475000001</v>
      </c>
      <c r="AB33" t="s">
        <v>500</v>
      </c>
      <c r="AC33" t="s">
        <v>128</v>
      </c>
      <c r="AD33" t="s">
        <v>501</v>
      </c>
      <c r="AE33" s="18">
        <v>4.5440829299999999E-2</v>
      </c>
      <c r="AF33" t="s">
        <v>502</v>
      </c>
      <c r="AG33" t="s">
        <v>143</v>
      </c>
      <c r="AH33" t="s">
        <v>503</v>
      </c>
      <c r="AI33" s="18">
        <v>2.5378877000000001E-2</v>
      </c>
      <c r="AJ33" t="s">
        <v>504</v>
      </c>
      <c r="AK33" t="s">
        <v>134</v>
      </c>
      <c r="AL33" t="s">
        <v>505</v>
      </c>
      <c r="AM33" t="s">
        <v>504</v>
      </c>
      <c r="AN33" t="s">
        <v>134</v>
      </c>
      <c r="AO33" t="s">
        <v>505</v>
      </c>
      <c r="AP33" s="18">
        <v>2.5378877000000001E-2</v>
      </c>
      <c r="AQ33" t="s">
        <v>123</v>
      </c>
      <c r="AR33" t="b">
        <f>ISNUMBER(SEARCH('Consulta Por Puntos Baloto'!$E$5,B33,1))</f>
        <v>0</v>
      </c>
      <c r="AS33">
        <f t="shared" si="0"/>
        <v>35</v>
      </c>
      <c r="AT33" t="str">
        <f t="shared" si="1"/>
        <v>Punto red</v>
      </c>
    </row>
    <row r="34" spans="1:46">
      <c r="A34" t="s">
        <v>506</v>
      </c>
      <c r="B34" t="s">
        <v>507</v>
      </c>
      <c r="C34" s="18">
        <v>6.2929990318</v>
      </c>
      <c r="D34" t="s">
        <v>508</v>
      </c>
      <c r="E34" t="s">
        <v>509</v>
      </c>
      <c r="F34" t="s">
        <v>510</v>
      </c>
      <c r="G34" s="18">
        <v>0.75614978639999997</v>
      </c>
      <c r="H34" t="s">
        <v>64</v>
      </c>
      <c r="I34" t="s">
        <v>130</v>
      </c>
      <c r="J34" t="s">
        <v>511</v>
      </c>
      <c r="K34" s="18">
        <v>3.3776530656000001</v>
      </c>
      <c r="L34" t="s">
        <v>64</v>
      </c>
      <c r="M34" t="s">
        <v>130</v>
      </c>
      <c r="N34" t="s">
        <v>512</v>
      </c>
      <c r="O34" s="18">
        <v>4.7541564098000002</v>
      </c>
      <c r="P34" t="s">
        <v>513</v>
      </c>
      <c r="Q34" t="s">
        <v>509</v>
      </c>
      <c r="R34" t="s">
        <v>514</v>
      </c>
      <c r="S34" s="18">
        <v>4.1626226379000002</v>
      </c>
      <c r="T34" t="s">
        <v>515</v>
      </c>
      <c r="U34" t="s">
        <v>130</v>
      </c>
      <c r="V34" t="s">
        <v>516</v>
      </c>
      <c r="W34" s="18">
        <v>1.0187463990000001</v>
      </c>
      <c r="X34" t="s">
        <v>64</v>
      </c>
      <c r="Y34" t="s">
        <v>130</v>
      </c>
      <c r="Z34" t="s">
        <v>517</v>
      </c>
      <c r="AA34" s="18">
        <v>4.1626226379000002</v>
      </c>
      <c r="AB34" t="s">
        <v>518</v>
      </c>
      <c r="AC34" t="s">
        <v>128</v>
      </c>
      <c r="AD34" t="s">
        <v>519</v>
      </c>
      <c r="AE34" s="18">
        <v>1.45354896E-2</v>
      </c>
      <c r="AF34" t="s">
        <v>520</v>
      </c>
      <c r="AG34" t="s">
        <v>143</v>
      </c>
      <c r="AH34" t="s">
        <v>521</v>
      </c>
      <c r="AI34" s="18">
        <v>0.11798052169999999</v>
      </c>
      <c r="AJ34" t="s">
        <v>522</v>
      </c>
      <c r="AK34" t="s">
        <v>134</v>
      </c>
      <c r="AL34" t="s">
        <v>523</v>
      </c>
      <c r="AM34" t="s">
        <v>520</v>
      </c>
      <c r="AN34" t="s">
        <v>143</v>
      </c>
      <c r="AO34" t="s">
        <v>521</v>
      </c>
      <c r="AP34" s="18">
        <v>1.45354896E-2</v>
      </c>
      <c r="AQ34" t="s">
        <v>123</v>
      </c>
      <c r="AR34" t="b">
        <f>ISNUMBER(SEARCH('Consulta Por Puntos Baloto'!$E$5,B34,1))</f>
        <v>0</v>
      </c>
      <c r="AS34">
        <f t="shared" si="0"/>
        <v>31</v>
      </c>
      <c r="AT34" t="str">
        <f t="shared" si="1"/>
        <v>Punto pago</v>
      </c>
    </row>
    <row r="35" spans="1:46">
      <c r="A35" t="s">
        <v>524</v>
      </c>
      <c r="B35" t="s">
        <v>525</v>
      </c>
      <c r="C35" s="18">
        <v>5.4644424197000001</v>
      </c>
      <c r="D35" t="s">
        <v>526</v>
      </c>
      <c r="E35" t="s">
        <v>128</v>
      </c>
      <c r="F35" t="s">
        <v>527</v>
      </c>
      <c r="G35" s="18">
        <v>1.3719983326</v>
      </c>
      <c r="H35" t="s">
        <v>64</v>
      </c>
      <c r="I35" t="s">
        <v>130</v>
      </c>
      <c r="J35" t="s">
        <v>528</v>
      </c>
      <c r="K35" s="18">
        <v>3.6664329038000001</v>
      </c>
      <c r="L35" t="s">
        <v>64</v>
      </c>
      <c r="M35" t="s">
        <v>130</v>
      </c>
      <c r="N35" t="s">
        <v>529</v>
      </c>
      <c r="O35" s="18">
        <v>1.4656915643999999</v>
      </c>
      <c r="P35" t="s">
        <v>530</v>
      </c>
      <c r="Q35" t="s">
        <v>134</v>
      </c>
      <c r="R35" t="s">
        <v>531</v>
      </c>
      <c r="S35" s="18">
        <v>2.5120326238000001</v>
      </c>
      <c r="T35" t="s">
        <v>515</v>
      </c>
      <c r="U35" t="s">
        <v>130</v>
      </c>
      <c r="V35" t="s">
        <v>516</v>
      </c>
      <c r="W35" s="18">
        <v>3.2749887931999999</v>
      </c>
      <c r="X35" t="s">
        <v>64</v>
      </c>
      <c r="Y35" t="s">
        <v>130</v>
      </c>
      <c r="Z35" t="s">
        <v>532</v>
      </c>
      <c r="AA35" s="18">
        <v>1.8992117352</v>
      </c>
      <c r="AB35" t="s">
        <v>533</v>
      </c>
      <c r="AC35" t="s">
        <v>128</v>
      </c>
      <c r="AD35" t="s">
        <v>534</v>
      </c>
      <c r="AE35" s="18">
        <v>7.5940645099999995E-2</v>
      </c>
      <c r="AF35" t="s">
        <v>535</v>
      </c>
      <c r="AG35" t="s">
        <v>143</v>
      </c>
      <c r="AH35" t="s">
        <v>536</v>
      </c>
      <c r="AI35" s="18">
        <v>0.162138331</v>
      </c>
      <c r="AJ35" t="s">
        <v>537</v>
      </c>
      <c r="AK35" t="s">
        <v>134</v>
      </c>
      <c r="AL35" t="s">
        <v>538</v>
      </c>
      <c r="AM35" t="s">
        <v>535</v>
      </c>
      <c r="AN35" t="s">
        <v>143</v>
      </c>
      <c r="AO35" t="s">
        <v>536</v>
      </c>
      <c r="AP35" s="18">
        <v>7.5940645099999995E-2</v>
      </c>
      <c r="AQ35" t="s">
        <v>123</v>
      </c>
      <c r="AR35" t="b">
        <f>ISNUMBER(SEARCH('Consulta Por Puntos Baloto'!$E$5,B35,1))</f>
        <v>0</v>
      </c>
      <c r="AS35">
        <f t="shared" si="0"/>
        <v>31</v>
      </c>
      <c r="AT35" t="str">
        <f t="shared" si="1"/>
        <v>Punto pago</v>
      </c>
    </row>
    <row r="36" spans="1:46">
      <c r="A36" t="s">
        <v>539</v>
      </c>
      <c r="B36" t="s">
        <v>540</v>
      </c>
      <c r="C36" s="18">
        <v>6.3683666894000002</v>
      </c>
      <c r="D36" t="s">
        <v>541</v>
      </c>
      <c r="E36" t="s">
        <v>128</v>
      </c>
      <c r="F36" t="s">
        <v>542</v>
      </c>
      <c r="G36" s="18">
        <v>0.7655968232</v>
      </c>
      <c r="H36" t="s">
        <v>64</v>
      </c>
      <c r="I36" t="s">
        <v>130</v>
      </c>
      <c r="J36" t="s">
        <v>543</v>
      </c>
      <c r="K36" s="18">
        <v>2.0466711783</v>
      </c>
      <c r="L36" t="s">
        <v>64</v>
      </c>
      <c r="M36" t="s">
        <v>130</v>
      </c>
      <c r="N36" t="s">
        <v>512</v>
      </c>
      <c r="O36" s="18">
        <v>4.5137742274999999</v>
      </c>
      <c r="P36" t="s">
        <v>530</v>
      </c>
      <c r="Q36" t="s">
        <v>134</v>
      </c>
      <c r="R36" t="s">
        <v>531</v>
      </c>
      <c r="S36" s="18">
        <v>3.3375666923999998</v>
      </c>
      <c r="T36" t="s">
        <v>515</v>
      </c>
      <c r="U36" t="s">
        <v>130</v>
      </c>
      <c r="V36" t="s">
        <v>516</v>
      </c>
      <c r="W36" s="18">
        <v>1.1947381334</v>
      </c>
      <c r="X36" t="s">
        <v>64</v>
      </c>
      <c r="Y36" t="s">
        <v>130</v>
      </c>
      <c r="Z36" t="s">
        <v>517</v>
      </c>
      <c r="AA36" s="18">
        <v>3.3375666923999998</v>
      </c>
      <c r="AB36" t="s">
        <v>518</v>
      </c>
      <c r="AC36" t="s">
        <v>128</v>
      </c>
      <c r="AD36" t="s">
        <v>519</v>
      </c>
      <c r="AE36" s="18">
        <v>0.21466952089999999</v>
      </c>
      <c r="AF36" t="s">
        <v>544</v>
      </c>
      <c r="AG36" t="s">
        <v>143</v>
      </c>
      <c r="AH36" t="s">
        <v>545</v>
      </c>
      <c r="AI36" s="18">
        <v>2.9987972000000002E-2</v>
      </c>
      <c r="AJ36" t="s">
        <v>546</v>
      </c>
      <c r="AK36" t="s">
        <v>134</v>
      </c>
      <c r="AL36" t="s">
        <v>547</v>
      </c>
      <c r="AM36" t="s">
        <v>546</v>
      </c>
      <c r="AN36" t="s">
        <v>134</v>
      </c>
      <c r="AO36" t="s">
        <v>547</v>
      </c>
      <c r="AP36" s="18">
        <v>2.9987972000000002E-2</v>
      </c>
      <c r="AQ36" t="s">
        <v>123</v>
      </c>
      <c r="AR36" t="b">
        <f>ISNUMBER(SEARCH('Consulta Por Puntos Baloto'!$E$5,B36,1))</f>
        <v>0</v>
      </c>
      <c r="AS36">
        <f t="shared" si="0"/>
        <v>35</v>
      </c>
      <c r="AT36" t="str">
        <f t="shared" si="1"/>
        <v>Punto red</v>
      </c>
    </row>
    <row r="37" spans="1:46">
      <c r="A37" t="s">
        <v>548</v>
      </c>
      <c r="B37" t="s">
        <v>549</v>
      </c>
      <c r="C37" s="18">
        <v>0.3710355541</v>
      </c>
      <c r="D37" t="s">
        <v>481</v>
      </c>
      <c r="E37" t="s">
        <v>128</v>
      </c>
      <c r="F37" t="s">
        <v>482</v>
      </c>
      <c r="G37" s="18">
        <v>0.95353303339999995</v>
      </c>
      <c r="H37" t="s">
        <v>64</v>
      </c>
      <c r="I37" t="s">
        <v>130</v>
      </c>
      <c r="J37" t="s">
        <v>550</v>
      </c>
      <c r="K37" s="18">
        <v>0.98911112649999999</v>
      </c>
      <c r="L37" t="s">
        <v>64</v>
      </c>
      <c r="M37" t="s">
        <v>130</v>
      </c>
      <c r="N37" t="s">
        <v>440</v>
      </c>
      <c r="O37" s="18">
        <v>1.7430440215</v>
      </c>
      <c r="P37" t="s">
        <v>494</v>
      </c>
      <c r="Q37" t="s">
        <v>134</v>
      </c>
      <c r="R37" t="s">
        <v>495</v>
      </c>
      <c r="S37" s="18">
        <v>3.3309531999000002</v>
      </c>
      <c r="T37" t="s">
        <v>371</v>
      </c>
      <c r="U37" t="s">
        <v>130</v>
      </c>
      <c r="V37" t="s">
        <v>372</v>
      </c>
      <c r="W37" s="18">
        <v>1.6664035034</v>
      </c>
      <c r="X37" t="s">
        <v>498</v>
      </c>
      <c r="Y37" t="s">
        <v>130</v>
      </c>
      <c r="Z37" t="s">
        <v>499</v>
      </c>
      <c r="AA37" s="18">
        <v>1.7430440215</v>
      </c>
      <c r="AB37" t="s">
        <v>500</v>
      </c>
      <c r="AC37" t="s">
        <v>128</v>
      </c>
      <c r="AD37" t="s">
        <v>501</v>
      </c>
      <c r="AE37" s="18">
        <v>9.4844526499999998E-2</v>
      </c>
      <c r="AF37" t="s">
        <v>551</v>
      </c>
      <c r="AG37" t="s">
        <v>143</v>
      </c>
      <c r="AH37" t="s">
        <v>552</v>
      </c>
      <c r="AI37" s="18">
        <v>0.3334209843</v>
      </c>
      <c r="AJ37" t="s">
        <v>553</v>
      </c>
      <c r="AK37" t="s">
        <v>134</v>
      </c>
      <c r="AL37" t="s">
        <v>554</v>
      </c>
      <c r="AM37" t="s">
        <v>551</v>
      </c>
      <c r="AN37" t="s">
        <v>143</v>
      </c>
      <c r="AO37" t="s">
        <v>552</v>
      </c>
      <c r="AP37" s="18">
        <v>9.4844526499999998E-2</v>
      </c>
      <c r="AQ37" t="s">
        <v>123</v>
      </c>
      <c r="AR37" t="b">
        <f>ISNUMBER(SEARCH('Consulta Por Puntos Baloto'!$E$5,B37,1))</f>
        <v>0</v>
      </c>
      <c r="AS37">
        <f t="shared" si="0"/>
        <v>31</v>
      </c>
      <c r="AT37" t="str">
        <f t="shared" si="1"/>
        <v>Punto pago</v>
      </c>
    </row>
    <row r="38" spans="1:46">
      <c r="A38" t="s">
        <v>555</v>
      </c>
      <c r="B38" t="s">
        <v>556</v>
      </c>
      <c r="C38" s="18">
        <v>6.5769048118000004</v>
      </c>
      <c r="D38" t="s">
        <v>127</v>
      </c>
      <c r="E38" t="s">
        <v>128</v>
      </c>
      <c r="F38" t="s">
        <v>129</v>
      </c>
      <c r="G38" s="18">
        <v>0.17194309969999999</v>
      </c>
      <c r="H38" t="s">
        <v>64</v>
      </c>
      <c r="I38" t="s">
        <v>130</v>
      </c>
      <c r="J38" t="s">
        <v>369</v>
      </c>
      <c r="K38" s="18">
        <v>7.8916009169999999</v>
      </c>
      <c r="L38" t="s">
        <v>64</v>
      </c>
      <c r="M38" t="s">
        <v>130</v>
      </c>
      <c r="N38" t="s">
        <v>370</v>
      </c>
      <c r="O38" s="18">
        <v>6.3342340356999998</v>
      </c>
      <c r="P38" t="s">
        <v>133</v>
      </c>
      <c r="Q38" t="s">
        <v>134</v>
      </c>
      <c r="R38" t="s">
        <v>135</v>
      </c>
      <c r="S38" s="18">
        <v>8.4803372633999992</v>
      </c>
      <c r="T38" t="s">
        <v>371</v>
      </c>
      <c r="U38" t="s">
        <v>130</v>
      </c>
      <c r="V38" t="s">
        <v>372</v>
      </c>
      <c r="W38" s="18">
        <v>7.1059259126000001</v>
      </c>
      <c r="X38" t="s">
        <v>64</v>
      </c>
      <c r="Y38" t="s">
        <v>130</v>
      </c>
      <c r="Z38" t="s">
        <v>373</v>
      </c>
      <c r="AA38" s="18">
        <v>6.7508907309000001</v>
      </c>
      <c r="AB38" t="s">
        <v>140</v>
      </c>
      <c r="AC38" t="s">
        <v>128</v>
      </c>
      <c r="AD38" t="s">
        <v>141</v>
      </c>
      <c r="AE38" s="18">
        <v>0.21473458100000001</v>
      </c>
      <c r="AF38" t="s">
        <v>557</v>
      </c>
      <c r="AG38" t="s">
        <v>143</v>
      </c>
      <c r="AH38" t="s">
        <v>558</v>
      </c>
      <c r="AI38" s="18">
        <v>7.2255620300000004E-2</v>
      </c>
      <c r="AJ38" t="s">
        <v>559</v>
      </c>
      <c r="AK38" t="s">
        <v>134</v>
      </c>
      <c r="AL38" t="s">
        <v>560</v>
      </c>
      <c r="AM38" t="s">
        <v>559</v>
      </c>
      <c r="AN38" t="s">
        <v>134</v>
      </c>
      <c r="AO38" t="s">
        <v>560</v>
      </c>
      <c r="AP38" s="18">
        <v>7.2255620300000004E-2</v>
      </c>
      <c r="AQ38" t="s">
        <v>123</v>
      </c>
      <c r="AR38" t="b">
        <f>ISNUMBER(SEARCH('Consulta Por Puntos Baloto'!$E$5,B38,1))</f>
        <v>0</v>
      </c>
      <c r="AS38">
        <f t="shared" si="0"/>
        <v>35</v>
      </c>
      <c r="AT38" t="str">
        <f t="shared" si="1"/>
        <v>Punto red</v>
      </c>
    </row>
    <row r="39" spans="1:46">
      <c r="A39" t="s">
        <v>561</v>
      </c>
      <c r="B39" t="s">
        <v>562</v>
      </c>
      <c r="C39" s="18">
        <v>1.0309556174000001</v>
      </c>
      <c r="D39" t="s">
        <v>563</v>
      </c>
      <c r="E39" t="s">
        <v>128</v>
      </c>
      <c r="F39" t="s">
        <v>564</v>
      </c>
      <c r="G39" s="18">
        <v>0.61993596650000005</v>
      </c>
      <c r="H39" t="s">
        <v>565</v>
      </c>
      <c r="I39" t="s">
        <v>130</v>
      </c>
      <c r="J39" t="s">
        <v>566</v>
      </c>
      <c r="K39" s="18">
        <v>0.66708819070000003</v>
      </c>
      <c r="L39" t="s">
        <v>567</v>
      </c>
      <c r="M39" t="s">
        <v>130</v>
      </c>
      <c r="N39" t="s">
        <v>568</v>
      </c>
      <c r="O39" s="18">
        <v>1.4690586871</v>
      </c>
      <c r="P39" t="s">
        <v>441</v>
      </c>
      <c r="Q39" t="s">
        <v>134</v>
      </c>
      <c r="R39" t="s">
        <v>442</v>
      </c>
      <c r="S39" s="18">
        <v>2.1347455739000001</v>
      </c>
      <c r="T39" t="s">
        <v>136</v>
      </c>
      <c r="U39" t="s">
        <v>130</v>
      </c>
      <c r="V39" t="s">
        <v>137</v>
      </c>
      <c r="W39" s="18">
        <v>1.2612221199</v>
      </c>
      <c r="X39" t="s">
        <v>64</v>
      </c>
      <c r="Y39" t="s">
        <v>130</v>
      </c>
      <c r="Z39" t="s">
        <v>569</v>
      </c>
      <c r="AA39" s="18">
        <v>0.61993596650000005</v>
      </c>
      <c r="AB39" s="19" t="s">
        <v>443</v>
      </c>
      <c r="AC39" t="s">
        <v>128</v>
      </c>
      <c r="AD39" t="s">
        <v>444</v>
      </c>
      <c r="AE39" s="18">
        <v>0.1186197021</v>
      </c>
      <c r="AF39" t="s">
        <v>570</v>
      </c>
      <c r="AG39" t="s">
        <v>143</v>
      </c>
      <c r="AH39" t="s">
        <v>571</v>
      </c>
      <c r="AI39" s="18">
        <v>2.6469645399999998E-2</v>
      </c>
      <c r="AJ39" t="s">
        <v>572</v>
      </c>
      <c r="AK39" t="s">
        <v>134</v>
      </c>
      <c r="AL39" t="s">
        <v>573</v>
      </c>
      <c r="AM39" t="s">
        <v>572</v>
      </c>
      <c r="AN39" t="s">
        <v>134</v>
      </c>
      <c r="AO39" t="s">
        <v>573</v>
      </c>
      <c r="AP39" s="18">
        <v>2.6469645399999998E-2</v>
      </c>
      <c r="AQ39" t="s">
        <v>123</v>
      </c>
      <c r="AR39" t="b">
        <f>ISNUMBER(SEARCH('Consulta Por Puntos Baloto'!$E$5,B39,1))</f>
        <v>0</v>
      </c>
      <c r="AS39">
        <f t="shared" si="0"/>
        <v>35</v>
      </c>
      <c r="AT39" t="str">
        <f t="shared" si="1"/>
        <v>Punto red</v>
      </c>
    </row>
    <row r="40" spans="1:46">
      <c r="A40" t="s">
        <v>574</v>
      </c>
      <c r="B40" t="s">
        <v>575</v>
      </c>
      <c r="C40" s="18">
        <v>1.0309556174000001</v>
      </c>
      <c r="D40" t="s">
        <v>563</v>
      </c>
      <c r="E40" t="s">
        <v>128</v>
      </c>
      <c r="F40" t="s">
        <v>564</v>
      </c>
      <c r="G40" s="18">
        <v>0.61993596650000005</v>
      </c>
      <c r="H40" t="s">
        <v>565</v>
      </c>
      <c r="I40" t="s">
        <v>130</v>
      </c>
      <c r="J40" t="s">
        <v>566</v>
      </c>
      <c r="K40" s="18">
        <v>0.66708819070000003</v>
      </c>
      <c r="L40" t="s">
        <v>567</v>
      </c>
      <c r="M40" t="s">
        <v>130</v>
      </c>
      <c r="N40" t="s">
        <v>568</v>
      </c>
      <c r="O40" s="18">
        <v>1.4690586871</v>
      </c>
      <c r="P40" t="s">
        <v>441</v>
      </c>
      <c r="Q40" t="s">
        <v>134</v>
      </c>
      <c r="R40" t="s">
        <v>442</v>
      </c>
      <c r="S40" s="18">
        <v>2.1347455739000001</v>
      </c>
      <c r="T40" t="s">
        <v>136</v>
      </c>
      <c r="U40" t="s">
        <v>130</v>
      </c>
      <c r="V40" t="s">
        <v>137</v>
      </c>
      <c r="W40" s="18">
        <v>1.2612221199</v>
      </c>
      <c r="X40" t="s">
        <v>64</v>
      </c>
      <c r="Y40" t="s">
        <v>130</v>
      </c>
      <c r="Z40" t="s">
        <v>569</v>
      </c>
      <c r="AA40" s="18">
        <v>0.61993596650000005</v>
      </c>
      <c r="AB40" s="19" t="s">
        <v>443</v>
      </c>
      <c r="AC40" t="s">
        <v>128</v>
      </c>
      <c r="AD40" t="s">
        <v>444</v>
      </c>
      <c r="AE40" s="18">
        <v>0.1186197021</v>
      </c>
      <c r="AF40" t="s">
        <v>570</v>
      </c>
      <c r="AG40" t="s">
        <v>143</v>
      </c>
      <c r="AH40" t="s">
        <v>571</v>
      </c>
      <c r="AI40" s="18">
        <v>2.6469645399999998E-2</v>
      </c>
      <c r="AJ40" t="s">
        <v>572</v>
      </c>
      <c r="AK40" t="s">
        <v>134</v>
      </c>
      <c r="AL40" t="s">
        <v>573</v>
      </c>
      <c r="AM40" t="s">
        <v>572</v>
      </c>
      <c r="AN40" t="s">
        <v>134</v>
      </c>
      <c r="AO40" t="s">
        <v>573</v>
      </c>
      <c r="AP40" s="18">
        <v>2.6469645399999998E-2</v>
      </c>
      <c r="AQ40" t="s">
        <v>123</v>
      </c>
      <c r="AR40" t="b">
        <f>ISNUMBER(SEARCH('Consulta Por Puntos Baloto'!$E$5,B40,1))</f>
        <v>0</v>
      </c>
      <c r="AS40">
        <f t="shared" si="0"/>
        <v>35</v>
      </c>
      <c r="AT40" t="str">
        <f t="shared" si="1"/>
        <v>Punto red</v>
      </c>
    </row>
    <row r="41" spans="1:46">
      <c r="A41" t="s">
        <v>576</v>
      </c>
      <c r="B41" t="s">
        <v>577</v>
      </c>
      <c r="C41" s="18">
        <v>6.1224380190999996</v>
      </c>
      <c r="D41" t="s">
        <v>127</v>
      </c>
      <c r="E41" t="s">
        <v>128</v>
      </c>
      <c r="F41" t="s">
        <v>129</v>
      </c>
      <c r="G41" s="18">
        <v>1.0382265298</v>
      </c>
      <c r="H41" t="s">
        <v>64</v>
      </c>
      <c r="I41" t="s">
        <v>130</v>
      </c>
      <c r="J41" t="s">
        <v>369</v>
      </c>
      <c r="K41" s="18">
        <v>7.3085349158000001</v>
      </c>
      <c r="L41" t="s">
        <v>64</v>
      </c>
      <c r="M41" t="s">
        <v>130</v>
      </c>
      <c r="N41" t="s">
        <v>370</v>
      </c>
      <c r="O41" s="18">
        <v>5.8184878658999999</v>
      </c>
      <c r="P41" t="s">
        <v>133</v>
      </c>
      <c r="Q41" t="s">
        <v>134</v>
      </c>
      <c r="R41" t="s">
        <v>135</v>
      </c>
      <c r="S41" s="18">
        <v>7.7173894818999997</v>
      </c>
      <c r="T41" t="s">
        <v>371</v>
      </c>
      <c r="U41" t="s">
        <v>130</v>
      </c>
      <c r="V41" t="s">
        <v>372</v>
      </c>
      <c r="W41" s="18">
        <v>6.3006089346999996</v>
      </c>
      <c r="X41" t="s">
        <v>64</v>
      </c>
      <c r="Y41" t="s">
        <v>130</v>
      </c>
      <c r="Z41" t="s">
        <v>373</v>
      </c>
      <c r="AA41" s="18">
        <v>6.3073111770999999</v>
      </c>
      <c r="AB41" t="s">
        <v>140</v>
      </c>
      <c r="AC41" t="s">
        <v>128</v>
      </c>
      <c r="AD41" t="s">
        <v>141</v>
      </c>
      <c r="AE41" s="18">
        <v>0.1223689381</v>
      </c>
      <c r="AF41" t="s">
        <v>578</v>
      </c>
      <c r="AG41" t="s">
        <v>143</v>
      </c>
      <c r="AH41" t="s">
        <v>579</v>
      </c>
      <c r="AI41" s="18">
        <v>5.9059163099999999E-2</v>
      </c>
      <c r="AJ41" t="s">
        <v>580</v>
      </c>
      <c r="AK41" t="s">
        <v>134</v>
      </c>
      <c r="AL41" t="s">
        <v>581</v>
      </c>
      <c r="AM41" t="s">
        <v>580</v>
      </c>
      <c r="AN41" t="s">
        <v>134</v>
      </c>
      <c r="AO41" t="s">
        <v>581</v>
      </c>
      <c r="AP41" s="18">
        <v>5.9059163099999999E-2</v>
      </c>
      <c r="AQ41" t="s">
        <v>123</v>
      </c>
      <c r="AR41" t="b">
        <f>ISNUMBER(SEARCH('Consulta Por Puntos Baloto'!$E$5,B41,1))</f>
        <v>0</v>
      </c>
      <c r="AS41">
        <f t="shared" si="0"/>
        <v>35</v>
      </c>
      <c r="AT41" t="str">
        <f t="shared" si="1"/>
        <v>Punto red</v>
      </c>
    </row>
    <row r="42" spans="1:46">
      <c r="A42" t="s">
        <v>582</v>
      </c>
      <c r="B42" t="s">
        <v>583</v>
      </c>
      <c r="C42" s="18">
        <v>1.5191321949000001</v>
      </c>
      <c r="D42" t="s">
        <v>584</v>
      </c>
      <c r="E42" t="s">
        <v>128</v>
      </c>
      <c r="F42" t="s">
        <v>585</v>
      </c>
      <c r="G42" s="18">
        <v>1.3121210469</v>
      </c>
      <c r="H42" t="s">
        <v>64</v>
      </c>
      <c r="I42" t="s">
        <v>130</v>
      </c>
      <c r="J42" t="s">
        <v>586</v>
      </c>
      <c r="K42" s="18">
        <v>1.5105574015000001</v>
      </c>
      <c r="L42" t="s">
        <v>64</v>
      </c>
      <c r="M42" t="s">
        <v>130</v>
      </c>
      <c r="N42" t="s">
        <v>587</v>
      </c>
      <c r="O42" s="18">
        <v>2.9859349009999998</v>
      </c>
      <c r="P42" t="s">
        <v>588</v>
      </c>
      <c r="Q42" t="s">
        <v>134</v>
      </c>
      <c r="R42" t="s">
        <v>589</v>
      </c>
      <c r="S42" s="18">
        <v>2.5864226338999998</v>
      </c>
      <c r="T42" t="s">
        <v>469</v>
      </c>
      <c r="U42" t="s">
        <v>130</v>
      </c>
      <c r="V42" t="s">
        <v>470</v>
      </c>
      <c r="W42" s="18">
        <v>3.0137779998999998</v>
      </c>
      <c r="X42" t="s">
        <v>64</v>
      </c>
      <c r="Y42" t="s">
        <v>130</v>
      </c>
      <c r="Z42" t="s">
        <v>590</v>
      </c>
      <c r="AA42" s="18">
        <v>2.5864226338999998</v>
      </c>
      <c r="AB42" t="s">
        <v>591</v>
      </c>
      <c r="AC42" t="s">
        <v>128</v>
      </c>
      <c r="AD42" t="s">
        <v>592</v>
      </c>
      <c r="AE42" s="18">
        <v>0.28678352730000001</v>
      </c>
      <c r="AF42" t="s">
        <v>593</v>
      </c>
      <c r="AG42" t="s">
        <v>143</v>
      </c>
      <c r="AH42" t="s">
        <v>594</v>
      </c>
      <c r="AI42" s="18">
        <v>6.1576259299999998E-2</v>
      </c>
      <c r="AJ42" t="s">
        <v>595</v>
      </c>
      <c r="AK42" t="s">
        <v>134</v>
      </c>
      <c r="AL42" t="s">
        <v>596</v>
      </c>
      <c r="AM42" t="s">
        <v>595</v>
      </c>
      <c r="AN42" t="s">
        <v>134</v>
      </c>
      <c r="AO42" t="s">
        <v>596</v>
      </c>
      <c r="AP42" s="18">
        <v>6.1576259299999998E-2</v>
      </c>
      <c r="AQ42" t="s">
        <v>123</v>
      </c>
      <c r="AR42" t="b">
        <f>ISNUMBER(SEARCH('Consulta Por Puntos Baloto'!$E$5,B42,1))</f>
        <v>0</v>
      </c>
      <c r="AS42">
        <f t="shared" si="0"/>
        <v>35</v>
      </c>
      <c r="AT42" t="str">
        <f t="shared" si="1"/>
        <v>Punto red</v>
      </c>
    </row>
    <row r="43" spans="1:46">
      <c r="A43" t="s">
        <v>597</v>
      </c>
      <c r="B43" t="s">
        <v>598</v>
      </c>
      <c r="C43" s="18">
        <v>4.7375971500000003E-2</v>
      </c>
      <c r="D43" t="s">
        <v>127</v>
      </c>
      <c r="E43" t="s">
        <v>128</v>
      </c>
      <c r="F43" t="s">
        <v>129</v>
      </c>
      <c r="G43" s="18">
        <v>0.31914661729999999</v>
      </c>
      <c r="H43" t="s">
        <v>423</v>
      </c>
      <c r="I43" t="s">
        <v>130</v>
      </c>
      <c r="J43" t="s">
        <v>424</v>
      </c>
      <c r="K43" s="18">
        <v>1.8440948751999999</v>
      </c>
      <c r="L43" t="s">
        <v>64</v>
      </c>
      <c r="M43" t="s">
        <v>130</v>
      </c>
      <c r="N43" t="s">
        <v>370</v>
      </c>
      <c r="O43" s="18">
        <v>0.62310309230000005</v>
      </c>
      <c r="P43" t="s">
        <v>133</v>
      </c>
      <c r="Q43" t="s">
        <v>134</v>
      </c>
      <c r="R43" t="s">
        <v>135</v>
      </c>
      <c r="S43" s="18">
        <v>4.1547121287</v>
      </c>
      <c r="T43" t="s">
        <v>371</v>
      </c>
      <c r="U43" t="s">
        <v>130</v>
      </c>
      <c r="V43" t="s">
        <v>372</v>
      </c>
      <c r="W43" s="18">
        <v>4.1561932747999997</v>
      </c>
      <c r="X43" t="s">
        <v>64</v>
      </c>
      <c r="Y43" t="s">
        <v>130</v>
      </c>
      <c r="Z43" t="s">
        <v>373</v>
      </c>
      <c r="AA43" s="18">
        <v>0.2085447614</v>
      </c>
      <c r="AB43" t="s">
        <v>140</v>
      </c>
      <c r="AC43" t="s">
        <v>128</v>
      </c>
      <c r="AD43" t="s">
        <v>141</v>
      </c>
      <c r="AE43" s="18">
        <v>0.1068710212</v>
      </c>
      <c r="AF43" t="s">
        <v>599</v>
      </c>
      <c r="AG43" t="s">
        <v>143</v>
      </c>
      <c r="AH43" t="s">
        <v>600</v>
      </c>
      <c r="AI43" s="18">
        <v>3.5857720199999998E-2</v>
      </c>
      <c r="AJ43" t="s">
        <v>601</v>
      </c>
      <c r="AK43" t="s">
        <v>134</v>
      </c>
      <c r="AL43" t="s">
        <v>602</v>
      </c>
      <c r="AM43" t="s">
        <v>601</v>
      </c>
      <c r="AN43" t="s">
        <v>134</v>
      </c>
      <c r="AO43" t="s">
        <v>602</v>
      </c>
      <c r="AP43" s="18">
        <v>3.5857720199999998E-2</v>
      </c>
      <c r="AQ43" t="s">
        <v>123</v>
      </c>
      <c r="AR43" t="b">
        <f>ISNUMBER(SEARCH('Consulta Por Puntos Baloto'!$E$5,B43,1))</f>
        <v>0</v>
      </c>
      <c r="AS43">
        <f t="shared" si="0"/>
        <v>35</v>
      </c>
      <c r="AT43" t="str">
        <f t="shared" si="1"/>
        <v>Punto red</v>
      </c>
    </row>
    <row r="44" spans="1:46">
      <c r="A44" t="s">
        <v>603</v>
      </c>
      <c r="B44" t="s">
        <v>604</v>
      </c>
      <c r="C44" s="18">
        <v>6.7750259182999999</v>
      </c>
      <c r="D44" t="s">
        <v>508</v>
      </c>
      <c r="E44" t="s">
        <v>509</v>
      </c>
      <c r="F44" t="s">
        <v>510</v>
      </c>
      <c r="G44" s="18">
        <v>1.1093575029</v>
      </c>
      <c r="H44" t="s">
        <v>64</v>
      </c>
      <c r="I44" t="s">
        <v>130</v>
      </c>
      <c r="J44" t="s">
        <v>605</v>
      </c>
      <c r="K44" s="18">
        <v>4.7434379485999996</v>
      </c>
      <c r="L44" t="s">
        <v>64</v>
      </c>
      <c r="M44" t="s">
        <v>130</v>
      </c>
      <c r="N44" t="s">
        <v>529</v>
      </c>
      <c r="O44" s="18">
        <v>1.3208392757</v>
      </c>
      <c r="P44" t="s">
        <v>606</v>
      </c>
      <c r="Q44" t="s">
        <v>134</v>
      </c>
      <c r="R44" t="s">
        <v>607</v>
      </c>
      <c r="S44" s="18">
        <v>2.7790706058999999</v>
      </c>
      <c r="T44" t="s">
        <v>515</v>
      </c>
      <c r="U44" t="s">
        <v>130</v>
      </c>
      <c r="V44" t="s">
        <v>516</v>
      </c>
      <c r="W44" s="18">
        <v>5.2925294066999999</v>
      </c>
      <c r="X44" t="s">
        <v>64</v>
      </c>
      <c r="Y44" t="s">
        <v>130</v>
      </c>
      <c r="Z44" t="s">
        <v>532</v>
      </c>
      <c r="AA44" s="18">
        <v>2.7790706058999999</v>
      </c>
      <c r="AB44" t="s">
        <v>518</v>
      </c>
      <c r="AC44" t="s">
        <v>128</v>
      </c>
      <c r="AD44" t="s">
        <v>519</v>
      </c>
      <c r="AE44" s="18">
        <v>0.229430367</v>
      </c>
      <c r="AF44" t="s">
        <v>608</v>
      </c>
      <c r="AG44" t="s">
        <v>143</v>
      </c>
      <c r="AH44" t="s">
        <v>609</v>
      </c>
      <c r="AI44" s="18">
        <v>0.16268003850000001</v>
      </c>
      <c r="AJ44" t="s">
        <v>329</v>
      </c>
      <c r="AK44" t="s">
        <v>134</v>
      </c>
      <c r="AL44" t="s">
        <v>610</v>
      </c>
      <c r="AM44" t="s">
        <v>329</v>
      </c>
      <c r="AN44" t="s">
        <v>134</v>
      </c>
      <c r="AO44" t="s">
        <v>610</v>
      </c>
      <c r="AP44" s="18">
        <v>0.16268003850000001</v>
      </c>
      <c r="AQ44" t="s">
        <v>123</v>
      </c>
      <c r="AR44" t="b">
        <f>ISNUMBER(SEARCH('Consulta Por Puntos Baloto'!$E$5,B44,1))</f>
        <v>0</v>
      </c>
      <c r="AS44">
        <f t="shared" si="0"/>
        <v>35</v>
      </c>
      <c r="AT44" t="str">
        <f t="shared" si="1"/>
        <v>Punto red</v>
      </c>
    </row>
    <row r="45" spans="1:46">
      <c r="A45" t="s">
        <v>611</v>
      </c>
      <c r="B45" t="s">
        <v>612</v>
      </c>
      <c r="C45" s="18">
        <v>0.36469031559999998</v>
      </c>
      <c r="D45" t="s">
        <v>563</v>
      </c>
      <c r="E45" t="s">
        <v>128</v>
      </c>
      <c r="F45" t="s">
        <v>564</v>
      </c>
      <c r="G45" s="18">
        <v>0.3023907589</v>
      </c>
      <c r="H45" t="s">
        <v>64</v>
      </c>
      <c r="I45" t="s">
        <v>130</v>
      </c>
      <c r="J45" t="s">
        <v>569</v>
      </c>
      <c r="K45" s="18">
        <v>0.68916912720000001</v>
      </c>
      <c r="L45" t="s">
        <v>138</v>
      </c>
      <c r="M45" t="s">
        <v>130</v>
      </c>
      <c r="N45" t="s">
        <v>139</v>
      </c>
      <c r="O45" s="18">
        <v>1.2704370244000001</v>
      </c>
      <c r="P45" t="s">
        <v>453</v>
      </c>
      <c r="Q45" t="s">
        <v>134</v>
      </c>
      <c r="R45" t="s">
        <v>454</v>
      </c>
      <c r="S45" s="18">
        <v>1.280320479</v>
      </c>
      <c r="T45" t="s">
        <v>136</v>
      </c>
      <c r="U45" t="s">
        <v>130</v>
      </c>
      <c r="V45" t="s">
        <v>137</v>
      </c>
      <c r="W45" s="18">
        <v>0.3023907589</v>
      </c>
      <c r="X45" t="s">
        <v>64</v>
      </c>
      <c r="Y45" t="s">
        <v>130</v>
      </c>
      <c r="Z45" t="s">
        <v>569</v>
      </c>
      <c r="AA45" s="18">
        <v>0.68916912720000001</v>
      </c>
      <c r="AB45" s="19" t="s">
        <v>455</v>
      </c>
      <c r="AC45" t="s">
        <v>128</v>
      </c>
      <c r="AD45" t="s">
        <v>456</v>
      </c>
      <c r="AE45" s="18">
        <v>0.41208259899999999</v>
      </c>
      <c r="AF45" t="s">
        <v>457</v>
      </c>
      <c r="AG45" t="s">
        <v>143</v>
      </c>
      <c r="AH45" t="s">
        <v>458</v>
      </c>
      <c r="AI45" s="18">
        <v>3.7267714899999999E-2</v>
      </c>
      <c r="AJ45" t="s">
        <v>613</v>
      </c>
      <c r="AK45" t="s">
        <v>134</v>
      </c>
      <c r="AL45" t="s">
        <v>614</v>
      </c>
      <c r="AM45" t="s">
        <v>613</v>
      </c>
      <c r="AN45" t="s">
        <v>134</v>
      </c>
      <c r="AO45" t="s">
        <v>614</v>
      </c>
      <c r="AP45" s="18">
        <v>3.7267714899999999E-2</v>
      </c>
      <c r="AQ45" t="s">
        <v>123</v>
      </c>
      <c r="AR45" t="b">
        <f>ISNUMBER(SEARCH('Consulta Por Puntos Baloto'!$E$5,B45,1))</f>
        <v>0</v>
      </c>
      <c r="AS45">
        <f t="shared" si="0"/>
        <v>35</v>
      </c>
      <c r="AT45" t="str">
        <f t="shared" si="1"/>
        <v>Punto red</v>
      </c>
    </row>
    <row r="46" spans="1:46">
      <c r="A46" t="s">
        <v>615</v>
      </c>
      <c r="B46" t="s">
        <v>616</v>
      </c>
      <c r="C46" s="18">
        <v>0.45729232869999997</v>
      </c>
      <c r="D46" t="s">
        <v>451</v>
      </c>
      <c r="E46" t="s">
        <v>128</v>
      </c>
      <c r="F46" t="s">
        <v>452</v>
      </c>
      <c r="G46" s="18">
        <v>0.26491930460000002</v>
      </c>
      <c r="H46" t="s">
        <v>138</v>
      </c>
      <c r="I46" t="s">
        <v>130</v>
      </c>
      <c r="J46" t="s">
        <v>139</v>
      </c>
      <c r="K46" s="18">
        <v>0.26491930460000002</v>
      </c>
      <c r="L46" t="s">
        <v>138</v>
      </c>
      <c r="M46" t="s">
        <v>130</v>
      </c>
      <c r="N46" t="s">
        <v>139</v>
      </c>
      <c r="O46" s="18">
        <v>0.75364775350000002</v>
      </c>
      <c r="P46" t="s">
        <v>453</v>
      </c>
      <c r="Q46" t="s">
        <v>134</v>
      </c>
      <c r="R46" t="s">
        <v>454</v>
      </c>
      <c r="S46" s="18">
        <v>0.84324383599999997</v>
      </c>
      <c r="T46" t="s">
        <v>136</v>
      </c>
      <c r="U46" t="s">
        <v>130</v>
      </c>
      <c r="V46" t="s">
        <v>137</v>
      </c>
      <c r="W46" s="18">
        <v>0.26491930460000002</v>
      </c>
      <c r="X46" t="s">
        <v>138</v>
      </c>
      <c r="Y46" t="s">
        <v>130</v>
      </c>
      <c r="Z46" t="s">
        <v>139</v>
      </c>
      <c r="AA46" s="18">
        <v>0.26491930460000002</v>
      </c>
      <c r="AB46" s="19" t="s">
        <v>455</v>
      </c>
      <c r="AC46" t="s">
        <v>128</v>
      </c>
      <c r="AD46" t="s">
        <v>456</v>
      </c>
      <c r="AE46" s="18">
        <v>0.27206090189999999</v>
      </c>
      <c r="AF46" t="s">
        <v>457</v>
      </c>
      <c r="AG46" t="s">
        <v>143</v>
      </c>
      <c r="AH46" t="s">
        <v>458</v>
      </c>
      <c r="AI46" s="18">
        <v>0.12287405730000001</v>
      </c>
      <c r="AJ46" t="s">
        <v>459</v>
      </c>
      <c r="AK46" t="s">
        <v>134</v>
      </c>
      <c r="AL46" t="s">
        <v>460</v>
      </c>
      <c r="AM46" t="s">
        <v>459</v>
      </c>
      <c r="AN46" t="s">
        <v>134</v>
      </c>
      <c r="AO46" t="s">
        <v>460</v>
      </c>
      <c r="AP46" s="18">
        <v>0.12287405730000001</v>
      </c>
      <c r="AQ46" t="s">
        <v>123</v>
      </c>
      <c r="AR46" t="b">
        <f>ISNUMBER(SEARCH('Consulta Por Puntos Baloto'!$E$5,B46,1))</f>
        <v>0</v>
      </c>
      <c r="AS46">
        <f t="shared" si="0"/>
        <v>35</v>
      </c>
      <c r="AT46" t="str">
        <f t="shared" si="1"/>
        <v>Punto red</v>
      </c>
    </row>
    <row r="47" spans="1:46">
      <c r="A47" t="s">
        <v>617</v>
      </c>
      <c r="B47" t="s">
        <v>618</v>
      </c>
      <c r="C47" s="18">
        <v>2.0290913802000001</v>
      </c>
      <c r="D47" t="s">
        <v>169</v>
      </c>
      <c r="E47" t="s">
        <v>128</v>
      </c>
      <c r="F47" t="s">
        <v>170</v>
      </c>
      <c r="G47" s="18">
        <v>0.52925011249999998</v>
      </c>
      <c r="H47" t="s">
        <v>64</v>
      </c>
      <c r="I47" t="s">
        <v>130</v>
      </c>
      <c r="J47" t="s">
        <v>619</v>
      </c>
      <c r="K47" s="18">
        <v>2.0613394536</v>
      </c>
      <c r="L47" t="s">
        <v>64</v>
      </c>
      <c r="M47" t="s">
        <v>130</v>
      </c>
      <c r="N47" t="s">
        <v>172</v>
      </c>
      <c r="O47" s="18">
        <v>1.0281989448</v>
      </c>
      <c r="P47" t="s">
        <v>173</v>
      </c>
      <c r="Q47" t="s">
        <v>134</v>
      </c>
      <c r="R47" t="s">
        <v>174</v>
      </c>
      <c r="S47" s="18">
        <v>1.0818258579</v>
      </c>
      <c r="T47" t="s">
        <v>64</v>
      </c>
      <c r="U47" t="s">
        <v>130</v>
      </c>
      <c r="V47" t="s">
        <v>171</v>
      </c>
      <c r="W47" s="18">
        <v>0.67647155550000004</v>
      </c>
      <c r="X47" t="s">
        <v>620</v>
      </c>
      <c r="Y47" t="s">
        <v>130</v>
      </c>
      <c r="Z47" t="s">
        <v>621</v>
      </c>
      <c r="AA47" s="18">
        <v>1.1337385388000001</v>
      </c>
      <c r="AB47" t="s">
        <v>176</v>
      </c>
      <c r="AC47" t="s">
        <v>128</v>
      </c>
      <c r="AD47" t="s">
        <v>177</v>
      </c>
      <c r="AE47" s="18">
        <v>0.19592014860000001</v>
      </c>
      <c r="AF47" t="s">
        <v>622</v>
      </c>
      <c r="AG47" t="s">
        <v>143</v>
      </c>
      <c r="AH47" t="s">
        <v>623</v>
      </c>
      <c r="AI47" s="18">
        <v>0.1111150011</v>
      </c>
      <c r="AJ47" t="s">
        <v>624</v>
      </c>
      <c r="AK47" t="s">
        <v>134</v>
      </c>
      <c r="AL47" t="s">
        <v>625</v>
      </c>
      <c r="AM47" t="s">
        <v>624</v>
      </c>
      <c r="AN47" t="s">
        <v>134</v>
      </c>
      <c r="AO47" t="s">
        <v>625</v>
      </c>
      <c r="AP47" s="18">
        <v>0.1111150011</v>
      </c>
      <c r="AQ47" t="s">
        <v>123</v>
      </c>
      <c r="AR47" t="b">
        <f>ISNUMBER(SEARCH('Consulta Por Puntos Baloto'!$E$5,B47,1))</f>
        <v>0</v>
      </c>
      <c r="AS47">
        <f t="shared" si="0"/>
        <v>35</v>
      </c>
      <c r="AT47" t="str">
        <f t="shared" si="1"/>
        <v>Punto red</v>
      </c>
    </row>
    <row r="48" spans="1:46">
      <c r="A48" t="s">
        <v>626</v>
      </c>
      <c r="B48" t="s">
        <v>627</v>
      </c>
      <c r="C48" s="18">
        <v>2.6488616166000001</v>
      </c>
      <c r="D48" t="s">
        <v>584</v>
      </c>
      <c r="E48" t="s">
        <v>128</v>
      </c>
      <c r="F48" t="s">
        <v>585</v>
      </c>
      <c r="G48" s="18">
        <v>0.72539314590000004</v>
      </c>
      <c r="H48" t="s">
        <v>64</v>
      </c>
      <c r="I48" t="s">
        <v>130</v>
      </c>
      <c r="J48" t="s">
        <v>628</v>
      </c>
      <c r="K48" s="18">
        <v>0.74108258920000003</v>
      </c>
      <c r="L48" t="s">
        <v>64</v>
      </c>
      <c r="M48" t="s">
        <v>130</v>
      </c>
      <c r="N48" t="s">
        <v>629</v>
      </c>
      <c r="O48" s="18">
        <v>3.6941796787999999</v>
      </c>
      <c r="P48" t="s">
        <v>173</v>
      </c>
      <c r="Q48" t="s">
        <v>134</v>
      </c>
      <c r="R48" t="s">
        <v>174</v>
      </c>
      <c r="S48" s="18">
        <v>2.6910726934000002</v>
      </c>
      <c r="T48" t="s">
        <v>469</v>
      </c>
      <c r="U48" t="s">
        <v>130</v>
      </c>
      <c r="V48" t="s">
        <v>470</v>
      </c>
      <c r="W48" s="18">
        <v>3.3361325377000002</v>
      </c>
      <c r="X48" t="s">
        <v>620</v>
      </c>
      <c r="Y48" t="s">
        <v>130</v>
      </c>
      <c r="Z48" t="s">
        <v>621</v>
      </c>
      <c r="AA48" s="18">
        <v>2.6910726934000002</v>
      </c>
      <c r="AB48" t="s">
        <v>591</v>
      </c>
      <c r="AC48" t="s">
        <v>128</v>
      </c>
      <c r="AD48" t="s">
        <v>592</v>
      </c>
      <c r="AE48" s="18">
        <v>0.1142349434</v>
      </c>
      <c r="AF48" t="s">
        <v>630</v>
      </c>
      <c r="AG48" t="s">
        <v>143</v>
      </c>
      <c r="AH48" t="s">
        <v>631</v>
      </c>
      <c r="AI48" s="18">
        <v>0.15031874640000001</v>
      </c>
      <c r="AJ48" t="s">
        <v>632</v>
      </c>
      <c r="AK48" t="s">
        <v>134</v>
      </c>
      <c r="AL48" t="s">
        <v>633</v>
      </c>
      <c r="AM48" t="s">
        <v>630</v>
      </c>
      <c r="AN48" t="s">
        <v>143</v>
      </c>
      <c r="AO48" t="s">
        <v>631</v>
      </c>
      <c r="AP48" s="18">
        <v>0.1142349434</v>
      </c>
      <c r="AQ48" t="s">
        <v>123</v>
      </c>
      <c r="AR48" t="b">
        <f>ISNUMBER(SEARCH('Consulta Por Puntos Baloto'!$E$5,B48,1))</f>
        <v>0</v>
      </c>
      <c r="AS48">
        <f t="shared" si="0"/>
        <v>31</v>
      </c>
      <c r="AT48" t="str">
        <f t="shared" si="1"/>
        <v>Punto pago</v>
      </c>
    </row>
    <row r="49" spans="1:46">
      <c r="A49" t="s">
        <v>634</v>
      </c>
      <c r="B49" t="s">
        <v>635</v>
      </c>
      <c r="C49" s="18">
        <v>2.0756567538000001</v>
      </c>
      <c r="D49" t="s">
        <v>584</v>
      </c>
      <c r="E49" t="s">
        <v>128</v>
      </c>
      <c r="F49" t="s">
        <v>585</v>
      </c>
      <c r="G49" s="18">
        <v>0.25378819380000001</v>
      </c>
      <c r="H49" t="s">
        <v>64</v>
      </c>
      <c r="I49" t="s">
        <v>130</v>
      </c>
      <c r="J49" t="s">
        <v>590</v>
      </c>
      <c r="K49" s="18">
        <v>1.0541208383</v>
      </c>
      <c r="L49" t="s">
        <v>64</v>
      </c>
      <c r="M49" t="s">
        <v>130</v>
      </c>
      <c r="N49" t="s">
        <v>636</v>
      </c>
      <c r="O49" s="18">
        <v>0.210946526</v>
      </c>
      <c r="P49" t="s">
        <v>588</v>
      </c>
      <c r="Q49" t="s">
        <v>134</v>
      </c>
      <c r="R49" t="s">
        <v>589</v>
      </c>
      <c r="S49" s="18">
        <v>3.0094236377999999</v>
      </c>
      <c r="T49" t="s">
        <v>469</v>
      </c>
      <c r="U49" t="s">
        <v>130</v>
      </c>
      <c r="V49" t="s">
        <v>470</v>
      </c>
      <c r="W49" s="18">
        <v>0.2433997269</v>
      </c>
      <c r="X49" t="s">
        <v>64</v>
      </c>
      <c r="Y49" t="s">
        <v>130</v>
      </c>
      <c r="Z49" t="s">
        <v>590</v>
      </c>
      <c r="AA49" s="18">
        <v>1.0743997731999999</v>
      </c>
      <c r="AB49" t="s">
        <v>637</v>
      </c>
      <c r="AC49" t="s">
        <v>128</v>
      </c>
      <c r="AD49" t="s">
        <v>638</v>
      </c>
      <c r="AE49" s="18">
        <v>0.14626387260000001</v>
      </c>
      <c r="AF49" t="s">
        <v>639</v>
      </c>
      <c r="AG49" t="s">
        <v>143</v>
      </c>
      <c r="AH49" t="s">
        <v>640</v>
      </c>
      <c r="AI49" s="18">
        <v>6.70439444E-2</v>
      </c>
      <c r="AJ49" t="s">
        <v>641</v>
      </c>
      <c r="AK49" t="s">
        <v>134</v>
      </c>
      <c r="AL49" t="s">
        <v>642</v>
      </c>
      <c r="AM49" t="s">
        <v>641</v>
      </c>
      <c r="AN49" t="s">
        <v>134</v>
      </c>
      <c r="AO49" t="s">
        <v>642</v>
      </c>
      <c r="AP49" s="18">
        <v>6.70439444E-2</v>
      </c>
      <c r="AQ49" t="s">
        <v>123</v>
      </c>
      <c r="AR49" t="b">
        <f>ISNUMBER(SEARCH('Consulta Por Puntos Baloto'!$E$5,B49,1))</f>
        <v>0</v>
      </c>
      <c r="AS49">
        <f t="shared" si="0"/>
        <v>35</v>
      </c>
      <c r="AT49" t="str">
        <f t="shared" si="1"/>
        <v>Punto red</v>
      </c>
    </row>
    <row r="50" spans="1:46">
      <c r="A50" t="s">
        <v>643</v>
      </c>
      <c r="B50" t="s">
        <v>644</v>
      </c>
      <c r="C50" s="18">
        <v>0.2246489918</v>
      </c>
      <c r="D50" t="s">
        <v>437</v>
      </c>
      <c r="E50" t="s">
        <v>128</v>
      </c>
      <c r="F50" t="s">
        <v>438</v>
      </c>
      <c r="G50" s="18">
        <v>0.81154385380000005</v>
      </c>
      <c r="H50" t="s">
        <v>64</v>
      </c>
      <c r="I50" t="s">
        <v>130</v>
      </c>
      <c r="J50" t="s">
        <v>439</v>
      </c>
      <c r="K50" s="18">
        <v>1.1784974400999999</v>
      </c>
      <c r="L50" t="s">
        <v>64</v>
      </c>
      <c r="M50" t="s">
        <v>130</v>
      </c>
      <c r="N50" t="s">
        <v>440</v>
      </c>
      <c r="O50" s="18">
        <v>1.0621272716000001</v>
      </c>
      <c r="P50" t="s">
        <v>441</v>
      </c>
      <c r="Q50" t="s">
        <v>134</v>
      </c>
      <c r="R50" t="s">
        <v>442</v>
      </c>
      <c r="S50" s="18">
        <v>3.4670871190999999</v>
      </c>
      <c r="T50" t="s">
        <v>136</v>
      </c>
      <c r="U50" t="s">
        <v>130</v>
      </c>
      <c r="V50" t="s">
        <v>137</v>
      </c>
      <c r="W50" s="18">
        <v>1.5339774512</v>
      </c>
      <c r="X50" t="s">
        <v>64</v>
      </c>
      <c r="Y50" t="s">
        <v>130</v>
      </c>
      <c r="Z50" t="s">
        <v>209</v>
      </c>
      <c r="AA50" s="18">
        <v>1.5996084827999999</v>
      </c>
      <c r="AB50" s="19" t="s">
        <v>443</v>
      </c>
      <c r="AC50" t="s">
        <v>128</v>
      </c>
      <c r="AD50" t="s">
        <v>444</v>
      </c>
      <c r="AE50" s="18">
        <v>0.40304569680000002</v>
      </c>
      <c r="AF50" t="s">
        <v>445</v>
      </c>
      <c r="AG50" t="s">
        <v>143</v>
      </c>
      <c r="AH50" t="s">
        <v>446</v>
      </c>
      <c r="AI50" s="18">
        <v>0.23156373120000001</v>
      </c>
      <c r="AJ50" t="s">
        <v>329</v>
      </c>
      <c r="AK50" t="s">
        <v>134</v>
      </c>
      <c r="AL50" t="s">
        <v>645</v>
      </c>
      <c r="AM50" t="s">
        <v>437</v>
      </c>
      <c r="AN50" t="s">
        <v>128</v>
      </c>
      <c r="AO50" t="s">
        <v>438</v>
      </c>
      <c r="AP50" s="18">
        <v>0.2246489918</v>
      </c>
      <c r="AQ50" t="s">
        <v>123</v>
      </c>
      <c r="AR50" t="b">
        <f>ISNUMBER(SEARCH('Consulta Por Puntos Baloto'!$E$5,B50,1))</f>
        <v>0</v>
      </c>
      <c r="AS50">
        <f t="shared" si="0"/>
        <v>3</v>
      </c>
      <c r="AT50" t="str">
        <f t="shared" si="1"/>
        <v>Punto 472</v>
      </c>
    </row>
    <row r="51" spans="1:46">
      <c r="A51" t="s">
        <v>646</v>
      </c>
      <c r="B51" t="s">
        <v>647</v>
      </c>
      <c r="C51" s="18">
        <v>1.6395077305000001</v>
      </c>
      <c r="D51" t="s">
        <v>169</v>
      </c>
      <c r="E51" t="s">
        <v>128</v>
      </c>
      <c r="F51" t="s">
        <v>170</v>
      </c>
      <c r="G51" s="18">
        <v>0.64081528180000003</v>
      </c>
      <c r="H51" t="s">
        <v>64</v>
      </c>
      <c r="I51" t="s">
        <v>130</v>
      </c>
      <c r="J51" t="s">
        <v>175</v>
      </c>
      <c r="K51" s="18">
        <v>1.6809214217999999</v>
      </c>
      <c r="L51" t="s">
        <v>64</v>
      </c>
      <c r="M51" t="s">
        <v>130</v>
      </c>
      <c r="N51" t="s">
        <v>172</v>
      </c>
      <c r="O51" s="18">
        <v>0.73096312669999997</v>
      </c>
      <c r="P51" t="s">
        <v>173</v>
      </c>
      <c r="Q51" t="s">
        <v>134</v>
      </c>
      <c r="R51" t="s">
        <v>174</v>
      </c>
      <c r="S51" s="18">
        <v>0.82840682409999999</v>
      </c>
      <c r="T51" t="s">
        <v>64</v>
      </c>
      <c r="U51" t="s">
        <v>130</v>
      </c>
      <c r="V51" t="s">
        <v>171</v>
      </c>
      <c r="W51" s="18">
        <v>0.60941713990000002</v>
      </c>
      <c r="X51" t="s">
        <v>64</v>
      </c>
      <c r="Y51" t="s">
        <v>130</v>
      </c>
      <c r="Z51" t="s">
        <v>175</v>
      </c>
      <c r="AA51" s="18">
        <v>0.87891333540000005</v>
      </c>
      <c r="AB51" t="s">
        <v>176</v>
      </c>
      <c r="AC51" t="s">
        <v>128</v>
      </c>
      <c r="AD51" t="s">
        <v>177</v>
      </c>
      <c r="AE51" s="18">
        <v>8.5212218300000003E-2</v>
      </c>
      <c r="AF51" t="s">
        <v>648</v>
      </c>
      <c r="AG51" t="s">
        <v>143</v>
      </c>
      <c r="AH51" t="s">
        <v>649</v>
      </c>
      <c r="AI51" s="18">
        <v>0.2493233883</v>
      </c>
      <c r="AJ51" t="s">
        <v>650</v>
      </c>
      <c r="AK51" t="s">
        <v>134</v>
      </c>
      <c r="AL51" t="s">
        <v>651</v>
      </c>
      <c r="AM51" t="s">
        <v>648</v>
      </c>
      <c r="AN51" t="s">
        <v>143</v>
      </c>
      <c r="AO51" t="s">
        <v>649</v>
      </c>
      <c r="AP51" s="18">
        <v>8.5212218300000003E-2</v>
      </c>
      <c r="AQ51" t="s">
        <v>123</v>
      </c>
      <c r="AR51" t="b">
        <f>ISNUMBER(SEARCH('Consulta Por Puntos Baloto'!$E$5,B51,1))</f>
        <v>0</v>
      </c>
      <c r="AS51">
        <f t="shared" si="0"/>
        <v>31</v>
      </c>
      <c r="AT51" t="str">
        <f t="shared" si="1"/>
        <v>Punto pago</v>
      </c>
    </row>
    <row r="52" spans="1:46">
      <c r="A52" t="s">
        <v>652</v>
      </c>
      <c r="B52" t="s">
        <v>653</v>
      </c>
      <c r="C52" s="18">
        <v>0.60061890620000002</v>
      </c>
      <c r="D52" t="s">
        <v>451</v>
      </c>
      <c r="E52" t="s">
        <v>128</v>
      </c>
      <c r="F52" t="s">
        <v>452</v>
      </c>
      <c r="G52" s="18">
        <v>0.2450852043</v>
      </c>
      <c r="H52" t="s">
        <v>64</v>
      </c>
      <c r="I52" t="s">
        <v>130</v>
      </c>
      <c r="J52" t="s">
        <v>654</v>
      </c>
      <c r="K52" s="18">
        <v>0.2450852043</v>
      </c>
      <c r="L52" t="s">
        <v>64</v>
      </c>
      <c r="M52" t="s">
        <v>130</v>
      </c>
      <c r="N52" t="s">
        <v>654</v>
      </c>
      <c r="O52" s="18">
        <v>0.70477635260000004</v>
      </c>
      <c r="P52" t="s">
        <v>453</v>
      </c>
      <c r="Q52" t="s">
        <v>134</v>
      </c>
      <c r="R52" t="s">
        <v>454</v>
      </c>
      <c r="S52" s="18">
        <v>0.69860966189999996</v>
      </c>
      <c r="T52" t="s">
        <v>136</v>
      </c>
      <c r="U52" t="s">
        <v>130</v>
      </c>
      <c r="V52" t="s">
        <v>137</v>
      </c>
      <c r="W52" s="18">
        <v>0.34691968169999998</v>
      </c>
      <c r="X52" t="s">
        <v>138</v>
      </c>
      <c r="Y52" t="s">
        <v>130</v>
      </c>
      <c r="Z52" t="s">
        <v>139</v>
      </c>
      <c r="AA52" s="18">
        <v>0.34691968169999998</v>
      </c>
      <c r="AB52" s="19" t="s">
        <v>455</v>
      </c>
      <c r="AC52" t="s">
        <v>128</v>
      </c>
      <c r="AD52" t="s">
        <v>456</v>
      </c>
      <c r="AE52" s="18">
        <v>0.13766173270000001</v>
      </c>
      <c r="AF52" t="s">
        <v>655</v>
      </c>
      <c r="AG52" t="s">
        <v>143</v>
      </c>
      <c r="AH52" t="s">
        <v>656</v>
      </c>
      <c r="AI52" s="18">
        <v>0.1902148032</v>
      </c>
      <c r="AJ52" t="s">
        <v>657</v>
      </c>
      <c r="AK52" t="s">
        <v>134</v>
      </c>
      <c r="AL52" t="s">
        <v>658</v>
      </c>
      <c r="AM52" t="s">
        <v>655</v>
      </c>
      <c r="AN52" t="s">
        <v>143</v>
      </c>
      <c r="AO52" t="s">
        <v>656</v>
      </c>
      <c r="AP52" s="18">
        <v>0.13766173270000001</v>
      </c>
      <c r="AQ52" t="s">
        <v>123</v>
      </c>
      <c r="AR52" t="b">
        <f>ISNUMBER(SEARCH('Consulta Por Puntos Baloto'!$E$5,B52,1))</f>
        <v>0</v>
      </c>
      <c r="AS52">
        <f t="shared" si="0"/>
        <v>31</v>
      </c>
      <c r="AT52" t="str">
        <f t="shared" si="1"/>
        <v>Punto pago</v>
      </c>
    </row>
    <row r="53" spans="1:46">
      <c r="A53" t="s">
        <v>659</v>
      </c>
      <c r="B53" t="s">
        <v>660</v>
      </c>
      <c r="C53" s="18">
        <v>4.7574571801000003</v>
      </c>
      <c r="D53" t="s">
        <v>526</v>
      </c>
      <c r="E53" t="s">
        <v>128</v>
      </c>
      <c r="F53" t="s">
        <v>527</v>
      </c>
      <c r="G53" s="18">
        <v>0.85719326910000004</v>
      </c>
      <c r="H53" t="s">
        <v>64</v>
      </c>
      <c r="I53" t="s">
        <v>130</v>
      </c>
      <c r="J53" t="s">
        <v>661</v>
      </c>
      <c r="K53" s="18">
        <v>2.4400309843999999</v>
      </c>
      <c r="L53" t="s">
        <v>64</v>
      </c>
      <c r="M53" t="s">
        <v>130</v>
      </c>
      <c r="N53" t="s">
        <v>529</v>
      </c>
      <c r="O53" s="18">
        <v>0.98562050489999997</v>
      </c>
      <c r="P53" t="s">
        <v>530</v>
      </c>
      <c r="Q53" t="s">
        <v>134</v>
      </c>
      <c r="R53" t="s">
        <v>531</v>
      </c>
      <c r="S53" s="18">
        <v>4.3030100779999998</v>
      </c>
      <c r="T53" t="s">
        <v>515</v>
      </c>
      <c r="U53" t="s">
        <v>130</v>
      </c>
      <c r="V53" t="s">
        <v>516</v>
      </c>
      <c r="W53" s="18">
        <v>3.5908838589999998</v>
      </c>
      <c r="X53" t="s">
        <v>64</v>
      </c>
      <c r="Y53" t="s">
        <v>130</v>
      </c>
      <c r="Z53" t="s">
        <v>532</v>
      </c>
      <c r="AA53" s="18">
        <v>2.4024203169999998</v>
      </c>
      <c r="AB53" t="s">
        <v>533</v>
      </c>
      <c r="AC53" t="s">
        <v>128</v>
      </c>
      <c r="AD53" t="s">
        <v>534</v>
      </c>
      <c r="AE53" s="18">
        <v>0.14457622570000001</v>
      </c>
      <c r="AF53" t="s">
        <v>662</v>
      </c>
      <c r="AG53" t="s">
        <v>143</v>
      </c>
      <c r="AH53" t="s">
        <v>663</v>
      </c>
      <c r="AI53" s="18">
        <v>4.5641604000000002E-2</v>
      </c>
      <c r="AJ53" t="s">
        <v>664</v>
      </c>
      <c r="AK53" t="s">
        <v>134</v>
      </c>
      <c r="AL53" t="s">
        <v>665</v>
      </c>
      <c r="AM53" t="s">
        <v>664</v>
      </c>
      <c r="AN53" t="s">
        <v>134</v>
      </c>
      <c r="AO53" t="s">
        <v>665</v>
      </c>
      <c r="AP53" s="18">
        <v>4.5641604000000002E-2</v>
      </c>
      <c r="AQ53" t="s">
        <v>123</v>
      </c>
      <c r="AR53" t="b">
        <f>ISNUMBER(SEARCH('Consulta Por Puntos Baloto'!$E$5,B53,1))</f>
        <v>0</v>
      </c>
      <c r="AS53">
        <f t="shared" si="0"/>
        <v>35</v>
      </c>
      <c r="AT53" t="str">
        <f t="shared" si="1"/>
        <v>Punto red</v>
      </c>
    </row>
    <row r="54" spans="1:46">
      <c r="A54" t="s">
        <v>666</v>
      </c>
      <c r="B54" t="s">
        <v>667</v>
      </c>
      <c r="C54" s="18">
        <v>2.0903250807</v>
      </c>
      <c r="D54" t="s">
        <v>668</v>
      </c>
      <c r="E54" t="s">
        <v>128</v>
      </c>
      <c r="F54" t="s">
        <v>669</v>
      </c>
      <c r="G54" s="18">
        <v>0.75986602839999995</v>
      </c>
      <c r="H54" t="s">
        <v>670</v>
      </c>
      <c r="I54" t="s">
        <v>130</v>
      </c>
      <c r="J54" t="s">
        <v>671</v>
      </c>
      <c r="K54" s="18">
        <v>1.2837615173000001</v>
      </c>
      <c r="L54" t="s">
        <v>64</v>
      </c>
      <c r="M54" t="s">
        <v>130</v>
      </c>
      <c r="N54" t="s">
        <v>672</v>
      </c>
      <c r="O54" s="18">
        <v>2.2368190651000002</v>
      </c>
      <c r="P54" t="s">
        <v>673</v>
      </c>
      <c r="Q54" t="s">
        <v>134</v>
      </c>
      <c r="R54" t="s">
        <v>674</v>
      </c>
      <c r="S54" s="18">
        <v>2.8724421149000001</v>
      </c>
      <c r="T54" t="s">
        <v>675</v>
      </c>
      <c r="U54" t="s">
        <v>130</v>
      </c>
      <c r="V54" t="s">
        <v>676</v>
      </c>
      <c r="W54" s="18">
        <v>2.4884913463</v>
      </c>
      <c r="X54" t="s">
        <v>64</v>
      </c>
      <c r="Y54" t="s">
        <v>130</v>
      </c>
      <c r="Z54" t="s">
        <v>677</v>
      </c>
      <c r="AA54" s="18">
        <v>1.6209730216</v>
      </c>
      <c r="AB54" t="s">
        <v>678</v>
      </c>
      <c r="AC54" t="s">
        <v>128</v>
      </c>
      <c r="AD54" t="s">
        <v>679</v>
      </c>
      <c r="AE54" s="18">
        <v>4.4060145600000003E-2</v>
      </c>
      <c r="AF54" t="s">
        <v>680</v>
      </c>
      <c r="AG54" t="s">
        <v>143</v>
      </c>
      <c r="AH54" t="s">
        <v>681</v>
      </c>
      <c r="AI54" s="18">
        <v>0.17390905649999999</v>
      </c>
      <c r="AJ54" t="s">
        <v>682</v>
      </c>
      <c r="AK54" t="s">
        <v>134</v>
      </c>
      <c r="AL54" t="s">
        <v>683</v>
      </c>
      <c r="AM54" t="s">
        <v>680</v>
      </c>
      <c r="AN54" t="s">
        <v>143</v>
      </c>
      <c r="AO54" t="s">
        <v>681</v>
      </c>
      <c r="AP54" s="18">
        <v>4.4060145600000003E-2</v>
      </c>
      <c r="AQ54" t="s">
        <v>123</v>
      </c>
      <c r="AR54" t="b">
        <f>ISNUMBER(SEARCH('Consulta Por Puntos Baloto'!$E$5,B54,1))</f>
        <v>0</v>
      </c>
      <c r="AS54">
        <f t="shared" si="0"/>
        <v>31</v>
      </c>
      <c r="AT54" t="str">
        <f t="shared" si="1"/>
        <v>Punto pago</v>
      </c>
    </row>
    <row r="55" spans="1:46">
      <c r="A55" t="s">
        <v>684</v>
      </c>
      <c r="B55" t="s">
        <v>685</v>
      </c>
      <c r="C55" s="18">
        <v>2.1924185986000002</v>
      </c>
      <c r="D55" t="s">
        <v>686</v>
      </c>
      <c r="E55" t="s">
        <v>128</v>
      </c>
      <c r="F55" t="s">
        <v>687</v>
      </c>
      <c r="G55" s="18">
        <v>1.0945697540999999</v>
      </c>
      <c r="H55" t="s">
        <v>64</v>
      </c>
      <c r="I55" t="s">
        <v>130</v>
      </c>
      <c r="J55" t="s">
        <v>672</v>
      </c>
      <c r="K55" s="18">
        <v>1.0945697540999999</v>
      </c>
      <c r="L55" t="s">
        <v>64</v>
      </c>
      <c r="M55" t="s">
        <v>130</v>
      </c>
      <c r="N55" t="s">
        <v>672</v>
      </c>
      <c r="O55" s="18">
        <v>2.3154798913999999</v>
      </c>
      <c r="P55" t="s">
        <v>688</v>
      </c>
      <c r="Q55" t="s">
        <v>134</v>
      </c>
      <c r="R55" t="s">
        <v>689</v>
      </c>
      <c r="S55" s="18">
        <v>2.3852398361999998</v>
      </c>
      <c r="T55" t="s">
        <v>496</v>
      </c>
      <c r="U55" t="s">
        <v>130</v>
      </c>
      <c r="V55" t="s">
        <v>497</v>
      </c>
      <c r="W55" s="18">
        <v>1.7942561584000001</v>
      </c>
      <c r="X55" t="s">
        <v>64</v>
      </c>
      <c r="Y55" t="s">
        <v>130</v>
      </c>
      <c r="Z55" t="s">
        <v>690</v>
      </c>
      <c r="AA55" s="18">
        <v>1.4798974552999999</v>
      </c>
      <c r="AB55" t="s">
        <v>691</v>
      </c>
      <c r="AC55" t="s">
        <v>128</v>
      </c>
      <c r="AD55" t="s">
        <v>692</v>
      </c>
      <c r="AE55" s="18">
        <v>0.18147066319999999</v>
      </c>
      <c r="AF55" t="s">
        <v>693</v>
      </c>
      <c r="AG55" t="s">
        <v>143</v>
      </c>
      <c r="AH55" t="s">
        <v>694</v>
      </c>
      <c r="AI55" s="18">
        <v>0.1821080346</v>
      </c>
      <c r="AJ55" t="s">
        <v>695</v>
      </c>
      <c r="AK55" t="s">
        <v>134</v>
      </c>
      <c r="AL55" t="s">
        <v>696</v>
      </c>
      <c r="AM55" t="s">
        <v>693</v>
      </c>
      <c r="AN55" t="s">
        <v>143</v>
      </c>
      <c r="AO55" t="s">
        <v>694</v>
      </c>
      <c r="AP55" s="18">
        <v>0.18147066319999999</v>
      </c>
      <c r="AQ55" t="s">
        <v>123</v>
      </c>
      <c r="AR55" t="b">
        <f>ISNUMBER(SEARCH('Consulta Por Puntos Baloto'!$E$5,B55,1))</f>
        <v>0</v>
      </c>
      <c r="AS55">
        <f t="shared" si="0"/>
        <v>31</v>
      </c>
      <c r="AT55" t="str">
        <f t="shared" si="1"/>
        <v>Punto pago</v>
      </c>
    </row>
    <row r="56" spans="1:46">
      <c r="A56" t="s">
        <v>697</v>
      </c>
      <c r="B56" t="s">
        <v>698</v>
      </c>
      <c r="C56" s="18">
        <v>2.4634719040999999</v>
      </c>
      <c r="D56" t="s">
        <v>686</v>
      </c>
      <c r="E56" t="s">
        <v>128</v>
      </c>
      <c r="F56" t="s">
        <v>687</v>
      </c>
      <c r="G56" s="18">
        <v>0.88430808449999998</v>
      </c>
      <c r="H56" t="s">
        <v>64</v>
      </c>
      <c r="I56" t="s">
        <v>130</v>
      </c>
      <c r="J56" t="s">
        <v>672</v>
      </c>
      <c r="K56" s="18">
        <v>0.88430808449999998</v>
      </c>
      <c r="L56" t="s">
        <v>64</v>
      </c>
      <c r="M56" t="s">
        <v>130</v>
      </c>
      <c r="N56" t="s">
        <v>672</v>
      </c>
      <c r="O56" s="18">
        <v>2.5409957849000002</v>
      </c>
      <c r="P56" t="s">
        <v>699</v>
      </c>
      <c r="Q56" t="s">
        <v>134</v>
      </c>
      <c r="R56" t="s">
        <v>700</v>
      </c>
      <c r="S56" s="18">
        <v>2.6303480640000001</v>
      </c>
      <c r="T56" t="s">
        <v>496</v>
      </c>
      <c r="U56" t="s">
        <v>130</v>
      </c>
      <c r="V56" t="s">
        <v>497</v>
      </c>
      <c r="W56" s="18">
        <v>1.9872250472999999</v>
      </c>
      <c r="X56" t="s">
        <v>64</v>
      </c>
      <c r="Y56" t="s">
        <v>130</v>
      </c>
      <c r="Z56" t="s">
        <v>690</v>
      </c>
      <c r="AA56" s="18">
        <v>1.1995226407999999</v>
      </c>
      <c r="AB56" t="s">
        <v>691</v>
      </c>
      <c r="AC56" t="s">
        <v>128</v>
      </c>
      <c r="AD56" t="s">
        <v>692</v>
      </c>
      <c r="AE56" s="18">
        <v>3.5014054699999998E-2</v>
      </c>
      <c r="AF56" t="s">
        <v>701</v>
      </c>
      <c r="AG56" t="s">
        <v>143</v>
      </c>
      <c r="AH56" t="s">
        <v>702</v>
      </c>
      <c r="AI56" s="18">
        <v>0.1573115565</v>
      </c>
      <c r="AJ56" t="s">
        <v>703</v>
      </c>
      <c r="AK56" t="s">
        <v>134</v>
      </c>
      <c r="AL56" t="s">
        <v>704</v>
      </c>
      <c r="AM56" t="s">
        <v>701</v>
      </c>
      <c r="AN56" t="s">
        <v>143</v>
      </c>
      <c r="AO56" t="s">
        <v>702</v>
      </c>
      <c r="AP56" s="18">
        <v>3.5014054699999998E-2</v>
      </c>
      <c r="AQ56" t="s">
        <v>123</v>
      </c>
      <c r="AR56" t="b">
        <f>ISNUMBER(SEARCH('Consulta Por Puntos Baloto'!$E$5,B56,1))</f>
        <v>0</v>
      </c>
      <c r="AS56">
        <f t="shared" si="0"/>
        <v>31</v>
      </c>
      <c r="AT56" t="str">
        <f t="shared" si="1"/>
        <v>Punto pago</v>
      </c>
    </row>
    <row r="57" spans="1:46">
      <c r="A57" t="s">
        <v>705</v>
      </c>
      <c r="B57" t="s">
        <v>706</v>
      </c>
      <c r="C57" s="18">
        <v>6.0021326958000003</v>
      </c>
      <c r="D57" t="s">
        <v>526</v>
      </c>
      <c r="E57" t="s">
        <v>128</v>
      </c>
      <c r="F57" t="s">
        <v>527</v>
      </c>
      <c r="G57" s="18">
        <v>1.6621816015999999</v>
      </c>
      <c r="H57" t="s">
        <v>64</v>
      </c>
      <c r="I57" t="s">
        <v>130</v>
      </c>
      <c r="J57" t="s">
        <v>707</v>
      </c>
      <c r="K57" s="18">
        <v>3.8285470616000001</v>
      </c>
      <c r="L57" t="s">
        <v>64</v>
      </c>
      <c r="M57" t="s">
        <v>130</v>
      </c>
      <c r="N57" t="s">
        <v>512</v>
      </c>
      <c r="O57" s="18">
        <v>2.0546867036999998</v>
      </c>
      <c r="P57" t="s">
        <v>530</v>
      </c>
      <c r="Q57" t="s">
        <v>134</v>
      </c>
      <c r="R57" t="s">
        <v>531</v>
      </c>
      <c r="S57" s="18">
        <v>1.9316938351999999</v>
      </c>
      <c r="T57" t="s">
        <v>515</v>
      </c>
      <c r="U57" t="s">
        <v>130</v>
      </c>
      <c r="V57" t="s">
        <v>516</v>
      </c>
      <c r="W57" s="18">
        <v>3.6565824428</v>
      </c>
      <c r="X57" t="s">
        <v>64</v>
      </c>
      <c r="Y57" t="s">
        <v>130</v>
      </c>
      <c r="Z57" t="s">
        <v>532</v>
      </c>
      <c r="AA57" s="18">
        <v>1.9316938351999999</v>
      </c>
      <c r="AB57" t="s">
        <v>518</v>
      </c>
      <c r="AC57" t="s">
        <v>128</v>
      </c>
      <c r="AD57" t="s">
        <v>519</v>
      </c>
      <c r="AE57" s="18">
        <v>0.16732049630000001</v>
      </c>
      <c r="AF57" t="s">
        <v>708</v>
      </c>
      <c r="AG57" t="s">
        <v>143</v>
      </c>
      <c r="AH57" t="s">
        <v>709</v>
      </c>
      <c r="AI57" s="18">
        <v>1.85335269E-2</v>
      </c>
      <c r="AJ57" t="s">
        <v>710</v>
      </c>
      <c r="AK57" t="s">
        <v>134</v>
      </c>
      <c r="AL57" t="s">
        <v>711</v>
      </c>
      <c r="AM57" t="s">
        <v>710</v>
      </c>
      <c r="AN57" t="s">
        <v>134</v>
      </c>
      <c r="AO57" t="s">
        <v>711</v>
      </c>
      <c r="AP57" s="18">
        <v>1.85335269E-2</v>
      </c>
      <c r="AQ57" t="s">
        <v>123</v>
      </c>
      <c r="AR57" t="b">
        <f>ISNUMBER(SEARCH('Consulta Por Puntos Baloto'!$E$5,B57,1))</f>
        <v>0</v>
      </c>
      <c r="AS57">
        <f t="shared" si="0"/>
        <v>35</v>
      </c>
      <c r="AT57" t="str">
        <f t="shared" si="1"/>
        <v>Punto red</v>
      </c>
    </row>
    <row r="58" spans="1:46">
      <c r="A58" t="s">
        <v>712</v>
      </c>
      <c r="B58" t="s">
        <v>713</v>
      </c>
      <c r="C58" s="18">
        <v>1.6655045522</v>
      </c>
      <c r="D58" t="s">
        <v>584</v>
      </c>
      <c r="E58" t="s">
        <v>128</v>
      </c>
      <c r="F58" t="s">
        <v>585</v>
      </c>
      <c r="G58" s="18">
        <v>0.8183959395</v>
      </c>
      <c r="H58" t="s">
        <v>64</v>
      </c>
      <c r="I58" t="s">
        <v>130</v>
      </c>
      <c r="J58" t="s">
        <v>470</v>
      </c>
      <c r="K58" s="18">
        <v>1.6805839913</v>
      </c>
      <c r="L58" t="s">
        <v>64</v>
      </c>
      <c r="M58" t="s">
        <v>130</v>
      </c>
      <c r="N58" t="s">
        <v>714</v>
      </c>
      <c r="O58" s="18">
        <v>2.6414952029999998</v>
      </c>
      <c r="P58" t="s">
        <v>588</v>
      </c>
      <c r="Q58" t="s">
        <v>134</v>
      </c>
      <c r="R58" t="s">
        <v>589</v>
      </c>
      <c r="S58" s="18">
        <v>1.0907151694999999</v>
      </c>
      <c r="T58" t="s">
        <v>469</v>
      </c>
      <c r="U58" t="s">
        <v>130</v>
      </c>
      <c r="V58" t="s">
        <v>470</v>
      </c>
      <c r="W58" s="18">
        <v>1.9808867026000001</v>
      </c>
      <c r="X58" t="s">
        <v>64</v>
      </c>
      <c r="Y58" t="s">
        <v>130</v>
      </c>
      <c r="Z58" t="s">
        <v>690</v>
      </c>
      <c r="AA58" s="18">
        <v>1.0907151694999999</v>
      </c>
      <c r="AB58" t="s">
        <v>591</v>
      </c>
      <c r="AC58" t="s">
        <v>128</v>
      </c>
      <c r="AD58" t="s">
        <v>592</v>
      </c>
      <c r="AE58" s="18">
        <v>0.24012683800000001</v>
      </c>
      <c r="AF58" t="s">
        <v>715</v>
      </c>
      <c r="AG58" t="s">
        <v>143</v>
      </c>
      <c r="AH58" t="s">
        <v>716</v>
      </c>
      <c r="AI58" s="18">
        <v>0.1176484802</v>
      </c>
      <c r="AJ58" t="s">
        <v>717</v>
      </c>
      <c r="AK58" t="s">
        <v>134</v>
      </c>
      <c r="AL58" t="s">
        <v>718</v>
      </c>
      <c r="AM58" t="s">
        <v>717</v>
      </c>
      <c r="AN58" t="s">
        <v>134</v>
      </c>
      <c r="AO58" t="s">
        <v>718</v>
      </c>
      <c r="AP58" s="18">
        <v>0.1176484802</v>
      </c>
      <c r="AQ58" t="s">
        <v>123</v>
      </c>
      <c r="AR58" t="b">
        <f>ISNUMBER(SEARCH('Consulta Por Puntos Baloto'!$E$5,B58,1))</f>
        <v>0</v>
      </c>
      <c r="AS58">
        <f t="shared" si="0"/>
        <v>35</v>
      </c>
      <c r="AT58" t="str">
        <f t="shared" si="1"/>
        <v>Punto red</v>
      </c>
    </row>
    <row r="59" spans="1:46">
      <c r="A59" t="s">
        <v>719</v>
      </c>
      <c r="B59" t="s">
        <v>720</v>
      </c>
      <c r="C59" s="18">
        <v>5.9515676380000002</v>
      </c>
      <c r="D59" t="s">
        <v>508</v>
      </c>
      <c r="E59" t="s">
        <v>509</v>
      </c>
      <c r="F59" t="s">
        <v>510</v>
      </c>
      <c r="G59" s="18">
        <v>0.49283181500000001</v>
      </c>
      <c r="H59" t="s">
        <v>64</v>
      </c>
      <c r="I59" t="s">
        <v>130</v>
      </c>
      <c r="J59" t="s">
        <v>605</v>
      </c>
      <c r="K59" s="18">
        <v>4.6987973727999996</v>
      </c>
      <c r="L59" t="s">
        <v>64</v>
      </c>
      <c r="M59" t="s">
        <v>112</v>
      </c>
      <c r="N59" t="s">
        <v>721</v>
      </c>
      <c r="O59" s="18">
        <v>1.2900998503000001</v>
      </c>
      <c r="P59" t="s">
        <v>606</v>
      </c>
      <c r="Q59" t="s">
        <v>134</v>
      </c>
      <c r="R59" t="s">
        <v>607</v>
      </c>
      <c r="S59" s="18">
        <v>2.0118540311999999</v>
      </c>
      <c r="T59" t="s">
        <v>515</v>
      </c>
      <c r="U59" t="s">
        <v>130</v>
      </c>
      <c r="V59" t="s">
        <v>516</v>
      </c>
      <c r="W59" s="18">
        <v>5.5180895187000001</v>
      </c>
      <c r="X59" t="s">
        <v>64</v>
      </c>
      <c r="Y59" t="s">
        <v>130</v>
      </c>
      <c r="Z59" t="s">
        <v>532</v>
      </c>
      <c r="AA59" s="18">
        <v>2.0118540311999999</v>
      </c>
      <c r="AB59" t="s">
        <v>518</v>
      </c>
      <c r="AC59" t="s">
        <v>128</v>
      </c>
      <c r="AD59" t="s">
        <v>519</v>
      </c>
      <c r="AE59" s="18">
        <v>3.57159186E-2</v>
      </c>
      <c r="AF59" t="s">
        <v>722</v>
      </c>
      <c r="AG59" t="s">
        <v>143</v>
      </c>
      <c r="AH59" t="s">
        <v>723</v>
      </c>
      <c r="AI59" s="18">
        <v>4.0495693800000003E-2</v>
      </c>
      <c r="AJ59" t="s">
        <v>724</v>
      </c>
      <c r="AK59" t="s">
        <v>134</v>
      </c>
      <c r="AL59" t="s">
        <v>725</v>
      </c>
      <c r="AM59" t="s">
        <v>722</v>
      </c>
      <c r="AN59" t="s">
        <v>143</v>
      </c>
      <c r="AO59" t="s">
        <v>723</v>
      </c>
      <c r="AP59" s="18">
        <v>3.57159186E-2</v>
      </c>
      <c r="AQ59" t="s">
        <v>123</v>
      </c>
      <c r="AR59" t="b">
        <f>ISNUMBER(SEARCH('Consulta Por Puntos Baloto'!$E$5,B59,1))</f>
        <v>0</v>
      </c>
      <c r="AS59">
        <f t="shared" si="0"/>
        <v>31</v>
      </c>
      <c r="AT59" t="str">
        <f t="shared" si="1"/>
        <v>Punto pago</v>
      </c>
    </row>
    <row r="60" spans="1:46">
      <c r="A60" t="s">
        <v>726</v>
      </c>
      <c r="B60" t="s">
        <v>727</v>
      </c>
      <c r="C60" s="18">
        <v>3.6866628072999998</v>
      </c>
      <c r="D60" t="s">
        <v>508</v>
      </c>
      <c r="E60" t="s">
        <v>509</v>
      </c>
      <c r="F60" t="s">
        <v>510</v>
      </c>
      <c r="G60" s="18">
        <v>1.4827380416</v>
      </c>
      <c r="H60" t="s">
        <v>64</v>
      </c>
      <c r="I60" t="s">
        <v>130</v>
      </c>
      <c r="J60" t="s">
        <v>728</v>
      </c>
      <c r="K60" s="18">
        <v>2.8366021822</v>
      </c>
      <c r="L60" t="s">
        <v>64</v>
      </c>
      <c r="M60" t="s">
        <v>112</v>
      </c>
      <c r="N60" t="s">
        <v>721</v>
      </c>
      <c r="O60" s="18">
        <v>2.5233797827000002</v>
      </c>
      <c r="P60" t="s">
        <v>606</v>
      </c>
      <c r="Q60" t="s">
        <v>134</v>
      </c>
      <c r="R60" t="s">
        <v>607</v>
      </c>
      <c r="S60" s="18">
        <v>2.6573003519</v>
      </c>
      <c r="T60" t="s">
        <v>515</v>
      </c>
      <c r="U60" t="s">
        <v>130</v>
      </c>
      <c r="V60" t="s">
        <v>516</v>
      </c>
      <c r="W60" s="18">
        <v>6.6551694760000002</v>
      </c>
      <c r="X60" t="s">
        <v>64</v>
      </c>
      <c r="Y60" t="s">
        <v>130</v>
      </c>
      <c r="Z60" t="s">
        <v>517</v>
      </c>
      <c r="AA60" s="18">
        <v>2.6573003519</v>
      </c>
      <c r="AB60" t="s">
        <v>518</v>
      </c>
      <c r="AC60" t="s">
        <v>128</v>
      </c>
      <c r="AD60" t="s">
        <v>519</v>
      </c>
      <c r="AE60" s="18">
        <v>3.4444625E-2</v>
      </c>
      <c r="AF60" t="s">
        <v>729</v>
      </c>
      <c r="AG60" t="s">
        <v>143</v>
      </c>
      <c r="AH60" t="s">
        <v>730</v>
      </c>
      <c r="AI60" s="18">
        <v>5.0106452500000002E-2</v>
      </c>
      <c r="AJ60" t="s">
        <v>731</v>
      </c>
      <c r="AK60" t="s">
        <v>134</v>
      </c>
      <c r="AL60" t="s">
        <v>732</v>
      </c>
      <c r="AM60" t="s">
        <v>729</v>
      </c>
      <c r="AN60" t="s">
        <v>143</v>
      </c>
      <c r="AO60" t="s">
        <v>730</v>
      </c>
      <c r="AP60" s="18">
        <v>3.4444625E-2</v>
      </c>
      <c r="AQ60" t="s">
        <v>123</v>
      </c>
      <c r="AR60" t="b">
        <f>ISNUMBER(SEARCH('Consulta Por Puntos Baloto'!$E$5,B60,1))</f>
        <v>0</v>
      </c>
      <c r="AS60">
        <f t="shared" si="0"/>
        <v>31</v>
      </c>
      <c r="AT60" t="str">
        <f t="shared" si="1"/>
        <v>Punto pago</v>
      </c>
    </row>
    <row r="61" spans="1:46">
      <c r="A61" t="s">
        <v>733</v>
      </c>
      <c r="B61" t="s">
        <v>734</v>
      </c>
      <c r="C61" s="18">
        <v>5.9195525392999997</v>
      </c>
      <c r="D61" t="s">
        <v>508</v>
      </c>
      <c r="E61" t="s">
        <v>509</v>
      </c>
      <c r="F61" t="s">
        <v>510</v>
      </c>
      <c r="G61" s="18">
        <v>0.3029887262</v>
      </c>
      <c r="H61" t="s">
        <v>64</v>
      </c>
      <c r="I61" t="s">
        <v>130</v>
      </c>
      <c r="J61" t="s">
        <v>735</v>
      </c>
      <c r="K61" s="18">
        <v>4.9102688123</v>
      </c>
      <c r="L61" t="s">
        <v>64</v>
      </c>
      <c r="M61" t="s">
        <v>112</v>
      </c>
      <c r="N61" t="s">
        <v>721</v>
      </c>
      <c r="O61" s="18">
        <v>0.3212259677</v>
      </c>
      <c r="P61" t="s">
        <v>606</v>
      </c>
      <c r="Q61" t="s">
        <v>134</v>
      </c>
      <c r="R61" t="s">
        <v>607</v>
      </c>
      <c r="S61" s="18">
        <v>3.0694526519999998</v>
      </c>
      <c r="T61" t="s">
        <v>515</v>
      </c>
      <c r="U61" t="s">
        <v>130</v>
      </c>
      <c r="V61" t="s">
        <v>516</v>
      </c>
      <c r="W61" s="18">
        <v>6.8584763857000004</v>
      </c>
      <c r="X61" t="s">
        <v>64</v>
      </c>
      <c r="Y61" t="s">
        <v>130</v>
      </c>
      <c r="Z61" t="s">
        <v>532</v>
      </c>
      <c r="AA61" s="18">
        <v>3.0694526519999998</v>
      </c>
      <c r="AB61" t="s">
        <v>518</v>
      </c>
      <c r="AC61" t="s">
        <v>128</v>
      </c>
      <c r="AD61" t="s">
        <v>519</v>
      </c>
      <c r="AE61" s="18">
        <v>4.0975456700000003E-2</v>
      </c>
      <c r="AF61" t="s">
        <v>736</v>
      </c>
      <c r="AG61" t="s">
        <v>143</v>
      </c>
      <c r="AH61" t="s">
        <v>737</v>
      </c>
      <c r="AI61" s="18">
        <v>0.2812292421</v>
      </c>
      <c r="AJ61" t="s">
        <v>738</v>
      </c>
      <c r="AK61" t="s">
        <v>134</v>
      </c>
      <c r="AL61" t="s">
        <v>739</v>
      </c>
      <c r="AM61" t="s">
        <v>736</v>
      </c>
      <c r="AN61" t="s">
        <v>143</v>
      </c>
      <c r="AO61" t="s">
        <v>737</v>
      </c>
      <c r="AP61" s="18">
        <v>4.0975456700000003E-2</v>
      </c>
      <c r="AQ61" t="s">
        <v>123</v>
      </c>
      <c r="AR61" t="b">
        <f>ISNUMBER(SEARCH('Consulta Por Puntos Baloto'!$E$5,B61,1))</f>
        <v>0</v>
      </c>
      <c r="AS61">
        <f t="shared" si="0"/>
        <v>31</v>
      </c>
      <c r="AT61" t="str">
        <f t="shared" si="1"/>
        <v>Punto pago</v>
      </c>
    </row>
    <row r="62" spans="1:46">
      <c r="A62" t="s">
        <v>740</v>
      </c>
      <c r="B62" t="s">
        <v>741</v>
      </c>
      <c r="C62" s="18">
        <v>1.6518682858</v>
      </c>
      <c r="D62" t="s">
        <v>463</v>
      </c>
      <c r="E62" t="s">
        <v>128</v>
      </c>
      <c r="F62" t="s">
        <v>464</v>
      </c>
      <c r="G62" s="18">
        <v>0.60325523719999996</v>
      </c>
      <c r="H62" t="s">
        <v>64</v>
      </c>
      <c r="I62" t="s">
        <v>130</v>
      </c>
      <c r="J62" t="s">
        <v>742</v>
      </c>
      <c r="K62" s="18">
        <v>0.60325523719999996</v>
      </c>
      <c r="L62" t="s">
        <v>64</v>
      </c>
      <c r="M62" t="s">
        <v>130</v>
      </c>
      <c r="N62" t="s">
        <v>742</v>
      </c>
      <c r="O62" s="18">
        <v>0.82822205059999998</v>
      </c>
      <c r="P62" t="s">
        <v>743</v>
      </c>
      <c r="Q62" t="s">
        <v>134</v>
      </c>
      <c r="R62" t="s">
        <v>744</v>
      </c>
      <c r="S62" s="18">
        <v>2.6740933863</v>
      </c>
      <c r="T62" t="s">
        <v>496</v>
      </c>
      <c r="U62" t="s">
        <v>130</v>
      </c>
      <c r="V62" t="s">
        <v>497</v>
      </c>
      <c r="W62" s="18">
        <v>0.73520310889999996</v>
      </c>
      <c r="X62" t="s">
        <v>745</v>
      </c>
      <c r="Y62" t="s">
        <v>130</v>
      </c>
      <c r="Z62" t="s">
        <v>746</v>
      </c>
      <c r="AA62" s="18">
        <v>0.64569883500000003</v>
      </c>
      <c r="AB62" t="s">
        <v>747</v>
      </c>
      <c r="AC62" t="s">
        <v>128</v>
      </c>
      <c r="AD62" t="s">
        <v>748</v>
      </c>
      <c r="AE62" s="18">
        <v>0.23753283059999999</v>
      </c>
      <c r="AF62" t="s">
        <v>749</v>
      </c>
      <c r="AG62" t="s">
        <v>143</v>
      </c>
      <c r="AH62" t="s">
        <v>750</v>
      </c>
      <c r="AI62" s="18">
        <v>0.55953379690000005</v>
      </c>
      <c r="AJ62" t="s">
        <v>751</v>
      </c>
      <c r="AK62" t="s">
        <v>134</v>
      </c>
      <c r="AL62" t="s">
        <v>752</v>
      </c>
      <c r="AM62" t="s">
        <v>749</v>
      </c>
      <c r="AN62" t="s">
        <v>143</v>
      </c>
      <c r="AO62" t="s">
        <v>750</v>
      </c>
      <c r="AP62" s="18">
        <v>0.23753283059999999</v>
      </c>
      <c r="AQ62" t="s">
        <v>123</v>
      </c>
      <c r="AR62" t="b">
        <f>ISNUMBER(SEARCH('Consulta Por Puntos Baloto'!$E$5,B62,1))</f>
        <v>0</v>
      </c>
      <c r="AS62">
        <f t="shared" si="0"/>
        <v>31</v>
      </c>
      <c r="AT62" t="str">
        <f t="shared" si="1"/>
        <v>Punto pago</v>
      </c>
    </row>
    <row r="63" spans="1:46">
      <c r="A63" t="s">
        <v>753</v>
      </c>
      <c r="B63" t="s">
        <v>754</v>
      </c>
      <c r="C63" s="18">
        <v>4.9902500293000003</v>
      </c>
      <c r="D63" t="s">
        <v>508</v>
      </c>
      <c r="E63" t="s">
        <v>509</v>
      </c>
      <c r="F63" t="s">
        <v>510</v>
      </c>
      <c r="G63" s="18">
        <v>1.0724635147999999</v>
      </c>
      <c r="H63" t="s">
        <v>64</v>
      </c>
      <c r="I63" t="s">
        <v>130</v>
      </c>
      <c r="J63" t="s">
        <v>707</v>
      </c>
      <c r="K63" s="18">
        <v>3.5739291200999999</v>
      </c>
      <c r="L63" t="s">
        <v>64</v>
      </c>
      <c r="M63" t="s">
        <v>112</v>
      </c>
      <c r="N63" t="s">
        <v>721</v>
      </c>
      <c r="O63" s="18">
        <v>3.1332414822999999</v>
      </c>
      <c r="P63" t="s">
        <v>513</v>
      </c>
      <c r="Q63" t="s">
        <v>509</v>
      </c>
      <c r="R63" t="s">
        <v>514</v>
      </c>
      <c r="S63" s="18">
        <v>1.7677983291999999</v>
      </c>
      <c r="T63" t="s">
        <v>515</v>
      </c>
      <c r="U63" t="s">
        <v>130</v>
      </c>
      <c r="V63" t="s">
        <v>516</v>
      </c>
      <c r="W63" s="18">
        <v>2.4643384320999999</v>
      </c>
      <c r="X63" t="s">
        <v>64</v>
      </c>
      <c r="Y63" t="s">
        <v>130</v>
      </c>
      <c r="Z63" t="s">
        <v>517</v>
      </c>
      <c r="AA63" s="18">
        <v>1.7677983291999999</v>
      </c>
      <c r="AB63" t="s">
        <v>518</v>
      </c>
      <c r="AC63" t="s">
        <v>128</v>
      </c>
      <c r="AD63" t="s">
        <v>519</v>
      </c>
      <c r="AE63" s="18">
        <v>0.19120081529999999</v>
      </c>
      <c r="AF63" t="s">
        <v>755</v>
      </c>
      <c r="AG63" t="s">
        <v>143</v>
      </c>
      <c r="AH63" t="s">
        <v>756</v>
      </c>
      <c r="AI63" s="18">
        <v>2.7001742299999999E-2</v>
      </c>
      <c r="AJ63" t="s">
        <v>757</v>
      </c>
      <c r="AK63" t="s">
        <v>134</v>
      </c>
      <c r="AL63" t="s">
        <v>758</v>
      </c>
      <c r="AM63" t="s">
        <v>757</v>
      </c>
      <c r="AN63" t="s">
        <v>134</v>
      </c>
      <c r="AO63" t="s">
        <v>758</v>
      </c>
      <c r="AP63" s="18">
        <v>2.7001742299999999E-2</v>
      </c>
      <c r="AQ63" t="s">
        <v>123</v>
      </c>
      <c r="AR63" t="b">
        <f>ISNUMBER(SEARCH('Consulta Por Puntos Baloto'!$E$5,B63,1))</f>
        <v>0</v>
      </c>
      <c r="AS63">
        <f t="shared" si="0"/>
        <v>35</v>
      </c>
      <c r="AT63" t="str">
        <f t="shared" si="1"/>
        <v>Punto red</v>
      </c>
    </row>
    <row r="64" spans="1:46">
      <c r="A64" t="s">
        <v>759</v>
      </c>
      <c r="B64" t="s">
        <v>760</v>
      </c>
      <c r="C64" s="18">
        <v>5.023757239</v>
      </c>
      <c r="D64" t="s">
        <v>508</v>
      </c>
      <c r="E64" t="s">
        <v>509</v>
      </c>
      <c r="F64" t="s">
        <v>510</v>
      </c>
      <c r="G64" s="18">
        <v>0.50115681170000004</v>
      </c>
      <c r="H64" t="s">
        <v>64</v>
      </c>
      <c r="I64" t="s">
        <v>130</v>
      </c>
      <c r="J64" t="s">
        <v>761</v>
      </c>
      <c r="K64" s="18">
        <v>3.5752647085000002</v>
      </c>
      <c r="L64" t="s">
        <v>64</v>
      </c>
      <c r="M64" t="s">
        <v>112</v>
      </c>
      <c r="N64" t="s">
        <v>721</v>
      </c>
      <c r="O64" s="18">
        <v>3.1333922366000002</v>
      </c>
      <c r="P64" t="s">
        <v>513</v>
      </c>
      <c r="Q64" t="s">
        <v>509</v>
      </c>
      <c r="R64" t="s">
        <v>514</v>
      </c>
      <c r="S64" s="18">
        <v>0.60195256789999996</v>
      </c>
      <c r="T64" t="s">
        <v>515</v>
      </c>
      <c r="U64" t="s">
        <v>130</v>
      </c>
      <c r="V64" t="s">
        <v>516</v>
      </c>
      <c r="W64" s="18">
        <v>3.5632925952000001</v>
      </c>
      <c r="X64" t="s">
        <v>64</v>
      </c>
      <c r="Y64" t="s">
        <v>130</v>
      </c>
      <c r="Z64" t="s">
        <v>517</v>
      </c>
      <c r="AA64" s="18">
        <v>0.60195256789999996</v>
      </c>
      <c r="AB64" t="s">
        <v>518</v>
      </c>
      <c r="AC64" t="s">
        <v>128</v>
      </c>
      <c r="AD64" t="s">
        <v>519</v>
      </c>
      <c r="AE64" s="18">
        <v>0.2222595795</v>
      </c>
      <c r="AF64" t="s">
        <v>445</v>
      </c>
      <c r="AG64" t="s">
        <v>143</v>
      </c>
      <c r="AH64" t="s">
        <v>762</v>
      </c>
      <c r="AI64" s="18">
        <v>0.13293074160000001</v>
      </c>
      <c r="AJ64" t="s">
        <v>763</v>
      </c>
      <c r="AK64" t="s">
        <v>134</v>
      </c>
      <c r="AL64" t="s">
        <v>764</v>
      </c>
      <c r="AM64" t="s">
        <v>763</v>
      </c>
      <c r="AN64" t="s">
        <v>134</v>
      </c>
      <c r="AO64" t="s">
        <v>764</v>
      </c>
      <c r="AP64" s="18">
        <v>0.13293074160000001</v>
      </c>
      <c r="AQ64" t="s">
        <v>123</v>
      </c>
      <c r="AR64" t="b">
        <f>ISNUMBER(SEARCH('Consulta Por Puntos Baloto'!$E$5,B64,1))</f>
        <v>0</v>
      </c>
      <c r="AS64">
        <f t="shared" si="0"/>
        <v>35</v>
      </c>
      <c r="AT64" t="str">
        <f t="shared" si="1"/>
        <v>Punto red</v>
      </c>
    </row>
    <row r="65" spans="1:46">
      <c r="A65" t="s">
        <v>765</v>
      </c>
      <c r="B65" t="s">
        <v>766</v>
      </c>
      <c r="C65" s="18">
        <v>5.7655326098000002</v>
      </c>
      <c r="D65" t="s">
        <v>526</v>
      </c>
      <c r="E65" t="s">
        <v>128</v>
      </c>
      <c r="F65" t="s">
        <v>527</v>
      </c>
      <c r="G65" s="18">
        <v>0.64736400110000003</v>
      </c>
      <c r="H65" t="s">
        <v>64</v>
      </c>
      <c r="I65" t="s">
        <v>130</v>
      </c>
      <c r="J65" t="s">
        <v>543</v>
      </c>
      <c r="K65" s="18">
        <v>2.3623685290999998</v>
      </c>
      <c r="L65" t="s">
        <v>64</v>
      </c>
      <c r="M65" t="s">
        <v>130</v>
      </c>
      <c r="N65" t="s">
        <v>512</v>
      </c>
      <c r="O65" s="18">
        <v>3.3917294720000002</v>
      </c>
      <c r="P65" t="s">
        <v>530</v>
      </c>
      <c r="Q65" t="s">
        <v>134</v>
      </c>
      <c r="R65" t="s">
        <v>531</v>
      </c>
      <c r="S65" s="18">
        <v>2.8386919928999998</v>
      </c>
      <c r="T65" t="s">
        <v>515</v>
      </c>
      <c r="U65" t="s">
        <v>130</v>
      </c>
      <c r="V65" t="s">
        <v>516</v>
      </c>
      <c r="W65" s="18">
        <v>2.3293719386</v>
      </c>
      <c r="X65" t="s">
        <v>64</v>
      </c>
      <c r="Y65" t="s">
        <v>130</v>
      </c>
      <c r="Z65" t="s">
        <v>517</v>
      </c>
      <c r="AA65" s="18">
        <v>2.3863596601000001</v>
      </c>
      <c r="AB65" t="s">
        <v>533</v>
      </c>
      <c r="AC65" t="s">
        <v>128</v>
      </c>
      <c r="AD65" t="s">
        <v>534</v>
      </c>
      <c r="AE65" s="18">
        <v>0.21009723969999999</v>
      </c>
      <c r="AF65" t="s">
        <v>767</v>
      </c>
      <c r="AG65" t="s">
        <v>143</v>
      </c>
      <c r="AH65" t="s">
        <v>768</v>
      </c>
      <c r="AI65" s="18">
        <v>0.248006279</v>
      </c>
      <c r="AJ65" t="s">
        <v>769</v>
      </c>
      <c r="AK65" t="s">
        <v>134</v>
      </c>
      <c r="AL65" t="s">
        <v>770</v>
      </c>
      <c r="AM65" t="s">
        <v>767</v>
      </c>
      <c r="AN65" t="s">
        <v>143</v>
      </c>
      <c r="AO65" t="s">
        <v>768</v>
      </c>
      <c r="AP65" s="18">
        <v>0.21009723969999999</v>
      </c>
      <c r="AQ65" t="s">
        <v>123</v>
      </c>
      <c r="AR65" t="b">
        <f>ISNUMBER(SEARCH('Consulta Por Puntos Baloto'!$E$5,B65,1))</f>
        <v>0</v>
      </c>
      <c r="AS65">
        <f t="shared" si="0"/>
        <v>31</v>
      </c>
      <c r="AT65" t="str">
        <f t="shared" si="1"/>
        <v>Punto pago</v>
      </c>
    </row>
    <row r="66" spans="1:46">
      <c r="A66" t="s">
        <v>771</v>
      </c>
      <c r="B66" t="s">
        <v>772</v>
      </c>
      <c r="C66" s="18">
        <v>5.8108808537999996</v>
      </c>
      <c r="D66" t="s">
        <v>526</v>
      </c>
      <c r="E66" t="s">
        <v>128</v>
      </c>
      <c r="F66" t="s">
        <v>527</v>
      </c>
      <c r="G66" s="18">
        <v>0.44682051830000002</v>
      </c>
      <c r="H66" t="s">
        <v>64</v>
      </c>
      <c r="I66" t="s">
        <v>130</v>
      </c>
      <c r="J66" t="s">
        <v>543</v>
      </c>
      <c r="K66" s="18">
        <v>2.1962217765999998</v>
      </c>
      <c r="L66" t="s">
        <v>64</v>
      </c>
      <c r="M66" t="s">
        <v>130</v>
      </c>
      <c r="N66" t="s">
        <v>512</v>
      </c>
      <c r="O66" s="18">
        <v>3.6052477634</v>
      </c>
      <c r="P66" t="s">
        <v>530</v>
      </c>
      <c r="Q66" t="s">
        <v>134</v>
      </c>
      <c r="R66" t="s">
        <v>531</v>
      </c>
      <c r="S66" s="18">
        <v>2.9767030179999998</v>
      </c>
      <c r="T66" t="s">
        <v>515</v>
      </c>
      <c r="U66" t="s">
        <v>130</v>
      </c>
      <c r="V66" t="s">
        <v>516</v>
      </c>
      <c r="W66" s="18">
        <v>2.1290573721000001</v>
      </c>
      <c r="X66" t="s">
        <v>64</v>
      </c>
      <c r="Y66" t="s">
        <v>130</v>
      </c>
      <c r="Z66" t="s">
        <v>517</v>
      </c>
      <c r="AA66" s="18">
        <v>2.5070334949999999</v>
      </c>
      <c r="AB66" t="s">
        <v>533</v>
      </c>
      <c r="AC66" t="s">
        <v>128</v>
      </c>
      <c r="AD66" t="s">
        <v>534</v>
      </c>
      <c r="AE66" s="18">
        <v>0.36665395210000001</v>
      </c>
      <c r="AF66" t="s">
        <v>767</v>
      </c>
      <c r="AG66" t="s">
        <v>143</v>
      </c>
      <c r="AH66" t="s">
        <v>768</v>
      </c>
      <c r="AI66" s="18">
        <v>0.1488925364</v>
      </c>
      <c r="AJ66" t="s">
        <v>773</v>
      </c>
      <c r="AK66" t="s">
        <v>134</v>
      </c>
      <c r="AL66" t="s">
        <v>774</v>
      </c>
      <c r="AM66" t="s">
        <v>773</v>
      </c>
      <c r="AN66" t="s">
        <v>134</v>
      </c>
      <c r="AO66" t="s">
        <v>774</v>
      </c>
      <c r="AP66" s="18">
        <v>0.1488925364</v>
      </c>
      <c r="AQ66" t="s">
        <v>123</v>
      </c>
      <c r="AR66" t="b">
        <f>ISNUMBER(SEARCH('Consulta Por Puntos Baloto'!$E$5,B66,1))</f>
        <v>0</v>
      </c>
      <c r="AS66">
        <f t="shared" si="0"/>
        <v>35</v>
      </c>
      <c r="AT66" t="str">
        <f t="shared" si="1"/>
        <v>Punto red</v>
      </c>
    </row>
    <row r="67" spans="1:46">
      <c r="A67" t="s">
        <v>775</v>
      </c>
      <c r="B67" t="s">
        <v>776</v>
      </c>
      <c r="C67" s="18">
        <v>5.7617898906000002</v>
      </c>
      <c r="D67" t="s">
        <v>526</v>
      </c>
      <c r="E67" t="s">
        <v>128</v>
      </c>
      <c r="F67" t="s">
        <v>527</v>
      </c>
      <c r="G67" s="18">
        <v>0.39153783240000001</v>
      </c>
      <c r="H67" t="s">
        <v>64</v>
      </c>
      <c r="I67" t="s">
        <v>130</v>
      </c>
      <c r="J67" t="s">
        <v>543</v>
      </c>
      <c r="K67" s="18">
        <v>2.1322983487</v>
      </c>
      <c r="L67" t="s">
        <v>64</v>
      </c>
      <c r="M67" t="s">
        <v>130</v>
      </c>
      <c r="N67" t="s">
        <v>512</v>
      </c>
      <c r="O67" s="18">
        <v>3.627717525</v>
      </c>
      <c r="P67" t="s">
        <v>530</v>
      </c>
      <c r="Q67" t="s">
        <v>134</v>
      </c>
      <c r="R67" t="s">
        <v>531</v>
      </c>
      <c r="S67" s="18">
        <v>3.0428132523999998</v>
      </c>
      <c r="T67" t="s">
        <v>515</v>
      </c>
      <c r="U67" t="s">
        <v>130</v>
      </c>
      <c r="V67" t="s">
        <v>516</v>
      </c>
      <c r="W67" s="18">
        <v>2.1234039081999998</v>
      </c>
      <c r="X67" t="s">
        <v>64</v>
      </c>
      <c r="Y67" t="s">
        <v>130</v>
      </c>
      <c r="Z67" t="s">
        <v>517</v>
      </c>
      <c r="AA67" s="18">
        <v>2.4800321058999999</v>
      </c>
      <c r="AB67" t="s">
        <v>533</v>
      </c>
      <c r="AC67" t="s">
        <v>128</v>
      </c>
      <c r="AD67" t="s">
        <v>534</v>
      </c>
      <c r="AE67" s="18">
        <v>0.42645335870000001</v>
      </c>
      <c r="AF67" t="s">
        <v>767</v>
      </c>
      <c r="AG67" t="s">
        <v>143</v>
      </c>
      <c r="AH67" t="s">
        <v>768</v>
      </c>
      <c r="AI67" s="18">
        <v>8.1608558400000003E-2</v>
      </c>
      <c r="AJ67" t="s">
        <v>773</v>
      </c>
      <c r="AK67" t="s">
        <v>134</v>
      </c>
      <c r="AL67" t="s">
        <v>774</v>
      </c>
      <c r="AM67" t="s">
        <v>773</v>
      </c>
      <c r="AN67" t="s">
        <v>134</v>
      </c>
      <c r="AO67" t="s">
        <v>774</v>
      </c>
      <c r="AP67" s="18">
        <v>8.1608558400000003E-2</v>
      </c>
      <c r="AQ67" t="s">
        <v>123</v>
      </c>
      <c r="AR67" t="b">
        <f>ISNUMBER(SEARCH('Consulta Por Puntos Baloto'!$E$5,B67,1))</f>
        <v>0</v>
      </c>
      <c r="AS67">
        <f t="shared" ref="AS67:AS130" si="2">MATCH(AP67,A67:AL67,0)</f>
        <v>35</v>
      </c>
      <c r="AT67" t="str">
        <f t="shared" ref="AT67:AT130" si="3">+VLOOKUP(AS67,$AW$2:$AX$10,2,0)</f>
        <v>Punto red</v>
      </c>
    </row>
    <row r="68" spans="1:46">
      <c r="A68" t="s">
        <v>777</v>
      </c>
      <c r="B68" t="s">
        <v>778</v>
      </c>
      <c r="C68" s="18">
        <v>6.2683394859000003</v>
      </c>
      <c r="D68" t="s">
        <v>508</v>
      </c>
      <c r="E68" t="s">
        <v>509</v>
      </c>
      <c r="F68" t="s">
        <v>510</v>
      </c>
      <c r="G68" s="18">
        <v>1.5325241532</v>
      </c>
      <c r="H68" t="s">
        <v>64</v>
      </c>
      <c r="I68" t="s">
        <v>130</v>
      </c>
      <c r="J68" t="s">
        <v>779</v>
      </c>
      <c r="K68" s="18">
        <v>4.6114597239000004</v>
      </c>
      <c r="L68" t="s">
        <v>64</v>
      </c>
      <c r="M68" t="s">
        <v>130</v>
      </c>
      <c r="N68" t="s">
        <v>529</v>
      </c>
      <c r="O68" s="18">
        <v>1.616367643</v>
      </c>
      <c r="P68" t="s">
        <v>530</v>
      </c>
      <c r="Q68" t="s">
        <v>134</v>
      </c>
      <c r="R68" t="s">
        <v>531</v>
      </c>
      <c r="S68" s="18">
        <v>1.7164116166000001</v>
      </c>
      <c r="T68" t="s">
        <v>515</v>
      </c>
      <c r="U68" t="s">
        <v>130</v>
      </c>
      <c r="V68" t="s">
        <v>516</v>
      </c>
      <c r="W68" s="18">
        <v>4.4844661951999996</v>
      </c>
      <c r="X68" t="s">
        <v>64</v>
      </c>
      <c r="Y68" t="s">
        <v>130</v>
      </c>
      <c r="Z68" t="s">
        <v>532</v>
      </c>
      <c r="AA68" s="18">
        <v>1.7164116166000001</v>
      </c>
      <c r="AB68" t="s">
        <v>518</v>
      </c>
      <c r="AC68" t="s">
        <v>128</v>
      </c>
      <c r="AD68" t="s">
        <v>519</v>
      </c>
      <c r="AE68" s="18">
        <v>3.0645682399999999E-2</v>
      </c>
      <c r="AF68" t="s">
        <v>780</v>
      </c>
      <c r="AG68" t="s">
        <v>143</v>
      </c>
      <c r="AH68" t="s">
        <v>781</v>
      </c>
      <c r="AI68" s="18">
        <v>1.8052291099999999E-2</v>
      </c>
      <c r="AJ68" t="s">
        <v>782</v>
      </c>
      <c r="AK68" t="s">
        <v>134</v>
      </c>
      <c r="AL68" t="s">
        <v>783</v>
      </c>
      <c r="AM68" t="s">
        <v>782</v>
      </c>
      <c r="AN68" t="s">
        <v>134</v>
      </c>
      <c r="AO68" t="s">
        <v>783</v>
      </c>
      <c r="AP68" s="18">
        <v>1.8052291099999999E-2</v>
      </c>
      <c r="AQ68" t="s">
        <v>123</v>
      </c>
      <c r="AR68" t="b">
        <f>ISNUMBER(SEARCH('Consulta Por Puntos Baloto'!$E$5,B68,1))</f>
        <v>0</v>
      </c>
      <c r="AS68">
        <f t="shared" si="2"/>
        <v>35</v>
      </c>
      <c r="AT68" t="str">
        <f t="shared" si="3"/>
        <v>Punto red</v>
      </c>
    </row>
    <row r="69" spans="1:46">
      <c r="A69" t="s">
        <v>784</v>
      </c>
      <c r="B69" t="s">
        <v>785</v>
      </c>
      <c r="C69" s="18">
        <v>0.72144602690000004</v>
      </c>
      <c r="D69" t="s">
        <v>786</v>
      </c>
      <c r="E69" t="s">
        <v>128</v>
      </c>
      <c r="F69" t="s">
        <v>787</v>
      </c>
      <c r="G69" s="18">
        <v>0.59081774929999997</v>
      </c>
      <c r="H69" t="s">
        <v>675</v>
      </c>
      <c r="I69" t="s">
        <v>130</v>
      </c>
      <c r="J69" t="s">
        <v>788</v>
      </c>
      <c r="K69" s="18">
        <v>1.3505132413000001</v>
      </c>
      <c r="L69" t="s">
        <v>64</v>
      </c>
      <c r="M69" t="s">
        <v>130</v>
      </c>
      <c r="N69" t="s">
        <v>789</v>
      </c>
      <c r="O69" s="18">
        <v>1.1184362568999999</v>
      </c>
      <c r="P69" t="s">
        <v>207</v>
      </c>
      <c r="Q69" t="s">
        <v>134</v>
      </c>
      <c r="R69" t="s">
        <v>208</v>
      </c>
      <c r="S69" s="18">
        <v>0.69822461049999995</v>
      </c>
      <c r="T69" t="s">
        <v>675</v>
      </c>
      <c r="U69" t="s">
        <v>130</v>
      </c>
      <c r="V69" t="s">
        <v>676</v>
      </c>
      <c r="W69" s="18">
        <v>0.61836255669999995</v>
      </c>
      <c r="X69" t="s">
        <v>64</v>
      </c>
      <c r="Y69" t="s">
        <v>130</v>
      </c>
      <c r="Z69" t="s">
        <v>790</v>
      </c>
      <c r="AA69" s="18">
        <v>0.69822461049999995</v>
      </c>
      <c r="AB69" t="s">
        <v>791</v>
      </c>
      <c r="AC69" t="s">
        <v>128</v>
      </c>
      <c r="AD69" t="s">
        <v>792</v>
      </c>
      <c r="AE69" s="18">
        <v>0.31786631189999998</v>
      </c>
      <c r="AF69" t="s">
        <v>793</v>
      </c>
      <c r="AG69" t="s">
        <v>143</v>
      </c>
      <c r="AH69" t="s">
        <v>794</v>
      </c>
      <c r="AI69" s="18">
        <v>0.28934829369999998</v>
      </c>
      <c r="AJ69" t="s">
        <v>795</v>
      </c>
      <c r="AK69" t="s">
        <v>134</v>
      </c>
      <c r="AL69" t="s">
        <v>796</v>
      </c>
      <c r="AM69" t="s">
        <v>795</v>
      </c>
      <c r="AN69" t="s">
        <v>134</v>
      </c>
      <c r="AO69" t="s">
        <v>796</v>
      </c>
      <c r="AP69" s="18">
        <v>0.28934829369999998</v>
      </c>
      <c r="AQ69" t="s">
        <v>123</v>
      </c>
      <c r="AR69" t="b">
        <f>ISNUMBER(SEARCH('Consulta Por Puntos Baloto'!$E$5,B69,1))</f>
        <v>0</v>
      </c>
      <c r="AS69">
        <f t="shared" si="2"/>
        <v>35</v>
      </c>
      <c r="AT69" t="str">
        <f t="shared" si="3"/>
        <v>Punto red</v>
      </c>
    </row>
    <row r="70" spans="1:46">
      <c r="A70" t="s">
        <v>797</v>
      </c>
      <c r="B70" t="s">
        <v>798</v>
      </c>
      <c r="C70" s="18">
        <v>6.0918431092000001</v>
      </c>
      <c r="D70" t="s">
        <v>526</v>
      </c>
      <c r="E70" t="s">
        <v>128</v>
      </c>
      <c r="F70" t="s">
        <v>527</v>
      </c>
      <c r="G70" s="18">
        <v>1.6738253347000001</v>
      </c>
      <c r="H70" t="s">
        <v>64</v>
      </c>
      <c r="I70" t="s">
        <v>130</v>
      </c>
      <c r="J70" t="s">
        <v>707</v>
      </c>
      <c r="K70" s="18">
        <v>3.9137662985000001</v>
      </c>
      <c r="L70" t="s">
        <v>64</v>
      </c>
      <c r="M70" t="s">
        <v>130</v>
      </c>
      <c r="N70" t="s">
        <v>512</v>
      </c>
      <c r="O70" s="18">
        <v>2.0555185633000002</v>
      </c>
      <c r="P70" t="s">
        <v>530</v>
      </c>
      <c r="Q70" t="s">
        <v>134</v>
      </c>
      <c r="R70" t="s">
        <v>531</v>
      </c>
      <c r="S70" s="18">
        <v>1.8412229864</v>
      </c>
      <c r="T70" t="s">
        <v>515</v>
      </c>
      <c r="U70" t="s">
        <v>130</v>
      </c>
      <c r="V70" t="s">
        <v>516</v>
      </c>
      <c r="W70" s="18">
        <v>3.7543636223000001</v>
      </c>
      <c r="X70" t="s">
        <v>64</v>
      </c>
      <c r="Y70" t="s">
        <v>130</v>
      </c>
      <c r="Z70" t="s">
        <v>532</v>
      </c>
      <c r="AA70" s="18">
        <v>1.8412229864</v>
      </c>
      <c r="AB70" t="s">
        <v>518</v>
      </c>
      <c r="AC70" t="s">
        <v>128</v>
      </c>
      <c r="AD70" t="s">
        <v>519</v>
      </c>
      <c r="AE70" s="18">
        <v>8.5446586099999999E-2</v>
      </c>
      <c r="AF70" t="s">
        <v>708</v>
      </c>
      <c r="AG70" t="s">
        <v>143</v>
      </c>
      <c r="AH70" t="s">
        <v>709</v>
      </c>
      <c r="AI70" s="18">
        <v>3.5358257800000001E-2</v>
      </c>
      <c r="AJ70" t="s">
        <v>799</v>
      </c>
      <c r="AK70" t="s">
        <v>134</v>
      </c>
      <c r="AL70" t="s">
        <v>800</v>
      </c>
      <c r="AM70" t="s">
        <v>799</v>
      </c>
      <c r="AN70" t="s">
        <v>134</v>
      </c>
      <c r="AO70" t="s">
        <v>800</v>
      </c>
      <c r="AP70" s="18">
        <v>3.5358257800000001E-2</v>
      </c>
      <c r="AQ70" t="s">
        <v>123</v>
      </c>
      <c r="AR70" t="b">
        <f>ISNUMBER(SEARCH('Consulta Por Puntos Baloto'!$E$5,B70,1))</f>
        <v>0</v>
      </c>
      <c r="AS70">
        <f t="shared" si="2"/>
        <v>35</v>
      </c>
      <c r="AT70" t="str">
        <f t="shared" si="3"/>
        <v>Punto red</v>
      </c>
    </row>
    <row r="71" spans="1:46">
      <c r="A71" t="s">
        <v>801</v>
      </c>
      <c r="B71" t="s">
        <v>802</v>
      </c>
      <c r="C71" s="18">
        <v>2.5602786241</v>
      </c>
      <c r="D71" t="s">
        <v>169</v>
      </c>
      <c r="E71" t="s">
        <v>128</v>
      </c>
      <c r="F71" t="s">
        <v>170</v>
      </c>
      <c r="G71" s="18">
        <v>0.80539936909999998</v>
      </c>
      <c r="H71" t="s">
        <v>64</v>
      </c>
      <c r="I71" t="s">
        <v>130</v>
      </c>
      <c r="J71" t="s">
        <v>803</v>
      </c>
      <c r="K71" s="18">
        <v>2.3015348358000001</v>
      </c>
      <c r="L71" t="s">
        <v>64</v>
      </c>
      <c r="M71" t="s">
        <v>130</v>
      </c>
      <c r="N71" t="s">
        <v>804</v>
      </c>
      <c r="O71" s="18">
        <v>1.3314025662</v>
      </c>
      <c r="P71" t="s">
        <v>805</v>
      </c>
      <c r="Q71" t="s">
        <v>134</v>
      </c>
      <c r="R71" t="s">
        <v>806</v>
      </c>
      <c r="S71" s="18">
        <v>3.4337478136000001</v>
      </c>
      <c r="T71" t="s">
        <v>807</v>
      </c>
      <c r="U71" t="s">
        <v>130</v>
      </c>
      <c r="V71" t="s">
        <v>808</v>
      </c>
      <c r="W71" s="18">
        <v>1.0692520837999999</v>
      </c>
      <c r="X71" t="s">
        <v>64</v>
      </c>
      <c r="Y71" t="s">
        <v>130</v>
      </c>
      <c r="Z71" t="s">
        <v>809</v>
      </c>
      <c r="AA71" s="18">
        <v>0.9538275115</v>
      </c>
      <c r="AB71" t="s">
        <v>810</v>
      </c>
      <c r="AC71" t="s">
        <v>128</v>
      </c>
      <c r="AD71" t="s">
        <v>811</v>
      </c>
      <c r="AE71" s="18">
        <v>0.50747995150000003</v>
      </c>
      <c r="AF71" t="s">
        <v>812</v>
      </c>
      <c r="AG71" t="s">
        <v>143</v>
      </c>
      <c r="AH71" t="s">
        <v>813</v>
      </c>
      <c r="AI71" s="18">
        <v>0.44297544319999999</v>
      </c>
      <c r="AJ71" t="s">
        <v>814</v>
      </c>
      <c r="AK71" t="s">
        <v>134</v>
      </c>
      <c r="AL71" t="s">
        <v>815</v>
      </c>
      <c r="AM71" t="s">
        <v>814</v>
      </c>
      <c r="AN71" t="s">
        <v>134</v>
      </c>
      <c r="AO71" t="s">
        <v>815</v>
      </c>
      <c r="AP71" s="18">
        <v>0.44297544319999999</v>
      </c>
      <c r="AQ71" t="s">
        <v>123</v>
      </c>
      <c r="AR71" t="b">
        <f>ISNUMBER(SEARCH('Consulta Por Puntos Baloto'!$E$5,B71,1))</f>
        <v>0</v>
      </c>
      <c r="AS71">
        <f t="shared" si="2"/>
        <v>35</v>
      </c>
      <c r="AT71" t="str">
        <f t="shared" si="3"/>
        <v>Punto red</v>
      </c>
    </row>
    <row r="72" spans="1:46">
      <c r="A72" t="s">
        <v>816</v>
      </c>
      <c r="B72" t="s">
        <v>817</v>
      </c>
      <c r="C72" s="18">
        <v>0.1238131172</v>
      </c>
      <c r="D72" t="s">
        <v>541</v>
      </c>
      <c r="E72" t="s">
        <v>128</v>
      </c>
      <c r="F72" t="s">
        <v>542</v>
      </c>
      <c r="G72" s="18">
        <v>0.1832254831</v>
      </c>
      <c r="H72" t="s">
        <v>64</v>
      </c>
      <c r="I72" t="s">
        <v>130</v>
      </c>
      <c r="J72" t="s">
        <v>370</v>
      </c>
      <c r="K72" s="18">
        <v>0.1832254831</v>
      </c>
      <c r="L72" t="s">
        <v>64</v>
      </c>
      <c r="M72" t="s">
        <v>130</v>
      </c>
      <c r="N72" t="s">
        <v>370</v>
      </c>
      <c r="O72" s="18">
        <v>1.7050614692999999</v>
      </c>
      <c r="P72" t="s">
        <v>133</v>
      </c>
      <c r="Q72" t="s">
        <v>134</v>
      </c>
      <c r="R72" t="s">
        <v>135</v>
      </c>
      <c r="S72" s="18">
        <v>2.8514924309</v>
      </c>
      <c r="T72" t="s">
        <v>371</v>
      </c>
      <c r="U72" t="s">
        <v>130</v>
      </c>
      <c r="V72" t="s">
        <v>372</v>
      </c>
      <c r="W72" s="18">
        <v>3.3041518272000001</v>
      </c>
      <c r="X72" t="s">
        <v>64</v>
      </c>
      <c r="Y72" t="s">
        <v>130</v>
      </c>
      <c r="Z72" t="s">
        <v>569</v>
      </c>
      <c r="AA72" s="18">
        <v>0.25499228730000001</v>
      </c>
      <c r="AB72" t="s">
        <v>818</v>
      </c>
      <c r="AC72" t="s">
        <v>128</v>
      </c>
      <c r="AD72" t="s">
        <v>819</v>
      </c>
      <c r="AE72" s="18">
        <v>1.8177184200000002E-2</v>
      </c>
      <c r="AF72" t="s">
        <v>820</v>
      </c>
      <c r="AG72" t="s">
        <v>143</v>
      </c>
      <c r="AH72" t="s">
        <v>821</v>
      </c>
      <c r="AI72" s="18">
        <v>6.8409211499999997E-2</v>
      </c>
      <c r="AJ72" t="s">
        <v>822</v>
      </c>
      <c r="AK72" t="s">
        <v>134</v>
      </c>
      <c r="AL72" t="s">
        <v>823</v>
      </c>
      <c r="AM72" t="s">
        <v>820</v>
      </c>
      <c r="AN72" t="s">
        <v>143</v>
      </c>
      <c r="AO72" t="s">
        <v>821</v>
      </c>
      <c r="AP72" s="18">
        <v>1.8177184200000002E-2</v>
      </c>
      <c r="AQ72" t="s">
        <v>123</v>
      </c>
      <c r="AR72" t="b">
        <f>ISNUMBER(SEARCH('Consulta Por Puntos Baloto'!$E$5,B72,1))</f>
        <v>0</v>
      </c>
      <c r="AS72">
        <f t="shared" si="2"/>
        <v>31</v>
      </c>
      <c r="AT72" t="str">
        <f t="shared" si="3"/>
        <v>Punto pago</v>
      </c>
    </row>
    <row r="73" spans="1:46">
      <c r="A73" t="s">
        <v>824</v>
      </c>
      <c r="B73" t="s">
        <v>825</v>
      </c>
      <c r="C73" s="18">
        <v>6.2641510408999999</v>
      </c>
      <c r="D73" t="s">
        <v>508</v>
      </c>
      <c r="E73" t="s">
        <v>509</v>
      </c>
      <c r="F73" t="s">
        <v>510</v>
      </c>
      <c r="G73" s="18">
        <v>1.6167852084000001</v>
      </c>
      <c r="H73" t="s">
        <v>515</v>
      </c>
      <c r="I73" t="s">
        <v>130</v>
      </c>
      <c r="J73" t="s">
        <v>516</v>
      </c>
      <c r="K73" s="18">
        <v>4.5702437223999999</v>
      </c>
      <c r="L73" t="s">
        <v>64</v>
      </c>
      <c r="M73" t="s">
        <v>130</v>
      </c>
      <c r="N73" t="s">
        <v>529</v>
      </c>
      <c r="O73" s="18">
        <v>1.7879052389000001</v>
      </c>
      <c r="P73" t="s">
        <v>530</v>
      </c>
      <c r="Q73" t="s">
        <v>134</v>
      </c>
      <c r="R73" t="s">
        <v>531</v>
      </c>
      <c r="S73" s="18">
        <v>1.6167852084000001</v>
      </c>
      <c r="T73" t="s">
        <v>515</v>
      </c>
      <c r="U73" t="s">
        <v>130</v>
      </c>
      <c r="V73" t="s">
        <v>516</v>
      </c>
      <c r="W73" s="18">
        <v>4.2408378218999996</v>
      </c>
      <c r="X73" t="s">
        <v>64</v>
      </c>
      <c r="Y73" t="s">
        <v>130</v>
      </c>
      <c r="Z73" t="s">
        <v>532</v>
      </c>
      <c r="AA73" s="18">
        <v>1.6167852084000001</v>
      </c>
      <c r="AB73" t="s">
        <v>518</v>
      </c>
      <c r="AC73" t="s">
        <v>128</v>
      </c>
      <c r="AD73" t="s">
        <v>519</v>
      </c>
      <c r="AE73" s="18">
        <v>4.7390901399999998E-2</v>
      </c>
      <c r="AF73" t="s">
        <v>826</v>
      </c>
      <c r="AG73" t="s">
        <v>143</v>
      </c>
      <c r="AH73" t="s">
        <v>827</v>
      </c>
      <c r="AI73" s="18">
        <v>9.7355847199999998E-2</v>
      </c>
      <c r="AJ73" t="s">
        <v>828</v>
      </c>
      <c r="AK73" t="s">
        <v>134</v>
      </c>
      <c r="AL73" t="s">
        <v>829</v>
      </c>
      <c r="AM73" t="s">
        <v>826</v>
      </c>
      <c r="AN73" t="s">
        <v>143</v>
      </c>
      <c r="AO73" t="s">
        <v>827</v>
      </c>
      <c r="AP73" s="18">
        <v>4.7390901399999998E-2</v>
      </c>
      <c r="AQ73" t="s">
        <v>123</v>
      </c>
      <c r="AR73" t="b">
        <f>ISNUMBER(SEARCH('Consulta Por Puntos Baloto'!$E$5,B73,1))</f>
        <v>0</v>
      </c>
      <c r="AS73">
        <f t="shared" si="2"/>
        <v>31</v>
      </c>
      <c r="AT73" t="str">
        <f t="shared" si="3"/>
        <v>Punto pago</v>
      </c>
    </row>
    <row r="74" spans="1:46">
      <c r="A74" t="s">
        <v>830</v>
      </c>
      <c r="B74" t="s">
        <v>831</v>
      </c>
      <c r="C74" s="18">
        <v>6.7418188677000002</v>
      </c>
      <c r="D74" t="s">
        <v>127</v>
      </c>
      <c r="E74" t="s">
        <v>128</v>
      </c>
      <c r="F74" t="s">
        <v>129</v>
      </c>
      <c r="G74" s="18">
        <v>1.5666909228999999</v>
      </c>
      <c r="H74" t="s">
        <v>64</v>
      </c>
      <c r="I74" t="s">
        <v>130</v>
      </c>
      <c r="J74" t="s">
        <v>369</v>
      </c>
      <c r="K74" s="18">
        <v>8.3006867497000005</v>
      </c>
      <c r="L74" t="s">
        <v>64</v>
      </c>
      <c r="M74" t="s">
        <v>130</v>
      </c>
      <c r="N74" t="s">
        <v>370</v>
      </c>
      <c r="O74" s="18">
        <v>6.6458781889000003</v>
      </c>
      <c r="P74" t="s">
        <v>133</v>
      </c>
      <c r="Q74" t="s">
        <v>134</v>
      </c>
      <c r="R74" t="s">
        <v>135</v>
      </c>
      <c r="S74" s="18">
        <v>9.3636859403999999</v>
      </c>
      <c r="T74" t="s">
        <v>371</v>
      </c>
      <c r="U74" t="s">
        <v>130</v>
      </c>
      <c r="V74" t="s">
        <v>372</v>
      </c>
      <c r="W74" s="18">
        <v>8.1594573555000007</v>
      </c>
      <c r="X74" t="s">
        <v>64</v>
      </c>
      <c r="Y74" t="s">
        <v>130</v>
      </c>
      <c r="Z74" t="s">
        <v>373</v>
      </c>
      <c r="AA74" s="18">
        <v>6.8841062068000003</v>
      </c>
      <c r="AB74" t="s">
        <v>140</v>
      </c>
      <c r="AC74" t="s">
        <v>128</v>
      </c>
      <c r="AD74" t="s">
        <v>141</v>
      </c>
      <c r="AE74" s="18">
        <v>0.1035598408</v>
      </c>
      <c r="AF74" t="s">
        <v>832</v>
      </c>
      <c r="AG74" t="s">
        <v>143</v>
      </c>
      <c r="AH74" t="s">
        <v>833</v>
      </c>
      <c r="AI74" s="18">
        <v>8.6939058900000005E-2</v>
      </c>
      <c r="AJ74" t="s">
        <v>834</v>
      </c>
      <c r="AK74" t="s">
        <v>134</v>
      </c>
      <c r="AL74" t="s">
        <v>835</v>
      </c>
      <c r="AM74" t="s">
        <v>834</v>
      </c>
      <c r="AN74" t="s">
        <v>134</v>
      </c>
      <c r="AO74" t="s">
        <v>835</v>
      </c>
      <c r="AP74" s="18">
        <v>8.6939058900000005E-2</v>
      </c>
      <c r="AQ74" t="s">
        <v>123</v>
      </c>
      <c r="AR74" t="b">
        <f>ISNUMBER(SEARCH('Consulta Por Puntos Baloto'!$E$5,B74,1))</f>
        <v>0</v>
      </c>
      <c r="AS74">
        <f t="shared" si="2"/>
        <v>35</v>
      </c>
      <c r="AT74" t="str">
        <f t="shared" si="3"/>
        <v>Punto red</v>
      </c>
    </row>
    <row r="75" spans="1:46">
      <c r="A75" t="s">
        <v>836</v>
      </c>
      <c r="B75" t="s">
        <v>837</v>
      </c>
      <c r="C75" s="18">
        <v>1.0883801018999999</v>
      </c>
      <c r="D75" t="s">
        <v>526</v>
      </c>
      <c r="E75" t="s">
        <v>128</v>
      </c>
      <c r="F75" t="s">
        <v>527</v>
      </c>
      <c r="G75" s="18">
        <v>0.51635688810000002</v>
      </c>
      <c r="H75" t="s">
        <v>498</v>
      </c>
      <c r="I75" t="s">
        <v>130</v>
      </c>
      <c r="J75" t="s">
        <v>838</v>
      </c>
      <c r="K75" s="18">
        <v>0.70048221160000002</v>
      </c>
      <c r="L75" t="s">
        <v>64</v>
      </c>
      <c r="M75" t="s">
        <v>130</v>
      </c>
      <c r="N75" t="s">
        <v>440</v>
      </c>
      <c r="O75" s="18">
        <v>0.66619723139999998</v>
      </c>
      <c r="P75" t="s">
        <v>494</v>
      </c>
      <c r="Q75" t="s">
        <v>134</v>
      </c>
      <c r="R75" t="s">
        <v>495</v>
      </c>
      <c r="S75" s="18">
        <v>2.1427824056999998</v>
      </c>
      <c r="T75" t="s">
        <v>496</v>
      </c>
      <c r="U75" t="s">
        <v>130</v>
      </c>
      <c r="V75" t="s">
        <v>497</v>
      </c>
      <c r="W75" s="18">
        <v>0.51635688810000002</v>
      </c>
      <c r="X75" t="s">
        <v>498</v>
      </c>
      <c r="Y75" t="s">
        <v>130</v>
      </c>
      <c r="Z75" t="s">
        <v>499</v>
      </c>
      <c r="AA75" s="18">
        <v>0.66619723139999998</v>
      </c>
      <c r="AB75" t="s">
        <v>500</v>
      </c>
      <c r="AC75" t="s">
        <v>128</v>
      </c>
      <c r="AD75" t="s">
        <v>501</v>
      </c>
      <c r="AE75" s="18">
        <v>0.19110431280000001</v>
      </c>
      <c r="AF75" t="s">
        <v>839</v>
      </c>
      <c r="AG75" t="s">
        <v>143</v>
      </c>
      <c r="AH75" t="s">
        <v>840</v>
      </c>
      <c r="AI75" s="18">
        <v>0.462141315</v>
      </c>
      <c r="AJ75" t="s">
        <v>841</v>
      </c>
      <c r="AK75" t="s">
        <v>134</v>
      </c>
      <c r="AL75" t="s">
        <v>842</v>
      </c>
      <c r="AM75" t="s">
        <v>839</v>
      </c>
      <c r="AN75" t="s">
        <v>143</v>
      </c>
      <c r="AO75" t="s">
        <v>840</v>
      </c>
      <c r="AP75" s="18">
        <v>0.19110431280000001</v>
      </c>
      <c r="AQ75" t="s">
        <v>123</v>
      </c>
      <c r="AR75" t="b">
        <f>ISNUMBER(SEARCH('Consulta Por Puntos Baloto'!$E$5,B75,1))</f>
        <v>0</v>
      </c>
      <c r="AS75">
        <f t="shared" si="2"/>
        <v>31</v>
      </c>
      <c r="AT75" t="str">
        <f t="shared" si="3"/>
        <v>Punto pago</v>
      </c>
    </row>
    <row r="76" spans="1:46">
      <c r="A76" t="s">
        <v>843</v>
      </c>
      <c r="B76" t="s">
        <v>844</v>
      </c>
      <c r="C76" s="18">
        <v>1.0198758387</v>
      </c>
      <c r="D76" t="s">
        <v>481</v>
      </c>
      <c r="E76" t="s">
        <v>128</v>
      </c>
      <c r="F76" t="s">
        <v>482</v>
      </c>
      <c r="G76" s="18">
        <v>0.97413931109999996</v>
      </c>
      <c r="H76" t="s">
        <v>483</v>
      </c>
      <c r="I76" t="s">
        <v>130</v>
      </c>
      <c r="J76" t="s">
        <v>484</v>
      </c>
      <c r="K76" s="18">
        <v>1.9023564512</v>
      </c>
      <c r="L76" t="s">
        <v>64</v>
      </c>
      <c r="M76" t="s">
        <v>130</v>
      </c>
      <c r="N76" t="s">
        <v>440</v>
      </c>
      <c r="O76" s="18">
        <v>2.1580411658999998</v>
      </c>
      <c r="P76" t="s">
        <v>441</v>
      </c>
      <c r="Q76" t="s">
        <v>134</v>
      </c>
      <c r="R76" t="s">
        <v>442</v>
      </c>
      <c r="S76" s="18">
        <v>2.6238638623999999</v>
      </c>
      <c r="T76" t="s">
        <v>371</v>
      </c>
      <c r="U76" t="s">
        <v>130</v>
      </c>
      <c r="V76" t="s">
        <v>372</v>
      </c>
      <c r="W76" s="18">
        <v>2.5208026616999999</v>
      </c>
      <c r="X76" t="s">
        <v>64</v>
      </c>
      <c r="Y76" t="s">
        <v>130</v>
      </c>
      <c r="Z76" t="s">
        <v>209</v>
      </c>
      <c r="AA76" s="18">
        <v>0.94039369340000001</v>
      </c>
      <c r="AB76" s="19" t="s">
        <v>485</v>
      </c>
      <c r="AC76" t="s">
        <v>128</v>
      </c>
      <c r="AD76" t="s">
        <v>486</v>
      </c>
      <c r="AE76" s="18">
        <v>0.22623666449999999</v>
      </c>
      <c r="AF76" t="s">
        <v>845</v>
      </c>
      <c r="AG76" t="s">
        <v>143</v>
      </c>
      <c r="AH76" t="s">
        <v>846</v>
      </c>
      <c r="AI76" s="18">
        <v>6.9562900999999996E-2</v>
      </c>
      <c r="AJ76" t="s">
        <v>847</v>
      </c>
      <c r="AK76" t="s">
        <v>134</v>
      </c>
      <c r="AL76" t="s">
        <v>848</v>
      </c>
      <c r="AM76" t="s">
        <v>847</v>
      </c>
      <c r="AN76" t="s">
        <v>134</v>
      </c>
      <c r="AO76" t="s">
        <v>848</v>
      </c>
      <c r="AP76" s="18">
        <v>6.9562900999999996E-2</v>
      </c>
      <c r="AQ76" t="s">
        <v>123</v>
      </c>
      <c r="AR76" t="b">
        <f>ISNUMBER(SEARCH('Consulta Por Puntos Baloto'!$E$5,B76,1))</f>
        <v>0</v>
      </c>
      <c r="AS76">
        <f t="shared" si="2"/>
        <v>35</v>
      </c>
      <c r="AT76" t="str">
        <f t="shared" si="3"/>
        <v>Punto red</v>
      </c>
    </row>
    <row r="77" spans="1:46">
      <c r="A77" t="s">
        <v>849</v>
      </c>
      <c r="B77" t="s">
        <v>850</v>
      </c>
      <c r="C77" s="18">
        <v>0.53711526639999996</v>
      </c>
      <c r="D77" t="s">
        <v>481</v>
      </c>
      <c r="E77" t="s">
        <v>128</v>
      </c>
      <c r="F77" t="s">
        <v>482</v>
      </c>
      <c r="G77" s="18">
        <v>1.1497074991</v>
      </c>
      <c r="H77" t="s">
        <v>64</v>
      </c>
      <c r="I77" t="s">
        <v>130</v>
      </c>
      <c r="J77" t="s">
        <v>550</v>
      </c>
      <c r="K77" s="18">
        <v>1.3539738819</v>
      </c>
      <c r="L77" t="s">
        <v>64</v>
      </c>
      <c r="M77" t="s">
        <v>130</v>
      </c>
      <c r="N77" t="s">
        <v>440</v>
      </c>
      <c r="O77" s="18">
        <v>2.0268787207000001</v>
      </c>
      <c r="P77" t="s">
        <v>441</v>
      </c>
      <c r="Q77" t="s">
        <v>134</v>
      </c>
      <c r="R77" t="s">
        <v>442</v>
      </c>
      <c r="S77" s="18">
        <v>3.0297347326000001</v>
      </c>
      <c r="T77" t="s">
        <v>371</v>
      </c>
      <c r="U77" t="s">
        <v>130</v>
      </c>
      <c r="V77" t="s">
        <v>372</v>
      </c>
      <c r="W77" s="18">
        <v>2.0349239143000002</v>
      </c>
      <c r="X77" t="s">
        <v>498</v>
      </c>
      <c r="Y77" t="s">
        <v>130</v>
      </c>
      <c r="Z77" t="s">
        <v>499</v>
      </c>
      <c r="AA77" s="18">
        <v>1.4752525793</v>
      </c>
      <c r="AB77" s="19" t="s">
        <v>485</v>
      </c>
      <c r="AC77" t="s">
        <v>128</v>
      </c>
      <c r="AD77" t="s">
        <v>486</v>
      </c>
      <c r="AE77" s="18">
        <v>3.27875771E-2</v>
      </c>
      <c r="AF77" t="s">
        <v>851</v>
      </c>
      <c r="AG77" t="s">
        <v>143</v>
      </c>
      <c r="AH77" t="s">
        <v>852</v>
      </c>
      <c r="AI77" s="18">
        <v>2.81124297E-2</v>
      </c>
      <c r="AJ77" t="s">
        <v>853</v>
      </c>
      <c r="AK77" t="s">
        <v>134</v>
      </c>
      <c r="AL77" t="s">
        <v>854</v>
      </c>
      <c r="AM77" t="s">
        <v>853</v>
      </c>
      <c r="AN77" t="s">
        <v>134</v>
      </c>
      <c r="AO77" t="s">
        <v>854</v>
      </c>
      <c r="AP77" s="18">
        <v>2.81124297E-2</v>
      </c>
      <c r="AQ77" t="s">
        <v>123</v>
      </c>
      <c r="AR77" t="b">
        <f>ISNUMBER(SEARCH('Consulta Por Puntos Baloto'!$E$5,B77,1))</f>
        <v>0</v>
      </c>
      <c r="AS77">
        <f t="shared" si="2"/>
        <v>35</v>
      </c>
      <c r="AT77" t="str">
        <f t="shared" si="3"/>
        <v>Punto red</v>
      </c>
    </row>
    <row r="78" spans="1:46">
      <c r="A78" t="s">
        <v>855</v>
      </c>
      <c r="B78" t="s">
        <v>856</v>
      </c>
      <c r="C78" s="18">
        <v>1.4690300817999999</v>
      </c>
      <c r="D78" t="s">
        <v>541</v>
      </c>
      <c r="E78" t="s">
        <v>128</v>
      </c>
      <c r="F78" t="s">
        <v>542</v>
      </c>
      <c r="G78" s="18">
        <v>1.2954534063000001</v>
      </c>
      <c r="H78" t="s">
        <v>483</v>
      </c>
      <c r="I78" t="s">
        <v>130</v>
      </c>
      <c r="J78" t="s">
        <v>484</v>
      </c>
      <c r="K78" s="18">
        <v>1.6436382905</v>
      </c>
      <c r="L78" t="s">
        <v>64</v>
      </c>
      <c r="M78" t="s">
        <v>130</v>
      </c>
      <c r="N78" t="s">
        <v>370</v>
      </c>
      <c r="O78" s="18">
        <v>2.2636360734999998</v>
      </c>
      <c r="P78" t="s">
        <v>441</v>
      </c>
      <c r="Q78" t="s">
        <v>134</v>
      </c>
      <c r="R78" t="s">
        <v>442</v>
      </c>
      <c r="S78" s="18">
        <v>2.9232491699000001</v>
      </c>
      <c r="T78" t="s">
        <v>371</v>
      </c>
      <c r="U78" t="s">
        <v>130</v>
      </c>
      <c r="V78" t="s">
        <v>372</v>
      </c>
      <c r="W78" s="18">
        <v>2.3388949747000001</v>
      </c>
      <c r="X78" t="s">
        <v>64</v>
      </c>
      <c r="Y78" t="s">
        <v>130</v>
      </c>
      <c r="Z78" t="s">
        <v>209</v>
      </c>
      <c r="AA78" s="18">
        <v>1.3285433546000001</v>
      </c>
      <c r="AB78" s="19" t="s">
        <v>485</v>
      </c>
      <c r="AC78" t="s">
        <v>128</v>
      </c>
      <c r="AD78" t="s">
        <v>486</v>
      </c>
      <c r="AE78" s="18">
        <v>0.11050326639999999</v>
      </c>
      <c r="AF78" t="s">
        <v>857</v>
      </c>
      <c r="AG78" t="s">
        <v>143</v>
      </c>
      <c r="AH78" t="s">
        <v>858</v>
      </c>
      <c r="AI78" s="18">
        <v>0.23312293049999999</v>
      </c>
      <c r="AJ78" t="s">
        <v>859</v>
      </c>
      <c r="AK78" t="s">
        <v>134</v>
      </c>
      <c r="AL78" t="s">
        <v>860</v>
      </c>
      <c r="AM78" t="s">
        <v>857</v>
      </c>
      <c r="AN78" t="s">
        <v>143</v>
      </c>
      <c r="AO78" t="s">
        <v>858</v>
      </c>
      <c r="AP78" s="18">
        <v>0.11050326639999999</v>
      </c>
      <c r="AQ78" t="s">
        <v>123</v>
      </c>
      <c r="AR78" t="b">
        <f>ISNUMBER(SEARCH('Consulta Por Puntos Baloto'!$E$5,B78,1))</f>
        <v>0</v>
      </c>
      <c r="AS78">
        <f t="shared" si="2"/>
        <v>31</v>
      </c>
      <c r="AT78" t="str">
        <f t="shared" si="3"/>
        <v>Punto pago</v>
      </c>
    </row>
    <row r="79" spans="1:46">
      <c r="A79" t="s">
        <v>861</v>
      </c>
      <c r="B79" t="s">
        <v>862</v>
      </c>
      <c r="C79" s="18">
        <v>1.3763818381999999</v>
      </c>
      <c r="D79" t="s">
        <v>541</v>
      </c>
      <c r="E79" t="s">
        <v>128</v>
      </c>
      <c r="F79" t="s">
        <v>542</v>
      </c>
      <c r="G79" s="18">
        <v>0.81454347439999997</v>
      </c>
      <c r="H79" t="s">
        <v>483</v>
      </c>
      <c r="I79" t="s">
        <v>130</v>
      </c>
      <c r="J79" t="s">
        <v>484</v>
      </c>
      <c r="K79" s="18">
        <v>1.4935189921000001</v>
      </c>
      <c r="L79" t="s">
        <v>64</v>
      </c>
      <c r="M79" t="s">
        <v>130</v>
      </c>
      <c r="N79" t="s">
        <v>370</v>
      </c>
      <c r="O79" s="18">
        <v>2.6682363408000001</v>
      </c>
      <c r="P79" t="s">
        <v>441</v>
      </c>
      <c r="Q79" t="s">
        <v>134</v>
      </c>
      <c r="R79" t="s">
        <v>442</v>
      </c>
      <c r="S79" s="18">
        <v>2.3525492778000001</v>
      </c>
      <c r="T79" t="s">
        <v>371</v>
      </c>
      <c r="U79" t="s">
        <v>130</v>
      </c>
      <c r="V79" t="s">
        <v>372</v>
      </c>
      <c r="W79" s="18">
        <v>2.8128048680000002</v>
      </c>
      <c r="X79" t="s">
        <v>64</v>
      </c>
      <c r="Y79" t="s">
        <v>130</v>
      </c>
      <c r="Z79" t="s">
        <v>209</v>
      </c>
      <c r="AA79" s="18">
        <v>0.85738937609999999</v>
      </c>
      <c r="AB79" s="19" t="s">
        <v>485</v>
      </c>
      <c r="AC79" t="s">
        <v>128</v>
      </c>
      <c r="AD79" t="s">
        <v>486</v>
      </c>
      <c r="AE79" s="18">
        <v>0.23284507930000001</v>
      </c>
      <c r="AF79" t="s">
        <v>863</v>
      </c>
      <c r="AG79" t="s">
        <v>143</v>
      </c>
      <c r="AH79" t="s">
        <v>864</v>
      </c>
      <c r="AI79" s="18">
        <v>0.54930256659999999</v>
      </c>
      <c r="AJ79" t="s">
        <v>865</v>
      </c>
      <c r="AK79" t="s">
        <v>134</v>
      </c>
      <c r="AL79" t="s">
        <v>866</v>
      </c>
      <c r="AM79" t="s">
        <v>863</v>
      </c>
      <c r="AN79" t="s">
        <v>143</v>
      </c>
      <c r="AO79" t="s">
        <v>864</v>
      </c>
      <c r="AP79" s="18">
        <v>0.23284507930000001</v>
      </c>
      <c r="AQ79" t="s">
        <v>123</v>
      </c>
      <c r="AR79" t="b">
        <f>ISNUMBER(SEARCH('Consulta Por Puntos Baloto'!$E$5,B79,1))</f>
        <v>0</v>
      </c>
      <c r="AS79">
        <f t="shared" si="2"/>
        <v>31</v>
      </c>
      <c r="AT79" t="str">
        <f t="shared" si="3"/>
        <v>Punto pago</v>
      </c>
    </row>
    <row r="80" spans="1:46">
      <c r="A80" t="s">
        <v>867</v>
      </c>
      <c r="B80" t="s">
        <v>868</v>
      </c>
      <c r="C80" s="18">
        <v>1.9390735472</v>
      </c>
      <c r="D80" t="s">
        <v>481</v>
      </c>
      <c r="E80" t="s">
        <v>128</v>
      </c>
      <c r="F80" t="s">
        <v>482</v>
      </c>
      <c r="G80" s="18">
        <v>0.1144574554</v>
      </c>
      <c r="H80" t="s">
        <v>483</v>
      </c>
      <c r="I80" t="s">
        <v>130</v>
      </c>
      <c r="J80" t="s">
        <v>484</v>
      </c>
      <c r="K80" s="18">
        <v>2.2010439396999999</v>
      </c>
      <c r="L80" t="s">
        <v>64</v>
      </c>
      <c r="M80" t="s">
        <v>130</v>
      </c>
      <c r="N80" t="s">
        <v>370</v>
      </c>
      <c r="O80" s="18">
        <v>2.8988336416</v>
      </c>
      <c r="P80" t="s">
        <v>441</v>
      </c>
      <c r="Q80" t="s">
        <v>134</v>
      </c>
      <c r="R80" t="s">
        <v>442</v>
      </c>
      <c r="S80" s="18">
        <v>1.8014742719000001</v>
      </c>
      <c r="T80" t="s">
        <v>371</v>
      </c>
      <c r="U80" t="s">
        <v>130</v>
      </c>
      <c r="V80" t="s">
        <v>372</v>
      </c>
      <c r="W80" s="18">
        <v>3.1779135026000001</v>
      </c>
      <c r="X80" t="s">
        <v>64</v>
      </c>
      <c r="Y80" t="s">
        <v>130</v>
      </c>
      <c r="Z80" t="s">
        <v>209</v>
      </c>
      <c r="AA80" s="18">
        <v>6.6263681699999993E-2</v>
      </c>
      <c r="AB80" s="19" t="s">
        <v>485</v>
      </c>
      <c r="AC80" t="s">
        <v>128</v>
      </c>
      <c r="AD80" t="s">
        <v>486</v>
      </c>
      <c r="AE80" s="18">
        <v>0.30745429169999999</v>
      </c>
      <c r="AF80" t="s">
        <v>869</v>
      </c>
      <c r="AG80" t="s">
        <v>143</v>
      </c>
      <c r="AH80" t="s">
        <v>870</v>
      </c>
      <c r="AI80" s="18">
        <v>6.6774123300000002E-2</v>
      </c>
      <c r="AJ80" t="s">
        <v>871</v>
      </c>
      <c r="AK80" t="s">
        <v>134</v>
      </c>
      <c r="AL80" t="s">
        <v>872</v>
      </c>
      <c r="AM80" t="s">
        <v>873</v>
      </c>
      <c r="AN80" t="s">
        <v>128</v>
      </c>
      <c r="AO80" t="s">
        <v>486</v>
      </c>
      <c r="AP80" s="18">
        <v>6.6263681699999993E-2</v>
      </c>
      <c r="AQ80" t="s">
        <v>123</v>
      </c>
      <c r="AR80" t="b">
        <f>ISNUMBER(SEARCH('Consulta Por Puntos Baloto'!$E$5,B80,1))</f>
        <v>0</v>
      </c>
      <c r="AS80">
        <f t="shared" si="2"/>
        <v>27</v>
      </c>
      <c r="AT80" t="str">
        <f t="shared" si="3"/>
        <v>Oficina física</v>
      </c>
    </row>
    <row r="81" spans="1:46">
      <c r="A81" t="s">
        <v>874</v>
      </c>
      <c r="B81" t="s">
        <v>875</v>
      </c>
      <c r="C81" s="18">
        <v>1.6501315848</v>
      </c>
      <c r="D81" t="s">
        <v>481</v>
      </c>
      <c r="E81" t="s">
        <v>128</v>
      </c>
      <c r="F81" t="s">
        <v>482</v>
      </c>
      <c r="G81" s="18">
        <v>0.92252924260000002</v>
      </c>
      <c r="H81" t="s">
        <v>483</v>
      </c>
      <c r="I81" t="s">
        <v>130</v>
      </c>
      <c r="J81" t="s">
        <v>484</v>
      </c>
      <c r="K81" s="18">
        <v>2.1265330411000001</v>
      </c>
      <c r="L81" t="s">
        <v>64</v>
      </c>
      <c r="M81" t="s">
        <v>130</v>
      </c>
      <c r="N81" t="s">
        <v>370</v>
      </c>
      <c r="O81" s="18">
        <v>2.0576847802999998</v>
      </c>
      <c r="P81" t="s">
        <v>441</v>
      </c>
      <c r="Q81" t="s">
        <v>134</v>
      </c>
      <c r="R81" t="s">
        <v>442</v>
      </c>
      <c r="S81" s="18">
        <v>2.7267207945999998</v>
      </c>
      <c r="T81" t="s">
        <v>371</v>
      </c>
      <c r="U81" t="s">
        <v>130</v>
      </c>
      <c r="V81" t="s">
        <v>372</v>
      </c>
      <c r="W81" s="18">
        <v>2.2658146219000002</v>
      </c>
      <c r="X81" t="s">
        <v>64</v>
      </c>
      <c r="Y81" t="s">
        <v>130</v>
      </c>
      <c r="Z81" t="s">
        <v>209</v>
      </c>
      <c r="AA81" s="18">
        <v>0.93478240960000003</v>
      </c>
      <c r="AB81" s="19" t="s">
        <v>485</v>
      </c>
      <c r="AC81" t="s">
        <v>128</v>
      </c>
      <c r="AD81" t="s">
        <v>486</v>
      </c>
      <c r="AE81" s="18">
        <v>0.12963230549999999</v>
      </c>
      <c r="AF81" t="s">
        <v>487</v>
      </c>
      <c r="AG81" t="s">
        <v>143</v>
      </c>
      <c r="AH81" t="s">
        <v>488</v>
      </c>
      <c r="AI81" s="18">
        <v>0.33080962209999998</v>
      </c>
      <c r="AJ81" t="s">
        <v>489</v>
      </c>
      <c r="AK81" t="s">
        <v>134</v>
      </c>
      <c r="AL81" t="s">
        <v>490</v>
      </c>
      <c r="AM81" t="s">
        <v>487</v>
      </c>
      <c r="AN81" t="s">
        <v>143</v>
      </c>
      <c r="AO81" t="s">
        <v>488</v>
      </c>
      <c r="AP81" s="18">
        <v>0.12963230549999999</v>
      </c>
      <c r="AQ81" t="s">
        <v>123</v>
      </c>
      <c r="AR81" t="b">
        <f>ISNUMBER(SEARCH('Consulta Por Puntos Baloto'!$E$5,B81,1))</f>
        <v>0</v>
      </c>
      <c r="AS81">
        <f t="shared" si="2"/>
        <v>31</v>
      </c>
      <c r="AT81" t="str">
        <f t="shared" si="3"/>
        <v>Punto pago</v>
      </c>
    </row>
    <row r="82" spans="1:46">
      <c r="A82" t="s">
        <v>876</v>
      </c>
      <c r="B82" t="s">
        <v>877</v>
      </c>
      <c r="C82" s="18">
        <v>1.9124388886000001</v>
      </c>
      <c r="D82" t="s">
        <v>127</v>
      </c>
      <c r="E82" t="s">
        <v>128</v>
      </c>
      <c r="F82" t="s">
        <v>129</v>
      </c>
      <c r="G82" s="18">
        <v>1.3830537651999999</v>
      </c>
      <c r="H82" t="s">
        <v>423</v>
      </c>
      <c r="I82" t="s">
        <v>130</v>
      </c>
      <c r="J82" t="s">
        <v>878</v>
      </c>
      <c r="K82" s="18">
        <v>2.6542357972000001</v>
      </c>
      <c r="L82" t="s">
        <v>64</v>
      </c>
      <c r="M82" t="s">
        <v>130</v>
      </c>
      <c r="N82" t="s">
        <v>370</v>
      </c>
      <c r="O82" s="18">
        <v>1.3830537651999999</v>
      </c>
      <c r="P82" t="s">
        <v>133</v>
      </c>
      <c r="Q82" t="s">
        <v>134</v>
      </c>
      <c r="R82" t="s">
        <v>135</v>
      </c>
      <c r="S82" s="18">
        <v>3.6280856485999999</v>
      </c>
      <c r="T82" t="s">
        <v>371</v>
      </c>
      <c r="U82" t="s">
        <v>130</v>
      </c>
      <c r="V82" t="s">
        <v>372</v>
      </c>
      <c r="W82" s="18">
        <v>2.8978870259999998</v>
      </c>
      <c r="X82" t="s">
        <v>64</v>
      </c>
      <c r="Y82" t="s">
        <v>130</v>
      </c>
      <c r="Z82" t="s">
        <v>373</v>
      </c>
      <c r="AA82" s="18">
        <v>2.1132163025000001</v>
      </c>
      <c r="AB82" t="s">
        <v>140</v>
      </c>
      <c r="AC82" t="s">
        <v>128</v>
      </c>
      <c r="AD82" t="s">
        <v>141</v>
      </c>
      <c r="AE82" s="18">
        <v>0.19085877339999999</v>
      </c>
      <c r="AF82" t="s">
        <v>879</v>
      </c>
      <c r="AG82" t="s">
        <v>143</v>
      </c>
      <c r="AH82" t="s">
        <v>880</v>
      </c>
      <c r="AI82" s="18">
        <v>0.28140880829999998</v>
      </c>
      <c r="AJ82" t="s">
        <v>881</v>
      </c>
      <c r="AK82" t="s">
        <v>134</v>
      </c>
      <c r="AL82" t="s">
        <v>882</v>
      </c>
      <c r="AM82" t="s">
        <v>879</v>
      </c>
      <c r="AN82" t="s">
        <v>143</v>
      </c>
      <c r="AO82" t="s">
        <v>880</v>
      </c>
      <c r="AP82" s="18">
        <v>0.19085877339999999</v>
      </c>
      <c r="AQ82" t="s">
        <v>123</v>
      </c>
      <c r="AR82" t="b">
        <f>ISNUMBER(SEARCH('Consulta Por Puntos Baloto'!$E$5,B82,1))</f>
        <v>0</v>
      </c>
      <c r="AS82">
        <f t="shared" si="2"/>
        <v>31</v>
      </c>
      <c r="AT82" t="str">
        <f t="shared" si="3"/>
        <v>Punto pago</v>
      </c>
    </row>
    <row r="83" spans="1:46">
      <c r="A83" t="s">
        <v>883</v>
      </c>
      <c r="B83" t="s">
        <v>884</v>
      </c>
      <c r="C83" s="18">
        <v>0.2174357452</v>
      </c>
      <c r="D83" t="s">
        <v>451</v>
      </c>
      <c r="E83" t="s">
        <v>128</v>
      </c>
      <c r="F83" t="s">
        <v>452</v>
      </c>
      <c r="G83" s="18">
        <v>7.6536749500000001E-2</v>
      </c>
      <c r="H83" t="s">
        <v>64</v>
      </c>
      <c r="I83" t="s">
        <v>130</v>
      </c>
      <c r="J83" t="s">
        <v>885</v>
      </c>
      <c r="K83" s="18">
        <v>0.34844190320000001</v>
      </c>
      <c r="L83" t="s">
        <v>64</v>
      </c>
      <c r="M83" t="s">
        <v>130</v>
      </c>
      <c r="N83" t="s">
        <v>132</v>
      </c>
      <c r="O83" s="18">
        <v>1.1789264708</v>
      </c>
      <c r="P83" t="s">
        <v>453</v>
      </c>
      <c r="Q83" t="s">
        <v>134</v>
      </c>
      <c r="R83" t="s">
        <v>454</v>
      </c>
      <c r="S83" s="18">
        <v>1.4979727997000001</v>
      </c>
      <c r="T83" t="s">
        <v>136</v>
      </c>
      <c r="U83" t="s">
        <v>130</v>
      </c>
      <c r="V83" t="s">
        <v>137</v>
      </c>
      <c r="W83" s="18">
        <v>0.60053268999999998</v>
      </c>
      <c r="X83" t="s">
        <v>138</v>
      </c>
      <c r="Y83" t="s">
        <v>130</v>
      </c>
      <c r="Z83" t="s">
        <v>139</v>
      </c>
      <c r="AA83" s="18">
        <v>0.60053268999999998</v>
      </c>
      <c r="AB83" s="19" t="s">
        <v>455</v>
      </c>
      <c r="AC83" t="s">
        <v>128</v>
      </c>
      <c r="AD83" t="s">
        <v>456</v>
      </c>
      <c r="AE83" s="18">
        <v>0.17621740380000001</v>
      </c>
      <c r="AF83" t="s">
        <v>886</v>
      </c>
      <c r="AG83" t="s">
        <v>143</v>
      </c>
      <c r="AH83" t="s">
        <v>887</v>
      </c>
      <c r="AI83" s="18">
        <v>0.14375758129999999</v>
      </c>
      <c r="AJ83" t="s">
        <v>888</v>
      </c>
      <c r="AK83" t="s">
        <v>134</v>
      </c>
      <c r="AL83" t="s">
        <v>889</v>
      </c>
      <c r="AM83" t="s">
        <v>64</v>
      </c>
      <c r="AN83" t="s">
        <v>130</v>
      </c>
      <c r="AO83" t="s">
        <v>885</v>
      </c>
      <c r="AP83" s="18">
        <v>7.6536749500000001E-2</v>
      </c>
      <c r="AQ83" t="s">
        <v>123</v>
      </c>
      <c r="AR83" t="b">
        <f>ISNUMBER(SEARCH('Consulta Por Puntos Baloto'!$E$5,B83,1))</f>
        <v>0</v>
      </c>
      <c r="AS83">
        <f t="shared" si="2"/>
        <v>7</v>
      </c>
      <c r="AT83" t="str">
        <f t="shared" si="3"/>
        <v>Cajero automático</v>
      </c>
    </row>
    <row r="84" spans="1:46">
      <c r="A84" t="s">
        <v>890</v>
      </c>
      <c r="B84" t="s">
        <v>891</v>
      </c>
      <c r="C84" s="18">
        <v>0.23319544070000001</v>
      </c>
      <c r="D84" t="s">
        <v>892</v>
      </c>
      <c r="E84" t="s">
        <v>893</v>
      </c>
      <c r="F84" t="s">
        <v>894</v>
      </c>
      <c r="G84" s="18">
        <v>0.93569113059999998</v>
      </c>
      <c r="H84" t="s">
        <v>64</v>
      </c>
      <c r="I84" t="s">
        <v>895</v>
      </c>
      <c r="J84" t="s">
        <v>896</v>
      </c>
      <c r="K84" s="18">
        <v>46.311410831300002</v>
      </c>
      <c r="L84" t="s">
        <v>64</v>
      </c>
      <c r="M84" t="s">
        <v>154</v>
      </c>
      <c r="N84" t="s">
        <v>156</v>
      </c>
      <c r="O84" s="18">
        <v>1.0212374720999999</v>
      </c>
      <c r="P84" t="s">
        <v>897</v>
      </c>
      <c r="Q84" t="s">
        <v>893</v>
      </c>
      <c r="R84" t="s">
        <v>898</v>
      </c>
      <c r="S84" s="18">
        <v>74.539248110499997</v>
      </c>
      <c r="T84" t="s">
        <v>111</v>
      </c>
      <c r="U84" t="s">
        <v>112</v>
      </c>
      <c r="V84" t="s">
        <v>113</v>
      </c>
      <c r="W84" s="18">
        <v>45.050944151700001</v>
      </c>
      <c r="X84" t="s">
        <v>64</v>
      </c>
      <c r="Y84" t="s">
        <v>154</v>
      </c>
      <c r="Z84" t="s">
        <v>159</v>
      </c>
      <c r="AA84" s="18">
        <v>47.087026815900003</v>
      </c>
      <c r="AB84" s="19" t="s">
        <v>899</v>
      </c>
      <c r="AC84" t="s">
        <v>151</v>
      </c>
      <c r="AD84" t="s">
        <v>900</v>
      </c>
      <c r="AE84" s="18">
        <v>0.29377734700000002</v>
      </c>
      <c r="AF84" t="s">
        <v>901</v>
      </c>
      <c r="AG84" t="s">
        <v>893</v>
      </c>
      <c r="AH84" t="s">
        <v>902</v>
      </c>
      <c r="AI84" s="18">
        <v>0.1106383452</v>
      </c>
      <c r="AJ84" t="s">
        <v>903</v>
      </c>
      <c r="AK84" t="s">
        <v>893</v>
      </c>
      <c r="AL84" t="s">
        <v>904</v>
      </c>
      <c r="AM84" t="s">
        <v>903</v>
      </c>
      <c r="AN84" t="s">
        <v>893</v>
      </c>
      <c r="AO84" t="s">
        <v>904</v>
      </c>
      <c r="AP84" s="18">
        <v>0.1106383452</v>
      </c>
      <c r="AQ84" t="s">
        <v>123</v>
      </c>
      <c r="AR84" t="b">
        <f>ISNUMBER(SEARCH('Consulta Por Puntos Baloto'!$E$5,B84,1))</f>
        <v>0</v>
      </c>
      <c r="AS84">
        <f t="shared" si="2"/>
        <v>35</v>
      </c>
      <c r="AT84" t="str">
        <f t="shared" si="3"/>
        <v>Punto red</v>
      </c>
    </row>
    <row r="85" spans="1:46">
      <c r="A85" t="s">
        <v>905</v>
      </c>
      <c r="B85" t="s">
        <v>906</v>
      </c>
      <c r="C85" s="18">
        <v>0.89826996719999996</v>
      </c>
      <c r="D85" t="s">
        <v>584</v>
      </c>
      <c r="E85" t="s">
        <v>128</v>
      </c>
      <c r="F85" t="s">
        <v>585</v>
      </c>
      <c r="G85" s="18">
        <v>0.62426700989999995</v>
      </c>
      <c r="H85" t="s">
        <v>64</v>
      </c>
      <c r="I85" t="s">
        <v>130</v>
      </c>
      <c r="J85" t="s">
        <v>714</v>
      </c>
      <c r="K85" s="18">
        <v>0.62426700989999995</v>
      </c>
      <c r="L85" t="s">
        <v>64</v>
      </c>
      <c r="M85" t="s">
        <v>130</v>
      </c>
      <c r="N85" t="s">
        <v>714</v>
      </c>
      <c r="O85" s="18">
        <v>1.7168621073000001</v>
      </c>
      <c r="P85" t="s">
        <v>588</v>
      </c>
      <c r="Q85" t="s">
        <v>134</v>
      </c>
      <c r="R85" t="s">
        <v>589</v>
      </c>
      <c r="S85" s="18">
        <v>2.1666800097999999</v>
      </c>
      <c r="T85" t="s">
        <v>469</v>
      </c>
      <c r="U85" t="s">
        <v>130</v>
      </c>
      <c r="V85" t="s">
        <v>470</v>
      </c>
      <c r="W85" s="18">
        <v>1.7482855848000001</v>
      </c>
      <c r="X85" t="s">
        <v>64</v>
      </c>
      <c r="Y85" t="s">
        <v>130</v>
      </c>
      <c r="Z85" t="s">
        <v>590</v>
      </c>
      <c r="AA85" s="18">
        <v>2.1666800097999999</v>
      </c>
      <c r="AB85" t="s">
        <v>591</v>
      </c>
      <c r="AC85" t="s">
        <v>128</v>
      </c>
      <c r="AD85" t="s">
        <v>592</v>
      </c>
      <c r="AE85" s="18">
        <v>0.32669890959999998</v>
      </c>
      <c r="AF85" t="s">
        <v>907</v>
      </c>
      <c r="AG85" t="s">
        <v>143</v>
      </c>
      <c r="AH85" t="s">
        <v>908</v>
      </c>
      <c r="AI85" s="18">
        <v>6.1194294000000003E-2</v>
      </c>
      <c r="AJ85" t="s">
        <v>909</v>
      </c>
      <c r="AK85" t="s">
        <v>134</v>
      </c>
      <c r="AL85" t="s">
        <v>910</v>
      </c>
      <c r="AM85" t="s">
        <v>909</v>
      </c>
      <c r="AN85" t="s">
        <v>134</v>
      </c>
      <c r="AO85" t="s">
        <v>910</v>
      </c>
      <c r="AP85" s="18">
        <v>6.1194294000000003E-2</v>
      </c>
      <c r="AQ85" t="s">
        <v>123</v>
      </c>
      <c r="AR85" t="b">
        <f>ISNUMBER(SEARCH('Consulta Por Puntos Baloto'!$E$5,B85,1))</f>
        <v>0</v>
      </c>
      <c r="AS85">
        <f t="shared" si="2"/>
        <v>35</v>
      </c>
      <c r="AT85" t="str">
        <f t="shared" si="3"/>
        <v>Punto red</v>
      </c>
    </row>
    <row r="86" spans="1:46">
      <c r="A86" t="s">
        <v>911</v>
      </c>
      <c r="B86" t="s">
        <v>912</v>
      </c>
      <c r="C86" s="18">
        <v>2.6484325709999998</v>
      </c>
      <c r="D86" t="s">
        <v>541</v>
      </c>
      <c r="E86" t="s">
        <v>128</v>
      </c>
      <c r="F86" t="s">
        <v>542</v>
      </c>
      <c r="G86" s="18">
        <v>0.88918963890000002</v>
      </c>
      <c r="H86" t="s">
        <v>371</v>
      </c>
      <c r="I86" t="s">
        <v>130</v>
      </c>
      <c r="J86" t="s">
        <v>372</v>
      </c>
      <c r="K86" s="18">
        <v>2.1396301433999998</v>
      </c>
      <c r="L86" t="s">
        <v>64</v>
      </c>
      <c r="M86" t="s">
        <v>130</v>
      </c>
      <c r="N86" t="s">
        <v>512</v>
      </c>
      <c r="O86" s="18">
        <v>3.7324760388999998</v>
      </c>
      <c r="P86" t="s">
        <v>494</v>
      </c>
      <c r="Q86" t="s">
        <v>134</v>
      </c>
      <c r="R86" t="s">
        <v>495</v>
      </c>
      <c r="S86" s="18">
        <v>0.85804306740000003</v>
      </c>
      <c r="T86" t="s">
        <v>371</v>
      </c>
      <c r="U86" t="s">
        <v>130</v>
      </c>
      <c r="V86" t="s">
        <v>372</v>
      </c>
      <c r="W86" s="18">
        <v>2.5486151203</v>
      </c>
      <c r="X86" t="s">
        <v>64</v>
      </c>
      <c r="Y86" t="s">
        <v>130</v>
      </c>
      <c r="Z86" t="s">
        <v>373</v>
      </c>
      <c r="AA86" s="18">
        <v>1.0892034389</v>
      </c>
      <c r="AB86" s="19" t="s">
        <v>485</v>
      </c>
      <c r="AC86" t="s">
        <v>128</v>
      </c>
      <c r="AD86" t="s">
        <v>486</v>
      </c>
      <c r="AE86" s="18">
        <v>0.25898754070000002</v>
      </c>
      <c r="AF86" t="s">
        <v>913</v>
      </c>
      <c r="AG86" t="s">
        <v>143</v>
      </c>
      <c r="AH86" t="s">
        <v>914</v>
      </c>
      <c r="AI86" s="18">
        <v>0.3683348414</v>
      </c>
      <c r="AJ86" t="s">
        <v>915</v>
      </c>
      <c r="AK86" t="s">
        <v>134</v>
      </c>
      <c r="AL86" t="s">
        <v>916</v>
      </c>
      <c r="AM86" t="s">
        <v>913</v>
      </c>
      <c r="AN86" t="s">
        <v>143</v>
      </c>
      <c r="AO86" t="s">
        <v>914</v>
      </c>
      <c r="AP86" s="18">
        <v>0.25898754070000002</v>
      </c>
      <c r="AQ86" t="s">
        <v>123</v>
      </c>
      <c r="AR86" t="b">
        <f>ISNUMBER(SEARCH('Consulta Por Puntos Baloto'!$E$5,B86,1))</f>
        <v>0</v>
      </c>
      <c r="AS86">
        <f t="shared" si="2"/>
        <v>31</v>
      </c>
      <c r="AT86" t="str">
        <f t="shared" si="3"/>
        <v>Punto pago</v>
      </c>
    </row>
    <row r="87" spans="1:46">
      <c r="A87" t="s">
        <v>917</v>
      </c>
      <c r="B87" t="s">
        <v>918</v>
      </c>
      <c r="C87" s="18">
        <v>0.44333532419999999</v>
      </c>
      <c r="D87" t="s">
        <v>563</v>
      </c>
      <c r="E87" t="s">
        <v>128</v>
      </c>
      <c r="F87" t="s">
        <v>564</v>
      </c>
      <c r="G87" s="18">
        <v>0.67305106449999996</v>
      </c>
      <c r="H87" t="s">
        <v>567</v>
      </c>
      <c r="I87" t="s">
        <v>130</v>
      </c>
      <c r="J87" t="s">
        <v>568</v>
      </c>
      <c r="K87" s="18">
        <v>0.67305106449999996</v>
      </c>
      <c r="L87" t="s">
        <v>567</v>
      </c>
      <c r="M87" t="s">
        <v>130</v>
      </c>
      <c r="N87" t="s">
        <v>568</v>
      </c>
      <c r="O87" s="18">
        <v>1.7820780138000001</v>
      </c>
      <c r="P87" t="s">
        <v>453</v>
      </c>
      <c r="Q87" t="s">
        <v>134</v>
      </c>
      <c r="R87" t="s">
        <v>454</v>
      </c>
      <c r="S87" s="18">
        <v>1.6807936308</v>
      </c>
      <c r="T87" t="s">
        <v>136</v>
      </c>
      <c r="U87" t="s">
        <v>130</v>
      </c>
      <c r="V87" t="s">
        <v>137</v>
      </c>
      <c r="W87" s="18">
        <v>0.71522212979999999</v>
      </c>
      <c r="X87" t="s">
        <v>64</v>
      </c>
      <c r="Y87" t="s">
        <v>130</v>
      </c>
      <c r="Z87" t="s">
        <v>569</v>
      </c>
      <c r="AA87" s="18">
        <v>0.98415591609999997</v>
      </c>
      <c r="AB87" s="19" t="s">
        <v>443</v>
      </c>
      <c r="AC87" t="s">
        <v>128</v>
      </c>
      <c r="AD87" t="s">
        <v>444</v>
      </c>
      <c r="AE87" s="18">
        <v>0.3548664017</v>
      </c>
      <c r="AF87" t="s">
        <v>919</v>
      </c>
      <c r="AG87" t="s">
        <v>143</v>
      </c>
      <c r="AH87" t="s">
        <v>920</v>
      </c>
      <c r="AI87" s="18">
        <v>0.15335330599999999</v>
      </c>
      <c r="AJ87" t="s">
        <v>921</v>
      </c>
      <c r="AK87" t="s">
        <v>134</v>
      </c>
      <c r="AL87" t="s">
        <v>922</v>
      </c>
      <c r="AM87" t="s">
        <v>921</v>
      </c>
      <c r="AN87" t="s">
        <v>134</v>
      </c>
      <c r="AO87" t="s">
        <v>922</v>
      </c>
      <c r="AP87" s="18">
        <v>0.15335330599999999</v>
      </c>
      <c r="AQ87" t="s">
        <v>123</v>
      </c>
      <c r="AR87" t="b">
        <f>ISNUMBER(SEARCH('Consulta Por Puntos Baloto'!$E$5,B87,1))</f>
        <v>0</v>
      </c>
      <c r="AS87">
        <f t="shared" si="2"/>
        <v>35</v>
      </c>
      <c r="AT87" t="str">
        <f t="shared" si="3"/>
        <v>Punto red</v>
      </c>
    </row>
    <row r="88" spans="1:46">
      <c r="A88" t="s">
        <v>923</v>
      </c>
      <c r="B88" t="s">
        <v>924</v>
      </c>
      <c r="C88" s="18">
        <v>0.78620524820000004</v>
      </c>
      <c r="D88" t="s">
        <v>563</v>
      </c>
      <c r="E88" t="s">
        <v>128</v>
      </c>
      <c r="F88" t="s">
        <v>564</v>
      </c>
      <c r="G88" s="18">
        <v>0.2120758328</v>
      </c>
      <c r="H88" t="s">
        <v>64</v>
      </c>
      <c r="I88" t="s">
        <v>130</v>
      </c>
      <c r="J88" t="s">
        <v>569</v>
      </c>
      <c r="K88" s="18">
        <v>0.72279345080000001</v>
      </c>
      <c r="L88" t="s">
        <v>567</v>
      </c>
      <c r="M88" t="s">
        <v>130</v>
      </c>
      <c r="N88" t="s">
        <v>568</v>
      </c>
      <c r="O88" s="18">
        <v>1.2409764041</v>
      </c>
      <c r="P88" t="s">
        <v>453</v>
      </c>
      <c r="Q88" t="s">
        <v>134</v>
      </c>
      <c r="R88" t="s">
        <v>454</v>
      </c>
      <c r="S88" s="18">
        <v>0.97737352700000002</v>
      </c>
      <c r="T88" t="s">
        <v>136</v>
      </c>
      <c r="U88" t="s">
        <v>130</v>
      </c>
      <c r="V88" t="s">
        <v>137</v>
      </c>
      <c r="W88" s="18">
        <v>0.2120758328</v>
      </c>
      <c r="X88" t="s">
        <v>64</v>
      </c>
      <c r="Y88" t="s">
        <v>130</v>
      </c>
      <c r="Z88" t="s">
        <v>569</v>
      </c>
      <c r="AA88" s="18">
        <v>0.79706549289999995</v>
      </c>
      <c r="AB88" s="19" t="s">
        <v>455</v>
      </c>
      <c r="AC88" t="s">
        <v>128</v>
      </c>
      <c r="AD88" t="s">
        <v>456</v>
      </c>
      <c r="AE88" s="18">
        <v>0.26583418520000002</v>
      </c>
      <c r="AF88" t="s">
        <v>457</v>
      </c>
      <c r="AG88" t="s">
        <v>143</v>
      </c>
      <c r="AH88" t="s">
        <v>458</v>
      </c>
      <c r="AI88" s="18">
        <v>8.1598620900000002E-2</v>
      </c>
      <c r="AJ88" t="s">
        <v>925</v>
      </c>
      <c r="AK88" t="s">
        <v>134</v>
      </c>
      <c r="AL88" t="s">
        <v>926</v>
      </c>
      <c r="AM88" t="s">
        <v>925</v>
      </c>
      <c r="AN88" t="s">
        <v>134</v>
      </c>
      <c r="AO88" t="s">
        <v>926</v>
      </c>
      <c r="AP88" s="18">
        <v>8.1598620900000002E-2</v>
      </c>
      <c r="AQ88" t="s">
        <v>123</v>
      </c>
      <c r="AR88" t="b">
        <f>ISNUMBER(SEARCH('Consulta Por Puntos Baloto'!$E$5,B88,1))</f>
        <v>0</v>
      </c>
      <c r="AS88">
        <f t="shared" si="2"/>
        <v>35</v>
      </c>
      <c r="AT88" t="str">
        <f t="shared" si="3"/>
        <v>Punto red</v>
      </c>
    </row>
    <row r="89" spans="1:46">
      <c r="A89" t="s">
        <v>927</v>
      </c>
      <c r="B89" t="s">
        <v>928</v>
      </c>
      <c r="C89" s="18">
        <v>1.4326763884</v>
      </c>
      <c r="D89" t="s">
        <v>563</v>
      </c>
      <c r="E89" t="s">
        <v>128</v>
      </c>
      <c r="F89" t="s">
        <v>564</v>
      </c>
      <c r="G89" s="18">
        <v>0.57235363669999995</v>
      </c>
      <c r="H89" t="s">
        <v>565</v>
      </c>
      <c r="I89" t="s">
        <v>130</v>
      </c>
      <c r="J89" t="s">
        <v>566</v>
      </c>
      <c r="K89" s="18">
        <v>0.87020292710000002</v>
      </c>
      <c r="L89" t="s">
        <v>567</v>
      </c>
      <c r="M89" t="s">
        <v>130</v>
      </c>
      <c r="N89" t="s">
        <v>568</v>
      </c>
      <c r="O89" s="18">
        <v>1.2440662688999999</v>
      </c>
      <c r="P89" t="s">
        <v>441</v>
      </c>
      <c r="Q89" t="s">
        <v>134</v>
      </c>
      <c r="R89" t="s">
        <v>442</v>
      </c>
      <c r="S89" s="18">
        <v>2.4251667941999999</v>
      </c>
      <c r="T89" t="s">
        <v>136</v>
      </c>
      <c r="U89" t="s">
        <v>130</v>
      </c>
      <c r="V89" t="s">
        <v>137</v>
      </c>
      <c r="W89" s="18">
        <v>1.2042294805</v>
      </c>
      <c r="X89" t="s">
        <v>64</v>
      </c>
      <c r="Y89" t="s">
        <v>130</v>
      </c>
      <c r="Z89" t="s">
        <v>209</v>
      </c>
      <c r="AA89" s="18">
        <v>0.57235363669999995</v>
      </c>
      <c r="AB89" s="19" t="s">
        <v>443</v>
      </c>
      <c r="AC89" t="s">
        <v>128</v>
      </c>
      <c r="AD89" t="s">
        <v>444</v>
      </c>
      <c r="AE89" s="18">
        <v>0.1071548588</v>
      </c>
      <c r="AF89" t="s">
        <v>929</v>
      </c>
      <c r="AG89" t="s">
        <v>143</v>
      </c>
      <c r="AH89" t="s">
        <v>930</v>
      </c>
      <c r="AI89" s="18">
        <v>0.14401761460000001</v>
      </c>
      <c r="AJ89" t="s">
        <v>931</v>
      </c>
      <c r="AK89" t="s">
        <v>134</v>
      </c>
      <c r="AL89" t="s">
        <v>932</v>
      </c>
      <c r="AM89" t="s">
        <v>929</v>
      </c>
      <c r="AN89" t="s">
        <v>143</v>
      </c>
      <c r="AO89" t="s">
        <v>930</v>
      </c>
      <c r="AP89" s="18">
        <v>0.1071548588</v>
      </c>
      <c r="AQ89" t="s">
        <v>123</v>
      </c>
      <c r="AR89" t="b">
        <f>ISNUMBER(SEARCH('Consulta Por Puntos Baloto'!$E$5,B89,1))</f>
        <v>0</v>
      </c>
      <c r="AS89">
        <f t="shared" si="2"/>
        <v>31</v>
      </c>
      <c r="AT89" t="str">
        <f t="shared" si="3"/>
        <v>Punto pago</v>
      </c>
    </row>
    <row r="90" spans="1:46">
      <c r="A90" t="s">
        <v>933</v>
      </c>
      <c r="B90" t="s">
        <v>934</v>
      </c>
      <c r="C90" s="18">
        <v>1.0775910525000001</v>
      </c>
      <c r="D90" t="s">
        <v>563</v>
      </c>
      <c r="E90" t="s">
        <v>128</v>
      </c>
      <c r="F90" t="s">
        <v>564</v>
      </c>
      <c r="G90" s="18">
        <v>1.4878281361000001</v>
      </c>
      <c r="H90" t="s">
        <v>64</v>
      </c>
      <c r="I90" t="s">
        <v>130</v>
      </c>
      <c r="J90" t="s">
        <v>885</v>
      </c>
      <c r="K90" s="18">
        <v>1.516484272</v>
      </c>
      <c r="L90" t="s">
        <v>567</v>
      </c>
      <c r="M90" t="s">
        <v>130</v>
      </c>
      <c r="N90" t="s">
        <v>568</v>
      </c>
      <c r="O90" s="18">
        <v>2.3818341916999999</v>
      </c>
      <c r="P90" t="s">
        <v>441</v>
      </c>
      <c r="Q90" t="s">
        <v>134</v>
      </c>
      <c r="R90" t="s">
        <v>442</v>
      </c>
      <c r="S90" s="18">
        <v>2.6635478805999999</v>
      </c>
      <c r="T90" t="s">
        <v>136</v>
      </c>
      <c r="U90" t="s">
        <v>130</v>
      </c>
      <c r="V90" t="s">
        <v>137</v>
      </c>
      <c r="W90" s="18">
        <v>1.6741329975000001</v>
      </c>
      <c r="X90" t="s">
        <v>64</v>
      </c>
      <c r="Y90" t="s">
        <v>130</v>
      </c>
      <c r="Z90" t="s">
        <v>569</v>
      </c>
      <c r="AA90" s="18">
        <v>1.5598999811000001</v>
      </c>
      <c r="AB90" s="19" t="s">
        <v>443</v>
      </c>
      <c r="AC90" t="s">
        <v>128</v>
      </c>
      <c r="AD90" t="s">
        <v>444</v>
      </c>
      <c r="AE90" s="18">
        <v>0.51358693860000004</v>
      </c>
      <c r="AF90" t="s">
        <v>935</v>
      </c>
      <c r="AG90" t="s">
        <v>143</v>
      </c>
      <c r="AH90" t="s">
        <v>936</v>
      </c>
      <c r="AI90" s="18">
        <v>0.13318955839999999</v>
      </c>
      <c r="AJ90" t="s">
        <v>937</v>
      </c>
      <c r="AK90" t="s">
        <v>134</v>
      </c>
      <c r="AL90" t="s">
        <v>938</v>
      </c>
      <c r="AM90" t="s">
        <v>937</v>
      </c>
      <c r="AN90" t="s">
        <v>134</v>
      </c>
      <c r="AO90" t="s">
        <v>938</v>
      </c>
      <c r="AP90" s="18">
        <v>0.13318955839999999</v>
      </c>
      <c r="AQ90" t="s">
        <v>123</v>
      </c>
      <c r="AR90" t="b">
        <f>ISNUMBER(SEARCH('Consulta Por Puntos Baloto'!$E$5,B90,1))</f>
        <v>0</v>
      </c>
      <c r="AS90">
        <f t="shared" si="2"/>
        <v>35</v>
      </c>
      <c r="AT90" t="str">
        <f t="shared" si="3"/>
        <v>Punto red</v>
      </c>
    </row>
    <row r="91" spans="1:46">
      <c r="A91" t="s">
        <v>939</v>
      </c>
      <c r="B91" t="s">
        <v>940</v>
      </c>
      <c r="C91" s="18">
        <v>0.75068850990000002</v>
      </c>
      <c r="D91" t="s">
        <v>941</v>
      </c>
      <c r="E91" t="s">
        <v>128</v>
      </c>
      <c r="F91" t="s">
        <v>942</v>
      </c>
      <c r="G91" s="18">
        <v>0.47477987859999998</v>
      </c>
      <c r="H91" t="s">
        <v>205</v>
      </c>
      <c r="I91" t="s">
        <v>130</v>
      </c>
      <c r="J91" t="s">
        <v>206</v>
      </c>
      <c r="K91" s="18">
        <v>0.47477987859999998</v>
      </c>
      <c r="L91" t="s">
        <v>205</v>
      </c>
      <c r="M91" t="s">
        <v>130</v>
      </c>
      <c r="N91" t="s">
        <v>206</v>
      </c>
      <c r="O91" s="18">
        <v>1.4645152505000001</v>
      </c>
      <c r="P91" t="s">
        <v>453</v>
      </c>
      <c r="Q91" t="s">
        <v>134</v>
      </c>
      <c r="R91" t="s">
        <v>454</v>
      </c>
      <c r="S91" s="18">
        <v>0.87612323219999999</v>
      </c>
      <c r="T91" t="s">
        <v>136</v>
      </c>
      <c r="U91" t="s">
        <v>130</v>
      </c>
      <c r="V91" t="s">
        <v>137</v>
      </c>
      <c r="W91" s="18">
        <v>1.805193217</v>
      </c>
      <c r="X91" t="s">
        <v>138</v>
      </c>
      <c r="Y91" t="s">
        <v>130</v>
      </c>
      <c r="Z91" t="s">
        <v>139</v>
      </c>
      <c r="AA91" s="18">
        <v>0.42742634880000002</v>
      </c>
      <c r="AB91" t="s">
        <v>943</v>
      </c>
      <c r="AC91" t="s">
        <v>128</v>
      </c>
      <c r="AD91" t="s">
        <v>944</v>
      </c>
      <c r="AE91" s="18">
        <v>0.35320997999999998</v>
      </c>
      <c r="AF91" t="s">
        <v>945</v>
      </c>
      <c r="AG91" t="s">
        <v>143</v>
      </c>
      <c r="AH91" t="s">
        <v>946</v>
      </c>
      <c r="AI91" s="18">
        <v>0.28381813779999998</v>
      </c>
      <c r="AJ91" t="s">
        <v>947</v>
      </c>
      <c r="AK91" t="s">
        <v>134</v>
      </c>
      <c r="AL91" t="s">
        <v>948</v>
      </c>
      <c r="AM91" t="s">
        <v>947</v>
      </c>
      <c r="AN91" t="s">
        <v>134</v>
      </c>
      <c r="AO91" t="s">
        <v>948</v>
      </c>
      <c r="AP91" s="18">
        <v>0.28381813779999998</v>
      </c>
      <c r="AQ91" t="s">
        <v>123</v>
      </c>
      <c r="AR91" t="b">
        <f>ISNUMBER(SEARCH('Consulta Por Puntos Baloto'!$E$5,B91,1))</f>
        <v>0</v>
      </c>
      <c r="AS91">
        <f t="shared" si="2"/>
        <v>35</v>
      </c>
      <c r="AT91" t="str">
        <f t="shared" si="3"/>
        <v>Punto red</v>
      </c>
    </row>
    <row r="92" spans="1:46">
      <c r="A92" t="s">
        <v>949</v>
      </c>
      <c r="B92" t="s">
        <v>950</v>
      </c>
      <c r="C92" s="18">
        <v>1.3909121576000001</v>
      </c>
      <c r="D92" t="s">
        <v>437</v>
      </c>
      <c r="E92" t="s">
        <v>128</v>
      </c>
      <c r="F92" t="s">
        <v>438</v>
      </c>
      <c r="G92" s="18">
        <v>0.54607083950000002</v>
      </c>
      <c r="H92" t="s">
        <v>565</v>
      </c>
      <c r="I92" t="s">
        <v>130</v>
      </c>
      <c r="J92" t="s">
        <v>566</v>
      </c>
      <c r="K92" s="18">
        <v>0.95855047719999997</v>
      </c>
      <c r="L92" t="s">
        <v>567</v>
      </c>
      <c r="M92" t="s">
        <v>130</v>
      </c>
      <c r="N92" t="s">
        <v>568</v>
      </c>
      <c r="O92" s="18">
        <v>1.0129014978999999</v>
      </c>
      <c r="P92" t="s">
        <v>441</v>
      </c>
      <c r="Q92" t="s">
        <v>134</v>
      </c>
      <c r="R92" t="s">
        <v>442</v>
      </c>
      <c r="S92" s="18">
        <v>2.5206821679</v>
      </c>
      <c r="T92" t="s">
        <v>136</v>
      </c>
      <c r="U92" t="s">
        <v>130</v>
      </c>
      <c r="V92" t="s">
        <v>137</v>
      </c>
      <c r="W92" s="18">
        <v>1.0625994792</v>
      </c>
      <c r="X92" t="s">
        <v>64</v>
      </c>
      <c r="Y92" t="s">
        <v>130</v>
      </c>
      <c r="Z92" t="s">
        <v>209</v>
      </c>
      <c r="AA92" s="18">
        <v>0.54607083950000002</v>
      </c>
      <c r="AB92" s="19" t="s">
        <v>443</v>
      </c>
      <c r="AC92" t="s">
        <v>128</v>
      </c>
      <c r="AD92" t="s">
        <v>444</v>
      </c>
      <c r="AE92" s="18">
        <v>0.1064389535</v>
      </c>
      <c r="AF92" t="s">
        <v>951</v>
      </c>
      <c r="AG92" t="s">
        <v>143</v>
      </c>
      <c r="AH92" t="s">
        <v>952</v>
      </c>
      <c r="AI92" s="18">
        <v>0.23344264410000001</v>
      </c>
      <c r="AJ92" t="s">
        <v>931</v>
      </c>
      <c r="AK92" t="s">
        <v>134</v>
      </c>
      <c r="AL92" t="s">
        <v>932</v>
      </c>
      <c r="AM92" t="s">
        <v>951</v>
      </c>
      <c r="AN92" t="s">
        <v>143</v>
      </c>
      <c r="AO92" t="s">
        <v>952</v>
      </c>
      <c r="AP92" s="18">
        <v>0.1064389535</v>
      </c>
      <c r="AQ92" t="s">
        <v>123</v>
      </c>
      <c r="AR92" t="b">
        <f>ISNUMBER(SEARCH('Consulta Por Puntos Baloto'!$E$5,B92,1))</f>
        <v>0</v>
      </c>
      <c r="AS92">
        <f t="shared" si="2"/>
        <v>31</v>
      </c>
      <c r="AT92" t="str">
        <f t="shared" si="3"/>
        <v>Punto pago</v>
      </c>
    </row>
    <row r="93" spans="1:46">
      <c r="A93" t="s">
        <v>953</v>
      </c>
      <c r="B93" t="s">
        <v>954</v>
      </c>
      <c r="C93" s="18">
        <v>0.74307573709999997</v>
      </c>
      <c r="D93" t="s">
        <v>941</v>
      </c>
      <c r="E93" t="s">
        <v>128</v>
      </c>
      <c r="F93" t="s">
        <v>942</v>
      </c>
      <c r="G93" s="18">
        <v>0.73218248559999999</v>
      </c>
      <c r="H93" t="s">
        <v>64</v>
      </c>
      <c r="I93" t="s">
        <v>130</v>
      </c>
      <c r="J93" t="s">
        <v>569</v>
      </c>
      <c r="K93" s="18">
        <v>0.82147146579999997</v>
      </c>
      <c r="L93" t="s">
        <v>567</v>
      </c>
      <c r="M93" t="s">
        <v>130</v>
      </c>
      <c r="N93" t="s">
        <v>568</v>
      </c>
      <c r="O93" s="18">
        <v>1.4017606253999999</v>
      </c>
      <c r="P93" t="s">
        <v>453</v>
      </c>
      <c r="Q93" t="s">
        <v>134</v>
      </c>
      <c r="R93" t="s">
        <v>454</v>
      </c>
      <c r="S93" s="18">
        <v>0.79639780760000001</v>
      </c>
      <c r="T93" t="s">
        <v>136</v>
      </c>
      <c r="U93" t="s">
        <v>130</v>
      </c>
      <c r="V93" t="s">
        <v>137</v>
      </c>
      <c r="W93" s="18">
        <v>0.73218248559999999</v>
      </c>
      <c r="X93" t="s">
        <v>64</v>
      </c>
      <c r="Y93" t="s">
        <v>130</v>
      </c>
      <c r="Z93" t="s">
        <v>569</v>
      </c>
      <c r="AA93" s="18">
        <v>0.79639780760000001</v>
      </c>
      <c r="AB93" t="s">
        <v>955</v>
      </c>
      <c r="AC93" t="s">
        <v>128</v>
      </c>
      <c r="AD93" t="s">
        <v>956</v>
      </c>
      <c r="AE93" s="18">
        <v>0.25578206139999998</v>
      </c>
      <c r="AF93" t="s">
        <v>957</v>
      </c>
      <c r="AG93" t="s">
        <v>143</v>
      </c>
      <c r="AH93" t="s">
        <v>958</v>
      </c>
      <c r="AI93" s="18">
        <v>8.6007128200000005E-2</v>
      </c>
      <c r="AJ93" t="s">
        <v>959</v>
      </c>
      <c r="AK93" t="s">
        <v>134</v>
      </c>
      <c r="AL93" t="s">
        <v>960</v>
      </c>
      <c r="AM93" t="s">
        <v>959</v>
      </c>
      <c r="AN93" t="s">
        <v>134</v>
      </c>
      <c r="AO93" t="s">
        <v>960</v>
      </c>
      <c r="AP93" s="18">
        <v>8.6007128200000005E-2</v>
      </c>
      <c r="AQ93" t="s">
        <v>123</v>
      </c>
      <c r="AR93" t="b">
        <f>ISNUMBER(SEARCH('Consulta Por Puntos Baloto'!$E$5,B93,1))</f>
        <v>0</v>
      </c>
      <c r="AS93">
        <f t="shared" si="2"/>
        <v>35</v>
      </c>
      <c r="AT93" t="str">
        <f t="shared" si="3"/>
        <v>Punto red</v>
      </c>
    </row>
    <row r="94" spans="1:46">
      <c r="A94" t="s">
        <v>961</v>
      </c>
      <c r="B94" t="s">
        <v>962</v>
      </c>
      <c r="C94" s="18">
        <v>2.4092114814999999</v>
      </c>
      <c r="D94" t="s">
        <v>541</v>
      </c>
      <c r="E94" t="s">
        <v>128</v>
      </c>
      <c r="F94" t="s">
        <v>542</v>
      </c>
      <c r="G94" s="18">
        <v>0.88186067850000005</v>
      </c>
      <c r="H94" t="s">
        <v>371</v>
      </c>
      <c r="I94" t="s">
        <v>130</v>
      </c>
      <c r="J94" t="s">
        <v>372</v>
      </c>
      <c r="K94" s="18">
        <v>2.1726818684000002</v>
      </c>
      <c r="L94" t="s">
        <v>64</v>
      </c>
      <c r="M94" t="s">
        <v>130</v>
      </c>
      <c r="N94" t="s">
        <v>512</v>
      </c>
      <c r="O94" s="18">
        <v>2.9079839081999999</v>
      </c>
      <c r="P94" t="s">
        <v>133</v>
      </c>
      <c r="Q94" t="s">
        <v>134</v>
      </c>
      <c r="R94" t="s">
        <v>135</v>
      </c>
      <c r="S94" s="18">
        <v>0.88186067850000005</v>
      </c>
      <c r="T94" t="s">
        <v>371</v>
      </c>
      <c r="U94" t="s">
        <v>130</v>
      </c>
      <c r="V94" t="s">
        <v>372</v>
      </c>
      <c r="W94" s="18">
        <v>1.2032424023999999</v>
      </c>
      <c r="X94" t="s">
        <v>64</v>
      </c>
      <c r="Y94" t="s">
        <v>130</v>
      </c>
      <c r="Z94" t="s">
        <v>373</v>
      </c>
      <c r="AA94" s="18">
        <v>0</v>
      </c>
      <c r="AB94" s="19" t="s">
        <v>963</v>
      </c>
      <c r="AC94" t="s">
        <v>128</v>
      </c>
      <c r="AD94" t="s">
        <v>964</v>
      </c>
      <c r="AE94" s="18">
        <v>0.27954416910000002</v>
      </c>
      <c r="AF94" t="s">
        <v>965</v>
      </c>
      <c r="AG94" t="s">
        <v>143</v>
      </c>
      <c r="AH94" t="s">
        <v>966</v>
      </c>
      <c r="AI94" s="18">
        <v>0.36573909049999997</v>
      </c>
      <c r="AJ94" t="s">
        <v>967</v>
      </c>
      <c r="AK94" t="s">
        <v>134</v>
      </c>
      <c r="AL94" t="s">
        <v>968</v>
      </c>
      <c r="AM94" t="s">
        <v>873</v>
      </c>
      <c r="AN94" t="s">
        <v>128</v>
      </c>
      <c r="AO94" t="s">
        <v>969</v>
      </c>
      <c r="AP94" s="18">
        <v>0</v>
      </c>
      <c r="AQ94" t="s">
        <v>123</v>
      </c>
      <c r="AR94" t="b">
        <f>ISNUMBER(SEARCH('Consulta Por Puntos Baloto'!$E$5,B94,1))</f>
        <v>0</v>
      </c>
      <c r="AS94">
        <f t="shared" si="2"/>
        <v>27</v>
      </c>
      <c r="AT94" t="str">
        <f t="shared" si="3"/>
        <v>Oficina física</v>
      </c>
    </row>
    <row r="95" spans="1:46">
      <c r="A95" t="s">
        <v>970</v>
      </c>
      <c r="B95" t="s">
        <v>971</v>
      </c>
      <c r="C95" s="18">
        <v>1.1931945691000001</v>
      </c>
      <c r="D95" t="s">
        <v>563</v>
      </c>
      <c r="E95" t="s">
        <v>128</v>
      </c>
      <c r="F95" t="s">
        <v>564</v>
      </c>
      <c r="G95" s="18">
        <v>0.55387151830000003</v>
      </c>
      <c r="H95" t="s">
        <v>565</v>
      </c>
      <c r="I95" t="s">
        <v>130</v>
      </c>
      <c r="J95" t="s">
        <v>566</v>
      </c>
      <c r="K95" s="18">
        <v>0.71682194369999996</v>
      </c>
      <c r="L95" t="s">
        <v>567</v>
      </c>
      <c r="M95" t="s">
        <v>130</v>
      </c>
      <c r="N95" t="s">
        <v>568</v>
      </c>
      <c r="O95" s="18">
        <v>1.3569834129</v>
      </c>
      <c r="P95" t="s">
        <v>441</v>
      </c>
      <c r="Q95" t="s">
        <v>134</v>
      </c>
      <c r="R95" t="s">
        <v>442</v>
      </c>
      <c r="S95" s="18">
        <v>2.2376856898000002</v>
      </c>
      <c r="T95" t="s">
        <v>136</v>
      </c>
      <c r="U95" t="s">
        <v>130</v>
      </c>
      <c r="V95" t="s">
        <v>137</v>
      </c>
      <c r="W95" s="18">
        <v>1.2283213022999999</v>
      </c>
      <c r="X95" t="s">
        <v>64</v>
      </c>
      <c r="Y95" t="s">
        <v>130</v>
      </c>
      <c r="Z95" t="s">
        <v>209</v>
      </c>
      <c r="AA95" s="18">
        <v>0.55387151830000003</v>
      </c>
      <c r="AB95" s="19" t="s">
        <v>443</v>
      </c>
      <c r="AC95" t="s">
        <v>128</v>
      </c>
      <c r="AD95" t="s">
        <v>444</v>
      </c>
      <c r="AE95" s="18">
        <v>0.13339058640000001</v>
      </c>
      <c r="AF95" t="s">
        <v>929</v>
      </c>
      <c r="AG95" t="s">
        <v>143</v>
      </c>
      <c r="AH95" t="s">
        <v>930</v>
      </c>
      <c r="AI95" s="18">
        <v>0.14042710880000001</v>
      </c>
      <c r="AJ95" t="s">
        <v>572</v>
      </c>
      <c r="AK95" t="s">
        <v>134</v>
      </c>
      <c r="AL95" t="s">
        <v>573</v>
      </c>
      <c r="AM95" t="s">
        <v>929</v>
      </c>
      <c r="AN95" t="s">
        <v>143</v>
      </c>
      <c r="AO95" t="s">
        <v>930</v>
      </c>
      <c r="AP95" s="18">
        <v>0.13339058640000001</v>
      </c>
      <c r="AQ95" t="s">
        <v>123</v>
      </c>
      <c r="AR95" t="b">
        <f>ISNUMBER(SEARCH('Consulta Por Puntos Baloto'!$E$5,B95,1))</f>
        <v>0</v>
      </c>
      <c r="AS95">
        <f t="shared" si="2"/>
        <v>31</v>
      </c>
      <c r="AT95" t="str">
        <f t="shared" si="3"/>
        <v>Punto pago</v>
      </c>
    </row>
    <row r="96" spans="1:46">
      <c r="A96" t="s">
        <v>972</v>
      </c>
      <c r="B96" t="s">
        <v>973</v>
      </c>
      <c r="C96" s="18">
        <v>1.3406727970000001</v>
      </c>
      <c r="D96" t="s">
        <v>437</v>
      </c>
      <c r="E96" t="s">
        <v>128</v>
      </c>
      <c r="F96" t="s">
        <v>438</v>
      </c>
      <c r="G96" s="18">
        <v>0.42812494769999998</v>
      </c>
      <c r="H96" t="s">
        <v>64</v>
      </c>
      <c r="I96" t="s">
        <v>130</v>
      </c>
      <c r="J96" t="s">
        <v>974</v>
      </c>
      <c r="K96" s="18">
        <v>0.8419023471</v>
      </c>
      <c r="L96" t="s">
        <v>567</v>
      </c>
      <c r="M96" t="s">
        <v>130</v>
      </c>
      <c r="N96" t="s">
        <v>568</v>
      </c>
      <c r="O96" s="18">
        <v>0.41218047320000001</v>
      </c>
      <c r="P96" t="s">
        <v>441</v>
      </c>
      <c r="Q96" t="s">
        <v>134</v>
      </c>
      <c r="R96" t="s">
        <v>442</v>
      </c>
      <c r="S96" s="18">
        <v>2.0724993035999999</v>
      </c>
      <c r="T96" t="s">
        <v>136</v>
      </c>
      <c r="U96" t="s">
        <v>130</v>
      </c>
      <c r="V96" t="s">
        <v>137</v>
      </c>
      <c r="W96" s="18">
        <v>0.1842525968</v>
      </c>
      <c r="X96" t="s">
        <v>64</v>
      </c>
      <c r="Y96" t="s">
        <v>130</v>
      </c>
      <c r="Z96" t="s">
        <v>209</v>
      </c>
      <c r="AA96" s="18">
        <v>0.55636640989999997</v>
      </c>
      <c r="AB96" s="19" t="s">
        <v>443</v>
      </c>
      <c r="AC96" t="s">
        <v>128</v>
      </c>
      <c r="AD96" t="s">
        <v>444</v>
      </c>
      <c r="AE96" s="18">
        <v>0.29978230970000003</v>
      </c>
      <c r="AF96" t="s">
        <v>975</v>
      </c>
      <c r="AG96" t="s">
        <v>143</v>
      </c>
      <c r="AH96" t="s">
        <v>976</v>
      </c>
      <c r="AI96" s="18">
        <v>0.1842525968</v>
      </c>
      <c r="AJ96" t="s">
        <v>349</v>
      </c>
      <c r="AK96" t="s">
        <v>134</v>
      </c>
      <c r="AL96" t="s">
        <v>977</v>
      </c>
      <c r="AM96" t="s">
        <v>64</v>
      </c>
      <c r="AN96" t="s">
        <v>130</v>
      </c>
      <c r="AO96" t="s">
        <v>209</v>
      </c>
      <c r="AP96" s="18">
        <v>0.1842525968</v>
      </c>
      <c r="AQ96" t="s">
        <v>123</v>
      </c>
      <c r="AR96" t="b">
        <f>ISNUMBER(SEARCH('Consulta Por Puntos Baloto'!$E$5,B96,1))</f>
        <v>0</v>
      </c>
      <c r="AS96">
        <f t="shared" si="2"/>
        <v>23</v>
      </c>
      <c r="AT96" t="str">
        <f t="shared" si="3"/>
        <v>Máquina multifuncional</v>
      </c>
    </row>
    <row r="97" spans="1:46">
      <c r="A97" t="s">
        <v>972</v>
      </c>
      <c r="B97" t="s">
        <v>973</v>
      </c>
      <c r="C97" s="18">
        <v>1.3406727970000001</v>
      </c>
      <c r="D97" t="s">
        <v>437</v>
      </c>
      <c r="E97" t="s">
        <v>128</v>
      </c>
      <c r="F97" t="s">
        <v>438</v>
      </c>
      <c r="G97" s="18">
        <v>0.42812494769999998</v>
      </c>
      <c r="H97" t="s">
        <v>64</v>
      </c>
      <c r="I97" t="s">
        <v>130</v>
      </c>
      <c r="J97" t="s">
        <v>974</v>
      </c>
      <c r="K97" s="18">
        <v>0.8419023471</v>
      </c>
      <c r="L97" t="s">
        <v>567</v>
      </c>
      <c r="M97" t="s">
        <v>130</v>
      </c>
      <c r="N97" t="s">
        <v>568</v>
      </c>
      <c r="O97" s="18">
        <v>0.41218047320000001</v>
      </c>
      <c r="P97" t="s">
        <v>441</v>
      </c>
      <c r="Q97" t="s">
        <v>134</v>
      </c>
      <c r="R97" t="s">
        <v>442</v>
      </c>
      <c r="S97" s="18">
        <v>2.0724993035999999</v>
      </c>
      <c r="T97" t="s">
        <v>136</v>
      </c>
      <c r="U97" t="s">
        <v>130</v>
      </c>
      <c r="V97" t="s">
        <v>137</v>
      </c>
      <c r="W97" s="18">
        <v>0.1842525968</v>
      </c>
      <c r="X97" t="s">
        <v>64</v>
      </c>
      <c r="Y97" t="s">
        <v>130</v>
      </c>
      <c r="Z97" t="s">
        <v>209</v>
      </c>
      <c r="AA97" s="18">
        <v>0.55636640989999997</v>
      </c>
      <c r="AB97" s="19" t="s">
        <v>443</v>
      </c>
      <c r="AC97" t="s">
        <v>128</v>
      </c>
      <c r="AD97" t="s">
        <v>444</v>
      </c>
      <c r="AE97" s="18">
        <v>0.29978230970000003</v>
      </c>
      <c r="AF97" t="s">
        <v>975</v>
      </c>
      <c r="AG97" t="s">
        <v>143</v>
      </c>
      <c r="AH97" t="s">
        <v>976</v>
      </c>
      <c r="AI97" s="18">
        <v>0.1842525968</v>
      </c>
      <c r="AJ97" t="s">
        <v>349</v>
      </c>
      <c r="AK97" t="s">
        <v>134</v>
      </c>
      <c r="AL97" t="s">
        <v>977</v>
      </c>
      <c r="AM97" t="s">
        <v>349</v>
      </c>
      <c r="AN97" t="s">
        <v>134</v>
      </c>
      <c r="AO97" t="s">
        <v>977</v>
      </c>
      <c r="AP97" s="18">
        <v>0.1842525968</v>
      </c>
      <c r="AQ97" t="s">
        <v>123</v>
      </c>
      <c r="AR97" t="b">
        <f>ISNUMBER(SEARCH('Consulta Por Puntos Baloto'!$E$5,B97,1))</f>
        <v>0</v>
      </c>
      <c r="AS97">
        <f t="shared" si="2"/>
        <v>23</v>
      </c>
      <c r="AT97" t="str">
        <f t="shared" si="3"/>
        <v>Máquina multifuncional</v>
      </c>
    </row>
    <row r="98" spans="1:46">
      <c r="A98" t="s">
        <v>978</v>
      </c>
      <c r="B98" t="s">
        <v>979</v>
      </c>
      <c r="C98" s="18">
        <v>1.7872968319</v>
      </c>
      <c r="D98" t="s">
        <v>481</v>
      </c>
      <c r="E98" t="s">
        <v>128</v>
      </c>
      <c r="F98" t="s">
        <v>482</v>
      </c>
      <c r="G98" s="18">
        <v>0.4616818862</v>
      </c>
      <c r="H98" t="s">
        <v>483</v>
      </c>
      <c r="I98" t="s">
        <v>130</v>
      </c>
      <c r="J98" t="s">
        <v>484</v>
      </c>
      <c r="K98" s="18">
        <v>2.0396819101000001</v>
      </c>
      <c r="L98" t="s">
        <v>64</v>
      </c>
      <c r="M98" t="s">
        <v>130</v>
      </c>
      <c r="N98" t="s">
        <v>370</v>
      </c>
      <c r="O98" s="18">
        <v>2.4728730702999999</v>
      </c>
      <c r="P98" t="s">
        <v>441</v>
      </c>
      <c r="Q98" t="s">
        <v>134</v>
      </c>
      <c r="R98" t="s">
        <v>442</v>
      </c>
      <c r="S98" s="18">
        <v>2.2690373482999999</v>
      </c>
      <c r="T98" t="s">
        <v>371</v>
      </c>
      <c r="U98" t="s">
        <v>130</v>
      </c>
      <c r="V98" t="s">
        <v>372</v>
      </c>
      <c r="W98" s="18">
        <v>2.7111431187999999</v>
      </c>
      <c r="X98" t="s">
        <v>64</v>
      </c>
      <c r="Y98" t="s">
        <v>130</v>
      </c>
      <c r="Z98" t="s">
        <v>209</v>
      </c>
      <c r="AA98" s="18">
        <v>0.47699929149999998</v>
      </c>
      <c r="AB98" s="19" t="s">
        <v>485</v>
      </c>
      <c r="AC98" t="s">
        <v>128</v>
      </c>
      <c r="AD98" t="s">
        <v>486</v>
      </c>
      <c r="AE98" s="18">
        <v>6.3609725500000006E-2</v>
      </c>
      <c r="AF98" t="s">
        <v>980</v>
      </c>
      <c r="AG98" t="s">
        <v>143</v>
      </c>
      <c r="AH98" t="s">
        <v>981</v>
      </c>
      <c r="AI98" s="18">
        <v>0.11741474440000001</v>
      </c>
      <c r="AJ98" t="s">
        <v>982</v>
      </c>
      <c r="AK98" t="s">
        <v>134</v>
      </c>
      <c r="AL98" t="s">
        <v>983</v>
      </c>
      <c r="AM98" t="s">
        <v>980</v>
      </c>
      <c r="AN98" t="s">
        <v>143</v>
      </c>
      <c r="AO98" t="s">
        <v>981</v>
      </c>
      <c r="AP98" s="18">
        <v>6.3609725500000006E-2</v>
      </c>
      <c r="AQ98" t="s">
        <v>123</v>
      </c>
      <c r="AR98" t="b">
        <f>ISNUMBER(SEARCH('Consulta Por Puntos Baloto'!$E$5,B98,1))</f>
        <v>0</v>
      </c>
      <c r="AS98">
        <f t="shared" si="2"/>
        <v>31</v>
      </c>
      <c r="AT98" t="str">
        <f t="shared" si="3"/>
        <v>Punto pago</v>
      </c>
    </row>
    <row r="99" spans="1:46">
      <c r="A99" t="s">
        <v>984</v>
      </c>
      <c r="B99" t="s">
        <v>985</v>
      </c>
      <c r="C99" s="18">
        <v>1.0414367553999999</v>
      </c>
      <c r="D99" t="s">
        <v>986</v>
      </c>
      <c r="E99" t="s">
        <v>128</v>
      </c>
      <c r="F99" t="s">
        <v>987</v>
      </c>
      <c r="G99" s="18">
        <v>0.1103330226</v>
      </c>
      <c r="H99" t="s">
        <v>988</v>
      </c>
      <c r="I99" t="s">
        <v>130</v>
      </c>
      <c r="J99" t="s">
        <v>989</v>
      </c>
      <c r="K99" s="18">
        <v>1.6408400237</v>
      </c>
      <c r="L99" t="s">
        <v>990</v>
      </c>
      <c r="M99" t="s">
        <v>130</v>
      </c>
      <c r="N99" t="s">
        <v>991</v>
      </c>
      <c r="O99" s="18">
        <v>2.2013262360999999</v>
      </c>
      <c r="P99" t="s">
        <v>992</v>
      </c>
      <c r="Q99" t="s">
        <v>134</v>
      </c>
      <c r="R99" t="s">
        <v>993</v>
      </c>
      <c r="S99" s="18">
        <v>1.4833841951</v>
      </c>
      <c r="T99" t="s">
        <v>675</v>
      </c>
      <c r="U99" t="s">
        <v>130</v>
      </c>
      <c r="V99" t="s">
        <v>676</v>
      </c>
      <c r="W99" s="18">
        <v>1.438777389</v>
      </c>
      <c r="X99" t="s">
        <v>64</v>
      </c>
      <c r="Y99" t="s">
        <v>130</v>
      </c>
      <c r="Z99" t="s">
        <v>994</v>
      </c>
      <c r="AA99" s="18">
        <v>0.1103330226</v>
      </c>
      <c r="AB99" t="s">
        <v>678</v>
      </c>
      <c r="AC99" t="s">
        <v>128</v>
      </c>
      <c r="AD99" t="s">
        <v>679</v>
      </c>
      <c r="AE99" s="18">
        <v>0.17185724729999999</v>
      </c>
      <c r="AF99" t="s">
        <v>995</v>
      </c>
      <c r="AG99" t="s">
        <v>143</v>
      </c>
      <c r="AH99" t="s">
        <v>996</v>
      </c>
      <c r="AI99" s="18">
        <v>8.7961616399999998E-2</v>
      </c>
      <c r="AJ99" t="s">
        <v>997</v>
      </c>
      <c r="AK99" t="s">
        <v>134</v>
      </c>
      <c r="AL99" t="s">
        <v>998</v>
      </c>
      <c r="AM99" t="s">
        <v>997</v>
      </c>
      <c r="AN99" t="s">
        <v>134</v>
      </c>
      <c r="AO99" t="s">
        <v>998</v>
      </c>
      <c r="AP99" s="18">
        <v>8.7961616399999998E-2</v>
      </c>
      <c r="AQ99" t="s">
        <v>123</v>
      </c>
      <c r="AR99" t="b">
        <f>ISNUMBER(SEARCH('Consulta Por Puntos Baloto'!$E$5,B99,1))</f>
        <v>0</v>
      </c>
      <c r="AS99">
        <f t="shared" si="2"/>
        <v>35</v>
      </c>
      <c r="AT99" t="str">
        <f t="shared" si="3"/>
        <v>Punto red</v>
      </c>
    </row>
    <row r="100" spans="1:46">
      <c r="A100" t="s">
        <v>999</v>
      </c>
      <c r="B100" t="s">
        <v>1000</v>
      </c>
      <c r="C100" s="18">
        <v>2.7408858263</v>
      </c>
      <c r="D100" t="s">
        <v>1001</v>
      </c>
      <c r="E100" t="s">
        <v>128</v>
      </c>
      <c r="F100" t="s">
        <v>1002</v>
      </c>
      <c r="G100" s="18">
        <v>0.57037188409999995</v>
      </c>
      <c r="H100" t="s">
        <v>64</v>
      </c>
      <c r="I100" t="s">
        <v>130</v>
      </c>
      <c r="J100" t="s">
        <v>1003</v>
      </c>
      <c r="K100" s="18">
        <v>0.70303092810000001</v>
      </c>
      <c r="L100" t="s">
        <v>64</v>
      </c>
      <c r="M100" t="s">
        <v>130</v>
      </c>
      <c r="N100" t="s">
        <v>1004</v>
      </c>
      <c r="O100" s="18">
        <v>1.4394951746</v>
      </c>
      <c r="P100" t="s">
        <v>699</v>
      </c>
      <c r="Q100" t="s">
        <v>134</v>
      </c>
      <c r="R100" t="s">
        <v>700</v>
      </c>
      <c r="S100" s="18">
        <v>4.2127376033999999</v>
      </c>
      <c r="T100" t="s">
        <v>675</v>
      </c>
      <c r="U100" t="s">
        <v>130</v>
      </c>
      <c r="V100" t="s">
        <v>676</v>
      </c>
      <c r="W100" s="18">
        <v>2.1268211792999998</v>
      </c>
      <c r="X100" t="s">
        <v>64</v>
      </c>
      <c r="Y100" t="s">
        <v>130</v>
      </c>
      <c r="Z100" t="s">
        <v>590</v>
      </c>
      <c r="AA100" s="18">
        <v>1.1126282943000001</v>
      </c>
      <c r="AB100" t="s">
        <v>691</v>
      </c>
      <c r="AC100" t="s">
        <v>128</v>
      </c>
      <c r="AD100" t="s">
        <v>692</v>
      </c>
      <c r="AE100" s="18">
        <v>0.44406354669999998</v>
      </c>
      <c r="AF100" t="s">
        <v>1005</v>
      </c>
      <c r="AG100" t="s">
        <v>143</v>
      </c>
      <c r="AH100" t="s">
        <v>1006</v>
      </c>
      <c r="AI100" s="18">
        <v>0.32100485420000002</v>
      </c>
      <c r="AJ100" t="s">
        <v>1007</v>
      </c>
      <c r="AK100" t="s">
        <v>134</v>
      </c>
      <c r="AL100" t="s">
        <v>1008</v>
      </c>
      <c r="AM100" t="s">
        <v>1007</v>
      </c>
      <c r="AN100" t="s">
        <v>134</v>
      </c>
      <c r="AO100" t="s">
        <v>1008</v>
      </c>
      <c r="AP100" s="18">
        <v>0.32100485420000002</v>
      </c>
      <c r="AQ100" t="s">
        <v>123</v>
      </c>
      <c r="AR100" t="b">
        <f>ISNUMBER(SEARCH('Consulta Por Puntos Baloto'!$E$5,B100,1))</f>
        <v>0</v>
      </c>
      <c r="AS100">
        <f t="shared" si="2"/>
        <v>35</v>
      </c>
      <c r="AT100" t="str">
        <f t="shared" si="3"/>
        <v>Punto red</v>
      </c>
    </row>
    <row r="101" spans="1:46">
      <c r="A101" t="s">
        <v>1009</v>
      </c>
      <c r="B101" t="s">
        <v>1010</v>
      </c>
      <c r="C101" s="18">
        <v>1.8411392061</v>
      </c>
      <c r="D101" t="s">
        <v>1001</v>
      </c>
      <c r="E101" t="s">
        <v>128</v>
      </c>
      <c r="F101" t="s">
        <v>1002</v>
      </c>
      <c r="G101" s="18">
        <v>0.86486998960000006</v>
      </c>
      <c r="H101" t="s">
        <v>670</v>
      </c>
      <c r="I101" t="s">
        <v>130</v>
      </c>
      <c r="J101" t="s">
        <v>671</v>
      </c>
      <c r="K101" s="18">
        <v>1.5433480463</v>
      </c>
      <c r="L101" t="s">
        <v>64</v>
      </c>
      <c r="M101" t="s">
        <v>130</v>
      </c>
      <c r="N101" t="s">
        <v>672</v>
      </c>
      <c r="O101" s="18">
        <v>1.8264704698000001</v>
      </c>
      <c r="P101" t="s">
        <v>673</v>
      </c>
      <c r="Q101" t="s">
        <v>134</v>
      </c>
      <c r="R101" t="s">
        <v>674</v>
      </c>
      <c r="S101" s="18">
        <v>3.0860619429999998</v>
      </c>
      <c r="T101" t="s">
        <v>675</v>
      </c>
      <c r="U101" t="s">
        <v>130</v>
      </c>
      <c r="V101" t="s">
        <v>676</v>
      </c>
      <c r="W101" s="18">
        <v>2.1845109744000002</v>
      </c>
      <c r="X101" t="s">
        <v>64</v>
      </c>
      <c r="Y101" t="s">
        <v>130</v>
      </c>
      <c r="Z101" t="s">
        <v>1011</v>
      </c>
      <c r="AA101" s="18">
        <v>1.7518849970999999</v>
      </c>
      <c r="AB101" t="s">
        <v>678</v>
      </c>
      <c r="AC101" t="s">
        <v>128</v>
      </c>
      <c r="AD101" t="s">
        <v>679</v>
      </c>
      <c r="AE101" s="18">
        <v>0.30598996569999998</v>
      </c>
      <c r="AF101" t="s">
        <v>1012</v>
      </c>
      <c r="AG101" t="s">
        <v>143</v>
      </c>
      <c r="AH101" t="s">
        <v>1013</v>
      </c>
      <c r="AI101" s="18">
        <v>0.2075457064</v>
      </c>
      <c r="AJ101" t="s">
        <v>1014</v>
      </c>
      <c r="AK101" t="s">
        <v>134</v>
      </c>
      <c r="AL101" t="s">
        <v>1015</v>
      </c>
      <c r="AM101" t="s">
        <v>1014</v>
      </c>
      <c r="AN101" t="s">
        <v>134</v>
      </c>
      <c r="AO101" t="s">
        <v>1015</v>
      </c>
      <c r="AP101" s="18">
        <v>0.2075457064</v>
      </c>
      <c r="AQ101" t="s">
        <v>123</v>
      </c>
      <c r="AR101" t="b">
        <f>ISNUMBER(SEARCH('Consulta Por Puntos Baloto'!$E$5,B101,1))</f>
        <v>0</v>
      </c>
      <c r="AS101">
        <f t="shared" si="2"/>
        <v>35</v>
      </c>
      <c r="AT101" t="str">
        <f t="shared" si="3"/>
        <v>Punto red</v>
      </c>
    </row>
    <row r="102" spans="1:46">
      <c r="A102" t="s">
        <v>1016</v>
      </c>
      <c r="B102" t="s">
        <v>1017</v>
      </c>
      <c r="C102" s="18">
        <v>2.8260459916</v>
      </c>
      <c r="D102" t="s">
        <v>1001</v>
      </c>
      <c r="E102" t="s">
        <v>128</v>
      </c>
      <c r="F102" t="s">
        <v>1002</v>
      </c>
      <c r="G102" s="18">
        <v>0.64884406630000002</v>
      </c>
      <c r="H102" t="s">
        <v>670</v>
      </c>
      <c r="I102" t="s">
        <v>130</v>
      </c>
      <c r="J102" t="s">
        <v>671</v>
      </c>
      <c r="K102" s="18">
        <v>0.82940040110000002</v>
      </c>
      <c r="L102" t="s">
        <v>64</v>
      </c>
      <c r="M102" t="s">
        <v>130</v>
      </c>
      <c r="N102" t="s">
        <v>1004</v>
      </c>
      <c r="O102" s="18">
        <v>1.4951512392999999</v>
      </c>
      <c r="P102" t="s">
        <v>699</v>
      </c>
      <c r="Q102" t="s">
        <v>134</v>
      </c>
      <c r="R102" t="s">
        <v>700</v>
      </c>
      <c r="S102" s="18">
        <v>4.0956498367999998</v>
      </c>
      <c r="T102" t="s">
        <v>496</v>
      </c>
      <c r="U102" t="s">
        <v>130</v>
      </c>
      <c r="V102" t="s">
        <v>497</v>
      </c>
      <c r="W102" s="18">
        <v>2.1268823702000001</v>
      </c>
      <c r="X102" t="s">
        <v>64</v>
      </c>
      <c r="Y102" t="s">
        <v>130</v>
      </c>
      <c r="Z102" t="s">
        <v>590</v>
      </c>
      <c r="AA102" s="18">
        <v>0.97493194510000003</v>
      </c>
      <c r="AB102" t="s">
        <v>691</v>
      </c>
      <c r="AC102" t="s">
        <v>128</v>
      </c>
      <c r="AD102" t="s">
        <v>692</v>
      </c>
      <c r="AE102" s="18">
        <v>0.32577298139999999</v>
      </c>
      <c r="AF102" t="s">
        <v>1005</v>
      </c>
      <c r="AG102" t="s">
        <v>143</v>
      </c>
      <c r="AH102" t="s">
        <v>1006</v>
      </c>
      <c r="AI102" s="18">
        <v>0.29003791750000002</v>
      </c>
      <c r="AJ102" t="s">
        <v>1007</v>
      </c>
      <c r="AK102" t="s">
        <v>134</v>
      </c>
      <c r="AL102" t="s">
        <v>1008</v>
      </c>
      <c r="AM102" t="s">
        <v>1007</v>
      </c>
      <c r="AN102" t="s">
        <v>134</v>
      </c>
      <c r="AO102" t="s">
        <v>1008</v>
      </c>
      <c r="AP102" s="18">
        <v>0.29003791750000002</v>
      </c>
      <c r="AQ102" t="s">
        <v>123</v>
      </c>
      <c r="AR102" t="b">
        <f>ISNUMBER(SEARCH('Consulta Por Puntos Baloto'!$E$5,B102,1))</f>
        <v>0</v>
      </c>
      <c r="AS102">
        <f t="shared" si="2"/>
        <v>35</v>
      </c>
      <c r="AT102" t="str">
        <f t="shared" si="3"/>
        <v>Punto red</v>
      </c>
    </row>
    <row r="103" spans="1:46">
      <c r="A103" t="s">
        <v>1018</v>
      </c>
      <c r="B103" t="s">
        <v>1019</v>
      </c>
      <c r="C103" s="18">
        <v>0.75611746469999996</v>
      </c>
      <c r="D103" t="s">
        <v>941</v>
      </c>
      <c r="E103" t="s">
        <v>128</v>
      </c>
      <c r="F103" t="s">
        <v>942</v>
      </c>
      <c r="G103" s="18">
        <v>0.48319757699999999</v>
      </c>
      <c r="H103" t="s">
        <v>205</v>
      </c>
      <c r="I103" t="s">
        <v>130</v>
      </c>
      <c r="J103" t="s">
        <v>206</v>
      </c>
      <c r="K103" s="18">
        <v>0.48319757699999999</v>
      </c>
      <c r="L103" t="s">
        <v>205</v>
      </c>
      <c r="M103" t="s">
        <v>130</v>
      </c>
      <c r="N103" t="s">
        <v>206</v>
      </c>
      <c r="O103" s="18">
        <v>1.4632059577000001</v>
      </c>
      <c r="P103" t="s">
        <v>453</v>
      </c>
      <c r="Q103" t="s">
        <v>134</v>
      </c>
      <c r="R103" t="s">
        <v>454</v>
      </c>
      <c r="S103" s="18">
        <v>0.87961830129999996</v>
      </c>
      <c r="T103" t="s">
        <v>136</v>
      </c>
      <c r="U103" t="s">
        <v>130</v>
      </c>
      <c r="V103" t="s">
        <v>137</v>
      </c>
      <c r="W103" s="18">
        <v>1.8069351717</v>
      </c>
      <c r="X103" t="s">
        <v>138</v>
      </c>
      <c r="Y103" t="s">
        <v>130</v>
      </c>
      <c r="Z103" t="s">
        <v>139</v>
      </c>
      <c r="AA103" s="18">
        <v>0.43649874770000002</v>
      </c>
      <c r="AB103" t="s">
        <v>943</v>
      </c>
      <c r="AC103" t="s">
        <v>128</v>
      </c>
      <c r="AD103" t="s">
        <v>944</v>
      </c>
      <c r="AE103" s="18">
        <v>0.35164063410000002</v>
      </c>
      <c r="AF103" t="s">
        <v>945</v>
      </c>
      <c r="AG103" t="s">
        <v>143</v>
      </c>
      <c r="AH103" t="s">
        <v>946</v>
      </c>
      <c r="AI103" s="18">
        <v>0.2816860048</v>
      </c>
      <c r="AJ103" t="s">
        <v>947</v>
      </c>
      <c r="AK103" t="s">
        <v>134</v>
      </c>
      <c r="AL103" t="s">
        <v>948</v>
      </c>
      <c r="AM103" t="s">
        <v>947</v>
      </c>
      <c r="AN103" t="s">
        <v>134</v>
      </c>
      <c r="AO103" t="s">
        <v>948</v>
      </c>
      <c r="AP103" s="18">
        <v>0.2816860048</v>
      </c>
      <c r="AQ103" t="s">
        <v>123</v>
      </c>
      <c r="AR103" t="b">
        <f>ISNUMBER(SEARCH('Consulta Por Puntos Baloto'!$E$5,B103,1))</f>
        <v>0</v>
      </c>
      <c r="AS103">
        <f t="shared" si="2"/>
        <v>35</v>
      </c>
      <c r="AT103" t="str">
        <f t="shared" si="3"/>
        <v>Punto red</v>
      </c>
    </row>
    <row r="104" spans="1:46">
      <c r="A104" t="s">
        <v>1020</v>
      </c>
      <c r="B104" t="s">
        <v>1021</v>
      </c>
      <c r="C104" s="18">
        <v>0.82761018880000004</v>
      </c>
      <c r="D104" t="s">
        <v>986</v>
      </c>
      <c r="E104" t="s">
        <v>128</v>
      </c>
      <c r="F104" t="s">
        <v>987</v>
      </c>
      <c r="G104" s="18">
        <v>0.36541827399999999</v>
      </c>
      <c r="H104" t="s">
        <v>988</v>
      </c>
      <c r="I104" t="s">
        <v>130</v>
      </c>
      <c r="J104" t="s">
        <v>989</v>
      </c>
      <c r="K104" s="18">
        <v>1.4450286621999999</v>
      </c>
      <c r="L104" t="s">
        <v>990</v>
      </c>
      <c r="M104" t="s">
        <v>130</v>
      </c>
      <c r="N104" t="s">
        <v>991</v>
      </c>
      <c r="O104" s="18">
        <v>1.9330295552000001</v>
      </c>
      <c r="P104" t="s">
        <v>992</v>
      </c>
      <c r="Q104" t="s">
        <v>134</v>
      </c>
      <c r="R104" t="s">
        <v>993</v>
      </c>
      <c r="S104" s="18">
        <v>1.6983896945000001</v>
      </c>
      <c r="T104" t="s">
        <v>675</v>
      </c>
      <c r="U104" t="s">
        <v>130</v>
      </c>
      <c r="V104" t="s">
        <v>676</v>
      </c>
      <c r="W104" s="18">
        <v>1.3456688535000001</v>
      </c>
      <c r="X104" t="s">
        <v>64</v>
      </c>
      <c r="Y104" t="s">
        <v>130</v>
      </c>
      <c r="Z104" t="s">
        <v>677</v>
      </c>
      <c r="AA104" s="18">
        <v>0.36541827399999999</v>
      </c>
      <c r="AB104" t="s">
        <v>678</v>
      </c>
      <c r="AC104" t="s">
        <v>128</v>
      </c>
      <c r="AD104" t="s">
        <v>679</v>
      </c>
      <c r="AE104" s="18">
        <v>0.1053520874</v>
      </c>
      <c r="AF104" t="s">
        <v>1022</v>
      </c>
      <c r="AG104" t="s">
        <v>143</v>
      </c>
      <c r="AH104" t="s">
        <v>1023</v>
      </c>
      <c r="AI104" s="18">
        <v>7.3463198899999999E-2</v>
      </c>
      <c r="AJ104" t="s">
        <v>1024</v>
      </c>
      <c r="AK104" t="s">
        <v>134</v>
      </c>
      <c r="AL104" t="s">
        <v>1025</v>
      </c>
      <c r="AM104" t="s">
        <v>1024</v>
      </c>
      <c r="AN104" t="s">
        <v>134</v>
      </c>
      <c r="AO104" t="s">
        <v>1025</v>
      </c>
      <c r="AP104" s="18">
        <v>7.3463198899999999E-2</v>
      </c>
      <c r="AQ104" t="s">
        <v>123</v>
      </c>
      <c r="AR104" t="b">
        <f>ISNUMBER(SEARCH('Consulta Por Puntos Baloto'!$E$5,B104,1))</f>
        <v>0</v>
      </c>
      <c r="AS104">
        <f t="shared" si="2"/>
        <v>35</v>
      </c>
      <c r="AT104" t="str">
        <f t="shared" si="3"/>
        <v>Punto red</v>
      </c>
    </row>
    <row r="105" spans="1:46">
      <c r="A105" t="s">
        <v>1026</v>
      </c>
      <c r="B105" t="s">
        <v>1027</v>
      </c>
      <c r="C105" s="18">
        <v>1.3774069297</v>
      </c>
      <c r="D105" t="s">
        <v>1001</v>
      </c>
      <c r="E105" t="s">
        <v>128</v>
      </c>
      <c r="F105" t="s">
        <v>1002</v>
      </c>
      <c r="G105" s="18">
        <v>1.3622173822000001</v>
      </c>
      <c r="H105" t="s">
        <v>670</v>
      </c>
      <c r="I105" t="s">
        <v>130</v>
      </c>
      <c r="J105" t="s">
        <v>671</v>
      </c>
      <c r="K105" s="18">
        <v>1.9802198293</v>
      </c>
      <c r="L105" t="s">
        <v>64</v>
      </c>
      <c r="M105" t="s">
        <v>130</v>
      </c>
      <c r="N105" t="s">
        <v>1028</v>
      </c>
      <c r="O105" s="18">
        <v>1.5318836948000001</v>
      </c>
      <c r="P105" t="s">
        <v>673</v>
      </c>
      <c r="Q105" t="s">
        <v>134</v>
      </c>
      <c r="R105" t="s">
        <v>674</v>
      </c>
      <c r="S105" s="18">
        <v>2.7742372583999999</v>
      </c>
      <c r="T105" t="s">
        <v>675</v>
      </c>
      <c r="U105" t="s">
        <v>130</v>
      </c>
      <c r="V105" t="s">
        <v>676</v>
      </c>
      <c r="W105" s="18">
        <v>1.7615285173999999</v>
      </c>
      <c r="X105" t="s">
        <v>64</v>
      </c>
      <c r="Y105" t="s">
        <v>130</v>
      </c>
      <c r="Z105" t="s">
        <v>1011</v>
      </c>
      <c r="AA105" s="18">
        <v>1.4034164414000001</v>
      </c>
      <c r="AB105" t="s">
        <v>678</v>
      </c>
      <c r="AC105" t="s">
        <v>128</v>
      </c>
      <c r="AD105" t="s">
        <v>679</v>
      </c>
      <c r="AE105" s="18">
        <v>0.32670792710000002</v>
      </c>
      <c r="AF105" t="s">
        <v>1029</v>
      </c>
      <c r="AG105" t="s">
        <v>143</v>
      </c>
      <c r="AH105" t="s">
        <v>1030</v>
      </c>
      <c r="AI105" s="18">
        <v>0.3924577246</v>
      </c>
      <c r="AJ105" t="s">
        <v>1031</v>
      </c>
      <c r="AK105" t="s">
        <v>134</v>
      </c>
      <c r="AL105" t="s">
        <v>1032</v>
      </c>
      <c r="AM105" t="s">
        <v>1029</v>
      </c>
      <c r="AN105" t="s">
        <v>143</v>
      </c>
      <c r="AO105" t="s">
        <v>1030</v>
      </c>
      <c r="AP105" s="18">
        <v>0.32670792710000002</v>
      </c>
      <c r="AQ105" t="s">
        <v>123</v>
      </c>
      <c r="AR105" t="b">
        <f>ISNUMBER(SEARCH('Consulta Por Puntos Baloto'!$E$5,B105,1))</f>
        <v>0</v>
      </c>
      <c r="AS105">
        <f t="shared" si="2"/>
        <v>31</v>
      </c>
      <c r="AT105" t="str">
        <f t="shared" si="3"/>
        <v>Punto pago</v>
      </c>
    </row>
    <row r="106" spans="1:46">
      <c r="A106" t="s">
        <v>1033</v>
      </c>
      <c r="B106" t="s">
        <v>1034</v>
      </c>
      <c r="C106" s="18">
        <v>0.83784989860000003</v>
      </c>
      <c r="D106" t="s">
        <v>127</v>
      </c>
      <c r="E106" t="s">
        <v>128</v>
      </c>
      <c r="F106" t="s">
        <v>129</v>
      </c>
      <c r="G106" s="18">
        <v>0.25453172130000001</v>
      </c>
      <c r="H106" t="s">
        <v>423</v>
      </c>
      <c r="I106" t="s">
        <v>130</v>
      </c>
      <c r="J106" t="s">
        <v>878</v>
      </c>
      <c r="K106" s="18">
        <v>1.7741677101</v>
      </c>
      <c r="L106" t="s">
        <v>64</v>
      </c>
      <c r="M106" t="s">
        <v>130</v>
      </c>
      <c r="N106" t="s">
        <v>370</v>
      </c>
      <c r="O106" s="18">
        <v>0.25453172130000001</v>
      </c>
      <c r="P106" t="s">
        <v>133</v>
      </c>
      <c r="Q106" t="s">
        <v>134</v>
      </c>
      <c r="R106" t="s">
        <v>135</v>
      </c>
      <c r="S106" s="18">
        <v>3.5736687726</v>
      </c>
      <c r="T106" t="s">
        <v>371</v>
      </c>
      <c r="U106" t="s">
        <v>130</v>
      </c>
      <c r="V106" t="s">
        <v>372</v>
      </c>
      <c r="W106" s="18">
        <v>3.3629472265000002</v>
      </c>
      <c r="X106" t="s">
        <v>64</v>
      </c>
      <c r="Y106" t="s">
        <v>130</v>
      </c>
      <c r="Z106" t="s">
        <v>373</v>
      </c>
      <c r="AA106" s="18">
        <v>1.0248755763999999</v>
      </c>
      <c r="AB106" t="s">
        <v>140</v>
      </c>
      <c r="AC106" t="s">
        <v>128</v>
      </c>
      <c r="AD106" t="s">
        <v>141</v>
      </c>
      <c r="AE106" s="18">
        <v>0.449182058</v>
      </c>
      <c r="AF106" t="s">
        <v>1035</v>
      </c>
      <c r="AG106" t="s">
        <v>143</v>
      </c>
      <c r="AH106" t="s">
        <v>1036</v>
      </c>
      <c r="AI106" s="18">
        <v>0.1446060475</v>
      </c>
      <c r="AJ106" t="s">
        <v>1037</v>
      </c>
      <c r="AK106" t="s">
        <v>134</v>
      </c>
      <c r="AL106" t="s">
        <v>1038</v>
      </c>
      <c r="AM106" t="s">
        <v>1037</v>
      </c>
      <c r="AN106" t="s">
        <v>134</v>
      </c>
      <c r="AO106" t="s">
        <v>1038</v>
      </c>
      <c r="AP106" s="18">
        <v>0.1446060475</v>
      </c>
      <c r="AQ106" t="s">
        <v>123</v>
      </c>
      <c r="AR106" t="b">
        <f>ISNUMBER(SEARCH('Consulta Por Puntos Baloto'!$E$5,B106,1))</f>
        <v>0</v>
      </c>
      <c r="AS106">
        <f t="shared" si="2"/>
        <v>35</v>
      </c>
      <c r="AT106" t="str">
        <f t="shared" si="3"/>
        <v>Punto red</v>
      </c>
    </row>
    <row r="107" spans="1:46">
      <c r="A107" t="s">
        <v>1039</v>
      </c>
      <c r="B107" t="s">
        <v>1040</v>
      </c>
      <c r="C107" s="18">
        <v>5.5342971332999999</v>
      </c>
      <c r="D107" t="s">
        <v>127</v>
      </c>
      <c r="E107" t="s">
        <v>128</v>
      </c>
      <c r="F107" t="s">
        <v>129</v>
      </c>
      <c r="G107" s="18">
        <v>1.6011702058999999</v>
      </c>
      <c r="H107" t="s">
        <v>64</v>
      </c>
      <c r="I107" t="s">
        <v>130</v>
      </c>
      <c r="J107" t="s">
        <v>1041</v>
      </c>
      <c r="K107" s="18">
        <v>3.5777373748999999</v>
      </c>
      <c r="L107" t="s">
        <v>64</v>
      </c>
      <c r="M107" t="s">
        <v>130</v>
      </c>
      <c r="N107" t="s">
        <v>512</v>
      </c>
      <c r="O107" s="18">
        <v>4.9418216909000003</v>
      </c>
      <c r="P107" t="s">
        <v>133</v>
      </c>
      <c r="Q107" t="s">
        <v>134</v>
      </c>
      <c r="R107" t="s">
        <v>135</v>
      </c>
      <c r="S107" s="18">
        <v>3.9447563503</v>
      </c>
      <c r="T107" t="s">
        <v>371</v>
      </c>
      <c r="U107" t="s">
        <v>130</v>
      </c>
      <c r="V107" t="s">
        <v>372</v>
      </c>
      <c r="W107" s="18">
        <v>2.3349490552000001</v>
      </c>
      <c r="X107" t="s">
        <v>64</v>
      </c>
      <c r="Y107" t="s">
        <v>130</v>
      </c>
      <c r="Z107" t="s">
        <v>373</v>
      </c>
      <c r="AA107" s="18">
        <v>3.4972793526000001</v>
      </c>
      <c r="AB107" s="19" t="s">
        <v>963</v>
      </c>
      <c r="AC107" t="s">
        <v>128</v>
      </c>
      <c r="AD107" t="s">
        <v>964</v>
      </c>
      <c r="AE107" s="18">
        <v>0.117721372</v>
      </c>
      <c r="AF107" t="s">
        <v>1042</v>
      </c>
      <c r="AG107" t="s">
        <v>143</v>
      </c>
      <c r="AH107" t="s">
        <v>1043</v>
      </c>
      <c r="AI107" s="18">
        <v>2.2989123100000002E-2</v>
      </c>
      <c r="AJ107" t="s">
        <v>1044</v>
      </c>
      <c r="AK107" t="s">
        <v>134</v>
      </c>
      <c r="AL107" t="s">
        <v>1045</v>
      </c>
      <c r="AM107" t="s">
        <v>1044</v>
      </c>
      <c r="AN107" t="s">
        <v>134</v>
      </c>
      <c r="AO107" t="s">
        <v>1045</v>
      </c>
      <c r="AP107" s="18">
        <v>2.2989123100000002E-2</v>
      </c>
      <c r="AQ107" t="s">
        <v>123</v>
      </c>
      <c r="AR107" t="b">
        <f>ISNUMBER(SEARCH('Consulta Por Puntos Baloto'!$E$5,B107,1))</f>
        <v>0</v>
      </c>
      <c r="AS107">
        <f t="shared" si="2"/>
        <v>35</v>
      </c>
      <c r="AT107" t="str">
        <f t="shared" si="3"/>
        <v>Punto red</v>
      </c>
    </row>
    <row r="108" spans="1:46">
      <c r="A108" t="s">
        <v>1046</v>
      </c>
      <c r="B108" t="s">
        <v>1047</v>
      </c>
      <c r="C108" s="18">
        <v>5.6836755602000002</v>
      </c>
      <c r="D108" t="s">
        <v>508</v>
      </c>
      <c r="E108" t="s">
        <v>509</v>
      </c>
      <c r="F108" t="s">
        <v>510</v>
      </c>
      <c r="G108" s="18">
        <v>1.4167978278</v>
      </c>
      <c r="H108" t="s">
        <v>64</v>
      </c>
      <c r="I108" t="s">
        <v>130</v>
      </c>
      <c r="J108" t="s">
        <v>511</v>
      </c>
      <c r="K108" s="18">
        <v>3.9871699986000002</v>
      </c>
      <c r="L108" t="s">
        <v>64</v>
      </c>
      <c r="M108" t="s">
        <v>130</v>
      </c>
      <c r="N108" t="s">
        <v>512</v>
      </c>
      <c r="O108" s="18">
        <v>4.2174666815000004</v>
      </c>
      <c r="P108" t="s">
        <v>513</v>
      </c>
      <c r="Q108" t="s">
        <v>509</v>
      </c>
      <c r="R108" t="s">
        <v>514</v>
      </c>
      <c r="S108" s="18">
        <v>3.9792219520000001</v>
      </c>
      <c r="T108" t="s">
        <v>515</v>
      </c>
      <c r="U108" t="s">
        <v>130</v>
      </c>
      <c r="V108" t="s">
        <v>516</v>
      </c>
      <c r="W108" s="18">
        <v>1.6269798445999999</v>
      </c>
      <c r="X108" t="s">
        <v>64</v>
      </c>
      <c r="Y108" t="s">
        <v>130</v>
      </c>
      <c r="Z108" t="s">
        <v>517</v>
      </c>
      <c r="AA108" s="18">
        <v>3.9792219520000001</v>
      </c>
      <c r="AB108" t="s">
        <v>518</v>
      </c>
      <c r="AC108" t="s">
        <v>128</v>
      </c>
      <c r="AD108" t="s">
        <v>519</v>
      </c>
      <c r="AE108" s="18">
        <v>0.41748352760000002</v>
      </c>
      <c r="AF108" t="s">
        <v>1048</v>
      </c>
      <c r="AG108" t="s">
        <v>143</v>
      </c>
      <c r="AH108" t="s">
        <v>1049</v>
      </c>
      <c r="AI108" s="18">
        <v>2.9892342700000001E-2</v>
      </c>
      <c r="AJ108" t="s">
        <v>1050</v>
      </c>
      <c r="AK108" t="s">
        <v>134</v>
      </c>
      <c r="AL108" t="s">
        <v>1051</v>
      </c>
      <c r="AM108" t="s">
        <v>1050</v>
      </c>
      <c r="AN108" t="s">
        <v>134</v>
      </c>
      <c r="AO108" t="s">
        <v>1051</v>
      </c>
      <c r="AP108" s="18">
        <v>2.9892342700000001E-2</v>
      </c>
      <c r="AQ108" t="s">
        <v>123</v>
      </c>
      <c r="AR108" t="b">
        <f>ISNUMBER(SEARCH('Consulta Por Puntos Baloto'!$E$5,B108,1))</f>
        <v>0</v>
      </c>
      <c r="AS108">
        <f t="shared" si="2"/>
        <v>35</v>
      </c>
      <c r="AT108" t="str">
        <f t="shared" si="3"/>
        <v>Punto red</v>
      </c>
    </row>
    <row r="109" spans="1:46">
      <c r="A109" t="s">
        <v>1052</v>
      </c>
      <c r="B109" t="s">
        <v>1053</v>
      </c>
      <c r="C109" s="18">
        <v>2.9859927843</v>
      </c>
      <c r="D109" t="s">
        <v>541</v>
      </c>
      <c r="E109" t="s">
        <v>128</v>
      </c>
      <c r="F109" t="s">
        <v>542</v>
      </c>
      <c r="G109" s="18">
        <v>0.79725205899999996</v>
      </c>
      <c r="H109" t="s">
        <v>64</v>
      </c>
      <c r="I109" t="s">
        <v>130</v>
      </c>
      <c r="J109" t="s">
        <v>373</v>
      </c>
      <c r="K109" s="18">
        <v>1.6786995672</v>
      </c>
      <c r="L109" t="s">
        <v>64</v>
      </c>
      <c r="M109" t="s">
        <v>130</v>
      </c>
      <c r="N109" t="s">
        <v>512</v>
      </c>
      <c r="O109" s="18">
        <v>3.4107777352999999</v>
      </c>
      <c r="P109" t="s">
        <v>133</v>
      </c>
      <c r="Q109" t="s">
        <v>134</v>
      </c>
      <c r="R109" t="s">
        <v>135</v>
      </c>
      <c r="S109" s="18">
        <v>0.85050576249999998</v>
      </c>
      <c r="T109" t="s">
        <v>371</v>
      </c>
      <c r="U109" t="s">
        <v>130</v>
      </c>
      <c r="V109" t="s">
        <v>372</v>
      </c>
      <c r="W109" s="18">
        <v>0.7982356907</v>
      </c>
      <c r="X109" t="s">
        <v>64</v>
      </c>
      <c r="Y109" t="s">
        <v>130</v>
      </c>
      <c r="Z109" t="s">
        <v>373</v>
      </c>
      <c r="AA109" s="18">
        <v>0.57947927050000003</v>
      </c>
      <c r="AB109" s="19" t="s">
        <v>963</v>
      </c>
      <c r="AC109" t="s">
        <v>128</v>
      </c>
      <c r="AD109" t="s">
        <v>964</v>
      </c>
      <c r="AE109" s="18">
        <v>0.1132303717</v>
      </c>
      <c r="AF109" t="s">
        <v>1054</v>
      </c>
      <c r="AG109" t="s">
        <v>143</v>
      </c>
      <c r="AH109" t="s">
        <v>1055</v>
      </c>
      <c r="AI109" s="18">
        <v>0.22762004520000001</v>
      </c>
      <c r="AJ109" t="s">
        <v>841</v>
      </c>
      <c r="AK109" t="s">
        <v>134</v>
      </c>
      <c r="AL109" t="s">
        <v>1056</v>
      </c>
      <c r="AM109" t="s">
        <v>1054</v>
      </c>
      <c r="AN109" t="s">
        <v>143</v>
      </c>
      <c r="AO109" t="s">
        <v>1055</v>
      </c>
      <c r="AP109" s="18">
        <v>0.1132303717</v>
      </c>
      <c r="AQ109" t="s">
        <v>123</v>
      </c>
      <c r="AR109" t="b">
        <f>ISNUMBER(SEARCH('Consulta Por Puntos Baloto'!$E$5,B109,1))</f>
        <v>0</v>
      </c>
      <c r="AS109">
        <f t="shared" si="2"/>
        <v>31</v>
      </c>
      <c r="AT109" t="str">
        <f t="shared" si="3"/>
        <v>Punto pago</v>
      </c>
    </row>
    <row r="110" spans="1:46">
      <c r="A110" t="s">
        <v>1057</v>
      </c>
      <c r="B110" t="s">
        <v>1058</v>
      </c>
      <c r="C110" s="18">
        <v>6.5334764584</v>
      </c>
      <c r="D110" t="s">
        <v>541</v>
      </c>
      <c r="E110" t="s">
        <v>128</v>
      </c>
      <c r="F110" t="s">
        <v>542</v>
      </c>
      <c r="G110" s="18">
        <v>1.2162516841</v>
      </c>
      <c r="H110" t="s">
        <v>64</v>
      </c>
      <c r="I110" t="s">
        <v>130</v>
      </c>
      <c r="J110" t="s">
        <v>511</v>
      </c>
      <c r="K110" s="18">
        <v>3.6399117952000002</v>
      </c>
      <c r="L110" t="s">
        <v>64</v>
      </c>
      <c r="M110" t="s">
        <v>130</v>
      </c>
      <c r="N110" t="s">
        <v>512</v>
      </c>
      <c r="O110" s="18">
        <v>5.9098038187000004</v>
      </c>
      <c r="P110" t="s">
        <v>513</v>
      </c>
      <c r="Q110" t="s">
        <v>509</v>
      </c>
      <c r="R110" t="s">
        <v>514</v>
      </c>
      <c r="S110" s="18">
        <v>4.4900799935000002</v>
      </c>
      <c r="T110" t="s">
        <v>371</v>
      </c>
      <c r="U110" t="s">
        <v>130</v>
      </c>
      <c r="V110" t="s">
        <v>372</v>
      </c>
      <c r="W110" s="18">
        <v>1.7400691944</v>
      </c>
      <c r="X110" t="s">
        <v>64</v>
      </c>
      <c r="Y110" t="s">
        <v>130</v>
      </c>
      <c r="Z110" t="s">
        <v>517</v>
      </c>
      <c r="AA110" s="18">
        <v>4.2705163757999998</v>
      </c>
      <c r="AB110" s="19" t="s">
        <v>963</v>
      </c>
      <c r="AC110" t="s">
        <v>128</v>
      </c>
      <c r="AD110" t="s">
        <v>964</v>
      </c>
      <c r="AE110" s="18">
        <v>0.40687934349999999</v>
      </c>
      <c r="AF110" t="s">
        <v>1059</v>
      </c>
      <c r="AG110" t="s">
        <v>143</v>
      </c>
      <c r="AH110" t="s">
        <v>1060</v>
      </c>
      <c r="AI110" s="18">
        <v>0.22436075359999999</v>
      </c>
      <c r="AJ110" t="s">
        <v>1061</v>
      </c>
      <c r="AK110" t="s">
        <v>134</v>
      </c>
      <c r="AL110" t="s">
        <v>1062</v>
      </c>
      <c r="AM110" t="s">
        <v>1061</v>
      </c>
      <c r="AN110" t="s">
        <v>134</v>
      </c>
      <c r="AO110" t="s">
        <v>1062</v>
      </c>
      <c r="AP110" s="18">
        <v>0.22436075359999999</v>
      </c>
      <c r="AQ110" t="s">
        <v>123</v>
      </c>
      <c r="AR110" t="b">
        <f>ISNUMBER(SEARCH('Consulta Por Puntos Baloto'!$E$5,B110,1))</f>
        <v>0</v>
      </c>
      <c r="AS110">
        <f t="shared" si="2"/>
        <v>35</v>
      </c>
      <c r="AT110" t="str">
        <f t="shared" si="3"/>
        <v>Punto red</v>
      </c>
    </row>
    <row r="111" spans="1:46">
      <c r="A111" t="s">
        <v>1063</v>
      </c>
      <c r="B111" t="s">
        <v>1064</v>
      </c>
      <c r="C111" s="18">
        <v>5.0327660009999997</v>
      </c>
      <c r="D111" t="s">
        <v>127</v>
      </c>
      <c r="E111" t="s">
        <v>128</v>
      </c>
      <c r="F111" t="s">
        <v>129</v>
      </c>
      <c r="G111" s="18">
        <v>1.5316294677</v>
      </c>
      <c r="H111" t="s">
        <v>64</v>
      </c>
      <c r="I111" t="s">
        <v>130</v>
      </c>
      <c r="J111" t="s">
        <v>1041</v>
      </c>
      <c r="K111" s="18">
        <v>4.2827024886</v>
      </c>
      <c r="L111" t="s">
        <v>64</v>
      </c>
      <c r="M111" t="s">
        <v>130</v>
      </c>
      <c r="N111" t="s">
        <v>512</v>
      </c>
      <c r="O111" s="18">
        <v>4.4626146681999996</v>
      </c>
      <c r="P111" t="s">
        <v>133</v>
      </c>
      <c r="Q111" t="s">
        <v>134</v>
      </c>
      <c r="R111" t="s">
        <v>135</v>
      </c>
      <c r="S111" s="18">
        <v>4.3055354552000002</v>
      </c>
      <c r="T111" t="s">
        <v>371</v>
      </c>
      <c r="U111" t="s">
        <v>130</v>
      </c>
      <c r="V111" t="s">
        <v>372</v>
      </c>
      <c r="W111" s="18">
        <v>2.6816666683000001</v>
      </c>
      <c r="X111" t="s">
        <v>64</v>
      </c>
      <c r="Y111" t="s">
        <v>130</v>
      </c>
      <c r="Z111" t="s">
        <v>373</v>
      </c>
      <c r="AA111" s="18">
        <v>3.6792849847000002</v>
      </c>
      <c r="AB111" s="19" t="s">
        <v>963</v>
      </c>
      <c r="AC111" t="s">
        <v>128</v>
      </c>
      <c r="AD111" t="s">
        <v>964</v>
      </c>
      <c r="AE111" s="18">
        <v>3.9889770499999998E-2</v>
      </c>
      <c r="AF111" t="s">
        <v>1065</v>
      </c>
      <c r="AG111" t="s">
        <v>143</v>
      </c>
      <c r="AH111" t="s">
        <v>1066</v>
      </c>
      <c r="AI111" s="18">
        <v>1.9960291500000001E-2</v>
      </c>
      <c r="AJ111" t="s">
        <v>1067</v>
      </c>
      <c r="AK111" t="s">
        <v>134</v>
      </c>
      <c r="AL111" t="s">
        <v>1068</v>
      </c>
      <c r="AM111" t="s">
        <v>1067</v>
      </c>
      <c r="AN111" t="s">
        <v>134</v>
      </c>
      <c r="AO111" t="s">
        <v>1068</v>
      </c>
      <c r="AP111" s="18">
        <v>1.9960291500000001E-2</v>
      </c>
      <c r="AQ111" t="s">
        <v>123</v>
      </c>
      <c r="AR111" t="b">
        <f>ISNUMBER(SEARCH('Consulta Por Puntos Baloto'!$E$5,B111,1))</f>
        <v>0</v>
      </c>
      <c r="AS111">
        <f t="shared" si="2"/>
        <v>35</v>
      </c>
      <c r="AT111" t="str">
        <f t="shared" si="3"/>
        <v>Punto red</v>
      </c>
    </row>
    <row r="112" spans="1:46">
      <c r="A112" t="s">
        <v>1069</v>
      </c>
      <c r="B112" t="s">
        <v>1070</v>
      </c>
      <c r="C112" s="18">
        <v>0.64741692770000003</v>
      </c>
      <c r="D112" t="s">
        <v>202</v>
      </c>
      <c r="E112" t="s">
        <v>128</v>
      </c>
      <c r="F112" t="s">
        <v>203</v>
      </c>
      <c r="G112" s="18">
        <v>0.82844008660000001</v>
      </c>
      <c r="H112" t="s">
        <v>64</v>
      </c>
      <c r="I112" t="s">
        <v>130</v>
      </c>
      <c r="J112" t="s">
        <v>204</v>
      </c>
      <c r="K112" s="18">
        <v>1.3581087275999999</v>
      </c>
      <c r="L112" t="s">
        <v>64</v>
      </c>
      <c r="M112" t="s">
        <v>130</v>
      </c>
      <c r="N112" t="s">
        <v>789</v>
      </c>
      <c r="O112" s="18">
        <v>0.80041808780000001</v>
      </c>
      <c r="P112" t="s">
        <v>207</v>
      </c>
      <c r="Q112" t="s">
        <v>134</v>
      </c>
      <c r="R112" t="s">
        <v>208</v>
      </c>
      <c r="S112" s="18">
        <v>1.0939555353999999</v>
      </c>
      <c r="T112" t="s">
        <v>675</v>
      </c>
      <c r="U112" t="s">
        <v>130</v>
      </c>
      <c r="V112" t="s">
        <v>676</v>
      </c>
      <c r="W112" s="18">
        <v>1.0694557177999999</v>
      </c>
      <c r="X112" t="s">
        <v>64</v>
      </c>
      <c r="Y112" t="s">
        <v>130</v>
      </c>
      <c r="Z112" t="s">
        <v>790</v>
      </c>
      <c r="AA112" s="18">
        <v>1.0939555353999999</v>
      </c>
      <c r="AB112" t="s">
        <v>791</v>
      </c>
      <c r="AC112" t="s">
        <v>128</v>
      </c>
      <c r="AD112" t="s">
        <v>792</v>
      </c>
      <c r="AE112" s="18">
        <v>0.50405417809999997</v>
      </c>
      <c r="AF112" t="s">
        <v>1071</v>
      </c>
      <c r="AG112" t="s">
        <v>143</v>
      </c>
      <c r="AH112" t="s">
        <v>1072</v>
      </c>
      <c r="AI112" s="18">
        <v>0.45169908559999999</v>
      </c>
      <c r="AJ112" t="s">
        <v>1073</v>
      </c>
      <c r="AK112" t="s">
        <v>134</v>
      </c>
      <c r="AL112" t="s">
        <v>1074</v>
      </c>
      <c r="AM112" t="s">
        <v>1073</v>
      </c>
      <c r="AN112" t="s">
        <v>134</v>
      </c>
      <c r="AO112" t="s">
        <v>1074</v>
      </c>
      <c r="AP112" s="18">
        <v>0.45169908559999999</v>
      </c>
      <c r="AQ112" t="s">
        <v>123</v>
      </c>
      <c r="AR112" t="b">
        <f>ISNUMBER(SEARCH('Consulta Por Puntos Baloto'!$E$5,B112,1))</f>
        <v>0</v>
      </c>
      <c r="AS112">
        <f t="shared" si="2"/>
        <v>35</v>
      </c>
      <c r="AT112" t="str">
        <f t="shared" si="3"/>
        <v>Punto red</v>
      </c>
    </row>
    <row r="113" spans="1:46">
      <c r="A113" t="s">
        <v>1075</v>
      </c>
      <c r="B113" t="s">
        <v>1076</v>
      </c>
      <c r="C113" s="18">
        <v>5.9740483417999997</v>
      </c>
      <c r="D113" t="s">
        <v>526</v>
      </c>
      <c r="E113" t="s">
        <v>128</v>
      </c>
      <c r="F113" t="s">
        <v>527</v>
      </c>
      <c r="G113" s="18">
        <v>1.6943439837000001</v>
      </c>
      <c r="H113" t="s">
        <v>64</v>
      </c>
      <c r="I113" t="s">
        <v>130</v>
      </c>
      <c r="J113" t="s">
        <v>779</v>
      </c>
      <c r="K113" s="18">
        <v>4.0986879559</v>
      </c>
      <c r="L113" t="s">
        <v>64</v>
      </c>
      <c r="M113" t="s">
        <v>130</v>
      </c>
      <c r="N113" t="s">
        <v>512</v>
      </c>
      <c r="O113" s="18">
        <v>1.737904546</v>
      </c>
      <c r="P113" t="s">
        <v>530</v>
      </c>
      <c r="Q113" t="s">
        <v>134</v>
      </c>
      <c r="R113" t="s">
        <v>531</v>
      </c>
      <c r="S113" s="18">
        <v>1.9871831178999999</v>
      </c>
      <c r="T113" t="s">
        <v>515</v>
      </c>
      <c r="U113" t="s">
        <v>130</v>
      </c>
      <c r="V113" t="s">
        <v>516</v>
      </c>
      <c r="W113" s="18">
        <v>3.7199429340000001</v>
      </c>
      <c r="X113" t="s">
        <v>64</v>
      </c>
      <c r="Y113" t="s">
        <v>130</v>
      </c>
      <c r="Z113" t="s">
        <v>532</v>
      </c>
      <c r="AA113" s="18">
        <v>1.9871831178999999</v>
      </c>
      <c r="AB113" t="s">
        <v>518</v>
      </c>
      <c r="AC113" t="s">
        <v>128</v>
      </c>
      <c r="AD113" t="s">
        <v>519</v>
      </c>
      <c r="AE113" s="18">
        <v>0</v>
      </c>
      <c r="AF113" t="s">
        <v>1077</v>
      </c>
      <c r="AG113" t="s">
        <v>143</v>
      </c>
      <c r="AH113" t="s">
        <v>1078</v>
      </c>
      <c r="AI113" s="18">
        <v>2.3536658500000002E-2</v>
      </c>
      <c r="AJ113" t="s">
        <v>1079</v>
      </c>
      <c r="AK113" t="s">
        <v>134</v>
      </c>
      <c r="AL113" t="s">
        <v>1080</v>
      </c>
      <c r="AM113" t="s">
        <v>1077</v>
      </c>
      <c r="AN113" t="s">
        <v>143</v>
      </c>
      <c r="AO113" t="s">
        <v>1078</v>
      </c>
      <c r="AP113" s="18">
        <v>0</v>
      </c>
      <c r="AQ113" t="s">
        <v>123</v>
      </c>
      <c r="AR113" t="b">
        <f>ISNUMBER(SEARCH('Consulta Por Puntos Baloto'!$E$5,B113,1))</f>
        <v>0</v>
      </c>
      <c r="AS113">
        <f t="shared" si="2"/>
        <v>31</v>
      </c>
      <c r="AT113" t="str">
        <f t="shared" si="3"/>
        <v>Punto pago</v>
      </c>
    </row>
    <row r="114" spans="1:46">
      <c r="A114" t="s">
        <v>1081</v>
      </c>
      <c r="B114" t="s">
        <v>1082</v>
      </c>
      <c r="C114" s="18">
        <v>2.9145259408999999</v>
      </c>
      <c r="D114" t="s">
        <v>1083</v>
      </c>
      <c r="E114" t="s">
        <v>128</v>
      </c>
      <c r="F114" t="s">
        <v>1084</v>
      </c>
      <c r="G114" s="18">
        <v>0.15977268389999999</v>
      </c>
      <c r="H114" t="s">
        <v>64</v>
      </c>
      <c r="I114" t="s">
        <v>130</v>
      </c>
      <c r="J114" t="s">
        <v>1085</v>
      </c>
      <c r="K114" s="18">
        <v>0.1736061595</v>
      </c>
      <c r="L114" t="s">
        <v>64</v>
      </c>
      <c r="M114" t="s">
        <v>130</v>
      </c>
      <c r="N114" t="s">
        <v>1085</v>
      </c>
      <c r="O114" s="18">
        <v>0.95017754789999997</v>
      </c>
      <c r="P114" t="s">
        <v>699</v>
      </c>
      <c r="Q114" t="s">
        <v>134</v>
      </c>
      <c r="R114" t="s">
        <v>700</v>
      </c>
      <c r="S114" s="18">
        <v>3.8109490105999999</v>
      </c>
      <c r="T114" t="s">
        <v>1086</v>
      </c>
      <c r="U114" t="s">
        <v>130</v>
      </c>
      <c r="V114" t="s">
        <v>1087</v>
      </c>
      <c r="W114" s="18">
        <v>1.779436588</v>
      </c>
      <c r="X114" t="s">
        <v>64</v>
      </c>
      <c r="Y114" t="s">
        <v>130</v>
      </c>
      <c r="Z114" t="s">
        <v>590</v>
      </c>
      <c r="AA114" s="18">
        <v>0.95017754789999997</v>
      </c>
      <c r="AB114" t="s">
        <v>637</v>
      </c>
      <c r="AC114" t="s">
        <v>128</v>
      </c>
      <c r="AD114" t="s">
        <v>638</v>
      </c>
      <c r="AE114" s="18">
        <v>0.7975020089</v>
      </c>
      <c r="AF114" t="s">
        <v>1088</v>
      </c>
      <c r="AG114" t="s">
        <v>143</v>
      </c>
      <c r="AH114" t="s">
        <v>1089</v>
      </c>
      <c r="AI114" s="18">
        <v>2.5289289E-2</v>
      </c>
      <c r="AJ114" t="s">
        <v>1090</v>
      </c>
      <c r="AK114" t="s">
        <v>134</v>
      </c>
      <c r="AL114" t="s">
        <v>1091</v>
      </c>
      <c r="AM114" t="s">
        <v>1090</v>
      </c>
      <c r="AN114" t="s">
        <v>134</v>
      </c>
      <c r="AO114" t="s">
        <v>1091</v>
      </c>
      <c r="AP114" s="18">
        <v>2.5289289E-2</v>
      </c>
      <c r="AQ114" t="s">
        <v>123</v>
      </c>
      <c r="AR114" t="b">
        <f>ISNUMBER(SEARCH('Consulta Por Puntos Baloto'!$E$5,B114,1))</f>
        <v>0</v>
      </c>
      <c r="AS114">
        <f t="shared" si="2"/>
        <v>35</v>
      </c>
      <c r="AT114" t="str">
        <f t="shared" si="3"/>
        <v>Punto red</v>
      </c>
    </row>
    <row r="115" spans="1:46">
      <c r="A115" t="s">
        <v>1092</v>
      </c>
      <c r="B115" t="s">
        <v>1093</v>
      </c>
      <c r="C115" s="18">
        <v>0.5173845426</v>
      </c>
      <c r="D115" t="s">
        <v>481</v>
      </c>
      <c r="E115" t="s">
        <v>128</v>
      </c>
      <c r="F115" t="s">
        <v>482</v>
      </c>
      <c r="G115" s="18">
        <v>0.96623389069999999</v>
      </c>
      <c r="H115" t="s">
        <v>64</v>
      </c>
      <c r="I115" t="s">
        <v>130</v>
      </c>
      <c r="J115" t="s">
        <v>439</v>
      </c>
      <c r="K115" s="18">
        <v>1.3792014864</v>
      </c>
      <c r="L115" t="s">
        <v>64</v>
      </c>
      <c r="M115" t="s">
        <v>130</v>
      </c>
      <c r="N115" t="s">
        <v>440</v>
      </c>
      <c r="O115" s="18">
        <v>1.3547612175999999</v>
      </c>
      <c r="P115" t="s">
        <v>441</v>
      </c>
      <c r="Q115" t="s">
        <v>134</v>
      </c>
      <c r="R115" t="s">
        <v>442</v>
      </c>
      <c r="S115" s="18">
        <v>3.4902768028</v>
      </c>
      <c r="T115" t="s">
        <v>371</v>
      </c>
      <c r="U115" t="s">
        <v>130</v>
      </c>
      <c r="V115" t="s">
        <v>372</v>
      </c>
      <c r="W115" s="18">
        <v>1.7780289908</v>
      </c>
      <c r="X115" t="s">
        <v>64</v>
      </c>
      <c r="Y115" t="s">
        <v>130</v>
      </c>
      <c r="Z115" t="s">
        <v>209</v>
      </c>
      <c r="AA115" s="18">
        <v>1.678052047</v>
      </c>
      <c r="AB115" s="19" t="s">
        <v>443</v>
      </c>
      <c r="AC115" t="s">
        <v>128</v>
      </c>
      <c r="AD115" t="s">
        <v>444</v>
      </c>
      <c r="AE115" s="18">
        <v>8.6633990199999997E-2</v>
      </c>
      <c r="AF115" t="s">
        <v>445</v>
      </c>
      <c r="AG115" t="s">
        <v>143</v>
      </c>
      <c r="AH115" t="s">
        <v>446</v>
      </c>
      <c r="AI115" s="18">
        <v>8.6633990199999997E-2</v>
      </c>
      <c r="AJ115" t="s">
        <v>447</v>
      </c>
      <c r="AK115" t="s">
        <v>134</v>
      </c>
      <c r="AL115" t="s">
        <v>448</v>
      </c>
      <c r="AM115" t="s">
        <v>445</v>
      </c>
      <c r="AN115" t="s">
        <v>143</v>
      </c>
      <c r="AO115" t="s">
        <v>446</v>
      </c>
      <c r="AP115" s="18">
        <v>8.6633990199999997E-2</v>
      </c>
      <c r="AQ115" t="s">
        <v>123</v>
      </c>
      <c r="AR115" t="b">
        <f>ISNUMBER(SEARCH('Consulta Por Puntos Baloto'!$E$5,B115,1))</f>
        <v>0</v>
      </c>
      <c r="AS115">
        <f t="shared" si="2"/>
        <v>31</v>
      </c>
      <c r="AT115" t="str">
        <f t="shared" si="3"/>
        <v>Punto pago</v>
      </c>
    </row>
    <row r="116" spans="1:46">
      <c r="A116" t="s">
        <v>1092</v>
      </c>
      <c r="B116" t="s">
        <v>1093</v>
      </c>
      <c r="C116" s="18">
        <v>0.5173845426</v>
      </c>
      <c r="D116" t="s">
        <v>481</v>
      </c>
      <c r="E116" t="s">
        <v>128</v>
      </c>
      <c r="F116" t="s">
        <v>482</v>
      </c>
      <c r="G116" s="18">
        <v>0.96623389069999999</v>
      </c>
      <c r="H116" t="s">
        <v>64</v>
      </c>
      <c r="I116" t="s">
        <v>130</v>
      </c>
      <c r="J116" t="s">
        <v>439</v>
      </c>
      <c r="K116" s="18">
        <v>1.3792014864</v>
      </c>
      <c r="L116" t="s">
        <v>64</v>
      </c>
      <c r="M116" t="s">
        <v>130</v>
      </c>
      <c r="N116" t="s">
        <v>440</v>
      </c>
      <c r="O116" s="18">
        <v>1.3547612175999999</v>
      </c>
      <c r="P116" t="s">
        <v>441</v>
      </c>
      <c r="Q116" t="s">
        <v>134</v>
      </c>
      <c r="R116" t="s">
        <v>442</v>
      </c>
      <c r="S116" s="18">
        <v>3.4902768028</v>
      </c>
      <c r="T116" t="s">
        <v>371</v>
      </c>
      <c r="U116" t="s">
        <v>130</v>
      </c>
      <c r="V116" t="s">
        <v>372</v>
      </c>
      <c r="W116" s="18">
        <v>1.7780289908</v>
      </c>
      <c r="X116" t="s">
        <v>64</v>
      </c>
      <c r="Y116" t="s">
        <v>130</v>
      </c>
      <c r="Z116" t="s">
        <v>209</v>
      </c>
      <c r="AA116" s="18">
        <v>1.678052047</v>
      </c>
      <c r="AB116" s="19" t="s">
        <v>443</v>
      </c>
      <c r="AC116" t="s">
        <v>128</v>
      </c>
      <c r="AD116" t="s">
        <v>444</v>
      </c>
      <c r="AE116" s="18">
        <v>8.6633990199999997E-2</v>
      </c>
      <c r="AF116" t="s">
        <v>445</v>
      </c>
      <c r="AG116" t="s">
        <v>143</v>
      </c>
      <c r="AH116" t="s">
        <v>446</v>
      </c>
      <c r="AI116" s="18">
        <v>8.6633990199999997E-2</v>
      </c>
      <c r="AJ116" t="s">
        <v>447</v>
      </c>
      <c r="AK116" t="s">
        <v>134</v>
      </c>
      <c r="AL116" t="s">
        <v>448</v>
      </c>
      <c r="AM116" t="s">
        <v>447</v>
      </c>
      <c r="AN116" t="s">
        <v>134</v>
      </c>
      <c r="AO116" t="s">
        <v>448</v>
      </c>
      <c r="AP116" s="18">
        <v>8.6633990199999997E-2</v>
      </c>
      <c r="AQ116" t="s">
        <v>123</v>
      </c>
      <c r="AR116" t="b">
        <f>ISNUMBER(SEARCH('Consulta Por Puntos Baloto'!$E$5,B116,1))</f>
        <v>0</v>
      </c>
      <c r="AS116">
        <f t="shared" si="2"/>
        <v>31</v>
      </c>
      <c r="AT116" t="str">
        <f t="shared" si="3"/>
        <v>Punto pago</v>
      </c>
    </row>
    <row r="117" spans="1:46">
      <c r="A117" t="s">
        <v>1094</v>
      </c>
      <c r="B117" t="s">
        <v>1095</v>
      </c>
      <c r="C117" s="18">
        <v>2.2541170431999999</v>
      </c>
      <c r="D117" t="s">
        <v>1096</v>
      </c>
      <c r="E117" t="s">
        <v>128</v>
      </c>
      <c r="F117" t="s">
        <v>1097</v>
      </c>
      <c r="G117" s="18">
        <v>0.48327806099999998</v>
      </c>
      <c r="H117" t="s">
        <v>64</v>
      </c>
      <c r="I117" t="s">
        <v>130</v>
      </c>
      <c r="J117" t="s">
        <v>1098</v>
      </c>
      <c r="K117" s="18">
        <v>0.48327806099999998</v>
      </c>
      <c r="L117" t="s">
        <v>64</v>
      </c>
      <c r="M117" t="s">
        <v>130</v>
      </c>
      <c r="N117" t="s">
        <v>1098</v>
      </c>
      <c r="O117" s="18">
        <v>1.0278352141</v>
      </c>
      <c r="P117" t="s">
        <v>1099</v>
      </c>
      <c r="Q117" t="s">
        <v>134</v>
      </c>
      <c r="R117" t="s">
        <v>1100</v>
      </c>
      <c r="S117" s="18">
        <v>2.8791734327</v>
      </c>
      <c r="T117" t="s">
        <v>1086</v>
      </c>
      <c r="U117" t="s">
        <v>130</v>
      </c>
      <c r="V117" t="s">
        <v>1087</v>
      </c>
      <c r="W117" s="18">
        <v>1.2954645191</v>
      </c>
      <c r="X117" t="s">
        <v>64</v>
      </c>
      <c r="Y117" t="s">
        <v>130</v>
      </c>
      <c r="Z117" t="s">
        <v>1101</v>
      </c>
      <c r="AA117" s="18">
        <v>0.57879099410000001</v>
      </c>
      <c r="AB117" s="19" t="s">
        <v>1102</v>
      </c>
      <c r="AC117" t="s">
        <v>128</v>
      </c>
      <c r="AD117" t="s">
        <v>1103</v>
      </c>
      <c r="AE117" s="18">
        <v>0.4419716621</v>
      </c>
      <c r="AF117" t="s">
        <v>1104</v>
      </c>
      <c r="AG117" t="s">
        <v>143</v>
      </c>
      <c r="AH117" t="s">
        <v>1105</v>
      </c>
      <c r="AI117" s="18">
        <v>0.25785522440000003</v>
      </c>
      <c r="AJ117" t="s">
        <v>1106</v>
      </c>
      <c r="AK117" t="s">
        <v>134</v>
      </c>
      <c r="AL117" t="s">
        <v>1107</v>
      </c>
      <c r="AM117" t="s">
        <v>1106</v>
      </c>
      <c r="AN117" t="s">
        <v>134</v>
      </c>
      <c r="AO117" t="s">
        <v>1107</v>
      </c>
      <c r="AP117" s="18">
        <v>0.25785522440000003</v>
      </c>
      <c r="AQ117" t="s">
        <v>123</v>
      </c>
      <c r="AR117" t="b">
        <f>ISNUMBER(SEARCH('Consulta Por Puntos Baloto'!$E$5,B117,1))</f>
        <v>0</v>
      </c>
      <c r="AS117">
        <f t="shared" si="2"/>
        <v>35</v>
      </c>
      <c r="AT117" t="str">
        <f t="shared" si="3"/>
        <v>Punto red</v>
      </c>
    </row>
    <row r="118" spans="1:46">
      <c r="A118" t="s">
        <v>1108</v>
      </c>
      <c r="B118" t="s">
        <v>1109</v>
      </c>
      <c r="C118" s="18">
        <v>0.1840823368</v>
      </c>
      <c r="D118" t="s">
        <v>508</v>
      </c>
      <c r="E118" t="s">
        <v>509</v>
      </c>
      <c r="F118" t="s">
        <v>510</v>
      </c>
      <c r="G118" s="18">
        <v>0.34889532940000001</v>
      </c>
      <c r="H118" t="s">
        <v>64</v>
      </c>
      <c r="I118" t="s">
        <v>112</v>
      </c>
      <c r="J118" t="s">
        <v>1110</v>
      </c>
      <c r="K118" s="18">
        <v>1.3110250564999999</v>
      </c>
      <c r="L118" t="s">
        <v>64</v>
      </c>
      <c r="M118" t="s">
        <v>112</v>
      </c>
      <c r="N118" t="s">
        <v>721</v>
      </c>
      <c r="O118" s="18">
        <v>1.7565069634999999</v>
      </c>
      <c r="P118" t="s">
        <v>513</v>
      </c>
      <c r="Q118" t="s">
        <v>509</v>
      </c>
      <c r="R118" t="s">
        <v>514</v>
      </c>
      <c r="S118" s="18">
        <v>1.7426791720000001</v>
      </c>
      <c r="T118" t="s">
        <v>111</v>
      </c>
      <c r="U118" t="s">
        <v>112</v>
      </c>
      <c r="V118" t="s">
        <v>113</v>
      </c>
      <c r="W118" s="18">
        <v>6.7997561257000001</v>
      </c>
      <c r="X118" t="s">
        <v>64</v>
      </c>
      <c r="Y118" t="s">
        <v>130</v>
      </c>
      <c r="Z118" t="s">
        <v>517</v>
      </c>
      <c r="AA118" s="18">
        <v>1.7441380379</v>
      </c>
      <c r="AB118" s="19" t="s">
        <v>1111</v>
      </c>
      <c r="AC118" t="s">
        <v>509</v>
      </c>
      <c r="AD118" s="19" t="s">
        <v>1112</v>
      </c>
      <c r="AE118" s="18">
        <v>0.12299249850000001</v>
      </c>
      <c r="AF118" t="s">
        <v>1113</v>
      </c>
      <c r="AG118" t="s">
        <v>509</v>
      </c>
      <c r="AH118" t="s">
        <v>1114</v>
      </c>
      <c r="AI118" s="18">
        <v>3.6915461699999999E-2</v>
      </c>
      <c r="AJ118" t="s">
        <v>1115</v>
      </c>
      <c r="AK118" t="s">
        <v>509</v>
      </c>
      <c r="AL118" t="s">
        <v>1116</v>
      </c>
      <c r="AM118" t="s">
        <v>1115</v>
      </c>
      <c r="AN118" t="s">
        <v>509</v>
      </c>
      <c r="AO118" t="s">
        <v>1116</v>
      </c>
      <c r="AP118" s="18">
        <v>3.6915461699999999E-2</v>
      </c>
      <c r="AQ118" t="s">
        <v>123</v>
      </c>
      <c r="AR118" t="b">
        <f>ISNUMBER(SEARCH('Consulta Por Puntos Baloto'!$E$5,B118,1))</f>
        <v>0</v>
      </c>
      <c r="AS118">
        <f t="shared" si="2"/>
        <v>35</v>
      </c>
      <c r="AT118" t="str">
        <f t="shared" si="3"/>
        <v>Punto red</v>
      </c>
    </row>
    <row r="119" spans="1:46">
      <c r="A119" t="s">
        <v>1117</v>
      </c>
      <c r="B119" t="s">
        <v>1118</v>
      </c>
      <c r="C119" s="18">
        <v>4.8683271473999996</v>
      </c>
      <c r="D119" t="s">
        <v>508</v>
      </c>
      <c r="E119" t="s">
        <v>509</v>
      </c>
      <c r="F119" t="s">
        <v>510</v>
      </c>
      <c r="G119" s="18">
        <v>0.50647563709999999</v>
      </c>
      <c r="H119" t="s">
        <v>515</v>
      </c>
      <c r="I119" t="s">
        <v>130</v>
      </c>
      <c r="J119" t="s">
        <v>516</v>
      </c>
      <c r="K119" s="18">
        <v>3.4883666839999998</v>
      </c>
      <c r="L119" t="s">
        <v>64</v>
      </c>
      <c r="M119" t="s">
        <v>112</v>
      </c>
      <c r="N119" t="s">
        <v>721</v>
      </c>
      <c r="O119" s="18">
        <v>2.5709383635999998</v>
      </c>
      <c r="P119" t="s">
        <v>606</v>
      </c>
      <c r="Q119" t="s">
        <v>134</v>
      </c>
      <c r="R119" t="s">
        <v>607</v>
      </c>
      <c r="S119" s="18">
        <v>0.50647563709999999</v>
      </c>
      <c r="T119" t="s">
        <v>515</v>
      </c>
      <c r="U119" t="s">
        <v>130</v>
      </c>
      <c r="V119" t="s">
        <v>516</v>
      </c>
      <c r="W119" s="18">
        <v>4.5547738624000003</v>
      </c>
      <c r="X119" t="s">
        <v>64</v>
      </c>
      <c r="Y119" t="s">
        <v>130</v>
      </c>
      <c r="Z119" t="s">
        <v>517</v>
      </c>
      <c r="AA119" s="18">
        <v>0.50647563709999999</v>
      </c>
      <c r="AB119" t="s">
        <v>518</v>
      </c>
      <c r="AC119" t="s">
        <v>128</v>
      </c>
      <c r="AD119" t="s">
        <v>519</v>
      </c>
      <c r="AE119" s="18">
        <v>0.22398747129999999</v>
      </c>
      <c r="AF119" t="s">
        <v>729</v>
      </c>
      <c r="AG119" t="s">
        <v>143</v>
      </c>
      <c r="AH119" t="s">
        <v>1119</v>
      </c>
      <c r="AI119" s="18">
        <v>8.8038155399999998E-2</v>
      </c>
      <c r="AJ119" t="s">
        <v>1120</v>
      </c>
      <c r="AK119" t="s">
        <v>134</v>
      </c>
      <c r="AL119" t="s">
        <v>1121</v>
      </c>
      <c r="AM119" t="s">
        <v>1120</v>
      </c>
      <c r="AN119" t="s">
        <v>134</v>
      </c>
      <c r="AO119" t="s">
        <v>1121</v>
      </c>
      <c r="AP119" s="18">
        <v>8.8038155399999998E-2</v>
      </c>
      <c r="AQ119" t="s">
        <v>123</v>
      </c>
      <c r="AR119" t="b">
        <f>ISNUMBER(SEARCH('Consulta Por Puntos Baloto'!$E$5,B119,1))</f>
        <v>0</v>
      </c>
      <c r="AS119">
        <f t="shared" si="2"/>
        <v>35</v>
      </c>
      <c r="AT119" t="str">
        <f t="shared" si="3"/>
        <v>Punto red</v>
      </c>
    </row>
    <row r="120" spans="1:46">
      <c r="A120" t="s">
        <v>1122</v>
      </c>
      <c r="B120" t="s">
        <v>1123</v>
      </c>
      <c r="C120" s="18">
        <v>6.0758227189999996</v>
      </c>
      <c r="D120" t="s">
        <v>508</v>
      </c>
      <c r="E120" t="s">
        <v>509</v>
      </c>
      <c r="F120" t="s">
        <v>510</v>
      </c>
      <c r="G120" s="18">
        <v>0.1768080497</v>
      </c>
      <c r="H120" t="s">
        <v>64</v>
      </c>
      <c r="I120" t="s">
        <v>130</v>
      </c>
      <c r="J120" t="s">
        <v>1124</v>
      </c>
      <c r="K120" s="18">
        <v>4.9876789558999999</v>
      </c>
      <c r="L120" t="s">
        <v>64</v>
      </c>
      <c r="M120" t="s">
        <v>112</v>
      </c>
      <c r="N120" t="s">
        <v>721</v>
      </c>
      <c r="O120" s="18">
        <v>0.2329370184</v>
      </c>
      <c r="P120" t="s">
        <v>606</v>
      </c>
      <c r="Q120" t="s">
        <v>134</v>
      </c>
      <c r="R120" t="s">
        <v>607</v>
      </c>
      <c r="S120" s="18">
        <v>2.8539276908</v>
      </c>
      <c r="T120" t="s">
        <v>515</v>
      </c>
      <c r="U120" t="s">
        <v>130</v>
      </c>
      <c r="V120" t="s">
        <v>516</v>
      </c>
      <c r="W120" s="18">
        <v>6.4169714293000002</v>
      </c>
      <c r="X120" t="s">
        <v>64</v>
      </c>
      <c r="Y120" t="s">
        <v>130</v>
      </c>
      <c r="Z120" t="s">
        <v>532</v>
      </c>
      <c r="AA120" s="18">
        <v>2.8539276908</v>
      </c>
      <c r="AB120" t="s">
        <v>518</v>
      </c>
      <c r="AC120" t="s">
        <v>128</v>
      </c>
      <c r="AD120" t="s">
        <v>519</v>
      </c>
      <c r="AE120" s="18">
        <v>0.1391218055</v>
      </c>
      <c r="AF120" t="s">
        <v>1125</v>
      </c>
      <c r="AG120" t="s">
        <v>143</v>
      </c>
      <c r="AH120" t="s">
        <v>1126</v>
      </c>
      <c r="AI120" s="18">
        <v>0.11669448509999999</v>
      </c>
      <c r="AJ120" t="s">
        <v>1127</v>
      </c>
      <c r="AK120" t="s">
        <v>134</v>
      </c>
      <c r="AL120" t="s">
        <v>1128</v>
      </c>
      <c r="AM120" t="s">
        <v>1127</v>
      </c>
      <c r="AN120" t="s">
        <v>134</v>
      </c>
      <c r="AO120" t="s">
        <v>1128</v>
      </c>
      <c r="AP120" s="18">
        <v>0.11669448509999999</v>
      </c>
      <c r="AQ120" t="s">
        <v>123</v>
      </c>
      <c r="AR120" t="b">
        <f>ISNUMBER(SEARCH('Consulta Por Puntos Baloto'!$E$5,B120,1))</f>
        <v>0</v>
      </c>
      <c r="AS120">
        <f t="shared" si="2"/>
        <v>35</v>
      </c>
      <c r="AT120" t="str">
        <f t="shared" si="3"/>
        <v>Punto red</v>
      </c>
    </row>
    <row r="121" spans="1:46">
      <c r="A121" t="s">
        <v>1129</v>
      </c>
      <c r="B121" t="s">
        <v>1130</v>
      </c>
      <c r="C121" s="18">
        <v>0.34016133720000002</v>
      </c>
      <c r="D121" t="s">
        <v>508</v>
      </c>
      <c r="E121" t="s">
        <v>509</v>
      </c>
      <c r="F121" t="s">
        <v>510</v>
      </c>
      <c r="G121" s="18">
        <v>0.50783170929999999</v>
      </c>
      <c r="H121" t="s">
        <v>64</v>
      </c>
      <c r="I121" t="s">
        <v>112</v>
      </c>
      <c r="J121" t="s">
        <v>1110</v>
      </c>
      <c r="K121" s="18">
        <v>1.3499883563999999</v>
      </c>
      <c r="L121" t="s">
        <v>64</v>
      </c>
      <c r="M121" t="s">
        <v>112</v>
      </c>
      <c r="N121" t="s">
        <v>721</v>
      </c>
      <c r="O121" s="18">
        <v>1.7837118843999999</v>
      </c>
      <c r="P121" t="s">
        <v>513</v>
      </c>
      <c r="Q121" t="s">
        <v>509</v>
      </c>
      <c r="R121" t="s">
        <v>514</v>
      </c>
      <c r="S121" s="18">
        <v>1.7689627617000001</v>
      </c>
      <c r="T121" t="s">
        <v>111</v>
      </c>
      <c r="U121" t="s">
        <v>112</v>
      </c>
      <c r="V121" t="s">
        <v>113</v>
      </c>
      <c r="W121" s="18">
        <v>6.7254091205000002</v>
      </c>
      <c r="X121" t="s">
        <v>64</v>
      </c>
      <c r="Y121" t="s">
        <v>130</v>
      </c>
      <c r="Z121" t="s">
        <v>517</v>
      </c>
      <c r="AA121" s="18">
        <v>1.7703801204</v>
      </c>
      <c r="AB121" s="19" t="s">
        <v>1111</v>
      </c>
      <c r="AC121" t="s">
        <v>509</v>
      </c>
      <c r="AD121" s="19" t="s">
        <v>1112</v>
      </c>
      <c r="AE121" s="18">
        <v>0.1208110017</v>
      </c>
      <c r="AF121" t="s">
        <v>1131</v>
      </c>
      <c r="AG121" t="s">
        <v>509</v>
      </c>
      <c r="AH121" t="s">
        <v>1132</v>
      </c>
      <c r="AI121" s="18">
        <v>1.7822158E-3</v>
      </c>
      <c r="AJ121" t="s">
        <v>1133</v>
      </c>
      <c r="AK121" t="s">
        <v>509</v>
      </c>
      <c r="AL121" t="s">
        <v>1134</v>
      </c>
      <c r="AM121" t="s">
        <v>1133</v>
      </c>
      <c r="AN121" t="s">
        <v>509</v>
      </c>
      <c r="AO121" t="s">
        <v>1134</v>
      </c>
      <c r="AP121" s="18">
        <v>1.7822158E-3</v>
      </c>
      <c r="AQ121" t="s">
        <v>123</v>
      </c>
      <c r="AR121" t="b">
        <f>ISNUMBER(SEARCH('Consulta Por Puntos Baloto'!$E$5,B121,1))</f>
        <v>0</v>
      </c>
      <c r="AS121">
        <f t="shared" si="2"/>
        <v>35</v>
      </c>
      <c r="AT121" t="str">
        <f t="shared" si="3"/>
        <v>Punto red</v>
      </c>
    </row>
    <row r="122" spans="1:46">
      <c r="A122" t="s">
        <v>1135</v>
      </c>
      <c r="B122" t="s">
        <v>1136</v>
      </c>
      <c r="C122" s="18">
        <v>4.7781062461000001</v>
      </c>
      <c r="D122" t="s">
        <v>508</v>
      </c>
      <c r="E122" t="s">
        <v>509</v>
      </c>
      <c r="F122" t="s">
        <v>510</v>
      </c>
      <c r="G122" s="18">
        <v>1.5318349556999999</v>
      </c>
      <c r="H122" t="s">
        <v>64</v>
      </c>
      <c r="I122" t="s">
        <v>130</v>
      </c>
      <c r="J122" t="s">
        <v>735</v>
      </c>
      <c r="K122" s="18">
        <v>3.9215007389999998</v>
      </c>
      <c r="L122" t="s">
        <v>64</v>
      </c>
      <c r="M122" t="s">
        <v>112</v>
      </c>
      <c r="N122" t="s">
        <v>721</v>
      </c>
      <c r="O122" s="18">
        <v>1.5685258769999999</v>
      </c>
      <c r="P122" t="s">
        <v>606</v>
      </c>
      <c r="Q122" t="s">
        <v>134</v>
      </c>
      <c r="R122" t="s">
        <v>607</v>
      </c>
      <c r="S122" s="18">
        <v>2.9757173943000002</v>
      </c>
      <c r="T122" t="s">
        <v>515</v>
      </c>
      <c r="U122" t="s">
        <v>130</v>
      </c>
      <c r="V122" t="s">
        <v>516</v>
      </c>
      <c r="W122" s="18">
        <v>7.1052576650999999</v>
      </c>
      <c r="X122" t="s">
        <v>64</v>
      </c>
      <c r="Y122" t="s">
        <v>130</v>
      </c>
      <c r="Z122" t="s">
        <v>517</v>
      </c>
      <c r="AA122" s="18">
        <v>2.9757173943000002</v>
      </c>
      <c r="AB122" t="s">
        <v>518</v>
      </c>
      <c r="AC122" t="s">
        <v>128</v>
      </c>
      <c r="AD122" t="s">
        <v>519</v>
      </c>
      <c r="AE122" s="18">
        <v>4.50077246E-2</v>
      </c>
      <c r="AF122" t="s">
        <v>1137</v>
      </c>
      <c r="AG122" t="s">
        <v>143</v>
      </c>
      <c r="AH122" t="s">
        <v>1138</v>
      </c>
      <c r="AI122" s="18">
        <v>3.6956716200000003E-2</v>
      </c>
      <c r="AJ122" t="s">
        <v>1139</v>
      </c>
      <c r="AK122" t="s">
        <v>134</v>
      </c>
      <c r="AL122" t="s">
        <v>1140</v>
      </c>
      <c r="AM122" t="s">
        <v>1139</v>
      </c>
      <c r="AN122" t="s">
        <v>134</v>
      </c>
      <c r="AO122" t="s">
        <v>1140</v>
      </c>
      <c r="AP122" s="18">
        <v>3.6956716200000003E-2</v>
      </c>
      <c r="AQ122" t="s">
        <v>123</v>
      </c>
      <c r="AR122" t="b">
        <f>ISNUMBER(SEARCH('Consulta Por Puntos Baloto'!$E$5,B122,1))</f>
        <v>0</v>
      </c>
      <c r="AS122">
        <f t="shared" si="2"/>
        <v>35</v>
      </c>
      <c r="AT122" t="str">
        <f t="shared" si="3"/>
        <v>Punto red</v>
      </c>
    </row>
    <row r="123" spans="1:46">
      <c r="A123" t="s">
        <v>1141</v>
      </c>
      <c r="B123" t="s">
        <v>1142</v>
      </c>
      <c r="C123" s="18">
        <v>5.5127343418999999</v>
      </c>
      <c r="D123" t="s">
        <v>526</v>
      </c>
      <c r="E123" t="s">
        <v>128</v>
      </c>
      <c r="F123" t="s">
        <v>527</v>
      </c>
      <c r="G123" s="18">
        <v>1.6216495459</v>
      </c>
      <c r="H123" t="s">
        <v>64</v>
      </c>
      <c r="I123" t="s">
        <v>130</v>
      </c>
      <c r="J123" t="s">
        <v>707</v>
      </c>
      <c r="K123" s="18">
        <v>3.2659320464000001</v>
      </c>
      <c r="L123" t="s">
        <v>64</v>
      </c>
      <c r="M123" t="s">
        <v>130</v>
      </c>
      <c r="N123" t="s">
        <v>512</v>
      </c>
      <c r="O123" s="18">
        <v>2.2494862854000002</v>
      </c>
      <c r="P123" t="s">
        <v>530</v>
      </c>
      <c r="Q123" t="s">
        <v>134</v>
      </c>
      <c r="R123" t="s">
        <v>531</v>
      </c>
      <c r="S123" s="18">
        <v>2.4681307768999998</v>
      </c>
      <c r="T123" t="s">
        <v>515</v>
      </c>
      <c r="U123" t="s">
        <v>130</v>
      </c>
      <c r="V123" t="s">
        <v>516</v>
      </c>
      <c r="W123" s="18">
        <v>3.0891410086</v>
      </c>
      <c r="X123" t="s">
        <v>64</v>
      </c>
      <c r="Y123" t="s">
        <v>130</v>
      </c>
      <c r="Z123" t="s">
        <v>532</v>
      </c>
      <c r="AA123" s="18">
        <v>1.8899479532000001</v>
      </c>
      <c r="AB123" t="s">
        <v>533</v>
      </c>
      <c r="AC123" t="s">
        <v>128</v>
      </c>
      <c r="AD123" t="s">
        <v>534</v>
      </c>
      <c r="AE123" s="18">
        <v>5.1390161500000003E-2</v>
      </c>
      <c r="AF123" t="s">
        <v>1143</v>
      </c>
      <c r="AG123" t="s">
        <v>143</v>
      </c>
      <c r="AH123" t="s">
        <v>1144</v>
      </c>
      <c r="AI123" s="18">
        <v>3.31146259E-2</v>
      </c>
      <c r="AJ123" t="s">
        <v>1145</v>
      </c>
      <c r="AK123" t="s">
        <v>134</v>
      </c>
      <c r="AL123" t="s">
        <v>1146</v>
      </c>
      <c r="AM123" t="s">
        <v>1145</v>
      </c>
      <c r="AN123" t="s">
        <v>134</v>
      </c>
      <c r="AO123" t="s">
        <v>1146</v>
      </c>
      <c r="AP123" s="18">
        <v>3.31146259E-2</v>
      </c>
      <c r="AQ123" t="s">
        <v>123</v>
      </c>
      <c r="AR123" t="b">
        <f>ISNUMBER(SEARCH('Consulta Por Puntos Baloto'!$E$5,B123,1))</f>
        <v>0</v>
      </c>
      <c r="AS123">
        <f t="shared" si="2"/>
        <v>35</v>
      </c>
      <c r="AT123" t="str">
        <f t="shared" si="3"/>
        <v>Punto red</v>
      </c>
    </row>
    <row r="124" spans="1:46">
      <c r="A124" t="s">
        <v>1147</v>
      </c>
      <c r="B124" t="s">
        <v>1148</v>
      </c>
      <c r="C124" s="18">
        <v>1.7240946279</v>
      </c>
      <c r="D124" t="s">
        <v>584</v>
      </c>
      <c r="E124" t="s">
        <v>128</v>
      </c>
      <c r="F124" t="s">
        <v>585</v>
      </c>
      <c r="G124" s="18">
        <v>1.0905941228</v>
      </c>
      <c r="H124" t="s">
        <v>64</v>
      </c>
      <c r="I124" t="s">
        <v>130</v>
      </c>
      <c r="J124" t="s">
        <v>1149</v>
      </c>
      <c r="K124" s="18">
        <v>1.3852713238000001</v>
      </c>
      <c r="L124" t="s">
        <v>64</v>
      </c>
      <c r="M124" t="s">
        <v>130</v>
      </c>
      <c r="N124" t="s">
        <v>714</v>
      </c>
      <c r="O124" s="18">
        <v>1.4026752429</v>
      </c>
      <c r="P124" t="s">
        <v>588</v>
      </c>
      <c r="Q124" t="s">
        <v>134</v>
      </c>
      <c r="R124" t="s">
        <v>589</v>
      </c>
      <c r="S124" s="18">
        <v>2.0683087747000002</v>
      </c>
      <c r="T124" t="s">
        <v>469</v>
      </c>
      <c r="U124" t="s">
        <v>130</v>
      </c>
      <c r="V124" t="s">
        <v>470</v>
      </c>
      <c r="W124" s="18">
        <v>1.4320411716999999</v>
      </c>
      <c r="X124" t="s">
        <v>64</v>
      </c>
      <c r="Y124" t="s">
        <v>130</v>
      </c>
      <c r="Z124" t="s">
        <v>590</v>
      </c>
      <c r="AA124" s="18">
        <v>1.8619356593</v>
      </c>
      <c r="AB124" t="s">
        <v>691</v>
      </c>
      <c r="AC124" t="s">
        <v>128</v>
      </c>
      <c r="AD124" t="s">
        <v>692</v>
      </c>
      <c r="AE124" s="18">
        <v>0.20000306509999999</v>
      </c>
      <c r="AF124" t="s">
        <v>1150</v>
      </c>
      <c r="AG124" t="s">
        <v>143</v>
      </c>
      <c r="AH124" t="s">
        <v>1151</v>
      </c>
      <c r="AI124" s="18">
        <v>0.22277316459999999</v>
      </c>
      <c r="AJ124" t="s">
        <v>1152</v>
      </c>
      <c r="AK124" t="s">
        <v>134</v>
      </c>
      <c r="AL124" t="s">
        <v>1153</v>
      </c>
      <c r="AM124" t="s">
        <v>1150</v>
      </c>
      <c r="AN124" t="s">
        <v>143</v>
      </c>
      <c r="AO124" t="s">
        <v>1151</v>
      </c>
      <c r="AP124" s="18">
        <v>0.20000306509999999</v>
      </c>
      <c r="AQ124" t="s">
        <v>123</v>
      </c>
      <c r="AR124" t="b">
        <f>ISNUMBER(SEARCH('Consulta Por Puntos Baloto'!$E$5,B124,1))</f>
        <v>0</v>
      </c>
      <c r="AS124">
        <f t="shared" si="2"/>
        <v>31</v>
      </c>
      <c r="AT124" t="str">
        <f t="shared" si="3"/>
        <v>Punto pago</v>
      </c>
    </row>
    <row r="125" spans="1:46">
      <c r="A125" t="s">
        <v>1154</v>
      </c>
      <c r="B125" t="s">
        <v>1155</v>
      </c>
      <c r="C125" s="18">
        <v>5.8302971572000004</v>
      </c>
      <c r="D125" t="s">
        <v>526</v>
      </c>
      <c r="E125" t="s">
        <v>128</v>
      </c>
      <c r="F125" t="s">
        <v>527</v>
      </c>
      <c r="G125" s="18">
        <v>0.92498715899999995</v>
      </c>
      <c r="H125" t="s">
        <v>64</v>
      </c>
      <c r="I125" t="s">
        <v>130</v>
      </c>
      <c r="J125" t="s">
        <v>779</v>
      </c>
      <c r="K125" s="18">
        <v>3.8301086626999998</v>
      </c>
      <c r="L125" t="s">
        <v>64</v>
      </c>
      <c r="M125" t="s">
        <v>130</v>
      </c>
      <c r="N125" t="s">
        <v>529</v>
      </c>
      <c r="O125" s="18">
        <v>0.98093694080000005</v>
      </c>
      <c r="P125" t="s">
        <v>530</v>
      </c>
      <c r="Q125" t="s">
        <v>134</v>
      </c>
      <c r="R125" t="s">
        <v>531</v>
      </c>
      <c r="S125" s="18">
        <v>2.429561815</v>
      </c>
      <c r="T125" t="s">
        <v>515</v>
      </c>
      <c r="U125" t="s">
        <v>130</v>
      </c>
      <c r="V125" t="s">
        <v>516</v>
      </c>
      <c r="W125" s="18">
        <v>3.8314474706000001</v>
      </c>
      <c r="X125" t="s">
        <v>64</v>
      </c>
      <c r="Y125" t="s">
        <v>130</v>
      </c>
      <c r="Z125" t="s">
        <v>532</v>
      </c>
      <c r="AA125" s="18">
        <v>2.4184500234000001</v>
      </c>
      <c r="AB125" t="s">
        <v>533</v>
      </c>
      <c r="AC125" t="s">
        <v>128</v>
      </c>
      <c r="AD125" t="s">
        <v>534</v>
      </c>
      <c r="AE125" s="18">
        <v>3.5396268500000001E-2</v>
      </c>
      <c r="AF125" t="s">
        <v>1156</v>
      </c>
      <c r="AG125" t="s">
        <v>143</v>
      </c>
      <c r="AH125" t="s">
        <v>1157</v>
      </c>
      <c r="AI125" s="18">
        <v>3.1442076200000002E-2</v>
      </c>
      <c r="AJ125" t="s">
        <v>1158</v>
      </c>
      <c r="AK125" t="s">
        <v>134</v>
      </c>
      <c r="AL125" t="s">
        <v>1159</v>
      </c>
      <c r="AM125" t="s">
        <v>1158</v>
      </c>
      <c r="AN125" t="s">
        <v>134</v>
      </c>
      <c r="AO125" t="s">
        <v>1159</v>
      </c>
      <c r="AP125" s="18">
        <v>3.1442076200000002E-2</v>
      </c>
      <c r="AQ125" t="s">
        <v>123</v>
      </c>
      <c r="AR125" t="b">
        <f>ISNUMBER(SEARCH('Consulta Por Puntos Baloto'!$E$5,B125,1))</f>
        <v>0</v>
      </c>
      <c r="AS125">
        <f t="shared" si="2"/>
        <v>35</v>
      </c>
      <c r="AT125" t="str">
        <f t="shared" si="3"/>
        <v>Punto red</v>
      </c>
    </row>
    <row r="126" spans="1:46">
      <c r="A126" t="s">
        <v>1160</v>
      </c>
      <c r="B126" t="s">
        <v>1161</v>
      </c>
      <c r="C126" s="18">
        <v>5.0279936141999997</v>
      </c>
      <c r="D126" t="s">
        <v>508</v>
      </c>
      <c r="E126" t="s">
        <v>509</v>
      </c>
      <c r="F126" t="s">
        <v>510</v>
      </c>
      <c r="G126" s="18">
        <v>0.98613482809999997</v>
      </c>
      <c r="H126" t="s">
        <v>64</v>
      </c>
      <c r="I126" t="s">
        <v>130</v>
      </c>
      <c r="J126" t="s">
        <v>707</v>
      </c>
      <c r="K126" s="18">
        <v>3.5911145751000002</v>
      </c>
      <c r="L126" t="s">
        <v>64</v>
      </c>
      <c r="M126" t="s">
        <v>112</v>
      </c>
      <c r="N126" t="s">
        <v>721</v>
      </c>
      <c r="O126" s="18">
        <v>3.1437887623999998</v>
      </c>
      <c r="P126" t="s">
        <v>513</v>
      </c>
      <c r="Q126" t="s">
        <v>509</v>
      </c>
      <c r="R126" t="s">
        <v>514</v>
      </c>
      <c r="S126" s="18">
        <v>1.4856416494</v>
      </c>
      <c r="T126" t="s">
        <v>515</v>
      </c>
      <c r="U126" t="s">
        <v>130</v>
      </c>
      <c r="V126" t="s">
        <v>516</v>
      </c>
      <c r="W126" s="18">
        <v>2.6767462297</v>
      </c>
      <c r="X126" t="s">
        <v>64</v>
      </c>
      <c r="Y126" t="s">
        <v>130</v>
      </c>
      <c r="Z126" t="s">
        <v>517</v>
      </c>
      <c r="AA126" s="18">
        <v>1.4856416494</v>
      </c>
      <c r="AB126" t="s">
        <v>518</v>
      </c>
      <c r="AC126" t="s">
        <v>128</v>
      </c>
      <c r="AD126" t="s">
        <v>519</v>
      </c>
      <c r="AE126" s="18">
        <v>0.1360921454</v>
      </c>
      <c r="AF126" t="s">
        <v>755</v>
      </c>
      <c r="AG126" t="s">
        <v>143</v>
      </c>
      <c r="AH126" t="s">
        <v>756</v>
      </c>
      <c r="AI126" s="18">
        <v>1.8574949300000001E-2</v>
      </c>
      <c r="AJ126" t="s">
        <v>1162</v>
      </c>
      <c r="AK126" t="s">
        <v>134</v>
      </c>
      <c r="AL126" t="s">
        <v>1163</v>
      </c>
      <c r="AM126" t="s">
        <v>1162</v>
      </c>
      <c r="AN126" t="s">
        <v>134</v>
      </c>
      <c r="AO126" t="s">
        <v>1163</v>
      </c>
      <c r="AP126" s="18">
        <v>1.8574949300000001E-2</v>
      </c>
      <c r="AQ126" t="s">
        <v>123</v>
      </c>
      <c r="AR126" t="b">
        <f>ISNUMBER(SEARCH('Consulta Por Puntos Baloto'!$E$5,B126,1))</f>
        <v>0</v>
      </c>
      <c r="AS126">
        <f t="shared" si="2"/>
        <v>35</v>
      </c>
      <c r="AT126" t="str">
        <f t="shared" si="3"/>
        <v>Punto red</v>
      </c>
    </row>
    <row r="127" spans="1:46">
      <c r="A127" t="s">
        <v>1164</v>
      </c>
      <c r="B127" t="s">
        <v>1165</v>
      </c>
      <c r="C127" s="18">
        <v>6.1909750327999999</v>
      </c>
      <c r="D127" t="s">
        <v>508</v>
      </c>
      <c r="E127" t="s">
        <v>509</v>
      </c>
      <c r="F127" t="s">
        <v>510</v>
      </c>
      <c r="G127" s="18">
        <v>0.65216200440000005</v>
      </c>
      <c r="H127" t="s">
        <v>64</v>
      </c>
      <c r="I127" t="s">
        <v>130</v>
      </c>
      <c r="J127" t="s">
        <v>707</v>
      </c>
      <c r="K127" s="18">
        <v>2.7903372120999999</v>
      </c>
      <c r="L127" t="s">
        <v>64</v>
      </c>
      <c r="M127" t="s">
        <v>130</v>
      </c>
      <c r="N127" t="s">
        <v>512</v>
      </c>
      <c r="O127" s="18">
        <v>4.3029722617999999</v>
      </c>
      <c r="P127" t="s">
        <v>530</v>
      </c>
      <c r="Q127" t="s">
        <v>134</v>
      </c>
      <c r="R127" t="s">
        <v>531</v>
      </c>
      <c r="S127" s="18">
        <v>2.6504009757000002</v>
      </c>
      <c r="T127" t="s">
        <v>515</v>
      </c>
      <c r="U127" t="s">
        <v>130</v>
      </c>
      <c r="V127" t="s">
        <v>516</v>
      </c>
      <c r="W127" s="18">
        <v>1.5459256459999999</v>
      </c>
      <c r="X127" t="s">
        <v>64</v>
      </c>
      <c r="Y127" t="s">
        <v>130</v>
      </c>
      <c r="Z127" t="s">
        <v>517</v>
      </c>
      <c r="AA127" s="18">
        <v>2.6504009757000002</v>
      </c>
      <c r="AB127" t="s">
        <v>518</v>
      </c>
      <c r="AC127" t="s">
        <v>128</v>
      </c>
      <c r="AD127" t="s">
        <v>519</v>
      </c>
      <c r="AE127" s="18">
        <v>0.33876669840000001</v>
      </c>
      <c r="AF127" t="s">
        <v>1166</v>
      </c>
      <c r="AG127" t="s">
        <v>143</v>
      </c>
      <c r="AH127" t="s">
        <v>1167</v>
      </c>
      <c r="AI127" s="18">
        <v>0.33876669840000001</v>
      </c>
      <c r="AJ127" t="s">
        <v>1168</v>
      </c>
      <c r="AK127" t="s">
        <v>134</v>
      </c>
      <c r="AL127" t="s">
        <v>1169</v>
      </c>
      <c r="AM127" t="s">
        <v>1166</v>
      </c>
      <c r="AN127" t="s">
        <v>143</v>
      </c>
      <c r="AO127" t="s">
        <v>1167</v>
      </c>
      <c r="AP127" s="18">
        <v>0.33876669840000001</v>
      </c>
      <c r="AQ127" t="s">
        <v>123</v>
      </c>
      <c r="AR127" t="b">
        <f>ISNUMBER(SEARCH('Consulta Por Puntos Baloto'!$E$5,B127,1))</f>
        <v>0</v>
      </c>
      <c r="AS127">
        <f t="shared" si="2"/>
        <v>31</v>
      </c>
      <c r="AT127" t="str">
        <f t="shared" si="3"/>
        <v>Punto pago</v>
      </c>
    </row>
    <row r="128" spans="1:46">
      <c r="A128" t="s">
        <v>1164</v>
      </c>
      <c r="B128" t="s">
        <v>1165</v>
      </c>
      <c r="C128" s="18">
        <v>6.1909750327999999</v>
      </c>
      <c r="D128" t="s">
        <v>508</v>
      </c>
      <c r="E128" t="s">
        <v>509</v>
      </c>
      <c r="F128" t="s">
        <v>510</v>
      </c>
      <c r="G128" s="18">
        <v>0.65216200440000005</v>
      </c>
      <c r="H128" t="s">
        <v>64</v>
      </c>
      <c r="I128" t="s">
        <v>130</v>
      </c>
      <c r="J128" t="s">
        <v>707</v>
      </c>
      <c r="K128" s="18">
        <v>2.7903372120999999</v>
      </c>
      <c r="L128" t="s">
        <v>64</v>
      </c>
      <c r="M128" t="s">
        <v>130</v>
      </c>
      <c r="N128" t="s">
        <v>512</v>
      </c>
      <c r="O128" s="18">
        <v>4.3029722617999999</v>
      </c>
      <c r="P128" t="s">
        <v>530</v>
      </c>
      <c r="Q128" t="s">
        <v>134</v>
      </c>
      <c r="R128" t="s">
        <v>531</v>
      </c>
      <c r="S128" s="18">
        <v>2.6504009757000002</v>
      </c>
      <c r="T128" t="s">
        <v>515</v>
      </c>
      <c r="U128" t="s">
        <v>130</v>
      </c>
      <c r="V128" t="s">
        <v>516</v>
      </c>
      <c r="W128" s="18">
        <v>1.5459256459999999</v>
      </c>
      <c r="X128" t="s">
        <v>64</v>
      </c>
      <c r="Y128" t="s">
        <v>130</v>
      </c>
      <c r="Z128" t="s">
        <v>517</v>
      </c>
      <c r="AA128" s="18">
        <v>2.6504009757000002</v>
      </c>
      <c r="AB128" t="s">
        <v>518</v>
      </c>
      <c r="AC128" t="s">
        <v>128</v>
      </c>
      <c r="AD128" t="s">
        <v>519</v>
      </c>
      <c r="AE128" s="18">
        <v>0.33876669840000001</v>
      </c>
      <c r="AF128" t="s">
        <v>1166</v>
      </c>
      <c r="AG128" t="s">
        <v>143</v>
      </c>
      <c r="AH128" t="s">
        <v>1167</v>
      </c>
      <c r="AI128" s="18">
        <v>0.33876669840000001</v>
      </c>
      <c r="AJ128" t="s">
        <v>1168</v>
      </c>
      <c r="AK128" t="s">
        <v>134</v>
      </c>
      <c r="AL128" t="s">
        <v>1169</v>
      </c>
      <c r="AM128" t="s">
        <v>1168</v>
      </c>
      <c r="AN128" t="s">
        <v>134</v>
      </c>
      <c r="AO128" t="s">
        <v>1169</v>
      </c>
      <c r="AP128" s="18">
        <v>0.33876669840000001</v>
      </c>
      <c r="AQ128" t="s">
        <v>123</v>
      </c>
      <c r="AR128" t="b">
        <f>ISNUMBER(SEARCH('Consulta Por Puntos Baloto'!$E$5,B128,1))</f>
        <v>0</v>
      </c>
      <c r="AS128">
        <f t="shared" si="2"/>
        <v>31</v>
      </c>
      <c r="AT128" t="str">
        <f t="shared" si="3"/>
        <v>Punto pago</v>
      </c>
    </row>
    <row r="129" spans="1:46">
      <c r="A129" t="s">
        <v>1170</v>
      </c>
      <c r="B129" t="s">
        <v>1171</v>
      </c>
      <c r="C129" s="18">
        <v>4.2966966699000002</v>
      </c>
      <c r="D129" t="s">
        <v>508</v>
      </c>
      <c r="E129" t="s">
        <v>509</v>
      </c>
      <c r="F129" t="s">
        <v>510</v>
      </c>
      <c r="G129" s="18">
        <v>2.0334339923</v>
      </c>
      <c r="H129" t="s">
        <v>64</v>
      </c>
      <c r="I129" t="s">
        <v>112</v>
      </c>
      <c r="J129" t="s">
        <v>1172</v>
      </c>
      <c r="K129" s="18">
        <v>3.0905391452000002</v>
      </c>
      <c r="L129" t="s">
        <v>64</v>
      </c>
      <c r="M129" t="s">
        <v>112</v>
      </c>
      <c r="N129" t="s">
        <v>721</v>
      </c>
      <c r="O129" s="18">
        <v>2.7410444664</v>
      </c>
      <c r="P129" t="s">
        <v>513</v>
      </c>
      <c r="Q129" t="s">
        <v>509</v>
      </c>
      <c r="R129" t="s">
        <v>514</v>
      </c>
      <c r="S129" s="18">
        <v>2.7434542817000001</v>
      </c>
      <c r="T129" t="s">
        <v>111</v>
      </c>
      <c r="U129" t="s">
        <v>112</v>
      </c>
      <c r="V129" t="s">
        <v>113</v>
      </c>
      <c r="W129" s="18">
        <v>2.6978589341000001</v>
      </c>
      <c r="X129" t="s">
        <v>64</v>
      </c>
      <c r="Y129" t="s">
        <v>130</v>
      </c>
      <c r="Z129" t="s">
        <v>517</v>
      </c>
      <c r="AA129" s="18">
        <v>2.7422689778999998</v>
      </c>
      <c r="AB129" s="19" t="s">
        <v>1111</v>
      </c>
      <c r="AC129" t="s">
        <v>509</v>
      </c>
      <c r="AD129" s="19" t="s">
        <v>1112</v>
      </c>
      <c r="AE129" s="18">
        <v>0.16300786519999999</v>
      </c>
      <c r="AF129" t="s">
        <v>1173</v>
      </c>
      <c r="AG129" t="s">
        <v>143</v>
      </c>
      <c r="AH129" t="s">
        <v>1174</v>
      </c>
      <c r="AI129" s="18">
        <v>0.5333340835</v>
      </c>
      <c r="AJ129" t="s">
        <v>1175</v>
      </c>
      <c r="AK129" t="s">
        <v>509</v>
      </c>
      <c r="AL129" t="s">
        <v>1176</v>
      </c>
      <c r="AM129" t="s">
        <v>1173</v>
      </c>
      <c r="AN129" t="s">
        <v>143</v>
      </c>
      <c r="AO129" t="s">
        <v>1174</v>
      </c>
      <c r="AP129" s="18">
        <v>0.16300786519999999</v>
      </c>
      <c r="AQ129" t="s">
        <v>123</v>
      </c>
      <c r="AR129" t="b">
        <f>ISNUMBER(SEARCH('Consulta Por Puntos Baloto'!$E$5,B129,1))</f>
        <v>0</v>
      </c>
      <c r="AS129">
        <f t="shared" si="2"/>
        <v>31</v>
      </c>
      <c r="AT129" t="str">
        <f t="shared" si="3"/>
        <v>Punto pago</v>
      </c>
    </row>
    <row r="130" spans="1:46">
      <c r="A130" t="s">
        <v>1177</v>
      </c>
      <c r="B130" t="s">
        <v>1178</v>
      </c>
      <c r="C130" s="18">
        <v>6.0741371716000003</v>
      </c>
      <c r="D130" t="s">
        <v>508</v>
      </c>
      <c r="E130" t="s">
        <v>509</v>
      </c>
      <c r="F130" t="s">
        <v>510</v>
      </c>
      <c r="G130" s="18">
        <v>0.83240295730000002</v>
      </c>
      <c r="H130" t="s">
        <v>64</v>
      </c>
      <c r="I130" t="s">
        <v>130</v>
      </c>
      <c r="J130" t="s">
        <v>707</v>
      </c>
      <c r="K130" s="18">
        <v>2.8913168759999999</v>
      </c>
      <c r="L130" t="s">
        <v>64</v>
      </c>
      <c r="M130" t="s">
        <v>130</v>
      </c>
      <c r="N130" t="s">
        <v>512</v>
      </c>
      <c r="O130" s="18">
        <v>4.2580992202000001</v>
      </c>
      <c r="P130" t="s">
        <v>513</v>
      </c>
      <c r="Q130" t="s">
        <v>509</v>
      </c>
      <c r="R130" t="s">
        <v>514</v>
      </c>
      <c r="S130" s="18">
        <v>2.7204122918999998</v>
      </c>
      <c r="T130" t="s">
        <v>515</v>
      </c>
      <c r="U130" t="s">
        <v>130</v>
      </c>
      <c r="V130" t="s">
        <v>516</v>
      </c>
      <c r="W130" s="18">
        <v>1.4193262311999999</v>
      </c>
      <c r="X130" t="s">
        <v>64</v>
      </c>
      <c r="Y130" t="s">
        <v>130</v>
      </c>
      <c r="Z130" t="s">
        <v>517</v>
      </c>
      <c r="AA130" s="18">
        <v>2.7204122918999998</v>
      </c>
      <c r="AB130" t="s">
        <v>518</v>
      </c>
      <c r="AC130" t="s">
        <v>128</v>
      </c>
      <c r="AD130" t="s">
        <v>519</v>
      </c>
      <c r="AE130" s="18">
        <v>0.2084673987</v>
      </c>
      <c r="AF130" t="s">
        <v>1166</v>
      </c>
      <c r="AG130" t="s">
        <v>143</v>
      </c>
      <c r="AH130" t="s">
        <v>1167</v>
      </c>
      <c r="AI130" s="18">
        <v>0.1181972755</v>
      </c>
      <c r="AJ130" t="s">
        <v>1179</v>
      </c>
      <c r="AK130" t="s">
        <v>134</v>
      </c>
      <c r="AL130" t="s">
        <v>1180</v>
      </c>
      <c r="AM130" t="s">
        <v>1179</v>
      </c>
      <c r="AN130" t="s">
        <v>134</v>
      </c>
      <c r="AO130" t="s">
        <v>1180</v>
      </c>
      <c r="AP130" s="18">
        <v>0.1181972755</v>
      </c>
      <c r="AQ130" t="s">
        <v>123</v>
      </c>
      <c r="AR130" t="b">
        <f>ISNUMBER(SEARCH('Consulta Por Puntos Baloto'!$E$5,B130,1))</f>
        <v>0</v>
      </c>
      <c r="AS130">
        <f t="shared" si="2"/>
        <v>35</v>
      </c>
      <c r="AT130" t="str">
        <f t="shared" si="3"/>
        <v>Punto red</v>
      </c>
    </row>
    <row r="131" spans="1:46">
      <c r="A131" t="s">
        <v>1181</v>
      </c>
      <c r="B131" t="s">
        <v>1182</v>
      </c>
      <c r="C131" s="18">
        <v>6.2839166790999998</v>
      </c>
      <c r="D131" t="s">
        <v>526</v>
      </c>
      <c r="E131" t="s">
        <v>128</v>
      </c>
      <c r="F131" t="s">
        <v>527</v>
      </c>
      <c r="G131" s="18">
        <v>0.5361023332</v>
      </c>
      <c r="H131" t="s">
        <v>64</v>
      </c>
      <c r="I131" t="s">
        <v>130</v>
      </c>
      <c r="J131" t="s">
        <v>707</v>
      </c>
      <c r="K131" s="18">
        <v>2.9641619692000001</v>
      </c>
      <c r="L131" t="s">
        <v>64</v>
      </c>
      <c r="M131" t="s">
        <v>130</v>
      </c>
      <c r="N131" t="s">
        <v>512</v>
      </c>
      <c r="O131" s="18">
        <v>3.2740351588999999</v>
      </c>
      <c r="P131" t="s">
        <v>530</v>
      </c>
      <c r="Q131" t="s">
        <v>134</v>
      </c>
      <c r="R131" t="s">
        <v>531</v>
      </c>
      <c r="S131" s="18">
        <v>2.2058877019000001</v>
      </c>
      <c r="T131" t="s">
        <v>515</v>
      </c>
      <c r="U131" t="s">
        <v>130</v>
      </c>
      <c r="V131" t="s">
        <v>516</v>
      </c>
      <c r="W131" s="18">
        <v>2.4765913258999999</v>
      </c>
      <c r="X131" t="s">
        <v>64</v>
      </c>
      <c r="Y131" t="s">
        <v>130</v>
      </c>
      <c r="Z131" t="s">
        <v>517</v>
      </c>
      <c r="AA131" s="18">
        <v>2.2058877019000001</v>
      </c>
      <c r="AB131" t="s">
        <v>518</v>
      </c>
      <c r="AC131" t="s">
        <v>128</v>
      </c>
      <c r="AD131" t="s">
        <v>519</v>
      </c>
      <c r="AE131" s="18">
        <v>0.2377311349</v>
      </c>
      <c r="AF131" t="s">
        <v>1183</v>
      </c>
      <c r="AG131" t="s">
        <v>143</v>
      </c>
      <c r="AH131" t="s">
        <v>1184</v>
      </c>
      <c r="AI131" s="18">
        <v>0.14505827660000001</v>
      </c>
      <c r="AJ131" t="s">
        <v>1185</v>
      </c>
      <c r="AK131" t="s">
        <v>134</v>
      </c>
      <c r="AL131" t="s">
        <v>1186</v>
      </c>
      <c r="AM131" t="s">
        <v>1185</v>
      </c>
      <c r="AN131" t="s">
        <v>134</v>
      </c>
      <c r="AO131" t="s">
        <v>1186</v>
      </c>
      <c r="AP131" s="18">
        <v>0.14505827660000001</v>
      </c>
      <c r="AQ131" t="s">
        <v>123</v>
      </c>
      <c r="AR131" t="b">
        <f>ISNUMBER(SEARCH('Consulta Por Puntos Baloto'!$E$5,B131,1))</f>
        <v>0</v>
      </c>
      <c r="AS131">
        <f t="shared" ref="AS131:AS194" si="4">MATCH(AP131,A131:AL131,0)</f>
        <v>35</v>
      </c>
      <c r="AT131" t="str">
        <f t="shared" ref="AT131:AT194" si="5">+VLOOKUP(AS131,$AW$2:$AX$10,2,0)</f>
        <v>Punto red</v>
      </c>
    </row>
    <row r="132" spans="1:46">
      <c r="A132" t="s">
        <v>1187</v>
      </c>
      <c r="B132" t="s">
        <v>1188</v>
      </c>
      <c r="C132" s="18">
        <v>6.4784837881000001</v>
      </c>
      <c r="D132" t="s">
        <v>508</v>
      </c>
      <c r="E132" t="s">
        <v>509</v>
      </c>
      <c r="F132" t="s">
        <v>510</v>
      </c>
      <c r="G132" s="18">
        <v>0.51116297450000003</v>
      </c>
      <c r="H132" t="s">
        <v>64</v>
      </c>
      <c r="I132" t="s">
        <v>130</v>
      </c>
      <c r="J132" t="s">
        <v>1124</v>
      </c>
      <c r="K132" s="18">
        <v>5.3532351981000001</v>
      </c>
      <c r="L132" t="s">
        <v>64</v>
      </c>
      <c r="M132" t="s">
        <v>112</v>
      </c>
      <c r="N132" t="s">
        <v>721</v>
      </c>
      <c r="O132" s="18">
        <v>0.5190956565</v>
      </c>
      <c r="P132" t="s">
        <v>606</v>
      </c>
      <c r="Q132" t="s">
        <v>134</v>
      </c>
      <c r="R132" t="s">
        <v>607</v>
      </c>
      <c r="S132" s="18">
        <v>3.0057782820000001</v>
      </c>
      <c r="T132" t="s">
        <v>515</v>
      </c>
      <c r="U132" t="s">
        <v>130</v>
      </c>
      <c r="V132" t="s">
        <v>516</v>
      </c>
      <c r="W132" s="18">
        <v>6.1155086649000001</v>
      </c>
      <c r="X132" t="s">
        <v>64</v>
      </c>
      <c r="Y132" t="s">
        <v>130</v>
      </c>
      <c r="Z132" t="s">
        <v>532</v>
      </c>
      <c r="AA132" s="18">
        <v>3.0057782820000001</v>
      </c>
      <c r="AB132" t="s">
        <v>518</v>
      </c>
      <c r="AC132" t="s">
        <v>128</v>
      </c>
      <c r="AD132" t="s">
        <v>519</v>
      </c>
      <c r="AE132" s="18">
        <v>9.8003349200000006E-2</v>
      </c>
      <c r="AF132" t="s">
        <v>1189</v>
      </c>
      <c r="AG132" t="s">
        <v>143</v>
      </c>
      <c r="AH132" t="s">
        <v>1190</v>
      </c>
      <c r="AI132" s="18">
        <v>0.1716430884</v>
      </c>
      <c r="AJ132" t="s">
        <v>1191</v>
      </c>
      <c r="AK132" t="s">
        <v>134</v>
      </c>
      <c r="AL132" t="s">
        <v>1192</v>
      </c>
      <c r="AM132" t="s">
        <v>1189</v>
      </c>
      <c r="AN132" t="s">
        <v>143</v>
      </c>
      <c r="AO132" t="s">
        <v>1190</v>
      </c>
      <c r="AP132" s="18">
        <v>9.8003349200000006E-2</v>
      </c>
      <c r="AQ132" t="s">
        <v>123</v>
      </c>
      <c r="AR132" t="b">
        <f>ISNUMBER(SEARCH('Consulta Por Puntos Baloto'!$E$5,B132,1))</f>
        <v>0</v>
      </c>
      <c r="AS132">
        <f t="shared" si="4"/>
        <v>31</v>
      </c>
      <c r="AT132" t="str">
        <f t="shared" si="5"/>
        <v>Punto pago</v>
      </c>
    </row>
    <row r="133" spans="1:46">
      <c r="A133" t="s">
        <v>1193</v>
      </c>
      <c r="B133" t="s">
        <v>1194</v>
      </c>
      <c r="C133" s="18">
        <v>1.5279128861</v>
      </c>
      <c r="D133" t="s">
        <v>463</v>
      </c>
      <c r="E133" t="s">
        <v>128</v>
      </c>
      <c r="F133" t="s">
        <v>464</v>
      </c>
      <c r="G133" s="18">
        <v>0.59301252550000005</v>
      </c>
      <c r="H133" t="s">
        <v>64</v>
      </c>
      <c r="I133" t="s">
        <v>130</v>
      </c>
      <c r="J133" t="s">
        <v>690</v>
      </c>
      <c r="K133" s="18">
        <v>1.7910358134</v>
      </c>
      <c r="L133" t="s">
        <v>64</v>
      </c>
      <c r="M133" t="s">
        <v>130</v>
      </c>
      <c r="N133" t="s">
        <v>742</v>
      </c>
      <c r="O133" s="18">
        <v>2.3055383671</v>
      </c>
      <c r="P133" t="s">
        <v>688</v>
      </c>
      <c r="Q133" t="s">
        <v>134</v>
      </c>
      <c r="R133" t="s">
        <v>689</v>
      </c>
      <c r="S133" s="18">
        <v>2.8569474902000001</v>
      </c>
      <c r="T133" t="s">
        <v>496</v>
      </c>
      <c r="U133" t="s">
        <v>130</v>
      </c>
      <c r="V133" t="s">
        <v>497</v>
      </c>
      <c r="W133" s="18">
        <v>0.57980952019999998</v>
      </c>
      <c r="X133" t="s">
        <v>64</v>
      </c>
      <c r="Y133" t="s">
        <v>130</v>
      </c>
      <c r="Z133" t="s">
        <v>690</v>
      </c>
      <c r="AA133" s="18">
        <v>1.4329439451999999</v>
      </c>
      <c r="AB133" s="19" t="s">
        <v>1195</v>
      </c>
      <c r="AC133" t="s">
        <v>128</v>
      </c>
      <c r="AD133" t="s">
        <v>1196</v>
      </c>
      <c r="AE133" s="18">
        <v>0.25238504099999998</v>
      </c>
      <c r="AF133" t="s">
        <v>1197</v>
      </c>
      <c r="AG133" t="s">
        <v>143</v>
      </c>
      <c r="AH133" t="s">
        <v>1198</v>
      </c>
      <c r="AI133" s="18">
        <v>0.2367288112</v>
      </c>
      <c r="AJ133" t="s">
        <v>1199</v>
      </c>
      <c r="AK133" t="s">
        <v>134</v>
      </c>
      <c r="AL133" t="s">
        <v>1200</v>
      </c>
      <c r="AM133" t="s">
        <v>1199</v>
      </c>
      <c r="AN133" t="s">
        <v>134</v>
      </c>
      <c r="AO133" t="s">
        <v>1200</v>
      </c>
      <c r="AP133" s="18">
        <v>0.2367288112</v>
      </c>
      <c r="AQ133" t="s">
        <v>123</v>
      </c>
      <c r="AR133" t="b">
        <f>ISNUMBER(SEARCH('Consulta Por Puntos Baloto'!$E$5,B133,1))</f>
        <v>0</v>
      </c>
      <c r="AS133">
        <f t="shared" si="4"/>
        <v>35</v>
      </c>
      <c r="AT133" t="str">
        <f t="shared" si="5"/>
        <v>Punto red</v>
      </c>
    </row>
    <row r="134" spans="1:46">
      <c r="A134" t="s">
        <v>1201</v>
      </c>
      <c r="B134" t="s">
        <v>1202</v>
      </c>
      <c r="C134" s="18">
        <v>1.3861094652999999</v>
      </c>
      <c r="D134" t="s">
        <v>508</v>
      </c>
      <c r="E134" t="s">
        <v>509</v>
      </c>
      <c r="F134" t="s">
        <v>510</v>
      </c>
      <c r="G134" s="18">
        <v>0.35745979179999998</v>
      </c>
      <c r="H134" t="s">
        <v>64</v>
      </c>
      <c r="I134" t="s">
        <v>112</v>
      </c>
      <c r="J134" t="s">
        <v>721</v>
      </c>
      <c r="K134" s="18">
        <v>0.34737953510000003</v>
      </c>
      <c r="L134" t="s">
        <v>64</v>
      </c>
      <c r="M134" t="s">
        <v>112</v>
      </c>
      <c r="N134" t="s">
        <v>721</v>
      </c>
      <c r="O134" s="18">
        <v>0.66542305199999996</v>
      </c>
      <c r="P134" t="s">
        <v>513</v>
      </c>
      <c r="Q134" t="s">
        <v>509</v>
      </c>
      <c r="R134" t="s">
        <v>514</v>
      </c>
      <c r="S134" s="18">
        <v>0.65960872749999999</v>
      </c>
      <c r="T134" t="s">
        <v>111</v>
      </c>
      <c r="U134" t="s">
        <v>112</v>
      </c>
      <c r="V134" t="s">
        <v>113</v>
      </c>
      <c r="W134" s="18">
        <v>5.9649583064999998</v>
      </c>
      <c r="X134" t="s">
        <v>64</v>
      </c>
      <c r="Y134" t="s">
        <v>130</v>
      </c>
      <c r="Z134" t="s">
        <v>517</v>
      </c>
      <c r="AA134" s="18">
        <v>0.66094843290000005</v>
      </c>
      <c r="AB134" s="19" t="s">
        <v>1111</v>
      </c>
      <c r="AC134" t="s">
        <v>509</v>
      </c>
      <c r="AD134" s="19" t="s">
        <v>1112</v>
      </c>
      <c r="AE134" s="18">
        <v>0.41145545820000001</v>
      </c>
      <c r="AF134" t="s">
        <v>1203</v>
      </c>
      <c r="AG134" t="s">
        <v>509</v>
      </c>
      <c r="AH134" t="s">
        <v>1204</v>
      </c>
      <c r="AI134" s="18">
        <v>9.6092540599999998E-2</v>
      </c>
      <c r="AJ134" t="s">
        <v>1205</v>
      </c>
      <c r="AK134" t="s">
        <v>509</v>
      </c>
      <c r="AL134" t="s">
        <v>1206</v>
      </c>
      <c r="AM134" t="s">
        <v>1205</v>
      </c>
      <c r="AN134" t="s">
        <v>509</v>
      </c>
      <c r="AO134" t="s">
        <v>1206</v>
      </c>
      <c r="AP134" s="18">
        <v>9.6092540599999998E-2</v>
      </c>
      <c r="AQ134" t="s">
        <v>123</v>
      </c>
      <c r="AR134" t="b">
        <f>ISNUMBER(SEARCH('Consulta Por Puntos Baloto'!$E$5,B134,1))</f>
        <v>0</v>
      </c>
      <c r="AS134">
        <f t="shared" si="4"/>
        <v>35</v>
      </c>
      <c r="AT134" t="str">
        <f t="shared" si="5"/>
        <v>Punto red</v>
      </c>
    </row>
    <row r="135" spans="1:46">
      <c r="A135" t="s">
        <v>1207</v>
      </c>
      <c r="B135" t="s">
        <v>1208</v>
      </c>
      <c r="C135" s="18">
        <v>0.91922259549999996</v>
      </c>
      <c r="D135" t="s">
        <v>508</v>
      </c>
      <c r="E135" t="s">
        <v>509</v>
      </c>
      <c r="F135" t="s">
        <v>510</v>
      </c>
      <c r="G135" s="18">
        <v>0.44138122569999999</v>
      </c>
      <c r="H135" t="s">
        <v>64</v>
      </c>
      <c r="I135" t="s">
        <v>130</v>
      </c>
      <c r="J135" t="s">
        <v>1209</v>
      </c>
      <c r="K135" s="18">
        <v>0.54462007239999999</v>
      </c>
      <c r="L135" t="s">
        <v>64</v>
      </c>
      <c r="M135" t="s">
        <v>112</v>
      </c>
      <c r="N135" t="s">
        <v>721</v>
      </c>
      <c r="O135" s="18">
        <v>0.98786143250000003</v>
      </c>
      <c r="P135" t="s">
        <v>513</v>
      </c>
      <c r="Q135" t="s">
        <v>509</v>
      </c>
      <c r="R135" t="s">
        <v>514</v>
      </c>
      <c r="S135" s="18">
        <v>0.97399527500000005</v>
      </c>
      <c r="T135" t="s">
        <v>111</v>
      </c>
      <c r="U135" t="s">
        <v>112</v>
      </c>
      <c r="V135" t="s">
        <v>113</v>
      </c>
      <c r="W135" s="18">
        <v>6.1233679437999999</v>
      </c>
      <c r="X135" t="s">
        <v>64</v>
      </c>
      <c r="Y135" t="s">
        <v>130</v>
      </c>
      <c r="Z135" t="s">
        <v>517</v>
      </c>
      <c r="AA135" s="18">
        <v>0.97545350230000005</v>
      </c>
      <c r="AB135" s="19" t="s">
        <v>1111</v>
      </c>
      <c r="AC135" t="s">
        <v>509</v>
      </c>
      <c r="AD135" s="19" t="s">
        <v>1112</v>
      </c>
      <c r="AE135" s="18">
        <v>0.24474700260000001</v>
      </c>
      <c r="AF135" t="s">
        <v>1203</v>
      </c>
      <c r="AG135" t="s">
        <v>509</v>
      </c>
      <c r="AH135" t="s">
        <v>1204</v>
      </c>
      <c r="AI135" s="18">
        <v>0.1364666896</v>
      </c>
      <c r="AJ135" t="s">
        <v>1210</v>
      </c>
      <c r="AK135" t="s">
        <v>509</v>
      </c>
      <c r="AL135" t="s">
        <v>1211</v>
      </c>
      <c r="AM135" t="s">
        <v>1210</v>
      </c>
      <c r="AN135" t="s">
        <v>509</v>
      </c>
      <c r="AO135" t="s">
        <v>1211</v>
      </c>
      <c r="AP135" s="18">
        <v>0.1364666896</v>
      </c>
      <c r="AQ135" t="s">
        <v>123</v>
      </c>
      <c r="AR135" t="b">
        <f>ISNUMBER(SEARCH('Consulta Por Puntos Baloto'!$E$5,B135,1))</f>
        <v>0</v>
      </c>
      <c r="AS135">
        <f t="shared" si="4"/>
        <v>35</v>
      </c>
      <c r="AT135" t="str">
        <f t="shared" si="5"/>
        <v>Punto red</v>
      </c>
    </row>
    <row r="136" spans="1:46">
      <c r="A136" t="s">
        <v>1212</v>
      </c>
      <c r="B136" t="s">
        <v>1213</v>
      </c>
      <c r="C136" s="18">
        <v>6.3320510321999999</v>
      </c>
      <c r="D136" t="s">
        <v>526</v>
      </c>
      <c r="E136" t="s">
        <v>128</v>
      </c>
      <c r="F136" t="s">
        <v>527</v>
      </c>
      <c r="G136" s="18">
        <v>0.4825242569</v>
      </c>
      <c r="H136" t="s">
        <v>64</v>
      </c>
      <c r="I136" t="s">
        <v>130</v>
      </c>
      <c r="J136" t="s">
        <v>707</v>
      </c>
      <c r="K136" s="18">
        <v>2.9738447232</v>
      </c>
      <c r="L136" t="s">
        <v>64</v>
      </c>
      <c r="M136" t="s">
        <v>130</v>
      </c>
      <c r="N136" t="s">
        <v>512</v>
      </c>
      <c r="O136" s="18">
        <v>3.3188154190999999</v>
      </c>
      <c r="P136" t="s">
        <v>530</v>
      </c>
      <c r="Q136" t="s">
        <v>134</v>
      </c>
      <c r="R136" t="s">
        <v>531</v>
      </c>
      <c r="S136" s="18">
        <v>2.1919969144999998</v>
      </c>
      <c r="T136" t="s">
        <v>515</v>
      </c>
      <c r="U136" t="s">
        <v>130</v>
      </c>
      <c r="V136" t="s">
        <v>516</v>
      </c>
      <c r="W136" s="18">
        <v>2.4419508079000001</v>
      </c>
      <c r="X136" t="s">
        <v>64</v>
      </c>
      <c r="Y136" t="s">
        <v>130</v>
      </c>
      <c r="Z136" t="s">
        <v>517</v>
      </c>
      <c r="AA136" s="18">
        <v>2.1919969144999998</v>
      </c>
      <c r="AB136" t="s">
        <v>518</v>
      </c>
      <c r="AC136" t="s">
        <v>128</v>
      </c>
      <c r="AD136" t="s">
        <v>519</v>
      </c>
      <c r="AE136" s="18">
        <v>0.1850746486</v>
      </c>
      <c r="AF136" t="s">
        <v>1183</v>
      </c>
      <c r="AG136" t="s">
        <v>143</v>
      </c>
      <c r="AH136" t="s">
        <v>1184</v>
      </c>
      <c r="AI136" s="18">
        <v>0.17907605609999999</v>
      </c>
      <c r="AJ136" t="s">
        <v>1214</v>
      </c>
      <c r="AK136" t="s">
        <v>134</v>
      </c>
      <c r="AL136" t="s">
        <v>1215</v>
      </c>
      <c r="AM136" t="s">
        <v>1214</v>
      </c>
      <c r="AN136" t="s">
        <v>134</v>
      </c>
      <c r="AO136" t="s">
        <v>1215</v>
      </c>
      <c r="AP136" s="18">
        <v>0.17907605609999999</v>
      </c>
      <c r="AQ136" t="s">
        <v>123</v>
      </c>
      <c r="AR136" t="b">
        <f>ISNUMBER(SEARCH('Consulta Por Puntos Baloto'!$E$5,B136,1))</f>
        <v>0</v>
      </c>
      <c r="AS136">
        <f t="shared" si="4"/>
        <v>35</v>
      </c>
      <c r="AT136" t="str">
        <f t="shared" si="5"/>
        <v>Punto red</v>
      </c>
    </row>
    <row r="137" spans="1:46">
      <c r="A137" t="s">
        <v>1216</v>
      </c>
      <c r="B137" t="s">
        <v>1217</v>
      </c>
      <c r="C137" s="18">
        <v>6.2901566044999999</v>
      </c>
      <c r="D137" t="s">
        <v>508</v>
      </c>
      <c r="E137" t="s">
        <v>509</v>
      </c>
      <c r="F137" t="s">
        <v>510</v>
      </c>
      <c r="G137" s="18">
        <v>0.60626287079999996</v>
      </c>
      <c r="H137" t="s">
        <v>64</v>
      </c>
      <c r="I137" t="s">
        <v>130</v>
      </c>
      <c r="J137" t="s">
        <v>707</v>
      </c>
      <c r="K137" s="18">
        <v>3.1858095101999999</v>
      </c>
      <c r="L137" t="s">
        <v>64</v>
      </c>
      <c r="M137" t="s">
        <v>130</v>
      </c>
      <c r="N137" t="s">
        <v>512</v>
      </c>
      <c r="O137" s="18">
        <v>3.1187207137000001</v>
      </c>
      <c r="P137" t="s">
        <v>530</v>
      </c>
      <c r="Q137" t="s">
        <v>134</v>
      </c>
      <c r="R137" t="s">
        <v>531</v>
      </c>
      <c r="S137" s="18">
        <v>1.9965601658000001</v>
      </c>
      <c r="T137" t="s">
        <v>515</v>
      </c>
      <c r="U137" t="s">
        <v>130</v>
      </c>
      <c r="V137" t="s">
        <v>516</v>
      </c>
      <c r="W137" s="18">
        <v>2.6792893092000001</v>
      </c>
      <c r="X137" t="s">
        <v>64</v>
      </c>
      <c r="Y137" t="s">
        <v>130</v>
      </c>
      <c r="Z137" t="s">
        <v>517</v>
      </c>
      <c r="AA137" s="18">
        <v>1.9965601658000001</v>
      </c>
      <c r="AB137" t="s">
        <v>518</v>
      </c>
      <c r="AC137" t="s">
        <v>128</v>
      </c>
      <c r="AD137" t="s">
        <v>519</v>
      </c>
      <c r="AE137" s="18">
        <v>0.11145032689999999</v>
      </c>
      <c r="AF137" t="s">
        <v>1218</v>
      </c>
      <c r="AG137" t="s">
        <v>143</v>
      </c>
      <c r="AH137" t="s">
        <v>1219</v>
      </c>
      <c r="AI137" s="18">
        <v>1.1953155599999999E-2</v>
      </c>
      <c r="AJ137" t="s">
        <v>1220</v>
      </c>
      <c r="AK137" t="s">
        <v>134</v>
      </c>
      <c r="AL137" t="s">
        <v>1221</v>
      </c>
      <c r="AM137" t="s">
        <v>1220</v>
      </c>
      <c r="AN137" t="s">
        <v>134</v>
      </c>
      <c r="AO137" t="s">
        <v>1221</v>
      </c>
      <c r="AP137" s="18">
        <v>1.1953155599999999E-2</v>
      </c>
      <c r="AQ137" t="s">
        <v>123</v>
      </c>
      <c r="AR137" t="b">
        <f>ISNUMBER(SEARCH('Consulta Por Puntos Baloto'!$E$5,B137,1))</f>
        <v>0</v>
      </c>
      <c r="AS137">
        <f t="shared" si="4"/>
        <v>35</v>
      </c>
      <c r="AT137" t="str">
        <f t="shared" si="5"/>
        <v>Punto red</v>
      </c>
    </row>
    <row r="138" spans="1:46">
      <c r="A138" t="s">
        <v>1222</v>
      </c>
      <c r="B138" t="s">
        <v>1223</v>
      </c>
      <c r="C138" s="18">
        <v>6.1099390788000001</v>
      </c>
      <c r="D138" t="s">
        <v>526</v>
      </c>
      <c r="E138" t="s">
        <v>128</v>
      </c>
      <c r="F138" t="s">
        <v>527</v>
      </c>
      <c r="G138" s="18">
        <v>0.72653388569999999</v>
      </c>
      <c r="H138" t="s">
        <v>64</v>
      </c>
      <c r="I138" t="s">
        <v>130</v>
      </c>
      <c r="J138" t="s">
        <v>707</v>
      </c>
      <c r="K138" s="18">
        <v>2.9283689180999999</v>
      </c>
      <c r="L138" t="s">
        <v>64</v>
      </c>
      <c r="M138" t="s">
        <v>130</v>
      </c>
      <c r="N138" t="s">
        <v>512</v>
      </c>
      <c r="O138" s="18">
        <v>3.1230339611</v>
      </c>
      <c r="P138" t="s">
        <v>530</v>
      </c>
      <c r="Q138" t="s">
        <v>134</v>
      </c>
      <c r="R138" t="s">
        <v>531</v>
      </c>
      <c r="S138" s="18">
        <v>2.2733031274000002</v>
      </c>
      <c r="T138" t="s">
        <v>515</v>
      </c>
      <c r="U138" t="s">
        <v>130</v>
      </c>
      <c r="V138" t="s">
        <v>516</v>
      </c>
      <c r="W138" s="18">
        <v>2.5978906463000002</v>
      </c>
      <c r="X138" t="s">
        <v>64</v>
      </c>
      <c r="Y138" t="s">
        <v>130</v>
      </c>
      <c r="Z138" t="s">
        <v>517</v>
      </c>
      <c r="AA138" s="18">
        <v>2.2733031274000002</v>
      </c>
      <c r="AB138" t="s">
        <v>518</v>
      </c>
      <c r="AC138" t="s">
        <v>128</v>
      </c>
      <c r="AD138" t="s">
        <v>519</v>
      </c>
      <c r="AE138" s="18">
        <v>0.1067468889</v>
      </c>
      <c r="AF138" t="s">
        <v>1224</v>
      </c>
      <c r="AG138" t="s">
        <v>143</v>
      </c>
      <c r="AH138" t="s">
        <v>1225</v>
      </c>
      <c r="AI138" s="18">
        <v>3.8825203500000002E-2</v>
      </c>
      <c r="AJ138" t="s">
        <v>1226</v>
      </c>
      <c r="AK138" t="s">
        <v>134</v>
      </c>
      <c r="AL138" t="s">
        <v>1227</v>
      </c>
      <c r="AM138" t="s">
        <v>1226</v>
      </c>
      <c r="AN138" t="s">
        <v>134</v>
      </c>
      <c r="AO138" t="s">
        <v>1227</v>
      </c>
      <c r="AP138" s="18">
        <v>3.8825203500000002E-2</v>
      </c>
      <c r="AQ138" t="s">
        <v>123</v>
      </c>
      <c r="AR138" t="b">
        <f>ISNUMBER(SEARCH('Consulta Por Puntos Baloto'!$E$5,B138,1))</f>
        <v>0</v>
      </c>
      <c r="AS138">
        <f t="shared" si="4"/>
        <v>35</v>
      </c>
      <c r="AT138" t="str">
        <f t="shared" si="5"/>
        <v>Punto red</v>
      </c>
    </row>
    <row r="139" spans="1:46">
      <c r="A139" t="s">
        <v>1228</v>
      </c>
      <c r="B139" t="s">
        <v>1229</v>
      </c>
      <c r="C139" s="18">
        <v>5.5248734935000003</v>
      </c>
      <c r="D139" t="s">
        <v>508</v>
      </c>
      <c r="E139" t="s">
        <v>509</v>
      </c>
      <c r="F139" t="s">
        <v>510</v>
      </c>
      <c r="G139" s="18">
        <v>1.3671153823</v>
      </c>
      <c r="H139" t="s">
        <v>64</v>
      </c>
      <c r="I139" t="s">
        <v>130</v>
      </c>
      <c r="J139" t="s">
        <v>707</v>
      </c>
      <c r="K139" s="18">
        <v>3.4846502383</v>
      </c>
      <c r="L139" t="s">
        <v>64</v>
      </c>
      <c r="M139" t="s">
        <v>130</v>
      </c>
      <c r="N139" t="s">
        <v>512</v>
      </c>
      <c r="O139" s="18">
        <v>3.7813686646</v>
      </c>
      <c r="P139" t="s">
        <v>513</v>
      </c>
      <c r="Q139" t="s">
        <v>509</v>
      </c>
      <c r="R139" t="s">
        <v>514</v>
      </c>
      <c r="S139" s="18">
        <v>2.7740082160999999</v>
      </c>
      <c r="T139" t="s">
        <v>515</v>
      </c>
      <c r="U139" t="s">
        <v>130</v>
      </c>
      <c r="V139" t="s">
        <v>516</v>
      </c>
      <c r="W139" s="18">
        <v>1.5446590931999999</v>
      </c>
      <c r="X139" t="s">
        <v>64</v>
      </c>
      <c r="Y139" t="s">
        <v>130</v>
      </c>
      <c r="Z139" t="s">
        <v>517</v>
      </c>
      <c r="AA139" s="18">
        <v>2.7740082161999999</v>
      </c>
      <c r="AB139" t="s">
        <v>518</v>
      </c>
      <c r="AC139" t="s">
        <v>128</v>
      </c>
      <c r="AD139" t="s">
        <v>519</v>
      </c>
      <c r="AE139" s="18">
        <v>0.1206345356</v>
      </c>
      <c r="AF139" t="s">
        <v>1230</v>
      </c>
      <c r="AG139" t="s">
        <v>143</v>
      </c>
      <c r="AH139" t="s">
        <v>1231</v>
      </c>
      <c r="AI139" s="18">
        <v>0.1206345356</v>
      </c>
      <c r="AJ139" t="s">
        <v>1232</v>
      </c>
      <c r="AK139" t="s">
        <v>134</v>
      </c>
      <c r="AL139" t="s">
        <v>1233</v>
      </c>
      <c r="AM139" t="s">
        <v>1230</v>
      </c>
      <c r="AN139" t="s">
        <v>143</v>
      </c>
      <c r="AO139" t="s">
        <v>1231</v>
      </c>
      <c r="AP139" s="18">
        <v>0.1206345356</v>
      </c>
      <c r="AQ139" t="s">
        <v>123</v>
      </c>
      <c r="AR139" t="b">
        <f>ISNUMBER(SEARCH('Consulta Por Puntos Baloto'!$E$5,B139,1))</f>
        <v>0</v>
      </c>
      <c r="AS139">
        <f t="shared" si="4"/>
        <v>31</v>
      </c>
      <c r="AT139" t="str">
        <f t="shared" si="5"/>
        <v>Punto pago</v>
      </c>
    </row>
    <row r="140" spans="1:46">
      <c r="A140" t="s">
        <v>1228</v>
      </c>
      <c r="B140" t="s">
        <v>1229</v>
      </c>
      <c r="C140" s="18">
        <v>5.5248734935000003</v>
      </c>
      <c r="D140" t="s">
        <v>508</v>
      </c>
      <c r="E140" t="s">
        <v>509</v>
      </c>
      <c r="F140" t="s">
        <v>510</v>
      </c>
      <c r="G140" s="18">
        <v>1.3671153823</v>
      </c>
      <c r="H140" t="s">
        <v>64</v>
      </c>
      <c r="I140" t="s">
        <v>130</v>
      </c>
      <c r="J140" t="s">
        <v>707</v>
      </c>
      <c r="K140" s="18">
        <v>3.4846502383</v>
      </c>
      <c r="L140" t="s">
        <v>64</v>
      </c>
      <c r="M140" t="s">
        <v>130</v>
      </c>
      <c r="N140" t="s">
        <v>512</v>
      </c>
      <c r="O140" s="18">
        <v>3.7813686646</v>
      </c>
      <c r="P140" t="s">
        <v>513</v>
      </c>
      <c r="Q140" t="s">
        <v>509</v>
      </c>
      <c r="R140" t="s">
        <v>514</v>
      </c>
      <c r="S140" s="18">
        <v>2.7740082160999999</v>
      </c>
      <c r="T140" t="s">
        <v>515</v>
      </c>
      <c r="U140" t="s">
        <v>130</v>
      </c>
      <c r="V140" t="s">
        <v>516</v>
      </c>
      <c r="W140" s="18">
        <v>1.5446590931999999</v>
      </c>
      <c r="X140" t="s">
        <v>64</v>
      </c>
      <c r="Y140" t="s">
        <v>130</v>
      </c>
      <c r="Z140" t="s">
        <v>517</v>
      </c>
      <c r="AA140" s="18">
        <v>2.7740082161999999</v>
      </c>
      <c r="AB140" t="s">
        <v>518</v>
      </c>
      <c r="AC140" t="s">
        <v>128</v>
      </c>
      <c r="AD140" t="s">
        <v>519</v>
      </c>
      <c r="AE140" s="18">
        <v>0.1206345356</v>
      </c>
      <c r="AF140" t="s">
        <v>1230</v>
      </c>
      <c r="AG140" t="s">
        <v>143</v>
      </c>
      <c r="AH140" t="s">
        <v>1231</v>
      </c>
      <c r="AI140" s="18">
        <v>0.1206345356</v>
      </c>
      <c r="AJ140" t="s">
        <v>1232</v>
      </c>
      <c r="AK140" t="s">
        <v>134</v>
      </c>
      <c r="AL140" t="s">
        <v>1233</v>
      </c>
      <c r="AM140" t="s">
        <v>1232</v>
      </c>
      <c r="AN140" t="s">
        <v>134</v>
      </c>
      <c r="AO140" t="s">
        <v>1233</v>
      </c>
      <c r="AP140" s="18">
        <v>0.1206345356</v>
      </c>
      <c r="AQ140" t="s">
        <v>123</v>
      </c>
      <c r="AR140" t="b">
        <f>ISNUMBER(SEARCH('Consulta Por Puntos Baloto'!$E$5,B140,1))</f>
        <v>0</v>
      </c>
      <c r="AS140">
        <f t="shared" si="4"/>
        <v>31</v>
      </c>
      <c r="AT140" t="str">
        <f t="shared" si="5"/>
        <v>Punto pago</v>
      </c>
    </row>
    <row r="141" spans="1:46">
      <c r="A141" t="s">
        <v>1234</v>
      </c>
      <c r="B141" t="s">
        <v>1235</v>
      </c>
      <c r="C141" s="18">
        <v>1.8949661337999999</v>
      </c>
      <c r="D141" t="s">
        <v>508</v>
      </c>
      <c r="E141" t="s">
        <v>509</v>
      </c>
      <c r="F141" t="s">
        <v>510</v>
      </c>
      <c r="G141" s="18">
        <v>1.4758159E-3</v>
      </c>
      <c r="H141" t="s">
        <v>64</v>
      </c>
      <c r="I141" t="s">
        <v>112</v>
      </c>
      <c r="J141" t="s">
        <v>1236</v>
      </c>
      <c r="K141" s="18">
        <v>0.44317503660000002</v>
      </c>
      <c r="L141" t="s">
        <v>64</v>
      </c>
      <c r="M141" t="s">
        <v>112</v>
      </c>
      <c r="N141" t="s">
        <v>721</v>
      </c>
      <c r="O141" s="18">
        <v>1.20234212E-2</v>
      </c>
      <c r="P141" t="s">
        <v>513</v>
      </c>
      <c r="Q141" t="s">
        <v>509</v>
      </c>
      <c r="R141" t="s">
        <v>514</v>
      </c>
      <c r="S141" s="18">
        <v>5.8363306999999996E-3</v>
      </c>
      <c r="T141" t="s">
        <v>111</v>
      </c>
      <c r="U141" t="s">
        <v>112</v>
      </c>
      <c r="V141" t="s">
        <v>113</v>
      </c>
      <c r="W141" s="18">
        <v>5.3007723223000003</v>
      </c>
      <c r="X141" t="s">
        <v>64</v>
      </c>
      <c r="Y141" t="s">
        <v>130</v>
      </c>
      <c r="Z141" t="s">
        <v>517</v>
      </c>
      <c r="AA141" s="18">
        <v>4.3887071999999996E-3</v>
      </c>
      <c r="AB141" s="19" t="s">
        <v>1111</v>
      </c>
      <c r="AC141" t="s">
        <v>509</v>
      </c>
      <c r="AD141" s="19" t="s">
        <v>1112</v>
      </c>
      <c r="AE141" s="18">
        <v>1.0943927500000001E-2</v>
      </c>
      <c r="AF141" t="s">
        <v>1237</v>
      </c>
      <c r="AG141" t="s">
        <v>509</v>
      </c>
      <c r="AH141" t="s">
        <v>1238</v>
      </c>
      <c r="AI141" s="18">
        <v>5.3442072999999998E-3</v>
      </c>
      <c r="AJ141" t="s">
        <v>1239</v>
      </c>
      <c r="AK141" t="s">
        <v>509</v>
      </c>
      <c r="AL141" t="s">
        <v>1240</v>
      </c>
      <c r="AM141" t="s">
        <v>64</v>
      </c>
      <c r="AN141" t="s">
        <v>112</v>
      </c>
      <c r="AO141" t="s">
        <v>1236</v>
      </c>
      <c r="AP141" s="18">
        <v>1.4758159E-3</v>
      </c>
      <c r="AQ141" t="s">
        <v>123</v>
      </c>
      <c r="AR141" t="b">
        <f>ISNUMBER(SEARCH('Consulta Por Puntos Baloto'!$E$5,B141,1))</f>
        <v>0</v>
      </c>
      <c r="AS141">
        <f t="shared" si="4"/>
        <v>7</v>
      </c>
      <c r="AT141" t="str">
        <f t="shared" si="5"/>
        <v>Cajero automático</v>
      </c>
    </row>
    <row r="142" spans="1:46">
      <c r="A142" t="s">
        <v>1241</v>
      </c>
      <c r="B142" t="s">
        <v>1242</v>
      </c>
      <c r="C142" s="18">
        <v>2.7113820612000001</v>
      </c>
      <c r="D142" t="s">
        <v>508</v>
      </c>
      <c r="E142" t="s">
        <v>509</v>
      </c>
      <c r="F142" t="s">
        <v>510</v>
      </c>
      <c r="G142" s="18">
        <v>2.5770987972000001</v>
      </c>
      <c r="H142" t="s">
        <v>64</v>
      </c>
      <c r="I142" t="s">
        <v>112</v>
      </c>
      <c r="J142" t="s">
        <v>1110</v>
      </c>
      <c r="K142" s="18">
        <v>4.1126767284000003</v>
      </c>
      <c r="L142" t="s">
        <v>64</v>
      </c>
      <c r="M142" t="s">
        <v>112</v>
      </c>
      <c r="N142" t="s">
        <v>721</v>
      </c>
      <c r="O142" s="18">
        <v>4.5587333298999999</v>
      </c>
      <c r="P142" t="s">
        <v>513</v>
      </c>
      <c r="Q142" t="s">
        <v>509</v>
      </c>
      <c r="R142" t="s">
        <v>514</v>
      </c>
      <c r="S142" s="18">
        <v>4.5475007947000003</v>
      </c>
      <c r="T142" t="s">
        <v>111</v>
      </c>
      <c r="U142" t="s">
        <v>112</v>
      </c>
      <c r="V142" t="s">
        <v>113</v>
      </c>
      <c r="W142" s="18">
        <v>9.6803476856999993</v>
      </c>
      <c r="X142" t="s">
        <v>64</v>
      </c>
      <c r="Y142" t="s">
        <v>130</v>
      </c>
      <c r="Z142" t="s">
        <v>517</v>
      </c>
      <c r="AA142" s="18">
        <v>4.5489856726999998</v>
      </c>
      <c r="AB142" s="19" t="s">
        <v>1111</v>
      </c>
      <c r="AC142" t="s">
        <v>509</v>
      </c>
      <c r="AD142" s="19" t="s">
        <v>1112</v>
      </c>
      <c r="AE142" s="18">
        <v>2.6162405446000001</v>
      </c>
      <c r="AF142" t="s">
        <v>1243</v>
      </c>
      <c r="AG142" t="s">
        <v>509</v>
      </c>
      <c r="AH142" t="s">
        <v>1244</v>
      </c>
      <c r="AI142" s="18">
        <v>0.1945757729</v>
      </c>
      <c r="AJ142" t="s">
        <v>1245</v>
      </c>
      <c r="AK142" t="s">
        <v>509</v>
      </c>
      <c r="AL142" t="s">
        <v>1246</v>
      </c>
      <c r="AM142" t="s">
        <v>1245</v>
      </c>
      <c r="AN142" t="s">
        <v>509</v>
      </c>
      <c r="AO142" t="s">
        <v>1246</v>
      </c>
      <c r="AP142" s="18">
        <v>0.1945757729</v>
      </c>
      <c r="AQ142" t="s">
        <v>123</v>
      </c>
      <c r="AR142" t="b">
        <f>ISNUMBER(SEARCH('Consulta Por Puntos Baloto'!$E$5,B142,1))</f>
        <v>0</v>
      </c>
      <c r="AS142">
        <f t="shared" si="4"/>
        <v>35</v>
      </c>
      <c r="AT142" t="str">
        <f t="shared" si="5"/>
        <v>Punto red</v>
      </c>
    </row>
    <row r="143" spans="1:46">
      <c r="A143" t="s">
        <v>1247</v>
      </c>
      <c r="B143" t="s">
        <v>1248</v>
      </c>
      <c r="C143" s="18">
        <v>3.9934892475999999</v>
      </c>
      <c r="D143" t="s">
        <v>508</v>
      </c>
      <c r="E143" t="s">
        <v>509</v>
      </c>
      <c r="F143" t="s">
        <v>510</v>
      </c>
      <c r="G143" s="18">
        <v>0.67488096529999997</v>
      </c>
      <c r="H143" t="s">
        <v>64</v>
      </c>
      <c r="I143" t="s">
        <v>130</v>
      </c>
      <c r="J143" t="s">
        <v>761</v>
      </c>
      <c r="K143" s="18">
        <v>2.5614141814</v>
      </c>
      <c r="L143" t="s">
        <v>64</v>
      </c>
      <c r="M143" t="s">
        <v>112</v>
      </c>
      <c r="N143" t="s">
        <v>721</v>
      </c>
      <c r="O143" s="18">
        <v>2.1347502265</v>
      </c>
      <c r="P143" t="s">
        <v>513</v>
      </c>
      <c r="Q143" t="s">
        <v>509</v>
      </c>
      <c r="R143" t="s">
        <v>514</v>
      </c>
      <c r="S143" s="18">
        <v>0.69249317219999995</v>
      </c>
      <c r="T143" t="s">
        <v>515</v>
      </c>
      <c r="U143" t="s">
        <v>130</v>
      </c>
      <c r="V143" t="s">
        <v>516</v>
      </c>
      <c r="W143" s="18">
        <v>4.2312131624999996</v>
      </c>
      <c r="X143" t="s">
        <v>64</v>
      </c>
      <c r="Y143" t="s">
        <v>130</v>
      </c>
      <c r="Z143" t="s">
        <v>517</v>
      </c>
      <c r="AA143" s="18">
        <v>0.69249317219999995</v>
      </c>
      <c r="AB143" t="s">
        <v>518</v>
      </c>
      <c r="AC143" t="s">
        <v>128</v>
      </c>
      <c r="AD143" t="s">
        <v>519</v>
      </c>
      <c r="AE143" s="18">
        <v>0.2311865229</v>
      </c>
      <c r="AF143" t="s">
        <v>1249</v>
      </c>
      <c r="AG143" t="s">
        <v>143</v>
      </c>
      <c r="AH143" t="s">
        <v>1250</v>
      </c>
      <c r="AI143" s="18">
        <v>0.18176280489999999</v>
      </c>
      <c r="AJ143" t="s">
        <v>1251</v>
      </c>
      <c r="AK143" t="s">
        <v>134</v>
      </c>
      <c r="AL143" t="s">
        <v>1252</v>
      </c>
      <c r="AM143" t="s">
        <v>1251</v>
      </c>
      <c r="AN143" t="s">
        <v>134</v>
      </c>
      <c r="AO143" t="s">
        <v>1252</v>
      </c>
      <c r="AP143" s="18">
        <v>0.18176280489999999</v>
      </c>
      <c r="AQ143" t="s">
        <v>123</v>
      </c>
      <c r="AR143" t="b">
        <f>ISNUMBER(SEARCH('Consulta Por Puntos Baloto'!$E$5,B143,1))</f>
        <v>0</v>
      </c>
      <c r="AS143">
        <f t="shared" si="4"/>
        <v>35</v>
      </c>
      <c r="AT143" t="str">
        <f t="shared" si="5"/>
        <v>Punto red</v>
      </c>
    </row>
    <row r="144" spans="1:46">
      <c r="A144" t="s">
        <v>1253</v>
      </c>
      <c r="B144" t="s">
        <v>1254</v>
      </c>
      <c r="C144" s="18">
        <v>5.3152816190000003</v>
      </c>
      <c r="D144" t="s">
        <v>541</v>
      </c>
      <c r="E144" t="s">
        <v>128</v>
      </c>
      <c r="F144" t="s">
        <v>542</v>
      </c>
      <c r="G144" s="18">
        <v>1.3733411329</v>
      </c>
      <c r="H144" t="s">
        <v>64</v>
      </c>
      <c r="I144" t="s">
        <v>130</v>
      </c>
      <c r="J144" t="s">
        <v>511</v>
      </c>
      <c r="K144" s="18">
        <v>2.7259261355</v>
      </c>
      <c r="L144" t="s">
        <v>64</v>
      </c>
      <c r="M144" t="s">
        <v>130</v>
      </c>
      <c r="N144" t="s">
        <v>512</v>
      </c>
      <c r="O144" s="18">
        <v>5.0154416038000003</v>
      </c>
      <c r="P144" t="s">
        <v>133</v>
      </c>
      <c r="Q144" t="s">
        <v>134</v>
      </c>
      <c r="R144" t="s">
        <v>135</v>
      </c>
      <c r="S144" s="18">
        <v>3.3264799329999999</v>
      </c>
      <c r="T144" t="s">
        <v>371</v>
      </c>
      <c r="U144" t="s">
        <v>130</v>
      </c>
      <c r="V144" t="s">
        <v>372</v>
      </c>
      <c r="W144" s="18">
        <v>1.6960492627999999</v>
      </c>
      <c r="X144" t="s">
        <v>64</v>
      </c>
      <c r="Y144" t="s">
        <v>130</v>
      </c>
      <c r="Z144" t="s">
        <v>517</v>
      </c>
      <c r="AA144" s="18">
        <v>3.0517181387000001</v>
      </c>
      <c r="AB144" s="19" t="s">
        <v>963</v>
      </c>
      <c r="AC144" t="s">
        <v>128</v>
      </c>
      <c r="AD144" t="s">
        <v>964</v>
      </c>
      <c r="AE144" s="18">
        <v>3.7784599100000003E-2</v>
      </c>
      <c r="AF144" t="s">
        <v>1255</v>
      </c>
      <c r="AG144" t="s">
        <v>143</v>
      </c>
      <c r="AH144" t="s">
        <v>1256</v>
      </c>
      <c r="AI144" s="18">
        <v>3.7784599100000003E-2</v>
      </c>
      <c r="AJ144" t="s">
        <v>1257</v>
      </c>
      <c r="AK144" t="s">
        <v>134</v>
      </c>
      <c r="AL144" t="s">
        <v>1258</v>
      </c>
      <c r="AM144" t="s">
        <v>1255</v>
      </c>
      <c r="AN144" t="s">
        <v>143</v>
      </c>
      <c r="AO144" t="s">
        <v>1256</v>
      </c>
      <c r="AP144" s="18">
        <v>3.7784599100000003E-2</v>
      </c>
      <c r="AQ144" t="s">
        <v>123</v>
      </c>
      <c r="AR144" t="b">
        <f>ISNUMBER(SEARCH('Consulta Por Puntos Baloto'!$E$5,B144,1))</f>
        <v>0</v>
      </c>
      <c r="AS144">
        <f t="shared" si="4"/>
        <v>31</v>
      </c>
      <c r="AT144" t="str">
        <f t="shared" si="5"/>
        <v>Punto pago</v>
      </c>
    </row>
    <row r="145" spans="1:46">
      <c r="A145" t="s">
        <v>1253</v>
      </c>
      <c r="B145" t="s">
        <v>1254</v>
      </c>
      <c r="C145" s="18">
        <v>5.3152816190000003</v>
      </c>
      <c r="D145" t="s">
        <v>541</v>
      </c>
      <c r="E145" t="s">
        <v>128</v>
      </c>
      <c r="F145" t="s">
        <v>542</v>
      </c>
      <c r="G145" s="18">
        <v>1.3733411329</v>
      </c>
      <c r="H145" t="s">
        <v>64</v>
      </c>
      <c r="I145" t="s">
        <v>130</v>
      </c>
      <c r="J145" t="s">
        <v>511</v>
      </c>
      <c r="K145" s="18">
        <v>2.7259261355</v>
      </c>
      <c r="L145" t="s">
        <v>64</v>
      </c>
      <c r="M145" t="s">
        <v>130</v>
      </c>
      <c r="N145" t="s">
        <v>512</v>
      </c>
      <c r="O145" s="18">
        <v>5.0154416038000003</v>
      </c>
      <c r="P145" t="s">
        <v>133</v>
      </c>
      <c r="Q145" t="s">
        <v>134</v>
      </c>
      <c r="R145" t="s">
        <v>135</v>
      </c>
      <c r="S145" s="18">
        <v>3.3264799329999999</v>
      </c>
      <c r="T145" t="s">
        <v>371</v>
      </c>
      <c r="U145" t="s">
        <v>130</v>
      </c>
      <c r="V145" t="s">
        <v>372</v>
      </c>
      <c r="W145" s="18">
        <v>1.6960492627999999</v>
      </c>
      <c r="X145" t="s">
        <v>64</v>
      </c>
      <c r="Y145" t="s">
        <v>130</v>
      </c>
      <c r="Z145" t="s">
        <v>517</v>
      </c>
      <c r="AA145" s="18">
        <v>3.0517181387000001</v>
      </c>
      <c r="AB145" s="19" t="s">
        <v>963</v>
      </c>
      <c r="AC145" t="s">
        <v>128</v>
      </c>
      <c r="AD145" t="s">
        <v>964</v>
      </c>
      <c r="AE145" s="18">
        <v>3.7784599100000003E-2</v>
      </c>
      <c r="AF145" t="s">
        <v>1255</v>
      </c>
      <c r="AG145" t="s">
        <v>143</v>
      </c>
      <c r="AH145" t="s">
        <v>1256</v>
      </c>
      <c r="AI145" s="18">
        <v>3.7784599100000003E-2</v>
      </c>
      <c r="AJ145" t="s">
        <v>1257</v>
      </c>
      <c r="AK145" t="s">
        <v>134</v>
      </c>
      <c r="AL145" t="s">
        <v>1258</v>
      </c>
      <c r="AM145" t="s">
        <v>1257</v>
      </c>
      <c r="AN145" t="s">
        <v>134</v>
      </c>
      <c r="AO145" t="s">
        <v>1258</v>
      </c>
      <c r="AP145" s="18">
        <v>3.7784599100000003E-2</v>
      </c>
      <c r="AQ145" t="s">
        <v>123</v>
      </c>
      <c r="AR145" t="b">
        <f>ISNUMBER(SEARCH('Consulta Por Puntos Baloto'!$E$5,B145,1))</f>
        <v>0</v>
      </c>
      <c r="AS145">
        <f t="shared" si="4"/>
        <v>31</v>
      </c>
      <c r="AT145" t="str">
        <f t="shared" si="5"/>
        <v>Punto pago</v>
      </c>
    </row>
    <row r="146" spans="1:46">
      <c r="A146" t="s">
        <v>1259</v>
      </c>
      <c r="B146" t="s">
        <v>1260</v>
      </c>
      <c r="C146" s="18">
        <v>3.5451282486000002</v>
      </c>
      <c r="D146" t="s">
        <v>127</v>
      </c>
      <c r="E146" t="s">
        <v>128</v>
      </c>
      <c r="F146" t="s">
        <v>129</v>
      </c>
      <c r="G146" s="18">
        <v>1.5348337821</v>
      </c>
      <c r="H146" t="s">
        <v>64</v>
      </c>
      <c r="I146" t="s">
        <v>130</v>
      </c>
      <c r="J146" t="s">
        <v>1261</v>
      </c>
      <c r="K146" s="18">
        <v>4.7576215194999998</v>
      </c>
      <c r="L146" t="s">
        <v>64</v>
      </c>
      <c r="M146" t="s">
        <v>130</v>
      </c>
      <c r="N146" t="s">
        <v>370</v>
      </c>
      <c r="O146" s="18">
        <v>3.2319830902</v>
      </c>
      <c r="P146" t="s">
        <v>133</v>
      </c>
      <c r="Q146" t="s">
        <v>134</v>
      </c>
      <c r="R146" t="s">
        <v>135</v>
      </c>
      <c r="S146" s="18">
        <v>5.5713688782000004</v>
      </c>
      <c r="T146" t="s">
        <v>371</v>
      </c>
      <c r="U146" t="s">
        <v>130</v>
      </c>
      <c r="V146" t="s">
        <v>372</v>
      </c>
      <c r="W146" s="18">
        <v>4.4320407501999997</v>
      </c>
      <c r="X146" t="s">
        <v>64</v>
      </c>
      <c r="Y146" t="s">
        <v>130</v>
      </c>
      <c r="Z146" t="s">
        <v>373</v>
      </c>
      <c r="AA146" s="18">
        <v>3.7341507364000002</v>
      </c>
      <c r="AB146" t="s">
        <v>140</v>
      </c>
      <c r="AC146" t="s">
        <v>128</v>
      </c>
      <c r="AD146" t="s">
        <v>141</v>
      </c>
      <c r="AE146" s="18">
        <v>4.2470052199999997E-2</v>
      </c>
      <c r="AF146" t="s">
        <v>1262</v>
      </c>
      <c r="AG146" t="s">
        <v>143</v>
      </c>
      <c r="AH146" t="s">
        <v>1263</v>
      </c>
      <c r="AI146" s="18">
        <v>0.13026904070000001</v>
      </c>
      <c r="AJ146" t="s">
        <v>1264</v>
      </c>
      <c r="AK146" t="s">
        <v>134</v>
      </c>
      <c r="AL146" t="s">
        <v>1265</v>
      </c>
      <c r="AM146" t="s">
        <v>1262</v>
      </c>
      <c r="AN146" t="s">
        <v>143</v>
      </c>
      <c r="AO146" t="s">
        <v>1263</v>
      </c>
      <c r="AP146" s="18">
        <v>4.2470052199999997E-2</v>
      </c>
      <c r="AQ146" t="s">
        <v>123</v>
      </c>
      <c r="AR146" t="b">
        <f>ISNUMBER(SEARCH('Consulta Por Puntos Baloto'!$E$5,B146,1))</f>
        <v>0</v>
      </c>
      <c r="AS146">
        <f t="shared" si="4"/>
        <v>31</v>
      </c>
      <c r="AT146" t="str">
        <f t="shared" si="5"/>
        <v>Punto pago</v>
      </c>
    </row>
    <row r="147" spans="1:46">
      <c r="A147" t="s">
        <v>1266</v>
      </c>
      <c r="B147" t="s">
        <v>1267</v>
      </c>
      <c r="C147" s="18">
        <v>4.4395038440999999</v>
      </c>
      <c r="D147" t="s">
        <v>541</v>
      </c>
      <c r="E147" t="s">
        <v>128</v>
      </c>
      <c r="F147" t="s">
        <v>542</v>
      </c>
      <c r="G147" s="18">
        <v>0.95146524779999997</v>
      </c>
      <c r="H147" t="s">
        <v>64</v>
      </c>
      <c r="I147" t="s">
        <v>130</v>
      </c>
      <c r="J147" t="s">
        <v>1268</v>
      </c>
      <c r="K147" s="18">
        <v>1.6448393211000001</v>
      </c>
      <c r="L147" t="s">
        <v>64</v>
      </c>
      <c r="M147" t="s">
        <v>130</v>
      </c>
      <c r="N147" t="s">
        <v>512</v>
      </c>
      <c r="O147" s="18">
        <v>4.4959217331000003</v>
      </c>
      <c r="P147" t="s">
        <v>133</v>
      </c>
      <c r="Q147" t="s">
        <v>134</v>
      </c>
      <c r="R147" t="s">
        <v>135</v>
      </c>
      <c r="S147" s="18">
        <v>2.1792400569999999</v>
      </c>
      <c r="T147" t="s">
        <v>371</v>
      </c>
      <c r="U147" t="s">
        <v>130</v>
      </c>
      <c r="V147" t="s">
        <v>372</v>
      </c>
      <c r="W147" s="18">
        <v>0.96185236279999997</v>
      </c>
      <c r="X147" t="s">
        <v>64</v>
      </c>
      <c r="Y147" t="s">
        <v>130</v>
      </c>
      <c r="Z147" t="s">
        <v>373</v>
      </c>
      <c r="AA147" s="18">
        <v>2.0556513045</v>
      </c>
      <c r="AB147" s="19" t="s">
        <v>963</v>
      </c>
      <c r="AC147" t="s">
        <v>128</v>
      </c>
      <c r="AD147" t="s">
        <v>964</v>
      </c>
      <c r="AE147" s="18">
        <v>6.6470785700000007E-2</v>
      </c>
      <c r="AF147" t="s">
        <v>1269</v>
      </c>
      <c r="AG147" t="s">
        <v>143</v>
      </c>
      <c r="AH147" t="s">
        <v>1270</v>
      </c>
      <c r="AI147" s="18">
        <v>4.95958518E-2</v>
      </c>
      <c r="AJ147" t="s">
        <v>1271</v>
      </c>
      <c r="AK147" t="s">
        <v>134</v>
      </c>
      <c r="AL147" t="s">
        <v>1272</v>
      </c>
      <c r="AM147" t="s">
        <v>1271</v>
      </c>
      <c r="AN147" t="s">
        <v>134</v>
      </c>
      <c r="AO147" t="s">
        <v>1272</v>
      </c>
      <c r="AP147" s="18">
        <v>4.95958518E-2</v>
      </c>
      <c r="AQ147" t="s">
        <v>123</v>
      </c>
      <c r="AR147" t="b">
        <f>ISNUMBER(SEARCH('Consulta Por Puntos Baloto'!$E$5,B147,1))</f>
        <v>0</v>
      </c>
      <c r="AS147">
        <f t="shared" si="4"/>
        <v>35</v>
      </c>
      <c r="AT147" t="str">
        <f t="shared" si="5"/>
        <v>Punto red</v>
      </c>
    </row>
    <row r="148" spans="1:46">
      <c r="A148" t="s">
        <v>1273</v>
      </c>
      <c r="B148" t="s">
        <v>1274</v>
      </c>
      <c r="C148" s="18">
        <v>5.7307617637000003</v>
      </c>
      <c r="D148" t="s">
        <v>127</v>
      </c>
      <c r="E148" t="s">
        <v>128</v>
      </c>
      <c r="F148" t="s">
        <v>129</v>
      </c>
      <c r="G148" s="18">
        <v>2.5437388381999999</v>
      </c>
      <c r="H148" t="s">
        <v>64</v>
      </c>
      <c r="I148" t="s">
        <v>130</v>
      </c>
      <c r="J148" t="s">
        <v>1041</v>
      </c>
      <c r="K148" s="18">
        <v>5.2473206119000002</v>
      </c>
      <c r="L148" t="s">
        <v>64</v>
      </c>
      <c r="M148" t="s">
        <v>130</v>
      </c>
      <c r="N148" t="s">
        <v>512</v>
      </c>
      <c r="O148" s="18">
        <v>5.1919032296000003</v>
      </c>
      <c r="P148" t="s">
        <v>133</v>
      </c>
      <c r="Q148" t="s">
        <v>134</v>
      </c>
      <c r="R148" t="s">
        <v>135</v>
      </c>
      <c r="S148" s="18">
        <v>5.3299209097000002</v>
      </c>
      <c r="T148" t="s">
        <v>371</v>
      </c>
      <c r="U148" t="s">
        <v>130</v>
      </c>
      <c r="V148" t="s">
        <v>372</v>
      </c>
      <c r="W148" s="18">
        <v>3.7045446232999999</v>
      </c>
      <c r="X148" t="s">
        <v>64</v>
      </c>
      <c r="Y148" t="s">
        <v>130</v>
      </c>
      <c r="Z148" t="s">
        <v>373</v>
      </c>
      <c r="AA148" s="18">
        <v>4.6946149660999996</v>
      </c>
      <c r="AB148" s="19" t="s">
        <v>963</v>
      </c>
      <c r="AC148" t="s">
        <v>128</v>
      </c>
      <c r="AD148" t="s">
        <v>964</v>
      </c>
      <c r="AE148" s="18">
        <v>9.65614266E-2</v>
      </c>
      <c r="AF148" t="s">
        <v>1275</v>
      </c>
      <c r="AG148" t="s">
        <v>143</v>
      </c>
      <c r="AH148" t="s">
        <v>1276</v>
      </c>
      <c r="AI148" s="18">
        <v>0.16331379039999999</v>
      </c>
      <c r="AJ148" t="s">
        <v>1277</v>
      </c>
      <c r="AK148" t="s">
        <v>134</v>
      </c>
      <c r="AL148" t="s">
        <v>1278</v>
      </c>
      <c r="AM148" t="s">
        <v>1275</v>
      </c>
      <c r="AN148" t="s">
        <v>143</v>
      </c>
      <c r="AO148" t="s">
        <v>1276</v>
      </c>
      <c r="AP148" s="18">
        <v>9.65614266E-2</v>
      </c>
      <c r="AQ148" t="s">
        <v>123</v>
      </c>
      <c r="AR148" t="b">
        <f>ISNUMBER(SEARCH('Consulta Por Puntos Baloto'!$E$5,B148,1))</f>
        <v>0</v>
      </c>
      <c r="AS148">
        <f t="shared" si="4"/>
        <v>31</v>
      </c>
      <c r="AT148" t="str">
        <f t="shared" si="5"/>
        <v>Punto pago</v>
      </c>
    </row>
    <row r="149" spans="1:46">
      <c r="A149" t="s">
        <v>1279</v>
      </c>
      <c r="B149" t="s">
        <v>1280</v>
      </c>
      <c r="C149" s="18">
        <v>6.8806269061999998</v>
      </c>
      <c r="D149" t="s">
        <v>127</v>
      </c>
      <c r="E149" t="s">
        <v>128</v>
      </c>
      <c r="F149" t="s">
        <v>129</v>
      </c>
      <c r="G149" s="18">
        <v>3.4280818578000001</v>
      </c>
      <c r="H149" t="s">
        <v>64</v>
      </c>
      <c r="I149" t="s">
        <v>130</v>
      </c>
      <c r="J149" t="s">
        <v>1261</v>
      </c>
      <c r="K149" s="18">
        <v>6.0232848252000002</v>
      </c>
      <c r="L149" t="s">
        <v>64</v>
      </c>
      <c r="M149" t="s">
        <v>130</v>
      </c>
      <c r="N149" t="s">
        <v>512</v>
      </c>
      <c r="O149" s="18">
        <v>6.3473420274999999</v>
      </c>
      <c r="P149" t="s">
        <v>133</v>
      </c>
      <c r="Q149" t="s">
        <v>134</v>
      </c>
      <c r="R149" t="s">
        <v>135</v>
      </c>
      <c r="S149" s="18">
        <v>6.3139672222999996</v>
      </c>
      <c r="T149" t="s">
        <v>371</v>
      </c>
      <c r="U149" t="s">
        <v>130</v>
      </c>
      <c r="V149" t="s">
        <v>372</v>
      </c>
      <c r="W149" s="18">
        <v>4.5524464379999996</v>
      </c>
      <c r="X149" t="s">
        <v>64</v>
      </c>
      <c r="Y149" t="s">
        <v>130</v>
      </c>
      <c r="Z149" t="s">
        <v>517</v>
      </c>
      <c r="AA149" s="18">
        <v>5.7437346921000003</v>
      </c>
      <c r="AB149" s="19" t="s">
        <v>963</v>
      </c>
      <c r="AC149" t="s">
        <v>128</v>
      </c>
      <c r="AD149" t="s">
        <v>964</v>
      </c>
      <c r="AE149" s="18">
        <v>7.3353453099999993E-2</v>
      </c>
      <c r="AF149" t="s">
        <v>1281</v>
      </c>
      <c r="AG149" t="s">
        <v>143</v>
      </c>
      <c r="AH149" t="s">
        <v>1282</v>
      </c>
      <c r="AI149" s="18">
        <v>0.47091857860000003</v>
      </c>
      <c r="AJ149" t="s">
        <v>1283</v>
      </c>
      <c r="AK149" t="s">
        <v>134</v>
      </c>
      <c r="AL149" t="s">
        <v>1284</v>
      </c>
      <c r="AM149" t="s">
        <v>1281</v>
      </c>
      <c r="AN149" t="s">
        <v>143</v>
      </c>
      <c r="AO149" t="s">
        <v>1282</v>
      </c>
      <c r="AP149" s="18">
        <v>7.3353453099999993E-2</v>
      </c>
      <c r="AQ149" t="s">
        <v>123</v>
      </c>
      <c r="AR149" t="b">
        <f>ISNUMBER(SEARCH('Consulta Por Puntos Baloto'!$E$5,B149,1))</f>
        <v>0</v>
      </c>
      <c r="AS149">
        <f t="shared" si="4"/>
        <v>31</v>
      </c>
      <c r="AT149" t="str">
        <f t="shared" si="5"/>
        <v>Punto pago</v>
      </c>
    </row>
    <row r="150" spans="1:46">
      <c r="A150" t="s">
        <v>1285</v>
      </c>
      <c r="B150" t="s">
        <v>1286</v>
      </c>
      <c r="C150" s="18">
        <v>2.4338514255999999</v>
      </c>
      <c r="D150" t="s">
        <v>127</v>
      </c>
      <c r="E150" t="s">
        <v>128</v>
      </c>
      <c r="F150" t="s">
        <v>129</v>
      </c>
      <c r="G150" s="18">
        <v>1.2593719265000001</v>
      </c>
      <c r="H150" t="s">
        <v>205</v>
      </c>
      <c r="I150" t="s">
        <v>130</v>
      </c>
      <c r="J150" t="s">
        <v>206</v>
      </c>
      <c r="K150" s="18">
        <v>2.5157843285000001</v>
      </c>
      <c r="L150" t="s">
        <v>64</v>
      </c>
      <c r="M150" t="s">
        <v>130</v>
      </c>
      <c r="N150" t="s">
        <v>370</v>
      </c>
      <c r="O150" s="18">
        <v>1.8381971912999999</v>
      </c>
      <c r="P150" t="s">
        <v>133</v>
      </c>
      <c r="Q150" t="s">
        <v>134</v>
      </c>
      <c r="R150" t="s">
        <v>135</v>
      </c>
      <c r="S150" s="18">
        <v>2.8122133101000002</v>
      </c>
      <c r="T150" t="s">
        <v>371</v>
      </c>
      <c r="U150" t="s">
        <v>130</v>
      </c>
      <c r="V150" t="s">
        <v>372</v>
      </c>
      <c r="W150" s="18">
        <v>1.9818317097</v>
      </c>
      <c r="X150" t="s">
        <v>64</v>
      </c>
      <c r="Y150" t="s">
        <v>130</v>
      </c>
      <c r="Z150" t="s">
        <v>373</v>
      </c>
      <c r="AA150" s="18">
        <v>1.9313809108</v>
      </c>
      <c r="AB150" s="19" t="s">
        <v>963</v>
      </c>
      <c r="AC150" t="s">
        <v>128</v>
      </c>
      <c r="AD150" t="s">
        <v>964</v>
      </c>
      <c r="AE150" s="18">
        <v>0.29976102580000002</v>
      </c>
      <c r="AF150" t="s">
        <v>1287</v>
      </c>
      <c r="AG150" t="s">
        <v>143</v>
      </c>
      <c r="AH150" t="s">
        <v>1288</v>
      </c>
      <c r="AI150" s="18">
        <v>6.2507257999999998E-3</v>
      </c>
      <c r="AJ150" t="s">
        <v>1289</v>
      </c>
      <c r="AK150" t="s">
        <v>134</v>
      </c>
      <c r="AL150" t="s">
        <v>1290</v>
      </c>
      <c r="AM150" t="s">
        <v>1289</v>
      </c>
      <c r="AN150" t="s">
        <v>134</v>
      </c>
      <c r="AO150" t="s">
        <v>1290</v>
      </c>
      <c r="AP150" s="18">
        <v>6.2507257999999998E-3</v>
      </c>
      <c r="AQ150" t="s">
        <v>123</v>
      </c>
      <c r="AR150" t="b">
        <f>ISNUMBER(SEARCH('Consulta Por Puntos Baloto'!$E$5,B150,1))</f>
        <v>0</v>
      </c>
      <c r="AS150">
        <f t="shared" si="4"/>
        <v>35</v>
      </c>
      <c r="AT150" t="str">
        <f t="shared" si="5"/>
        <v>Punto red</v>
      </c>
    </row>
    <row r="151" spans="1:46">
      <c r="A151" t="s">
        <v>1291</v>
      </c>
      <c r="B151" t="s">
        <v>1292</v>
      </c>
      <c r="C151" s="18">
        <v>8.9382971994999991</v>
      </c>
      <c r="D151" t="s">
        <v>127</v>
      </c>
      <c r="E151" t="s">
        <v>128</v>
      </c>
      <c r="F151" t="s">
        <v>129</v>
      </c>
      <c r="G151" s="18">
        <v>2.4017981598000002</v>
      </c>
      <c r="H151" t="s">
        <v>64</v>
      </c>
      <c r="I151" t="s">
        <v>130</v>
      </c>
      <c r="J151" t="s">
        <v>369</v>
      </c>
      <c r="K151" s="18">
        <v>10.363354644299999</v>
      </c>
      <c r="L151" t="s">
        <v>64</v>
      </c>
      <c r="M151" t="s">
        <v>130</v>
      </c>
      <c r="N151" t="s">
        <v>370</v>
      </c>
      <c r="O151" s="18">
        <v>8.7598848696000005</v>
      </c>
      <c r="P151" t="s">
        <v>133</v>
      </c>
      <c r="Q151" t="s">
        <v>134</v>
      </c>
      <c r="R151" t="s">
        <v>135</v>
      </c>
      <c r="S151" s="18">
        <v>11.0270664345</v>
      </c>
      <c r="T151" t="s">
        <v>371</v>
      </c>
      <c r="U151" t="s">
        <v>130</v>
      </c>
      <c r="V151" t="s">
        <v>372</v>
      </c>
      <c r="W151" s="18">
        <v>9.6318880511000007</v>
      </c>
      <c r="X151" t="s">
        <v>64</v>
      </c>
      <c r="Y151" t="s">
        <v>130</v>
      </c>
      <c r="Z151" t="s">
        <v>373</v>
      </c>
      <c r="AA151" s="18">
        <v>9.0977491360999991</v>
      </c>
      <c r="AB151" t="s">
        <v>140</v>
      </c>
      <c r="AC151" t="s">
        <v>128</v>
      </c>
      <c r="AD151" t="s">
        <v>141</v>
      </c>
      <c r="AE151" s="18">
        <v>5.9147319300000001E-2</v>
      </c>
      <c r="AF151" t="s">
        <v>374</v>
      </c>
      <c r="AG151" t="s">
        <v>143</v>
      </c>
      <c r="AH151" t="s">
        <v>375</v>
      </c>
      <c r="AI151" s="18">
        <v>6.0901080599999997E-2</v>
      </c>
      <c r="AJ151" t="s">
        <v>376</v>
      </c>
      <c r="AK151" t="s">
        <v>134</v>
      </c>
      <c r="AL151" t="s">
        <v>377</v>
      </c>
      <c r="AM151" t="s">
        <v>374</v>
      </c>
      <c r="AN151" t="s">
        <v>143</v>
      </c>
      <c r="AO151" t="s">
        <v>375</v>
      </c>
      <c r="AP151" s="18">
        <v>5.9147319300000001E-2</v>
      </c>
      <c r="AQ151" t="s">
        <v>123</v>
      </c>
      <c r="AR151" t="b">
        <f>ISNUMBER(SEARCH('Consulta Por Puntos Baloto'!$E$5,B151,1))</f>
        <v>0</v>
      </c>
      <c r="AS151">
        <f t="shared" si="4"/>
        <v>31</v>
      </c>
      <c r="AT151" t="str">
        <f t="shared" si="5"/>
        <v>Punto pago</v>
      </c>
    </row>
    <row r="152" spans="1:46">
      <c r="A152" t="s">
        <v>1293</v>
      </c>
      <c r="B152" t="s">
        <v>1294</v>
      </c>
      <c r="C152" s="18">
        <v>5.4635979810000004</v>
      </c>
      <c r="D152" t="s">
        <v>541</v>
      </c>
      <c r="E152" t="s">
        <v>128</v>
      </c>
      <c r="F152" t="s">
        <v>542</v>
      </c>
      <c r="G152" s="18">
        <v>1.3242687443000001</v>
      </c>
      <c r="H152" t="s">
        <v>64</v>
      </c>
      <c r="I152" t="s">
        <v>130</v>
      </c>
      <c r="J152" t="s">
        <v>511</v>
      </c>
      <c r="K152" s="18">
        <v>2.8533160573999998</v>
      </c>
      <c r="L152" t="s">
        <v>64</v>
      </c>
      <c r="M152" t="s">
        <v>130</v>
      </c>
      <c r="N152" t="s">
        <v>512</v>
      </c>
      <c r="O152" s="18">
        <v>5.1380139841999997</v>
      </c>
      <c r="P152" t="s">
        <v>133</v>
      </c>
      <c r="Q152" t="s">
        <v>134</v>
      </c>
      <c r="R152" t="s">
        <v>135</v>
      </c>
      <c r="S152" s="18">
        <v>3.4816544027999998</v>
      </c>
      <c r="T152" t="s">
        <v>371</v>
      </c>
      <c r="U152" t="s">
        <v>130</v>
      </c>
      <c r="V152" t="s">
        <v>372</v>
      </c>
      <c r="W152" s="18">
        <v>1.6874091923000001</v>
      </c>
      <c r="X152" t="s">
        <v>64</v>
      </c>
      <c r="Y152" t="s">
        <v>130</v>
      </c>
      <c r="Z152" t="s">
        <v>517</v>
      </c>
      <c r="AA152" s="18">
        <v>3.2071273938</v>
      </c>
      <c r="AB152" s="19" t="s">
        <v>963</v>
      </c>
      <c r="AC152" t="s">
        <v>128</v>
      </c>
      <c r="AD152" t="s">
        <v>964</v>
      </c>
      <c r="AE152" s="18">
        <v>0.1376489722</v>
      </c>
      <c r="AF152" t="s">
        <v>1295</v>
      </c>
      <c r="AG152" t="s">
        <v>143</v>
      </c>
      <c r="AH152" t="s">
        <v>1296</v>
      </c>
      <c r="AI152" s="18">
        <v>5.4925246800000001E-2</v>
      </c>
      <c r="AJ152" t="s">
        <v>329</v>
      </c>
      <c r="AK152" t="s">
        <v>134</v>
      </c>
      <c r="AL152" t="s">
        <v>1297</v>
      </c>
      <c r="AM152" t="s">
        <v>329</v>
      </c>
      <c r="AN152" t="s">
        <v>134</v>
      </c>
      <c r="AO152" t="s">
        <v>1297</v>
      </c>
      <c r="AP152" s="18">
        <v>5.4925246800000001E-2</v>
      </c>
      <c r="AQ152" t="s">
        <v>123</v>
      </c>
      <c r="AR152" t="b">
        <f>ISNUMBER(SEARCH('Consulta Por Puntos Baloto'!$E$5,B152,1))</f>
        <v>0</v>
      </c>
      <c r="AS152">
        <f t="shared" si="4"/>
        <v>35</v>
      </c>
      <c r="AT152" t="str">
        <f t="shared" si="5"/>
        <v>Punto red</v>
      </c>
    </row>
    <row r="153" spans="1:46">
      <c r="A153" t="s">
        <v>1298</v>
      </c>
      <c r="B153" t="s">
        <v>1299</v>
      </c>
      <c r="C153" s="18">
        <v>4.7139179503999999</v>
      </c>
      <c r="D153" t="s">
        <v>541</v>
      </c>
      <c r="E153" t="s">
        <v>128</v>
      </c>
      <c r="F153" t="s">
        <v>542</v>
      </c>
      <c r="G153" s="18">
        <v>0.3600684992</v>
      </c>
      <c r="H153" t="s">
        <v>64</v>
      </c>
      <c r="I153" t="s">
        <v>130</v>
      </c>
      <c r="J153" t="s">
        <v>512</v>
      </c>
      <c r="K153" s="18">
        <v>0.35560045620000003</v>
      </c>
      <c r="L153" t="s">
        <v>64</v>
      </c>
      <c r="M153" t="s">
        <v>130</v>
      </c>
      <c r="N153" t="s">
        <v>512</v>
      </c>
      <c r="O153" s="18">
        <v>4.3348518168999997</v>
      </c>
      <c r="P153" t="s">
        <v>1300</v>
      </c>
      <c r="Q153" t="s">
        <v>134</v>
      </c>
      <c r="R153" t="s">
        <v>1301</v>
      </c>
      <c r="S153" s="18">
        <v>1.939820793</v>
      </c>
      <c r="T153" t="s">
        <v>371</v>
      </c>
      <c r="U153" t="s">
        <v>130</v>
      </c>
      <c r="V153" t="s">
        <v>372</v>
      </c>
      <c r="W153" s="18">
        <v>2.0419351586999999</v>
      </c>
      <c r="X153" t="s">
        <v>64</v>
      </c>
      <c r="Y153" t="s">
        <v>130</v>
      </c>
      <c r="Z153" t="s">
        <v>517</v>
      </c>
      <c r="AA153" s="18">
        <v>2.4468286236000001</v>
      </c>
      <c r="AB153" s="19" t="s">
        <v>963</v>
      </c>
      <c r="AC153" t="s">
        <v>128</v>
      </c>
      <c r="AD153" t="s">
        <v>964</v>
      </c>
      <c r="AE153" s="18">
        <v>0.21789319670000001</v>
      </c>
      <c r="AF153" t="s">
        <v>1302</v>
      </c>
      <c r="AG153" t="s">
        <v>143</v>
      </c>
      <c r="AH153" t="s">
        <v>1303</v>
      </c>
      <c r="AI153" s="18">
        <v>0.26314096809999998</v>
      </c>
      <c r="AJ153" t="s">
        <v>1304</v>
      </c>
      <c r="AK153" t="s">
        <v>134</v>
      </c>
      <c r="AL153" t="s">
        <v>1305</v>
      </c>
      <c r="AM153" t="s">
        <v>1302</v>
      </c>
      <c r="AN153" t="s">
        <v>143</v>
      </c>
      <c r="AO153" t="s">
        <v>1303</v>
      </c>
      <c r="AP153" s="18">
        <v>0.21789319670000001</v>
      </c>
      <c r="AQ153" t="s">
        <v>123</v>
      </c>
      <c r="AR153" t="b">
        <f>ISNUMBER(SEARCH('Consulta Por Puntos Baloto'!$E$5,B153,1))</f>
        <v>0</v>
      </c>
      <c r="AS153">
        <f t="shared" si="4"/>
        <v>31</v>
      </c>
      <c r="AT153" t="str">
        <f t="shared" si="5"/>
        <v>Punto pago</v>
      </c>
    </row>
    <row r="154" spans="1:46">
      <c r="A154" t="s">
        <v>1306</v>
      </c>
      <c r="B154" t="s">
        <v>1307</v>
      </c>
      <c r="C154" s="18">
        <v>2.2769235754000001</v>
      </c>
      <c r="D154" t="s">
        <v>127</v>
      </c>
      <c r="E154" t="s">
        <v>128</v>
      </c>
      <c r="F154" t="s">
        <v>129</v>
      </c>
      <c r="G154" s="18">
        <v>1.8908915715000001</v>
      </c>
      <c r="H154" t="s">
        <v>64</v>
      </c>
      <c r="I154" t="s">
        <v>130</v>
      </c>
      <c r="J154" t="s">
        <v>1308</v>
      </c>
      <c r="K154" s="18">
        <v>4.0734856749999997</v>
      </c>
      <c r="L154" t="s">
        <v>64</v>
      </c>
      <c r="M154" t="s">
        <v>130</v>
      </c>
      <c r="N154" t="s">
        <v>370</v>
      </c>
      <c r="O154" s="18">
        <v>2.5370109622000001</v>
      </c>
      <c r="P154" t="s">
        <v>133</v>
      </c>
      <c r="Q154" t="s">
        <v>134</v>
      </c>
      <c r="R154" t="s">
        <v>135</v>
      </c>
      <c r="S154" s="18">
        <v>6.1633244247999999</v>
      </c>
      <c r="T154" t="s">
        <v>371</v>
      </c>
      <c r="U154" t="s">
        <v>130</v>
      </c>
      <c r="V154" t="s">
        <v>372</v>
      </c>
      <c r="W154" s="18">
        <v>5.7453274943999997</v>
      </c>
      <c r="X154" t="s">
        <v>64</v>
      </c>
      <c r="Y154" t="s">
        <v>130</v>
      </c>
      <c r="Z154" t="s">
        <v>373</v>
      </c>
      <c r="AA154" s="18">
        <v>2.3304911984999999</v>
      </c>
      <c r="AB154" t="s">
        <v>140</v>
      </c>
      <c r="AC154" t="s">
        <v>128</v>
      </c>
      <c r="AD154" t="s">
        <v>141</v>
      </c>
      <c r="AE154" s="18">
        <v>0.22403954130000001</v>
      </c>
      <c r="AF154" t="s">
        <v>1309</v>
      </c>
      <c r="AG154" t="s">
        <v>143</v>
      </c>
      <c r="AH154" t="s">
        <v>1310</v>
      </c>
      <c r="AI154" s="18">
        <v>2.2515527699999999E-2</v>
      </c>
      <c r="AJ154" t="s">
        <v>1311</v>
      </c>
      <c r="AK154" t="s">
        <v>134</v>
      </c>
      <c r="AL154" t="s">
        <v>1312</v>
      </c>
      <c r="AM154" t="s">
        <v>1311</v>
      </c>
      <c r="AN154" t="s">
        <v>134</v>
      </c>
      <c r="AO154" t="s">
        <v>1312</v>
      </c>
      <c r="AP154" s="18">
        <v>2.2515527699999999E-2</v>
      </c>
      <c r="AQ154" t="s">
        <v>123</v>
      </c>
      <c r="AR154" t="b">
        <f>ISNUMBER(SEARCH('Consulta Por Puntos Baloto'!$E$5,B154,1))</f>
        <v>0</v>
      </c>
      <c r="AS154">
        <f t="shared" si="4"/>
        <v>35</v>
      </c>
      <c r="AT154" t="str">
        <f t="shared" si="5"/>
        <v>Punto red</v>
      </c>
    </row>
    <row r="155" spans="1:46">
      <c r="A155" t="s">
        <v>1313</v>
      </c>
      <c r="B155" t="s">
        <v>1314</v>
      </c>
      <c r="C155" s="18">
        <v>4.3006021211999998</v>
      </c>
      <c r="D155" t="s">
        <v>127</v>
      </c>
      <c r="E155" t="s">
        <v>128</v>
      </c>
      <c r="F155" t="s">
        <v>129</v>
      </c>
      <c r="G155" s="18">
        <v>0.4513360193</v>
      </c>
      <c r="H155" t="s">
        <v>64</v>
      </c>
      <c r="I155" t="s">
        <v>130</v>
      </c>
      <c r="J155" t="s">
        <v>1041</v>
      </c>
      <c r="K155" s="18">
        <v>3.3884067379</v>
      </c>
      <c r="L155" t="s">
        <v>64</v>
      </c>
      <c r="M155" t="s">
        <v>130</v>
      </c>
      <c r="N155" t="s">
        <v>512</v>
      </c>
      <c r="O155" s="18">
        <v>3.7080356105000001</v>
      </c>
      <c r="P155" t="s">
        <v>133</v>
      </c>
      <c r="Q155" t="s">
        <v>134</v>
      </c>
      <c r="R155" t="s">
        <v>135</v>
      </c>
      <c r="S155" s="18">
        <v>3.2361531459999999</v>
      </c>
      <c r="T155" t="s">
        <v>371</v>
      </c>
      <c r="U155" t="s">
        <v>130</v>
      </c>
      <c r="V155" t="s">
        <v>372</v>
      </c>
      <c r="W155" s="18">
        <v>1.6351871559</v>
      </c>
      <c r="X155" t="s">
        <v>64</v>
      </c>
      <c r="Y155" t="s">
        <v>130</v>
      </c>
      <c r="Z155" t="s">
        <v>373</v>
      </c>
      <c r="AA155" s="18">
        <v>2.5934410692999998</v>
      </c>
      <c r="AB155" s="19" t="s">
        <v>963</v>
      </c>
      <c r="AC155" t="s">
        <v>128</v>
      </c>
      <c r="AD155" t="s">
        <v>964</v>
      </c>
      <c r="AE155" s="18">
        <v>0.17910232279999999</v>
      </c>
      <c r="AF155" t="s">
        <v>1315</v>
      </c>
      <c r="AG155" t="s">
        <v>143</v>
      </c>
      <c r="AH155" t="s">
        <v>1316</v>
      </c>
      <c r="AI155" s="18">
        <v>0.1237404814</v>
      </c>
      <c r="AJ155" t="s">
        <v>1317</v>
      </c>
      <c r="AK155" t="s">
        <v>134</v>
      </c>
      <c r="AL155" t="s">
        <v>1318</v>
      </c>
      <c r="AM155" t="s">
        <v>1317</v>
      </c>
      <c r="AN155" t="s">
        <v>134</v>
      </c>
      <c r="AO155" t="s">
        <v>1318</v>
      </c>
      <c r="AP155" s="18">
        <v>0.1237404814</v>
      </c>
      <c r="AQ155" t="s">
        <v>123</v>
      </c>
      <c r="AR155" t="b">
        <f>ISNUMBER(SEARCH('Consulta Por Puntos Baloto'!$E$5,B155,1))</f>
        <v>0</v>
      </c>
      <c r="AS155">
        <f t="shared" si="4"/>
        <v>35</v>
      </c>
      <c r="AT155" t="str">
        <f t="shared" si="5"/>
        <v>Punto red</v>
      </c>
    </row>
    <row r="156" spans="1:46">
      <c r="A156" t="s">
        <v>1319</v>
      </c>
      <c r="B156" t="s">
        <v>1320</v>
      </c>
      <c r="C156" s="18">
        <v>4.1615832214999999</v>
      </c>
      <c r="D156" t="s">
        <v>127</v>
      </c>
      <c r="E156" t="s">
        <v>128</v>
      </c>
      <c r="F156" t="s">
        <v>129</v>
      </c>
      <c r="G156" s="18">
        <v>0.22544347219999999</v>
      </c>
      <c r="H156" t="s">
        <v>64</v>
      </c>
      <c r="I156" t="s">
        <v>130</v>
      </c>
      <c r="J156" t="s">
        <v>1041</v>
      </c>
      <c r="K156" s="18">
        <v>3.213273697</v>
      </c>
      <c r="L156" t="s">
        <v>64</v>
      </c>
      <c r="M156" t="s">
        <v>130</v>
      </c>
      <c r="N156" t="s">
        <v>512</v>
      </c>
      <c r="O156" s="18">
        <v>3.5663794806000002</v>
      </c>
      <c r="P156" t="s">
        <v>133</v>
      </c>
      <c r="Q156" t="s">
        <v>134</v>
      </c>
      <c r="R156" t="s">
        <v>135</v>
      </c>
      <c r="S156" s="18">
        <v>3.0084318308000002</v>
      </c>
      <c r="T156" t="s">
        <v>371</v>
      </c>
      <c r="U156" t="s">
        <v>130</v>
      </c>
      <c r="V156" t="s">
        <v>372</v>
      </c>
      <c r="W156" s="18">
        <v>1.4190099881</v>
      </c>
      <c r="X156" t="s">
        <v>64</v>
      </c>
      <c r="Y156" t="s">
        <v>130</v>
      </c>
      <c r="Z156" t="s">
        <v>373</v>
      </c>
      <c r="AA156" s="18">
        <v>2.3601239176000002</v>
      </c>
      <c r="AB156" s="19" t="s">
        <v>963</v>
      </c>
      <c r="AC156" t="s">
        <v>128</v>
      </c>
      <c r="AD156" t="s">
        <v>964</v>
      </c>
      <c r="AE156" s="18">
        <v>0.24924298019999999</v>
      </c>
      <c r="AF156" t="s">
        <v>1321</v>
      </c>
      <c r="AG156" t="s">
        <v>143</v>
      </c>
      <c r="AH156" t="s">
        <v>1322</v>
      </c>
      <c r="AI156" s="18">
        <v>0.1001208713</v>
      </c>
      <c r="AJ156" t="s">
        <v>1323</v>
      </c>
      <c r="AK156" t="s">
        <v>134</v>
      </c>
      <c r="AL156" t="s">
        <v>1324</v>
      </c>
      <c r="AM156" t="s">
        <v>1323</v>
      </c>
      <c r="AN156" t="s">
        <v>134</v>
      </c>
      <c r="AO156" t="s">
        <v>1324</v>
      </c>
      <c r="AP156" s="18">
        <v>0.1001208713</v>
      </c>
      <c r="AQ156" t="s">
        <v>123</v>
      </c>
      <c r="AR156" t="b">
        <f>ISNUMBER(SEARCH('Consulta Por Puntos Baloto'!$E$5,B156,1))</f>
        <v>0</v>
      </c>
      <c r="AS156">
        <f t="shared" si="4"/>
        <v>35</v>
      </c>
      <c r="AT156" t="str">
        <f t="shared" si="5"/>
        <v>Punto red</v>
      </c>
    </row>
    <row r="157" spans="1:46">
      <c r="A157" t="s">
        <v>1325</v>
      </c>
      <c r="B157" t="s">
        <v>1326</v>
      </c>
      <c r="C157" s="18">
        <v>6.1147546182000001</v>
      </c>
      <c r="D157" t="s">
        <v>127</v>
      </c>
      <c r="E157" t="s">
        <v>128</v>
      </c>
      <c r="F157" t="s">
        <v>129</v>
      </c>
      <c r="G157" s="18">
        <v>1.9125104816</v>
      </c>
      <c r="H157" t="s">
        <v>64</v>
      </c>
      <c r="I157" t="s">
        <v>130</v>
      </c>
      <c r="J157" t="s">
        <v>511</v>
      </c>
      <c r="K157" s="18">
        <v>3.8591380577000001</v>
      </c>
      <c r="L157" t="s">
        <v>64</v>
      </c>
      <c r="M157" t="s">
        <v>130</v>
      </c>
      <c r="N157" t="s">
        <v>512</v>
      </c>
      <c r="O157" s="18">
        <v>5.5230852327999997</v>
      </c>
      <c r="P157" t="s">
        <v>133</v>
      </c>
      <c r="Q157" t="s">
        <v>134</v>
      </c>
      <c r="R157" t="s">
        <v>135</v>
      </c>
      <c r="S157" s="18">
        <v>4.4009253062000004</v>
      </c>
      <c r="T157" t="s">
        <v>371</v>
      </c>
      <c r="U157" t="s">
        <v>130</v>
      </c>
      <c r="V157" t="s">
        <v>372</v>
      </c>
      <c r="W157" s="18">
        <v>2.4007760381000001</v>
      </c>
      <c r="X157" t="s">
        <v>64</v>
      </c>
      <c r="Y157" t="s">
        <v>130</v>
      </c>
      <c r="Z157" t="s">
        <v>517</v>
      </c>
      <c r="AA157" s="18">
        <v>4.0160016902000004</v>
      </c>
      <c r="AB157" s="19" t="s">
        <v>963</v>
      </c>
      <c r="AC157" t="s">
        <v>128</v>
      </c>
      <c r="AD157" t="s">
        <v>964</v>
      </c>
      <c r="AE157" s="18">
        <v>0.1404051466</v>
      </c>
      <c r="AF157" t="s">
        <v>1327</v>
      </c>
      <c r="AG157" t="s">
        <v>143</v>
      </c>
      <c r="AH157" t="s">
        <v>1328</v>
      </c>
      <c r="AI157" s="18">
        <v>9.9611670299999996E-2</v>
      </c>
      <c r="AJ157" t="s">
        <v>1329</v>
      </c>
      <c r="AK157" t="s">
        <v>134</v>
      </c>
      <c r="AL157" t="s">
        <v>1330</v>
      </c>
      <c r="AM157" t="s">
        <v>1329</v>
      </c>
      <c r="AN157" t="s">
        <v>134</v>
      </c>
      <c r="AO157" t="s">
        <v>1330</v>
      </c>
      <c r="AP157" s="18">
        <v>9.9611670299999996E-2</v>
      </c>
      <c r="AQ157" t="s">
        <v>123</v>
      </c>
      <c r="AR157" t="b">
        <f>ISNUMBER(SEARCH('Consulta Por Puntos Baloto'!$E$5,B157,1))</f>
        <v>0</v>
      </c>
      <c r="AS157">
        <f t="shared" si="4"/>
        <v>35</v>
      </c>
      <c r="AT157" t="str">
        <f t="shared" si="5"/>
        <v>Punto red</v>
      </c>
    </row>
    <row r="158" spans="1:46">
      <c r="A158" t="s">
        <v>1331</v>
      </c>
      <c r="B158" t="s">
        <v>1332</v>
      </c>
      <c r="C158" s="18">
        <v>3.127543991</v>
      </c>
      <c r="D158" t="s">
        <v>481</v>
      </c>
      <c r="E158" t="s">
        <v>128</v>
      </c>
      <c r="F158" t="s">
        <v>482</v>
      </c>
      <c r="G158" s="18">
        <v>1.3874925366999999</v>
      </c>
      <c r="H158" t="s">
        <v>371</v>
      </c>
      <c r="I158" t="s">
        <v>130</v>
      </c>
      <c r="J158" t="s">
        <v>372</v>
      </c>
      <c r="K158" s="18">
        <v>1.4891892013000001</v>
      </c>
      <c r="L158" t="s">
        <v>64</v>
      </c>
      <c r="M158" t="s">
        <v>130</v>
      </c>
      <c r="N158" t="s">
        <v>512</v>
      </c>
      <c r="O158" s="18">
        <v>3.5382088816000001</v>
      </c>
      <c r="P158" t="s">
        <v>494</v>
      </c>
      <c r="Q158" t="s">
        <v>134</v>
      </c>
      <c r="R158" t="s">
        <v>495</v>
      </c>
      <c r="S158" s="18">
        <v>1.3465056639999999</v>
      </c>
      <c r="T158" t="s">
        <v>371</v>
      </c>
      <c r="U158" t="s">
        <v>130</v>
      </c>
      <c r="V158" t="s">
        <v>372</v>
      </c>
      <c r="W158" s="18">
        <v>1.8065263440999999</v>
      </c>
      <c r="X158" t="s">
        <v>64</v>
      </c>
      <c r="Y158" t="s">
        <v>130</v>
      </c>
      <c r="Z158" t="s">
        <v>532</v>
      </c>
      <c r="AA158" s="18">
        <v>1.8193958165999999</v>
      </c>
      <c r="AB158" t="s">
        <v>1333</v>
      </c>
      <c r="AC158" t="s">
        <v>128</v>
      </c>
      <c r="AD158" t="s">
        <v>1334</v>
      </c>
      <c r="AE158" s="18">
        <v>0.26339665909999999</v>
      </c>
      <c r="AF158" t="s">
        <v>1335</v>
      </c>
      <c r="AG158" t="s">
        <v>143</v>
      </c>
      <c r="AH158" t="s">
        <v>1336</v>
      </c>
      <c r="AI158" s="18">
        <v>0.1506723821</v>
      </c>
      <c r="AJ158" t="s">
        <v>1337</v>
      </c>
      <c r="AK158" t="s">
        <v>134</v>
      </c>
      <c r="AL158" t="s">
        <v>1338</v>
      </c>
      <c r="AM158" t="s">
        <v>1337</v>
      </c>
      <c r="AN158" t="s">
        <v>134</v>
      </c>
      <c r="AO158" t="s">
        <v>1338</v>
      </c>
      <c r="AP158" s="18">
        <v>0.1506723821</v>
      </c>
      <c r="AQ158" t="s">
        <v>123</v>
      </c>
      <c r="AR158" t="b">
        <f>ISNUMBER(SEARCH('Consulta Por Puntos Baloto'!$E$5,B158,1))</f>
        <v>0</v>
      </c>
      <c r="AS158">
        <f t="shared" si="4"/>
        <v>35</v>
      </c>
      <c r="AT158" t="str">
        <f t="shared" si="5"/>
        <v>Punto red</v>
      </c>
    </row>
    <row r="159" spans="1:46">
      <c r="A159" t="s">
        <v>1339</v>
      </c>
      <c r="B159" t="s">
        <v>1340</v>
      </c>
      <c r="C159" s="18">
        <v>5.9657123383000004</v>
      </c>
      <c r="D159" t="s">
        <v>508</v>
      </c>
      <c r="E159" t="s">
        <v>509</v>
      </c>
      <c r="F159" t="s">
        <v>510</v>
      </c>
      <c r="G159" s="18">
        <v>1.0682769382999999</v>
      </c>
      <c r="H159" t="s">
        <v>64</v>
      </c>
      <c r="I159" t="s">
        <v>130</v>
      </c>
      <c r="J159" t="s">
        <v>511</v>
      </c>
      <c r="K159" s="18">
        <v>3.6115677656999998</v>
      </c>
      <c r="L159" t="s">
        <v>64</v>
      </c>
      <c r="M159" t="s">
        <v>130</v>
      </c>
      <c r="N159" t="s">
        <v>512</v>
      </c>
      <c r="O159" s="18">
        <v>4.4342404134000004</v>
      </c>
      <c r="P159" t="s">
        <v>513</v>
      </c>
      <c r="Q159" t="s">
        <v>509</v>
      </c>
      <c r="R159" t="s">
        <v>514</v>
      </c>
      <c r="S159" s="18">
        <v>3.9508417134</v>
      </c>
      <c r="T159" t="s">
        <v>515</v>
      </c>
      <c r="U159" t="s">
        <v>130</v>
      </c>
      <c r="V159" t="s">
        <v>516</v>
      </c>
      <c r="W159" s="18">
        <v>1.2511226325</v>
      </c>
      <c r="X159" t="s">
        <v>64</v>
      </c>
      <c r="Y159" t="s">
        <v>130</v>
      </c>
      <c r="Z159" t="s">
        <v>517</v>
      </c>
      <c r="AA159" s="18">
        <v>3.9508417134</v>
      </c>
      <c r="AB159" t="s">
        <v>518</v>
      </c>
      <c r="AC159" t="s">
        <v>128</v>
      </c>
      <c r="AD159" t="s">
        <v>519</v>
      </c>
      <c r="AE159" s="18">
        <v>0.32660475960000002</v>
      </c>
      <c r="AF159" t="s">
        <v>520</v>
      </c>
      <c r="AG159" t="s">
        <v>143</v>
      </c>
      <c r="AH159" t="s">
        <v>521</v>
      </c>
      <c r="AI159" s="18">
        <v>0.38380884630000001</v>
      </c>
      <c r="AJ159" t="s">
        <v>1341</v>
      </c>
      <c r="AK159" t="s">
        <v>134</v>
      </c>
      <c r="AL159" t="s">
        <v>1342</v>
      </c>
      <c r="AM159" t="s">
        <v>520</v>
      </c>
      <c r="AN159" t="s">
        <v>143</v>
      </c>
      <c r="AO159" t="s">
        <v>521</v>
      </c>
      <c r="AP159" s="18">
        <v>0.32660475960000002</v>
      </c>
      <c r="AQ159" t="s">
        <v>123</v>
      </c>
      <c r="AR159" t="b">
        <f>ISNUMBER(SEARCH('Consulta Por Puntos Baloto'!$E$5,B159,1))</f>
        <v>0</v>
      </c>
      <c r="AS159">
        <f t="shared" si="4"/>
        <v>31</v>
      </c>
      <c r="AT159" t="str">
        <f t="shared" si="5"/>
        <v>Punto pago</v>
      </c>
    </row>
    <row r="160" spans="1:46">
      <c r="A160" t="s">
        <v>1343</v>
      </c>
      <c r="B160" t="s">
        <v>1344</v>
      </c>
      <c r="C160" s="18">
        <v>6.9152589985999997</v>
      </c>
      <c r="D160" t="s">
        <v>127</v>
      </c>
      <c r="E160" t="s">
        <v>128</v>
      </c>
      <c r="F160" t="s">
        <v>129</v>
      </c>
      <c r="G160" s="18">
        <v>0.27559445380000003</v>
      </c>
      <c r="H160" t="s">
        <v>64</v>
      </c>
      <c r="I160" t="s">
        <v>130</v>
      </c>
      <c r="J160" t="s">
        <v>369</v>
      </c>
      <c r="K160" s="18">
        <v>8.2703147179999998</v>
      </c>
      <c r="L160" t="s">
        <v>64</v>
      </c>
      <c r="M160" t="s">
        <v>130</v>
      </c>
      <c r="N160" t="s">
        <v>370</v>
      </c>
      <c r="O160" s="18">
        <v>6.6943024672</v>
      </c>
      <c r="P160" t="s">
        <v>133</v>
      </c>
      <c r="Q160" t="s">
        <v>134</v>
      </c>
      <c r="R160" t="s">
        <v>135</v>
      </c>
      <c r="S160" s="18">
        <v>8.9076692727999998</v>
      </c>
      <c r="T160" t="s">
        <v>371</v>
      </c>
      <c r="U160" t="s">
        <v>130</v>
      </c>
      <c r="V160" t="s">
        <v>372</v>
      </c>
      <c r="W160" s="18">
        <v>7.5406152982999997</v>
      </c>
      <c r="X160" t="s">
        <v>64</v>
      </c>
      <c r="Y160" t="s">
        <v>130</v>
      </c>
      <c r="Z160" t="s">
        <v>373</v>
      </c>
      <c r="AA160" s="18">
        <v>7.0848261711999996</v>
      </c>
      <c r="AB160" t="s">
        <v>140</v>
      </c>
      <c r="AC160" t="s">
        <v>128</v>
      </c>
      <c r="AD160" t="s">
        <v>141</v>
      </c>
      <c r="AE160" s="18">
        <v>4.4903233100000002E-2</v>
      </c>
      <c r="AF160" t="s">
        <v>1345</v>
      </c>
      <c r="AG160" t="s">
        <v>143</v>
      </c>
      <c r="AH160" t="s">
        <v>1346</v>
      </c>
      <c r="AI160" s="18">
        <v>4.4743399000000003E-2</v>
      </c>
      <c r="AJ160" t="s">
        <v>1347</v>
      </c>
      <c r="AK160" t="s">
        <v>134</v>
      </c>
      <c r="AL160" t="s">
        <v>1348</v>
      </c>
      <c r="AM160" t="s">
        <v>1347</v>
      </c>
      <c r="AN160" t="s">
        <v>134</v>
      </c>
      <c r="AO160" t="s">
        <v>1348</v>
      </c>
      <c r="AP160" s="18">
        <v>4.4743399000000003E-2</v>
      </c>
      <c r="AQ160" t="e">
        <v>#N/A</v>
      </c>
      <c r="AR160" t="b">
        <f>ISNUMBER(SEARCH('Consulta Por Puntos Baloto'!$E$5,B160,1))</f>
        <v>0</v>
      </c>
      <c r="AS160">
        <f t="shared" si="4"/>
        <v>35</v>
      </c>
      <c r="AT160" t="str">
        <f t="shared" si="5"/>
        <v>Punto red</v>
      </c>
    </row>
    <row r="161" spans="1:46">
      <c r="A161" t="s">
        <v>1349</v>
      </c>
      <c r="B161" t="s">
        <v>1350</v>
      </c>
      <c r="C161" s="18">
        <v>6.3758393395999997</v>
      </c>
      <c r="D161" t="s">
        <v>541</v>
      </c>
      <c r="E161" t="s">
        <v>128</v>
      </c>
      <c r="F161" t="s">
        <v>542</v>
      </c>
      <c r="G161" s="18">
        <v>0.21376918040000001</v>
      </c>
      <c r="H161" t="s">
        <v>64</v>
      </c>
      <c r="I161" t="s">
        <v>130</v>
      </c>
      <c r="J161" t="s">
        <v>511</v>
      </c>
      <c r="K161" s="18">
        <v>2.6711342132000002</v>
      </c>
      <c r="L161" t="s">
        <v>64</v>
      </c>
      <c r="M161" t="s">
        <v>130</v>
      </c>
      <c r="N161" t="s">
        <v>512</v>
      </c>
      <c r="O161" s="18">
        <v>5.2522034211999999</v>
      </c>
      <c r="P161" t="s">
        <v>513</v>
      </c>
      <c r="Q161" t="s">
        <v>509</v>
      </c>
      <c r="R161" t="s">
        <v>514</v>
      </c>
      <c r="S161" s="18">
        <v>3.9110720079000001</v>
      </c>
      <c r="T161" t="s">
        <v>371</v>
      </c>
      <c r="U161" t="s">
        <v>130</v>
      </c>
      <c r="V161" t="s">
        <v>372</v>
      </c>
      <c r="W161" s="18">
        <v>0.3628346294</v>
      </c>
      <c r="X161" t="s">
        <v>64</v>
      </c>
      <c r="Y161" t="s">
        <v>130</v>
      </c>
      <c r="Z161" t="s">
        <v>517</v>
      </c>
      <c r="AA161" s="18">
        <v>3.9742845949999999</v>
      </c>
      <c r="AB161" s="19" t="s">
        <v>963</v>
      </c>
      <c r="AC161" t="s">
        <v>128</v>
      </c>
      <c r="AD161" t="s">
        <v>964</v>
      </c>
      <c r="AE161" s="18">
        <v>0.3496438322</v>
      </c>
      <c r="AF161" t="s">
        <v>1351</v>
      </c>
      <c r="AG161" t="s">
        <v>143</v>
      </c>
      <c r="AH161" t="s">
        <v>1352</v>
      </c>
      <c r="AI161" s="18">
        <v>0.1000415367</v>
      </c>
      <c r="AJ161" t="s">
        <v>1353</v>
      </c>
      <c r="AK161" t="s">
        <v>134</v>
      </c>
      <c r="AL161" t="s">
        <v>1354</v>
      </c>
      <c r="AM161" t="s">
        <v>1353</v>
      </c>
      <c r="AN161" t="s">
        <v>134</v>
      </c>
      <c r="AO161" t="s">
        <v>1354</v>
      </c>
      <c r="AP161" s="18">
        <v>0.1000415367</v>
      </c>
      <c r="AQ161" t="s">
        <v>123</v>
      </c>
      <c r="AR161" t="b">
        <f>ISNUMBER(SEARCH('Consulta Por Puntos Baloto'!$E$5,B161,1))</f>
        <v>0</v>
      </c>
      <c r="AS161">
        <f t="shared" si="4"/>
        <v>35</v>
      </c>
      <c r="AT161" t="str">
        <f t="shared" si="5"/>
        <v>Punto red</v>
      </c>
    </row>
    <row r="162" spans="1:46">
      <c r="A162" t="s">
        <v>1355</v>
      </c>
      <c r="B162" t="s">
        <v>1356</v>
      </c>
      <c r="C162" s="18">
        <v>2.3643229693999999</v>
      </c>
      <c r="D162" t="s">
        <v>127</v>
      </c>
      <c r="E162" t="s">
        <v>128</v>
      </c>
      <c r="F162" t="s">
        <v>129</v>
      </c>
      <c r="G162" s="18">
        <v>1.2552962578</v>
      </c>
      <c r="H162" t="s">
        <v>205</v>
      </c>
      <c r="I162" t="s">
        <v>130</v>
      </c>
      <c r="J162" t="s">
        <v>206</v>
      </c>
      <c r="K162" s="18">
        <v>2.5109554299000001</v>
      </c>
      <c r="L162" t="s">
        <v>64</v>
      </c>
      <c r="M162" t="s">
        <v>130</v>
      </c>
      <c r="N162" t="s">
        <v>370</v>
      </c>
      <c r="O162" s="18">
        <v>1.7701224353</v>
      </c>
      <c r="P162" t="s">
        <v>133</v>
      </c>
      <c r="Q162" t="s">
        <v>134</v>
      </c>
      <c r="R162" t="s">
        <v>135</v>
      </c>
      <c r="S162" s="18">
        <v>2.8936419791999999</v>
      </c>
      <c r="T162" t="s">
        <v>371</v>
      </c>
      <c r="U162" t="s">
        <v>130</v>
      </c>
      <c r="V162" t="s">
        <v>372</v>
      </c>
      <c r="W162" s="18">
        <v>2.0789654058</v>
      </c>
      <c r="X162" t="s">
        <v>64</v>
      </c>
      <c r="Y162" t="s">
        <v>130</v>
      </c>
      <c r="Z162" t="s">
        <v>373</v>
      </c>
      <c r="AA162" s="18">
        <v>2.0120728414000002</v>
      </c>
      <c r="AB162" s="19" t="s">
        <v>963</v>
      </c>
      <c r="AC162" t="s">
        <v>128</v>
      </c>
      <c r="AD162" t="s">
        <v>964</v>
      </c>
      <c r="AE162" s="18">
        <v>0.20261692140000001</v>
      </c>
      <c r="AF162" t="s">
        <v>1287</v>
      </c>
      <c r="AG162" t="s">
        <v>143</v>
      </c>
      <c r="AH162" t="s">
        <v>1288</v>
      </c>
      <c r="AI162" s="18">
        <v>0.10340303369999999</v>
      </c>
      <c r="AJ162" t="s">
        <v>1289</v>
      </c>
      <c r="AK162" t="s">
        <v>134</v>
      </c>
      <c r="AL162" t="s">
        <v>1290</v>
      </c>
      <c r="AM162" t="s">
        <v>1289</v>
      </c>
      <c r="AN162" t="s">
        <v>134</v>
      </c>
      <c r="AO162" t="s">
        <v>1290</v>
      </c>
      <c r="AP162" s="18">
        <v>0.10340303369999999</v>
      </c>
      <c r="AQ162" t="s">
        <v>123</v>
      </c>
      <c r="AR162" t="b">
        <f>ISNUMBER(SEARCH('Consulta Por Puntos Baloto'!$E$5,B162,1))</f>
        <v>0</v>
      </c>
      <c r="AS162">
        <f t="shared" si="4"/>
        <v>35</v>
      </c>
      <c r="AT162" t="str">
        <f t="shared" si="5"/>
        <v>Punto red</v>
      </c>
    </row>
    <row r="163" spans="1:46">
      <c r="A163" t="s">
        <v>1357</v>
      </c>
      <c r="B163" t="s">
        <v>1358</v>
      </c>
      <c r="C163" s="18">
        <v>4.4520233222999996</v>
      </c>
      <c r="D163" t="s">
        <v>541</v>
      </c>
      <c r="E163" t="s">
        <v>128</v>
      </c>
      <c r="F163" t="s">
        <v>542</v>
      </c>
      <c r="G163" s="18">
        <v>0.67696678710000002</v>
      </c>
      <c r="H163" t="s">
        <v>64</v>
      </c>
      <c r="I163" t="s">
        <v>130</v>
      </c>
      <c r="J163" t="s">
        <v>512</v>
      </c>
      <c r="K163" s="18">
        <v>0.68595542430000001</v>
      </c>
      <c r="L163" t="s">
        <v>64</v>
      </c>
      <c r="M163" t="s">
        <v>130</v>
      </c>
      <c r="N163" t="s">
        <v>512</v>
      </c>
      <c r="O163" s="18">
        <v>4.8006257317000003</v>
      </c>
      <c r="P163" t="s">
        <v>1300</v>
      </c>
      <c r="Q163" t="s">
        <v>134</v>
      </c>
      <c r="R163" t="s">
        <v>1301</v>
      </c>
      <c r="S163" s="18">
        <v>1.7893037433000001</v>
      </c>
      <c r="T163" t="s">
        <v>371</v>
      </c>
      <c r="U163" t="s">
        <v>130</v>
      </c>
      <c r="V163" t="s">
        <v>372</v>
      </c>
      <c r="W163" s="18">
        <v>0.96273284979999996</v>
      </c>
      <c r="X163" t="s">
        <v>64</v>
      </c>
      <c r="Y163" t="s">
        <v>130</v>
      </c>
      <c r="Z163" t="s">
        <v>517</v>
      </c>
      <c r="AA163" s="18">
        <v>2.0811586380999998</v>
      </c>
      <c r="AB163" s="19" t="s">
        <v>963</v>
      </c>
      <c r="AC163" t="s">
        <v>128</v>
      </c>
      <c r="AD163" t="s">
        <v>964</v>
      </c>
      <c r="AE163" s="18">
        <v>0</v>
      </c>
      <c r="AF163" t="s">
        <v>1359</v>
      </c>
      <c r="AG163" t="s">
        <v>143</v>
      </c>
      <c r="AH163" t="s">
        <v>1360</v>
      </c>
      <c r="AI163" s="18">
        <v>8.6634295400000005E-2</v>
      </c>
      <c r="AJ163" t="s">
        <v>1361</v>
      </c>
      <c r="AK163" t="s">
        <v>134</v>
      </c>
      <c r="AL163" t="s">
        <v>1362</v>
      </c>
      <c r="AM163" t="s">
        <v>1359</v>
      </c>
      <c r="AN163" t="s">
        <v>143</v>
      </c>
      <c r="AO163" t="s">
        <v>1360</v>
      </c>
      <c r="AP163" s="18">
        <v>0</v>
      </c>
      <c r="AQ163" t="s">
        <v>123</v>
      </c>
      <c r="AR163" t="b">
        <f>ISNUMBER(SEARCH('Consulta Por Puntos Baloto'!$E$5,B163,1))</f>
        <v>0</v>
      </c>
      <c r="AS163">
        <f t="shared" si="4"/>
        <v>31</v>
      </c>
      <c r="AT163" t="str">
        <f t="shared" si="5"/>
        <v>Punto pago</v>
      </c>
    </row>
    <row r="164" spans="1:46">
      <c r="A164" t="s">
        <v>1363</v>
      </c>
      <c r="B164" t="s">
        <v>1364</v>
      </c>
      <c r="C164" s="18">
        <v>23.985700153</v>
      </c>
      <c r="D164" t="s">
        <v>451</v>
      </c>
      <c r="E164" t="s">
        <v>128</v>
      </c>
      <c r="F164" t="s">
        <v>452</v>
      </c>
      <c r="G164" s="18">
        <v>23.245266119</v>
      </c>
      <c r="H164" t="s">
        <v>64</v>
      </c>
      <c r="I164" t="s">
        <v>130</v>
      </c>
      <c r="J164" t="s">
        <v>1365</v>
      </c>
      <c r="K164" s="18">
        <v>23.738930516500002</v>
      </c>
      <c r="L164" t="s">
        <v>64</v>
      </c>
      <c r="M164" t="s">
        <v>130</v>
      </c>
      <c r="N164" t="s">
        <v>132</v>
      </c>
      <c r="O164" s="18">
        <v>23.4687685972</v>
      </c>
      <c r="P164" t="s">
        <v>453</v>
      </c>
      <c r="Q164" t="s">
        <v>134</v>
      </c>
      <c r="R164" t="s">
        <v>454</v>
      </c>
      <c r="S164" s="18">
        <v>24.143179243799999</v>
      </c>
      <c r="T164" t="s">
        <v>136</v>
      </c>
      <c r="U164" t="s">
        <v>130</v>
      </c>
      <c r="V164" t="s">
        <v>137</v>
      </c>
      <c r="W164" s="18">
        <v>23.858379185899999</v>
      </c>
      <c r="X164" t="s">
        <v>138</v>
      </c>
      <c r="Y164" t="s">
        <v>130</v>
      </c>
      <c r="Z164" t="s">
        <v>139</v>
      </c>
      <c r="AA164" s="18">
        <v>23.858379185899999</v>
      </c>
      <c r="AB164" s="19" t="s">
        <v>455</v>
      </c>
      <c r="AC164" t="s">
        <v>128</v>
      </c>
      <c r="AD164" t="s">
        <v>456</v>
      </c>
      <c r="AE164" s="18">
        <v>0.13302501580000001</v>
      </c>
      <c r="AF164" t="s">
        <v>1366</v>
      </c>
      <c r="AG164" t="s">
        <v>1367</v>
      </c>
      <c r="AH164" t="s">
        <v>1368</v>
      </c>
      <c r="AI164" s="18">
        <v>6.7660121099999998E-2</v>
      </c>
      <c r="AJ164" t="s">
        <v>1369</v>
      </c>
      <c r="AK164" t="s">
        <v>1367</v>
      </c>
      <c r="AL164" t="s">
        <v>1370</v>
      </c>
      <c r="AM164" t="s">
        <v>1369</v>
      </c>
      <c r="AN164" t="s">
        <v>1367</v>
      </c>
      <c r="AO164" t="s">
        <v>1370</v>
      </c>
      <c r="AP164" s="18">
        <v>6.7660121099999998E-2</v>
      </c>
      <c r="AQ164" t="s">
        <v>123</v>
      </c>
      <c r="AR164" t="b">
        <f>ISNUMBER(SEARCH('Consulta Por Puntos Baloto'!$E$5,B164,1))</f>
        <v>0</v>
      </c>
      <c r="AS164">
        <f t="shared" si="4"/>
        <v>35</v>
      </c>
      <c r="AT164" t="str">
        <f t="shared" si="5"/>
        <v>Punto red</v>
      </c>
    </row>
    <row r="165" spans="1:46">
      <c r="A165" t="s">
        <v>1371</v>
      </c>
      <c r="B165" t="s">
        <v>1372</v>
      </c>
      <c r="C165" s="18">
        <v>24.615713831800001</v>
      </c>
      <c r="D165" t="s">
        <v>127</v>
      </c>
      <c r="E165" t="s">
        <v>128</v>
      </c>
      <c r="F165" t="s">
        <v>129</v>
      </c>
      <c r="G165" s="18">
        <v>22.3981574823</v>
      </c>
      <c r="H165" t="s">
        <v>64</v>
      </c>
      <c r="I165" t="s">
        <v>130</v>
      </c>
      <c r="J165" t="s">
        <v>369</v>
      </c>
      <c r="K165" s="18">
        <v>25.5985296797</v>
      </c>
      <c r="L165" t="s">
        <v>64</v>
      </c>
      <c r="M165" t="s">
        <v>130</v>
      </c>
      <c r="N165" t="s">
        <v>132</v>
      </c>
      <c r="O165" s="18">
        <v>24.986699766299999</v>
      </c>
      <c r="P165" t="s">
        <v>133</v>
      </c>
      <c r="Q165" t="s">
        <v>134</v>
      </c>
      <c r="R165" t="s">
        <v>135</v>
      </c>
      <c r="S165" s="18">
        <v>26.663639466799999</v>
      </c>
      <c r="T165" t="s">
        <v>136</v>
      </c>
      <c r="U165" t="s">
        <v>130</v>
      </c>
      <c r="V165" t="s">
        <v>137</v>
      </c>
      <c r="W165" s="18">
        <v>26.0262237988</v>
      </c>
      <c r="X165" t="s">
        <v>138</v>
      </c>
      <c r="Y165" t="s">
        <v>130</v>
      </c>
      <c r="Z165" t="s">
        <v>139</v>
      </c>
      <c r="AA165" s="18">
        <v>24.595998961999999</v>
      </c>
      <c r="AB165" t="s">
        <v>140</v>
      </c>
      <c r="AC165" t="s">
        <v>128</v>
      </c>
      <c r="AD165" t="s">
        <v>141</v>
      </c>
      <c r="AE165" s="18">
        <v>8.7295835316999995</v>
      </c>
      <c r="AF165" t="s">
        <v>1373</v>
      </c>
      <c r="AG165" t="s">
        <v>1374</v>
      </c>
      <c r="AH165" t="s">
        <v>1375</v>
      </c>
      <c r="AI165" s="18">
        <v>2.8991394600000001E-2</v>
      </c>
      <c r="AJ165" t="s">
        <v>1376</v>
      </c>
      <c r="AK165" t="s">
        <v>1377</v>
      </c>
      <c r="AL165" t="s">
        <v>1378</v>
      </c>
      <c r="AM165" t="s">
        <v>1376</v>
      </c>
      <c r="AN165" t="s">
        <v>1377</v>
      </c>
      <c r="AO165" t="s">
        <v>1378</v>
      </c>
      <c r="AP165" s="18">
        <v>2.8991394600000001E-2</v>
      </c>
      <c r="AQ165" t="s">
        <v>123</v>
      </c>
      <c r="AR165" t="b">
        <f>ISNUMBER(SEARCH('Consulta Por Puntos Baloto'!$E$5,B165,1))</f>
        <v>0</v>
      </c>
      <c r="AS165">
        <f t="shared" si="4"/>
        <v>35</v>
      </c>
      <c r="AT165" t="str">
        <f t="shared" si="5"/>
        <v>Punto red</v>
      </c>
    </row>
    <row r="166" spans="1:46">
      <c r="A166" t="s">
        <v>1379</v>
      </c>
      <c r="B166" t="s">
        <v>1380</v>
      </c>
      <c r="C166" s="18">
        <v>2.544940134</v>
      </c>
      <c r="D166" t="s">
        <v>686</v>
      </c>
      <c r="E166" t="s">
        <v>128</v>
      </c>
      <c r="F166" t="s">
        <v>687</v>
      </c>
      <c r="G166" s="18">
        <v>1.1326999813</v>
      </c>
      <c r="H166" t="s">
        <v>64</v>
      </c>
      <c r="I166" t="s">
        <v>130</v>
      </c>
      <c r="J166" t="s">
        <v>1149</v>
      </c>
      <c r="K166" s="18">
        <v>1.2013283663000001</v>
      </c>
      <c r="L166" t="s">
        <v>64</v>
      </c>
      <c r="M166" t="s">
        <v>130</v>
      </c>
      <c r="N166" t="s">
        <v>672</v>
      </c>
      <c r="O166" s="18">
        <v>2.4276814548000001</v>
      </c>
      <c r="P166" t="s">
        <v>588</v>
      </c>
      <c r="Q166" t="s">
        <v>134</v>
      </c>
      <c r="R166" t="s">
        <v>589</v>
      </c>
      <c r="S166" s="18">
        <v>2.7857013586999999</v>
      </c>
      <c r="T166" t="s">
        <v>496</v>
      </c>
      <c r="U166" t="s">
        <v>130</v>
      </c>
      <c r="V166" t="s">
        <v>497</v>
      </c>
      <c r="W166" s="18">
        <v>1.7199231404999999</v>
      </c>
      <c r="X166" t="s">
        <v>64</v>
      </c>
      <c r="Y166" t="s">
        <v>130</v>
      </c>
      <c r="Z166" t="s">
        <v>690</v>
      </c>
      <c r="AA166" s="18">
        <v>1.2466169535</v>
      </c>
      <c r="AB166" t="s">
        <v>691</v>
      </c>
      <c r="AC166" t="s">
        <v>128</v>
      </c>
      <c r="AD166" t="s">
        <v>692</v>
      </c>
      <c r="AE166" s="18">
        <v>0.23807442719999999</v>
      </c>
      <c r="AF166" t="s">
        <v>1381</v>
      </c>
      <c r="AG166" t="s">
        <v>143</v>
      </c>
      <c r="AH166" t="s">
        <v>1382</v>
      </c>
      <c r="AI166" s="18">
        <v>0.2102293972</v>
      </c>
      <c r="AJ166" t="s">
        <v>703</v>
      </c>
      <c r="AK166" t="s">
        <v>134</v>
      </c>
      <c r="AL166" t="s">
        <v>704</v>
      </c>
      <c r="AM166" t="s">
        <v>703</v>
      </c>
      <c r="AN166" t="s">
        <v>134</v>
      </c>
      <c r="AO166" t="s">
        <v>704</v>
      </c>
      <c r="AP166" s="18">
        <v>0.2102293972</v>
      </c>
      <c r="AQ166" t="s">
        <v>123</v>
      </c>
      <c r="AR166" t="b">
        <f>ISNUMBER(SEARCH('Consulta Por Puntos Baloto'!$E$5,B166,1))</f>
        <v>0</v>
      </c>
      <c r="AS166">
        <f t="shared" si="4"/>
        <v>35</v>
      </c>
      <c r="AT166" t="str">
        <f t="shared" si="5"/>
        <v>Punto red</v>
      </c>
    </row>
    <row r="167" spans="1:46">
      <c r="A167" t="s">
        <v>1383</v>
      </c>
      <c r="B167" t="s">
        <v>1384</v>
      </c>
      <c r="C167" s="18">
        <v>0.71105709569999997</v>
      </c>
      <c r="D167" t="s">
        <v>584</v>
      </c>
      <c r="E167" t="s">
        <v>128</v>
      </c>
      <c r="F167" t="s">
        <v>585</v>
      </c>
      <c r="G167" s="18">
        <v>0.77869806990000001</v>
      </c>
      <c r="H167" t="s">
        <v>64</v>
      </c>
      <c r="I167" t="s">
        <v>130</v>
      </c>
      <c r="J167" t="s">
        <v>1385</v>
      </c>
      <c r="K167" s="18">
        <v>0.84769750870000005</v>
      </c>
      <c r="L167" t="s">
        <v>64</v>
      </c>
      <c r="M167" t="s">
        <v>130</v>
      </c>
      <c r="N167" t="s">
        <v>714</v>
      </c>
      <c r="O167" s="18">
        <v>2.3772417130000001</v>
      </c>
      <c r="P167" t="s">
        <v>588</v>
      </c>
      <c r="Q167" t="s">
        <v>134</v>
      </c>
      <c r="R167" t="s">
        <v>589</v>
      </c>
      <c r="S167" s="18">
        <v>1.9198387353999999</v>
      </c>
      <c r="T167" t="s">
        <v>469</v>
      </c>
      <c r="U167" t="s">
        <v>130</v>
      </c>
      <c r="V167" t="s">
        <v>470</v>
      </c>
      <c r="W167" s="18">
        <v>2.4096507040000001</v>
      </c>
      <c r="X167" t="s">
        <v>64</v>
      </c>
      <c r="Y167" t="s">
        <v>130</v>
      </c>
      <c r="Z167" t="s">
        <v>590</v>
      </c>
      <c r="AA167" s="18">
        <v>1.9198387353999999</v>
      </c>
      <c r="AB167" t="s">
        <v>591</v>
      </c>
      <c r="AC167" t="s">
        <v>128</v>
      </c>
      <c r="AD167" t="s">
        <v>592</v>
      </c>
      <c r="AE167" s="18">
        <v>0.12572246940000001</v>
      </c>
      <c r="AF167" t="s">
        <v>1386</v>
      </c>
      <c r="AG167" t="s">
        <v>143</v>
      </c>
      <c r="AH167" t="s">
        <v>1387</v>
      </c>
      <c r="AI167" s="18">
        <v>0.12572246940000001</v>
      </c>
      <c r="AJ167" t="s">
        <v>1388</v>
      </c>
      <c r="AK167" t="s">
        <v>134</v>
      </c>
      <c r="AL167" t="s">
        <v>1389</v>
      </c>
      <c r="AM167" t="s">
        <v>1386</v>
      </c>
      <c r="AN167" t="s">
        <v>143</v>
      </c>
      <c r="AO167" t="s">
        <v>1387</v>
      </c>
      <c r="AP167" s="18">
        <v>0.12572246940000001</v>
      </c>
      <c r="AQ167" t="s">
        <v>123</v>
      </c>
      <c r="AR167" t="b">
        <f>ISNUMBER(SEARCH('Consulta Por Puntos Baloto'!$E$5,B167,1))</f>
        <v>0</v>
      </c>
      <c r="AS167">
        <f t="shared" si="4"/>
        <v>31</v>
      </c>
      <c r="AT167" t="str">
        <f t="shared" si="5"/>
        <v>Punto pago</v>
      </c>
    </row>
    <row r="168" spans="1:46">
      <c r="A168" t="s">
        <v>1383</v>
      </c>
      <c r="B168" t="s">
        <v>1384</v>
      </c>
      <c r="C168" s="18">
        <v>0.71105709569999997</v>
      </c>
      <c r="D168" t="s">
        <v>584</v>
      </c>
      <c r="E168" t="s">
        <v>128</v>
      </c>
      <c r="F168" t="s">
        <v>585</v>
      </c>
      <c r="G168" s="18">
        <v>0.77869806990000001</v>
      </c>
      <c r="H168" t="s">
        <v>64</v>
      </c>
      <c r="I168" t="s">
        <v>130</v>
      </c>
      <c r="J168" t="s">
        <v>1385</v>
      </c>
      <c r="K168" s="18">
        <v>0.84769750870000005</v>
      </c>
      <c r="L168" t="s">
        <v>64</v>
      </c>
      <c r="M168" t="s">
        <v>130</v>
      </c>
      <c r="N168" t="s">
        <v>714</v>
      </c>
      <c r="O168" s="18">
        <v>2.3772417130000001</v>
      </c>
      <c r="P168" t="s">
        <v>588</v>
      </c>
      <c r="Q168" t="s">
        <v>134</v>
      </c>
      <c r="R168" t="s">
        <v>589</v>
      </c>
      <c r="S168" s="18">
        <v>1.9198387353999999</v>
      </c>
      <c r="T168" t="s">
        <v>469</v>
      </c>
      <c r="U168" t="s">
        <v>130</v>
      </c>
      <c r="V168" t="s">
        <v>470</v>
      </c>
      <c r="W168" s="18">
        <v>2.4096507040000001</v>
      </c>
      <c r="X168" t="s">
        <v>64</v>
      </c>
      <c r="Y168" t="s">
        <v>130</v>
      </c>
      <c r="Z168" t="s">
        <v>590</v>
      </c>
      <c r="AA168" s="18">
        <v>1.9198387353999999</v>
      </c>
      <c r="AB168" t="s">
        <v>591</v>
      </c>
      <c r="AC168" t="s">
        <v>128</v>
      </c>
      <c r="AD168" t="s">
        <v>592</v>
      </c>
      <c r="AE168" s="18">
        <v>0.12572246940000001</v>
      </c>
      <c r="AF168" t="s">
        <v>1386</v>
      </c>
      <c r="AG168" t="s">
        <v>143</v>
      </c>
      <c r="AH168" t="s">
        <v>1387</v>
      </c>
      <c r="AI168" s="18">
        <v>0.12572246940000001</v>
      </c>
      <c r="AJ168" t="s">
        <v>1388</v>
      </c>
      <c r="AK168" t="s">
        <v>134</v>
      </c>
      <c r="AL168" t="s">
        <v>1389</v>
      </c>
      <c r="AM168" t="s">
        <v>1388</v>
      </c>
      <c r="AN168" t="s">
        <v>134</v>
      </c>
      <c r="AO168" t="s">
        <v>1389</v>
      </c>
      <c r="AP168" s="18">
        <v>0.12572246940000001</v>
      </c>
      <c r="AQ168" t="s">
        <v>123</v>
      </c>
      <c r="AR168" t="b">
        <f>ISNUMBER(SEARCH('Consulta Por Puntos Baloto'!$E$5,B168,1))</f>
        <v>0</v>
      </c>
      <c r="AS168">
        <f t="shared" si="4"/>
        <v>31</v>
      </c>
      <c r="AT168" t="str">
        <f t="shared" si="5"/>
        <v>Punto pago</v>
      </c>
    </row>
    <row r="169" spans="1:46">
      <c r="A169" t="s">
        <v>1390</v>
      </c>
      <c r="B169" t="s">
        <v>1391</v>
      </c>
      <c r="C169" s="18">
        <v>5.6607220160000002</v>
      </c>
      <c r="D169" t="s">
        <v>526</v>
      </c>
      <c r="E169" t="s">
        <v>128</v>
      </c>
      <c r="F169" t="s">
        <v>527</v>
      </c>
      <c r="G169" s="18">
        <v>0.37146232179999999</v>
      </c>
      <c r="H169" t="s">
        <v>64</v>
      </c>
      <c r="I169" t="s">
        <v>130</v>
      </c>
      <c r="J169" t="s">
        <v>779</v>
      </c>
      <c r="K169" s="18">
        <v>3.5344636799</v>
      </c>
      <c r="L169" t="s">
        <v>64</v>
      </c>
      <c r="M169" t="s">
        <v>130</v>
      </c>
      <c r="N169" t="s">
        <v>529</v>
      </c>
      <c r="O169" s="18">
        <v>0.43550661219999998</v>
      </c>
      <c r="P169" t="s">
        <v>530</v>
      </c>
      <c r="Q169" t="s">
        <v>134</v>
      </c>
      <c r="R169" t="s">
        <v>531</v>
      </c>
      <c r="S169" s="18">
        <v>2.9055862152</v>
      </c>
      <c r="T169" t="s">
        <v>515</v>
      </c>
      <c r="U169" t="s">
        <v>130</v>
      </c>
      <c r="V169" t="s">
        <v>516</v>
      </c>
      <c r="W169" s="18">
        <v>3.8750256796000002</v>
      </c>
      <c r="X169" t="s">
        <v>64</v>
      </c>
      <c r="Y169" t="s">
        <v>130</v>
      </c>
      <c r="Z169" t="s">
        <v>532</v>
      </c>
      <c r="AA169" s="18">
        <v>2.4671087888000001</v>
      </c>
      <c r="AB169" t="s">
        <v>533</v>
      </c>
      <c r="AC169" t="s">
        <v>128</v>
      </c>
      <c r="AD169" t="s">
        <v>534</v>
      </c>
      <c r="AE169" s="18">
        <v>0.12817215679999999</v>
      </c>
      <c r="AF169" t="s">
        <v>1392</v>
      </c>
      <c r="AG169" t="s">
        <v>143</v>
      </c>
      <c r="AH169" t="s">
        <v>1393</v>
      </c>
      <c r="AI169" s="18">
        <v>0.15855840609999999</v>
      </c>
      <c r="AJ169" t="s">
        <v>1394</v>
      </c>
      <c r="AK169" t="s">
        <v>134</v>
      </c>
      <c r="AL169" t="s">
        <v>1395</v>
      </c>
      <c r="AM169" t="s">
        <v>1392</v>
      </c>
      <c r="AN169" t="s">
        <v>143</v>
      </c>
      <c r="AO169" t="s">
        <v>1393</v>
      </c>
      <c r="AP169" s="18">
        <v>0.12817215679999999</v>
      </c>
      <c r="AQ169" t="s">
        <v>123</v>
      </c>
      <c r="AR169" t="b">
        <f>ISNUMBER(SEARCH('Consulta Por Puntos Baloto'!$E$5,B169,1))</f>
        <v>0</v>
      </c>
      <c r="AS169">
        <f t="shared" si="4"/>
        <v>31</v>
      </c>
      <c r="AT169" t="str">
        <f t="shared" si="5"/>
        <v>Punto pago</v>
      </c>
    </row>
    <row r="170" spans="1:46">
      <c r="A170" t="s">
        <v>1396</v>
      </c>
      <c r="B170" t="s">
        <v>1397</v>
      </c>
      <c r="C170" s="18">
        <v>0.36709504949999999</v>
      </c>
      <c r="D170" t="s">
        <v>786</v>
      </c>
      <c r="E170" t="s">
        <v>128</v>
      </c>
      <c r="F170" t="s">
        <v>787</v>
      </c>
      <c r="G170" s="18">
        <v>0.13812965399999999</v>
      </c>
      <c r="H170" t="s">
        <v>675</v>
      </c>
      <c r="I170" t="s">
        <v>130</v>
      </c>
      <c r="J170" t="s">
        <v>788</v>
      </c>
      <c r="K170" s="18">
        <v>1.3966956404999999</v>
      </c>
      <c r="L170" t="s">
        <v>64</v>
      </c>
      <c r="M170" t="s">
        <v>130</v>
      </c>
      <c r="N170" t="s">
        <v>789</v>
      </c>
      <c r="O170" s="18">
        <v>1.2995462074999999</v>
      </c>
      <c r="P170" t="s">
        <v>1398</v>
      </c>
      <c r="Q170" t="s">
        <v>134</v>
      </c>
      <c r="R170" t="s">
        <v>1399</v>
      </c>
      <c r="S170" s="18">
        <v>0.35068321419999998</v>
      </c>
      <c r="T170" t="s">
        <v>675</v>
      </c>
      <c r="U170" t="s">
        <v>130</v>
      </c>
      <c r="V170" t="s">
        <v>676</v>
      </c>
      <c r="W170" s="18">
        <v>0.16452791359999999</v>
      </c>
      <c r="X170" t="s">
        <v>64</v>
      </c>
      <c r="Y170" t="s">
        <v>130</v>
      </c>
      <c r="Z170" t="s">
        <v>790</v>
      </c>
      <c r="AA170" s="18">
        <v>0.35068321419999998</v>
      </c>
      <c r="AB170" t="s">
        <v>791</v>
      </c>
      <c r="AC170" t="s">
        <v>128</v>
      </c>
      <c r="AD170" t="s">
        <v>792</v>
      </c>
      <c r="AE170" s="18">
        <v>0.2360884221</v>
      </c>
      <c r="AF170" t="s">
        <v>1400</v>
      </c>
      <c r="AG170" t="s">
        <v>143</v>
      </c>
      <c r="AH170" t="s">
        <v>1401</v>
      </c>
      <c r="AI170" s="18">
        <v>0.150476839</v>
      </c>
      <c r="AJ170" t="s">
        <v>1402</v>
      </c>
      <c r="AK170" t="s">
        <v>134</v>
      </c>
      <c r="AL170" t="s">
        <v>1403</v>
      </c>
      <c r="AM170" t="s">
        <v>675</v>
      </c>
      <c r="AN170" t="s">
        <v>130</v>
      </c>
      <c r="AO170" t="s">
        <v>788</v>
      </c>
      <c r="AP170" s="18">
        <v>0.13812965399999999</v>
      </c>
      <c r="AQ170" t="s">
        <v>123</v>
      </c>
      <c r="AR170" t="b">
        <f>ISNUMBER(SEARCH('Consulta Por Puntos Baloto'!$E$5,B170,1))</f>
        <v>0</v>
      </c>
      <c r="AS170">
        <f t="shared" si="4"/>
        <v>7</v>
      </c>
      <c r="AT170" t="str">
        <f t="shared" si="5"/>
        <v>Cajero automático</v>
      </c>
    </row>
    <row r="171" spans="1:46">
      <c r="A171" t="s">
        <v>1404</v>
      </c>
      <c r="B171" t="s">
        <v>1405</v>
      </c>
      <c r="C171" s="18">
        <v>3.1108566346000002</v>
      </c>
      <c r="D171" t="s">
        <v>526</v>
      </c>
      <c r="E171" t="s">
        <v>128</v>
      </c>
      <c r="F171" t="s">
        <v>527</v>
      </c>
      <c r="G171" s="18">
        <v>0.5199588329</v>
      </c>
      <c r="H171" t="s">
        <v>1406</v>
      </c>
      <c r="I171" t="s">
        <v>130</v>
      </c>
      <c r="J171" t="s">
        <v>1407</v>
      </c>
      <c r="K171" s="18">
        <v>2.0455812765000001</v>
      </c>
      <c r="L171" t="s">
        <v>64</v>
      </c>
      <c r="M171" t="s">
        <v>130</v>
      </c>
      <c r="N171" t="s">
        <v>529</v>
      </c>
      <c r="O171" s="18">
        <v>1.2062506481999999</v>
      </c>
      <c r="P171" t="s">
        <v>1300</v>
      </c>
      <c r="Q171" t="s">
        <v>134</v>
      </c>
      <c r="R171" t="s">
        <v>1301</v>
      </c>
      <c r="S171" s="18">
        <v>3.8355349314999998</v>
      </c>
      <c r="T171" t="s">
        <v>371</v>
      </c>
      <c r="U171" t="s">
        <v>130</v>
      </c>
      <c r="V171" t="s">
        <v>372</v>
      </c>
      <c r="W171" s="18">
        <v>0.91021676910000004</v>
      </c>
      <c r="X171" t="s">
        <v>64</v>
      </c>
      <c r="Y171" t="s">
        <v>130</v>
      </c>
      <c r="Z171" t="s">
        <v>532</v>
      </c>
      <c r="AA171" s="18">
        <v>0.55055724890000002</v>
      </c>
      <c r="AB171" t="s">
        <v>533</v>
      </c>
      <c r="AC171" t="s">
        <v>128</v>
      </c>
      <c r="AD171" t="s">
        <v>534</v>
      </c>
      <c r="AE171" s="18">
        <v>0.28566196910000002</v>
      </c>
      <c r="AF171" t="s">
        <v>1408</v>
      </c>
      <c r="AG171" t="s">
        <v>143</v>
      </c>
      <c r="AH171" t="s">
        <v>1409</v>
      </c>
      <c r="AI171" s="18">
        <v>4.2106225099999998E-2</v>
      </c>
      <c r="AJ171" t="s">
        <v>1410</v>
      </c>
      <c r="AK171" t="s">
        <v>134</v>
      </c>
      <c r="AL171" t="s">
        <v>1411</v>
      </c>
      <c r="AM171" t="s">
        <v>1410</v>
      </c>
      <c r="AN171" t="s">
        <v>134</v>
      </c>
      <c r="AO171" t="s">
        <v>1411</v>
      </c>
      <c r="AP171" s="18">
        <v>4.2106225099999998E-2</v>
      </c>
      <c r="AQ171" t="s">
        <v>123</v>
      </c>
      <c r="AR171" t="b">
        <f>ISNUMBER(SEARCH('Consulta Por Puntos Baloto'!$E$5,B171,1))</f>
        <v>0</v>
      </c>
      <c r="AS171">
        <f t="shared" si="4"/>
        <v>35</v>
      </c>
      <c r="AT171" t="str">
        <f t="shared" si="5"/>
        <v>Punto red</v>
      </c>
    </row>
    <row r="172" spans="1:46">
      <c r="A172" t="s">
        <v>1412</v>
      </c>
      <c r="B172" t="s">
        <v>1413</v>
      </c>
      <c r="C172" s="18">
        <v>0.564432673</v>
      </c>
      <c r="D172" t="s">
        <v>786</v>
      </c>
      <c r="E172" t="s">
        <v>128</v>
      </c>
      <c r="F172" t="s">
        <v>787</v>
      </c>
      <c r="G172" s="18">
        <v>0.67135320750000005</v>
      </c>
      <c r="H172" t="s">
        <v>64</v>
      </c>
      <c r="I172" t="s">
        <v>130</v>
      </c>
      <c r="J172" t="s">
        <v>1414</v>
      </c>
      <c r="K172" s="18">
        <v>1.3573726299</v>
      </c>
      <c r="L172" t="s">
        <v>64</v>
      </c>
      <c r="M172" t="s">
        <v>130</v>
      </c>
      <c r="N172" t="s">
        <v>789</v>
      </c>
      <c r="O172" s="18">
        <v>1.4276322481999999</v>
      </c>
      <c r="P172" t="s">
        <v>1398</v>
      </c>
      <c r="Q172" t="s">
        <v>134</v>
      </c>
      <c r="R172" t="s">
        <v>1399</v>
      </c>
      <c r="S172" s="18">
        <v>0.58789163820000001</v>
      </c>
      <c r="T172" t="s">
        <v>675</v>
      </c>
      <c r="U172" t="s">
        <v>130</v>
      </c>
      <c r="V172" t="s">
        <v>676</v>
      </c>
      <c r="W172" s="18">
        <v>0.77045930039999999</v>
      </c>
      <c r="X172" t="s">
        <v>64</v>
      </c>
      <c r="Y172" t="s">
        <v>130</v>
      </c>
      <c r="Z172" t="s">
        <v>790</v>
      </c>
      <c r="AA172" s="18">
        <v>0.58789163820000001</v>
      </c>
      <c r="AB172" t="s">
        <v>791</v>
      </c>
      <c r="AC172" t="s">
        <v>128</v>
      </c>
      <c r="AD172" t="s">
        <v>792</v>
      </c>
      <c r="AE172" s="18">
        <v>3.4294956500000001E-2</v>
      </c>
      <c r="AF172" t="s">
        <v>445</v>
      </c>
      <c r="AG172" t="s">
        <v>143</v>
      </c>
      <c r="AH172" t="s">
        <v>1415</v>
      </c>
      <c r="AI172" s="18">
        <v>0.18725159669999999</v>
      </c>
      <c r="AJ172" t="s">
        <v>1416</v>
      </c>
      <c r="AK172" t="s">
        <v>134</v>
      </c>
      <c r="AL172" t="s">
        <v>1417</v>
      </c>
      <c r="AM172" t="s">
        <v>445</v>
      </c>
      <c r="AN172" t="s">
        <v>143</v>
      </c>
      <c r="AO172" t="s">
        <v>1415</v>
      </c>
      <c r="AP172" s="18">
        <v>3.4294956500000001E-2</v>
      </c>
      <c r="AQ172" t="s">
        <v>123</v>
      </c>
      <c r="AR172" t="b">
        <f>ISNUMBER(SEARCH('Consulta Por Puntos Baloto'!$E$5,B172,1))</f>
        <v>0</v>
      </c>
      <c r="AS172">
        <f t="shared" si="4"/>
        <v>31</v>
      </c>
      <c r="AT172" t="str">
        <f t="shared" si="5"/>
        <v>Punto pago</v>
      </c>
    </row>
    <row r="173" spans="1:46">
      <c r="A173" t="s">
        <v>1418</v>
      </c>
      <c r="B173" t="s">
        <v>1419</v>
      </c>
      <c r="C173" s="18">
        <v>0.12831698859999999</v>
      </c>
      <c r="D173" t="s">
        <v>1420</v>
      </c>
      <c r="E173" t="s">
        <v>128</v>
      </c>
      <c r="F173" t="s">
        <v>1421</v>
      </c>
      <c r="G173" s="18">
        <v>0.12831698859999999</v>
      </c>
      <c r="H173" t="s">
        <v>1422</v>
      </c>
      <c r="I173" t="s">
        <v>130</v>
      </c>
      <c r="J173" t="s">
        <v>1423</v>
      </c>
      <c r="K173" s="18">
        <v>0.12831698859999999</v>
      </c>
      <c r="L173" t="s">
        <v>64</v>
      </c>
      <c r="M173" t="s">
        <v>130</v>
      </c>
      <c r="N173" t="s">
        <v>1424</v>
      </c>
      <c r="O173" s="18">
        <v>0.77609865730000005</v>
      </c>
      <c r="P173" t="s">
        <v>1425</v>
      </c>
      <c r="Q173" t="s">
        <v>134</v>
      </c>
      <c r="R173" t="s">
        <v>1426</v>
      </c>
      <c r="S173" s="18">
        <v>1.4435343792999999</v>
      </c>
      <c r="T173" t="s">
        <v>1086</v>
      </c>
      <c r="U173" t="s">
        <v>130</v>
      </c>
      <c r="V173" t="s">
        <v>1087</v>
      </c>
      <c r="W173" s="18">
        <v>1.2057081088999999</v>
      </c>
      <c r="X173" t="s">
        <v>64</v>
      </c>
      <c r="Y173" t="s">
        <v>130</v>
      </c>
      <c r="Z173" t="s">
        <v>1427</v>
      </c>
      <c r="AA173" s="18">
        <v>0.12831698859999999</v>
      </c>
      <c r="AB173" s="19" t="s">
        <v>1428</v>
      </c>
      <c r="AC173" t="s">
        <v>128</v>
      </c>
      <c r="AD173" t="s">
        <v>1429</v>
      </c>
      <c r="AE173" s="18">
        <v>0.33070988800000001</v>
      </c>
      <c r="AF173" t="s">
        <v>1430</v>
      </c>
      <c r="AG173" t="s">
        <v>143</v>
      </c>
      <c r="AH173" t="s">
        <v>1431</v>
      </c>
      <c r="AI173" s="18">
        <v>3.3357630999999999E-2</v>
      </c>
      <c r="AJ173" t="s">
        <v>349</v>
      </c>
      <c r="AK173" t="s">
        <v>134</v>
      </c>
      <c r="AL173" t="s">
        <v>1432</v>
      </c>
      <c r="AM173" t="s">
        <v>349</v>
      </c>
      <c r="AN173" t="s">
        <v>134</v>
      </c>
      <c r="AO173" t="s">
        <v>1432</v>
      </c>
      <c r="AP173" s="18">
        <v>3.3357630999999999E-2</v>
      </c>
      <c r="AQ173" t="s">
        <v>123</v>
      </c>
      <c r="AR173" t="b">
        <f>ISNUMBER(SEARCH('Consulta Por Puntos Baloto'!$E$5,B173,1))</f>
        <v>0</v>
      </c>
      <c r="AS173">
        <f t="shared" si="4"/>
        <v>35</v>
      </c>
      <c r="AT173" t="str">
        <f t="shared" si="5"/>
        <v>Punto red</v>
      </c>
    </row>
    <row r="174" spans="1:46">
      <c r="A174" t="s">
        <v>1433</v>
      </c>
      <c r="B174" t="s">
        <v>1434</v>
      </c>
      <c r="C174" s="18">
        <v>3.0637031004000002</v>
      </c>
      <c r="D174" t="s">
        <v>169</v>
      </c>
      <c r="E174" t="s">
        <v>128</v>
      </c>
      <c r="F174" t="s">
        <v>170</v>
      </c>
      <c r="G174" s="18">
        <v>1.4917457815999999</v>
      </c>
      <c r="H174" t="s">
        <v>64</v>
      </c>
      <c r="I174" t="s">
        <v>130</v>
      </c>
      <c r="J174" t="s">
        <v>1435</v>
      </c>
      <c r="K174" s="18">
        <v>3.2218072427000002</v>
      </c>
      <c r="L174" t="s">
        <v>64</v>
      </c>
      <c r="M174" t="s">
        <v>130</v>
      </c>
      <c r="N174" t="s">
        <v>172</v>
      </c>
      <c r="O174" s="18">
        <v>1.6940476402</v>
      </c>
      <c r="P174" t="s">
        <v>173</v>
      </c>
      <c r="Q174" t="s">
        <v>134</v>
      </c>
      <c r="R174" t="s">
        <v>174</v>
      </c>
      <c r="S174" s="18">
        <v>1.5466413328999999</v>
      </c>
      <c r="T174" t="s">
        <v>64</v>
      </c>
      <c r="U174" t="s">
        <v>130</v>
      </c>
      <c r="V174" t="s">
        <v>171</v>
      </c>
      <c r="W174" s="18">
        <v>1.3523749007999999</v>
      </c>
      <c r="X174" t="s">
        <v>620</v>
      </c>
      <c r="Y174" t="s">
        <v>130</v>
      </c>
      <c r="Z174" t="s">
        <v>621</v>
      </c>
      <c r="AA174" s="18">
        <v>1.5456585882</v>
      </c>
      <c r="AB174" t="s">
        <v>176</v>
      </c>
      <c r="AC174" t="s">
        <v>128</v>
      </c>
      <c r="AD174" t="s">
        <v>177</v>
      </c>
      <c r="AE174" s="18">
        <v>5.0885603999999999E-3</v>
      </c>
      <c r="AF174" t="s">
        <v>1436</v>
      </c>
      <c r="AG174" t="s">
        <v>143</v>
      </c>
      <c r="AH174" t="s">
        <v>1437</v>
      </c>
      <c r="AI174" s="18">
        <v>0.17892200699999999</v>
      </c>
      <c r="AJ174" t="s">
        <v>1438</v>
      </c>
      <c r="AK174" t="s">
        <v>134</v>
      </c>
      <c r="AL174" t="s">
        <v>1439</v>
      </c>
      <c r="AM174" t="s">
        <v>1436</v>
      </c>
      <c r="AN174" t="s">
        <v>143</v>
      </c>
      <c r="AO174" t="s">
        <v>1437</v>
      </c>
      <c r="AP174" s="18">
        <v>5.0885603999999999E-3</v>
      </c>
      <c r="AQ174" t="s">
        <v>123</v>
      </c>
      <c r="AR174" t="b">
        <f>ISNUMBER(SEARCH('Consulta Por Puntos Baloto'!$E$5,B174,1))</f>
        <v>0</v>
      </c>
      <c r="AS174">
        <f t="shared" si="4"/>
        <v>31</v>
      </c>
      <c r="AT174" t="str">
        <f t="shared" si="5"/>
        <v>Punto pago</v>
      </c>
    </row>
    <row r="175" spans="1:46">
      <c r="A175" t="s">
        <v>1440</v>
      </c>
      <c r="B175" t="s">
        <v>1441</v>
      </c>
      <c r="C175" s="18">
        <v>1.2876002716999999</v>
      </c>
      <c r="D175" t="s">
        <v>584</v>
      </c>
      <c r="E175" t="s">
        <v>128</v>
      </c>
      <c r="F175" t="s">
        <v>585</v>
      </c>
      <c r="G175" s="18">
        <v>0.82605678260000004</v>
      </c>
      <c r="H175" t="s">
        <v>64</v>
      </c>
      <c r="I175" t="s">
        <v>130</v>
      </c>
      <c r="J175" t="s">
        <v>714</v>
      </c>
      <c r="K175" s="18">
        <v>0.82605678260000004</v>
      </c>
      <c r="L175" t="s">
        <v>64</v>
      </c>
      <c r="M175" t="s">
        <v>130</v>
      </c>
      <c r="N175" t="s">
        <v>714</v>
      </c>
      <c r="O175" s="18">
        <v>1.0402125429</v>
      </c>
      <c r="P175" t="s">
        <v>588</v>
      </c>
      <c r="Q175" t="s">
        <v>134</v>
      </c>
      <c r="R175" t="s">
        <v>589</v>
      </c>
      <c r="S175" s="18">
        <v>2.1382229824999999</v>
      </c>
      <c r="T175" t="s">
        <v>469</v>
      </c>
      <c r="U175" t="s">
        <v>130</v>
      </c>
      <c r="V175" t="s">
        <v>470</v>
      </c>
      <c r="W175" s="18">
        <v>1.0771130253000001</v>
      </c>
      <c r="X175" t="s">
        <v>64</v>
      </c>
      <c r="Y175" t="s">
        <v>130</v>
      </c>
      <c r="Z175" t="s">
        <v>590</v>
      </c>
      <c r="AA175" s="18">
        <v>1.9085388675999999</v>
      </c>
      <c r="AB175" t="s">
        <v>637</v>
      </c>
      <c r="AC175" t="s">
        <v>128</v>
      </c>
      <c r="AD175" t="s">
        <v>638</v>
      </c>
      <c r="AE175" s="18">
        <v>0.32860186940000002</v>
      </c>
      <c r="AF175" t="s">
        <v>1442</v>
      </c>
      <c r="AG175" t="s">
        <v>143</v>
      </c>
      <c r="AH175" t="s">
        <v>1443</v>
      </c>
      <c r="AI175" s="18">
        <v>8.0228176400000004E-2</v>
      </c>
      <c r="AJ175" t="s">
        <v>1444</v>
      </c>
      <c r="AK175" t="s">
        <v>134</v>
      </c>
      <c r="AL175" t="s">
        <v>1445</v>
      </c>
      <c r="AM175" t="s">
        <v>1444</v>
      </c>
      <c r="AN175" t="s">
        <v>134</v>
      </c>
      <c r="AO175" t="s">
        <v>1445</v>
      </c>
      <c r="AP175" s="18">
        <v>8.0228176400000004E-2</v>
      </c>
      <c r="AQ175" t="s">
        <v>123</v>
      </c>
      <c r="AR175" t="b">
        <f>ISNUMBER(SEARCH('Consulta Por Puntos Baloto'!$E$5,B175,1))</f>
        <v>0</v>
      </c>
      <c r="AS175">
        <f t="shared" si="4"/>
        <v>35</v>
      </c>
      <c r="AT175" t="str">
        <f t="shared" si="5"/>
        <v>Punto red</v>
      </c>
    </row>
    <row r="176" spans="1:46">
      <c r="A176" t="s">
        <v>1446</v>
      </c>
      <c r="B176" t="s">
        <v>1447</v>
      </c>
      <c r="C176" s="18">
        <v>13.198926554</v>
      </c>
      <c r="D176" t="s">
        <v>1448</v>
      </c>
      <c r="E176" t="s">
        <v>1449</v>
      </c>
      <c r="F176" t="s">
        <v>1450</v>
      </c>
      <c r="G176" s="18">
        <v>13.245952511600001</v>
      </c>
      <c r="H176" t="s">
        <v>64</v>
      </c>
      <c r="I176" t="s">
        <v>1451</v>
      </c>
      <c r="J176" t="s">
        <v>1452</v>
      </c>
      <c r="K176" s="18">
        <v>27.430159316400001</v>
      </c>
      <c r="L176" t="s">
        <v>64</v>
      </c>
      <c r="M176" t="s">
        <v>471</v>
      </c>
      <c r="N176" t="s">
        <v>1453</v>
      </c>
      <c r="O176" s="18">
        <v>13.882477826000001</v>
      </c>
      <c r="P176" t="s">
        <v>1454</v>
      </c>
      <c r="Q176" t="s">
        <v>1449</v>
      </c>
      <c r="R176" t="s">
        <v>1455</v>
      </c>
      <c r="S176" s="18">
        <v>34.778074185299999</v>
      </c>
      <c r="T176" t="s">
        <v>111</v>
      </c>
      <c r="U176" t="s">
        <v>112</v>
      </c>
      <c r="V176" t="s">
        <v>113</v>
      </c>
      <c r="W176" s="18">
        <v>13.9292984201</v>
      </c>
      <c r="X176" t="s">
        <v>64</v>
      </c>
      <c r="Y176" t="s">
        <v>1451</v>
      </c>
      <c r="Z176" t="s">
        <v>1456</v>
      </c>
      <c r="AA176" s="18">
        <v>34.779038050899999</v>
      </c>
      <c r="AB176" s="19" t="s">
        <v>1111</v>
      </c>
      <c r="AC176" t="s">
        <v>509</v>
      </c>
      <c r="AD176" s="19" t="s">
        <v>1112</v>
      </c>
      <c r="AE176" s="18">
        <v>4.6694018035999996</v>
      </c>
      <c r="AF176" t="s">
        <v>1457</v>
      </c>
      <c r="AG176" t="s">
        <v>1458</v>
      </c>
      <c r="AH176" t="s">
        <v>1459</v>
      </c>
      <c r="AI176" s="18">
        <v>4.51146558E-2</v>
      </c>
      <c r="AJ176" t="s">
        <v>1460</v>
      </c>
      <c r="AK176" t="s">
        <v>1461</v>
      </c>
      <c r="AL176" t="s">
        <v>1462</v>
      </c>
      <c r="AM176" t="s">
        <v>1460</v>
      </c>
      <c r="AN176" t="s">
        <v>1461</v>
      </c>
      <c r="AO176" t="s">
        <v>1462</v>
      </c>
      <c r="AP176" s="18">
        <v>4.51146558E-2</v>
      </c>
      <c r="AQ176" t="s">
        <v>123</v>
      </c>
      <c r="AR176" t="b">
        <f>ISNUMBER(SEARCH('Consulta Por Puntos Baloto'!$E$5,B176,1))</f>
        <v>0</v>
      </c>
      <c r="AS176">
        <f t="shared" si="4"/>
        <v>35</v>
      </c>
      <c r="AT176" t="str">
        <f t="shared" si="5"/>
        <v>Punto red</v>
      </c>
    </row>
    <row r="177" spans="1:46">
      <c r="A177" t="s">
        <v>1463</v>
      </c>
      <c r="B177" t="s">
        <v>1464</v>
      </c>
      <c r="C177" s="18">
        <v>7.7259538505999998</v>
      </c>
      <c r="D177" t="s">
        <v>1448</v>
      </c>
      <c r="E177" t="s">
        <v>1449</v>
      </c>
      <c r="F177" t="s">
        <v>1450</v>
      </c>
      <c r="G177" s="18">
        <v>7.6414229360999997</v>
      </c>
      <c r="H177" t="s">
        <v>64</v>
      </c>
      <c r="I177" t="s">
        <v>1451</v>
      </c>
      <c r="J177" t="s">
        <v>1452</v>
      </c>
      <c r="K177" s="18">
        <v>14.4623837429</v>
      </c>
      <c r="L177" t="s">
        <v>64</v>
      </c>
      <c r="M177" t="s">
        <v>471</v>
      </c>
      <c r="N177" t="s">
        <v>1453</v>
      </c>
      <c r="O177" s="18">
        <v>8.4385548435000004</v>
      </c>
      <c r="P177" t="s">
        <v>1454</v>
      </c>
      <c r="Q177" t="s">
        <v>1449</v>
      </c>
      <c r="R177" t="s">
        <v>1455</v>
      </c>
      <c r="S177" s="18">
        <v>23.4437963606</v>
      </c>
      <c r="T177" t="s">
        <v>111</v>
      </c>
      <c r="U177" t="s">
        <v>112</v>
      </c>
      <c r="V177" t="s">
        <v>113</v>
      </c>
      <c r="W177" s="18">
        <v>8.4188204384999992</v>
      </c>
      <c r="X177" t="s">
        <v>64</v>
      </c>
      <c r="Y177" t="s">
        <v>1451</v>
      </c>
      <c r="Z177" t="s">
        <v>1456</v>
      </c>
      <c r="AA177" s="18">
        <v>23.444483683800001</v>
      </c>
      <c r="AB177" s="19" t="s">
        <v>1111</v>
      </c>
      <c r="AC177" t="s">
        <v>509</v>
      </c>
      <c r="AD177" s="19" t="s">
        <v>1112</v>
      </c>
      <c r="AE177" s="18">
        <v>3.8531002600000003E-2</v>
      </c>
      <c r="AF177" t="s">
        <v>1465</v>
      </c>
      <c r="AG177" t="s">
        <v>1466</v>
      </c>
      <c r="AH177" t="s">
        <v>1467</v>
      </c>
      <c r="AI177" s="18">
        <v>1.7432636000000001E-3</v>
      </c>
      <c r="AJ177" t="s">
        <v>1468</v>
      </c>
      <c r="AK177" t="s">
        <v>1469</v>
      </c>
      <c r="AL177" t="s">
        <v>1470</v>
      </c>
      <c r="AM177" t="s">
        <v>1468</v>
      </c>
      <c r="AN177" t="s">
        <v>1469</v>
      </c>
      <c r="AO177" t="s">
        <v>1470</v>
      </c>
      <c r="AP177" s="18">
        <v>1.7432636000000001E-3</v>
      </c>
      <c r="AQ177" t="s">
        <v>123</v>
      </c>
      <c r="AR177" t="b">
        <f>ISNUMBER(SEARCH('Consulta Por Puntos Baloto'!$E$5,B177,1))</f>
        <v>0</v>
      </c>
      <c r="AS177">
        <f t="shared" si="4"/>
        <v>35</v>
      </c>
      <c r="AT177" t="str">
        <f t="shared" si="5"/>
        <v>Punto red</v>
      </c>
    </row>
    <row r="178" spans="1:46">
      <c r="A178" t="s">
        <v>1471</v>
      </c>
      <c r="B178" t="s">
        <v>1472</v>
      </c>
      <c r="C178" s="18">
        <v>1.1983830569</v>
      </c>
      <c r="D178" t="s">
        <v>1448</v>
      </c>
      <c r="E178" t="s">
        <v>1449</v>
      </c>
      <c r="F178" t="s">
        <v>1450</v>
      </c>
      <c r="G178" s="18">
        <v>0.41507407800000001</v>
      </c>
      <c r="H178" t="s">
        <v>64</v>
      </c>
      <c r="I178" t="s">
        <v>1451</v>
      </c>
      <c r="J178" t="s">
        <v>1456</v>
      </c>
      <c r="K178" s="18">
        <v>18.857217686199998</v>
      </c>
      <c r="L178" t="s">
        <v>64</v>
      </c>
      <c r="M178" t="s">
        <v>471</v>
      </c>
      <c r="N178" t="s">
        <v>1453</v>
      </c>
      <c r="O178" s="18">
        <v>0.41507408229999998</v>
      </c>
      <c r="P178" t="s">
        <v>1454</v>
      </c>
      <c r="Q178" t="s">
        <v>1449</v>
      </c>
      <c r="R178" t="s">
        <v>1455</v>
      </c>
      <c r="S178" s="18">
        <v>28.724975042699999</v>
      </c>
      <c r="T178" t="s">
        <v>469</v>
      </c>
      <c r="U178" t="s">
        <v>130</v>
      </c>
      <c r="V178" t="s">
        <v>470</v>
      </c>
      <c r="W178" s="18">
        <v>0.3677103967</v>
      </c>
      <c r="X178" t="s">
        <v>64</v>
      </c>
      <c r="Y178" t="s">
        <v>1451</v>
      </c>
      <c r="Z178" t="s">
        <v>1456</v>
      </c>
      <c r="AA178" s="18">
        <v>27.594348756399999</v>
      </c>
      <c r="AB178" s="19" t="s">
        <v>473</v>
      </c>
      <c r="AC178" t="s">
        <v>128</v>
      </c>
      <c r="AD178" t="s">
        <v>474</v>
      </c>
      <c r="AE178" s="18">
        <v>0.25766447809999998</v>
      </c>
      <c r="AF178" t="s">
        <v>1473</v>
      </c>
      <c r="AG178" t="s">
        <v>1474</v>
      </c>
      <c r="AH178" t="s">
        <v>1475</v>
      </c>
      <c r="AI178" s="18">
        <v>0.28878217960000002</v>
      </c>
      <c r="AJ178" t="s">
        <v>1476</v>
      </c>
      <c r="AK178" t="s">
        <v>1449</v>
      </c>
      <c r="AL178" t="s">
        <v>1477</v>
      </c>
      <c r="AM178" t="s">
        <v>1473</v>
      </c>
      <c r="AN178" t="s">
        <v>1474</v>
      </c>
      <c r="AO178" t="s">
        <v>1475</v>
      </c>
      <c r="AP178" s="18">
        <v>0.25766447809999998</v>
      </c>
      <c r="AQ178" t="s">
        <v>123</v>
      </c>
      <c r="AR178" t="b">
        <f>ISNUMBER(SEARCH('Consulta Por Puntos Baloto'!$E$5,B178,1))</f>
        <v>0</v>
      </c>
      <c r="AS178">
        <f t="shared" si="4"/>
        <v>31</v>
      </c>
      <c r="AT178" t="str">
        <f t="shared" si="5"/>
        <v>Punto pago</v>
      </c>
    </row>
    <row r="179" spans="1:46">
      <c r="A179" t="s">
        <v>1478</v>
      </c>
      <c r="B179" t="s">
        <v>1479</v>
      </c>
      <c r="C179" s="18">
        <v>12.5246324436</v>
      </c>
      <c r="D179" t="s">
        <v>1448</v>
      </c>
      <c r="E179" t="s">
        <v>1449</v>
      </c>
      <c r="F179" t="s">
        <v>1450</v>
      </c>
      <c r="G179" s="18">
        <v>12.5317057248</v>
      </c>
      <c r="H179" t="s">
        <v>64</v>
      </c>
      <c r="I179" t="s">
        <v>1451</v>
      </c>
      <c r="J179" t="s">
        <v>1452</v>
      </c>
      <c r="K179" s="18">
        <v>23.685103774800002</v>
      </c>
      <c r="L179" t="s">
        <v>64</v>
      </c>
      <c r="M179" t="s">
        <v>471</v>
      </c>
      <c r="N179" t="s">
        <v>1453</v>
      </c>
      <c r="O179" s="18">
        <v>13.3383691687</v>
      </c>
      <c r="P179" t="s">
        <v>1454</v>
      </c>
      <c r="Q179" t="s">
        <v>1449</v>
      </c>
      <c r="R179" t="s">
        <v>1455</v>
      </c>
      <c r="S179" s="18">
        <v>30.266227379899998</v>
      </c>
      <c r="T179" t="s">
        <v>111</v>
      </c>
      <c r="U179" t="s">
        <v>112</v>
      </c>
      <c r="V179" t="s">
        <v>113</v>
      </c>
      <c r="W179" s="18">
        <v>13.3683235095</v>
      </c>
      <c r="X179" t="s">
        <v>64</v>
      </c>
      <c r="Y179" t="s">
        <v>1451</v>
      </c>
      <c r="Z179" t="s">
        <v>1456</v>
      </c>
      <c r="AA179" s="18">
        <v>30.267231472100001</v>
      </c>
      <c r="AB179" s="19" t="s">
        <v>1111</v>
      </c>
      <c r="AC179" t="s">
        <v>509</v>
      </c>
      <c r="AD179" s="19" t="s">
        <v>1112</v>
      </c>
      <c r="AE179" s="18">
        <v>3.3634974200000001E-2</v>
      </c>
      <c r="AF179" t="s">
        <v>1457</v>
      </c>
      <c r="AG179" t="s">
        <v>1458</v>
      </c>
      <c r="AH179" t="s">
        <v>1459</v>
      </c>
      <c r="AI179" s="18">
        <v>1.3670305299999999E-2</v>
      </c>
      <c r="AJ179" t="s">
        <v>1480</v>
      </c>
      <c r="AK179" t="s">
        <v>1458</v>
      </c>
      <c r="AL179" t="s">
        <v>1481</v>
      </c>
      <c r="AM179" t="s">
        <v>1480</v>
      </c>
      <c r="AN179" t="s">
        <v>1458</v>
      </c>
      <c r="AO179" t="s">
        <v>1481</v>
      </c>
      <c r="AP179" s="18">
        <v>1.3670305299999999E-2</v>
      </c>
      <c r="AQ179" t="s">
        <v>123</v>
      </c>
      <c r="AR179" t="b">
        <f>ISNUMBER(SEARCH('Consulta Por Puntos Baloto'!$E$5,B179,1))</f>
        <v>0</v>
      </c>
      <c r="AS179">
        <f t="shared" si="4"/>
        <v>35</v>
      </c>
      <c r="AT179" t="str">
        <f t="shared" si="5"/>
        <v>Punto red</v>
      </c>
    </row>
    <row r="180" spans="1:46">
      <c r="A180" t="s">
        <v>1482</v>
      </c>
      <c r="B180" t="s">
        <v>1483</v>
      </c>
      <c r="C180" s="18">
        <v>0.45496540660000001</v>
      </c>
      <c r="D180" t="s">
        <v>1448</v>
      </c>
      <c r="E180" t="s">
        <v>1449</v>
      </c>
      <c r="F180" t="s">
        <v>1450</v>
      </c>
      <c r="G180" s="18">
        <v>0.34384219249999998</v>
      </c>
      <c r="H180" t="s">
        <v>64</v>
      </c>
      <c r="I180" t="s">
        <v>1451</v>
      </c>
      <c r="J180" t="s">
        <v>1452</v>
      </c>
      <c r="K180" s="18">
        <v>18.420253109800001</v>
      </c>
      <c r="L180" t="s">
        <v>64</v>
      </c>
      <c r="M180" t="s">
        <v>471</v>
      </c>
      <c r="N180" t="s">
        <v>1453</v>
      </c>
      <c r="O180" s="18">
        <v>1.1235959892</v>
      </c>
      <c r="P180" t="s">
        <v>1454</v>
      </c>
      <c r="Q180" t="s">
        <v>1449</v>
      </c>
      <c r="R180" t="s">
        <v>1455</v>
      </c>
      <c r="S180" s="18">
        <v>28.650053181299999</v>
      </c>
      <c r="T180" t="s">
        <v>469</v>
      </c>
      <c r="U180" t="s">
        <v>130</v>
      </c>
      <c r="V180" t="s">
        <v>470</v>
      </c>
      <c r="W180" s="18">
        <v>1.1158489931</v>
      </c>
      <c r="X180" t="s">
        <v>64</v>
      </c>
      <c r="Y180" t="s">
        <v>1451</v>
      </c>
      <c r="Z180" t="s">
        <v>1456</v>
      </c>
      <c r="AA180" s="18">
        <v>27.307847111000001</v>
      </c>
      <c r="AB180" s="19" t="s">
        <v>473</v>
      </c>
      <c r="AC180" t="s">
        <v>128</v>
      </c>
      <c r="AD180" t="s">
        <v>474</v>
      </c>
      <c r="AE180" s="18">
        <v>0.42743911080000002</v>
      </c>
      <c r="AF180" t="s">
        <v>1484</v>
      </c>
      <c r="AG180" t="s">
        <v>1449</v>
      </c>
      <c r="AH180" t="s">
        <v>1485</v>
      </c>
      <c r="AI180" s="18">
        <v>0.17475350340000001</v>
      </c>
      <c r="AJ180" t="s">
        <v>1486</v>
      </c>
      <c r="AK180" t="s">
        <v>1449</v>
      </c>
      <c r="AL180" t="s">
        <v>1487</v>
      </c>
      <c r="AM180" t="s">
        <v>1486</v>
      </c>
      <c r="AN180" t="s">
        <v>1449</v>
      </c>
      <c r="AO180" t="s">
        <v>1487</v>
      </c>
      <c r="AP180" s="18">
        <v>0.17475350340000001</v>
      </c>
      <c r="AQ180" t="s">
        <v>123</v>
      </c>
      <c r="AR180" t="b">
        <f>ISNUMBER(SEARCH('Consulta Por Puntos Baloto'!$E$5,B180,1))</f>
        <v>0</v>
      </c>
      <c r="AS180">
        <f t="shared" si="4"/>
        <v>35</v>
      </c>
      <c r="AT180" t="str">
        <f t="shared" si="5"/>
        <v>Punto red</v>
      </c>
    </row>
    <row r="181" spans="1:46">
      <c r="A181" t="s">
        <v>1488</v>
      </c>
      <c r="B181" t="s">
        <v>1489</v>
      </c>
      <c r="C181" s="18">
        <v>0.41099933830000002</v>
      </c>
      <c r="D181" t="s">
        <v>1448</v>
      </c>
      <c r="E181" t="s">
        <v>1449</v>
      </c>
      <c r="F181" t="s">
        <v>1450</v>
      </c>
      <c r="G181" s="18">
        <v>0.3551512228</v>
      </c>
      <c r="H181" t="s">
        <v>64</v>
      </c>
      <c r="I181" t="s">
        <v>1451</v>
      </c>
      <c r="J181" t="s">
        <v>1452</v>
      </c>
      <c r="K181" s="18">
        <v>18.602734313700001</v>
      </c>
      <c r="L181" t="s">
        <v>64</v>
      </c>
      <c r="M181" t="s">
        <v>471</v>
      </c>
      <c r="N181" t="s">
        <v>1453</v>
      </c>
      <c r="O181" s="18">
        <v>0.65982490650000003</v>
      </c>
      <c r="P181" t="s">
        <v>1454</v>
      </c>
      <c r="Q181" t="s">
        <v>1449</v>
      </c>
      <c r="R181" t="s">
        <v>1455</v>
      </c>
      <c r="S181" s="18">
        <v>28.713130666600001</v>
      </c>
      <c r="T181" t="s">
        <v>469</v>
      </c>
      <c r="U181" t="s">
        <v>130</v>
      </c>
      <c r="V181" t="s">
        <v>470</v>
      </c>
      <c r="W181" s="18">
        <v>0.64564709149999999</v>
      </c>
      <c r="X181" t="s">
        <v>64</v>
      </c>
      <c r="Y181" t="s">
        <v>1451</v>
      </c>
      <c r="Z181" t="s">
        <v>1456</v>
      </c>
      <c r="AA181" s="18">
        <v>27.442757714599999</v>
      </c>
      <c r="AB181" s="19" t="s">
        <v>473</v>
      </c>
      <c r="AC181" t="s">
        <v>128</v>
      </c>
      <c r="AD181" t="s">
        <v>474</v>
      </c>
      <c r="AE181" s="18">
        <v>0.17697724249999999</v>
      </c>
      <c r="AF181" t="s">
        <v>1490</v>
      </c>
      <c r="AG181" t="s">
        <v>1449</v>
      </c>
      <c r="AH181" t="s">
        <v>1491</v>
      </c>
      <c r="AI181" s="18">
        <v>0.20405318929999999</v>
      </c>
      <c r="AJ181" t="s">
        <v>1492</v>
      </c>
      <c r="AK181" t="s">
        <v>1449</v>
      </c>
      <c r="AL181" t="s">
        <v>1493</v>
      </c>
      <c r="AM181" t="s">
        <v>1490</v>
      </c>
      <c r="AN181" t="s">
        <v>1449</v>
      </c>
      <c r="AO181" t="s">
        <v>1491</v>
      </c>
      <c r="AP181" s="18">
        <v>0.17697724249999999</v>
      </c>
      <c r="AQ181" t="s">
        <v>123</v>
      </c>
      <c r="AR181" t="b">
        <f>ISNUMBER(SEARCH('Consulta Por Puntos Baloto'!$E$5,B181,1))</f>
        <v>0</v>
      </c>
      <c r="AS181">
        <f t="shared" si="4"/>
        <v>31</v>
      </c>
      <c r="AT181" t="str">
        <f t="shared" si="5"/>
        <v>Punto pago</v>
      </c>
    </row>
    <row r="182" spans="1:46">
      <c r="A182" t="s">
        <v>1494</v>
      </c>
      <c r="B182" t="s">
        <v>1495</v>
      </c>
      <c r="C182" s="18">
        <v>0.1220646506</v>
      </c>
      <c r="D182" t="s">
        <v>1448</v>
      </c>
      <c r="E182" t="s">
        <v>1449</v>
      </c>
      <c r="F182" t="s">
        <v>1450</v>
      </c>
      <c r="G182" s="18">
        <v>0.23685627940000001</v>
      </c>
      <c r="H182" t="s">
        <v>64</v>
      </c>
      <c r="I182" t="s">
        <v>1451</v>
      </c>
      <c r="J182" t="s">
        <v>1452</v>
      </c>
      <c r="K182" s="18">
        <v>18.979921647299999</v>
      </c>
      <c r="L182" t="s">
        <v>64</v>
      </c>
      <c r="M182" t="s">
        <v>471</v>
      </c>
      <c r="N182" t="s">
        <v>1453</v>
      </c>
      <c r="O182" s="18">
        <v>0.81997827209999996</v>
      </c>
      <c r="P182" t="s">
        <v>1454</v>
      </c>
      <c r="Q182" t="s">
        <v>1449</v>
      </c>
      <c r="R182" t="s">
        <v>1455</v>
      </c>
      <c r="S182" s="18">
        <v>29.157261833900002</v>
      </c>
      <c r="T182" t="s">
        <v>469</v>
      </c>
      <c r="U182" t="s">
        <v>130</v>
      </c>
      <c r="V182" t="s">
        <v>470</v>
      </c>
      <c r="W182" s="18">
        <v>0.84452880090000004</v>
      </c>
      <c r="X182" t="s">
        <v>64</v>
      </c>
      <c r="Y182" t="s">
        <v>1451</v>
      </c>
      <c r="Z182" t="s">
        <v>1456</v>
      </c>
      <c r="AA182" s="18">
        <v>27.850699566599999</v>
      </c>
      <c r="AB182" s="19" t="s">
        <v>473</v>
      </c>
      <c r="AC182" t="s">
        <v>128</v>
      </c>
      <c r="AD182" t="s">
        <v>474</v>
      </c>
      <c r="AE182" s="18">
        <v>0.14997479389999999</v>
      </c>
      <c r="AF182" t="s">
        <v>1484</v>
      </c>
      <c r="AG182" t="s">
        <v>1449</v>
      </c>
      <c r="AH182" t="s">
        <v>1485</v>
      </c>
      <c r="AI182" s="18">
        <v>1.2835165500000001E-2</v>
      </c>
      <c r="AJ182" t="s">
        <v>1496</v>
      </c>
      <c r="AK182" t="s">
        <v>1461</v>
      </c>
      <c r="AL182" t="s">
        <v>1497</v>
      </c>
      <c r="AM182" t="s">
        <v>1496</v>
      </c>
      <c r="AN182" t="s">
        <v>1461</v>
      </c>
      <c r="AO182" t="s">
        <v>1497</v>
      </c>
      <c r="AP182" s="18">
        <v>1.2835165500000001E-2</v>
      </c>
      <c r="AQ182" t="s">
        <v>123</v>
      </c>
      <c r="AR182" t="b">
        <f>ISNUMBER(SEARCH('Consulta Por Puntos Baloto'!$E$5,B182,1))</f>
        <v>0</v>
      </c>
      <c r="AS182">
        <f t="shared" si="4"/>
        <v>35</v>
      </c>
      <c r="AT182" t="str">
        <f t="shared" si="5"/>
        <v>Punto red</v>
      </c>
    </row>
    <row r="183" spans="1:46">
      <c r="A183" t="s">
        <v>1498</v>
      </c>
      <c r="B183" t="s">
        <v>1499</v>
      </c>
      <c r="C183" s="18">
        <v>7.4629517755999997</v>
      </c>
      <c r="D183" t="s">
        <v>1500</v>
      </c>
      <c r="E183" t="s">
        <v>1501</v>
      </c>
      <c r="F183" t="s">
        <v>1502</v>
      </c>
      <c r="G183" s="18">
        <v>6.5723235984999997</v>
      </c>
      <c r="H183" t="s">
        <v>64</v>
      </c>
      <c r="I183" t="s">
        <v>130</v>
      </c>
      <c r="J183" t="s">
        <v>1435</v>
      </c>
      <c r="K183" s="18">
        <v>8.0300893587999997</v>
      </c>
      <c r="L183" t="s">
        <v>64</v>
      </c>
      <c r="M183" t="s">
        <v>130</v>
      </c>
      <c r="N183" t="s">
        <v>172</v>
      </c>
      <c r="O183" s="18">
        <v>6.7898476710000004</v>
      </c>
      <c r="P183" t="s">
        <v>173</v>
      </c>
      <c r="Q183" t="s">
        <v>134</v>
      </c>
      <c r="R183" t="s">
        <v>174</v>
      </c>
      <c r="S183" s="18">
        <v>6.6304323305999997</v>
      </c>
      <c r="T183" t="s">
        <v>64</v>
      </c>
      <c r="U183" t="s">
        <v>130</v>
      </c>
      <c r="V183" t="s">
        <v>171</v>
      </c>
      <c r="W183" s="18">
        <v>6.6834743544000004</v>
      </c>
      <c r="X183" t="s">
        <v>620</v>
      </c>
      <c r="Y183" t="s">
        <v>130</v>
      </c>
      <c r="Z183" t="s">
        <v>621</v>
      </c>
      <c r="AA183" s="18">
        <v>6.5994029064999999</v>
      </c>
      <c r="AB183" t="s">
        <v>176</v>
      </c>
      <c r="AC183" t="s">
        <v>128</v>
      </c>
      <c r="AD183" t="s">
        <v>177</v>
      </c>
      <c r="AE183" s="18">
        <v>2.2205369799999999E-2</v>
      </c>
      <c r="AF183" t="s">
        <v>1503</v>
      </c>
      <c r="AG183" t="s">
        <v>1504</v>
      </c>
      <c r="AH183" t="s">
        <v>1505</v>
      </c>
      <c r="AI183" s="18">
        <v>7.3080208000000004E-3</v>
      </c>
      <c r="AJ183" t="s">
        <v>1506</v>
      </c>
      <c r="AK183" t="s">
        <v>1504</v>
      </c>
      <c r="AL183" t="s">
        <v>1507</v>
      </c>
      <c r="AM183" t="s">
        <v>1506</v>
      </c>
      <c r="AN183" t="s">
        <v>1504</v>
      </c>
      <c r="AO183" t="s">
        <v>1507</v>
      </c>
      <c r="AP183" s="18">
        <v>7.3080208000000004E-3</v>
      </c>
      <c r="AQ183" t="s">
        <v>123</v>
      </c>
      <c r="AR183" t="b">
        <f>ISNUMBER(SEARCH('Consulta Por Puntos Baloto'!$E$5,B183,1))</f>
        <v>0</v>
      </c>
      <c r="AS183">
        <f t="shared" si="4"/>
        <v>35</v>
      </c>
      <c r="AT183" t="str">
        <f t="shared" si="5"/>
        <v>Punto red</v>
      </c>
    </row>
    <row r="184" spans="1:46">
      <c r="A184" t="s">
        <v>1508</v>
      </c>
      <c r="B184" t="s">
        <v>1509</v>
      </c>
      <c r="C184" s="18">
        <v>0.66146982489999995</v>
      </c>
      <c r="D184" t="s">
        <v>1510</v>
      </c>
      <c r="E184" t="s">
        <v>1511</v>
      </c>
      <c r="F184" t="s">
        <v>1512</v>
      </c>
      <c r="G184" s="18">
        <v>6.0307732531999996</v>
      </c>
      <c r="H184" t="s">
        <v>64</v>
      </c>
      <c r="I184" t="s">
        <v>471</v>
      </c>
      <c r="J184" t="s">
        <v>1453</v>
      </c>
      <c r="K184" s="18">
        <v>6.0181809056000004</v>
      </c>
      <c r="L184" t="s">
        <v>64</v>
      </c>
      <c r="M184" t="s">
        <v>471</v>
      </c>
      <c r="N184" t="s">
        <v>1453</v>
      </c>
      <c r="O184" s="18">
        <v>13.0232357929</v>
      </c>
      <c r="P184" t="s">
        <v>1454</v>
      </c>
      <c r="Q184" t="s">
        <v>1449</v>
      </c>
      <c r="R184" t="s">
        <v>1455</v>
      </c>
      <c r="S184" s="18">
        <v>16.929653550899999</v>
      </c>
      <c r="T184" t="s">
        <v>469</v>
      </c>
      <c r="U184" t="s">
        <v>130</v>
      </c>
      <c r="V184" t="s">
        <v>470</v>
      </c>
      <c r="W184" s="18">
        <v>11.5054436855</v>
      </c>
      <c r="X184" t="s">
        <v>64</v>
      </c>
      <c r="Y184" t="s">
        <v>471</v>
      </c>
      <c r="Z184" t="s">
        <v>472</v>
      </c>
      <c r="AA184" s="18">
        <v>15.015283993000001</v>
      </c>
      <c r="AB184" s="19" t="s">
        <v>473</v>
      </c>
      <c r="AC184" t="s">
        <v>128</v>
      </c>
      <c r="AD184" t="s">
        <v>474</v>
      </c>
      <c r="AE184" s="18">
        <v>0.39348143429999999</v>
      </c>
      <c r="AF184" t="s">
        <v>1513</v>
      </c>
      <c r="AG184" t="s">
        <v>1511</v>
      </c>
      <c r="AH184" t="s">
        <v>1514</v>
      </c>
      <c r="AI184" s="18">
        <v>6.3856784599999994E-2</v>
      </c>
      <c r="AJ184" t="s">
        <v>1515</v>
      </c>
      <c r="AK184" t="s">
        <v>1511</v>
      </c>
      <c r="AL184" t="s">
        <v>1516</v>
      </c>
      <c r="AM184" t="s">
        <v>1515</v>
      </c>
      <c r="AN184" t="s">
        <v>1511</v>
      </c>
      <c r="AO184" t="s">
        <v>1516</v>
      </c>
      <c r="AP184" s="18">
        <v>6.3856784599999994E-2</v>
      </c>
      <c r="AQ184" t="s">
        <v>123</v>
      </c>
      <c r="AR184" t="b">
        <f>ISNUMBER(SEARCH('Consulta Por Puntos Baloto'!$E$5,B184,1))</f>
        <v>0</v>
      </c>
      <c r="AS184">
        <f t="shared" si="4"/>
        <v>35</v>
      </c>
      <c r="AT184" t="str">
        <f t="shared" si="5"/>
        <v>Punto red</v>
      </c>
    </row>
    <row r="185" spans="1:46">
      <c r="A185" t="s">
        <v>1517</v>
      </c>
      <c r="B185" t="s">
        <v>1518</v>
      </c>
      <c r="C185" s="18">
        <v>3.0173734892000001</v>
      </c>
      <c r="D185" t="s">
        <v>1519</v>
      </c>
      <c r="E185" t="s">
        <v>1520</v>
      </c>
      <c r="F185" t="s">
        <v>1521</v>
      </c>
      <c r="G185" s="18">
        <v>2.5644419185</v>
      </c>
      <c r="H185" t="s">
        <v>64</v>
      </c>
      <c r="I185" t="s">
        <v>471</v>
      </c>
      <c r="J185" t="s">
        <v>1453</v>
      </c>
      <c r="K185" s="18">
        <v>2.5965437256000001</v>
      </c>
      <c r="L185" t="s">
        <v>64</v>
      </c>
      <c r="M185" t="s">
        <v>471</v>
      </c>
      <c r="N185" t="s">
        <v>1453</v>
      </c>
      <c r="O185" s="18">
        <v>6.3757741683000004</v>
      </c>
      <c r="P185" t="s">
        <v>467</v>
      </c>
      <c r="Q185" t="s">
        <v>134</v>
      </c>
      <c r="R185" t="s">
        <v>468</v>
      </c>
      <c r="S185" s="18">
        <v>9.4050748047999999</v>
      </c>
      <c r="T185" t="s">
        <v>469</v>
      </c>
      <c r="U185" t="s">
        <v>130</v>
      </c>
      <c r="V185" t="s">
        <v>470</v>
      </c>
      <c r="W185" s="18">
        <v>3.844896952</v>
      </c>
      <c r="X185" t="s">
        <v>64</v>
      </c>
      <c r="Y185" t="s">
        <v>471</v>
      </c>
      <c r="Z185" t="s">
        <v>472</v>
      </c>
      <c r="AA185" s="18">
        <v>7.3935853048000002</v>
      </c>
      <c r="AB185" s="19" t="s">
        <v>473</v>
      </c>
      <c r="AC185" t="s">
        <v>128</v>
      </c>
      <c r="AD185" t="s">
        <v>474</v>
      </c>
      <c r="AE185" s="18">
        <v>0.1204696158</v>
      </c>
      <c r="AF185" t="s">
        <v>1522</v>
      </c>
      <c r="AG185" t="s">
        <v>1523</v>
      </c>
      <c r="AH185" t="s">
        <v>1524</v>
      </c>
      <c r="AI185" s="18">
        <v>0.12149299349999999</v>
      </c>
      <c r="AJ185" t="s">
        <v>1525</v>
      </c>
      <c r="AK185" t="s">
        <v>1523</v>
      </c>
      <c r="AL185" t="s">
        <v>1526</v>
      </c>
      <c r="AM185" t="s">
        <v>1522</v>
      </c>
      <c r="AN185" t="s">
        <v>1523</v>
      </c>
      <c r="AO185" t="s">
        <v>1524</v>
      </c>
      <c r="AP185" s="18">
        <v>0.1204696158</v>
      </c>
      <c r="AQ185" t="s">
        <v>123</v>
      </c>
      <c r="AR185" t="b">
        <f>ISNUMBER(SEARCH('Consulta Por Puntos Baloto'!$E$5,B185,1))</f>
        <v>0</v>
      </c>
      <c r="AS185">
        <f t="shared" si="4"/>
        <v>31</v>
      </c>
      <c r="AT185" t="str">
        <f t="shared" si="5"/>
        <v>Punto pago</v>
      </c>
    </row>
    <row r="186" spans="1:46">
      <c r="A186" t="s">
        <v>1527</v>
      </c>
      <c r="B186" t="s">
        <v>1528</v>
      </c>
      <c r="C186" s="18">
        <v>13.2067064646</v>
      </c>
      <c r="D186" t="s">
        <v>1448</v>
      </c>
      <c r="E186" t="s">
        <v>1449</v>
      </c>
      <c r="F186" t="s">
        <v>1450</v>
      </c>
      <c r="G186" s="18">
        <v>13.254062754</v>
      </c>
      <c r="H186" t="s">
        <v>64</v>
      </c>
      <c r="I186" t="s">
        <v>1451</v>
      </c>
      <c r="J186" t="s">
        <v>1452</v>
      </c>
      <c r="K186" s="18">
        <v>27.461931890799999</v>
      </c>
      <c r="L186" t="s">
        <v>64</v>
      </c>
      <c r="M186" t="s">
        <v>471</v>
      </c>
      <c r="N186" t="s">
        <v>1453</v>
      </c>
      <c r="O186" s="18">
        <v>13.8887090418</v>
      </c>
      <c r="P186" t="s">
        <v>1454</v>
      </c>
      <c r="Q186" t="s">
        <v>1449</v>
      </c>
      <c r="R186" t="s">
        <v>1455</v>
      </c>
      <c r="S186" s="18">
        <v>34.817553119099998</v>
      </c>
      <c r="T186" t="s">
        <v>111</v>
      </c>
      <c r="U186" t="s">
        <v>112</v>
      </c>
      <c r="V186" t="s">
        <v>113</v>
      </c>
      <c r="W186" s="18">
        <v>13.935657171900001</v>
      </c>
      <c r="X186" t="s">
        <v>64</v>
      </c>
      <c r="Y186" t="s">
        <v>1451</v>
      </c>
      <c r="Z186" t="s">
        <v>1456</v>
      </c>
      <c r="AA186" s="18">
        <v>34.818516476500001</v>
      </c>
      <c r="AB186" s="19" t="s">
        <v>1111</v>
      </c>
      <c r="AC186" t="s">
        <v>509</v>
      </c>
      <c r="AD186" s="19" t="s">
        <v>1112</v>
      </c>
      <c r="AE186" s="18">
        <v>4.7114018226000001</v>
      </c>
      <c r="AF186" t="s">
        <v>1457</v>
      </c>
      <c r="AG186" t="s">
        <v>1458</v>
      </c>
      <c r="AH186" t="s">
        <v>1459</v>
      </c>
      <c r="AI186" s="18">
        <v>2.8160805000000001E-3</v>
      </c>
      <c r="AJ186" t="s">
        <v>1460</v>
      </c>
      <c r="AK186" t="s">
        <v>1461</v>
      </c>
      <c r="AL186" t="s">
        <v>1462</v>
      </c>
      <c r="AM186" t="s">
        <v>1460</v>
      </c>
      <c r="AN186" t="s">
        <v>1461</v>
      </c>
      <c r="AO186" t="s">
        <v>1462</v>
      </c>
      <c r="AP186" s="18">
        <v>2.8160805000000001E-3</v>
      </c>
      <c r="AQ186" t="s">
        <v>123</v>
      </c>
      <c r="AR186" t="b">
        <f>ISNUMBER(SEARCH('Consulta Por Puntos Baloto'!$E$5,B186,1))</f>
        <v>0</v>
      </c>
      <c r="AS186">
        <f t="shared" si="4"/>
        <v>35</v>
      </c>
      <c r="AT186" t="str">
        <f t="shared" si="5"/>
        <v>Punto red</v>
      </c>
    </row>
    <row r="187" spans="1:46">
      <c r="A187" t="s">
        <v>1529</v>
      </c>
      <c r="B187" t="s">
        <v>1530</v>
      </c>
      <c r="C187" s="18">
        <v>0.35068007109999999</v>
      </c>
      <c r="D187" t="s">
        <v>1448</v>
      </c>
      <c r="E187" t="s">
        <v>1449</v>
      </c>
      <c r="F187" t="s">
        <v>1450</v>
      </c>
      <c r="G187" s="18">
        <v>0.38882304779999999</v>
      </c>
      <c r="H187" t="s">
        <v>64</v>
      </c>
      <c r="I187" t="s">
        <v>1451</v>
      </c>
      <c r="J187" t="s">
        <v>1452</v>
      </c>
      <c r="K187" s="18">
        <v>18.9111841072</v>
      </c>
      <c r="L187" t="s">
        <v>64</v>
      </c>
      <c r="M187" t="s">
        <v>471</v>
      </c>
      <c r="N187" t="s">
        <v>1453</v>
      </c>
      <c r="O187" s="18">
        <v>0.49665323049999999</v>
      </c>
      <c r="P187" t="s">
        <v>1454</v>
      </c>
      <c r="Q187" t="s">
        <v>1449</v>
      </c>
      <c r="R187" t="s">
        <v>1455</v>
      </c>
      <c r="S187" s="18">
        <v>29.005180380900001</v>
      </c>
      <c r="T187" t="s">
        <v>469</v>
      </c>
      <c r="U187" t="s">
        <v>130</v>
      </c>
      <c r="V187" t="s">
        <v>470</v>
      </c>
      <c r="W187" s="18">
        <v>0.51230875580000002</v>
      </c>
      <c r="X187" t="s">
        <v>64</v>
      </c>
      <c r="Y187" t="s">
        <v>1451</v>
      </c>
      <c r="Z187" t="s">
        <v>1456</v>
      </c>
      <c r="AA187" s="18">
        <v>27.746946877300001</v>
      </c>
      <c r="AB187" s="19" t="s">
        <v>473</v>
      </c>
      <c r="AC187" t="s">
        <v>128</v>
      </c>
      <c r="AD187" t="s">
        <v>474</v>
      </c>
      <c r="AE187" s="18">
        <v>0.17182556060000001</v>
      </c>
      <c r="AF187" t="s">
        <v>1531</v>
      </c>
      <c r="AG187" t="s">
        <v>1474</v>
      </c>
      <c r="AH187" t="s">
        <v>1532</v>
      </c>
      <c r="AI187" s="18">
        <v>9.6288393900000005E-2</v>
      </c>
      <c r="AJ187" t="s">
        <v>1533</v>
      </c>
      <c r="AK187" t="s">
        <v>1449</v>
      </c>
      <c r="AL187" t="s">
        <v>1534</v>
      </c>
      <c r="AM187" t="s">
        <v>1533</v>
      </c>
      <c r="AN187" t="s">
        <v>1449</v>
      </c>
      <c r="AO187" t="s">
        <v>1534</v>
      </c>
      <c r="AP187" s="18">
        <v>9.6288393900000005E-2</v>
      </c>
      <c r="AQ187" t="s">
        <v>123</v>
      </c>
      <c r="AR187" t="b">
        <f>ISNUMBER(SEARCH('Consulta Por Puntos Baloto'!$E$5,B187,1))</f>
        <v>0</v>
      </c>
      <c r="AS187">
        <f t="shared" si="4"/>
        <v>35</v>
      </c>
      <c r="AT187" t="str">
        <f t="shared" si="5"/>
        <v>Punto red</v>
      </c>
    </row>
    <row r="188" spans="1:46">
      <c r="A188" t="s">
        <v>1535</v>
      </c>
      <c r="B188" t="s">
        <v>1536</v>
      </c>
      <c r="C188" s="18">
        <v>0.97021348910000005</v>
      </c>
      <c r="D188" t="s">
        <v>1448</v>
      </c>
      <c r="E188" t="s">
        <v>1449</v>
      </c>
      <c r="F188" t="s">
        <v>1450</v>
      </c>
      <c r="G188" s="18">
        <v>0.29340842140000001</v>
      </c>
      <c r="H188" t="s">
        <v>64</v>
      </c>
      <c r="I188" t="s">
        <v>1451</v>
      </c>
      <c r="J188" t="s">
        <v>1456</v>
      </c>
      <c r="K188" s="18">
        <v>19.326726234799999</v>
      </c>
      <c r="L188" t="s">
        <v>64</v>
      </c>
      <c r="M188" t="s">
        <v>471</v>
      </c>
      <c r="N188" t="s">
        <v>1453</v>
      </c>
      <c r="O188" s="18">
        <v>0.29340842909999998</v>
      </c>
      <c r="P188" t="s">
        <v>1454</v>
      </c>
      <c r="Q188" t="s">
        <v>1449</v>
      </c>
      <c r="R188" t="s">
        <v>1455</v>
      </c>
      <c r="S188" s="18">
        <v>29.2752399548</v>
      </c>
      <c r="T188" t="s">
        <v>469</v>
      </c>
      <c r="U188" t="s">
        <v>130</v>
      </c>
      <c r="V188" t="s">
        <v>470</v>
      </c>
      <c r="W188" s="18">
        <v>0.35001998080000002</v>
      </c>
      <c r="X188" t="s">
        <v>64</v>
      </c>
      <c r="Y188" t="s">
        <v>1451</v>
      </c>
      <c r="Z188" t="s">
        <v>1456</v>
      </c>
      <c r="AA188" s="18">
        <v>28.1038692473</v>
      </c>
      <c r="AB188" s="19" t="s">
        <v>473</v>
      </c>
      <c r="AC188" t="s">
        <v>128</v>
      </c>
      <c r="AD188" t="s">
        <v>474</v>
      </c>
      <c r="AE188" s="18">
        <v>0.3891675108</v>
      </c>
      <c r="AF188" t="s">
        <v>1537</v>
      </c>
      <c r="AG188" t="s">
        <v>1449</v>
      </c>
      <c r="AH188" t="s">
        <v>1538</v>
      </c>
      <c r="AI188" s="18">
        <v>0.1542872009</v>
      </c>
      <c r="AJ188" t="s">
        <v>1539</v>
      </c>
      <c r="AK188" t="s">
        <v>1449</v>
      </c>
      <c r="AL188" t="s">
        <v>1540</v>
      </c>
      <c r="AM188" t="s">
        <v>1539</v>
      </c>
      <c r="AN188" t="s">
        <v>1449</v>
      </c>
      <c r="AO188" t="s">
        <v>1540</v>
      </c>
      <c r="AP188" s="18">
        <v>0.1542872009</v>
      </c>
      <c r="AQ188" t="s">
        <v>123</v>
      </c>
      <c r="AR188" t="b">
        <f>ISNUMBER(SEARCH('Consulta Por Puntos Baloto'!$E$5,B188,1))</f>
        <v>0</v>
      </c>
      <c r="AS188">
        <f t="shared" si="4"/>
        <v>35</v>
      </c>
      <c r="AT188" t="str">
        <f t="shared" si="5"/>
        <v>Punto red</v>
      </c>
    </row>
    <row r="189" spans="1:46">
      <c r="A189" t="s">
        <v>1541</v>
      </c>
      <c r="B189" t="s">
        <v>1542</v>
      </c>
      <c r="C189" s="18">
        <v>0.199737577</v>
      </c>
      <c r="D189" t="s">
        <v>1448</v>
      </c>
      <c r="E189" t="s">
        <v>1449</v>
      </c>
      <c r="F189" t="s">
        <v>1450</v>
      </c>
      <c r="G189" s="18">
        <v>0.1231123564</v>
      </c>
      <c r="H189" t="s">
        <v>64</v>
      </c>
      <c r="I189" t="s">
        <v>1451</v>
      </c>
      <c r="J189" t="s">
        <v>1452</v>
      </c>
      <c r="K189" s="18">
        <v>18.688749995599998</v>
      </c>
      <c r="L189" t="s">
        <v>64</v>
      </c>
      <c r="M189" t="s">
        <v>471</v>
      </c>
      <c r="N189" t="s">
        <v>1453</v>
      </c>
      <c r="O189" s="18">
        <v>0.79746341639999996</v>
      </c>
      <c r="P189" t="s">
        <v>1454</v>
      </c>
      <c r="Q189" t="s">
        <v>1449</v>
      </c>
      <c r="R189" t="s">
        <v>1455</v>
      </c>
      <c r="S189" s="18">
        <v>28.852062657499999</v>
      </c>
      <c r="T189" t="s">
        <v>469</v>
      </c>
      <c r="U189" t="s">
        <v>130</v>
      </c>
      <c r="V189" t="s">
        <v>470</v>
      </c>
      <c r="W189" s="18">
        <v>0.79902435350000001</v>
      </c>
      <c r="X189" t="s">
        <v>64</v>
      </c>
      <c r="Y189" t="s">
        <v>1451</v>
      </c>
      <c r="Z189" t="s">
        <v>1456</v>
      </c>
      <c r="AA189" s="18">
        <v>27.5514525231</v>
      </c>
      <c r="AB189" s="19" t="s">
        <v>473</v>
      </c>
      <c r="AC189" t="s">
        <v>128</v>
      </c>
      <c r="AD189" t="s">
        <v>474</v>
      </c>
      <c r="AE189" s="18">
        <v>0.17850146019999999</v>
      </c>
      <c r="AF189" t="s">
        <v>1484</v>
      </c>
      <c r="AG189" t="s">
        <v>1449</v>
      </c>
      <c r="AH189" t="s">
        <v>1485</v>
      </c>
      <c r="AI189" s="18">
        <v>8.9541558000000004E-3</v>
      </c>
      <c r="AJ189" t="s">
        <v>1543</v>
      </c>
      <c r="AK189" t="s">
        <v>1449</v>
      </c>
      <c r="AL189" t="s">
        <v>1544</v>
      </c>
      <c r="AM189" t="s">
        <v>1543</v>
      </c>
      <c r="AN189" t="s">
        <v>1449</v>
      </c>
      <c r="AO189" t="s">
        <v>1544</v>
      </c>
      <c r="AP189" s="18">
        <v>8.9541558000000004E-3</v>
      </c>
      <c r="AQ189" t="s">
        <v>123</v>
      </c>
      <c r="AR189" t="b">
        <f>ISNUMBER(SEARCH('Consulta Por Puntos Baloto'!$E$5,B189,1))</f>
        <v>0</v>
      </c>
      <c r="AS189">
        <f t="shared" si="4"/>
        <v>35</v>
      </c>
      <c r="AT189" t="str">
        <f t="shared" si="5"/>
        <v>Punto red</v>
      </c>
    </row>
    <row r="190" spans="1:46">
      <c r="A190" t="s">
        <v>1545</v>
      </c>
      <c r="B190" t="s">
        <v>1546</v>
      </c>
      <c r="C190" s="18">
        <v>0.34249651800000003</v>
      </c>
      <c r="D190" t="s">
        <v>1448</v>
      </c>
      <c r="E190" t="s">
        <v>1449</v>
      </c>
      <c r="F190" t="s">
        <v>1450</v>
      </c>
      <c r="G190" s="18">
        <v>0.33438663070000002</v>
      </c>
      <c r="H190" t="s">
        <v>64</v>
      </c>
      <c r="I190" t="s">
        <v>1451</v>
      </c>
      <c r="J190" t="s">
        <v>1452</v>
      </c>
      <c r="K190" s="18">
        <v>18.7649335923</v>
      </c>
      <c r="L190" t="s">
        <v>64</v>
      </c>
      <c r="M190" t="s">
        <v>471</v>
      </c>
      <c r="N190" t="s">
        <v>1453</v>
      </c>
      <c r="O190" s="18">
        <v>0.56362490919999997</v>
      </c>
      <c r="P190" t="s">
        <v>1454</v>
      </c>
      <c r="Q190" t="s">
        <v>1449</v>
      </c>
      <c r="R190" t="s">
        <v>1455</v>
      </c>
      <c r="S190" s="18">
        <v>28.868074806799999</v>
      </c>
      <c r="T190" t="s">
        <v>469</v>
      </c>
      <c r="U190" t="s">
        <v>130</v>
      </c>
      <c r="V190" t="s">
        <v>470</v>
      </c>
      <c r="W190" s="18">
        <v>0.56345926410000002</v>
      </c>
      <c r="X190" t="s">
        <v>64</v>
      </c>
      <c r="Y190" t="s">
        <v>1451</v>
      </c>
      <c r="Z190" t="s">
        <v>1456</v>
      </c>
      <c r="AA190" s="18">
        <v>27.6032967869</v>
      </c>
      <c r="AB190" s="19" t="s">
        <v>473</v>
      </c>
      <c r="AC190" t="s">
        <v>128</v>
      </c>
      <c r="AD190" t="s">
        <v>474</v>
      </c>
      <c r="AE190" s="18">
        <v>0.26800715549999998</v>
      </c>
      <c r="AF190" t="s">
        <v>1531</v>
      </c>
      <c r="AG190" t="s">
        <v>1474</v>
      </c>
      <c r="AH190" t="s">
        <v>1532</v>
      </c>
      <c r="AI190" s="18">
        <v>4.1818488799999998E-2</v>
      </c>
      <c r="AJ190" t="s">
        <v>1492</v>
      </c>
      <c r="AK190" t="s">
        <v>1449</v>
      </c>
      <c r="AL190" t="s">
        <v>1493</v>
      </c>
      <c r="AM190" t="s">
        <v>1492</v>
      </c>
      <c r="AN190" t="s">
        <v>1449</v>
      </c>
      <c r="AO190" t="s">
        <v>1493</v>
      </c>
      <c r="AP190" s="18">
        <v>4.1818488799999998E-2</v>
      </c>
      <c r="AQ190" t="s">
        <v>123</v>
      </c>
      <c r="AR190" t="b">
        <f>ISNUMBER(SEARCH('Consulta Por Puntos Baloto'!$E$5,B190,1))</f>
        <v>0</v>
      </c>
      <c r="AS190">
        <f t="shared" si="4"/>
        <v>35</v>
      </c>
      <c r="AT190" t="str">
        <f t="shared" si="5"/>
        <v>Punto red</v>
      </c>
    </row>
    <row r="191" spans="1:46">
      <c r="A191" t="s">
        <v>1547</v>
      </c>
      <c r="B191" t="s">
        <v>1548</v>
      </c>
      <c r="C191" s="18">
        <v>1.4853168248999999</v>
      </c>
      <c r="D191" t="s">
        <v>1448</v>
      </c>
      <c r="E191" t="s">
        <v>1449</v>
      </c>
      <c r="F191" t="s">
        <v>1450</v>
      </c>
      <c r="G191" s="18">
        <v>0.69043256360000005</v>
      </c>
      <c r="H191" t="s">
        <v>64</v>
      </c>
      <c r="I191" t="s">
        <v>1451</v>
      </c>
      <c r="J191" t="s">
        <v>1456</v>
      </c>
      <c r="K191" s="18">
        <v>19.5127886129</v>
      </c>
      <c r="L191" t="s">
        <v>64</v>
      </c>
      <c r="M191" t="s">
        <v>471</v>
      </c>
      <c r="N191" t="s">
        <v>1453</v>
      </c>
      <c r="O191" s="18">
        <v>0.69043257469999997</v>
      </c>
      <c r="P191" t="s">
        <v>1454</v>
      </c>
      <c r="Q191" t="s">
        <v>1449</v>
      </c>
      <c r="R191" t="s">
        <v>1455</v>
      </c>
      <c r="S191" s="18">
        <v>29.324174876600001</v>
      </c>
      <c r="T191" t="s">
        <v>469</v>
      </c>
      <c r="U191" t="s">
        <v>130</v>
      </c>
      <c r="V191" t="s">
        <v>470</v>
      </c>
      <c r="W191" s="18">
        <v>0.71178227159999996</v>
      </c>
      <c r="X191" t="s">
        <v>64</v>
      </c>
      <c r="Y191" t="s">
        <v>1451</v>
      </c>
      <c r="Z191" t="s">
        <v>1456</v>
      </c>
      <c r="AA191" s="18">
        <v>28.230891274699999</v>
      </c>
      <c r="AB191" s="19" t="s">
        <v>473</v>
      </c>
      <c r="AC191" t="s">
        <v>128</v>
      </c>
      <c r="AD191" t="s">
        <v>474</v>
      </c>
      <c r="AE191" s="18">
        <v>0.41160751740000001</v>
      </c>
      <c r="AF191" t="s">
        <v>1473</v>
      </c>
      <c r="AG191" t="s">
        <v>1474</v>
      </c>
      <c r="AH191" t="s">
        <v>1475</v>
      </c>
      <c r="AI191" s="18">
        <v>0.53945469260000001</v>
      </c>
      <c r="AJ191" t="s">
        <v>1549</v>
      </c>
      <c r="AK191" t="s">
        <v>1449</v>
      </c>
      <c r="AL191" t="s">
        <v>1550</v>
      </c>
      <c r="AM191" t="s">
        <v>1473</v>
      </c>
      <c r="AN191" t="s">
        <v>1474</v>
      </c>
      <c r="AO191" t="s">
        <v>1475</v>
      </c>
      <c r="AP191" s="18">
        <v>0.41160751740000001</v>
      </c>
      <c r="AQ191" t="s">
        <v>123</v>
      </c>
      <c r="AR191" t="b">
        <f>ISNUMBER(SEARCH('Consulta Por Puntos Baloto'!$E$5,B191,1))</f>
        <v>0</v>
      </c>
      <c r="AS191">
        <f t="shared" si="4"/>
        <v>31</v>
      </c>
      <c r="AT191" t="str">
        <f t="shared" si="5"/>
        <v>Punto pago</v>
      </c>
    </row>
    <row r="192" spans="1:46">
      <c r="A192" t="s">
        <v>1551</v>
      </c>
      <c r="B192" t="s">
        <v>1552</v>
      </c>
      <c r="C192" s="18">
        <v>0.1875819782</v>
      </c>
      <c r="D192" t="s">
        <v>1448</v>
      </c>
      <c r="E192" t="s">
        <v>1449</v>
      </c>
      <c r="F192" t="s">
        <v>1450</v>
      </c>
      <c r="G192" s="18">
        <v>0.10543734759999999</v>
      </c>
      <c r="H192" t="s">
        <v>64</v>
      </c>
      <c r="I192" t="s">
        <v>1451</v>
      </c>
      <c r="J192" t="s">
        <v>1452</v>
      </c>
      <c r="K192" s="18">
        <v>18.7010933229</v>
      </c>
      <c r="L192" t="s">
        <v>64</v>
      </c>
      <c r="M192" t="s">
        <v>471</v>
      </c>
      <c r="N192" t="s">
        <v>1453</v>
      </c>
      <c r="O192" s="18">
        <v>0.98521711580000004</v>
      </c>
      <c r="P192" t="s">
        <v>1454</v>
      </c>
      <c r="Q192" t="s">
        <v>1449</v>
      </c>
      <c r="R192" t="s">
        <v>1455</v>
      </c>
      <c r="S192" s="18">
        <v>28.916469843200002</v>
      </c>
      <c r="T192" t="s">
        <v>469</v>
      </c>
      <c r="U192" t="s">
        <v>130</v>
      </c>
      <c r="V192" t="s">
        <v>470</v>
      </c>
      <c r="W192" s="18">
        <v>0.99242292679999999</v>
      </c>
      <c r="X192" t="s">
        <v>64</v>
      </c>
      <c r="Y192" t="s">
        <v>1451</v>
      </c>
      <c r="Z192" t="s">
        <v>1456</v>
      </c>
      <c r="AA192" s="18">
        <v>27.585096775699999</v>
      </c>
      <c r="AB192" s="19" t="s">
        <v>473</v>
      </c>
      <c r="AC192" t="s">
        <v>128</v>
      </c>
      <c r="AD192" t="s">
        <v>474</v>
      </c>
      <c r="AE192" s="18">
        <v>0.16310990859999999</v>
      </c>
      <c r="AF192" t="s">
        <v>1484</v>
      </c>
      <c r="AG192" t="s">
        <v>1449</v>
      </c>
      <c r="AH192" t="s">
        <v>1485</v>
      </c>
      <c r="AI192" s="18">
        <v>1.7737724E-2</v>
      </c>
      <c r="AJ192" t="s">
        <v>1553</v>
      </c>
      <c r="AK192" t="s">
        <v>1449</v>
      </c>
      <c r="AL192" t="s">
        <v>1554</v>
      </c>
      <c r="AM192" t="s">
        <v>1553</v>
      </c>
      <c r="AN192" t="s">
        <v>1449</v>
      </c>
      <c r="AO192" t="s">
        <v>1554</v>
      </c>
      <c r="AP192" s="18">
        <v>1.7737724E-2</v>
      </c>
      <c r="AQ192" t="s">
        <v>123</v>
      </c>
      <c r="AR192" t="b">
        <f>ISNUMBER(SEARCH('Consulta Por Puntos Baloto'!$E$5,B192,1))</f>
        <v>0</v>
      </c>
      <c r="AS192">
        <f t="shared" si="4"/>
        <v>35</v>
      </c>
      <c r="AT192" t="str">
        <f t="shared" si="5"/>
        <v>Punto red</v>
      </c>
    </row>
    <row r="193" spans="1:46">
      <c r="A193" t="s">
        <v>1555</v>
      </c>
      <c r="B193" t="s">
        <v>1556</v>
      </c>
      <c r="C193" s="18">
        <v>2.1560460915999999</v>
      </c>
      <c r="D193" t="s">
        <v>1519</v>
      </c>
      <c r="E193" t="s">
        <v>1520</v>
      </c>
      <c r="F193" t="s">
        <v>1521</v>
      </c>
      <c r="G193" s="18">
        <v>1.9043359285000001</v>
      </c>
      <c r="H193" t="s">
        <v>64</v>
      </c>
      <c r="I193" t="s">
        <v>471</v>
      </c>
      <c r="J193" t="s">
        <v>1453</v>
      </c>
      <c r="K193" s="18">
        <v>1.9355930830999999</v>
      </c>
      <c r="L193" t="s">
        <v>64</v>
      </c>
      <c r="M193" t="s">
        <v>471</v>
      </c>
      <c r="N193" t="s">
        <v>1453</v>
      </c>
      <c r="O193" s="18">
        <v>7.5263292767000003</v>
      </c>
      <c r="P193" t="s">
        <v>467</v>
      </c>
      <c r="Q193" t="s">
        <v>134</v>
      </c>
      <c r="R193" t="s">
        <v>468</v>
      </c>
      <c r="S193" s="18">
        <v>10.510371254700001</v>
      </c>
      <c r="T193" t="s">
        <v>469</v>
      </c>
      <c r="U193" t="s">
        <v>130</v>
      </c>
      <c r="V193" t="s">
        <v>470</v>
      </c>
      <c r="W193" s="18">
        <v>4.9954061895999997</v>
      </c>
      <c r="X193" t="s">
        <v>64</v>
      </c>
      <c r="Y193" t="s">
        <v>471</v>
      </c>
      <c r="Z193" t="s">
        <v>472</v>
      </c>
      <c r="AA193" s="18">
        <v>8.5386152822000003</v>
      </c>
      <c r="AB193" s="19" t="s">
        <v>473</v>
      </c>
      <c r="AC193" t="s">
        <v>128</v>
      </c>
      <c r="AD193" t="s">
        <v>474</v>
      </c>
      <c r="AE193" s="18">
        <v>0.249983493</v>
      </c>
      <c r="AF193" t="s">
        <v>1557</v>
      </c>
      <c r="AG193" t="s">
        <v>1523</v>
      </c>
      <c r="AH193" t="s">
        <v>1558</v>
      </c>
      <c r="AI193" s="18">
        <v>8.1221554799999998E-2</v>
      </c>
      <c r="AJ193" t="s">
        <v>1559</v>
      </c>
      <c r="AK193" t="s">
        <v>1523</v>
      </c>
      <c r="AL193" t="s">
        <v>1560</v>
      </c>
      <c r="AM193" t="s">
        <v>1559</v>
      </c>
      <c r="AN193" t="s">
        <v>1523</v>
      </c>
      <c r="AO193" t="s">
        <v>1560</v>
      </c>
      <c r="AP193" s="18">
        <v>8.1221554799999998E-2</v>
      </c>
      <c r="AQ193" t="s">
        <v>123</v>
      </c>
      <c r="AR193" t="b">
        <f>ISNUMBER(SEARCH('Consulta Por Puntos Baloto'!$E$5,B193,1))</f>
        <v>0</v>
      </c>
      <c r="AS193">
        <f t="shared" si="4"/>
        <v>35</v>
      </c>
      <c r="AT193" t="str">
        <f t="shared" si="5"/>
        <v>Punto red</v>
      </c>
    </row>
    <row r="194" spans="1:46">
      <c r="A194" t="s">
        <v>1561</v>
      </c>
      <c r="B194" t="s">
        <v>1562</v>
      </c>
      <c r="C194" s="18">
        <v>2.1511752041999999</v>
      </c>
      <c r="D194" t="s">
        <v>1519</v>
      </c>
      <c r="E194" t="s">
        <v>1520</v>
      </c>
      <c r="F194" t="s">
        <v>1521</v>
      </c>
      <c r="G194" s="18">
        <v>1.9019550125</v>
      </c>
      <c r="H194" t="s">
        <v>64</v>
      </c>
      <c r="I194" t="s">
        <v>471</v>
      </c>
      <c r="J194" t="s">
        <v>1453</v>
      </c>
      <c r="K194" s="18">
        <v>1.9331713155000001</v>
      </c>
      <c r="L194" t="s">
        <v>64</v>
      </c>
      <c r="M194" t="s">
        <v>471</v>
      </c>
      <c r="N194" t="s">
        <v>1453</v>
      </c>
      <c r="O194" s="18">
        <v>7.5354219566999996</v>
      </c>
      <c r="P194" t="s">
        <v>467</v>
      </c>
      <c r="Q194" t="s">
        <v>134</v>
      </c>
      <c r="R194" t="s">
        <v>468</v>
      </c>
      <c r="S194" s="18">
        <v>10.5187688188</v>
      </c>
      <c r="T194" t="s">
        <v>469</v>
      </c>
      <c r="U194" t="s">
        <v>130</v>
      </c>
      <c r="V194" t="s">
        <v>470</v>
      </c>
      <c r="W194" s="18">
        <v>5.0044990068999997</v>
      </c>
      <c r="X194" t="s">
        <v>64</v>
      </c>
      <c r="Y194" t="s">
        <v>471</v>
      </c>
      <c r="Z194" t="s">
        <v>472</v>
      </c>
      <c r="AA194" s="18">
        <v>8.5477011933</v>
      </c>
      <c r="AB194" s="19" t="s">
        <v>473</v>
      </c>
      <c r="AC194" t="s">
        <v>128</v>
      </c>
      <c r="AD194" t="s">
        <v>474</v>
      </c>
      <c r="AE194" s="18">
        <v>0.24211395769999999</v>
      </c>
      <c r="AF194" t="s">
        <v>1557</v>
      </c>
      <c r="AG194" t="s">
        <v>1523</v>
      </c>
      <c r="AH194" t="s">
        <v>1558</v>
      </c>
      <c r="AI194" s="18">
        <v>8.3004813100000005E-2</v>
      </c>
      <c r="AJ194" t="s">
        <v>1563</v>
      </c>
      <c r="AK194" t="s">
        <v>1523</v>
      </c>
      <c r="AL194" t="s">
        <v>1564</v>
      </c>
      <c r="AM194" t="s">
        <v>1563</v>
      </c>
      <c r="AN194" t="s">
        <v>1523</v>
      </c>
      <c r="AO194" t="s">
        <v>1564</v>
      </c>
      <c r="AP194" s="18">
        <v>8.3004813100000005E-2</v>
      </c>
      <c r="AQ194" t="s">
        <v>123</v>
      </c>
      <c r="AR194" t="b">
        <f>ISNUMBER(SEARCH('Consulta Por Puntos Baloto'!$E$5,B194,1))</f>
        <v>0</v>
      </c>
      <c r="AS194">
        <f t="shared" si="4"/>
        <v>35</v>
      </c>
      <c r="AT194" t="str">
        <f t="shared" si="5"/>
        <v>Punto red</v>
      </c>
    </row>
    <row r="195" spans="1:46">
      <c r="A195" t="s">
        <v>1565</v>
      </c>
      <c r="B195" t="s">
        <v>1566</v>
      </c>
      <c r="C195" s="18">
        <v>2.8083758919999999</v>
      </c>
      <c r="D195" t="s">
        <v>1519</v>
      </c>
      <c r="E195" t="s">
        <v>1520</v>
      </c>
      <c r="F195" t="s">
        <v>1521</v>
      </c>
      <c r="G195" s="18">
        <v>2.4492176523999998</v>
      </c>
      <c r="H195" t="s">
        <v>64</v>
      </c>
      <c r="I195" t="s">
        <v>471</v>
      </c>
      <c r="J195" t="s">
        <v>1453</v>
      </c>
      <c r="K195" s="18">
        <v>2.4816729072000001</v>
      </c>
      <c r="L195" t="s">
        <v>64</v>
      </c>
      <c r="M195" t="s">
        <v>471</v>
      </c>
      <c r="N195" t="s">
        <v>1453</v>
      </c>
      <c r="O195" s="18">
        <v>6.8657579464999996</v>
      </c>
      <c r="P195" t="s">
        <v>467</v>
      </c>
      <c r="Q195" t="s">
        <v>134</v>
      </c>
      <c r="R195" t="s">
        <v>468</v>
      </c>
      <c r="S195" s="18">
        <v>9.7717145587999994</v>
      </c>
      <c r="T195" t="s">
        <v>469</v>
      </c>
      <c r="U195" t="s">
        <v>130</v>
      </c>
      <c r="V195" t="s">
        <v>470</v>
      </c>
      <c r="W195" s="18">
        <v>4.3373241664000002</v>
      </c>
      <c r="X195" t="s">
        <v>64</v>
      </c>
      <c r="Y195" t="s">
        <v>471</v>
      </c>
      <c r="Z195" t="s">
        <v>472</v>
      </c>
      <c r="AA195" s="18">
        <v>7.8890069702999996</v>
      </c>
      <c r="AB195" s="19" t="s">
        <v>473</v>
      </c>
      <c r="AC195" t="s">
        <v>128</v>
      </c>
      <c r="AD195" t="s">
        <v>474</v>
      </c>
      <c r="AE195" s="18">
        <v>0.32339208559999999</v>
      </c>
      <c r="AF195" t="s">
        <v>1567</v>
      </c>
      <c r="AG195" t="s">
        <v>1523</v>
      </c>
      <c r="AH195" t="s">
        <v>1568</v>
      </c>
      <c r="AI195" s="18">
        <v>5.647191E-2</v>
      </c>
      <c r="AJ195" t="s">
        <v>1569</v>
      </c>
      <c r="AK195" t="s">
        <v>1523</v>
      </c>
      <c r="AL195" t="s">
        <v>1570</v>
      </c>
      <c r="AM195" t="s">
        <v>1569</v>
      </c>
      <c r="AN195" t="s">
        <v>1523</v>
      </c>
      <c r="AO195" t="s">
        <v>1570</v>
      </c>
      <c r="AP195" s="18">
        <v>5.647191E-2</v>
      </c>
      <c r="AQ195" t="s">
        <v>123</v>
      </c>
      <c r="AR195" t="b">
        <f>ISNUMBER(SEARCH('Consulta Por Puntos Baloto'!$E$5,B195,1))</f>
        <v>0</v>
      </c>
      <c r="AS195">
        <f t="shared" ref="AS195:AS258" si="6">MATCH(AP195,A195:AL195,0)</f>
        <v>35</v>
      </c>
      <c r="AT195" t="str">
        <f t="shared" ref="AT195:AT258" si="7">+VLOOKUP(AS195,$AW$2:$AX$10,2,0)</f>
        <v>Punto red</v>
      </c>
    </row>
    <row r="196" spans="1:46">
      <c r="A196" t="s">
        <v>1571</v>
      </c>
      <c r="B196" t="s">
        <v>1572</v>
      </c>
      <c r="C196" s="18">
        <v>2.0188459000000001</v>
      </c>
      <c r="D196" t="s">
        <v>1519</v>
      </c>
      <c r="E196" t="s">
        <v>1520</v>
      </c>
      <c r="F196" t="s">
        <v>1521</v>
      </c>
      <c r="G196" s="18">
        <v>1.7031637340000001</v>
      </c>
      <c r="H196" t="s">
        <v>64</v>
      </c>
      <c r="I196" t="s">
        <v>471</v>
      </c>
      <c r="J196" t="s">
        <v>1453</v>
      </c>
      <c r="K196" s="18">
        <v>1.7351503830999999</v>
      </c>
      <c r="L196" t="s">
        <v>64</v>
      </c>
      <c r="M196" t="s">
        <v>471</v>
      </c>
      <c r="N196" t="s">
        <v>1453</v>
      </c>
      <c r="O196" s="18">
        <v>7.4192637374999997</v>
      </c>
      <c r="P196" t="s">
        <v>467</v>
      </c>
      <c r="Q196" t="s">
        <v>134</v>
      </c>
      <c r="R196" t="s">
        <v>468</v>
      </c>
      <c r="S196" s="18">
        <v>10.507446312400001</v>
      </c>
      <c r="T196" t="s">
        <v>469</v>
      </c>
      <c r="U196" t="s">
        <v>130</v>
      </c>
      <c r="V196" t="s">
        <v>470</v>
      </c>
      <c r="W196" s="18">
        <v>4.8917136402999999</v>
      </c>
      <c r="X196" t="s">
        <v>64</v>
      </c>
      <c r="Y196" t="s">
        <v>471</v>
      </c>
      <c r="Z196" t="s">
        <v>472</v>
      </c>
      <c r="AA196" s="18">
        <v>8.4227444115000001</v>
      </c>
      <c r="AB196" s="19" t="s">
        <v>473</v>
      </c>
      <c r="AC196" t="s">
        <v>128</v>
      </c>
      <c r="AD196" t="s">
        <v>474</v>
      </c>
      <c r="AE196" s="18">
        <v>0.2203119986</v>
      </c>
      <c r="AF196" t="s">
        <v>1573</v>
      </c>
      <c r="AG196" t="s">
        <v>1523</v>
      </c>
      <c r="AH196" t="s">
        <v>1574</v>
      </c>
      <c r="AI196" s="18">
        <v>9.2189360299999995E-2</v>
      </c>
      <c r="AJ196" t="s">
        <v>1575</v>
      </c>
      <c r="AK196" t="s">
        <v>1523</v>
      </c>
      <c r="AL196" t="s">
        <v>1576</v>
      </c>
      <c r="AM196" t="s">
        <v>1575</v>
      </c>
      <c r="AN196" t="s">
        <v>1523</v>
      </c>
      <c r="AO196" t="s">
        <v>1576</v>
      </c>
      <c r="AP196" s="18">
        <v>9.2189360299999995E-2</v>
      </c>
      <c r="AQ196" t="s">
        <v>123</v>
      </c>
      <c r="AR196" t="b">
        <f>ISNUMBER(SEARCH('Consulta Por Puntos Baloto'!$E$5,B196,1))</f>
        <v>0</v>
      </c>
      <c r="AS196">
        <f t="shared" si="6"/>
        <v>35</v>
      </c>
      <c r="AT196" t="str">
        <f t="shared" si="7"/>
        <v>Punto red</v>
      </c>
    </row>
    <row r="197" spans="1:46">
      <c r="A197" t="s">
        <v>1577</v>
      </c>
      <c r="B197" t="s">
        <v>1578</v>
      </c>
      <c r="C197" s="18">
        <v>2.1825740662999999</v>
      </c>
      <c r="D197" t="s">
        <v>1519</v>
      </c>
      <c r="E197" t="s">
        <v>1520</v>
      </c>
      <c r="F197" t="s">
        <v>1521</v>
      </c>
      <c r="G197" s="18">
        <v>1.7162410507000001</v>
      </c>
      <c r="H197" t="s">
        <v>64</v>
      </c>
      <c r="I197" t="s">
        <v>471</v>
      </c>
      <c r="J197" t="s">
        <v>1453</v>
      </c>
      <c r="K197" s="18">
        <v>1.7483887449</v>
      </c>
      <c r="L197" t="s">
        <v>64</v>
      </c>
      <c r="M197" t="s">
        <v>471</v>
      </c>
      <c r="N197" t="s">
        <v>1453</v>
      </c>
      <c r="O197" s="18">
        <v>6.9493381150999998</v>
      </c>
      <c r="P197" t="s">
        <v>467</v>
      </c>
      <c r="Q197" t="s">
        <v>134</v>
      </c>
      <c r="R197" t="s">
        <v>468</v>
      </c>
      <c r="S197" s="18">
        <v>10.185004752299999</v>
      </c>
      <c r="T197" t="s">
        <v>469</v>
      </c>
      <c r="U197" t="s">
        <v>130</v>
      </c>
      <c r="V197" t="s">
        <v>470</v>
      </c>
      <c r="W197" s="18">
        <v>4.4321071915000001</v>
      </c>
      <c r="X197" t="s">
        <v>64</v>
      </c>
      <c r="Y197" t="s">
        <v>471</v>
      </c>
      <c r="Z197" t="s">
        <v>472</v>
      </c>
      <c r="AA197" s="18">
        <v>7.9411466367000001</v>
      </c>
      <c r="AB197" s="19" t="s">
        <v>473</v>
      </c>
      <c r="AC197" t="s">
        <v>128</v>
      </c>
      <c r="AD197" t="s">
        <v>474</v>
      </c>
      <c r="AE197" s="18">
        <v>0.33593497690000002</v>
      </c>
      <c r="AF197" t="s">
        <v>1579</v>
      </c>
      <c r="AG197" t="s">
        <v>1523</v>
      </c>
      <c r="AH197" t="s">
        <v>1580</v>
      </c>
      <c r="AI197" s="18">
        <v>0.17590837710000001</v>
      </c>
      <c r="AJ197" t="s">
        <v>1581</v>
      </c>
      <c r="AK197" t="s">
        <v>1523</v>
      </c>
      <c r="AL197" t="s">
        <v>1582</v>
      </c>
      <c r="AM197" t="s">
        <v>1581</v>
      </c>
      <c r="AN197" t="s">
        <v>1523</v>
      </c>
      <c r="AO197" t="s">
        <v>1582</v>
      </c>
      <c r="AP197" s="18">
        <v>0.17590837710000001</v>
      </c>
      <c r="AQ197" t="s">
        <v>123</v>
      </c>
      <c r="AR197" t="b">
        <f>ISNUMBER(SEARCH('Consulta Por Puntos Baloto'!$E$5,B197,1))</f>
        <v>0</v>
      </c>
      <c r="AS197">
        <f t="shared" si="6"/>
        <v>35</v>
      </c>
      <c r="AT197" t="str">
        <f t="shared" si="7"/>
        <v>Punto red</v>
      </c>
    </row>
    <row r="198" spans="1:46">
      <c r="A198" t="s">
        <v>1583</v>
      </c>
      <c r="B198" t="s">
        <v>1584</v>
      </c>
      <c r="C198" s="18">
        <v>2.1641465088</v>
      </c>
      <c r="D198" t="s">
        <v>1519</v>
      </c>
      <c r="E198" t="s">
        <v>1520</v>
      </c>
      <c r="F198" t="s">
        <v>1521</v>
      </c>
      <c r="G198" s="18">
        <v>1.9409971421000001</v>
      </c>
      <c r="H198" t="s">
        <v>64</v>
      </c>
      <c r="I198" t="s">
        <v>471</v>
      </c>
      <c r="J198" t="s">
        <v>1453</v>
      </c>
      <c r="K198" s="18">
        <v>1.9718043275999999</v>
      </c>
      <c r="L198" t="s">
        <v>64</v>
      </c>
      <c r="M198" t="s">
        <v>471</v>
      </c>
      <c r="N198" t="s">
        <v>1453</v>
      </c>
      <c r="O198" s="18">
        <v>7.6061239633</v>
      </c>
      <c r="P198" t="s">
        <v>467</v>
      </c>
      <c r="Q198" t="s">
        <v>134</v>
      </c>
      <c r="R198" t="s">
        <v>468</v>
      </c>
      <c r="S198" s="18">
        <v>10.5618512444</v>
      </c>
      <c r="T198" t="s">
        <v>469</v>
      </c>
      <c r="U198" t="s">
        <v>130</v>
      </c>
      <c r="V198" t="s">
        <v>470</v>
      </c>
      <c r="W198" s="18">
        <v>5.0750299280000002</v>
      </c>
      <c r="X198" t="s">
        <v>64</v>
      </c>
      <c r="Y198" t="s">
        <v>471</v>
      </c>
      <c r="Z198" t="s">
        <v>472</v>
      </c>
      <c r="AA198" s="18">
        <v>8.6202312856999992</v>
      </c>
      <c r="AB198" s="19" t="s">
        <v>473</v>
      </c>
      <c r="AC198" t="s">
        <v>128</v>
      </c>
      <c r="AD198" t="s">
        <v>474</v>
      </c>
      <c r="AE198" s="18">
        <v>0.15307955100000001</v>
      </c>
      <c r="AF198" t="s">
        <v>1557</v>
      </c>
      <c r="AG198" t="s">
        <v>1523</v>
      </c>
      <c r="AH198" t="s">
        <v>1558</v>
      </c>
      <c r="AI198" s="18">
        <v>2.21326292E-2</v>
      </c>
      <c r="AJ198" t="s">
        <v>1563</v>
      </c>
      <c r="AK198" t="s">
        <v>1523</v>
      </c>
      <c r="AL198" t="s">
        <v>1564</v>
      </c>
      <c r="AM198" t="s">
        <v>1563</v>
      </c>
      <c r="AN198" t="s">
        <v>1523</v>
      </c>
      <c r="AO198" t="s">
        <v>1564</v>
      </c>
      <c r="AP198" s="18">
        <v>2.21326292E-2</v>
      </c>
      <c r="AQ198" t="s">
        <v>123</v>
      </c>
      <c r="AR198" t="b">
        <f>ISNUMBER(SEARCH('Consulta Por Puntos Baloto'!$E$5,B198,1))</f>
        <v>0</v>
      </c>
      <c r="AS198">
        <f t="shared" si="6"/>
        <v>35</v>
      </c>
      <c r="AT198" t="str">
        <f t="shared" si="7"/>
        <v>Punto red</v>
      </c>
    </row>
    <row r="199" spans="1:46">
      <c r="A199" t="s">
        <v>1585</v>
      </c>
      <c r="B199" t="s">
        <v>1586</v>
      </c>
      <c r="C199" s="18">
        <v>2.2264424269999998</v>
      </c>
      <c r="D199" t="s">
        <v>1519</v>
      </c>
      <c r="E199" t="s">
        <v>1520</v>
      </c>
      <c r="F199" t="s">
        <v>1521</v>
      </c>
      <c r="G199" s="18">
        <v>2.0889960900000002</v>
      </c>
      <c r="H199" t="s">
        <v>64</v>
      </c>
      <c r="I199" t="s">
        <v>471</v>
      </c>
      <c r="J199" t="s">
        <v>1453</v>
      </c>
      <c r="K199" s="18">
        <v>2.1181793184000002</v>
      </c>
      <c r="L199" t="s">
        <v>64</v>
      </c>
      <c r="M199" t="s">
        <v>471</v>
      </c>
      <c r="N199" t="s">
        <v>1453</v>
      </c>
      <c r="O199" s="18">
        <v>7.8518788301000004</v>
      </c>
      <c r="P199" t="s">
        <v>467</v>
      </c>
      <c r="Q199" t="s">
        <v>134</v>
      </c>
      <c r="R199" t="s">
        <v>468</v>
      </c>
      <c r="S199" s="18">
        <v>10.7182543459</v>
      </c>
      <c r="T199" t="s">
        <v>469</v>
      </c>
      <c r="U199" t="s">
        <v>130</v>
      </c>
      <c r="V199" t="s">
        <v>470</v>
      </c>
      <c r="W199" s="18">
        <v>5.3216117606999997</v>
      </c>
      <c r="X199" t="s">
        <v>64</v>
      </c>
      <c r="Y199" t="s">
        <v>471</v>
      </c>
      <c r="Z199" t="s">
        <v>472</v>
      </c>
      <c r="AA199" s="18">
        <v>8.8713776424000006</v>
      </c>
      <c r="AB199" s="19" t="s">
        <v>473</v>
      </c>
      <c r="AC199" t="s">
        <v>128</v>
      </c>
      <c r="AD199" t="s">
        <v>474</v>
      </c>
      <c r="AE199" s="18">
        <v>0.15195935669999999</v>
      </c>
      <c r="AF199" t="s">
        <v>1587</v>
      </c>
      <c r="AG199" t="s">
        <v>1523</v>
      </c>
      <c r="AH199" t="s">
        <v>1588</v>
      </c>
      <c r="AI199" s="18">
        <v>1.42396634E-2</v>
      </c>
      <c r="AJ199" t="s">
        <v>1589</v>
      </c>
      <c r="AK199" t="s">
        <v>1523</v>
      </c>
      <c r="AL199" t="s">
        <v>1590</v>
      </c>
      <c r="AM199" t="s">
        <v>1589</v>
      </c>
      <c r="AN199" t="s">
        <v>1523</v>
      </c>
      <c r="AO199" t="s">
        <v>1590</v>
      </c>
      <c r="AP199" s="18">
        <v>1.42396634E-2</v>
      </c>
      <c r="AQ199" t="s">
        <v>123</v>
      </c>
      <c r="AR199" t="b">
        <f>ISNUMBER(SEARCH('Consulta Por Puntos Baloto'!$E$5,B199,1))</f>
        <v>0</v>
      </c>
      <c r="AS199">
        <f t="shared" si="6"/>
        <v>35</v>
      </c>
      <c r="AT199" t="str">
        <f t="shared" si="7"/>
        <v>Punto red</v>
      </c>
    </row>
    <row r="200" spans="1:46">
      <c r="A200" t="s">
        <v>1591</v>
      </c>
      <c r="B200" t="s">
        <v>1592</v>
      </c>
      <c r="C200" s="18">
        <v>2.4446639615999999</v>
      </c>
      <c r="D200" t="s">
        <v>1519</v>
      </c>
      <c r="E200" t="s">
        <v>1520</v>
      </c>
      <c r="F200" t="s">
        <v>1521</v>
      </c>
      <c r="G200" s="18">
        <v>2.1722001348000002</v>
      </c>
      <c r="H200" t="s">
        <v>64</v>
      </c>
      <c r="I200" t="s">
        <v>471</v>
      </c>
      <c r="J200" t="s">
        <v>1453</v>
      </c>
      <c r="K200" s="18">
        <v>2.2038964951</v>
      </c>
      <c r="L200" t="s">
        <v>64</v>
      </c>
      <c r="M200" t="s">
        <v>471</v>
      </c>
      <c r="N200" t="s">
        <v>1453</v>
      </c>
      <c r="O200" s="18">
        <v>7.3448153283000002</v>
      </c>
      <c r="P200" t="s">
        <v>467</v>
      </c>
      <c r="Q200" t="s">
        <v>134</v>
      </c>
      <c r="R200" t="s">
        <v>468</v>
      </c>
      <c r="S200" s="18">
        <v>10.253664859700001</v>
      </c>
      <c r="T200" t="s">
        <v>469</v>
      </c>
      <c r="U200" t="s">
        <v>130</v>
      </c>
      <c r="V200" t="s">
        <v>470</v>
      </c>
      <c r="W200" s="18">
        <v>4.8145486220000002</v>
      </c>
      <c r="X200" t="s">
        <v>64</v>
      </c>
      <c r="Y200" t="s">
        <v>471</v>
      </c>
      <c r="Z200" t="s">
        <v>472</v>
      </c>
      <c r="AA200" s="18">
        <v>8.3644581316999993</v>
      </c>
      <c r="AB200" s="19" t="s">
        <v>473</v>
      </c>
      <c r="AC200" t="s">
        <v>128</v>
      </c>
      <c r="AD200" t="s">
        <v>474</v>
      </c>
      <c r="AE200" s="18">
        <v>9.7919783299999993E-2</v>
      </c>
      <c r="AF200" t="s">
        <v>1593</v>
      </c>
      <c r="AG200" t="s">
        <v>1523</v>
      </c>
      <c r="AH200" t="s">
        <v>1594</v>
      </c>
      <c r="AI200" s="18">
        <v>9.6305289399999994E-2</v>
      </c>
      <c r="AJ200" t="s">
        <v>1595</v>
      </c>
      <c r="AK200" t="s">
        <v>1523</v>
      </c>
      <c r="AL200" t="s">
        <v>1596</v>
      </c>
      <c r="AM200" t="s">
        <v>1595</v>
      </c>
      <c r="AN200" t="s">
        <v>1523</v>
      </c>
      <c r="AO200" t="s">
        <v>1596</v>
      </c>
      <c r="AP200" s="18">
        <v>9.6305289399999994E-2</v>
      </c>
      <c r="AQ200" t="s">
        <v>123</v>
      </c>
      <c r="AR200" t="b">
        <f>ISNUMBER(SEARCH('Consulta Por Puntos Baloto'!$E$5,B200,1))</f>
        <v>0</v>
      </c>
      <c r="AS200">
        <f t="shared" si="6"/>
        <v>35</v>
      </c>
      <c r="AT200" t="str">
        <f t="shared" si="7"/>
        <v>Punto red</v>
      </c>
    </row>
    <row r="201" spans="1:46">
      <c r="A201" t="s">
        <v>1597</v>
      </c>
      <c r="B201" t="s">
        <v>1598</v>
      </c>
      <c r="C201" s="18">
        <v>2.1098039729</v>
      </c>
      <c r="D201" t="s">
        <v>1519</v>
      </c>
      <c r="E201" t="s">
        <v>1520</v>
      </c>
      <c r="F201" t="s">
        <v>1521</v>
      </c>
      <c r="G201" s="18">
        <v>2.0038048612999999</v>
      </c>
      <c r="H201" t="s">
        <v>64</v>
      </c>
      <c r="I201" t="s">
        <v>471</v>
      </c>
      <c r="J201" t="s">
        <v>1453</v>
      </c>
      <c r="K201" s="18">
        <v>2.0321311536</v>
      </c>
      <c r="L201" t="s">
        <v>64</v>
      </c>
      <c r="M201" t="s">
        <v>471</v>
      </c>
      <c r="N201" t="s">
        <v>1453</v>
      </c>
      <c r="O201" s="18">
        <v>7.9714151160000002</v>
      </c>
      <c r="P201" t="s">
        <v>467</v>
      </c>
      <c r="Q201" t="s">
        <v>134</v>
      </c>
      <c r="R201" t="s">
        <v>468</v>
      </c>
      <c r="S201" s="18">
        <v>10.860064766900001</v>
      </c>
      <c r="T201" t="s">
        <v>469</v>
      </c>
      <c r="U201" t="s">
        <v>130</v>
      </c>
      <c r="V201" t="s">
        <v>470</v>
      </c>
      <c r="W201" s="18">
        <v>5.4405284399999996</v>
      </c>
      <c r="X201" t="s">
        <v>64</v>
      </c>
      <c r="Y201" t="s">
        <v>471</v>
      </c>
      <c r="Z201" t="s">
        <v>472</v>
      </c>
      <c r="AA201" s="18">
        <v>8.9884812735999997</v>
      </c>
      <c r="AB201" s="19" t="s">
        <v>473</v>
      </c>
      <c r="AC201" t="s">
        <v>128</v>
      </c>
      <c r="AD201" t="s">
        <v>474</v>
      </c>
      <c r="AE201" s="18">
        <v>0.22905490940000001</v>
      </c>
      <c r="AF201" t="s">
        <v>1557</v>
      </c>
      <c r="AG201" t="s">
        <v>1523</v>
      </c>
      <c r="AH201" t="s">
        <v>1558</v>
      </c>
      <c r="AI201" s="18">
        <v>4.1255762100000003E-2</v>
      </c>
      <c r="AJ201" t="s">
        <v>1599</v>
      </c>
      <c r="AK201" t="s">
        <v>1523</v>
      </c>
      <c r="AL201" t="s">
        <v>1600</v>
      </c>
      <c r="AM201" t="s">
        <v>1599</v>
      </c>
      <c r="AN201" t="s">
        <v>1523</v>
      </c>
      <c r="AO201" t="s">
        <v>1600</v>
      </c>
      <c r="AP201" s="18">
        <v>4.1255762100000003E-2</v>
      </c>
      <c r="AQ201" t="s">
        <v>123</v>
      </c>
      <c r="AR201" t="b">
        <f>ISNUMBER(SEARCH('Consulta Por Puntos Baloto'!$E$5,B201,1))</f>
        <v>0</v>
      </c>
      <c r="AS201">
        <f t="shared" si="6"/>
        <v>35</v>
      </c>
      <c r="AT201" t="str">
        <f t="shared" si="7"/>
        <v>Punto red</v>
      </c>
    </row>
    <row r="202" spans="1:46">
      <c r="A202" t="s">
        <v>1601</v>
      </c>
      <c r="B202" t="s">
        <v>1602</v>
      </c>
      <c r="C202" s="18">
        <v>1.1820568541000001</v>
      </c>
      <c r="D202" t="s">
        <v>1448</v>
      </c>
      <c r="E202" t="s">
        <v>1449</v>
      </c>
      <c r="F202" t="s">
        <v>1450</v>
      </c>
      <c r="G202" s="18">
        <v>1.0877994396999999</v>
      </c>
      <c r="H202" t="s">
        <v>64</v>
      </c>
      <c r="I202" t="s">
        <v>1451</v>
      </c>
      <c r="J202" t="s">
        <v>1452</v>
      </c>
      <c r="K202" s="18">
        <v>17.8515668368</v>
      </c>
      <c r="L202" t="s">
        <v>64</v>
      </c>
      <c r="M202" t="s">
        <v>471</v>
      </c>
      <c r="N202" t="s">
        <v>1453</v>
      </c>
      <c r="O202" s="18">
        <v>1.1963816239</v>
      </c>
      <c r="P202" t="s">
        <v>1454</v>
      </c>
      <c r="Q202" t="s">
        <v>1449</v>
      </c>
      <c r="R202" t="s">
        <v>1455</v>
      </c>
      <c r="S202" s="18">
        <v>27.9085551336</v>
      </c>
      <c r="T202" t="s">
        <v>469</v>
      </c>
      <c r="U202" t="s">
        <v>130</v>
      </c>
      <c r="V202" t="s">
        <v>470</v>
      </c>
      <c r="W202" s="18">
        <v>1.144886898</v>
      </c>
      <c r="X202" t="s">
        <v>64</v>
      </c>
      <c r="Y202" t="s">
        <v>1451</v>
      </c>
      <c r="Z202" t="s">
        <v>1456</v>
      </c>
      <c r="AA202" s="18">
        <v>26.6621329225</v>
      </c>
      <c r="AB202" s="19" t="s">
        <v>473</v>
      </c>
      <c r="AC202" t="s">
        <v>128</v>
      </c>
      <c r="AD202" t="s">
        <v>474</v>
      </c>
      <c r="AE202" s="18">
        <v>5.0078708399999998E-2</v>
      </c>
      <c r="AF202" t="s">
        <v>1603</v>
      </c>
      <c r="AG202" t="s">
        <v>1474</v>
      </c>
      <c r="AH202" t="s">
        <v>1604</v>
      </c>
      <c r="AI202" s="18">
        <v>1.3010533899999999E-2</v>
      </c>
      <c r="AJ202" t="s">
        <v>1605</v>
      </c>
      <c r="AK202" t="s">
        <v>1449</v>
      </c>
      <c r="AL202" t="s">
        <v>1606</v>
      </c>
      <c r="AM202" t="s">
        <v>1605</v>
      </c>
      <c r="AN202" t="s">
        <v>1449</v>
      </c>
      <c r="AO202" t="s">
        <v>1606</v>
      </c>
      <c r="AP202" s="18">
        <v>1.3010533899999999E-2</v>
      </c>
      <c r="AQ202" t="s">
        <v>123</v>
      </c>
      <c r="AR202" t="b">
        <f>ISNUMBER(SEARCH('Consulta Por Puntos Baloto'!$E$5,B202,1))</f>
        <v>0</v>
      </c>
      <c r="AS202">
        <f t="shared" si="6"/>
        <v>35</v>
      </c>
      <c r="AT202" t="str">
        <f t="shared" si="7"/>
        <v>Punto red</v>
      </c>
    </row>
    <row r="203" spans="1:46">
      <c r="A203" t="s">
        <v>1607</v>
      </c>
      <c r="B203" t="s">
        <v>1608</v>
      </c>
      <c r="C203" s="18">
        <v>0.88301608769999995</v>
      </c>
      <c r="D203" t="s">
        <v>1448</v>
      </c>
      <c r="E203" t="s">
        <v>1449</v>
      </c>
      <c r="F203" t="s">
        <v>1450</v>
      </c>
      <c r="G203" s="18">
        <v>0.76849279589999997</v>
      </c>
      <c r="H203" t="s">
        <v>64</v>
      </c>
      <c r="I203" t="s">
        <v>1451</v>
      </c>
      <c r="J203" t="s">
        <v>1452</v>
      </c>
      <c r="K203" s="18">
        <v>17.982288097200001</v>
      </c>
      <c r="L203" t="s">
        <v>64</v>
      </c>
      <c r="M203" t="s">
        <v>471</v>
      </c>
      <c r="N203" t="s">
        <v>1453</v>
      </c>
      <c r="O203" s="18">
        <v>1.3961596748</v>
      </c>
      <c r="P203" t="s">
        <v>1454</v>
      </c>
      <c r="Q203" t="s">
        <v>1449</v>
      </c>
      <c r="R203" t="s">
        <v>1455</v>
      </c>
      <c r="S203" s="18">
        <v>28.223811640699999</v>
      </c>
      <c r="T203" t="s">
        <v>469</v>
      </c>
      <c r="U203" t="s">
        <v>130</v>
      </c>
      <c r="V203" t="s">
        <v>470</v>
      </c>
      <c r="W203" s="18">
        <v>1.3713019761</v>
      </c>
      <c r="X203" t="s">
        <v>64</v>
      </c>
      <c r="Y203" t="s">
        <v>1451</v>
      </c>
      <c r="Z203" t="s">
        <v>1456</v>
      </c>
      <c r="AA203" s="18">
        <v>26.871056749699999</v>
      </c>
      <c r="AB203" s="19" t="s">
        <v>473</v>
      </c>
      <c r="AC203" t="s">
        <v>128</v>
      </c>
      <c r="AD203" t="s">
        <v>474</v>
      </c>
      <c r="AE203" s="18">
        <v>0.61934165669999997</v>
      </c>
      <c r="AF203" t="s">
        <v>1490</v>
      </c>
      <c r="AG203" t="s">
        <v>1449</v>
      </c>
      <c r="AH203" t="s">
        <v>1491</v>
      </c>
      <c r="AI203" s="18">
        <v>0.22091795510000001</v>
      </c>
      <c r="AJ203" t="s">
        <v>1609</v>
      </c>
      <c r="AK203" t="s">
        <v>1449</v>
      </c>
      <c r="AL203" t="s">
        <v>1610</v>
      </c>
      <c r="AM203" t="s">
        <v>1609</v>
      </c>
      <c r="AN203" t="s">
        <v>1449</v>
      </c>
      <c r="AO203" t="s">
        <v>1610</v>
      </c>
      <c r="AP203" s="18">
        <v>0.22091795510000001</v>
      </c>
      <c r="AQ203" t="s">
        <v>123</v>
      </c>
      <c r="AR203" t="b">
        <f>ISNUMBER(SEARCH('Consulta Por Puntos Baloto'!$E$5,B203,1))</f>
        <v>0</v>
      </c>
      <c r="AS203">
        <f t="shared" si="6"/>
        <v>35</v>
      </c>
      <c r="AT203" t="str">
        <f t="shared" si="7"/>
        <v>Punto red</v>
      </c>
    </row>
    <row r="204" spans="1:46">
      <c r="A204" t="s">
        <v>1611</v>
      </c>
      <c r="B204" t="s">
        <v>1612</v>
      </c>
      <c r="C204" s="18">
        <v>0.82066610679999996</v>
      </c>
      <c r="D204" t="s">
        <v>1448</v>
      </c>
      <c r="E204" t="s">
        <v>1449</v>
      </c>
      <c r="F204" t="s">
        <v>1450</v>
      </c>
      <c r="G204" s="18">
        <v>0.67436179929999995</v>
      </c>
      <c r="H204" t="s">
        <v>64</v>
      </c>
      <c r="I204" t="s">
        <v>1451</v>
      </c>
      <c r="J204" t="s">
        <v>1456</v>
      </c>
      <c r="K204" s="18">
        <v>19.561984834899999</v>
      </c>
      <c r="L204" t="s">
        <v>64</v>
      </c>
      <c r="M204" t="s">
        <v>471</v>
      </c>
      <c r="N204" t="s">
        <v>1453</v>
      </c>
      <c r="O204" s="18">
        <v>0.67436179979999999</v>
      </c>
      <c r="P204" t="s">
        <v>1454</v>
      </c>
      <c r="Q204" t="s">
        <v>1449</v>
      </c>
      <c r="R204" t="s">
        <v>1455</v>
      </c>
      <c r="S204" s="18">
        <v>29.616107851500001</v>
      </c>
      <c r="T204" t="s">
        <v>469</v>
      </c>
      <c r="U204" t="s">
        <v>130</v>
      </c>
      <c r="V204" t="s">
        <v>470</v>
      </c>
      <c r="W204" s="18">
        <v>0.73595021810000005</v>
      </c>
      <c r="X204" t="s">
        <v>64</v>
      </c>
      <c r="Y204" t="s">
        <v>1451</v>
      </c>
      <c r="Z204" t="s">
        <v>1456</v>
      </c>
      <c r="AA204" s="18">
        <v>28.386369219599999</v>
      </c>
      <c r="AB204" s="19" t="s">
        <v>473</v>
      </c>
      <c r="AC204" t="s">
        <v>128</v>
      </c>
      <c r="AD204" t="s">
        <v>474</v>
      </c>
      <c r="AE204" s="18">
        <v>0.60522517050000002</v>
      </c>
      <c r="AF204" t="s">
        <v>1531</v>
      </c>
      <c r="AG204" t="s">
        <v>1474</v>
      </c>
      <c r="AH204" t="s">
        <v>1532</v>
      </c>
      <c r="AI204" s="18">
        <v>2.52496176E-2</v>
      </c>
      <c r="AJ204" t="s">
        <v>1613</v>
      </c>
      <c r="AK204" t="s">
        <v>1449</v>
      </c>
      <c r="AL204" t="s">
        <v>1614</v>
      </c>
      <c r="AM204" t="s">
        <v>1613</v>
      </c>
      <c r="AN204" t="s">
        <v>1449</v>
      </c>
      <c r="AO204" t="s">
        <v>1614</v>
      </c>
      <c r="AP204" s="18">
        <v>2.52496176E-2</v>
      </c>
      <c r="AQ204" t="s">
        <v>123</v>
      </c>
      <c r="AR204" t="b">
        <f>ISNUMBER(SEARCH('Consulta Por Puntos Baloto'!$E$5,B204,1))</f>
        <v>0</v>
      </c>
      <c r="AS204">
        <f t="shared" si="6"/>
        <v>35</v>
      </c>
      <c r="AT204" t="str">
        <f t="shared" si="7"/>
        <v>Punto red</v>
      </c>
    </row>
    <row r="205" spans="1:46">
      <c r="A205" t="s">
        <v>1615</v>
      </c>
      <c r="B205" t="s">
        <v>1616</v>
      </c>
      <c r="C205" s="18">
        <v>0.71055538029999998</v>
      </c>
      <c r="D205" t="s">
        <v>1510</v>
      </c>
      <c r="E205" t="s">
        <v>1511</v>
      </c>
      <c r="F205" t="s">
        <v>1512</v>
      </c>
      <c r="G205" s="18">
        <v>5.1482748770000004</v>
      </c>
      <c r="H205" t="s">
        <v>64</v>
      </c>
      <c r="I205" t="s">
        <v>471</v>
      </c>
      <c r="J205" t="s">
        <v>1453</v>
      </c>
      <c r="K205" s="18">
        <v>5.1384617537999997</v>
      </c>
      <c r="L205" t="s">
        <v>64</v>
      </c>
      <c r="M205" t="s">
        <v>471</v>
      </c>
      <c r="N205" t="s">
        <v>1453</v>
      </c>
      <c r="O205" s="18">
        <v>13.0479059668</v>
      </c>
      <c r="P205" t="s">
        <v>467</v>
      </c>
      <c r="Q205" t="s">
        <v>134</v>
      </c>
      <c r="R205" t="s">
        <v>468</v>
      </c>
      <c r="S205" s="18">
        <v>15.913443600000001</v>
      </c>
      <c r="T205" t="s">
        <v>469</v>
      </c>
      <c r="U205" t="s">
        <v>130</v>
      </c>
      <c r="V205" t="s">
        <v>470</v>
      </c>
      <c r="W205" s="18">
        <v>10.522556100799999</v>
      </c>
      <c r="X205" t="s">
        <v>64</v>
      </c>
      <c r="Y205" t="s">
        <v>471</v>
      </c>
      <c r="Z205" t="s">
        <v>472</v>
      </c>
      <c r="AA205" s="18">
        <v>14.043625130600001</v>
      </c>
      <c r="AB205" s="19" t="s">
        <v>473</v>
      </c>
      <c r="AC205" t="s">
        <v>128</v>
      </c>
      <c r="AD205" t="s">
        <v>474</v>
      </c>
      <c r="AE205" s="18">
        <v>5.2951585500000002E-2</v>
      </c>
      <c r="AF205" t="s">
        <v>1617</v>
      </c>
      <c r="AG205" t="s">
        <v>1511</v>
      </c>
      <c r="AH205" t="s">
        <v>1618</v>
      </c>
      <c r="AI205" s="18">
        <v>0.21768267399999999</v>
      </c>
      <c r="AJ205" t="s">
        <v>1619</v>
      </c>
      <c r="AK205" t="s">
        <v>1511</v>
      </c>
      <c r="AL205" t="s">
        <v>1620</v>
      </c>
      <c r="AM205" t="s">
        <v>1617</v>
      </c>
      <c r="AN205" t="s">
        <v>1511</v>
      </c>
      <c r="AO205" t="s">
        <v>1618</v>
      </c>
      <c r="AP205" s="18">
        <v>5.2951585500000002E-2</v>
      </c>
      <c r="AQ205" t="s">
        <v>123</v>
      </c>
      <c r="AR205" t="b">
        <f>ISNUMBER(SEARCH('Consulta Por Puntos Baloto'!$E$5,B205,1))</f>
        <v>0</v>
      </c>
      <c r="AS205">
        <f t="shared" si="6"/>
        <v>31</v>
      </c>
      <c r="AT205" t="str">
        <f t="shared" si="7"/>
        <v>Punto pago</v>
      </c>
    </row>
    <row r="206" spans="1:46">
      <c r="A206" t="s">
        <v>1621</v>
      </c>
      <c r="B206" t="s">
        <v>1622</v>
      </c>
      <c r="C206" s="18">
        <v>0.61404244149999998</v>
      </c>
      <c r="D206" t="s">
        <v>1448</v>
      </c>
      <c r="E206" t="s">
        <v>1449</v>
      </c>
      <c r="F206" t="s">
        <v>1450</v>
      </c>
      <c r="G206" s="18">
        <v>0.72850315180000003</v>
      </c>
      <c r="H206" t="s">
        <v>64</v>
      </c>
      <c r="I206" t="s">
        <v>1451</v>
      </c>
      <c r="J206" t="s">
        <v>1452</v>
      </c>
      <c r="K206" s="18">
        <v>19.4666924038</v>
      </c>
      <c r="L206" t="s">
        <v>64</v>
      </c>
      <c r="M206" t="s">
        <v>471</v>
      </c>
      <c r="N206" t="s">
        <v>1453</v>
      </c>
      <c r="O206" s="18">
        <v>0.87165740120000001</v>
      </c>
      <c r="P206" t="s">
        <v>1454</v>
      </c>
      <c r="Q206" t="s">
        <v>1449</v>
      </c>
      <c r="R206" t="s">
        <v>1455</v>
      </c>
      <c r="S206" s="18">
        <v>29.610406592099999</v>
      </c>
      <c r="T206" t="s">
        <v>469</v>
      </c>
      <c r="U206" t="s">
        <v>130</v>
      </c>
      <c r="V206" t="s">
        <v>470</v>
      </c>
      <c r="W206" s="18">
        <v>0.92377771509999995</v>
      </c>
      <c r="X206" t="s">
        <v>64</v>
      </c>
      <c r="Y206" t="s">
        <v>1451</v>
      </c>
      <c r="Z206" t="s">
        <v>1456</v>
      </c>
      <c r="AA206" s="18">
        <v>28.327531407599999</v>
      </c>
      <c r="AB206" s="19" t="s">
        <v>473</v>
      </c>
      <c r="AC206" t="s">
        <v>128</v>
      </c>
      <c r="AD206" t="s">
        <v>474</v>
      </c>
      <c r="AE206" s="18">
        <v>0.48280557480000003</v>
      </c>
      <c r="AF206" t="s">
        <v>1531</v>
      </c>
      <c r="AG206" t="s">
        <v>1474</v>
      </c>
      <c r="AH206" t="s">
        <v>1532</v>
      </c>
      <c r="AI206" s="18">
        <v>0.33998227320000002</v>
      </c>
      <c r="AJ206" t="s">
        <v>1623</v>
      </c>
      <c r="AK206" t="s">
        <v>1449</v>
      </c>
      <c r="AL206" t="s">
        <v>1624</v>
      </c>
      <c r="AM206" t="s">
        <v>1623</v>
      </c>
      <c r="AN206" t="s">
        <v>1449</v>
      </c>
      <c r="AO206" t="s">
        <v>1624</v>
      </c>
      <c r="AP206" s="18">
        <v>0.33998227320000002</v>
      </c>
      <c r="AQ206" t="s">
        <v>123</v>
      </c>
      <c r="AR206" t="b">
        <f>ISNUMBER(SEARCH('Consulta Por Puntos Baloto'!$E$5,B206,1))</f>
        <v>0</v>
      </c>
      <c r="AS206">
        <f t="shared" si="6"/>
        <v>35</v>
      </c>
      <c r="AT206" t="str">
        <f t="shared" si="7"/>
        <v>Punto red</v>
      </c>
    </row>
    <row r="207" spans="1:46">
      <c r="A207" t="s">
        <v>1625</v>
      </c>
      <c r="B207" t="s">
        <v>1626</v>
      </c>
      <c r="C207" s="18">
        <v>9.0324295200000002E-2</v>
      </c>
      <c r="D207" t="s">
        <v>1510</v>
      </c>
      <c r="E207" t="s">
        <v>1511</v>
      </c>
      <c r="F207" t="s">
        <v>1512</v>
      </c>
      <c r="G207" s="18">
        <v>5.3675268534000002</v>
      </c>
      <c r="H207" t="s">
        <v>64</v>
      </c>
      <c r="I207" t="s">
        <v>471</v>
      </c>
      <c r="J207" t="s">
        <v>1453</v>
      </c>
      <c r="K207" s="18">
        <v>5.3543525887000003</v>
      </c>
      <c r="L207" t="s">
        <v>64</v>
      </c>
      <c r="M207" t="s">
        <v>471</v>
      </c>
      <c r="N207" t="s">
        <v>1453</v>
      </c>
      <c r="O207" s="18">
        <v>13.401367152400001</v>
      </c>
      <c r="P207" t="s">
        <v>467</v>
      </c>
      <c r="Q207" t="s">
        <v>134</v>
      </c>
      <c r="R207" t="s">
        <v>468</v>
      </c>
      <c r="S207" s="18">
        <v>16.3802203499</v>
      </c>
      <c r="T207" t="s">
        <v>469</v>
      </c>
      <c r="U207" t="s">
        <v>130</v>
      </c>
      <c r="V207" t="s">
        <v>470</v>
      </c>
      <c r="W207" s="18">
        <v>10.8855642554</v>
      </c>
      <c r="X207" t="s">
        <v>64</v>
      </c>
      <c r="Y207" t="s">
        <v>471</v>
      </c>
      <c r="Z207" t="s">
        <v>472</v>
      </c>
      <c r="AA207" s="18">
        <v>14.3842211</v>
      </c>
      <c r="AB207" s="19" t="s">
        <v>473</v>
      </c>
      <c r="AC207" t="s">
        <v>128</v>
      </c>
      <c r="AD207" t="s">
        <v>474</v>
      </c>
      <c r="AE207" s="18">
        <v>0.14696262460000001</v>
      </c>
      <c r="AF207" t="s">
        <v>1627</v>
      </c>
      <c r="AG207" t="s">
        <v>1511</v>
      </c>
      <c r="AH207" t="s">
        <v>1628</v>
      </c>
      <c r="AI207" s="18">
        <v>7.84880456E-2</v>
      </c>
      <c r="AJ207" t="s">
        <v>1629</v>
      </c>
      <c r="AK207" t="s">
        <v>1511</v>
      </c>
      <c r="AL207" t="s">
        <v>1630</v>
      </c>
      <c r="AM207" t="s">
        <v>1629</v>
      </c>
      <c r="AN207" t="s">
        <v>1511</v>
      </c>
      <c r="AO207" t="s">
        <v>1630</v>
      </c>
      <c r="AP207" s="18">
        <v>7.84880456E-2</v>
      </c>
      <c r="AQ207" t="s">
        <v>123</v>
      </c>
      <c r="AR207" t="b">
        <f>ISNUMBER(SEARCH('Consulta Por Puntos Baloto'!$E$5,B207,1))</f>
        <v>0</v>
      </c>
      <c r="AS207">
        <f t="shared" si="6"/>
        <v>35</v>
      </c>
      <c r="AT207" t="str">
        <f t="shared" si="7"/>
        <v>Punto red</v>
      </c>
    </row>
    <row r="208" spans="1:46">
      <c r="A208" t="s">
        <v>1631</v>
      </c>
      <c r="B208" t="s">
        <v>1632</v>
      </c>
      <c r="C208" s="18">
        <v>1.6143339135000001</v>
      </c>
      <c r="D208" t="s">
        <v>1510</v>
      </c>
      <c r="E208" t="s">
        <v>1511</v>
      </c>
      <c r="F208" t="s">
        <v>1512</v>
      </c>
      <c r="G208" s="18">
        <v>6.9541260954000004</v>
      </c>
      <c r="H208" t="s">
        <v>64</v>
      </c>
      <c r="I208" t="s">
        <v>471</v>
      </c>
      <c r="J208" t="s">
        <v>1453</v>
      </c>
      <c r="K208" s="18">
        <v>6.9383895938000002</v>
      </c>
      <c r="L208" t="s">
        <v>64</v>
      </c>
      <c r="M208" t="s">
        <v>471</v>
      </c>
      <c r="N208" t="s">
        <v>1453</v>
      </c>
      <c r="O208" s="18">
        <v>12.217187041000001</v>
      </c>
      <c r="P208" t="s">
        <v>1454</v>
      </c>
      <c r="Q208" t="s">
        <v>1449</v>
      </c>
      <c r="R208" t="s">
        <v>1455</v>
      </c>
      <c r="S208" s="18">
        <v>17.881518319600001</v>
      </c>
      <c r="T208" t="s">
        <v>515</v>
      </c>
      <c r="U208" t="s">
        <v>130</v>
      </c>
      <c r="V208" t="s">
        <v>516</v>
      </c>
      <c r="W208" s="18">
        <v>12.162982766000001</v>
      </c>
      <c r="X208" t="s">
        <v>64</v>
      </c>
      <c r="Y208" t="s">
        <v>1451</v>
      </c>
      <c r="Z208" t="s">
        <v>1456</v>
      </c>
      <c r="AA208" s="18">
        <v>16.031868310899998</v>
      </c>
      <c r="AB208" s="19" t="s">
        <v>473</v>
      </c>
      <c r="AC208" t="s">
        <v>128</v>
      </c>
      <c r="AD208" t="s">
        <v>474</v>
      </c>
      <c r="AE208" s="18">
        <v>9.2068003400000001E-2</v>
      </c>
      <c r="AF208" t="s">
        <v>1633</v>
      </c>
      <c r="AG208" t="s">
        <v>1511</v>
      </c>
      <c r="AH208" t="s">
        <v>1634</v>
      </c>
      <c r="AI208" s="18">
        <v>0.15066887130000001</v>
      </c>
      <c r="AJ208" t="s">
        <v>1635</v>
      </c>
      <c r="AK208" t="s">
        <v>1511</v>
      </c>
      <c r="AL208" t="s">
        <v>1636</v>
      </c>
      <c r="AM208" t="s">
        <v>1633</v>
      </c>
      <c r="AN208" t="s">
        <v>1511</v>
      </c>
      <c r="AO208" t="s">
        <v>1634</v>
      </c>
      <c r="AP208" s="18">
        <v>9.2068003400000001E-2</v>
      </c>
      <c r="AQ208" t="s">
        <v>123</v>
      </c>
      <c r="AR208" t="b">
        <f>ISNUMBER(SEARCH('Consulta Por Puntos Baloto'!$E$5,B208,1))</f>
        <v>0</v>
      </c>
      <c r="AS208">
        <f t="shared" si="6"/>
        <v>31</v>
      </c>
      <c r="AT208" t="str">
        <f t="shared" si="7"/>
        <v>Punto pago</v>
      </c>
    </row>
    <row r="209" spans="1:46">
      <c r="A209" t="s">
        <v>1637</v>
      </c>
      <c r="B209" t="s">
        <v>1638</v>
      </c>
      <c r="C209" s="18">
        <v>0.59583223880000002</v>
      </c>
      <c r="D209" t="s">
        <v>1510</v>
      </c>
      <c r="E209" t="s">
        <v>1511</v>
      </c>
      <c r="F209" t="s">
        <v>1512</v>
      </c>
      <c r="G209" s="18">
        <v>5.3264820365999999</v>
      </c>
      <c r="H209" t="s">
        <v>64</v>
      </c>
      <c r="I209" t="s">
        <v>471</v>
      </c>
      <c r="J209" t="s">
        <v>1453</v>
      </c>
      <c r="K209" s="18">
        <v>5.3096793698999996</v>
      </c>
      <c r="L209" t="s">
        <v>64</v>
      </c>
      <c r="M209" t="s">
        <v>471</v>
      </c>
      <c r="N209" t="s">
        <v>1453</v>
      </c>
      <c r="O209" s="18">
        <v>12.294121734499999</v>
      </c>
      <c r="P209" t="s">
        <v>1454</v>
      </c>
      <c r="Q209" t="s">
        <v>1449</v>
      </c>
      <c r="R209" t="s">
        <v>1455</v>
      </c>
      <c r="S209" s="18">
        <v>16.299855904600001</v>
      </c>
      <c r="T209" t="s">
        <v>515</v>
      </c>
      <c r="U209" t="s">
        <v>130</v>
      </c>
      <c r="V209" t="s">
        <v>516</v>
      </c>
      <c r="W209" s="18">
        <v>10.979155349899999</v>
      </c>
      <c r="X209" t="s">
        <v>64</v>
      </c>
      <c r="Y209" t="s">
        <v>471</v>
      </c>
      <c r="Z209" t="s">
        <v>472</v>
      </c>
      <c r="AA209" s="18">
        <v>14.4401050328</v>
      </c>
      <c r="AB209" s="19" t="s">
        <v>473</v>
      </c>
      <c r="AC209" t="s">
        <v>128</v>
      </c>
      <c r="AD209" t="s">
        <v>474</v>
      </c>
      <c r="AE209" s="18">
        <v>0.11925353480000001</v>
      </c>
      <c r="AF209" t="s">
        <v>1633</v>
      </c>
      <c r="AG209" t="s">
        <v>1511</v>
      </c>
      <c r="AH209" t="s">
        <v>1634</v>
      </c>
      <c r="AI209" s="18">
        <v>0.14563040729999999</v>
      </c>
      <c r="AJ209" t="s">
        <v>1635</v>
      </c>
      <c r="AK209" t="s">
        <v>1511</v>
      </c>
      <c r="AL209" t="s">
        <v>1636</v>
      </c>
      <c r="AM209" t="s">
        <v>1633</v>
      </c>
      <c r="AN209" t="s">
        <v>1511</v>
      </c>
      <c r="AO209" t="s">
        <v>1634</v>
      </c>
      <c r="AP209" s="18">
        <v>0.11925353480000001</v>
      </c>
      <c r="AQ209" t="s">
        <v>123</v>
      </c>
      <c r="AR209" t="b">
        <f>ISNUMBER(SEARCH('Consulta Por Puntos Baloto'!$E$5,B209,1))</f>
        <v>0</v>
      </c>
      <c r="AS209">
        <f t="shared" si="6"/>
        <v>31</v>
      </c>
      <c r="AT209" t="str">
        <f t="shared" si="7"/>
        <v>Punto pago</v>
      </c>
    </row>
    <row r="210" spans="1:46">
      <c r="A210" t="s">
        <v>1639</v>
      </c>
      <c r="B210" t="s">
        <v>1640</v>
      </c>
      <c r="C210" s="18">
        <v>5.4732385211999999</v>
      </c>
      <c r="D210" t="s">
        <v>1519</v>
      </c>
      <c r="E210" t="s">
        <v>1520</v>
      </c>
      <c r="F210" t="s">
        <v>1521</v>
      </c>
      <c r="G210" s="18">
        <v>0.97258985239999995</v>
      </c>
      <c r="H210" t="s">
        <v>64</v>
      </c>
      <c r="I210" t="s">
        <v>471</v>
      </c>
      <c r="J210" t="s">
        <v>1641</v>
      </c>
      <c r="K210" s="18">
        <v>3.8846953544999998</v>
      </c>
      <c r="L210" t="s">
        <v>64</v>
      </c>
      <c r="M210" t="s">
        <v>130</v>
      </c>
      <c r="N210" t="s">
        <v>466</v>
      </c>
      <c r="O210" s="18">
        <v>3.4053161510000001</v>
      </c>
      <c r="P210" t="s">
        <v>467</v>
      </c>
      <c r="Q210" t="s">
        <v>134</v>
      </c>
      <c r="R210" t="s">
        <v>468</v>
      </c>
      <c r="S210" s="18">
        <v>7.1599544122000003</v>
      </c>
      <c r="T210" t="s">
        <v>469</v>
      </c>
      <c r="U210" t="s">
        <v>130</v>
      </c>
      <c r="V210" t="s">
        <v>470</v>
      </c>
      <c r="W210" s="18">
        <v>0.97258985239999995</v>
      </c>
      <c r="X210" t="s">
        <v>64</v>
      </c>
      <c r="Y210" t="s">
        <v>471</v>
      </c>
      <c r="Z210" t="s">
        <v>472</v>
      </c>
      <c r="AA210" s="18">
        <v>4.3850420129999996</v>
      </c>
      <c r="AB210" s="19" t="s">
        <v>473</v>
      </c>
      <c r="AC210" t="s">
        <v>128</v>
      </c>
      <c r="AD210" t="s">
        <v>474</v>
      </c>
      <c r="AE210" s="18">
        <v>1.3294596945999999</v>
      </c>
      <c r="AF210" t="s">
        <v>1642</v>
      </c>
      <c r="AG210" t="s">
        <v>143</v>
      </c>
      <c r="AH210" t="s">
        <v>1643</v>
      </c>
      <c r="AI210" s="18">
        <v>1.2779665747</v>
      </c>
      <c r="AJ210" t="s">
        <v>1644</v>
      </c>
      <c r="AK210" t="s">
        <v>134</v>
      </c>
      <c r="AL210" t="s">
        <v>1645</v>
      </c>
      <c r="AM210" t="s">
        <v>64</v>
      </c>
      <c r="AN210" t="s">
        <v>471</v>
      </c>
      <c r="AO210" t="s">
        <v>1641</v>
      </c>
      <c r="AP210" s="18">
        <v>0.97258985239999995</v>
      </c>
      <c r="AQ210" t="s">
        <v>123</v>
      </c>
      <c r="AR210" t="b">
        <f>ISNUMBER(SEARCH('Consulta Por Puntos Baloto'!$E$5,B210,1))</f>
        <v>0</v>
      </c>
      <c r="AS210">
        <f t="shared" si="6"/>
        <v>7</v>
      </c>
      <c r="AT210" t="str">
        <f t="shared" si="7"/>
        <v>Cajero automático</v>
      </c>
    </row>
    <row r="211" spans="1:46">
      <c r="A211" t="s">
        <v>1646</v>
      </c>
      <c r="B211" t="s">
        <v>1647</v>
      </c>
      <c r="C211" s="18">
        <v>8.2121539946999995</v>
      </c>
      <c r="D211" t="s">
        <v>127</v>
      </c>
      <c r="E211" t="s">
        <v>128</v>
      </c>
      <c r="F211" t="s">
        <v>129</v>
      </c>
      <c r="G211" s="18">
        <v>2.3810697310000002</v>
      </c>
      <c r="H211" t="s">
        <v>64</v>
      </c>
      <c r="I211" t="s">
        <v>130</v>
      </c>
      <c r="J211" t="s">
        <v>369</v>
      </c>
      <c r="K211" s="18">
        <v>9.7721470579999998</v>
      </c>
      <c r="L211" t="s">
        <v>64</v>
      </c>
      <c r="M211" t="s">
        <v>130</v>
      </c>
      <c r="N211" t="s">
        <v>370</v>
      </c>
      <c r="O211" s="18">
        <v>8.1187683146000005</v>
      </c>
      <c r="P211" t="s">
        <v>133</v>
      </c>
      <c r="Q211" t="s">
        <v>134</v>
      </c>
      <c r="R211" t="s">
        <v>135</v>
      </c>
      <c r="S211" s="18">
        <v>10.766663206900001</v>
      </c>
      <c r="T211" t="s">
        <v>371</v>
      </c>
      <c r="U211" t="s">
        <v>130</v>
      </c>
      <c r="V211" t="s">
        <v>372</v>
      </c>
      <c r="W211" s="18">
        <v>9.5021192842000008</v>
      </c>
      <c r="X211" t="s">
        <v>64</v>
      </c>
      <c r="Y211" t="s">
        <v>130</v>
      </c>
      <c r="Z211" t="s">
        <v>373</v>
      </c>
      <c r="AA211" s="18">
        <v>8.3524020266000001</v>
      </c>
      <c r="AB211" t="s">
        <v>140</v>
      </c>
      <c r="AC211" t="s">
        <v>128</v>
      </c>
      <c r="AD211" t="s">
        <v>141</v>
      </c>
      <c r="AE211" s="18">
        <v>3.0586090699999999E-2</v>
      </c>
      <c r="AF211" t="s">
        <v>1648</v>
      </c>
      <c r="AG211" t="s">
        <v>143</v>
      </c>
      <c r="AH211" t="s">
        <v>1649</v>
      </c>
      <c r="AI211" s="18">
        <v>3.8841018200000001E-2</v>
      </c>
      <c r="AJ211" t="s">
        <v>1650</v>
      </c>
      <c r="AK211" t="s">
        <v>134</v>
      </c>
      <c r="AL211" t="s">
        <v>1651</v>
      </c>
      <c r="AM211" t="s">
        <v>1648</v>
      </c>
      <c r="AN211" t="s">
        <v>143</v>
      </c>
      <c r="AO211" t="s">
        <v>1649</v>
      </c>
      <c r="AP211" s="18">
        <v>3.0586090699999999E-2</v>
      </c>
      <c r="AQ211" t="s">
        <v>123</v>
      </c>
      <c r="AR211" t="b">
        <f>ISNUMBER(SEARCH('Consulta Por Puntos Baloto'!$E$5,B211,1))</f>
        <v>0</v>
      </c>
      <c r="AS211">
        <f t="shared" si="6"/>
        <v>31</v>
      </c>
      <c r="AT211" t="str">
        <f t="shared" si="7"/>
        <v>Punto pago</v>
      </c>
    </row>
    <row r="212" spans="1:46">
      <c r="A212" t="s">
        <v>1652</v>
      </c>
      <c r="B212" t="s">
        <v>1653</v>
      </c>
      <c r="C212" s="18">
        <v>3.8275749306</v>
      </c>
      <c r="D212" t="s">
        <v>127</v>
      </c>
      <c r="E212" t="s">
        <v>128</v>
      </c>
      <c r="F212" t="s">
        <v>129</v>
      </c>
      <c r="G212" s="18">
        <v>0.54318389710000003</v>
      </c>
      <c r="H212" t="s">
        <v>64</v>
      </c>
      <c r="I212" t="s">
        <v>130</v>
      </c>
      <c r="J212" t="s">
        <v>1041</v>
      </c>
      <c r="K212" s="18">
        <v>3.6586321722999999</v>
      </c>
      <c r="L212" t="s">
        <v>64</v>
      </c>
      <c r="M212" t="s">
        <v>130</v>
      </c>
      <c r="N212" t="s">
        <v>512</v>
      </c>
      <c r="O212" s="18">
        <v>3.2406882068999998</v>
      </c>
      <c r="P212" t="s">
        <v>133</v>
      </c>
      <c r="Q212" t="s">
        <v>134</v>
      </c>
      <c r="R212" t="s">
        <v>135</v>
      </c>
      <c r="S212" s="18">
        <v>3.2706688991999999</v>
      </c>
      <c r="T212" t="s">
        <v>371</v>
      </c>
      <c r="U212" t="s">
        <v>130</v>
      </c>
      <c r="V212" t="s">
        <v>372</v>
      </c>
      <c r="W212" s="18">
        <v>1.7825830967</v>
      </c>
      <c r="X212" t="s">
        <v>64</v>
      </c>
      <c r="Y212" t="s">
        <v>130</v>
      </c>
      <c r="Z212" t="s">
        <v>373</v>
      </c>
      <c r="AA212" s="18">
        <v>2.5287265826000001</v>
      </c>
      <c r="AB212" s="19" t="s">
        <v>963</v>
      </c>
      <c r="AC212" t="s">
        <v>128</v>
      </c>
      <c r="AD212" t="s">
        <v>964</v>
      </c>
      <c r="AE212" s="18">
        <v>1.6699577600000001E-2</v>
      </c>
      <c r="AF212" t="s">
        <v>1654</v>
      </c>
      <c r="AG212" t="s">
        <v>143</v>
      </c>
      <c r="AH212" t="s">
        <v>1655</v>
      </c>
      <c r="AI212" s="18">
        <v>2.6596774300000001E-2</v>
      </c>
      <c r="AJ212" t="s">
        <v>1656</v>
      </c>
      <c r="AK212" t="s">
        <v>134</v>
      </c>
      <c r="AL212" t="s">
        <v>1657</v>
      </c>
      <c r="AM212" t="s">
        <v>1654</v>
      </c>
      <c r="AN212" t="s">
        <v>143</v>
      </c>
      <c r="AO212" t="s">
        <v>1655</v>
      </c>
      <c r="AP212" s="18">
        <v>1.6699577600000001E-2</v>
      </c>
      <c r="AQ212" t="s">
        <v>123</v>
      </c>
      <c r="AR212" t="b">
        <f>ISNUMBER(SEARCH('Consulta Por Puntos Baloto'!$E$5,B212,1))</f>
        <v>0</v>
      </c>
      <c r="AS212">
        <f t="shared" si="6"/>
        <v>31</v>
      </c>
      <c r="AT212" t="str">
        <f t="shared" si="7"/>
        <v>Punto pago</v>
      </c>
    </row>
    <row r="213" spans="1:46">
      <c r="A213" t="s">
        <v>1658</v>
      </c>
      <c r="B213" t="s">
        <v>1659</v>
      </c>
      <c r="C213" s="18">
        <v>4.7795249604999999</v>
      </c>
      <c r="D213" t="s">
        <v>541</v>
      </c>
      <c r="E213" t="s">
        <v>128</v>
      </c>
      <c r="F213" t="s">
        <v>542</v>
      </c>
      <c r="G213" s="18">
        <v>0.59444742800000006</v>
      </c>
      <c r="H213" t="s">
        <v>64</v>
      </c>
      <c r="I213" t="s">
        <v>130</v>
      </c>
      <c r="J213" t="s">
        <v>512</v>
      </c>
      <c r="K213" s="18">
        <v>0.59601711189999995</v>
      </c>
      <c r="L213" t="s">
        <v>64</v>
      </c>
      <c r="M213" t="s">
        <v>130</v>
      </c>
      <c r="N213" t="s">
        <v>512</v>
      </c>
      <c r="O213" s="18">
        <v>4.6299497931999998</v>
      </c>
      <c r="P213" t="s">
        <v>1300</v>
      </c>
      <c r="Q213" t="s">
        <v>134</v>
      </c>
      <c r="R213" t="s">
        <v>1301</v>
      </c>
      <c r="S213" s="18">
        <v>2.0477175102</v>
      </c>
      <c r="T213" t="s">
        <v>371</v>
      </c>
      <c r="U213" t="s">
        <v>130</v>
      </c>
      <c r="V213" t="s">
        <v>372</v>
      </c>
      <c r="W213" s="18">
        <v>1.7693686833</v>
      </c>
      <c r="X213" t="s">
        <v>64</v>
      </c>
      <c r="Y213" t="s">
        <v>130</v>
      </c>
      <c r="Z213" t="s">
        <v>517</v>
      </c>
      <c r="AA213" s="18">
        <v>2.4457399413999998</v>
      </c>
      <c r="AB213" s="19" t="s">
        <v>963</v>
      </c>
      <c r="AC213" t="s">
        <v>128</v>
      </c>
      <c r="AD213" t="s">
        <v>964</v>
      </c>
      <c r="AE213" s="18">
        <v>0.14606906980000001</v>
      </c>
      <c r="AF213" t="s">
        <v>1302</v>
      </c>
      <c r="AG213" t="s">
        <v>143</v>
      </c>
      <c r="AH213" t="s">
        <v>1303</v>
      </c>
      <c r="AI213" s="18">
        <v>8.80555804E-2</v>
      </c>
      <c r="AJ213" t="s">
        <v>1304</v>
      </c>
      <c r="AK213" t="s">
        <v>134</v>
      </c>
      <c r="AL213" t="s">
        <v>1305</v>
      </c>
      <c r="AM213" t="s">
        <v>1304</v>
      </c>
      <c r="AN213" t="s">
        <v>134</v>
      </c>
      <c r="AO213" t="s">
        <v>1305</v>
      </c>
      <c r="AP213" s="18">
        <v>8.80555804E-2</v>
      </c>
      <c r="AQ213" t="s">
        <v>123</v>
      </c>
      <c r="AR213" t="b">
        <f>ISNUMBER(SEARCH('Consulta Por Puntos Baloto'!$E$5,B213,1))</f>
        <v>0</v>
      </c>
      <c r="AS213">
        <f t="shared" si="6"/>
        <v>35</v>
      </c>
      <c r="AT213" t="str">
        <f t="shared" si="7"/>
        <v>Punto red</v>
      </c>
    </row>
    <row r="214" spans="1:46">
      <c r="A214" t="s">
        <v>1660</v>
      </c>
      <c r="B214" t="s">
        <v>1661</v>
      </c>
      <c r="C214" s="18">
        <v>4.0563301705999999</v>
      </c>
      <c r="D214" t="s">
        <v>541</v>
      </c>
      <c r="E214" t="s">
        <v>128</v>
      </c>
      <c r="F214" t="s">
        <v>542</v>
      </c>
      <c r="G214" s="18">
        <v>0.32530812570000001</v>
      </c>
      <c r="H214" t="s">
        <v>64</v>
      </c>
      <c r="I214" t="s">
        <v>130</v>
      </c>
      <c r="J214" t="s">
        <v>512</v>
      </c>
      <c r="K214" s="18">
        <v>0.33605015199999999</v>
      </c>
      <c r="L214" t="s">
        <v>64</v>
      </c>
      <c r="M214" t="s">
        <v>130</v>
      </c>
      <c r="N214" t="s">
        <v>512</v>
      </c>
      <c r="O214" s="18">
        <v>4.3902245442999996</v>
      </c>
      <c r="P214" t="s">
        <v>1300</v>
      </c>
      <c r="Q214" t="s">
        <v>134</v>
      </c>
      <c r="R214" t="s">
        <v>1301</v>
      </c>
      <c r="S214" s="18">
        <v>1.2702396975000001</v>
      </c>
      <c r="T214" t="s">
        <v>371</v>
      </c>
      <c r="U214" t="s">
        <v>130</v>
      </c>
      <c r="V214" t="s">
        <v>372</v>
      </c>
      <c r="W214" s="18">
        <v>1.7768301782</v>
      </c>
      <c r="X214" t="s">
        <v>64</v>
      </c>
      <c r="Y214" t="s">
        <v>130</v>
      </c>
      <c r="Z214" t="s">
        <v>373</v>
      </c>
      <c r="AA214" s="18">
        <v>1.8750542724000001</v>
      </c>
      <c r="AB214" s="19" t="s">
        <v>963</v>
      </c>
      <c r="AC214" t="s">
        <v>128</v>
      </c>
      <c r="AD214" t="s">
        <v>964</v>
      </c>
      <c r="AE214" s="18">
        <v>0.2252091105</v>
      </c>
      <c r="AF214" t="s">
        <v>1662</v>
      </c>
      <c r="AG214" t="s">
        <v>143</v>
      </c>
      <c r="AH214" t="s">
        <v>1663</v>
      </c>
      <c r="AI214" s="18">
        <v>0.12630729430000001</v>
      </c>
      <c r="AJ214" t="s">
        <v>1664</v>
      </c>
      <c r="AK214" t="s">
        <v>134</v>
      </c>
      <c r="AL214" t="s">
        <v>1665</v>
      </c>
      <c r="AM214" t="s">
        <v>1664</v>
      </c>
      <c r="AN214" t="s">
        <v>134</v>
      </c>
      <c r="AO214" t="s">
        <v>1665</v>
      </c>
      <c r="AP214" s="18">
        <v>0.12630729430000001</v>
      </c>
      <c r="AQ214" t="s">
        <v>123</v>
      </c>
      <c r="AR214" t="b">
        <f>ISNUMBER(SEARCH('Consulta Por Puntos Baloto'!$E$5,B214,1))</f>
        <v>0</v>
      </c>
      <c r="AS214">
        <f t="shared" si="6"/>
        <v>35</v>
      </c>
      <c r="AT214" t="str">
        <f t="shared" si="7"/>
        <v>Punto red</v>
      </c>
    </row>
    <row r="215" spans="1:46">
      <c r="A215" t="s">
        <v>1666</v>
      </c>
      <c r="B215" t="s">
        <v>1667</v>
      </c>
      <c r="C215" s="18">
        <v>0.78569987210000003</v>
      </c>
      <c r="D215" t="s">
        <v>202</v>
      </c>
      <c r="E215" t="s">
        <v>128</v>
      </c>
      <c r="F215" t="s">
        <v>203</v>
      </c>
      <c r="G215" s="18">
        <v>0.86716741070000003</v>
      </c>
      <c r="H215" t="s">
        <v>64</v>
      </c>
      <c r="I215" t="s">
        <v>130</v>
      </c>
      <c r="J215" t="s">
        <v>204</v>
      </c>
      <c r="K215" s="18">
        <v>1.3415751099</v>
      </c>
      <c r="L215" t="s">
        <v>64</v>
      </c>
      <c r="M215" t="s">
        <v>130</v>
      </c>
      <c r="N215" t="s">
        <v>1668</v>
      </c>
      <c r="O215" s="18">
        <v>0.70228663589999996</v>
      </c>
      <c r="P215" t="s">
        <v>207</v>
      </c>
      <c r="Q215" t="s">
        <v>134</v>
      </c>
      <c r="R215" t="s">
        <v>208</v>
      </c>
      <c r="S215" s="18">
        <v>1.1358634193999999</v>
      </c>
      <c r="T215" t="s">
        <v>675</v>
      </c>
      <c r="U215" t="s">
        <v>130</v>
      </c>
      <c r="V215" t="s">
        <v>676</v>
      </c>
      <c r="W215" s="18">
        <v>1.071115238</v>
      </c>
      <c r="X215" t="s">
        <v>64</v>
      </c>
      <c r="Y215" t="s">
        <v>130</v>
      </c>
      <c r="Z215" t="s">
        <v>790</v>
      </c>
      <c r="AA215" s="18">
        <v>1.1358634193999999</v>
      </c>
      <c r="AB215" t="s">
        <v>791</v>
      </c>
      <c r="AC215" t="s">
        <v>128</v>
      </c>
      <c r="AD215" t="s">
        <v>792</v>
      </c>
      <c r="AE215" s="18">
        <v>0.55902727799999996</v>
      </c>
      <c r="AF215" t="s">
        <v>1071</v>
      </c>
      <c r="AG215" t="s">
        <v>143</v>
      </c>
      <c r="AH215" t="s">
        <v>1072</v>
      </c>
      <c r="AI215" s="18">
        <v>0.58328601420000004</v>
      </c>
      <c r="AJ215" t="s">
        <v>1073</v>
      </c>
      <c r="AK215" t="s">
        <v>134</v>
      </c>
      <c r="AL215" t="s">
        <v>1074</v>
      </c>
      <c r="AM215" t="s">
        <v>1071</v>
      </c>
      <c r="AN215" t="s">
        <v>143</v>
      </c>
      <c r="AO215" t="s">
        <v>1072</v>
      </c>
      <c r="AP215" s="18">
        <v>0.55902727799999996</v>
      </c>
      <c r="AQ215" t="s">
        <v>123</v>
      </c>
      <c r="AR215" t="b">
        <f>ISNUMBER(SEARCH('Consulta Por Puntos Baloto'!$E$5,B215,1))</f>
        <v>0</v>
      </c>
      <c r="AS215">
        <f t="shared" si="6"/>
        <v>31</v>
      </c>
      <c r="AT215" t="str">
        <f t="shared" si="7"/>
        <v>Punto pago</v>
      </c>
    </row>
    <row r="216" spans="1:46">
      <c r="A216" t="s">
        <v>1669</v>
      </c>
      <c r="B216" t="s">
        <v>1670</v>
      </c>
      <c r="C216" s="18">
        <v>1.2380580582</v>
      </c>
      <c r="D216" t="s">
        <v>202</v>
      </c>
      <c r="E216" t="s">
        <v>128</v>
      </c>
      <c r="F216" t="s">
        <v>203</v>
      </c>
      <c r="G216" s="18">
        <v>0.46611676629999999</v>
      </c>
      <c r="H216" t="s">
        <v>64</v>
      </c>
      <c r="I216" t="s">
        <v>130</v>
      </c>
      <c r="J216" t="s">
        <v>1671</v>
      </c>
      <c r="K216" s="18">
        <v>1.2989362227000001</v>
      </c>
      <c r="L216" t="s">
        <v>64</v>
      </c>
      <c r="M216" t="s">
        <v>130</v>
      </c>
      <c r="N216" t="s">
        <v>1668</v>
      </c>
      <c r="O216" s="18">
        <v>0.92878878899999995</v>
      </c>
      <c r="P216" t="s">
        <v>207</v>
      </c>
      <c r="Q216" t="s">
        <v>134</v>
      </c>
      <c r="R216" t="s">
        <v>208</v>
      </c>
      <c r="S216" s="18">
        <v>1.6468974759999999</v>
      </c>
      <c r="T216" t="s">
        <v>136</v>
      </c>
      <c r="U216" t="s">
        <v>130</v>
      </c>
      <c r="V216" t="s">
        <v>137</v>
      </c>
      <c r="W216" s="18">
        <v>0.82466268210000004</v>
      </c>
      <c r="X216" t="s">
        <v>64</v>
      </c>
      <c r="Y216" t="s">
        <v>130</v>
      </c>
      <c r="Z216" t="s">
        <v>209</v>
      </c>
      <c r="AA216" s="18">
        <v>1.3646599277</v>
      </c>
      <c r="AB216" t="s">
        <v>943</v>
      </c>
      <c r="AC216" t="s">
        <v>128</v>
      </c>
      <c r="AD216" t="s">
        <v>944</v>
      </c>
      <c r="AE216" s="18">
        <v>0.27242816349999999</v>
      </c>
      <c r="AF216" t="s">
        <v>1672</v>
      </c>
      <c r="AG216" t="s">
        <v>143</v>
      </c>
      <c r="AH216" t="s">
        <v>1673</v>
      </c>
      <c r="AI216" s="18">
        <v>0.16595278329999999</v>
      </c>
      <c r="AJ216" t="s">
        <v>1674</v>
      </c>
      <c r="AK216" t="s">
        <v>134</v>
      </c>
      <c r="AL216" t="s">
        <v>1675</v>
      </c>
      <c r="AM216" t="s">
        <v>1674</v>
      </c>
      <c r="AN216" t="s">
        <v>134</v>
      </c>
      <c r="AO216" t="s">
        <v>1675</v>
      </c>
      <c r="AP216" s="18">
        <v>0.16595278329999999</v>
      </c>
      <c r="AQ216" t="s">
        <v>123</v>
      </c>
      <c r="AR216" t="b">
        <f>ISNUMBER(SEARCH('Consulta Por Puntos Baloto'!$E$5,B216,1))</f>
        <v>0</v>
      </c>
      <c r="AS216">
        <f t="shared" si="6"/>
        <v>35</v>
      </c>
      <c r="AT216" t="str">
        <f t="shared" si="7"/>
        <v>Punto red</v>
      </c>
    </row>
    <row r="217" spans="1:46">
      <c r="A217" t="s">
        <v>1676</v>
      </c>
      <c r="B217" t="s">
        <v>1677</v>
      </c>
      <c r="C217" s="18">
        <v>15.132046864399999</v>
      </c>
      <c r="D217" t="s">
        <v>127</v>
      </c>
      <c r="E217" t="s">
        <v>128</v>
      </c>
      <c r="F217" t="s">
        <v>129</v>
      </c>
      <c r="G217" s="18">
        <v>11.203594148700001</v>
      </c>
      <c r="H217" t="s">
        <v>64</v>
      </c>
      <c r="I217" t="s">
        <v>130</v>
      </c>
      <c r="J217" t="s">
        <v>369</v>
      </c>
      <c r="K217" s="18">
        <v>16.925637214599998</v>
      </c>
      <c r="L217" t="s">
        <v>64</v>
      </c>
      <c r="M217" t="s">
        <v>130</v>
      </c>
      <c r="N217" t="s">
        <v>370</v>
      </c>
      <c r="O217" s="18">
        <v>15.3241399843</v>
      </c>
      <c r="P217" t="s">
        <v>133</v>
      </c>
      <c r="Q217" t="s">
        <v>134</v>
      </c>
      <c r="R217" t="s">
        <v>135</v>
      </c>
      <c r="S217" s="18">
        <v>18.703283709699999</v>
      </c>
      <c r="T217" t="s">
        <v>371</v>
      </c>
      <c r="U217" t="s">
        <v>130</v>
      </c>
      <c r="V217" t="s">
        <v>372</v>
      </c>
      <c r="W217" s="18">
        <v>17.755561634300001</v>
      </c>
      <c r="X217" t="s">
        <v>64</v>
      </c>
      <c r="Y217" t="s">
        <v>130</v>
      </c>
      <c r="Z217" t="s">
        <v>373</v>
      </c>
      <c r="AA217" s="18">
        <v>15.1837714536</v>
      </c>
      <c r="AB217" t="s">
        <v>140</v>
      </c>
      <c r="AC217" t="s">
        <v>128</v>
      </c>
      <c r="AD217" t="s">
        <v>141</v>
      </c>
      <c r="AE217" s="18">
        <v>4.9191192308999998</v>
      </c>
      <c r="AF217" t="s">
        <v>1373</v>
      </c>
      <c r="AG217" t="s">
        <v>1374</v>
      </c>
      <c r="AH217" t="s">
        <v>1375</v>
      </c>
      <c r="AI217" s="18">
        <v>4.84148337E-2</v>
      </c>
      <c r="AJ217" t="s">
        <v>1678</v>
      </c>
      <c r="AK217" t="s">
        <v>1679</v>
      </c>
      <c r="AL217" t="s">
        <v>1680</v>
      </c>
      <c r="AM217" t="s">
        <v>1678</v>
      </c>
      <c r="AN217" t="s">
        <v>1679</v>
      </c>
      <c r="AO217" t="s">
        <v>1680</v>
      </c>
      <c r="AP217" s="18">
        <v>4.84148337E-2</v>
      </c>
      <c r="AQ217" t="s">
        <v>123</v>
      </c>
      <c r="AR217" t="b">
        <f>ISNUMBER(SEARCH('Consulta Por Puntos Baloto'!$E$5,B217,1))</f>
        <v>0</v>
      </c>
      <c r="AS217">
        <f t="shared" si="6"/>
        <v>35</v>
      </c>
      <c r="AT217" t="str">
        <f t="shared" si="7"/>
        <v>Punto red</v>
      </c>
    </row>
    <row r="218" spans="1:46">
      <c r="A218" t="s">
        <v>1681</v>
      </c>
      <c r="B218" t="s">
        <v>1682</v>
      </c>
      <c r="C218" s="18">
        <v>24.675728658200001</v>
      </c>
      <c r="D218" t="s">
        <v>127</v>
      </c>
      <c r="E218" t="s">
        <v>128</v>
      </c>
      <c r="F218" t="s">
        <v>129</v>
      </c>
      <c r="G218" s="18">
        <v>22.4582212189</v>
      </c>
      <c r="H218" t="s">
        <v>64</v>
      </c>
      <c r="I218" t="s">
        <v>130</v>
      </c>
      <c r="J218" t="s">
        <v>369</v>
      </c>
      <c r="K218" s="18">
        <v>25.656880796799999</v>
      </c>
      <c r="L218" t="s">
        <v>64</v>
      </c>
      <c r="M218" t="s">
        <v>130</v>
      </c>
      <c r="N218" t="s">
        <v>132</v>
      </c>
      <c r="O218" s="18">
        <v>25.046859963500001</v>
      </c>
      <c r="P218" t="s">
        <v>133</v>
      </c>
      <c r="Q218" t="s">
        <v>134</v>
      </c>
      <c r="R218" t="s">
        <v>135</v>
      </c>
      <c r="S218" s="18">
        <v>26.721071928000001</v>
      </c>
      <c r="T218" t="s">
        <v>136</v>
      </c>
      <c r="U218" t="s">
        <v>130</v>
      </c>
      <c r="V218" t="s">
        <v>137</v>
      </c>
      <c r="W218" s="18">
        <v>26.084156841199999</v>
      </c>
      <c r="X218" t="s">
        <v>138</v>
      </c>
      <c r="Y218" t="s">
        <v>130</v>
      </c>
      <c r="Z218" t="s">
        <v>139</v>
      </c>
      <c r="AA218" s="18">
        <v>24.655943747799999</v>
      </c>
      <c r="AB218" t="s">
        <v>140</v>
      </c>
      <c r="AC218" t="s">
        <v>128</v>
      </c>
      <c r="AD218" t="s">
        <v>141</v>
      </c>
      <c r="AE218" s="18">
        <v>8.7751218254999994</v>
      </c>
      <c r="AF218" t="s">
        <v>1373</v>
      </c>
      <c r="AG218" t="s">
        <v>1374</v>
      </c>
      <c r="AH218" t="s">
        <v>1375</v>
      </c>
      <c r="AI218" s="18">
        <v>3.3318154000000003E-2</v>
      </c>
      <c r="AJ218" t="s">
        <v>1376</v>
      </c>
      <c r="AK218" t="s">
        <v>1377</v>
      </c>
      <c r="AL218" t="s">
        <v>1378</v>
      </c>
      <c r="AM218" t="s">
        <v>1376</v>
      </c>
      <c r="AN218" t="s">
        <v>1377</v>
      </c>
      <c r="AO218" t="s">
        <v>1378</v>
      </c>
      <c r="AP218" s="18">
        <v>3.3318154000000003E-2</v>
      </c>
      <c r="AQ218" t="s">
        <v>123</v>
      </c>
      <c r="AR218" t="b">
        <f>ISNUMBER(SEARCH('Consulta Por Puntos Baloto'!$E$5,B218,1))</f>
        <v>0</v>
      </c>
      <c r="AS218">
        <f t="shared" si="6"/>
        <v>35</v>
      </c>
      <c r="AT218" t="str">
        <f t="shared" si="7"/>
        <v>Punto red</v>
      </c>
    </row>
    <row r="219" spans="1:46">
      <c r="A219" t="s">
        <v>1683</v>
      </c>
      <c r="B219" t="s">
        <v>1684</v>
      </c>
      <c r="C219" s="18">
        <v>20.032947375900001</v>
      </c>
      <c r="D219" t="s">
        <v>127</v>
      </c>
      <c r="E219" t="s">
        <v>128</v>
      </c>
      <c r="F219" t="s">
        <v>129</v>
      </c>
      <c r="G219" s="18">
        <v>15.912661272099999</v>
      </c>
      <c r="H219" t="s">
        <v>64</v>
      </c>
      <c r="I219" t="s">
        <v>130</v>
      </c>
      <c r="J219" t="s">
        <v>369</v>
      </c>
      <c r="K219" s="18">
        <v>21.828220712899999</v>
      </c>
      <c r="L219" t="s">
        <v>64</v>
      </c>
      <c r="M219" t="s">
        <v>130</v>
      </c>
      <c r="N219" t="s">
        <v>370</v>
      </c>
      <c r="O219" s="18">
        <v>20.232517669700002</v>
      </c>
      <c r="P219" t="s">
        <v>133</v>
      </c>
      <c r="Q219" t="s">
        <v>134</v>
      </c>
      <c r="R219" t="s">
        <v>135</v>
      </c>
      <c r="S219" s="18">
        <v>23.526207306300002</v>
      </c>
      <c r="T219" t="s">
        <v>136</v>
      </c>
      <c r="U219" t="s">
        <v>130</v>
      </c>
      <c r="V219" t="s">
        <v>137</v>
      </c>
      <c r="W219" s="18">
        <v>22.638099817000001</v>
      </c>
      <c r="X219" t="s">
        <v>64</v>
      </c>
      <c r="Y219" t="s">
        <v>130</v>
      </c>
      <c r="Z219" t="s">
        <v>373</v>
      </c>
      <c r="AA219" s="18">
        <v>20.080845500700001</v>
      </c>
      <c r="AB219" t="s">
        <v>140</v>
      </c>
      <c r="AC219" t="s">
        <v>128</v>
      </c>
      <c r="AD219" t="s">
        <v>141</v>
      </c>
      <c r="AE219" s="18">
        <v>3.8681723799999998E-2</v>
      </c>
      <c r="AF219" t="s">
        <v>1373</v>
      </c>
      <c r="AG219" t="s">
        <v>1374</v>
      </c>
      <c r="AH219" t="s">
        <v>1375</v>
      </c>
      <c r="AI219" s="18">
        <v>5.2202990999999999E-3</v>
      </c>
      <c r="AJ219" t="s">
        <v>1685</v>
      </c>
      <c r="AK219" t="s">
        <v>1374</v>
      </c>
      <c r="AL219" t="s">
        <v>1686</v>
      </c>
      <c r="AM219" t="s">
        <v>1685</v>
      </c>
      <c r="AN219" t="s">
        <v>1374</v>
      </c>
      <c r="AO219" t="s">
        <v>1686</v>
      </c>
      <c r="AP219" s="18">
        <v>5.2202990999999999E-3</v>
      </c>
      <c r="AQ219" t="s">
        <v>123</v>
      </c>
      <c r="AR219" t="b">
        <f>ISNUMBER(SEARCH('Consulta Por Puntos Baloto'!$E$5,B219,1))</f>
        <v>0</v>
      </c>
      <c r="AS219">
        <f t="shared" si="6"/>
        <v>35</v>
      </c>
      <c r="AT219" t="str">
        <f t="shared" si="7"/>
        <v>Punto red</v>
      </c>
    </row>
    <row r="220" spans="1:46">
      <c r="A220" t="s">
        <v>1687</v>
      </c>
      <c r="B220" t="s">
        <v>1688</v>
      </c>
      <c r="C220" s="18">
        <v>20.8070447164</v>
      </c>
      <c r="D220" t="s">
        <v>1689</v>
      </c>
      <c r="E220" t="s">
        <v>1690</v>
      </c>
      <c r="F220" t="s">
        <v>1691</v>
      </c>
      <c r="G220" s="18">
        <v>20.855350187700001</v>
      </c>
      <c r="H220" t="s">
        <v>64</v>
      </c>
      <c r="I220" t="s">
        <v>114</v>
      </c>
      <c r="J220" t="s">
        <v>1692</v>
      </c>
      <c r="K220" s="18">
        <v>51.143761710900002</v>
      </c>
      <c r="L220" t="s">
        <v>64</v>
      </c>
      <c r="M220" t="s">
        <v>130</v>
      </c>
      <c r="N220" t="s">
        <v>132</v>
      </c>
      <c r="O220" s="18">
        <v>50.427437097999999</v>
      </c>
      <c r="P220" t="s">
        <v>133</v>
      </c>
      <c r="Q220" t="s">
        <v>134</v>
      </c>
      <c r="R220" t="s">
        <v>135</v>
      </c>
      <c r="S220" s="18">
        <v>52.175669198100003</v>
      </c>
      <c r="T220" t="s">
        <v>136</v>
      </c>
      <c r="U220" t="s">
        <v>130</v>
      </c>
      <c r="V220" t="s">
        <v>137</v>
      </c>
      <c r="W220" s="18">
        <v>21.209491752800002</v>
      </c>
      <c r="X220" t="s">
        <v>64</v>
      </c>
      <c r="Y220" t="s">
        <v>114</v>
      </c>
      <c r="Z220" t="s">
        <v>1693</v>
      </c>
      <c r="AA220" s="18">
        <v>20.868460106000001</v>
      </c>
      <c r="AB220" t="s">
        <v>1694</v>
      </c>
      <c r="AC220" t="s">
        <v>1690</v>
      </c>
      <c r="AD220" t="s">
        <v>1695</v>
      </c>
      <c r="AE220" s="18">
        <v>18.777683406400001</v>
      </c>
      <c r="AF220" t="s">
        <v>1696</v>
      </c>
      <c r="AG220" t="s">
        <v>1690</v>
      </c>
      <c r="AH220" t="s">
        <v>1697</v>
      </c>
      <c r="AI220" s="18">
        <v>9.3311090799999996E-2</v>
      </c>
      <c r="AJ220" t="s">
        <v>1698</v>
      </c>
      <c r="AK220" t="s">
        <v>1699</v>
      </c>
      <c r="AL220" t="s">
        <v>1700</v>
      </c>
      <c r="AM220" t="s">
        <v>1698</v>
      </c>
      <c r="AN220" t="s">
        <v>1699</v>
      </c>
      <c r="AO220" t="s">
        <v>1700</v>
      </c>
      <c r="AP220" s="18">
        <v>9.3311090799999996E-2</v>
      </c>
      <c r="AQ220" t="s">
        <v>123</v>
      </c>
      <c r="AR220" t="b">
        <f>ISNUMBER(SEARCH('Consulta Por Puntos Baloto'!$E$5,B220,1))</f>
        <v>0</v>
      </c>
      <c r="AS220">
        <f t="shared" si="6"/>
        <v>35</v>
      </c>
      <c r="AT220" t="str">
        <f t="shared" si="7"/>
        <v>Punto red</v>
      </c>
    </row>
    <row r="221" spans="1:46">
      <c r="A221" t="s">
        <v>1701</v>
      </c>
      <c r="B221" t="s">
        <v>1702</v>
      </c>
      <c r="C221" s="18">
        <v>20.215990216400002</v>
      </c>
      <c r="D221" t="s">
        <v>127</v>
      </c>
      <c r="E221" t="s">
        <v>128</v>
      </c>
      <c r="F221" t="s">
        <v>129</v>
      </c>
      <c r="G221" s="18">
        <v>19.325940794899999</v>
      </c>
      <c r="H221" t="s">
        <v>64</v>
      </c>
      <c r="I221" t="s">
        <v>130</v>
      </c>
      <c r="J221" t="s">
        <v>1308</v>
      </c>
      <c r="K221" s="18">
        <v>20.0244560746</v>
      </c>
      <c r="L221" t="s">
        <v>64</v>
      </c>
      <c r="M221" t="s">
        <v>130</v>
      </c>
      <c r="N221" t="s">
        <v>132</v>
      </c>
      <c r="O221" s="18">
        <v>19.913540830799999</v>
      </c>
      <c r="P221" t="s">
        <v>453</v>
      </c>
      <c r="Q221" t="s">
        <v>134</v>
      </c>
      <c r="R221" t="s">
        <v>454</v>
      </c>
      <c r="S221" s="18">
        <v>20.640744653399999</v>
      </c>
      <c r="T221" t="s">
        <v>136</v>
      </c>
      <c r="U221" t="s">
        <v>130</v>
      </c>
      <c r="V221" t="s">
        <v>137</v>
      </c>
      <c r="W221" s="18">
        <v>20.2386605811</v>
      </c>
      <c r="X221" t="s">
        <v>138</v>
      </c>
      <c r="Y221" t="s">
        <v>130</v>
      </c>
      <c r="Z221" t="s">
        <v>139</v>
      </c>
      <c r="AA221" s="18">
        <v>20.127236401600001</v>
      </c>
      <c r="AB221" t="s">
        <v>140</v>
      </c>
      <c r="AC221" t="s">
        <v>128</v>
      </c>
      <c r="AD221" t="s">
        <v>141</v>
      </c>
      <c r="AE221" s="18">
        <v>9.0717921500000007E-2</v>
      </c>
      <c r="AF221" t="s">
        <v>1703</v>
      </c>
      <c r="AG221" t="s">
        <v>1704</v>
      </c>
      <c r="AH221" t="s">
        <v>1705</v>
      </c>
      <c r="AI221" s="18">
        <v>6.9267074400000003E-2</v>
      </c>
      <c r="AJ221" t="s">
        <v>1706</v>
      </c>
      <c r="AK221" t="s">
        <v>1704</v>
      </c>
      <c r="AL221" t="s">
        <v>1707</v>
      </c>
      <c r="AM221" t="s">
        <v>1706</v>
      </c>
      <c r="AN221" t="s">
        <v>1704</v>
      </c>
      <c r="AO221" t="s">
        <v>1707</v>
      </c>
      <c r="AP221" s="18">
        <v>6.9267074400000003E-2</v>
      </c>
      <c r="AQ221" t="s">
        <v>123</v>
      </c>
      <c r="AR221" t="b">
        <f>ISNUMBER(SEARCH('Consulta Por Puntos Baloto'!$E$5,B221,1))</f>
        <v>0</v>
      </c>
      <c r="AS221">
        <f t="shared" si="6"/>
        <v>35</v>
      </c>
      <c r="AT221" t="str">
        <f t="shared" si="7"/>
        <v>Punto red</v>
      </c>
    </row>
    <row r="222" spans="1:46">
      <c r="A222" t="s">
        <v>1708</v>
      </c>
      <c r="B222" t="s">
        <v>1709</v>
      </c>
      <c r="C222" s="18">
        <v>1.8195174758999999</v>
      </c>
      <c r="D222" t="s">
        <v>463</v>
      </c>
      <c r="E222" t="s">
        <v>128</v>
      </c>
      <c r="F222" t="s">
        <v>464</v>
      </c>
      <c r="G222" s="18">
        <v>0.12730597199999999</v>
      </c>
      <c r="H222" t="s">
        <v>64</v>
      </c>
      <c r="I222" t="s">
        <v>130</v>
      </c>
      <c r="J222" t="s">
        <v>1149</v>
      </c>
      <c r="K222" s="18">
        <v>2.2503346892999998</v>
      </c>
      <c r="L222" t="s">
        <v>64</v>
      </c>
      <c r="M222" t="s">
        <v>130</v>
      </c>
      <c r="N222" t="s">
        <v>672</v>
      </c>
      <c r="O222" s="18">
        <v>2.3856336201000001</v>
      </c>
      <c r="P222" t="s">
        <v>588</v>
      </c>
      <c r="Q222" t="s">
        <v>134</v>
      </c>
      <c r="R222" t="s">
        <v>589</v>
      </c>
      <c r="S222" s="18">
        <v>2.5420212927999999</v>
      </c>
      <c r="T222" t="s">
        <v>469</v>
      </c>
      <c r="U222" t="s">
        <v>130</v>
      </c>
      <c r="V222" t="s">
        <v>470</v>
      </c>
      <c r="W222" s="18">
        <v>1.1611959333999999</v>
      </c>
      <c r="X222" t="s">
        <v>64</v>
      </c>
      <c r="Y222" t="s">
        <v>130</v>
      </c>
      <c r="Z222" t="s">
        <v>690</v>
      </c>
      <c r="AA222" s="18">
        <v>1.7462232718999999</v>
      </c>
      <c r="AB222" s="19" t="s">
        <v>1195</v>
      </c>
      <c r="AC222" t="s">
        <v>128</v>
      </c>
      <c r="AD222" t="s">
        <v>1196</v>
      </c>
      <c r="AE222" s="18">
        <v>0.33885316310000002</v>
      </c>
      <c r="AF222" t="s">
        <v>1710</v>
      </c>
      <c r="AG222" t="s">
        <v>143</v>
      </c>
      <c r="AH222" t="s">
        <v>1711</v>
      </c>
      <c r="AI222" s="18">
        <v>2.8307178799999999E-2</v>
      </c>
      <c r="AJ222" t="s">
        <v>1712</v>
      </c>
      <c r="AK222" t="s">
        <v>134</v>
      </c>
      <c r="AL222" t="s">
        <v>1713</v>
      </c>
      <c r="AM222" t="s">
        <v>1712</v>
      </c>
      <c r="AN222" t="s">
        <v>134</v>
      </c>
      <c r="AO222" t="s">
        <v>1713</v>
      </c>
      <c r="AP222" s="18">
        <v>2.8307178799999999E-2</v>
      </c>
      <c r="AQ222" t="s">
        <v>123</v>
      </c>
      <c r="AR222" t="b">
        <f>ISNUMBER(SEARCH('Consulta Por Puntos Baloto'!$E$5,B222,1))</f>
        <v>0</v>
      </c>
      <c r="AS222">
        <f t="shared" si="6"/>
        <v>35</v>
      </c>
      <c r="AT222" t="str">
        <f t="shared" si="7"/>
        <v>Punto red</v>
      </c>
    </row>
    <row r="223" spans="1:46">
      <c r="A223" t="s">
        <v>1714</v>
      </c>
      <c r="B223" t="s">
        <v>1715</v>
      </c>
      <c r="C223" s="18">
        <v>3.1906635726000001</v>
      </c>
      <c r="D223" t="s">
        <v>463</v>
      </c>
      <c r="E223" t="s">
        <v>128</v>
      </c>
      <c r="F223" t="s">
        <v>464</v>
      </c>
      <c r="G223" s="18">
        <v>0.23834537729999999</v>
      </c>
      <c r="H223" t="s">
        <v>64</v>
      </c>
      <c r="I223" t="s">
        <v>130</v>
      </c>
      <c r="J223" t="s">
        <v>465</v>
      </c>
      <c r="K223" s="18">
        <v>1.1761177603999999</v>
      </c>
      <c r="L223" t="s">
        <v>64</v>
      </c>
      <c r="M223" t="s">
        <v>130</v>
      </c>
      <c r="N223" t="s">
        <v>466</v>
      </c>
      <c r="O223" s="18">
        <v>0.23834539430000001</v>
      </c>
      <c r="P223" t="s">
        <v>467</v>
      </c>
      <c r="Q223" t="s">
        <v>134</v>
      </c>
      <c r="R223" t="s">
        <v>468</v>
      </c>
      <c r="S223" s="18">
        <v>4.3960400875000003</v>
      </c>
      <c r="T223" t="s">
        <v>469</v>
      </c>
      <c r="U223" t="s">
        <v>130</v>
      </c>
      <c r="V223" t="s">
        <v>470</v>
      </c>
      <c r="W223" s="18">
        <v>2.5757825134000001</v>
      </c>
      <c r="X223" t="s">
        <v>64</v>
      </c>
      <c r="Y223" t="s">
        <v>471</v>
      </c>
      <c r="Z223" t="s">
        <v>472</v>
      </c>
      <c r="AA223" s="18">
        <v>1.1024168486000001</v>
      </c>
      <c r="AB223" s="19" t="s">
        <v>473</v>
      </c>
      <c r="AC223" t="s">
        <v>128</v>
      </c>
      <c r="AD223" t="s">
        <v>474</v>
      </c>
      <c r="AE223" s="18">
        <v>8.4927425500000001E-2</v>
      </c>
      <c r="AF223" t="s">
        <v>1716</v>
      </c>
      <c r="AG223" t="s">
        <v>143</v>
      </c>
      <c r="AH223" t="s">
        <v>1717</v>
      </c>
      <c r="AI223" s="18">
        <v>0.1248925593</v>
      </c>
      <c r="AJ223" t="s">
        <v>1718</v>
      </c>
      <c r="AK223" t="s">
        <v>134</v>
      </c>
      <c r="AL223" t="s">
        <v>1719</v>
      </c>
      <c r="AM223" t="s">
        <v>1716</v>
      </c>
      <c r="AN223" t="s">
        <v>143</v>
      </c>
      <c r="AO223" t="s">
        <v>1717</v>
      </c>
      <c r="AP223" s="18">
        <v>8.4927425500000001E-2</v>
      </c>
      <c r="AQ223" t="s">
        <v>123</v>
      </c>
      <c r="AR223" t="b">
        <f>ISNUMBER(SEARCH('Consulta Por Puntos Baloto'!$E$5,B223,1))</f>
        <v>0</v>
      </c>
      <c r="AS223">
        <f t="shared" si="6"/>
        <v>31</v>
      </c>
      <c r="AT223" t="str">
        <f t="shared" si="7"/>
        <v>Punto pago</v>
      </c>
    </row>
    <row r="224" spans="1:46">
      <c r="A224" t="s">
        <v>1720</v>
      </c>
      <c r="B224" t="s">
        <v>1721</v>
      </c>
      <c r="C224" s="18">
        <v>1.7580474219</v>
      </c>
      <c r="D224" t="s">
        <v>463</v>
      </c>
      <c r="E224" t="s">
        <v>128</v>
      </c>
      <c r="F224" t="s">
        <v>464</v>
      </c>
      <c r="G224" s="18">
        <v>0.92226187299999995</v>
      </c>
      <c r="H224" t="s">
        <v>64</v>
      </c>
      <c r="I224" t="s">
        <v>130</v>
      </c>
      <c r="J224" t="s">
        <v>1722</v>
      </c>
      <c r="K224" s="18">
        <v>2.1095891513999998</v>
      </c>
      <c r="L224" t="s">
        <v>64</v>
      </c>
      <c r="M224" t="s">
        <v>130</v>
      </c>
      <c r="N224" t="s">
        <v>587</v>
      </c>
      <c r="O224" s="18">
        <v>3.5685245768999998</v>
      </c>
      <c r="P224" t="s">
        <v>467</v>
      </c>
      <c r="Q224" t="s">
        <v>134</v>
      </c>
      <c r="R224" t="s">
        <v>468</v>
      </c>
      <c r="S224" s="18">
        <v>1.0525138268000001</v>
      </c>
      <c r="T224" t="s">
        <v>469</v>
      </c>
      <c r="U224" t="s">
        <v>130</v>
      </c>
      <c r="V224" t="s">
        <v>470</v>
      </c>
      <c r="W224" s="18">
        <v>2.6814366202</v>
      </c>
      <c r="X224" t="s">
        <v>64</v>
      </c>
      <c r="Y224" t="s">
        <v>130</v>
      </c>
      <c r="Z224" t="s">
        <v>690</v>
      </c>
      <c r="AA224" s="18">
        <v>1.0525138268000001</v>
      </c>
      <c r="AB224" t="s">
        <v>591</v>
      </c>
      <c r="AC224" t="s">
        <v>128</v>
      </c>
      <c r="AD224" t="s">
        <v>592</v>
      </c>
      <c r="AE224" s="18">
        <v>2.0912056799999999E-2</v>
      </c>
      <c r="AF224" t="s">
        <v>1723</v>
      </c>
      <c r="AG224" t="s">
        <v>143</v>
      </c>
      <c r="AH224" t="s">
        <v>1724</v>
      </c>
      <c r="AI224" s="18">
        <v>0.22748929270000001</v>
      </c>
      <c r="AJ224" t="s">
        <v>1725</v>
      </c>
      <c r="AK224" t="s">
        <v>134</v>
      </c>
      <c r="AL224" t="s">
        <v>1726</v>
      </c>
      <c r="AM224" t="s">
        <v>1723</v>
      </c>
      <c r="AN224" t="s">
        <v>143</v>
      </c>
      <c r="AO224" t="s">
        <v>1724</v>
      </c>
      <c r="AP224" s="18">
        <v>2.0912056799999999E-2</v>
      </c>
      <c r="AQ224" t="s">
        <v>123</v>
      </c>
      <c r="AR224" t="b">
        <f>ISNUMBER(SEARCH('Consulta Por Puntos Baloto'!$E$5,B224,1))</f>
        <v>0</v>
      </c>
      <c r="AS224">
        <f t="shared" si="6"/>
        <v>31</v>
      </c>
      <c r="AT224" t="str">
        <f t="shared" si="7"/>
        <v>Punto pago</v>
      </c>
    </row>
    <row r="225" spans="1:46">
      <c r="A225" t="s">
        <v>1727</v>
      </c>
      <c r="B225" t="s">
        <v>1728</v>
      </c>
      <c r="C225" s="18">
        <v>1.9199543683</v>
      </c>
      <c r="D225" t="s">
        <v>463</v>
      </c>
      <c r="E225" t="s">
        <v>128</v>
      </c>
      <c r="F225" t="s">
        <v>464</v>
      </c>
      <c r="G225" s="18">
        <v>5.2206755000000001E-2</v>
      </c>
      <c r="H225" t="s">
        <v>64</v>
      </c>
      <c r="I225" t="s">
        <v>130</v>
      </c>
      <c r="J225" t="s">
        <v>1149</v>
      </c>
      <c r="K225" s="18">
        <v>2.2539247987</v>
      </c>
      <c r="L225" t="s">
        <v>64</v>
      </c>
      <c r="M225" t="s">
        <v>130</v>
      </c>
      <c r="N225" t="s">
        <v>672</v>
      </c>
      <c r="O225" s="18">
        <v>2.2249976469999999</v>
      </c>
      <c r="P225" t="s">
        <v>588</v>
      </c>
      <c r="Q225" t="s">
        <v>134</v>
      </c>
      <c r="R225" t="s">
        <v>589</v>
      </c>
      <c r="S225" s="18">
        <v>2.4597728097</v>
      </c>
      <c r="T225" t="s">
        <v>469</v>
      </c>
      <c r="U225" t="s">
        <v>130</v>
      </c>
      <c r="V225" t="s">
        <v>470</v>
      </c>
      <c r="W225" s="18">
        <v>1.3247218641</v>
      </c>
      <c r="X225" t="s">
        <v>64</v>
      </c>
      <c r="Y225" t="s">
        <v>130</v>
      </c>
      <c r="Z225" t="s">
        <v>690</v>
      </c>
      <c r="AA225" s="18">
        <v>1.8523501336999999</v>
      </c>
      <c r="AB225" t="s">
        <v>691</v>
      </c>
      <c r="AC225" t="s">
        <v>128</v>
      </c>
      <c r="AD225" t="s">
        <v>692</v>
      </c>
      <c r="AE225" s="18">
        <v>0.1670173851</v>
      </c>
      <c r="AF225" t="s">
        <v>1710</v>
      </c>
      <c r="AG225" t="s">
        <v>143</v>
      </c>
      <c r="AH225" t="s">
        <v>1711</v>
      </c>
      <c r="AI225" s="18">
        <v>0.1456711594</v>
      </c>
      <c r="AJ225" t="s">
        <v>1729</v>
      </c>
      <c r="AK225" t="s">
        <v>134</v>
      </c>
      <c r="AL225" t="s">
        <v>1730</v>
      </c>
      <c r="AM225" t="s">
        <v>64</v>
      </c>
      <c r="AN225" t="s">
        <v>130</v>
      </c>
      <c r="AO225" t="s">
        <v>1149</v>
      </c>
      <c r="AP225" s="18">
        <v>5.2206755000000001E-2</v>
      </c>
      <c r="AQ225" t="s">
        <v>123</v>
      </c>
      <c r="AR225" t="b">
        <f>ISNUMBER(SEARCH('Consulta Por Puntos Baloto'!$E$5,B225,1))</f>
        <v>0</v>
      </c>
      <c r="AS225">
        <f t="shared" si="6"/>
        <v>7</v>
      </c>
      <c r="AT225" t="str">
        <f t="shared" si="7"/>
        <v>Cajero automático</v>
      </c>
    </row>
    <row r="226" spans="1:46">
      <c r="A226" t="s">
        <v>1731</v>
      </c>
      <c r="B226" t="s">
        <v>1732</v>
      </c>
      <c r="C226" s="18">
        <v>4.5122671477000003</v>
      </c>
      <c r="D226" t="s">
        <v>463</v>
      </c>
      <c r="E226" t="s">
        <v>128</v>
      </c>
      <c r="F226" t="s">
        <v>464</v>
      </c>
      <c r="G226" s="18">
        <v>1.1736915756999999</v>
      </c>
      <c r="H226" t="s">
        <v>64</v>
      </c>
      <c r="I226" t="s">
        <v>130</v>
      </c>
      <c r="J226" t="s">
        <v>465</v>
      </c>
      <c r="K226" s="18">
        <v>1.5697340552000001</v>
      </c>
      <c r="L226" t="s">
        <v>64</v>
      </c>
      <c r="M226" t="s">
        <v>130</v>
      </c>
      <c r="N226" t="s">
        <v>466</v>
      </c>
      <c r="O226" s="18">
        <v>1.1736915772000001</v>
      </c>
      <c r="P226" t="s">
        <v>467</v>
      </c>
      <c r="Q226" t="s">
        <v>134</v>
      </c>
      <c r="R226" t="s">
        <v>468</v>
      </c>
      <c r="S226" s="18">
        <v>5.6203202529</v>
      </c>
      <c r="T226" t="s">
        <v>469</v>
      </c>
      <c r="U226" t="s">
        <v>130</v>
      </c>
      <c r="V226" t="s">
        <v>470</v>
      </c>
      <c r="W226" s="18">
        <v>1.5856178502</v>
      </c>
      <c r="X226" t="s">
        <v>64</v>
      </c>
      <c r="Y226" t="s">
        <v>471</v>
      </c>
      <c r="Z226" t="s">
        <v>472</v>
      </c>
      <c r="AA226" s="18">
        <v>2.0684461705000001</v>
      </c>
      <c r="AB226" s="19" t="s">
        <v>473</v>
      </c>
      <c r="AC226" t="s">
        <v>128</v>
      </c>
      <c r="AD226" t="s">
        <v>474</v>
      </c>
      <c r="AE226" s="18">
        <v>0.27396266070000003</v>
      </c>
      <c r="AF226" t="s">
        <v>1733</v>
      </c>
      <c r="AG226" t="s">
        <v>143</v>
      </c>
      <c r="AH226" t="s">
        <v>1734</v>
      </c>
      <c r="AI226" s="18">
        <v>0.23083221170000001</v>
      </c>
      <c r="AJ226" t="s">
        <v>1735</v>
      </c>
      <c r="AK226" t="s">
        <v>134</v>
      </c>
      <c r="AL226" t="s">
        <v>1736</v>
      </c>
      <c r="AM226" t="s">
        <v>1735</v>
      </c>
      <c r="AN226" t="s">
        <v>134</v>
      </c>
      <c r="AO226" t="s">
        <v>1736</v>
      </c>
      <c r="AP226" s="18">
        <v>0.23083221170000001</v>
      </c>
      <c r="AQ226" t="s">
        <v>123</v>
      </c>
      <c r="AR226" t="b">
        <f>ISNUMBER(SEARCH('Consulta Por Puntos Baloto'!$E$5,B226,1))</f>
        <v>0</v>
      </c>
      <c r="AS226">
        <f t="shared" si="6"/>
        <v>35</v>
      </c>
      <c r="AT226" t="str">
        <f t="shared" si="7"/>
        <v>Punto red</v>
      </c>
    </row>
    <row r="227" spans="1:46">
      <c r="A227" t="s">
        <v>1737</v>
      </c>
      <c r="B227" t="s">
        <v>1738</v>
      </c>
      <c r="C227" s="18">
        <v>4.9065568365000001</v>
      </c>
      <c r="D227" t="s">
        <v>526</v>
      </c>
      <c r="E227" t="s">
        <v>128</v>
      </c>
      <c r="F227" t="s">
        <v>527</v>
      </c>
      <c r="G227" s="18">
        <v>1.3022974577999999</v>
      </c>
      <c r="H227" t="s">
        <v>64</v>
      </c>
      <c r="I227" t="s">
        <v>130</v>
      </c>
      <c r="J227" t="s">
        <v>661</v>
      </c>
      <c r="K227" s="18">
        <v>2.1410450604000002</v>
      </c>
      <c r="L227" t="s">
        <v>64</v>
      </c>
      <c r="M227" t="s">
        <v>130</v>
      </c>
      <c r="N227" t="s">
        <v>466</v>
      </c>
      <c r="O227" s="18">
        <v>2.6950558830000002</v>
      </c>
      <c r="P227" t="s">
        <v>530</v>
      </c>
      <c r="Q227" t="s">
        <v>134</v>
      </c>
      <c r="R227" t="s">
        <v>531</v>
      </c>
      <c r="S227" s="18">
        <v>5.9086655045000001</v>
      </c>
      <c r="T227" t="s">
        <v>496</v>
      </c>
      <c r="U227" t="s">
        <v>130</v>
      </c>
      <c r="V227" t="s">
        <v>497</v>
      </c>
      <c r="W227" s="18">
        <v>3.3672279165000001</v>
      </c>
      <c r="X227" t="s">
        <v>745</v>
      </c>
      <c r="Y227" t="s">
        <v>130</v>
      </c>
      <c r="Z227" t="s">
        <v>746</v>
      </c>
      <c r="AA227" s="18">
        <v>2.6737527182999998</v>
      </c>
      <c r="AB227" s="19" t="s">
        <v>473</v>
      </c>
      <c r="AC227" t="s">
        <v>128</v>
      </c>
      <c r="AD227" t="s">
        <v>474</v>
      </c>
      <c r="AE227" s="18">
        <v>5.1000000000000002E-9</v>
      </c>
      <c r="AF227" t="s">
        <v>1739</v>
      </c>
      <c r="AG227" t="s">
        <v>143</v>
      </c>
      <c r="AH227" t="s">
        <v>1740</v>
      </c>
      <c r="AI227" s="18">
        <v>0.35060994169999998</v>
      </c>
      <c r="AJ227" t="s">
        <v>1741</v>
      </c>
      <c r="AK227" t="s">
        <v>134</v>
      </c>
      <c r="AL227" t="s">
        <v>1742</v>
      </c>
      <c r="AM227" t="s">
        <v>1739</v>
      </c>
      <c r="AN227" t="s">
        <v>143</v>
      </c>
      <c r="AO227" t="s">
        <v>1740</v>
      </c>
      <c r="AP227" s="18">
        <v>5.1000000000000002E-9</v>
      </c>
      <c r="AQ227" t="s">
        <v>123</v>
      </c>
      <c r="AR227" t="b">
        <f>ISNUMBER(SEARCH('Consulta Por Puntos Baloto'!$E$5,B227,1))</f>
        <v>0</v>
      </c>
      <c r="AS227">
        <f t="shared" si="6"/>
        <v>31</v>
      </c>
      <c r="AT227" t="str">
        <f t="shared" si="7"/>
        <v>Punto pago</v>
      </c>
    </row>
    <row r="228" spans="1:46">
      <c r="A228" t="s">
        <v>1743</v>
      </c>
      <c r="B228" t="s">
        <v>1744</v>
      </c>
      <c r="C228" s="18">
        <v>1.3898202717000001</v>
      </c>
      <c r="D228" t="s">
        <v>463</v>
      </c>
      <c r="E228" t="s">
        <v>128</v>
      </c>
      <c r="F228" t="s">
        <v>464</v>
      </c>
      <c r="G228" s="18">
        <v>0.95964166149999997</v>
      </c>
      <c r="H228" t="s">
        <v>64</v>
      </c>
      <c r="I228" t="s">
        <v>130</v>
      </c>
      <c r="J228" t="s">
        <v>1745</v>
      </c>
      <c r="K228" s="18">
        <v>2.1432626868</v>
      </c>
      <c r="L228" t="s">
        <v>64</v>
      </c>
      <c r="M228" t="s">
        <v>130</v>
      </c>
      <c r="N228" t="s">
        <v>466</v>
      </c>
      <c r="O228" s="18">
        <v>1.7369041133000001</v>
      </c>
      <c r="P228" t="s">
        <v>743</v>
      </c>
      <c r="Q228" t="s">
        <v>134</v>
      </c>
      <c r="R228" t="s">
        <v>744</v>
      </c>
      <c r="S228" s="18">
        <v>3.2629745566000001</v>
      </c>
      <c r="T228" t="s">
        <v>469</v>
      </c>
      <c r="U228" t="s">
        <v>130</v>
      </c>
      <c r="V228" t="s">
        <v>470</v>
      </c>
      <c r="W228" s="18">
        <v>1.7905626139999999</v>
      </c>
      <c r="X228" t="s">
        <v>745</v>
      </c>
      <c r="Y228" t="s">
        <v>130</v>
      </c>
      <c r="Z228" t="s">
        <v>746</v>
      </c>
      <c r="AA228" s="18">
        <v>1.3829803789999999</v>
      </c>
      <c r="AB228" s="19" t="s">
        <v>473</v>
      </c>
      <c r="AC228" t="s">
        <v>128</v>
      </c>
      <c r="AD228" t="s">
        <v>474</v>
      </c>
      <c r="AE228" s="18">
        <v>9.2626505600000006E-2</v>
      </c>
      <c r="AF228" t="s">
        <v>1746</v>
      </c>
      <c r="AG228" t="s">
        <v>143</v>
      </c>
      <c r="AH228" t="s">
        <v>1747</v>
      </c>
      <c r="AI228" s="18">
        <v>0.1042317737</v>
      </c>
      <c r="AJ228" t="s">
        <v>1748</v>
      </c>
      <c r="AK228" t="s">
        <v>134</v>
      </c>
      <c r="AL228" t="s">
        <v>1749</v>
      </c>
      <c r="AM228" t="s">
        <v>1746</v>
      </c>
      <c r="AN228" t="s">
        <v>143</v>
      </c>
      <c r="AO228" t="s">
        <v>1747</v>
      </c>
      <c r="AP228" s="18">
        <v>9.2626505600000006E-2</v>
      </c>
      <c r="AQ228" t="s">
        <v>123</v>
      </c>
      <c r="AR228" t="b">
        <f>ISNUMBER(SEARCH('Consulta Por Puntos Baloto'!$E$5,B228,1))</f>
        <v>0</v>
      </c>
      <c r="AS228">
        <f t="shared" si="6"/>
        <v>31</v>
      </c>
      <c r="AT228" t="str">
        <f t="shared" si="7"/>
        <v>Punto pago</v>
      </c>
    </row>
    <row r="229" spans="1:46">
      <c r="A229" t="s">
        <v>1750</v>
      </c>
      <c r="B229" t="s">
        <v>1751</v>
      </c>
      <c r="C229" s="18">
        <v>3.1141667738000001</v>
      </c>
      <c r="D229" t="s">
        <v>526</v>
      </c>
      <c r="E229" t="s">
        <v>128</v>
      </c>
      <c r="F229" t="s">
        <v>527</v>
      </c>
      <c r="G229" s="18">
        <v>0.80125393209999995</v>
      </c>
      <c r="H229" t="s">
        <v>64</v>
      </c>
      <c r="I229" t="s">
        <v>130</v>
      </c>
      <c r="J229" t="s">
        <v>1752</v>
      </c>
      <c r="K229" s="18">
        <v>0.80714086539999996</v>
      </c>
      <c r="L229" t="s">
        <v>64</v>
      </c>
      <c r="M229" t="s">
        <v>130</v>
      </c>
      <c r="N229" t="s">
        <v>529</v>
      </c>
      <c r="O229" s="18">
        <v>1.3213534988</v>
      </c>
      <c r="P229" t="s">
        <v>1300</v>
      </c>
      <c r="Q229" t="s">
        <v>134</v>
      </c>
      <c r="R229" t="s">
        <v>1301</v>
      </c>
      <c r="S229" s="18">
        <v>4.4727794593999999</v>
      </c>
      <c r="T229" t="s">
        <v>496</v>
      </c>
      <c r="U229" t="s">
        <v>130</v>
      </c>
      <c r="V229" t="s">
        <v>497</v>
      </c>
      <c r="W229" s="18">
        <v>2.7029764828</v>
      </c>
      <c r="X229" t="s">
        <v>745</v>
      </c>
      <c r="Y229" t="s">
        <v>130</v>
      </c>
      <c r="Z229" t="s">
        <v>746</v>
      </c>
      <c r="AA229" s="18">
        <v>2.5910513543999998</v>
      </c>
      <c r="AB229" t="s">
        <v>533</v>
      </c>
      <c r="AC229" t="s">
        <v>128</v>
      </c>
      <c r="AD229" t="s">
        <v>534</v>
      </c>
      <c r="AE229" s="18">
        <v>0.26433118389999999</v>
      </c>
      <c r="AF229" t="s">
        <v>1753</v>
      </c>
      <c r="AG229" t="s">
        <v>143</v>
      </c>
      <c r="AH229" t="s">
        <v>1754</v>
      </c>
      <c r="AI229" s="18">
        <v>0.23275717169999999</v>
      </c>
      <c r="AJ229" t="s">
        <v>1755</v>
      </c>
      <c r="AK229" t="s">
        <v>134</v>
      </c>
      <c r="AL229" t="s">
        <v>1756</v>
      </c>
      <c r="AM229" t="s">
        <v>1755</v>
      </c>
      <c r="AN229" t="s">
        <v>134</v>
      </c>
      <c r="AO229" t="s">
        <v>1756</v>
      </c>
      <c r="AP229" s="18">
        <v>0.23275717169999999</v>
      </c>
      <c r="AQ229" t="s">
        <v>123</v>
      </c>
      <c r="AR229" t="b">
        <f>ISNUMBER(SEARCH('Consulta Por Puntos Baloto'!$E$5,B229,1))</f>
        <v>0</v>
      </c>
      <c r="AS229">
        <f t="shared" si="6"/>
        <v>35</v>
      </c>
      <c r="AT229" t="str">
        <f t="shared" si="7"/>
        <v>Punto red</v>
      </c>
    </row>
    <row r="230" spans="1:46">
      <c r="A230" t="s">
        <v>1757</v>
      </c>
      <c r="B230" t="s">
        <v>1758</v>
      </c>
      <c r="C230" s="18">
        <v>1.3754171143</v>
      </c>
      <c r="D230" t="s">
        <v>526</v>
      </c>
      <c r="E230" t="s">
        <v>128</v>
      </c>
      <c r="F230" t="s">
        <v>527</v>
      </c>
      <c r="G230" s="18">
        <v>0.49565319410000003</v>
      </c>
      <c r="H230" t="s">
        <v>64</v>
      </c>
      <c r="I230" t="s">
        <v>130</v>
      </c>
      <c r="J230" t="s">
        <v>440</v>
      </c>
      <c r="K230" s="18">
        <v>0.49477100839999999</v>
      </c>
      <c r="L230" t="s">
        <v>64</v>
      </c>
      <c r="M230" t="s">
        <v>130</v>
      </c>
      <c r="N230" t="s">
        <v>440</v>
      </c>
      <c r="O230" s="18">
        <v>0.93750620389999995</v>
      </c>
      <c r="P230" t="s">
        <v>494</v>
      </c>
      <c r="Q230" t="s">
        <v>134</v>
      </c>
      <c r="R230" t="s">
        <v>495</v>
      </c>
      <c r="S230" s="18">
        <v>2.2260329794999998</v>
      </c>
      <c r="T230" t="s">
        <v>496</v>
      </c>
      <c r="U230" t="s">
        <v>130</v>
      </c>
      <c r="V230" t="s">
        <v>497</v>
      </c>
      <c r="W230" s="18">
        <v>0.78667877829999999</v>
      </c>
      <c r="X230" t="s">
        <v>498</v>
      </c>
      <c r="Y230" t="s">
        <v>130</v>
      </c>
      <c r="Z230" t="s">
        <v>499</v>
      </c>
      <c r="AA230" s="18">
        <v>0.93750620389999995</v>
      </c>
      <c r="AB230" t="s">
        <v>500</v>
      </c>
      <c r="AC230" t="s">
        <v>128</v>
      </c>
      <c r="AD230" t="s">
        <v>501</v>
      </c>
      <c r="AE230" s="18">
        <v>5.6892505699999998E-2</v>
      </c>
      <c r="AF230" t="s">
        <v>1759</v>
      </c>
      <c r="AG230" t="s">
        <v>143</v>
      </c>
      <c r="AH230" t="s">
        <v>1760</v>
      </c>
      <c r="AI230" s="18">
        <v>0.47677409790000003</v>
      </c>
      <c r="AJ230" t="s">
        <v>1761</v>
      </c>
      <c r="AK230" t="s">
        <v>134</v>
      </c>
      <c r="AL230" t="s">
        <v>1762</v>
      </c>
      <c r="AM230" t="s">
        <v>1759</v>
      </c>
      <c r="AN230" t="s">
        <v>143</v>
      </c>
      <c r="AO230" t="s">
        <v>1760</v>
      </c>
      <c r="AP230" s="18">
        <v>5.6892505699999998E-2</v>
      </c>
      <c r="AQ230" t="s">
        <v>123</v>
      </c>
      <c r="AR230" t="b">
        <f>ISNUMBER(SEARCH('Consulta Por Puntos Baloto'!$E$5,B230,1))</f>
        <v>0</v>
      </c>
      <c r="AS230">
        <f t="shared" si="6"/>
        <v>31</v>
      </c>
      <c r="AT230" t="str">
        <f t="shared" si="7"/>
        <v>Punto pago</v>
      </c>
    </row>
    <row r="231" spans="1:46">
      <c r="A231" t="s">
        <v>1763</v>
      </c>
      <c r="B231" t="s">
        <v>1764</v>
      </c>
      <c r="C231" s="18">
        <v>9.6841162895000004</v>
      </c>
      <c r="D231" t="s">
        <v>1765</v>
      </c>
      <c r="E231" t="s">
        <v>1766</v>
      </c>
      <c r="F231" t="s">
        <v>1767</v>
      </c>
      <c r="G231" s="18">
        <v>40.534381509299998</v>
      </c>
      <c r="H231" t="s">
        <v>64</v>
      </c>
      <c r="I231" t="s">
        <v>112</v>
      </c>
      <c r="J231" t="s">
        <v>1110</v>
      </c>
      <c r="K231" s="18">
        <v>41.776168810800002</v>
      </c>
      <c r="L231" t="s">
        <v>64</v>
      </c>
      <c r="M231" t="s">
        <v>112</v>
      </c>
      <c r="N231" t="s">
        <v>721</v>
      </c>
      <c r="O231" s="18">
        <v>42.142165242899999</v>
      </c>
      <c r="P231" t="s">
        <v>513</v>
      </c>
      <c r="Q231" t="s">
        <v>509</v>
      </c>
      <c r="R231" t="s">
        <v>514</v>
      </c>
      <c r="S231" s="18">
        <v>42.125718896999999</v>
      </c>
      <c r="T231" t="s">
        <v>111</v>
      </c>
      <c r="U231" t="s">
        <v>112</v>
      </c>
      <c r="V231" t="s">
        <v>113</v>
      </c>
      <c r="W231" s="18">
        <v>9.2284253601999993</v>
      </c>
      <c r="X231" t="s">
        <v>64</v>
      </c>
      <c r="Y231" t="s">
        <v>1768</v>
      </c>
      <c r="Z231" t="s">
        <v>1769</v>
      </c>
      <c r="AA231" s="18">
        <v>42.126860599099999</v>
      </c>
      <c r="AB231" s="19" t="s">
        <v>1111</v>
      </c>
      <c r="AC231" t="s">
        <v>509</v>
      </c>
      <c r="AD231" s="19" t="s">
        <v>1112</v>
      </c>
      <c r="AE231" s="18">
        <v>4.03774867E-2</v>
      </c>
      <c r="AF231" t="s">
        <v>1770</v>
      </c>
      <c r="AG231" t="s">
        <v>1771</v>
      </c>
      <c r="AH231" t="s">
        <v>1772</v>
      </c>
      <c r="AI231" s="18">
        <v>5.3330455000000004E-3</v>
      </c>
      <c r="AJ231" t="s">
        <v>1773</v>
      </c>
      <c r="AK231" t="s">
        <v>1774</v>
      </c>
      <c r="AL231" t="s">
        <v>1775</v>
      </c>
      <c r="AM231" t="s">
        <v>1773</v>
      </c>
      <c r="AN231" t="s">
        <v>1774</v>
      </c>
      <c r="AO231" t="s">
        <v>1775</v>
      </c>
      <c r="AP231" s="18">
        <v>5.3330455000000004E-3</v>
      </c>
      <c r="AQ231" t="s">
        <v>123</v>
      </c>
      <c r="AR231" t="b">
        <f>ISNUMBER(SEARCH('Consulta Por Puntos Baloto'!$E$5,B231,1))</f>
        <v>0</v>
      </c>
      <c r="AS231">
        <f t="shared" si="6"/>
        <v>35</v>
      </c>
      <c r="AT231" t="str">
        <f t="shared" si="7"/>
        <v>Punto red</v>
      </c>
    </row>
    <row r="232" spans="1:46">
      <c r="A232" t="s">
        <v>1776</v>
      </c>
      <c r="B232" t="s">
        <v>1777</v>
      </c>
      <c r="C232" s="18">
        <v>0.69216598600000001</v>
      </c>
      <c r="D232" t="s">
        <v>1765</v>
      </c>
      <c r="E232" t="s">
        <v>1766</v>
      </c>
      <c r="F232" t="s">
        <v>1767</v>
      </c>
      <c r="G232" s="18">
        <v>31.5898699794</v>
      </c>
      <c r="H232" t="s">
        <v>64</v>
      </c>
      <c r="I232" t="s">
        <v>112</v>
      </c>
      <c r="J232" t="s">
        <v>1110</v>
      </c>
      <c r="K232" s="18">
        <v>32.810047335699998</v>
      </c>
      <c r="L232" t="s">
        <v>64</v>
      </c>
      <c r="M232" t="s">
        <v>112</v>
      </c>
      <c r="N232" t="s">
        <v>721</v>
      </c>
      <c r="O232" s="18">
        <v>33.171214458100003</v>
      </c>
      <c r="P232" t="s">
        <v>513</v>
      </c>
      <c r="Q232" t="s">
        <v>509</v>
      </c>
      <c r="R232" t="s">
        <v>514</v>
      </c>
      <c r="S232" s="18">
        <v>33.154748325699998</v>
      </c>
      <c r="T232" t="s">
        <v>111</v>
      </c>
      <c r="U232" t="s">
        <v>112</v>
      </c>
      <c r="V232" t="s">
        <v>113</v>
      </c>
      <c r="W232" s="18">
        <v>1.2920828205999999</v>
      </c>
      <c r="X232" t="s">
        <v>64</v>
      </c>
      <c r="Y232" t="s">
        <v>1768</v>
      </c>
      <c r="Z232" t="s">
        <v>1769</v>
      </c>
      <c r="AA232" s="18">
        <v>33.155873407100003</v>
      </c>
      <c r="AB232" s="19" t="s">
        <v>1111</v>
      </c>
      <c r="AC232" t="s">
        <v>509</v>
      </c>
      <c r="AD232" s="19" t="s">
        <v>1112</v>
      </c>
      <c r="AE232" s="18">
        <v>9.4942698699999994E-2</v>
      </c>
      <c r="AF232" t="s">
        <v>1778</v>
      </c>
      <c r="AG232" t="s">
        <v>1779</v>
      </c>
      <c r="AH232" t="s">
        <v>1780</v>
      </c>
      <c r="AI232" s="18">
        <v>8.9145323999999995E-3</v>
      </c>
      <c r="AJ232" t="s">
        <v>1781</v>
      </c>
      <c r="AK232" t="s">
        <v>1766</v>
      </c>
      <c r="AL232" t="s">
        <v>1782</v>
      </c>
      <c r="AM232" t="s">
        <v>1781</v>
      </c>
      <c r="AN232" t="s">
        <v>1766</v>
      </c>
      <c r="AO232" t="s">
        <v>1782</v>
      </c>
      <c r="AP232" s="18">
        <v>8.9145323999999995E-3</v>
      </c>
      <c r="AQ232" t="s">
        <v>123</v>
      </c>
      <c r="AR232" t="b">
        <f>ISNUMBER(SEARCH('Consulta Por Puntos Baloto'!$E$5,B232,1))</f>
        <v>0</v>
      </c>
      <c r="AS232">
        <f t="shared" si="6"/>
        <v>35</v>
      </c>
      <c r="AT232" t="str">
        <f t="shared" si="7"/>
        <v>Punto red</v>
      </c>
    </row>
    <row r="233" spans="1:46">
      <c r="A233" t="s">
        <v>1783</v>
      </c>
      <c r="B233" t="s">
        <v>1784</v>
      </c>
      <c r="C233" s="18">
        <v>2.9028044976</v>
      </c>
      <c r="D233" t="s">
        <v>1765</v>
      </c>
      <c r="E233" t="s">
        <v>1766</v>
      </c>
      <c r="F233" t="s">
        <v>1767</v>
      </c>
      <c r="G233" s="18">
        <v>33.498587995999998</v>
      </c>
      <c r="H233" t="s">
        <v>64</v>
      </c>
      <c r="I233" t="s">
        <v>112</v>
      </c>
      <c r="J233" t="s">
        <v>1110</v>
      </c>
      <c r="K233" s="18">
        <v>34.754314972300001</v>
      </c>
      <c r="L233" t="s">
        <v>64</v>
      </c>
      <c r="M233" t="s">
        <v>112</v>
      </c>
      <c r="N233" t="s">
        <v>721</v>
      </c>
      <c r="O233" s="18">
        <v>35.1248593583</v>
      </c>
      <c r="P233" t="s">
        <v>513</v>
      </c>
      <c r="Q233" t="s">
        <v>509</v>
      </c>
      <c r="R233" t="s">
        <v>514</v>
      </c>
      <c r="S233" s="18">
        <v>35.108439058800002</v>
      </c>
      <c r="T233" t="s">
        <v>111</v>
      </c>
      <c r="U233" t="s">
        <v>112</v>
      </c>
      <c r="V233" t="s">
        <v>113</v>
      </c>
      <c r="W233" s="18">
        <v>2.1797277666000001</v>
      </c>
      <c r="X233" t="s">
        <v>64</v>
      </c>
      <c r="Y233" t="s">
        <v>1768</v>
      </c>
      <c r="Z233" t="s">
        <v>1769</v>
      </c>
      <c r="AA233" s="18">
        <v>35.109597849899998</v>
      </c>
      <c r="AB233" s="19" t="s">
        <v>1111</v>
      </c>
      <c r="AC233" t="s">
        <v>509</v>
      </c>
      <c r="AD233" s="19" t="s">
        <v>1112</v>
      </c>
      <c r="AE233" s="18">
        <v>1.3409079788</v>
      </c>
      <c r="AF233" t="s">
        <v>1785</v>
      </c>
      <c r="AG233" t="s">
        <v>1779</v>
      </c>
      <c r="AH233" t="s">
        <v>1786</v>
      </c>
      <c r="AI233" s="18">
        <v>1.3204867294</v>
      </c>
      <c r="AJ233" t="s">
        <v>1787</v>
      </c>
      <c r="AK233" t="s">
        <v>1766</v>
      </c>
      <c r="AL233" t="s">
        <v>1788</v>
      </c>
      <c r="AM233" t="s">
        <v>1787</v>
      </c>
      <c r="AN233" t="s">
        <v>1766</v>
      </c>
      <c r="AO233" t="s">
        <v>1788</v>
      </c>
      <c r="AP233" s="18">
        <v>1.3204867294</v>
      </c>
      <c r="AQ233" t="s">
        <v>123</v>
      </c>
      <c r="AR233" t="b">
        <f>ISNUMBER(SEARCH('Consulta Por Puntos Baloto'!$E$5,B233,1))</f>
        <v>0</v>
      </c>
      <c r="AS233">
        <f t="shared" si="6"/>
        <v>35</v>
      </c>
      <c r="AT233" t="str">
        <f t="shared" si="7"/>
        <v>Punto red</v>
      </c>
    </row>
    <row r="234" spans="1:46">
      <c r="A234" t="s">
        <v>1789</v>
      </c>
      <c r="B234" t="s">
        <v>1790</v>
      </c>
      <c r="C234" s="18">
        <v>0.8120202124</v>
      </c>
      <c r="D234" t="s">
        <v>1765</v>
      </c>
      <c r="E234" t="s">
        <v>1766</v>
      </c>
      <c r="F234" t="s">
        <v>1767</v>
      </c>
      <c r="G234" s="18">
        <v>30.094772319499999</v>
      </c>
      <c r="H234" t="s">
        <v>64</v>
      </c>
      <c r="I234" t="s">
        <v>112</v>
      </c>
      <c r="J234" t="s">
        <v>1110</v>
      </c>
      <c r="K234" s="18">
        <v>31.311221958699999</v>
      </c>
      <c r="L234" t="s">
        <v>64</v>
      </c>
      <c r="M234" t="s">
        <v>112</v>
      </c>
      <c r="N234" t="s">
        <v>721</v>
      </c>
      <c r="O234" s="18">
        <v>31.671623092400001</v>
      </c>
      <c r="P234" t="s">
        <v>513</v>
      </c>
      <c r="Q234" t="s">
        <v>509</v>
      </c>
      <c r="R234" t="s">
        <v>514</v>
      </c>
      <c r="S234" s="18">
        <v>31.6551543693</v>
      </c>
      <c r="T234" t="s">
        <v>111</v>
      </c>
      <c r="U234" t="s">
        <v>112</v>
      </c>
      <c r="V234" t="s">
        <v>113</v>
      </c>
      <c r="W234" s="18">
        <v>1.8422661876999999</v>
      </c>
      <c r="X234" t="s">
        <v>64</v>
      </c>
      <c r="Y234" t="s">
        <v>1768</v>
      </c>
      <c r="Z234" t="s">
        <v>1769</v>
      </c>
      <c r="AA234" s="18">
        <v>31.656276881499998</v>
      </c>
      <c r="AB234" s="19" t="s">
        <v>1111</v>
      </c>
      <c r="AC234" t="s">
        <v>509</v>
      </c>
      <c r="AD234" s="19" t="s">
        <v>1112</v>
      </c>
      <c r="AE234" s="18">
        <v>0.18275269599999999</v>
      </c>
      <c r="AF234" t="s">
        <v>1791</v>
      </c>
      <c r="AG234" t="s">
        <v>1779</v>
      </c>
      <c r="AH234" t="s">
        <v>1792</v>
      </c>
      <c r="AI234" s="18">
        <v>6.1759127099999998E-2</v>
      </c>
      <c r="AJ234" t="s">
        <v>1793</v>
      </c>
      <c r="AK234" t="s">
        <v>1766</v>
      </c>
      <c r="AL234" t="s">
        <v>1794</v>
      </c>
      <c r="AM234" t="s">
        <v>1793</v>
      </c>
      <c r="AN234" t="s">
        <v>1766</v>
      </c>
      <c r="AO234" t="s">
        <v>1794</v>
      </c>
      <c r="AP234" s="18">
        <v>6.1759127099999998E-2</v>
      </c>
      <c r="AQ234" t="s">
        <v>123</v>
      </c>
      <c r="AR234" t="b">
        <f>ISNUMBER(SEARCH('Consulta Por Puntos Baloto'!$E$5,B234,1))</f>
        <v>0</v>
      </c>
      <c r="AS234">
        <f t="shared" si="6"/>
        <v>35</v>
      </c>
      <c r="AT234" t="str">
        <f t="shared" si="7"/>
        <v>Punto red</v>
      </c>
    </row>
    <row r="235" spans="1:46">
      <c r="A235" t="s">
        <v>1795</v>
      </c>
      <c r="B235" t="s">
        <v>1796</v>
      </c>
      <c r="C235" s="18">
        <v>0.1329954478</v>
      </c>
      <c r="D235" t="s">
        <v>1765</v>
      </c>
      <c r="E235" t="s">
        <v>1766</v>
      </c>
      <c r="F235" t="s">
        <v>1767</v>
      </c>
      <c r="G235" s="18">
        <v>30.866681384700001</v>
      </c>
      <c r="H235" t="s">
        <v>64</v>
      </c>
      <c r="I235" t="s">
        <v>112</v>
      </c>
      <c r="J235" t="s">
        <v>1110</v>
      </c>
      <c r="K235" s="18">
        <v>32.0903832483</v>
      </c>
      <c r="L235" t="s">
        <v>64</v>
      </c>
      <c r="M235" t="s">
        <v>112</v>
      </c>
      <c r="N235" t="s">
        <v>721</v>
      </c>
      <c r="O235" s="18">
        <v>32.452619625499999</v>
      </c>
      <c r="P235" t="s">
        <v>513</v>
      </c>
      <c r="Q235" t="s">
        <v>509</v>
      </c>
      <c r="R235" t="s">
        <v>514</v>
      </c>
      <c r="S235" s="18">
        <v>32.436157705799999</v>
      </c>
      <c r="T235" t="s">
        <v>111</v>
      </c>
      <c r="U235" t="s">
        <v>112</v>
      </c>
      <c r="V235" t="s">
        <v>113</v>
      </c>
      <c r="W235" s="18">
        <v>1.2299208165</v>
      </c>
      <c r="X235" t="s">
        <v>64</v>
      </c>
      <c r="Y235" t="s">
        <v>1768</v>
      </c>
      <c r="Z235" t="s">
        <v>1769</v>
      </c>
      <c r="AA235" s="18">
        <v>32.437286729999997</v>
      </c>
      <c r="AB235" s="19" t="s">
        <v>1111</v>
      </c>
      <c r="AC235" t="s">
        <v>509</v>
      </c>
      <c r="AD235" s="19" t="s">
        <v>1112</v>
      </c>
      <c r="AE235" s="18">
        <v>0.1239235824</v>
      </c>
      <c r="AF235" t="s">
        <v>1797</v>
      </c>
      <c r="AG235" t="s">
        <v>1766</v>
      </c>
      <c r="AH235" t="s">
        <v>1798</v>
      </c>
      <c r="AI235" s="18">
        <v>1.1161820500000001E-2</v>
      </c>
      <c r="AJ235" t="s">
        <v>1799</v>
      </c>
      <c r="AK235" t="s">
        <v>1766</v>
      </c>
      <c r="AL235" t="s">
        <v>1800</v>
      </c>
      <c r="AM235" t="s">
        <v>1799</v>
      </c>
      <c r="AN235" t="s">
        <v>1766</v>
      </c>
      <c r="AO235" t="s">
        <v>1800</v>
      </c>
      <c r="AP235" s="18">
        <v>1.1161820500000001E-2</v>
      </c>
      <c r="AQ235" t="s">
        <v>123</v>
      </c>
      <c r="AR235" t="b">
        <f>ISNUMBER(SEARCH('Consulta Por Puntos Baloto'!$E$5,B235,1))</f>
        <v>0</v>
      </c>
      <c r="AS235">
        <f t="shared" si="6"/>
        <v>35</v>
      </c>
      <c r="AT235" t="str">
        <f t="shared" si="7"/>
        <v>Punto red</v>
      </c>
    </row>
    <row r="236" spans="1:46">
      <c r="A236" t="s">
        <v>1801</v>
      </c>
      <c r="B236" t="s">
        <v>1802</v>
      </c>
      <c r="C236" s="18">
        <v>8.4163454400000004E-2</v>
      </c>
      <c r="D236" t="s">
        <v>1765</v>
      </c>
      <c r="E236" t="s">
        <v>1766</v>
      </c>
      <c r="F236" t="s">
        <v>1767</v>
      </c>
      <c r="G236" s="18">
        <v>30.8685138847</v>
      </c>
      <c r="H236" t="s">
        <v>64</v>
      </c>
      <c r="I236" t="s">
        <v>112</v>
      </c>
      <c r="J236" t="s">
        <v>1110</v>
      </c>
      <c r="K236" s="18">
        <v>32.085844030200001</v>
      </c>
      <c r="L236" t="s">
        <v>64</v>
      </c>
      <c r="M236" t="s">
        <v>112</v>
      </c>
      <c r="N236" t="s">
        <v>721</v>
      </c>
      <c r="O236" s="18">
        <v>32.446354061500003</v>
      </c>
      <c r="P236" t="s">
        <v>513</v>
      </c>
      <c r="Q236" t="s">
        <v>509</v>
      </c>
      <c r="R236" t="s">
        <v>514</v>
      </c>
      <c r="S236" s="18">
        <v>32.429885626699999</v>
      </c>
      <c r="T236" t="s">
        <v>111</v>
      </c>
      <c r="U236" t="s">
        <v>112</v>
      </c>
      <c r="V236" t="s">
        <v>113</v>
      </c>
      <c r="W236" s="18">
        <v>1.4261379255</v>
      </c>
      <c r="X236" t="s">
        <v>64</v>
      </c>
      <c r="Y236" t="s">
        <v>1768</v>
      </c>
      <c r="Z236" t="s">
        <v>1769</v>
      </c>
      <c r="AA236" s="18">
        <v>32.431008430399999</v>
      </c>
      <c r="AB236" s="19" t="s">
        <v>1111</v>
      </c>
      <c r="AC236" t="s">
        <v>509</v>
      </c>
      <c r="AD236" s="19" t="s">
        <v>1112</v>
      </c>
      <c r="AE236" s="18">
        <v>1.61239008E-2</v>
      </c>
      <c r="AF236" t="s">
        <v>1803</v>
      </c>
      <c r="AG236" t="s">
        <v>1779</v>
      </c>
      <c r="AH236" t="s">
        <v>1804</v>
      </c>
      <c r="AI236" s="18">
        <v>0.1100563019</v>
      </c>
      <c r="AJ236" t="s">
        <v>1805</v>
      </c>
      <c r="AK236" t="s">
        <v>1766</v>
      </c>
      <c r="AL236" t="s">
        <v>1806</v>
      </c>
      <c r="AM236" t="s">
        <v>1803</v>
      </c>
      <c r="AN236" t="s">
        <v>1779</v>
      </c>
      <c r="AO236" t="s">
        <v>1804</v>
      </c>
      <c r="AP236" s="18">
        <v>1.61239008E-2</v>
      </c>
      <c r="AQ236" t="s">
        <v>123</v>
      </c>
      <c r="AR236" t="b">
        <f>ISNUMBER(SEARCH('Consulta Por Puntos Baloto'!$E$5,B236,1))</f>
        <v>0</v>
      </c>
      <c r="AS236">
        <f t="shared" si="6"/>
        <v>31</v>
      </c>
      <c r="AT236" t="str">
        <f t="shared" si="7"/>
        <v>Punto pago</v>
      </c>
    </row>
    <row r="237" spans="1:46">
      <c r="A237" t="s">
        <v>1807</v>
      </c>
      <c r="B237" t="s">
        <v>1808</v>
      </c>
      <c r="C237" s="18">
        <v>0.1911645605</v>
      </c>
      <c r="D237" t="s">
        <v>1765</v>
      </c>
      <c r="E237" t="s">
        <v>1766</v>
      </c>
      <c r="F237" t="s">
        <v>1767</v>
      </c>
      <c r="G237" s="18">
        <v>30.710145313400002</v>
      </c>
      <c r="H237" t="s">
        <v>64</v>
      </c>
      <c r="I237" t="s">
        <v>112</v>
      </c>
      <c r="J237" t="s">
        <v>1110</v>
      </c>
      <c r="K237" s="18">
        <v>31.931031208899999</v>
      </c>
      <c r="L237" t="s">
        <v>64</v>
      </c>
      <c r="M237" t="s">
        <v>112</v>
      </c>
      <c r="N237" t="s">
        <v>721</v>
      </c>
      <c r="O237" s="18">
        <v>32.292530285799998</v>
      </c>
      <c r="P237" t="s">
        <v>513</v>
      </c>
      <c r="Q237" t="s">
        <v>509</v>
      </c>
      <c r="R237" t="s">
        <v>514</v>
      </c>
      <c r="S237" s="18">
        <v>32.276065514800003</v>
      </c>
      <c r="T237" t="s">
        <v>111</v>
      </c>
      <c r="U237" t="s">
        <v>112</v>
      </c>
      <c r="V237" t="s">
        <v>113</v>
      </c>
      <c r="W237" s="18">
        <v>1.3776182177</v>
      </c>
      <c r="X237" t="s">
        <v>64</v>
      </c>
      <c r="Y237" t="s">
        <v>1768</v>
      </c>
      <c r="Z237" t="s">
        <v>1769</v>
      </c>
      <c r="AA237" s="18">
        <v>32.277191901199998</v>
      </c>
      <c r="AB237" s="19" t="s">
        <v>1111</v>
      </c>
      <c r="AC237" t="s">
        <v>509</v>
      </c>
      <c r="AD237" s="19" t="s">
        <v>1112</v>
      </c>
      <c r="AE237" s="18">
        <v>2.8469744000000001E-3</v>
      </c>
      <c r="AF237" t="s">
        <v>1809</v>
      </c>
      <c r="AG237" t="s">
        <v>1779</v>
      </c>
      <c r="AH237" t="s">
        <v>1810</v>
      </c>
      <c r="AI237" s="18">
        <v>1.2439659999999999E-4</v>
      </c>
      <c r="AJ237" t="s">
        <v>1811</v>
      </c>
      <c r="AK237" t="s">
        <v>1766</v>
      </c>
      <c r="AL237" t="s">
        <v>1812</v>
      </c>
      <c r="AM237" t="s">
        <v>1811</v>
      </c>
      <c r="AN237" t="s">
        <v>1766</v>
      </c>
      <c r="AO237" t="s">
        <v>1812</v>
      </c>
      <c r="AP237" s="18">
        <v>1.2439659999999999E-4</v>
      </c>
      <c r="AQ237" t="s">
        <v>123</v>
      </c>
      <c r="AR237" t="b">
        <f>ISNUMBER(SEARCH('Consulta Por Puntos Baloto'!$E$5,B237,1))</f>
        <v>0</v>
      </c>
      <c r="AS237">
        <f t="shared" si="6"/>
        <v>35</v>
      </c>
      <c r="AT237" t="str">
        <f t="shared" si="7"/>
        <v>Punto red</v>
      </c>
    </row>
    <row r="238" spans="1:46">
      <c r="A238" t="s">
        <v>1813</v>
      </c>
      <c r="B238" t="s">
        <v>1814</v>
      </c>
      <c r="C238" s="18">
        <v>0.3167914242</v>
      </c>
      <c r="D238" t="s">
        <v>1765</v>
      </c>
      <c r="E238" t="s">
        <v>1766</v>
      </c>
      <c r="F238" t="s">
        <v>1767</v>
      </c>
      <c r="G238" s="18">
        <v>30.6884739853</v>
      </c>
      <c r="H238" t="s">
        <v>64</v>
      </c>
      <c r="I238" t="s">
        <v>112</v>
      </c>
      <c r="J238" t="s">
        <v>1110</v>
      </c>
      <c r="K238" s="18">
        <v>31.915573915900001</v>
      </c>
      <c r="L238" t="s">
        <v>64</v>
      </c>
      <c r="M238" t="s">
        <v>112</v>
      </c>
      <c r="N238" t="s">
        <v>721</v>
      </c>
      <c r="O238" s="18">
        <v>32.278758964399998</v>
      </c>
      <c r="P238" t="s">
        <v>513</v>
      </c>
      <c r="Q238" t="s">
        <v>509</v>
      </c>
      <c r="R238" t="s">
        <v>514</v>
      </c>
      <c r="S238" s="18">
        <v>32.262300965100003</v>
      </c>
      <c r="T238" t="s">
        <v>111</v>
      </c>
      <c r="U238" t="s">
        <v>112</v>
      </c>
      <c r="V238" t="s">
        <v>113</v>
      </c>
      <c r="W238" s="18">
        <v>1.2085970327</v>
      </c>
      <c r="X238" t="s">
        <v>64</v>
      </c>
      <c r="Y238" t="s">
        <v>1768</v>
      </c>
      <c r="Z238" t="s">
        <v>1769</v>
      </c>
      <c r="AA238" s="18">
        <v>32.263433432900001</v>
      </c>
      <c r="AB238" s="19" t="s">
        <v>1111</v>
      </c>
      <c r="AC238" t="s">
        <v>509</v>
      </c>
      <c r="AD238" s="19" t="s">
        <v>1112</v>
      </c>
      <c r="AE238" s="18">
        <v>0.13844712889999999</v>
      </c>
      <c r="AF238" t="s">
        <v>1815</v>
      </c>
      <c r="AG238" t="s">
        <v>1779</v>
      </c>
      <c r="AH238" t="s">
        <v>1816</v>
      </c>
      <c r="AI238" s="18">
        <v>5.14244019E-2</v>
      </c>
      <c r="AJ238" t="s">
        <v>1817</v>
      </c>
      <c r="AK238" t="s">
        <v>1766</v>
      </c>
      <c r="AL238" t="s">
        <v>1818</v>
      </c>
      <c r="AM238" t="s">
        <v>1817</v>
      </c>
      <c r="AN238" t="s">
        <v>1766</v>
      </c>
      <c r="AO238" t="s">
        <v>1818</v>
      </c>
      <c r="AP238" s="18">
        <v>5.14244019E-2</v>
      </c>
      <c r="AQ238" t="s">
        <v>123</v>
      </c>
      <c r="AR238" t="b">
        <f>ISNUMBER(SEARCH('Consulta Por Puntos Baloto'!$E$5,B238,1))</f>
        <v>0</v>
      </c>
      <c r="AS238">
        <f t="shared" si="6"/>
        <v>35</v>
      </c>
      <c r="AT238" t="str">
        <f t="shared" si="7"/>
        <v>Punto red</v>
      </c>
    </row>
    <row r="239" spans="1:46">
      <c r="A239" t="s">
        <v>1819</v>
      </c>
      <c r="B239" t="s">
        <v>1820</v>
      </c>
      <c r="C239" s="18">
        <v>41.798372008299999</v>
      </c>
      <c r="D239" t="s">
        <v>1765</v>
      </c>
      <c r="E239" t="s">
        <v>1766</v>
      </c>
      <c r="F239" t="s">
        <v>1767</v>
      </c>
      <c r="G239" s="18">
        <v>50.119595133899999</v>
      </c>
      <c r="H239" t="s">
        <v>64</v>
      </c>
      <c r="I239" t="s">
        <v>895</v>
      </c>
      <c r="J239" t="s">
        <v>896</v>
      </c>
      <c r="K239" s="18">
        <v>73.395349976099993</v>
      </c>
      <c r="L239" t="s">
        <v>64</v>
      </c>
      <c r="M239" t="s">
        <v>112</v>
      </c>
      <c r="N239" t="s">
        <v>721</v>
      </c>
      <c r="O239" s="18">
        <v>50.137139704100001</v>
      </c>
      <c r="P239" t="s">
        <v>897</v>
      </c>
      <c r="Q239" t="s">
        <v>893</v>
      </c>
      <c r="R239" t="s">
        <v>898</v>
      </c>
      <c r="S239" s="18">
        <v>73.699835145600005</v>
      </c>
      <c r="T239" t="s">
        <v>111</v>
      </c>
      <c r="U239" t="s">
        <v>112</v>
      </c>
      <c r="V239" t="s">
        <v>113</v>
      </c>
      <c r="W239" s="18">
        <v>41.699949933900001</v>
      </c>
      <c r="X239" t="s">
        <v>64</v>
      </c>
      <c r="Y239" t="s">
        <v>1768</v>
      </c>
      <c r="Z239" t="s">
        <v>1769</v>
      </c>
      <c r="AA239" s="18">
        <v>73.700814021599996</v>
      </c>
      <c r="AB239" s="19" t="s">
        <v>1111</v>
      </c>
      <c r="AC239" t="s">
        <v>509</v>
      </c>
      <c r="AD239" s="19" t="s">
        <v>1112</v>
      </c>
      <c r="AE239" s="18">
        <v>21.870020859299999</v>
      </c>
      <c r="AF239" t="s">
        <v>1821</v>
      </c>
      <c r="AG239" t="s">
        <v>1822</v>
      </c>
      <c r="AH239" t="s">
        <v>1823</v>
      </c>
      <c r="AI239" s="18">
        <v>6.8688513100000001E-2</v>
      </c>
      <c r="AJ239" t="s">
        <v>1824</v>
      </c>
      <c r="AK239" t="s">
        <v>1825</v>
      </c>
      <c r="AL239" t="s">
        <v>1826</v>
      </c>
      <c r="AM239" t="s">
        <v>1824</v>
      </c>
      <c r="AN239" t="s">
        <v>1825</v>
      </c>
      <c r="AO239" t="s">
        <v>1826</v>
      </c>
      <c r="AP239" s="18">
        <v>6.8688513100000001E-2</v>
      </c>
      <c r="AQ239" t="s">
        <v>123</v>
      </c>
      <c r="AR239" t="b">
        <f>ISNUMBER(SEARCH('Consulta Por Puntos Baloto'!$E$5,B239,1))</f>
        <v>0</v>
      </c>
      <c r="AS239">
        <f t="shared" si="6"/>
        <v>35</v>
      </c>
      <c r="AT239" t="str">
        <f t="shared" si="7"/>
        <v>Punto red</v>
      </c>
    </row>
    <row r="240" spans="1:46">
      <c r="A240" t="s">
        <v>1827</v>
      </c>
      <c r="B240" t="s">
        <v>1828</v>
      </c>
      <c r="C240" s="18">
        <v>0.25218352059999999</v>
      </c>
      <c r="D240" t="s">
        <v>1765</v>
      </c>
      <c r="E240" t="s">
        <v>1766</v>
      </c>
      <c r="F240" t="s">
        <v>1767</v>
      </c>
      <c r="G240" s="18">
        <v>30.836705049900001</v>
      </c>
      <c r="H240" t="s">
        <v>64</v>
      </c>
      <c r="I240" t="s">
        <v>112</v>
      </c>
      <c r="J240" t="s">
        <v>1110</v>
      </c>
      <c r="K240" s="18">
        <v>32.0639348893</v>
      </c>
      <c r="L240" t="s">
        <v>64</v>
      </c>
      <c r="M240" t="s">
        <v>112</v>
      </c>
      <c r="N240" t="s">
        <v>721</v>
      </c>
      <c r="O240" s="18">
        <v>32.427131404699999</v>
      </c>
      <c r="P240" t="s">
        <v>513</v>
      </c>
      <c r="Q240" t="s">
        <v>509</v>
      </c>
      <c r="R240" t="s">
        <v>514</v>
      </c>
      <c r="S240" s="18">
        <v>32.410673432400003</v>
      </c>
      <c r="T240" t="s">
        <v>111</v>
      </c>
      <c r="U240" t="s">
        <v>112</v>
      </c>
      <c r="V240" t="s">
        <v>113</v>
      </c>
      <c r="W240" s="18">
        <v>1.1345925211000001</v>
      </c>
      <c r="X240" t="s">
        <v>64</v>
      </c>
      <c r="Y240" t="s">
        <v>1768</v>
      </c>
      <c r="Z240" t="s">
        <v>1769</v>
      </c>
      <c r="AA240" s="18">
        <v>32.411805923099998</v>
      </c>
      <c r="AB240" s="19" t="s">
        <v>1111</v>
      </c>
      <c r="AC240" t="s">
        <v>509</v>
      </c>
      <c r="AD240" s="19" t="s">
        <v>1112</v>
      </c>
      <c r="AE240" s="18">
        <v>9.5184709699999995E-2</v>
      </c>
      <c r="AF240" t="s">
        <v>1815</v>
      </c>
      <c r="AG240" t="s">
        <v>1779</v>
      </c>
      <c r="AH240" t="s">
        <v>1816</v>
      </c>
      <c r="AI240" s="18">
        <v>4.7618814500000002E-2</v>
      </c>
      <c r="AJ240" t="s">
        <v>1829</v>
      </c>
      <c r="AK240" t="s">
        <v>1766</v>
      </c>
      <c r="AL240" t="s">
        <v>1830</v>
      </c>
      <c r="AM240" t="s">
        <v>1829</v>
      </c>
      <c r="AN240" t="s">
        <v>1766</v>
      </c>
      <c r="AO240" t="s">
        <v>1830</v>
      </c>
      <c r="AP240" s="18">
        <v>4.7618814500000002E-2</v>
      </c>
      <c r="AQ240" t="s">
        <v>123</v>
      </c>
      <c r="AR240" t="b">
        <f>ISNUMBER(SEARCH('Consulta Por Puntos Baloto'!$E$5,B240,1))</f>
        <v>0</v>
      </c>
      <c r="AS240">
        <f t="shared" si="6"/>
        <v>35</v>
      </c>
      <c r="AT240" t="str">
        <f t="shared" si="7"/>
        <v>Punto red</v>
      </c>
    </row>
    <row r="241" spans="1:46">
      <c r="A241" t="s">
        <v>1831</v>
      </c>
      <c r="B241" t="s">
        <v>1832</v>
      </c>
      <c r="C241" s="18">
        <v>0.38557952429999998</v>
      </c>
      <c r="D241" t="s">
        <v>1765</v>
      </c>
      <c r="E241" t="s">
        <v>1766</v>
      </c>
      <c r="F241" t="s">
        <v>1767</v>
      </c>
      <c r="G241" s="18">
        <v>30.529607734100001</v>
      </c>
      <c r="H241" t="s">
        <v>64</v>
      </c>
      <c r="I241" t="s">
        <v>112</v>
      </c>
      <c r="J241" t="s">
        <v>1110</v>
      </c>
      <c r="K241" s="18">
        <v>31.753002557599999</v>
      </c>
      <c r="L241" t="s">
        <v>64</v>
      </c>
      <c r="M241" t="s">
        <v>112</v>
      </c>
      <c r="N241" t="s">
        <v>721</v>
      </c>
      <c r="O241" s="18">
        <v>32.115210462900002</v>
      </c>
      <c r="P241" t="s">
        <v>513</v>
      </c>
      <c r="Q241" t="s">
        <v>509</v>
      </c>
      <c r="R241" t="s">
        <v>514</v>
      </c>
      <c r="S241" s="18">
        <v>32.098748476499999</v>
      </c>
      <c r="T241" t="s">
        <v>111</v>
      </c>
      <c r="U241" t="s">
        <v>112</v>
      </c>
      <c r="V241" t="s">
        <v>113</v>
      </c>
      <c r="W241" s="18">
        <v>1.3971424952</v>
      </c>
      <c r="X241" t="s">
        <v>64</v>
      </c>
      <c r="Y241" t="s">
        <v>1768</v>
      </c>
      <c r="Z241" t="s">
        <v>1769</v>
      </c>
      <c r="AA241" s="18">
        <v>32.099877440500002</v>
      </c>
      <c r="AB241" s="19" t="s">
        <v>1111</v>
      </c>
      <c r="AC241" t="s">
        <v>509</v>
      </c>
      <c r="AD241" s="19" t="s">
        <v>1112</v>
      </c>
      <c r="AE241" s="18">
        <v>0.17075176480000001</v>
      </c>
      <c r="AF241" t="s">
        <v>1833</v>
      </c>
      <c r="AG241" t="s">
        <v>1779</v>
      </c>
      <c r="AH241" t="s">
        <v>1834</v>
      </c>
      <c r="AI241" s="18">
        <v>1.9034426399999999E-2</v>
      </c>
      <c r="AJ241" t="s">
        <v>1835</v>
      </c>
      <c r="AK241" t="s">
        <v>1766</v>
      </c>
      <c r="AL241" t="s">
        <v>1836</v>
      </c>
      <c r="AM241" t="s">
        <v>1835</v>
      </c>
      <c r="AN241" t="s">
        <v>1766</v>
      </c>
      <c r="AO241" t="s">
        <v>1836</v>
      </c>
      <c r="AP241" s="18">
        <v>1.9034426399999999E-2</v>
      </c>
      <c r="AQ241" t="s">
        <v>123</v>
      </c>
      <c r="AR241" t="b">
        <f>ISNUMBER(SEARCH('Consulta Por Puntos Baloto'!$E$5,B241,1))</f>
        <v>0</v>
      </c>
      <c r="AS241">
        <f t="shared" si="6"/>
        <v>35</v>
      </c>
      <c r="AT241" t="str">
        <f t="shared" si="7"/>
        <v>Punto red</v>
      </c>
    </row>
    <row r="242" spans="1:46">
      <c r="A242" t="s">
        <v>1837</v>
      </c>
      <c r="B242" t="s">
        <v>1838</v>
      </c>
      <c r="C242" s="18">
        <v>6.5173330418999997</v>
      </c>
      <c r="D242" t="s">
        <v>1765</v>
      </c>
      <c r="E242" t="s">
        <v>1766</v>
      </c>
      <c r="F242" t="s">
        <v>1767</v>
      </c>
      <c r="G242" s="18">
        <v>30.283954062399999</v>
      </c>
      <c r="H242" t="s">
        <v>64</v>
      </c>
      <c r="I242" t="s">
        <v>112</v>
      </c>
      <c r="J242" t="s">
        <v>1110</v>
      </c>
      <c r="K242" s="18">
        <v>31.677033399700001</v>
      </c>
      <c r="L242" t="s">
        <v>64</v>
      </c>
      <c r="M242" t="s">
        <v>112</v>
      </c>
      <c r="N242" t="s">
        <v>721</v>
      </c>
      <c r="O242" s="18">
        <v>32.084881151600001</v>
      </c>
      <c r="P242" t="s">
        <v>513</v>
      </c>
      <c r="Q242" t="s">
        <v>509</v>
      </c>
      <c r="R242" t="s">
        <v>514</v>
      </c>
      <c r="S242" s="18">
        <v>32.068950891699998</v>
      </c>
      <c r="T242" t="s">
        <v>111</v>
      </c>
      <c r="U242" t="s">
        <v>112</v>
      </c>
      <c r="V242" t="s">
        <v>113</v>
      </c>
      <c r="W242" s="18">
        <v>5.3769834262999998</v>
      </c>
      <c r="X242" t="s">
        <v>64</v>
      </c>
      <c r="Y242" t="s">
        <v>1768</v>
      </c>
      <c r="Z242" t="s">
        <v>1769</v>
      </c>
      <c r="AA242" s="18">
        <v>32.0702480928</v>
      </c>
      <c r="AB242" s="19" t="s">
        <v>1111</v>
      </c>
      <c r="AC242" t="s">
        <v>509</v>
      </c>
      <c r="AD242" s="19" t="s">
        <v>1112</v>
      </c>
      <c r="AE242" s="18">
        <v>7.9250336500000004E-2</v>
      </c>
      <c r="AF242" t="s">
        <v>1839</v>
      </c>
      <c r="AG242" t="s">
        <v>1840</v>
      </c>
      <c r="AH242" t="s">
        <v>1841</v>
      </c>
      <c r="AI242" s="18">
        <v>5.2287766999999999E-2</v>
      </c>
      <c r="AJ242" t="s">
        <v>1842</v>
      </c>
      <c r="AK242" t="s">
        <v>1840</v>
      </c>
      <c r="AL242" t="s">
        <v>1843</v>
      </c>
      <c r="AM242" t="s">
        <v>1842</v>
      </c>
      <c r="AN242" t="s">
        <v>1840</v>
      </c>
      <c r="AO242" t="s">
        <v>1843</v>
      </c>
      <c r="AP242" s="18">
        <v>5.2287766999999999E-2</v>
      </c>
      <c r="AQ242" t="s">
        <v>123</v>
      </c>
      <c r="AR242" t="b">
        <f>ISNUMBER(SEARCH('Consulta Por Puntos Baloto'!$E$5,B242,1))</f>
        <v>0</v>
      </c>
      <c r="AS242">
        <f t="shared" si="6"/>
        <v>35</v>
      </c>
      <c r="AT242" t="str">
        <f t="shared" si="7"/>
        <v>Punto red</v>
      </c>
    </row>
    <row r="243" spans="1:46">
      <c r="A243" t="s">
        <v>1844</v>
      </c>
      <c r="B243" t="s">
        <v>1845</v>
      </c>
      <c r="C243" s="18">
        <v>10.075103461399999</v>
      </c>
      <c r="D243" t="s">
        <v>1765</v>
      </c>
      <c r="E243" t="s">
        <v>1766</v>
      </c>
      <c r="F243" t="s">
        <v>1767</v>
      </c>
      <c r="G243" s="18">
        <v>36.528189018799999</v>
      </c>
      <c r="H243" t="s">
        <v>64</v>
      </c>
      <c r="I243" t="s">
        <v>112</v>
      </c>
      <c r="J243" t="s">
        <v>1110</v>
      </c>
      <c r="K243" s="18">
        <v>37.944175682100003</v>
      </c>
      <c r="L243" t="s">
        <v>64</v>
      </c>
      <c r="M243" t="s">
        <v>112</v>
      </c>
      <c r="N243" t="s">
        <v>721</v>
      </c>
      <c r="O243" s="18">
        <v>38.357739290700003</v>
      </c>
      <c r="P243" t="s">
        <v>513</v>
      </c>
      <c r="Q243" t="s">
        <v>509</v>
      </c>
      <c r="R243" t="s">
        <v>514</v>
      </c>
      <c r="S243" s="18">
        <v>38.341946983</v>
      </c>
      <c r="T243" t="s">
        <v>111</v>
      </c>
      <c r="U243" t="s">
        <v>112</v>
      </c>
      <c r="V243" t="s">
        <v>113</v>
      </c>
      <c r="W243" s="18">
        <v>8.7538836437000001</v>
      </c>
      <c r="X243" t="s">
        <v>64</v>
      </c>
      <c r="Y243" t="s">
        <v>1768</v>
      </c>
      <c r="Z243" t="s">
        <v>1769</v>
      </c>
      <c r="AA243" s="18">
        <v>38.343265705500002</v>
      </c>
      <c r="AB243" s="19" t="s">
        <v>1111</v>
      </c>
      <c r="AC243" t="s">
        <v>509</v>
      </c>
      <c r="AD243" s="19" t="s">
        <v>1112</v>
      </c>
      <c r="AE243" s="18">
        <v>6.3755446081000002</v>
      </c>
      <c r="AF243" t="s">
        <v>1839</v>
      </c>
      <c r="AG243" t="s">
        <v>1840</v>
      </c>
      <c r="AH243" t="s">
        <v>1841</v>
      </c>
      <c r="AI243" s="18">
        <v>5.7655451865999998</v>
      </c>
      <c r="AJ243" t="s">
        <v>1846</v>
      </c>
      <c r="AK243" t="s">
        <v>1766</v>
      </c>
      <c r="AL243" t="s">
        <v>1847</v>
      </c>
      <c r="AM243" t="s">
        <v>1846</v>
      </c>
      <c r="AN243" t="s">
        <v>1766</v>
      </c>
      <c r="AO243" t="s">
        <v>1847</v>
      </c>
      <c r="AP243" s="18">
        <v>5.7655451865999998</v>
      </c>
      <c r="AQ243" t="s">
        <v>123</v>
      </c>
      <c r="AR243" t="b">
        <f>ISNUMBER(SEARCH('Consulta Por Puntos Baloto'!$E$5,B243,1))</f>
        <v>0</v>
      </c>
      <c r="AS243">
        <f t="shared" si="6"/>
        <v>35</v>
      </c>
      <c r="AT243" t="str">
        <f t="shared" si="7"/>
        <v>Punto red</v>
      </c>
    </row>
    <row r="244" spans="1:46">
      <c r="A244" t="s">
        <v>1848</v>
      </c>
      <c r="B244" t="s">
        <v>1849</v>
      </c>
      <c r="C244" s="18">
        <v>0.64804913819999999</v>
      </c>
      <c r="D244" t="s">
        <v>1765</v>
      </c>
      <c r="E244" t="s">
        <v>1766</v>
      </c>
      <c r="F244" t="s">
        <v>1767</v>
      </c>
      <c r="G244" s="18">
        <v>30.681425619799999</v>
      </c>
      <c r="H244" t="s">
        <v>64</v>
      </c>
      <c r="I244" t="s">
        <v>112</v>
      </c>
      <c r="J244" t="s">
        <v>1110</v>
      </c>
      <c r="K244" s="18">
        <v>31.9198080649</v>
      </c>
      <c r="L244" t="s">
        <v>64</v>
      </c>
      <c r="M244" t="s">
        <v>112</v>
      </c>
      <c r="N244" t="s">
        <v>721</v>
      </c>
      <c r="O244" s="18">
        <v>32.286047040100001</v>
      </c>
      <c r="P244" t="s">
        <v>513</v>
      </c>
      <c r="Q244" t="s">
        <v>509</v>
      </c>
      <c r="R244" t="s">
        <v>514</v>
      </c>
      <c r="S244" s="18">
        <v>32.269603143200001</v>
      </c>
      <c r="T244" t="s">
        <v>111</v>
      </c>
      <c r="U244" t="s">
        <v>112</v>
      </c>
      <c r="V244" t="s">
        <v>113</v>
      </c>
      <c r="W244" s="18">
        <v>0.91420165919999996</v>
      </c>
      <c r="X244" t="s">
        <v>64</v>
      </c>
      <c r="Y244" t="s">
        <v>1768</v>
      </c>
      <c r="Z244" t="s">
        <v>1769</v>
      </c>
      <c r="AA244" s="18">
        <v>32.270746641800002</v>
      </c>
      <c r="AB244" s="19" t="s">
        <v>1111</v>
      </c>
      <c r="AC244" t="s">
        <v>509</v>
      </c>
      <c r="AD244" s="19" t="s">
        <v>1112</v>
      </c>
      <c r="AE244" s="18">
        <v>8.7208814999999995E-2</v>
      </c>
      <c r="AF244" t="s">
        <v>1850</v>
      </c>
      <c r="AG244" t="s">
        <v>1779</v>
      </c>
      <c r="AH244" t="s">
        <v>1851</v>
      </c>
      <c r="AI244" s="18">
        <v>6.1899300400000003E-2</v>
      </c>
      <c r="AJ244" t="s">
        <v>1852</v>
      </c>
      <c r="AK244" t="s">
        <v>1766</v>
      </c>
      <c r="AL244" t="s">
        <v>1853</v>
      </c>
      <c r="AM244" t="s">
        <v>1852</v>
      </c>
      <c r="AN244" t="s">
        <v>1766</v>
      </c>
      <c r="AO244" t="s">
        <v>1853</v>
      </c>
      <c r="AP244" s="18">
        <v>6.1899300400000003E-2</v>
      </c>
      <c r="AQ244" t="s">
        <v>123</v>
      </c>
      <c r="AR244" t="b">
        <f>ISNUMBER(SEARCH('Consulta Por Puntos Baloto'!$E$5,B244,1))</f>
        <v>0</v>
      </c>
      <c r="AS244">
        <f t="shared" si="6"/>
        <v>35</v>
      </c>
      <c r="AT244" t="str">
        <f t="shared" si="7"/>
        <v>Punto red</v>
      </c>
    </row>
    <row r="245" spans="1:46">
      <c r="A245" t="s">
        <v>1854</v>
      </c>
      <c r="B245" t="s">
        <v>1855</v>
      </c>
      <c r="C245" s="18">
        <v>3.5918961459999998</v>
      </c>
      <c r="D245" t="s">
        <v>1765</v>
      </c>
      <c r="E245" t="s">
        <v>1766</v>
      </c>
      <c r="F245" t="s">
        <v>1767</v>
      </c>
      <c r="G245" s="18">
        <v>33.851556343200002</v>
      </c>
      <c r="H245" t="s">
        <v>64</v>
      </c>
      <c r="I245" t="s">
        <v>112</v>
      </c>
      <c r="J245" t="s">
        <v>1110</v>
      </c>
      <c r="K245" s="18">
        <v>35.127680720500003</v>
      </c>
      <c r="L245" t="s">
        <v>64</v>
      </c>
      <c r="M245" t="s">
        <v>112</v>
      </c>
      <c r="N245" t="s">
        <v>721</v>
      </c>
      <c r="O245" s="18">
        <v>35.503714207000002</v>
      </c>
      <c r="P245" t="s">
        <v>513</v>
      </c>
      <c r="Q245" t="s">
        <v>509</v>
      </c>
      <c r="R245" t="s">
        <v>514</v>
      </c>
      <c r="S245" s="18">
        <v>35.487332184300001</v>
      </c>
      <c r="T245" t="s">
        <v>111</v>
      </c>
      <c r="U245" t="s">
        <v>112</v>
      </c>
      <c r="V245" t="s">
        <v>113</v>
      </c>
      <c r="W245" s="18">
        <v>2.6340971785999998</v>
      </c>
      <c r="X245" t="s">
        <v>64</v>
      </c>
      <c r="Y245" t="s">
        <v>1768</v>
      </c>
      <c r="Z245" t="s">
        <v>1769</v>
      </c>
      <c r="AA245" s="18">
        <v>35.488510922499998</v>
      </c>
      <c r="AB245" s="19" t="s">
        <v>1111</v>
      </c>
      <c r="AC245" t="s">
        <v>509</v>
      </c>
      <c r="AD245" s="19" t="s">
        <v>1112</v>
      </c>
      <c r="AE245" s="18">
        <v>0.48630066199999999</v>
      </c>
      <c r="AF245" t="s">
        <v>1785</v>
      </c>
      <c r="AG245" t="s">
        <v>1779</v>
      </c>
      <c r="AH245" t="s">
        <v>1786</v>
      </c>
      <c r="AI245" s="18">
        <v>0.46581997009999998</v>
      </c>
      <c r="AJ245" t="s">
        <v>1787</v>
      </c>
      <c r="AK245" t="s">
        <v>1766</v>
      </c>
      <c r="AL245" t="s">
        <v>1788</v>
      </c>
      <c r="AM245" t="s">
        <v>1787</v>
      </c>
      <c r="AN245" t="s">
        <v>1766</v>
      </c>
      <c r="AO245" t="s">
        <v>1788</v>
      </c>
      <c r="AP245" s="18">
        <v>0.46581997009999998</v>
      </c>
      <c r="AQ245" t="s">
        <v>123</v>
      </c>
      <c r="AR245" t="b">
        <f>ISNUMBER(SEARCH('Consulta Por Puntos Baloto'!$E$5,B245,1))</f>
        <v>0</v>
      </c>
      <c r="AS245">
        <f t="shared" si="6"/>
        <v>35</v>
      </c>
      <c r="AT245" t="str">
        <f t="shared" si="7"/>
        <v>Punto red</v>
      </c>
    </row>
    <row r="246" spans="1:46">
      <c r="A246" t="s">
        <v>1856</v>
      </c>
      <c r="B246" t="s">
        <v>1857</v>
      </c>
      <c r="C246" s="18">
        <v>3.9514354048999998</v>
      </c>
      <c r="D246" t="s">
        <v>1765</v>
      </c>
      <c r="E246" t="s">
        <v>1766</v>
      </c>
      <c r="F246" t="s">
        <v>1767</v>
      </c>
      <c r="G246" s="18">
        <v>33.903561263900002</v>
      </c>
      <c r="H246" t="s">
        <v>64</v>
      </c>
      <c r="I246" t="s">
        <v>112</v>
      </c>
      <c r="J246" t="s">
        <v>1110</v>
      </c>
      <c r="K246" s="18">
        <v>35.193537182699998</v>
      </c>
      <c r="L246" t="s">
        <v>64</v>
      </c>
      <c r="M246" t="s">
        <v>112</v>
      </c>
      <c r="N246" t="s">
        <v>721</v>
      </c>
      <c r="O246" s="18">
        <v>35.5733174382</v>
      </c>
      <c r="P246" t="s">
        <v>513</v>
      </c>
      <c r="Q246" t="s">
        <v>509</v>
      </c>
      <c r="R246" t="s">
        <v>514</v>
      </c>
      <c r="S246" s="18">
        <v>35.556966946599999</v>
      </c>
      <c r="T246" t="s">
        <v>111</v>
      </c>
      <c r="U246" t="s">
        <v>112</v>
      </c>
      <c r="V246" t="s">
        <v>113</v>
      </c>
      <c r="W246" s="18">
        <v>2.8702203683</v>
      </c>
      <c r="X246" t="s">
        <v>64</v>
      </c>
      <c r="Y246" t="s">
        <v>1768</v>
      </c>
      <c r="Z246" t="s">
        <v>1769</v>
      </c>
      <c r="AA246" s="18">
        <v>35.558159376100001</v>
      </c>
      <c r="AB246" s="19" t="s">
        <v>1111</v>
      </c>
      <c r="AC246" t="s">
        <v>509</v>
      </c>
      <c r="AD246" s="19" t="s">
        <v>1112</v>
      </c>
      <c r="AE246" s="18">
        <v>0.16918383710000001</v>
      </c>
      <c r="AF246" t="s">
        <v>1785</v>
      </c>
      <c r="AG246" t="s">
        <v>1779</v>
      </c>
      <c r="AH246" t="s">
        <v>1786</v>
      </c>
      <c r="AI246" s="18">
        <v>0.1764408757</v>
      </c>
      <c r="AJ246" t="s">
        <v>1787</v>
      </c>
      <c r="AK246" t="s">
        <v>1766</v>
      </c>
      <c r="AL246" t="s">
        <v>1788</v>
      </c>
      <c r="AM246" t="s">
        <v>1785</v>
      </c>
      <c r="AN246" t="s">
        <v>1779</v>
      </c>
      <c r="AO246" t="s">
        <v>1786</v>
      </c>
      <c r="AP246" s="18">
        <v>0.16918383710000001</v>
      </c>
      <c r="AQ246" t="s">
        <v>123</v>
      </c>
      <c r="AR246" t="b">
        <f>ISNUMBER(SEARCH('Consulta Por Puntos Baloto'!$E$5,B246,1))</f>
        <v>0</v>
      </c>
      <c r="AS246">
        <f t="shared" si="6"/>
        <v>31</v>
      </c>
      <c r="AT246" t="str">
        <f t="shared" si="7"/>
        <v>Punto pago</v>
      </c>
    </row>
    <row r="247" spans="1:46">
      <c r="A247" t="s">
        <v>1858</v>
      </c>
      <c r="B247" t="s">
        <v>1859</v>
      </c>
      <c r="C247" s="18">
        <v>21.748639540599999</v>
      </c>
      <c r="D247" t="s">
        <v>1765</v>
      </c>
      <c r="E247" t="s">
        <v>1766</v>
      </c>
      <c r="F247" t="s">
        <v>1767</v>
      </c>
      <c r="G247" s="18">
        <v>37.357430678999997</v>
      </c>
      <c r="H247" t="s">
        <v>64</v>
      </c>
      <c r="I247" t="s">
        <v>895</v>
      </c>
      <c r="J247" t="s">
        <v>896</v>
      </c>
      <c r="K247" s="18">
        <v>53.770081101000002</v>
      </c>
      <c r="L247" t="s">
        <v>64</v>
      </c>
      <c r="M247" t="s">
        <v>112</v>
      </c>
      <c r="N247" t="s">
        <v>721</v>
      </c>
      <c r="O247" s="18">
        <v>37.337597255699997</v>
      </c>
      <c r="P247" t="s">
        <v>897</v>
      </c>
      <c r="Q247" t="s">
        <v>893</v>
      </c>
      <c r="R247" t="s">
        <v>898</v>
      </c>
      <c r="S247" s="18">
        <v>54.127144219400002</v>
      </c>
      <c r="T247" t="s">
        <v>111</v>
      </c>
      <c r="U247" t="s">
        <v>112</v>
      </c>
      <c r="V247" t="s">
        <v>113</v>
      </c>
      <c r="W247" s="18">
        <v>21.198017546199999</v>
      </c>
      <c r="X247" t="s">
        <v>64</v>
      </c>
      <c r="Y247" t="s">
        <v>1768</v>
      </c>
      <c r="Z247" t="s">
        <v>1769</v>
      </c>
      <c r="AA247" s="18">
        <v>54.128312456800003</v>
      </c>
      <c r="AB247" s="19" t="s">
        <v>1111</v>
      </c>
      <c r="AC247" t="s">
        <v>509</v>
      </c>
      <c r="AD247" s="19" t="s">
        <v>1112</v>
      </c>
      <c r="AE247" s="18">
        <v>8.0891209999999999E-4</v>
      </c>
      <c r="AF247" t="s">
        <v>1860</v>
      </c>
      <c r="AG247" t="s">
        <v>1861</v>
      </c>
      <c r="AH247" t="s">
        <v>1862</v>
      </c>
      <c r="AI247" s="18">
        <v>5.3922090700000001E-2</v>
      </c>
      <c r="AJ247" t="s">
        <v>1863</v>
      </c>
      <c r="AK247" t="s">
        <v>1861</v>
      </c>
      <c r="AL247" t="s">
        <v>1864</v>
      </c>
      <c r="AM247" t="s">
        <v>1860</v>
      </c>
      <c r="AN247" t="s">
        <v>1861</v>
      </c>
      <c r="AO247" t="s">
        <v>1862</v>
      </c>
      <c r="AP247" s="18">
        <v>8.0891209999999999E-4</v>
      </c>
      <c r="AQ247" t="s">
        <v>123</v>
      </c>
      <c r="AR247" t="b">
        <f>ISNUMBER(SEARCH('Consulta Por Puntos Baloto'!$E$5,B247,1))</f>
        <v>0</v>
      </c>
      <c r="AS247">
        <f t="shared" si="6"/>
        <v>31</v>
      </c>
      <c r="AT247" t="str">
        <f t="shared" si="7"/>
        <v>Punto pago</v>
      </c>
    </row>
    <row r="248" spans="1:46">
      <c r="A248" t="s">
        <v>1865</v>
      </c>
      <c r="B248" t="s">
        <v>1866</v>
      </c>
      <c r="C248" s="18">
        <v>7.2535624465000001</v>
      </c>
      <c r="D248" t="s">
        <v>1765</v>
      </c>
      <c r="E248" t="s">
        <v>1766</v>
      </c>
      <c r="F248" t="s">
        <v>1767</v>
      </c>
      <c r="G248" s="18">
        <v>30.9347049709</v>
      </c>
      <c r="H248" t="s">
        <v>64</v>
      </c>
      <c r="I248" t="s">
        <v>130</v>
      </c>
      <c r="J248" t="s">
        <v>369</v>
      </c>
      <c r="K248" s="18">
        <v>32.564211331300001</v>
      </c>
      <c r="L248" t="s">
        <v>64</v>
      </c>
      <c r="M248" t="s">
        <v>112</v>
      </c>
      <c r="N248" t="s">
        <v>721</v>
      </c>
      <c r="O248" s="18">
        <v>32.856989131299997</v>
      </c>
      <c r="P248" t="s">
        <v>513</v>
      </c>
      <c r="Q248" t="s">
        <v>509</v>
      </c>
      <c r="R248" t="s">
        <v>514</v>
      </c>
      <c r="S248" s="18">
        <v>32.840706809799997</v>
      </c>
      <c r="T248" t="s">
        <v>111</v>
      </c>
      <c r="U248" t="s">
        <v>112</v>
      </c>
      <c r="V248" t="s">
        <v>113</v>
      </c>
      <c r="W248" s="18">
        <v>8.5520702848999992</v>
      </c>
      <c r="X248" t="s">
        <v>64</v>
      </c>
      <c r="Y248" t="s">
        <v>1768</v>
      </c>
      <c r="Z248" t="s">
        <v>1769</v>
      </c>
      <c r="AA248" s="18">
        <v>32.841589985699997</v>
      </c>
      <c r="AB248" s="19" t="s">
        <v>1111</v>
      </c>
      <c r="AC248" t="s">
        <v>509</v>
      </c>
      <c r="AD248" s="19" t="s">
        <v>1112</v>
      </c>
      <c r="AE248" s="18">
        <v>6.4569347009999998</v>
      </c>
      <c r="AF248" t="s">
        <v>1867</v>
      </c>
      <c r="AG248" t="s">
        <v>1779</v>
      </c>
      <c r="AH248" t="s">
        <v>1868</v>
      </c>
      <c r="AI248" s="18">
        <v>4.7195948000000001E-2</v>
      </c>
      <c r="AJ248" t="s">
        <v>1869</v>
      </c>
      <c r="AK248" t="s">
        <v>1870</v>
      </c>
      <c r="AL248" t="s">
        <v>1871</v>
      </c>
      <c r="AM248" t="s">
        <v>1869</v>
      </c>
      <c r="AN248" t="s">
        <v>1870</v>
      </c>
      <c r="AO248" t="s">
        <v>1871</v>
      </c>
      <c r="AP248" s="18">
        <v>4.7195948000000001E-2</v>
      </c>
      <c r="AQ248" t="s">
        <v>123</v>
      </c>
      <c r="AR248" t="b">
        <f>ISNUMBER(SEARCH('Consulta Por Puntos Baloto'!$E$5,B248,1))</f>
        <v>0</v>
      </c>
      <c r="AS248">
        <f t="shared" si="6"/>
        <v>35</v>
      </c>
      <c r="AT248" t="str">
        <f t="shared" si="7"/>
        <v>Punto red</v>
      </c>
    </row>
    <row r="249" spans="1:46">
      <c r="A249" t="s">
        <v>1872</v>
      </c>
      <c r="B249" t="s">
        <v>1873</v>
      </c>
      <c r="C249" s="18">
        <v>19.195473794000002</v>
      </c>
      <c r="D249" t="s">
        <v>1765</v>
      </c>
      <c r="E249" t="s">
        <v>1766</v>
      </c>
      <c r="F249" t="s">
        <v>1767</v>
      </c>
      <c r="G249" s="18">
        <v>44.549101566300003</v>
      </c>
      <c r="H249" t="s">
        <v>64</v>
      </c>
      <c r="I249" t="s">
        <v>895</v>
      </c>
      <c r="J249" t="s">
        <v>896</v>
      </c>
      <c r="K249" s="18">
        <v>51.040156982100001</v>
      </c>
      <c r="L249" t="s">
        <v>64</v>
      </c>
      <c r="M249" t="s">
        <v>112</v>
      </c>
      <c r="N249" t="s">
        <v>721</v>
      </c>
      <c r="O249" s="18">
        <v>44.526918737199999</v>
      </c>
      <c r="P249" t="s">
        <v>897</v>
      </c>
      <c r="Q249" t="s">
        <v>893</v>
      </c>
      <c r="R249" t="s">
        <v>898</v>
      </c>
      <c r="S249" s="18">
        <v>51.361927896200001</v>
      </c>
      <c r="T249" t="s">
        <v>111</v>
      </c>
      <c r="U249" t="s">
        <v>112</v>
      </c>
      <c r="V249" t="s">
        <v>113</v>
      </c>
      <c r="W249" s="18">
        <v>19.087154315500001</v>
      </c>
      <c r="X249" t="s">
        <v>64</v>
      </c>
      <c r="Y249" t="s">
        <v>1768</v>
      </c>
      <c r="Z249" t="s">
        <v>1769</v>
      </c>
      <c r="AA249" s="18">
        <v>51.3629693452</v>
      </c>
      <c r="AB249" s="19" t="s">
        <v>1111</v>
      </c>
      <c r="AC249" t="s">
        <v>509</v>
      </c>
      <c r="AD249" s="19" t="s">
        <v>1112</v>
      </c>
      <c r="AE249" s="18">
        <v>9.7543089799999996E-2</v>
      </c>
      <c r="AF249" t="s">
        <v>1874</v>
      </c>
      <c r="AG249" t="s">
        <v>1875</v>
      </c>
      <c r="AH249" t="s">
        <v>1876</v>
      </c>
      <c r="AI249" s="18">
        <v>0.1327273638</v>
      </c>
      <c r="AJ249" t="s">
        <v>1877</v>
      </c>
      <c r="AK249" t="s">
        <v>1875</v>
      </c>
      <c r="AL249" t="s">
        <v>1878</v>
      </c>
      <c r="AM249" t="s">
        <v>1874</v>
      </c>
      <c r="AN249" t="s">
        <v>1875</v>
      </c>
      <c r="AO249" t="s">
        <v>1876</v>
      </c>
      <c r="AP249" s="18">
        <v>9.7543089799999996E-2</v>
      </c>
      <c r="AQ249" t="s">
        <v>123</v>
      </c>
      <c r="AR249" t="b">
        <f>ISNUMBER(SEARCH('Consulta Por Puntos Baloto'!$E$5,B249,1))</f>
        <v>0</v>
      </c>
      <c r="AS249">
        <f t="shared" si="6"/>
        <v>31</v>
      </c>
      <c r="AT249" t="str">
        <f t="shared" si="7"/>
        <v>Punto pago</v>
      </c>
    </row>
    <row r="250" spans="1:46">
      <c r="A250" t="s">
        <v>1879</v>
      </c>
      <c r="B250" t="s">
        <v>1880</v>
      </c>
      <c r="C250" s="18">
        <v>6.0506642640999999</v>
      </c>
      <c r="D250" t="s">
        <v>508</v>
      </c>
      <c r="E250" t="s">
        <v>509</v>
      </c>
      <c r="F250" t="s">
        <v>510</v>
      </c>
      <c r="G250" s="18">
        <v>6.0835322407000003</v>
      </c>
      <c r="H250" t="s">
        <v>64</v>
      </c>
      <c r="I250" t="s">
        <v>112</v>
      </c>
      <c r="J250" t="s">
        <v>1110</v>
      </c>
      <c r="K250" s="18">
        <v>7.1549760629000003</v>
      </c>
      <c r="L250" t="s">
        <v>64</v>
      </c>
      <c r="M250" t="s">
        <v>112</v>
      </c>
      <c r="N250" t="s">
        <v>721</v>
      </c>
      <c r="O250" s="18">
        <v>7.4997680759999996</v>
      </c>
      <c r="P250" t="s">
        <v>513</v>
      </c>
      <c r="Q250" t="s">
        <v>509</v>
      </c>
      <c r="R250" t="s">
        <v>514</v>
      </c>
      <c r="S250" s="18">
        <v>7.4832739662999996</v>
      </c>
      <c r="T250" t="s">
        <v>111</v>
      </c>
      <c r="U250" t="s">
        <v>112</v>
      </c>
      <c r="V250" t="s">
        <v>113</v>
      </c>
      <c r="W250" s="18">
        <v>10.6898432828</v>
      </c>
      <c r="X250" t="s">
        <v>64</v>
      </c>
      <c r="Y250" t="s">
        <v>130</v>
      </c>
      <c r="Z250" t="s">
        <v>517</v>
      </c>
      <c r="AA250" s="18">
        <v>7.4843559924000003</v>
      </c>
      <c r="AB250" s="19" t="s">
        <v>1111</v>
      </c>
      <c r="AC250" t="s">
        <v>509</v>
      </c>
      <c r="AD250" s="19" t="s">
        <v>1112</v>
      </c>
      <c r="AE250" s="18">
        <v>5.0251685213000004</v>
      </c>
      <c r="AF250" t="s">
        <v>1881</v>
      </c>
      <c r="AG250" t="s">
        <v>1882</v>
      </c>
      <c r="AH250" t="s">
        <v>1883</v>
      </c>
      <c r="AI250" s="18">
        <v>4.5415968408999996</v>
      </c>
      <c r="AJ250" t="s">
        <v>1884</v>
      </c>
      <c r="AK250" t="s">
        <v>1882</v>
      </c>
      <c r="AL250" t="s">
        <v>1885</v>
      </c>
      <c r="AM250" t="s">
        <v>1884</v>
      </c>
      <c r="AN250" t="s">
        <v>1882</v>
      </c>
      <c r="AO250" t="s">
        <v>1885</v>
      </c>
      <c r="AP250" s="18">
        <v>4.5415968408999996</v>
      </c>
      <c r="AQ250" t="s">
        <v>123</v>
      </c>
      <c r="AR250" t="b">
        <f>ISNUMBER(SEARCH('Consulta Por Puntos Baloto'!$E$5,B250,1))</f>
        <v>0</v>
      </c>
      <c r="AS250">
        <f t="shared" si="6"/>
        <v>35</v>
      </c>
      <c r="AT250" t="str">
        <f t="shared" si="7"/>
        <v>Punto red</v>
      </c>
    </row>
    <row r="251" spans="1:46">
      <c r="A251" t="s">
        <v>1886</v>
      </c>
      <c r="B251" t="s">
        <v>1887</v>
      </c>
      <c r="C251" s="18">
        <v>10.9301034253</v>
      </c>
      <c r="D251" t="s">
        <v>508</v>
      </c>
      <c r="E251" t="s">
        <v>509</v>
      </c>
      <c r="F251" t="s">
        <v>510</v>
      </c>
      <c r="G251" s="18">
        <v>10.948629218500001</v>
      </c>
      <c r="H251" t="s">
        <v>64</v>
      </c>
      <c r="I251" t="s">
        <v>112</v>
      </c>
      <c r="J251" t="s">
        <v>1110</v>
      </c>
      <c r="K251" s="18">
        <v>12.0755126056</v>
      </c>
      <c r="L251" t="s">
        <v>64</v>
      </c>
      <c r="M251" t="s">
        <v>112</v>
      </c>
      <c r="N251" t="s">
        <v>721</v>
      </c>
      <c r="O251" s="18">
        <v>12.421924000000001</v>
      </c>
      <c r="P251" t="s">
        <v>513</v>
      </c>
      <c r="Q251" t="s">
        <v>509</v>
      </c>
      <c r="R251" t="s">
        <v>514</v>
      </c>
      <c r="S251" s="18">
        <v>12.4054292812</v>
      </c>
      <c r="T251" t="s">
        <v>111</v>
      </c>
      <c r="U251" t="s">
        <v>112</v>
      </c>
      <c r="V251" t="s">
        <v>113</v>
      </c>
      <c r="W251" s="18">
        <v>15.2219489709</v>
      </c>
      <c r="X251" t="s">
        <v>64</v>
      </c>
      <c r="Y251" t="s">
        <v>130</v>
      </c>
      <c r="Z251" t="s">
        <v>517</v>
      </c>
      <c r="AA251" s="18">
        <v>12.406508974899999</v>
      </c>
      <c r="AB251" s="19" t="s">
        <v>1111</v>
      </c>
      <c r="AC251" t="s">
        <v>509</v>
      </c>
      <c r="AD251" s="19" t="s">
        <v>1112</v>
      </c>
      <c r="AE251" s="18">
        <v>0.12811366939999999</v>
      </c>
      <c r="AF251" t="s">
        <v>1881</v>
      </c>
      <c r="AG251" t="s">
        <v>1882</v>
      </c>
      <c r="AH251" t="s">
        <v>1883</v>
      </c>
      <c r="AI251" s="18">
        <v>6.3246690300000005E-2</v>
      </c>
      <c r="AJ251" t="s">
        <v>1888</v>
      </c>
      <c r="AK251" t="s">
        <v>1882</v>
      </c>
      <c r="AL251" t="s">
        <v>1889</v>
      </c>
      <c r="AM251" t="s">
        <v>1888</v>
      </c>
      <c r="AN251" t="s">
        <v>1882</v>
      </c>
      <c r="AO251" t="s">
        <v>1889</v>
      </c>
      <c r="AP251" s="18">
        <v>6.3246690300000005E-2</v>
      </c>
      <c r="AQ251" t="s">
        <v>123</v>
      </c>
      <c r="AR251" t="b">
        <f>ISNUMBER(SEARCH('Consulta Por Puntos Baloto'!$E$5,B251,1))</f>
        <v>0</v>
      </c>
      <c r="AS251">
        <f t="shared" si="6"/>
        <v>35</v>
      </c>
      <c r="AT251" t="str">
        <f t="shared" si="7"/>
        <v>Punto red</v>
      </c>
    </row>
    <row r="252" spans="1:46">
      <c r="A252" t="s">
        <v>1890</v>
      </c>
      <c r="B252" t="s">
        <v>1891</v>
      </c>
      <c r="C252" s="18">
        <v>30.702437654899999</v>
      </c>
      <c r="D252" t="s">
        <v>1765</v>
      </c>
      <c r="E252" t="s">
        <v>1766</v>
      </c>
      <c r="F252" t="s">
        <v>1767</v>
      </c>
      <c r="G252" s="18">
        <v>43.257567250599998</v>
      </c>
      <c r="H252" t="s">
        <v>64</v>
      </c>
      <c r="I252" t="s">
        <v>895</v>
      </c>
      <c r="J252" t="s">
        <v>896</v>
      </c>
      <c r="K252" s="18">
        <v>62.672520613700001</v>
      </c>
      <c r="L252" t="s">
        <v>64</v>
      </c>
      <c r="M252" t="s">
        <v>112</v>
      </c>
      <c r="N252" t="s">
        <v>721</v>
      </c>
      <c r="O252" s="18">
        <v>43.257810784699998</v>
      </c>
      <c r="P252" t="s">
        <v>897</v>
      </c>
      <c r="Q252" t="s">
        <v>893</v>
      </c>
      <c r="R252" t="s">
        <v>898</v>
      </c>
      <c r="S252" s="18">
        <v>62.997845885799997</v>
      </c>
      <c r="T252" t="s">
        <v>111</v>
      </c>
      <c r="U252" t="s">
        <v>112</v>
      </c>
      <c r="V252" t="s">
        <v>113</v>
      </c>
      <c r="W252" s="18">
        <v>30.475064442800001</v>
      </c>
      <c r="X252" t="s">
        <v>64</v>
      </c>
      <c r="Y252" t="s">
        <v>1768</v>
      </c>
      <c r="Z252" t="s">
        <v>1769</v>
      </c>
      <c r="AA252" s="18">
        <v>62.998899476399998</v>
      </c>
      <c r="AB252" s="19" t="s">
        <v>1111</v>
      </c>
      <c r="AC252" t="s">
        <v>509</v>
      </c>
      <c r="AD252" s="19" t="s">
        <v>1112</v>
      </c>
      <c r="AE252" s="18">
        <v>11.172029935599999</v>
      </c>
      <c r="AF252" t="s">
        <v>1860</v>
      </c>
      <c r="AG252" t="s">
        <v>1861</v>
      </c>
      <c r="AH252" t="s">
        <v>1862</v>
      </c>
      <c r="AI252" s="18">
        <v>2.1528492699999999E-2</v>
      </c>
      <c r="AJ252" t="s">
        <v>1892</v>
      </c>
      <c r="AK252" t="s">
        <v>1893</v>
      </c>
      <c r="AL252" t="s">
        <v>1894</v>
      </c>
      <c r="AM252" t="s">
        <v>1892</v>
      </c>
      <c r="AN252" t="s">
        <v>1893</v>
      </c>
      <c r="AO252" t="s">
        <v>1894</v>
      </c>
      <c r="AP252" s="18">
        <v>2.1528492699999999E-2</v>
      </c>
      <c r="AQ252" t="s">
        <v>123</v>
      </c>
      <c r="AR252" t="b">
        <f>ISNUMBER(SEARCH('Consulta Por Puntos Baloto'!$E$5,B252,1))</f>
        <v>0</v>
      </c>
      <c r="AS252">
        <f t="shared" si="6"/>
        <v>35</v>
      </c>
      <c r="AT252" t="str">
        <f t="shared" si="7"/>
        <v>Punto red</v>
      </c>
    </row>
    <row r="253" spans="1:46">
      <c r="A253" t="s">
        <v>1895</v>
      </c>
      <c r="B253" t="s">
        <v>1896</v>
      </c>
      <c r="C253" s="18">
        <v>1.4558564133</v>
      </c>
      <c r="D253" t="s">
        <v>1765</v>
      </c>
      <c r="E253" t="s">
        <v>1766</v>
      </c>
      <c r="F253" t="s">
        <v>1767</v>
      </c>
      <c r="G253" s="18">
        <v>32.351354369799999</v>
      </c>
      <c r="H253" t="s">
        <v>64</v>
      </c>
      <c r="I253" t="s">
        <v>112</v>
      </c>
      <c r="J253" t="s">
        <v>1110</v>
      </c>
      <c r="K253" s="18">
        <v>33.567792525999998</v>
      </c>
      <c r="L253" t="s">
        <v>64</v>
      </c>
      <c r="M253" t="s">
        <v>112</v>
      </c>
      <c r="N253" t="s">
        <v>721</v>
      </c>
      <c r="O253" s="18">
        <v>33.927828847299999</v>
      </c>
      <c r="P253" t="s">
        <v>513</v>
      </c>
      <c r="Q253" t="s">
        <v>509</v>
      </c>
      <c r="R253" t="s">
        <v>514</v>
      </c>
      <c r="S253" s="18">
        <v>33.9113585805</v>
      </c>
      <c r="T253" t="s">
        <v>111</v>
      </c>
      <c r="U253" t="s">
        <v>112</v>
      </c>
      <c r="V253" t="s">
        <v>113</v>
      </c>
      <c r="W253" s="18">
        <v>1.7334946221</v>
      </c>
      <c r="X253" t="s">
        <v>64</v>
      </c>
      <c r="Y253" t="s">
        <v>1768</v>
      </c>
      <c r="Z253" t="s">
        <v>1769</v>
      </c>
      <c r="AA253" s="18">
        <v>33.9124794982</v>
      </c>
      <c r="AB253" s="19" t="s">
        <v>1111</v>
      </c>
      <c r="AC253" t="s">
        <v>509</v>
      </c>
      <c r="AD253" s="19" t="s">
        <v>1112</v>
      </c>
      <c r="AE253" s="18">
        <v>0.2850710762</v>
      </c>
      <c r="AF253" t="s">
        <v>1897</v>
      </c>
      <c r="AG253" t="s">
        <v>1779</v>
      </c>
      <c r="AH253" t="s">
        <v>1898</v>
      </c>
      <c r="AI253" s="18">
        <v>2.1776509199999999E-2</v>
      </c>
      <c r="AJ253" t="s">
        <v>1899</v>
      </c>
      <c r="AK253" t="s">
        <v>1766</v>
      </c>
      <c r="AL253" t="s">
        <v>1900</v>
      </c>
      <c r="AM253" t="s">
        <v>1899</v>
      </c>
      <c r="AN253" t="s">
        <v>1766</v>
      </c>
      <c r="AO253" t="s">
        <v>1900</v>
      </c>
      <c r="AP253" s="18">
        <v>2.1776509199999999E-2</v>
      </c>
      <c r="AQ253" t="s">
        <v>123</v>
      </c>
      <c r="AR253" t="b">
        <f>ISNUMBER(SEARCH('Consulta Por Puntos Baloto'!$E$5,B253,1))</f>
        <v>0</v>
      </c>
      <c r="AS253">
        <f t="shared" si="6"/>
        <v>35</v>
      </c>
      <c r="AT253" t="str">
        <f t="shared" si="7"/>
        <v>Punto red</v>
      </c>
    </row>
    <row r="254" spans="1:46">
      <c r="A254" t="s">
        <v>1901</v>
      </c>
      <c r="B254" t="s">
        <v>1902</v>
      </c>
      <c r="C254" s="18">
        <v>0.93428038710000005</v>
      </c>
      <c r="D254" t="s">
        <v>1765</v>
      </c>
      <c r="E254" t="s">
        <v>1766</v>
      </c>
      <c r="F254" t="s">
        <v>1767</v>
      </c>
      <c r="G254" s="18">
        <v>31.825775690499999</v>
      </c>
      <c r="H254" t="s">
        <v>64</v>
      </c>
      <c r="I254" t="s">
        <v>112</v>
      </c>
      <c r="J254" t="s">
        <v>1110</v>
      </c>
      <c r="K254" s="18">
        <v>33.048447239700003</v>
      </c>
      <c r="L254" t="s">
        <v>64</v>
      </c>
      <c r="M254" t="s">
        <v>112</v>
      </c>
      <c r="N254" t="s">
        <v>721</v>
      </c>
      <c r="O254" s="18">
        <v>33.410254700800003</v>
      </c>
      <c r="P254" t="s">
        <v>513</v>
      </c>
      <c r="Q254" t="s">
        <v>509</v>
      </c>
      <c r="R254" t="s">
        <v>514</v>
      </c>
      <c r="S254" s="18">
        <v>33.393790969400001</v>
      </c>
      <c r="T254" t="s">
        <v>111</v>
      </c>
      <c r="U254" t="s">
        <v>112</v>
      </c>
      <c r="V254" t="s">
        <v>113</v>
      </c>
      <c r="W254" s="18">
        <v>1.2854008857999999</v>
      </c>
      <c r="X254" t="s">
        <v>64</v>
      </c>
      <c r="Y254" t="s">
        <v>1768</v>
      </c>
      <c r="Z254" t="s">
        <v>1769</v>
      </c>
      <c r="AA254" s="18">
        <v>33.394918330700001</v>
      </c>
      <c r="AB254" s="19" t="s">
        <v>1111</v>
      </c>
      <c r="AC254" t="s">
        <v>509</v>
      </c>
      <c r="AD254" s="19" t="s">
        <v>1112</v>
      </c>
      <c r="AE254" s="18">
        <v>0.15666919739999999</v>
      </c>
      <c r="AF254" t="s">
        <v>1778</v>
      </c>
      <c r="AG254" t="s">
        <v>1779</v>
      </c>
      <c r="AH254" t="s">
        <v>1780</v>
      </c>
      <c r="AI254" s="18">
        <v>6.7265801299999997E-2</v>
      </c>
      <c r="AJ254" t="s">
        <v>1903</v>
      </c>
      <c r="AK254" t="s">
        <v>1766</v>
      </c>
      <c r="AL254" t="s">
        <v>1904</v>
      </c>
      <c r="AM254" t="s">
        <v>1903</v>
      </c>
      <c r="AN254" t="s">
        <v>1766</v>
      </c>
      <c r="AO254" t="s">
        <v>1904</v>
      </c>
      <c r="AP254" s="18">
        <v>6.7265801299999997E-2</v>
      </c>
      <c r="AQ254" t="s">
        <v>123</v>
      </c>
      <c r="AR254" t="b">
        <f>ISNUMBER(SEARCH('Consulta Por Puntos Baloto'!$E$5,B254,1))</f>
        <v>0</v>
      </c>
      <c r="AS254">
        <f t="shared" si="6"/>
        <v>35</v>
      </c>
      <c r="AT254" t="str">
        <f t="shared" si="7"/>
        <v>Punto red</v>
      </c>
    </row>
    <row r="255" spans="1:46">
      <c r="A255" t="s">
        <v>1905</v>
      </c>
      <c r="B255" t="s">
        <v>1906</v>
      </c>
      <c r="C255" s="18">
        <v>11.1997053732</v>
      </c>
      <c r="D255" t="s">
        <v>508</v>
      </c>
      <c r="E255" t="s">
        <v>509</v>
      </c>
      <c r="F255" t="s">
        <v>510</v>
      </c>
      <c r="G255" s="18">
        <v>11.218854761999999</v>
      </c>
      <c r="H255" t="s">
        <v>64</v>
      </c>
      <c r="I255" t="s">
        <v>112</v>
      </c>
      <c r="J255" t="s">
        <v>1110</v>
      </c>
      <c r="K255" s="18">
        <v>12.3409883547</v>
      </c>
      <c r="L255" t="s">
        <v>64</v>
      </c>
      <c r="M255" t="s">
        <v>112</v>
      </c>
      <c r="N255" t="s">
        <v>721</v>
      </c>
      <c r="O255" s="18">
        <v>12.6858450203</v>
      </c>
      <c r="P255" t="s">
        <v>513</v>
      </c>
      <c r="Q255" t="s">
        <v>509</v>
      </c>
      <c r="R255" t="s">
        <v>514</v>
      </c>
      <c r="S255" s="18">
        <v>12.669349151900001</v>
      </c>
      <c r="T255" t="s">
        <v>111</v>
      </c>
      <c r="U255" t="s">
        <v>112</v>
      </c>
      <c r="V255" t="s">
        <v>113</v>
      </c>
      <c r="W255" s="18">
        <v>15.4495039425</v>
      </c>
      <c r="X255" t="s">
        <v>64</v>
      </c>
      <c r="Y255" t="s">
        <v>130</v>
      </c>
      <c r="Z255" t="s">
        <v>517</v>
      </c>
      <c r="AA255" s="18">
        <v>12.6704231301</v>
      </c>
      <c r="AB255" s="19" t="s">
        <v>1111</v>
      </c>
      <c r="AC255" t="s">
        <v>509</v>
      </c>
      <c r="AD255" s="19" t="s">
        <v>1112</v>
      </c>
      <c r="AE255" s="18">
        <v>0.16175367730000001</v>
      </c>
      <c r="AF255" t="s">
        <v>1881</v>
      </c>
      <c r="AG255" t="s">
        <v>1882</v>
      </c>
      <c r="AH255" t="s">
        <v>1883</v>
      </c>
      <c r="AI255" s="18">
        <v>0.14948339720000001</v>
      </c>
      <c r="AJ255" t="s">
        <v>1907</v>
      </c>
      <c r="AK255" t="s">
        <v>1882</v>
      </c>
      <c r="AL255" t="s">
        <v>1908</v>
      </c>
      <c r="AM255" t="s">
        <v>1907</v>
      </c>
      <c r="AN255" t="s">
        <v>1882</v>
      </c>
      <c r="AO255" t="s">
        <v>1908</v>
      </c>
      <c r="AP255" s="18">
        <v>0.14948339720000001</v>
      </c>
      <c r="AQ255" t="s">
        <v>123</v>
      </c>
      <c r="AR255" t="b">
        <f>ISNUMBER(SEARCH('Consulta Por Puntos Baloto'!$E$5,B255,1))</f>
        <v>0</v>
      </c>
      <c r="AS255">
        <f t="shared" si="6"/>
        <v>35</v>
      </c>
      <c r="AT255" t="str">
        <f t="shared" si="7"/>
        <v>Punto red</v>
      </c>
    </row>
    <row r="256" spans="1:46">
      <c r="A256" t="s">
        <v>1909</v>
      </c>
      <c r="B256" t="s">
        <v>1910</v>
      </c>
      <c r="C256" s="18">
        <v>1.5381405928</v>
      </c>
      <c r="D256" t="s">
        <v>1765</v>
      </c>
      <c r="E256" t="s">
        <v>1766</v>
      </c>
      <c r="F256" t="s">
        <v>1767</v>
      </c>
      <c r="G256" s="18">
        <v>32.412839575100001</v>
      </c>
      <c r="H256" t="s">
        <v>64</v>
      </c>
      <c r="I256" t="s">
        <v>112</v>
      </c>
      <c r="J256" t="s">
        <v>1110</v>
      </c>
      <c r="K256" s="18">
        <v>33.623830589999997</v>
      </c>
      <c r="L256" t="s">
        <v>64</v>
      </c>
      <c r="M256" t="s">
        <v>112</v>
      </c>
      <c r="N256" t="s">
        <v>721</v>
      </c>
      <c r="O256" s="18">
        <v>33.982377904899998</v>
      </c>
      <c r="P256" t="s">
        <v>513</v>
      </c>
      <c r="Q256" t="s">
        <v>509</v>
      </c>
      <c r="R256" t="s">
        <v>514</v>
      </c>
      <c r="S256" s="18">
        <v>33.965902777799997</v>
      </c>
      <c r="T256" t="s">
        <v>111</v>
      </c>
      <c r="U256" t="s">
        <v>112</v>
      </c>
      <c r="V256" t="s">
        <v>113</v>
      </c>
      <c r="W256" s="18">
        <v>1.9172702965999999</v>
      </c>
      <c r="X256" t="s">
        <v>64</v>
      </c>
      <c r="Y256" t="s">
        <v>1768</v>
      </c>
      <c r="Z256" t="s">
        <v>1769</v>
      </c>
      <c r="AA256" s="18">
        <v>33.967018328599998</v>
      </c>
      <c r="AB256" s="19" t="s">
        <v>1111</v>
      </c>
      <c r="AC256" t="s">
        <v>509</v>
      </c>
      <c r="AD256" s="19" t="s">
        <v>1112</v>
      </c>
      <c r="AE256" s="18">
        <v>0.43051352050000002</v>
      </c>
      <c r="AF256" t="s">
        <v>1897</v>
      </c>
      <c r="AG256" t="s">
        <v>1779</v>
      </c>
      <c r="AH256" t="s">
        <v>1898</v>
      </c>
      <c r="AI256" s="18">
        <v>1.57224337E-2</v>
      </c>
      <c r="AJ256" t="s">
        <v>1911</v>
      </c>
      <c r="AK256" t="s">
        <v>1766</v>
      </c>
      <c r="AL256" t="s">
        <v>1912</v>
      </c>
      <c r="AM256" t="s">
        <v>1911</v>
      </c>
      <c r="AN256" t="s">
        <v>1766</v>
      </c>
      <c r="AO256" t="s">
        <v>1912</v>
      </c>
      <c r="AP256" s="18">
        <v>1.57224337E-2</v>
      </c>
      <c r="AQ256" t="s">
        <v>123</v>
      </c>
      <c r="AR256" t="b">
        <f>ISNUMBER(SEARCH('Consulta Por Puntos Baloto'!$E$5,B256,1))</f>
        <v>0</v>
      </c>
      <c r="AS256">
        <f t="shared" si="6"/>
        <v>35</v>
      </c>
      <c r="AT256" t="str">
        <f t="shared" si="7"/>
        <v>Punto red</v>
      </c>
    </row>
    <row r="257" spans="1:46">
      <c r="A257" t="s">
        <v>1913</v>
      </c>
      <c r="B257" t="s">
        <v>1914</v>
      </c>
      <c r="C257" s="18">
        <v>6.4732390893999998</v>
      </c>
      <c r="D257" t="s">
        <v>1765</v>
      </c>
      <c r="E257" t="s">
        <v>1766</v>
      </c>
      <c r="F257" t="s">
        <v>1767</v>
      </c>
      <c r="G257" s="18">
        <v>30.194822351999999</v>
      </c>
      <c r="H257" t="s">
        <v>64</v>
      </c>
      <c r="I257" t="s">
        <v>112</v>
      </c>
      <c r="J257" t="s">
        <v>1110</v>
      </c>
      <c r="K257" s="18">
        <v>31.586945254300002</v>
      </c>
      <c r="L257" t="s">
        <v>64</v>
      </c>
      <c r="M257" t="s">
        <v>112</v>
      </c>
      <c r="N257" t="s">
        <v>721</v>
      </c>
      <c r="O257" s="18">
        <v>31.994545670499999</v>
      </c>
      <c r="P257" t="s">
        <v>513</v>
      </c>
      <c r="Q257" t="s">
        <v>509</v>
      </c>
      <c r="R257" t="s">
        <v>514</v>
      </c>
      <c r="S257" s="18">
        <v>31.978609923800001</v>
      </c>
      <c r="T257" t="s">
        <v>111</v>
      </c>
      <c r="U257" t="s">
        <v>112</v>
      </c>
      <c r="V257" t="s">
        <v>113</v>
      </c>
      <c r="W257" s="18">
        <v>5.3439929278999996</v>
      </c>
      <c r="X257" t="s">
        <v>64</v>
      </c>
      <c r="Y257" t="s">
        <v>1768</v>
      </c>
      <c r="Z257" t="s">
        <v>1769</v>
      </c>
      <c r="AA257" s="18">
        <v>31.979906191600001</v>
      </c>
      <c r="AB257" s="19" t="s">
        <v>1111</v>
      </c>
      <c r="AC257" t="s">
        <v>509</v>
      </c>
      <c r="AD257" s="19" t="s">
        <v>1112</v>
      </c>
      <c r="AE257" s="18">
        <v>1.2879504E-2</v>
      </c>
      <c r="AF257" t="s">
        <v>1915</v>
      </c>
      <c r="AG257" t="s">
        <v>1840</v>
      </c>
      <c r="AH257" t="s">
        <v>1916</v>
      </c>
      <c r="AI257" s="18">
        <v>2.5361379999999997E-4</v>
      </c>
      <c r="AJ257" t="s">
        <v>1842</v>
      </c>
      <c r="AK257" t="s">
        <v>1840</v>
      </c>
      <c r="AL257" t="s">
        <v>1843</v>
      </c>
      <c r="AM257" t="s">
        <v>1842</v>
      </c>
      <c r="AN257" t="s">
        <v>1840</v>
      </c>
      <c r="AO257" t="s">
        <v>1843</v>
      </c>
      <c r="AP257" s="18">
        <v>2.5361379999999997E-4</v>
      </c>
      <c r="AQ257" t="s">
        <v>123</v>
      </c>
      <c r="AR257" t="b">
        <f>ISNUMBER(SEARCH('Consulta Por Puntos Baloto'!$E$5,B257,1))</f>
        <v>0</v>
      </c>
      <c r="AS257">
        <f t="shared" si="6"/>
        <v>35</v>
      </c>
      <c r="AT257" t="str">
        <f t="shared" si="7"/>
        <v>Punto red</v>
      </c>
    </row>
    <row r="258" spans="1:46">
      <c r="A258" t="s">
        <v>1917</v>
      </c>
      <c r="B258" t="s">
        <v>1918</v>
      </c>
      <c r="C258" s="18">
        <v>1.7242204605</v>
      </c>
      <c r="D258" t="s">
        <v>1765</v>
      </c>
      <c r="E258" t="s">
        <v>1766</v>
      </c>
      <c r="F258" t="s">
        <v>1767</v>
      </c>
      <c r="G258" s="18">
        <v>32.438649124100003</v>
      </c>
      <c r="H258" t="s">
        <v>64</v>
      </c>
      <c r="I258" t="s">
        <v>112</v>
      </c>
      <c r="J258" t="s">
        <v>1110</v>
      </c>
      <c r="K258" s="18">
        <v>33.6341314354</v>
      </c>
      <c r="L258" t="s">
        <v>64</v>
      </c>
      <c r="M258" t="s">
        <v>112</v>
      </c>
      <c r="N258" t="s">
        <v>721</v>
      </c>
      <c r="O258" s="18">
        <v>33.988458535100001</v>
      </c>
      <c r="P258" t="s">
        <v>513</v>
      </c>
      <c r="Q258" t="s">
        <v>509</v>
      </c>
      <c r="R258" t="s">
        <v>514</v>
      </c>
      <c r="S258" s="18">
        <v>33.971972451799999</v>
      </c>
      <c r="T258" t="s">
        <v>111</v>
      </c>
      <c r="U258" t="s">
        <v>112</v>
      </c>
      <c r="V258" t="s">
        <v>113</v>
      </c>
      <c r="W258" s="18">
        <v>2.3668450696000001</v>
      </c>
      <c r="X258" t="s">
        <v>64</v>
      </c>
      <c r="Y258" t="s">
        <v>1768</v>
      </c>
      <c r="Z258" t="s">
        <v>1769</v>
      </c>
      <c r="AA258" s="18">
        <v>33.973072837899998</v>
      </c>
      <c r="AB258" s="19" t="s">
        <v>1111</v>
      </c>
      <c r="AC258" t="s">
        <v>509</v>
      </c>
      <c r="AD258" s="19" t="s">
        <v>1112</v>
      </c>
      <c r="AE258" s="18">
        <v>0.2662800105</v>
      </c>
      <c r="AF258" t="s">
        <v>1919</v>
      </c>
      <c r="AG258" t="s">
        <v>1779</v>
      </c>
      <c r="AH258" t="s">
        <v>1920</v>
      </c>
      <c r="AI258" s="18">
        <v>7.1052152699999996E-2</v>
      </c>
      <c r="AJ258" t="s">
        <v>1921</v>
      </c>
      <c r="AK258" t="s">
        <v>1766</v>
      </c>
      <c r="AL258" t="s">
        <v>1922</v>
      </c>
      <c r="AM258" t="s">
        <v>1921</v>
      </c>
      <c r="AN258" t="s">
        <v>1766</v>
      </c>
      <c r="AO258" t="s">
        <v>1922</v>
      </c>
      <c r="AP258" s="18">
        <v>7.1052152699999996E-2</v>
      </c>
      <c r="AQ258" t="s">
        <v>123</v>
      </c>
      <c r="AR258" t="b">
        <f>ISNUMBER(SEARCH('Consulta Por Puntos Baloto'!$E$5,B258,1))</f>
        <v>0</v>
      </c>
      <c r="AS258">
        <f t="shared" si="6"/>
        <v>35</v>
      </c>
      <c r="AT258" t="str">
        <f t="shared" si="7"/>
        <v>Punto red</v>
      </c>
    </row>
    <row r="259" spans="1:46">
      <c r="A259" t="s">
        <v>1923</v>
      </c>
      <c r="B259" t="s">
        <v>1924</v>
      </c>
      <c r="C259" s="18">
        <v>0.19089240690000001</v>
      </c>
      <c r="D259" t="s">
        <v>1765</v>
      </c>
      <c r="E259" t="s">
        <v>1766</v>
      </c>
      <c r="F259" t="s">
        <v>1767</v>
      </c>
      <c r="G259" s="18">
        <v>30.7274104629</v>
      </c>
      <c r="H259" t="s">
        <v>64</v>
      </c>
      <c r="I259" t="s">
        <v>112</v>
      </c>
      <c r="J259" t="s">
        <v>1110</v>
      </c>
      <c r="K259" s="18">
        <v>31.949844485500002</v>
      </c>
      <c r="L259" t="s">
        <v>64</v>
      </c>
      <c r="M259" t="s">
        <v>112</v>
      </c>
      <c r="N259" t="s">
        <v>721</v>
      </c>
      <c r="O259" s="18">
        <v>32.311759991599999</v>
      </c>
      <c r="P259" t="s">
        <v>513</v>
      </c>
      <c r="Q259" t="s">
        <v>509</v>
      </c>
      <c r="R259" t="s">
        <v>514</v>
      </c>
      <c r="S259" s="18">
        <v>32.295296824300003</v>
      </c>
      <c r="T259" t="s">
        <v>111</v>
      </c>
      <c r="U259" t="s">
        <v>112</v>
      </c>
      <c r="V259" t="s">
        <v>113</v>
      </c>
      <c r="W259" s="18">
        <v>1.3244716021</v>
      </c>
      <c r="X259" t="s">
        <v>64</v>
      </c>
      <c r="Y259" t="s">
        <v>1768</v>
      </c>
      <c r="Z259" t="s">
        <v>1769</v>
      </c>
      <c r="AA259" s="18">
        <v>32.296424709299998</v>
      </c>
      <c r="AB259" s="19" t="s">
        <v>1111</v>
      </c>
      <c r="AC259" t="s">
        <v>509</v>
      </c>
      <c r="AD259" s="19" t="s">
        <v>1112</v>
      </c>
      <c r="AE259" s="18">
        <v>2.1410366E-2</v>
      </c>
      <c r="AF259" t="s">
        <v>1925</v>
      </c>
      <c r="AG259" t="s">
        <v>1779</v>
      </c>
      <c r="AH259" t="s">
        <v>1926</v>
      </c>
      <c r="AI259" s="18">
        <v>6.8779341000000001E-3</v>
      </c>
      <c r="AJ259" t="s">
        <v>1927</v>
      </c>
      <c r="AK259" t="s">
        <v>1766</v>
      </c>
      <c r="AL259" t="s">
        <v>1928</v>
      </c>
      <c r="AM259" t="s">
        <v>1927</v>
      </c>
      <c r="AN259" t="s">
        <v>1766</v>
      </c>
      <c r="AO259" t="s">
        <v>1928</v>
      </c>
      <c r="AP259" s="18">
        <v>6.8779341000000001E-3</v>
      </c>
      <c r="AQ259" t="s">
        <v>123</v>
      </c>
      <c r="AR259" t="b">
        <f>ISNUMBER(SEARCH('Consulta Por Puntos Baloto'!$E$5,B259,1))</f>
        <v>0</v>
      </c>
      <c r="AS259">
        <f t="shared" ref="AS259:AS322" si="8">MATCH(AP259,A259:AL259,0)</f>
        <v>35</v>
      </c>
      <c r="AT259" t="str">
        <f t="shared" ref="AT259:AT322" si="9">+VLOOKUP(AS259,$AW$2:$AX$10,2,0)</f>
        <v>Punto red</v>
      </c>
    </row>
    <row r="260" spans="1:46">
      <c r="A260" t="s">
        <v>1929</v>
      </c>
      <c r="B260" t="s">
        <v>1930</v>
      </c>
      <c r="C260" s="18">
        <v>0.21799687030000001</v>
      </c>
      <c r="D260" t="s">
        <v>1765</v>
      </c>
      <c r="E260" t="s">
        <v>1766</v>
      </c>
      <c r="F260" t="s">
        <v>1767</v>
      </c>
      <c r="G260" s="18">
        <v>30.881782168699999</v>
      </c>
      <c r="H260" t="s">
        <v>64</v>
      </c>
      <c r="I260" t="s">
        <v>112</v>
      </c>
      <c r="J260" t="s">
        <v>1110</v>
      </c>
      <c r="K260" s="18">
        <v>32.108159753400003</v>
      </c>
      <c r="L260" t="s">
        <v>64</v>
      </c>
      <c r="M260" t="s">
        <v>112</v>
      </c>
      <c r="N260" t="s">
        <v>721</v>
      </c>
      <c r="O260" s="18">
        <v>32.471118331299998</v>
      </c>
      <c r="P260" t="s">
        <v>513</v>
      </c>
      <c r="Q260" t="s">
        <v>509</v>
      </c>
      <c r="R260" t="s">
        <v>514</v>
      </c>
      <c r="S260" s="18">
        <v>32.454659353899999</v>
      </c>
      <c r="T260" t="s">
        <v>111</v>
      </c>
      <c r="U260" t="s">
        <v>112</v>
      </c>
      <c r="V260" t="s">
        <v>113</v>
      </c>
      <c r="W260" s="18">
        <v>1.1422778966</v>
      </c>
      <c r="X260" t="s">
        <v>64</v>
      </c>
      <c r="Y260" t="s">
        <v>1768</v>
      </c>
      <c r="Z260" t="s">
        <v>1769</v>
      </c>
      <c r="AA260" s="18">
        <v>32.4557909806</v>
      </c>
      <c r="AB260" s="19" t="s">
        <v>1111</v>
      </c>
      <c r="AC260" t="s">
        <v>509</v>
      </c>
      <c r="AD260" s="19" t="s">
        <v>1112</v>
      </c>
      <c r="AE260" s="18">
        <v>0.1428941782</v>
      </c>
      <c r="AF260" t="s">
        <v>1815</v>
      </c>
      <c r="AG260" t="s">
        <v>1779</v>
      </c>
      <c r="AH260" t="s">
        <v>1816</v>
      </c>
      <c r="AI260" s="18">
        <v>1.0949807000000001E-2</v>
      </c>
      <c r="AJ260" t="s">
        <v>1829</v>
      </c>
      <c r="AK260" t="s">
        <v>1766</v>
      </c>
      <c r="AL260" t="s">
        <v>1830</v>
      </c>
      <c r="AM260" t="s">
        <v>1829</v>
      </c>
      <c r="AN260" t="s">
        <v>1766</v>
      </c>
      <c r="AO260" t="s">
        <v>1830</v>
      </c>
      <c r="AP260" s="18">
        <v>1.0949807000000001E-2</v>
      </c>
      <c r="AQ260" t="s">
        <v>123</v>
      </c>
      <c r="AR260" t="b">
        <f>ISNUMBER(SEARCH('Consulta Por Puntos Baloto'!$E$5,B260,1))</f>
        <v>0</v>
      </c>
      <c r="AS260">
        <f t="shared" si="8"/>
        <v>35</v>
      </c>
      <c r="AT260" t="str">
        <f t="shared" si="9"/>
        <v>Punto red</v>
      </c>
    </row>
    <row r="261" spans="1:46">
      <c r="A261" t="s">
        <v>1931</v>
      </c>
      <c r="B261" t="s">
        <v>1932</v>
      </c>
      <c r="C261" s="18">
        <v>0.38504108040000001</v>
      </c>
      <c r="D261" t="s">
        <v>1765</v>
      </c>
      <c r="E261" t="s">
        <v>1766</v>
      </c>
      <c r="F261" t="s">
        <v>1767</v>
      </c>
      <c r="G261" s="18">
        <v>30.999496599</v>
      </c>
      <c r="H261" t="s">
        <v>64</v>
      </c>
      <c r="I261" t="s">
        <v>112</v>
      </c>
      <c r="J261" t="s">
        <v>1110</v>
      </c>
      <c r="K261" s="18">
        <v>32.230466424200003</v>
      </c>
      <c r="L261" t="s">
        <v>64</v>
      </c>
      <c r="M261" t="s">
        <v>112</v>
      </c>
      <c r="N261" t="s">
        <v>721</v>
      </c>
      <c r="O261" s="18">
        <v>32.594649910000001</v>
      </c>
      <c r="P261" t="s">
        <v>513</v>
      </c>
      <c r="Q261" t="s">
        <v>509</v>
      </c>
      <c r="R261" t="s">
        <v>514</v>
      </c>
      <c r="S261" s="18">
        <v>32.578196209399998</v>
      </c>
      <c r="T261" t="s">
        <v>111</v>
      </c>
      <c r="U261" t="s">
        <v>112</v>
      </c>
      <c r="V261" t="s">
        <v>113</v>
      </c>
      <c r="W261" s="18">
        <v>0.95748131800000003</v>
      </c>
      <c r="X261" t="s">
        <v>64</v>
      </c>
      <c r="Y261" t="s">
        <v>1768</v>
      </c>
      <c r="Z261" t="s">
        <v>1769</v>
      </c>
      <c r="AA261" s="18">
        <v>32.579332242299998</v>
      </c>
      <c r="AB261" s="19" t="s">
        <v>1111</v>
      </c>
      <c r="AC261" t="s">
        <v>509</v>
      </c>
      <c r="AD261" s="19" t="s">
        <v>1112</v>
      </c>
      <c r="AE261" s="18">
        <v>4.2480812E-3</v>
      </c>
      <c r="AF261" t="s">
        <v>1933</v>
      </c>
      <c r="AG261" t="s">
        <v>1779</v>
      </c>
      <c r="AH261" t="s">
        <v>1934</v>
      </c>
      <c r="AI261" s="18">
        <v>2.0515985800000001E-2</v>
      </c>
      <c r="AJ261" t="s">
        <v>1935</v>
      </c>
      <c r="AK261" t="s">
        <v>1766</v>
      </c>
      <c r="AL261" t="s">
        <v>1936</v>
      </c>
      <c r="AM261" t="s">
        <v>1933</v>
      </c>
      <c r="AN261" t="s">
        <v>1779</v>
      </c>
      <c r="AO261" t="s">
        <v>1934</v>
      </c>
      <c r="AP261" s="18">
        <v>4.2480812E-3</v>
      </c>
      <c r="AQ261" t="s">
        <v>123</v>
      </c>
      <c r="AR261" t="b">
        <f>ISNUMBER(SEARCH('Consulta Por Puntos Baloto'!$E$5,B261,1))</f>
        <v>0</v>
      </c>
      <c r="AS261">
        <f t="shared" si="8"/>
        <v>31</v>
      </c>
      <c r="AT261" t="str">
        <f t="shared" si="9"/>
        <v>Punto pago</v>
      </c>
    </row>
    <row r="262" spans="1:46">
      <c r="A262" t="s">
        <v>1937</v>
      </c>
      <c r="B262" t="s">
        <v>1938</v>
      </c>
      <c r="C262" s="18">
        <v>0.50456775819999999</v>
      </c>
      <c r="D262" t="s">
        <v>1765</v>
      </c>
      <c r="E262" t="s">
        <v>1766</v>
      </c>
      <c r="F262" t="s">
        <v>1767</v>
      </c>
      <c r="G262" s="18">
        <v>30.426503890399999</v>
      </c>
      <c r="H262" t="s">
        <v>64</v>
      </c>
      <c r="I262" t="s">
        <v>112</v>
      </c>
      <c r="J262" t="s">
        <v>1110</v>
      </c>
      <c r="K262" s="18">
        <v>31.651976642200001</v>
      </c>
      <c r="L262" t="s">
        <v>64</v>
      </c>
      <c r="M262" t="s">
        <v>112</v>
      </c>
      <c r="N262" t="s">
        <v>721</v>
      </c>
      <c r="O262" s="18">
        <v>32.0147638336</v>
      </c>
      <c r="P262" t="s">
        <v>513</v>
      </c>
      <c r="Q262" t="s">
        <v>509</v>
      </c>
      <c r="R262" t="s">
        <v>514</v>
      </c>
      <c r="S262" s="18">
        <v>31.998304210699999</v>
      </c>
      <c r="T262" t="s">
        <v>111</v>
      </c>
      <c r="U262" t="s">
        <v>112</v>
      </c>
      <c r="V262" t="s">
        <v>113</v>
      </c>
      <c r="W262" s="18">
        <v>1.4043436625000001</v>
      </c>
      <c r="X262" t="s">
        <v>64</v>
      </c>
      <c r="Y262" t="s">
        <v>1768</v>
      </c>
      <c r="Z262" t="s">
        <v>1769</v>
      </c>
      <c r="AA262" s="18">
        <v>31.999435276500002</v>
      </c>
      <c r="AB262" s="19" t="s">
        <v>1111</v>
      </c>
      <c r="AC262" t="s">
        <v>509</v>
      </c>
      <c r="AD262" s="19" t="s">
        <v>1112</v>
      </c>
      <c r="AE262" s="18">
        <v>9.1791916000000001E-2</v>
      </c>
      <c r="AF262" t="s">
        <v>1833</v>
      </c>
      <c r="AG262" t="s">
        <v>1779</v>
      </c>
      <c r="AH262" t="s">
        <v>1834</v>
      </c>
      <c r="AI262" s="18">
        <v>0.1032365462</v>
      </c>
      <c r="AJ262" t="s">
        <v>1835</v>
      </c>
      <c r="AK262" t="s">
        <v>1766</v>
      </c>
      <c r="AL262" t="s">
        <v>1836</v>
      </c>
      <c r="AM262" t="s">
        <v>1833</v>
      </c>
      <c r="AN262" t="s">
        <v>1779</v>
      </c>
      <c r="AO262" t="s">
        <v>1834</v>
      </c>
      <c r="AP262" s="18">
        <v>9.1791916000000001E-2</v>
      </c>
      <c r="AQ262" t="s">
        <v>123</v>
      </c>
      <c r="AR262" t="b">
        <f>ISNUMBER(SEARCH('Consulta Por Puntos Baloto'!$E$5,B262,1))</f>
        <v>0</v>
      </c>
      <c r="AS262">
        <f t="shared" si="8"/>
        <v>31</v>
      </c>
      <c r="AT262" t="str">
        <f t="shared" si="9"/>
        <v>Punto pago</v>
      </c>
    </row>
    <row r="263" spans="1:46">
      <c r="A263" t="s">
        <v>1939</v>
      </c>
      <c r="B263" t="s">
        <v>1940</v>
      </c>
      <c r="C263" s="18">
        <v>0.15706554589999999</v>
      </c>
      <c r="D263" t="s">
        <v>1765</v>
      </c>
      <c r="E263" t="s">
        <v>1766</v>
      </c>
      <c r="F263" t="s">
        <v>1767</v>
      </c>
      <c r="G263" s="18">
        <v>30.760431317799998</v>
      </c>
      <c r="H263" t="s">
        <v>64</v>
      </c>
      <c r="I263" t="s">
        <v>112</v>
      </c>
      <c r="J263" t="s">
        <v>1110</v>
      </c>
      <c r="K263" s="18">
        <v>31.982546904199999</v>
      </c>
      <c r="L263" t="s">
        <v>64</v>
      </c>
      <c r="M263" t="s">
        <v>112</v>
      </c>
      <c r="N263" t="s">
        <v>721</v>
      </c>
      <c r="O263" s="18">
        <v>32.344370818000002</v>
      </c>
      <c r="P263" t="s">
        <v>513</v>
      </c>
      <c r="Q263" t="s">
        <v>509</v>
      </c>
      <c r="R263" t="s">
        <v>514</v>
      </c>
      <c r="S263" s="18">
        <v>32.327907289300001</v>
      </c>
      <c r="T263" t="s">
        <v>111</v>
      </c>
      <c r="U263" t="s">
        <v>112</v>
      </c>
      <c r="V263" t="s">
        <v>113</v>
      </c>
      <c r="W263" s="18">
        <v>1.3196471007999999</v>
      </c>
      <c r="X263" t="s">
        <v>64</v>
      </c>
      <c r="Y263" t="s">
        <v>1768</v>
      </c>
      <c r="Z263" t="s">
        <v>1769</v>
      </c>
      <c r="AA263" s="18">
        <v>32.329034839999998</v>
      </c>
      <c r="AB263" s="19" t="s">
        <v>1111</v>
      </c>
      <c r="AC263" t="s">
        <v>509</v>
      </c>
      <c r="AD263" s="19" t="s">
        <v>1112</v>
      </c>
      <c r="AE263" s="18">
        <v>2.2364198500000002E-2</v>
      </c>
      <c r="AF263" t="s">
        <v>1797</v>
      </c>
      <c r="AG263" t="s">
        <v>1766</v>
      </c>
      <c r="AH263" t="s">
        <v>1798</v>
      </c>
      <c r="AI263" s="18">
        <v>1.66682028E-2</v>
      </c>
      <c r="AJ263" t="s">
        <v>1941</v>
      </c>
      <c r="AK263" t="s">
        <v>1766</v>
      </c>
      <c r="AL263" t="s">
        <v>1942</v>
      </c>
      <c r="AM263" t="s">
        <v>1941</v>
      </c>
      <c r="AN263" t="s">
        <v>1766</v>
      </c>
      <c r="AO263" t="s">
        <v>1942</v>
      </c>
      <c r="AP263" s="18">
        <v>1.66682028E-2</v>
      </c>
      <c r="AQ263" t="s">
        <v>123</v>
      </c>
      <c r="AR263" t="b">
        <f>ISNUMBER(SEARCH('Consulta Por Puntos Baloto'!$E$5,B263,1))</f>
        <v>0</v>
      </c>
      <c r="AS263">
        <f t="shared" si="8"/>
        <v>35</v>
      </c>
      <c r="AT263" t="str">
        <f t="shared" si="9"/>
        <v>Punto red</v>
      </c>
    </row>
    <row r="264" spans="1:46">
      <c r="A264" t="s">
        <v>1943</v>
      </c>
      <c r="B264" t="s">
        <v>1944</v>
      </c>
      <c r="C264" s="18">
        <v>0.18635199099999999</v>
      </c>
      <c r="D264" t="s">
        <v>1765</v>
      </c>
      <c r="E264" t="s">
        <v>1766</v>
      </c>
      <c r="F264" t="s">
        <v>1767</v>
      </c>
      <c r="G264" s="18">
        <v>31.057656493</v>
      </c>
      <c r="H264" t="s">
        <v>64</v>
      </c>
      <c r="I264" t="s">
        <v>112</v>
      </c>
      <c r="J264" t="s">
        <v>1110</v>
      </c>
      <c r="K264" s="18">
        <v>32.280258093800001</v>
      </c>
      <c r="L264" t="s">
        <v>64</v>
      </c>
      <c r="M264" t="s">
        <v>112</v>
      </c>
      <c r="N264" t="s">
        <v>721</v>
      </c>
      <c r="O264" s="18">
        <v>32.642165924099999</v>
      </c>
      <c r="P264" t="s">
        <v>513</v>
      </c>
      <c r="Q264" t="s">
        <v>509</v>
      </c>
      <c r="R264" t="s">
        <v>514</v>
      </c>
      <c r="S264" s="18">
        <v>32.625702682499998</v>
      </c>
      <c r="T264" t="s">
        <v>111</v>
      </c>
      <c r="U264" t="s">
        <v>112</v>
      </c>
      <c r="V264" t="s">
        <v>113</v>
      </c>
      <c r="W264" s="18">
        <v>1.2092952749999999</v>
      </c>
      <c r="X264" t="s">
        <v>64</v>
      </c>
      <c r="Y264" t="s">
        <v>1768</v>
      </c>
      <c r="Z264" t="s">
        <v>1769</v>
      </c>
      <c r="AA264" s="18">
        <v>32.626830498499999</v>
      </c>
      <c r="AB264" s="19" t="s">
        <v>1111</v>
      </c>
      <c r="AC264" t="s">
        <v>509</v>
      </c>
      <c r="AD264" s="19" t="s">
        <v>1112</v>
      </c>
      <c r="AE264" s="18">
        <v>0.19106093909999999</v>
      </c>
      <c r="AF264" t="s">
        <v>1945</v>
      </c>
      <c r="AG264" t="s">
        <v>1779</v>
      </c>
      <c r="AH264" t="s">
        <v>1946</v>
      </c>
      <c r="AI264" s="18">
        <v>7.7817143999999996E-3</v>
      </c>
      <c r="AJ264" t="s">
        <v>1947</v>
      </c>
      <c r="AK264" t="s">
        <v>1766</v>
      </c>
      <c r="AL264" t="s">
        <v>1948</v>
      </c>
      <c r="AM264" t="s">
        <v>1947</v>
      </c>
      <c r="AN264" t="s">
        <v>1766</v>
      </c>
      <c r="AO264" t="s">
        <v>1948</v>
      </c>
      <c r="AP264" s="18">
        <v>7.7817143999999996E-3</v>
      </c>
      <c r="AQ264" t="s">
        <v>123</v>
      </c>
      <c r="AR264" t="b">
        <f>ISNUMBER(SEARCH('Consulta Por Puntos Baloto'!$E$5,B264,1))</f>
        <v>0</v>
      </c>
      <c r="AS264">
        <f t="shared" si="8"/>
        <v>35</v>
      </c>
      <c r="AT264" t="str">
        <f t="shared" si="9"/>
        <v>Punto red</v>
      </c>
    </row>
    <row r="265" spans="1:46">
      <c r="A265" t="s">
        <v>1949</v>
      </c>
      <c r="B265" t="s">
        <v>1950</v>
      </c>
      <c r="C265" s="18">
        <v>1.6674510790999999</v>
      </c>
      <c r="D265" t="s">
        <v>1765</v>
      </c>
      <c r="E265" t="s">
        <v>1766</v>
      </c>
      <c r="F265" t="s">
        <v>1767</v>
      </c>
      <c r="G265" s="18">
        <v>31.419195434799999</v>
      </c>
      <c r="H265" t="s">
        <v>64</v>
      </c>
      <c r="I265" t="s">
        <v>112</v>
      </c>
      <c r="J265" t="s">
        <v>1110</v>
      </c>
      <c r="K265" s="18">
        <v>32.685314667299998</v>
      </c>
      <c r="L265" t="s">
        <v>64</v>
      </c>
      <c r="M265" t="s">
        <v>112</v>
      </c>
      <c r="N265" t="s">
        <v>721</v>
      </c>
      <c r="O265" s="18">
        <v>33.058944887000003</v>
      </c>
      <c r="P265" t="s">
        <v>513</v>
      </c>
      <c r="Q265" t="s">
        <v>509</v>
      </c>
      <c r="R265" t="s">
        <v>514</v>
      </c>
      <c r="S265" s="18">
        <v>33.0425454413</v>
      </c>
      <c r="T265" t="s">
        <v>111</v>
      </c>
      <c r="U265" t="s">
        <v>112</v>
      </c>
      <c r="V265" t="s">
        <v>113</v>
      </c>
      <c r="W265" s="18">
        <v>0.32545061669999997</v>
      </c>
      <c r="X265" t="s">
        <v>64</v>
      </c>
      <c r="Y265" t="s">
        <v>1768</v>
      </c>
      <c r="Z265" t="s">
        <v>1769</v>
      </c>
      <c r="AA265" s="18">
        <v>33.043715663500002</v>
      </c>
      <c r="AB265" s="19" t="s">
        <v>1111</v>
      </c>
      <c r="AC265" t="s">
        <v>509</v>
      </c>
      <c r="AD265" s="19" t="s">
        <v>1112</v>
      </c>
      <c r="AE265" s="18">
        <v>1.3355608E-2</v>
      </c>
      <c r="AF265" t="s">
        <v>1951</v>
      </c>
      <c r="AG265" t="s">
        <v>1766</v>
      </c>
      <c r="AH265" t="s">
        <v>1952</v>
      </c>
      <c r="AI265" s="18">
        <v>6.5644561200000007E-2</v>
      </c>
      <c r="AJ265" t="s">
        <v>1953</v>
      </c>
      <c r="AK265" t="s">
        <v>1766</v>
      </c>
      <c r="AL265" t="s">
        <v>1954</v>
      </c>
      <c r="AM265" t="s">
        <v>1951</v>
      </c>
      <c r="AN265" t="s">
        <v>1766</v>
      </c>
      <c r="AO265" t="s">
        <v>1952</v>
      </c>
      <c r="AP265" s="18">
        <v>1.3355608E-2</v>
      </c>
      <c r="AQ265" t="s">
        <v>123</v>
      </c>
      <c r="AR265" t="b">
        <f>ISNUMBER(SEARCH('Consulta Por Puntos Baloto'!$E$5,B265,1))</f>
        <v>0</v>
      </c>
      <c r="AS265">
        <f t="shared" si="8"/>
        <v>31</v>
      </c>
      <c r="AT265" t="str">
        <f t="shared" si="9"/>
        <v>Punto pago</v>
      </c>
    </row>
    <row r="266" spans="1:46">
      <c r="A266" t="s">
        <v>1955</v>
      </c>
      <c r="B266" t="s">
        <v>1956</v>
      </c>
      <c r="C266" s="18">
        <v>23.009767998000001</v>
      </c>
      <c r="D266" t="s">
        <v>1448</v>
      </c>
      <c r="E266" t="s">
        <v>1449</v>
      </c>
      <c r="F266" t="s">
        <v>1450</v>
      </c>
      <c r="G266" s="18">
        <v>22.988217968899999</v>
      </c>
      <c r="H266" t="s">
        <v>64</v>
      </c>
      <c r="I266" t="s">
        <v>1451</v>
      </c>
      <c r="J266" t="s">
        <v>1452</v>
      </c>
      <c r="K266" s="18">
        <v>27.556936435400001</v>
      </c>
      <c r="L266" t="s">
        <v>64</v>
      </c>
      <c r="M266" t="s">
        <v>471</v>
      </c>
      <c r="N266" t="s">
        <v>1453</v>
      </c>
      <c r="O266" s="18">
        <v>23.8558069995</v>
      </c>
      <c r="P266" t="s">
        <v>1454</v>
      </c>
      <c r="Q266" t="s">
        <v>1449</v>
      </c>
      <c r="R266" t="s">
        <v>1455</v>
      </c>
      <c r="S266" s="18">
        <v>29.1349534117</v>
      </c>
      <c r="T266" t="s">
        <v>111</v>
      </c>
      <c r="U266" t="s">
        <v>112</v>
      </c>
      <c r="V266" t="s">
        <v>113</v>
      </c>
      <c r="W266" s="18">
        <v>23.872167729800001</v>
      </c>
      <c r="X266" t="s">
        <v>64</v>
      </c>
      <c r="Y266" t="s">
        <v>1451</v>
      </c>
      <c r="Z266" t="s">
        <v>1456</v>
      </c>
      <c r="AA266" s="18">
        <v>29.136293056900001</v>
      </c>
      <c r="AB266" s="19" t="s">
        <v>1111</v>
      </c>
      <c r="AC266" t="s">
        <v>509</v>
      </c>
      <c r="AD266" s="19" t="s">
        <v>1112</v>
      </c>
      <c r="AE266" s="18">
        <v>4.9383454100000002E-2</v>
      </c>
      <c r="AF266" t="s">
        <v>1957</v>
      </c>
      <c r="AG266" t="s">
        <v>1958</v>
      </c>
      <c r="AH266" t="s">
        <v>1959</v>
      </c>
      <c r="AI266" s="18">
        <v>3.2630262000000001E-3</v>
      </c>
      <c r="AJ266" t="s">
        <v>1960</v>
      </c>
      <c r="AK266" t="s">
        <v>1958</v>
      </c>
      <c r="AL266" t="s">
        <v>1961</v>
      </c>
      <c r="AM266" t="s">
        <v>1960</v>
      </c>
      <c r="AN266" t="s">
        <v>1958</v>
      </c>
      <c r="AO266" t="s">
        <v>1961</v>
      </c>
      <c r="AP266" s="18">
        <v>3.2630262000000001E-3</v>
      </c>
      <c r="AQ266" t="s">
        <v>123</v>
      </c>
      <c r="AR266" t="b">
        <f>ISNUMBER(SEARCH('Consulta Por Puntos Baloto'!$E$5,B266,1))</f>
        <v>0</v>
      </c>
      <c r="AS266">
        <f t="shared" si="8"/>
        <v>35</v>
      </c>
      <c r="AT266" t="str">
        <f t="shared" si="9"/>
        <v>Punto red</v>
      </c>
    </row>
    <row r="267" spans="1:46">
      <c r="A267" t="s">
        <v>1962</v>
      </c>
      <c r="B267" t="s">
        <v>1963</v>
      </c>
      <c r="C267" s="18">
        <v>1.3776102643000001</v>
      </c>
      <c r="D267" t="s">
        <v>892</v>
      </c>
      <c r="E267" t="s">
        <v>893</v>
      </c>
      <c r="F267" t="s">
        <v>894</v>
      </c>
      <c r="G267" s="18">
        <v>0.89600855639999999</v>
      </c>
      <c r="H267" t="s">
        <v>64</v>
      </c>
      <c r="I267" t="s">
        <v>895</v>
      </c>
      <c r="J267" t="s">
        <v>896</v>
      </c>
      <c r="K267" s="18">
        <v>47.314708125000003</v>
      </c>
      <c r="L267" t="s">
        <v>64</v>
      </c>
      <c r="M267" t="s">
        <v>154</v>
      </c>
      <c r="N267" t="s">
        <v>156</v>
      </c>
      <c r="O267" s="18">
        <v>0.8478612042</v>
      </c>
      <c r="P267" t="s">
        <v>897</v>
      </c>
      <c r="Q267" t="s">
        <v>893</v>
      </c>
      <c r="R267" t="s">
        <v>898</v>
      </c>
      <c r="S267" s="18">
        <v>72.941885716599998</v>
      </c>
      <c r="T267" t="s">
        <v>111</v>
      </c>
      <c r="U267" t="s">
        <v>112</v>
      </c>
      <c r="V267" t="s">
        <v>113</v>
      </c>
      <c r="W267" s="18">
        <v>46.033075668000002</v>
      </c>
      <c r="X267" t="s">
        <v>64</v>
      </c>
      <c r="Y267" t="s">
        <v>154</v>
      </c>
      <c r="Z267" t="s">
        <v>159</v>
      </c>
      <c r="AA267" s="18">
        <v>48.068917584200001</v>
      </c>
      <c r="AB267" s="19" t="s">
        <v>899</v>
      </c>
      <c r="AC267" t="s">
        <v>151</v>
      </c>
      <c r="AD267" t="s">
        <v>900</v>
      </c>
      <c r="AE267" s="18">
        <v>1.3022361571000001</v>
      </c>
      <c r="AF267" t="s">
        <v>1964</v>
      </c>
      <c r="AG267" t="s">
        <v>893</v>
      </c>
      <c r="AH267" t="s">
        <v>1965</v>
      </c>
      <c r="AI267" s="18">
        <v>8.0670641200000004E-2</v>
      </c>
      <c r="AJ267" t="s">
        <v>1966</v>
      </c>
      <c r="AK267" t="s">
        <v>893</v>
      </c>
      <c r="AL267" t="s">
        <v>1967</v>
      </c>
      <c r="AM267" t="s">
        <v>1966</v>
      </c>
      <c r="AN267" t="s">
        <v>893</v>
      </c>
      <c r="AO267" t="s">
        <v>1967</v>
      </c>
      <c r="AP267" s="18">
        <v>8.0670641200000004E-2</v>
      </c>
      <c r="AQ267" t="s">
        <v>123</v>
      </c>
      <c r="AR267" t="b">
        <f>ISNUMBER(SEARCH('Consulta Por Puntos Baloto'!$E$5,B267,1))</f>
        <v>0</v>
      </c>
      <c r="AS267">
        <f t="shared" si="8"/>
        <v>35</v>
      </c>
      <c r="AT267" t="str">
        <f t="shared" si="9"/>
        <v>Punto red</v>
      </c>
    </row>
    <row r="268" spans="1:46">
      <c r="A268" t="s">
        <v>1968</v>
      </c>
      <c r="B268" t="s">
        <v>1969</v>
      </c>
      <c r="C268" s="18">
        <v>0.36996934590000002</v>
      </c>
      <c r="D268" t="s">
        <v>892</v>
      </c>
      <c r="E268" t="s">
        <v>893</v>
      </c>
      <c r="F268" t="s">
        <v>894</v>
      </c>
      <c r="G268" s="18">
        <v>0.40572281719999997</v>
      </c>
      <c r="H268" t="s">
        <v>64</v>
      </c>
      <c r="I268" t="s">
        <v>895</v>
      </c>
      <c r="J268" t="s">
        <v>896</v>
      </c>
      <c r="K268" s="18">
        <v>46.5701263825</v>
      </c>
      <c r="L268" t="s">
        <v>64</v>
      </c>
      <c r="M268" t="s">
        <v>154</v>
      </c>
      <c r="N268" t="s">
        <v>156</v>
      </c>
      <c r="O268" s="18">
        <v>0.48370754760000001</v>
      </c>
      <c r="P268" t="s">
        <v>897</v>
      </c>
      <c r="Q268" t="s">
        <v>893</v>
      </c>
      <c r="R268" t="s">
        <v>898</v>
      </c>
      <c r="S268" s="18">
        <v>73.985211721400006</v>
      </c>
      <c r="T268" t="s">
        <v>111</v>
      </c>
      <c r="U268" t="s">
        <v>112</v>
      </c>
      <c r="V268" t="s">
        <v>113</v>
      </c>
      <c r="W268" s="18">
        <v>45.300656041800003</v>
      </c>
      <c r="X268" t="s">
        <v>64</v>
      </c>
      <c r="Y268" t="s">
        <v>154</v>
      </c>
      <c r="Z268" t="s">
        <v>159</v>
      </c>
      <c r="AA268" s="18">
        <v>47.336823904600003</v>
      </c>
      <c r="AB268" s="19" t="s">
        <v>899</v>
      </c>
      <c r="AC268" t="s">
        <v>151</v>
      </c>
      <c r="AD268" t="s">
        <v>900</v>
      </c>
      <c r="AE268" s="18">
        <v>0.29438271440000002</v>
      </c>
      <c r="AF268" t="s">
        <v>1964</v>
      </c>
      <c r="AG268" t="s">
        <v>893</v>
      </c>
      <c r="AH268" t="s">
        <v>1965</v>
      </c>
      <c r="AI268" s="18">
        <v>0.20583881209999999</v>
      </c>
      <c r="AJ268" t="s">
        <v>1970</v>
      </c>
      <c r="AK268" t="s">
        <v>893</v>
      </c>
      <c r="AL268" t="s">
        <v>1971</v>
      </c>
      <c r="AM268" t="s">
        <v>1970</v>
      </c>
      <c r="AN268" t="s">
        <v>893</v>
      </c>
      <c r="AO268" t="s">
        <v>1971</v>
      </c>
      <c r="AP268" s="18">
        <v>0.20583881209999999</v>
      </c>
      <c r="AQ268" t="s">
        <v>123</v>
      </c>
      <c r="AR268" t="b">
        <f>ISNUMBER(SEARCH('Consulta Por Puntos Baloto'!$E$5,B268,1))</f>
        <v>0</v>
      </c>
      <c r="AS268">
        <f t="shared" si="8"/>
        <v>35</v>
      </c>
      <c r="AT268" t="str">
        <f t="shared" si="9"/>
        <v>Punto red</v>
      </c>
    </row>
    <row r="269" spans="1:46">
      <c r="A269" t="s">
        <v>1972</v>
      </c>
      <c r="B269" t="s">
        <v>1973</v>
      </c>
      <c r="C269" s="18">
        <v>1.4162095546</v>
      </c>
      <c r="D269" t="s">
        <v>892</v>
      </c>
      <c r="E269" t="s">
        <v>893</v>
      </c>
      <c r="F269" t="s">
        <v>894</v>
      </c>
      <c r="G269" s="18">
        <v>1.9197852882999999</v>
      </c>
      <c r="H269" t="s">
        <v>64</v>
      </c>
      <c r="I269" t="s">
        <v>895</v>
      </c>
      <c r="J269" t="s">
        <v>896</v>
      </c>
      <c r="K269" s="18">
        <v>45.2665918545</v>
      </c>
      <c r="L269" t="s">
        <v>64</v>
      </c>
      <c r="M269" t="s">
        <v>154</v>
      </c>
      <c r="N269" t="s">
        <v>156</v>
      </c>
      <c r="O269" s="18">
        <v>1.9974080901</v>
      </c>
      <c r="P269" t="s">
        <v>897</v>
      </c>
      <c r="Q269" t="s">
        <v>893</v>
      </c>
      <c r="R269" t="s">
        <v>898</v>
      </c>
      <c r="S269" s="18">
        <v>75.682187072000005</v>
      </c>
      <c r="T269" t="s">
        <v>111</v>
      </c>
      <c r="U269" t="s">
        <v>112</v>
      </c>
      <c r="V269" t="s">
        <v>113</v>
      </c>
      <c r="W269" s="18">
        <v>44.016442358799999</v>
      </c>
      <c r="X269" t="s">
        <v>64</v>
      </c>
      <c r="Y269" t="s">
        <v>154</v>
      </c>
      <c r="Z269" t="s">
        <v>159</v>
      </c>
      <c r="AA269" s="18">
        <v>46.052103172899997</v>
      </c>
      <c r="AB269" s="19" t="s">
        <v>899</v>
      </c>
      <c r="AC269" t="s">
        <v>151</v>
      </c>
      <c r="AD269" t="s">
        <v>900</v>
      </c>
      <c r="AE269" s="18">
        <v>0.14388792180000001</v>
      </c>
      <c r="AF269" t="s">
        <v>1974</v>
      </c>
      <c r="AG269" t="s">
        <v>893</v>
      </c>
      <c r="AH269" t="s">
        <v>1975</v>
      </c>
      <c r="AI269" s="18">
        <v>1.2111683854999999</v>
      </c>
      <c r="AJ269" t="s">
        <v>1976</v>
      </c>
      <c r="AK269" t="s">
        <v>893</v>
      </c>
      <c r="AL269" t="s">
        <v>1977</v>
      </c>
      <c r="AM269" t="s">
        <v>1974</v>
      </c>
      <c r="AN269" t="s">
        <v>893</v>
      </c>
      <c r="AO269" t="s">
        <v>1975</v>
      </c>
      <c r="AP269" s="18">
        <v>0.14388792180000001</v>
      </c>
      <c r="AQ269" t="s">
        <v>123</v>
      </c>
      <c r="AR269" t="b">
        <f>ISNUMBER(SEARCH('Consulta Por Puntos Baloto'!$E$5,B269,1))</f>
        <v>0</v>
      </c>
      <c r="AS269">
        <f t="shared" si="8"/>
        <v>31</v>
      </c>
      <c r="AT269" t="str">
        <f t="shared" si="9"/>
        <v>Punto pago</v>
      </c>
    </row>
    <row r="270" spans="1:46">
      <c r="A270" t="s">
        <v>1978</v>
      </c>
      <c r="B270" t="s">
        <v>1979</v>
      </c>
      <c r="C270" s="18">
        <v>0.65245949469999998</v>
      </c>
      <c r="D270" t="s">
        <v>892</v>
      </c>
      <c r="E270" t="s">
        <v>893</v>
      </c>
      <c r="F270" t="s">
        <v>894</v>
      </c>
      <c r="G270" s="18">
        <v>0.86837213840000005</v>
      </c>
      <c r="H270" t="s">
        <v>64</v>
      </c>
      <c r="I270" t="s">
        <v>895</v>
      </c>
      <c r="J270" t="s">
        <v>896</v>
      </c>
      <c r="K270" s="18">
        <v>45.8397993548</v>
      </c>
      <c r="L270" t="s">
        <v>64</v>
      </c>
      <c r="M270" t="s">
        <v>154</v>
      </c>
      <c r="N270" t="s">
        <v>156</v>
      </c>
      <c r="O270" s="18">
        <v>0.9410498263</v>
      </c>
      <c r="P270" t="s">
        <v>897</v>
      </c>
      <c r="Q270" t="s">
        <v>893</v>
      </c>
      <c r="R270" t="s">
        <v>898</v>
      </c>
      <c r="S270" s="18">
        <v>74.640994918399997</v>
      </c>
      <c r="T270" t="s">
        <v>111</v>
      </c>
      <c r="U270" t="s">
        <v>112</v>
      </c>
      <c r="V270" t="s">
        <v>113</v>
      </c>
      <c r="W270" s="18">
        <v>44.573703071300002</v>
      </c>
      <c r="X270" t="s">
        <v>64</v>
      </c>
      <c r="Y270" t="s">
        <v>154</v>
      </c>
      <c r="Z270" t="s">
        <v>159</v>
      </c>
      <c r="AA270" s="18">
        <v>46.609869746400001</v>
      </c>
      <c r="AB270" s="19" t="s">
        <v>899</v>
      </c>
      <c r="AC270" t="s">
        <v>151</v>
      </c>
      <c r="AD270" t="s">
        <v>900</v>
      </c>
      <c r="AE270" s="18">
        <v>0.67142538529999996</v>
      </c>
      <c r="AF270" t="s">
        <v>1964</v>
      </c>
      <c r="AG270" t="s">
        <v>893</v>
      </c>
      <c r="AH270" t="s">
        <v>1965</v>
      </c>
      <c r="AI270" s="18">
        <v>0.24440917770000001</v>
      </c>
      <c r="AJ270" t="s">
        <v>1980</v>
      </c>
      <c r="AK270" t="s">
        <v>893</v>
      </c>
      <c r="AL270" t="s">
        <v>1981</v>
      </c>
      <c r="AM270" t="s">
        <v>1980</v>
      </c>
      <c r="AN270" t="s">
        <v>893</v>
      </c>
      <c r="AO270" t="s">
        <v>1981</v>
      </c>
      <c r="AP270" s="18">
        <v>0.24440917770000001</v>
      </c>
      <c r="AQ270" t="s">
        <v>123</v>
      </c>
      <c r="AR270" t="b">
        <f>ISNUMBER(SEARCH('Consulta Por Puntos Baloto'!$E$5,B270,1))</f>
        <v>0</v>
      </c>
      <c r="AS270">
        <f t="shared" si="8"/>
        <v>35</v>
      </c>
      <c r="AT270" t="str">
        <f t="shared" si="9"/>
        <v>Punto red</v>
      </c>
    </row>
    <row r="271" spans="1:46">
      <c r="A271" t="s">
        <v>1982</v>
      </c>
      <c r="B271" t="s">
        <v>1983</v>
      </c>
      <c r="C271" s="18">
        <v>1.3895994390999999</v>
      </c>
      <c r="D271" t="s">
        <v>892</v>
      </c>
      <c r="E271" t="s">
        <v>893</v>
      </c>
      <c r="F271" t="s">
        <v>894</v>
      </c>
      <c r="G271" s="18">
        <v>0.82620232120000003</v>
      </c>
      <c r="H271" t="s">
        <v>64</v>
      </c>
      <c r="I271" t="s">
        <v>895</v>
      </c>
      <c r="J271" t="s">
        <v>896</v>
      </c>
      <c r="K271" s="18">
        <v>47.1841434384</v>
      </c>
      <c r="L271" t="s">
        <v>64</v>
      </c>
      <c r="M271" t="s">
        <v>154</v>
      </c>
      <c r="N271" t="s">
        <v>156</v>
      </c>
      <c r="O271" s="18">
        <v>0.7661129297</v>
      </c>
      <c r="P271" t="s">
        <v>897</v>
      </c>
      <c r="Q271" t="s">
        <v>893</v>
      </c>
      <c r="R271" t="s">
        <v>898</v>
      </c>
      <c r="S271" s="18">
        <v>72.963900988000006</v>
      </c>
      <c r="T271" t="s">
        <v>111</v>
      </c>
      <c r="U271" t="s">
        <v>112</v>
      </c>
      <c r="V271" t="s">
        <v>113</v>
      </c>
      <c r="W271" s="18">
        <v>45.900817371400002</v>
      </c>
      <c r="X271" t="s">
        <v>64</v>
      </c>
      <c r="Y271" t="s">
        <v>154</v>
      </c>
      <c r="Z271" t="s">
        <v>159</v>
      </c>
      <c r="AA271" s="18">
        <v>47.936573279500003</v>
      </c>
      <c r="AB271" s="19" t="s">
        <v>899</v>
      </c>
      <c r="AC271" t="s">
        <v>151</v>
      </c>
      <c r="AD271" t="s">
        <v>900</v>
      </c>
      <c r="AE271" s="18">
        <v>1.3127988685</v>
      </c>
      <c r="AF271" t="s">
        <v>1964</v>
      </c>
      <c r="AG271" t="s">
        <v>893</v>
      </c>
      <c r="AH271" t="s">
        <v>1965</v>
      </c>
      <c r="AI271" s="18">
        <v>0.17653620149999999</v>
      </c>
      <c r="AJ271" t="s">
        <v>1984</v>
      </c>
      <c r="AK271" t="s">
        <v>893</v>
      </c>
      <c r="AL271" t="s">
        <v>1985</v>
      </c>
      <c r="AM271" t="s">
        <v>1984</v>
      </c>
      <c r="AN271" t="s">
        <v>893</v>
      </c>
      <c r="AO271" t="s">
        <v>1985</v>
      </c>
      <c r="AP271" s="18">
        <v>0.17653620149999999</v>
      </c>
      <c r="AQ271" t="s">
        <v>123</v>
      </c>
      <c r="AR271" t="b">
        <f>ISNUMBER(SEARCH('Consulta Por Puntos Baloto'!$E$5,B271,1))</f>
        <v>0</v>
      </c>
      <c r="AS271">
        <f t="shared" si="8"/>
        <v>35</v>
      </c>
      <c r="AT271" t="str">
        <f t="shared" si="9"/>
        <v>Punto red</v>
      </c>
    </row>
    <row r="272" spans="1:46">
      <c r="A272" t="s">
        <v>1986</v>
      </c>
      <c r="B272" t="s">
        <v>1987</v>
      </c>
      <c r="C272" s="18">
        <v>0.94738212659999999</v>
      </c>
      <c r="D272" t="s">
        <v>892</v>
      </c>
      <c r="E272" t="s">
        <v>893</v>
      </c>
      <c r="F272" t="s">
        <v>894</v>
      </c>
      <c r="G272" s="18">
        <v>1.1962157915</v>
      </c>
      <c r="H272" t="s">
        <v>64</v>
      </c>
      <c r="I272" t="s">
        <v>895</v>
      </c>
      <c r="J272" t="s">
        <v>896</v>
      </c>
      <c r="K272" s="18">
        <v>45.524734413300003</v>
      </c>
      <c r="L272" t="s">
        <v>64</v>
      </c>
      <c r="M272" t="s">
        <v>154</v>
      </c>
      <c r="N272" t="s">
        <v>156</v>
      </c>
      <c r="O272" s="18">
        <v>1.2639600222</v>
      </c>
      <c r="P272" t="s">
        <v>897</v>
      </c>
      <c r="Q272" t="s">
        <v>893</v>
      </c>
      <c r="R272" t="s">
        <v>898</v>
      </c>
      <c r="S272" s="18">
        <v>74.959716378099998</v>
      </c>
      <c r="T272" t="s">
        <v>111</v>
      </c>
      <c r="U272" t="s">
        <v>112</v>
      </c>
      <c r="V272" t="s">
        <v>113</v>
      </c>
      <c r="W272" s="18">
        <v>44.261008645799997</v>
      </c>
      <c r="X272" t="s">
        <v>64</v>
      </c>
      <c r="Y272" t="s">
        <v>154</v>
      </c>
      <c r="Z272" t="s">
        <v>159</v>
      </c>
      <c r="AA272" s="18">
        <v>46.2971510534</v>
      </c>
      <c r="AB272" s="19" t="s">
        <v>899</v>
      </c>
      <c r="AC272" t="s">
        <v>151</v>
      </c>
      <c r="AD272" t="s">
        <v>900</v>
      </c>
      <c r="AE272" s="18">
        <v>0.94186955819999996</v>
      </c>
      <c r="AF272" t="s">
        <v>1974</v>
      </c>
      <c r="AG272" t="s">
        <v>893</v>
      </c>
      <c r="AH272" t="s">
        <v>1975</v>
      </c>
      <c r="AI272" s="18">
        <v>0.58476700329999998</v>
      </c>
      <c r="AJ272" t="s">
        <v>1980</v>
      </c>
      <c r="AK272" t="s">
        <v>893</v>
      </c>
      <c r="AL272" t="s">
        <v>1981</v>
      </c>
      <c r="AM272" t="s">
        <v>1980</v>
      </c>
      <c r="AN272" t="s">
        <v>893</v>
      </c>
      <c r="AO272" t="s">
        <v>1981</v>
      </c>
      <c r="AP272" s="18">
        <v>0.58476700329999998</v>
      </c>
      <c r="AQ272" t="s">
        <v>123</v>
      </c>
      <c r="AR272" t="b">
        <f>ISNUMBER(SEARCH('Consulta Por Puntos Baloto'!$E$5,B272,1))</f>
        <v>0</v>
      </c>
      <c r="AS272">
        <f t="shared" si="8"/>
        <v>35</v>
      </c>
      <c r="AT272" t="str">
        <f t="shared" si="9"/>
        <v>Punto red</v>
      </c>
    </row>
    <row r="273" spans="1:46">
      <c r="A273" t="s">
        <v>1988</v>
      </c>
      <c r="B273" t="s">
        <v>1989</v>
      </c>
      <c r="C273" s="18">
        <v>26.014856762099999</v>
      </c>
      <c r="D273" t="s">
        <v>892</v>
      </c>
      <c r="E273" t="s">
        <v>893</v>
      </c>
      <c r="F273" t="s">
        <v>894</v>
      </c>
      <c r="G273" s="18">
        <v>25.3466310357</v>
      </c>
      <c r="H273" t="s">
        <v>64</v>
      </c>
      <c r="I273" t="s">
        <v>895</v>
      </c>
      <c r="J273" t="s">
        <v>896</v>
      </c>
      <c r="K273" s="18">
        <v>49.719177134299997</v>
      </c>
      <c r="L273" t="s">
        <v>64</v>
      </c>
      <c r="M273" t="s">
        <v>112</v>
      </c>
      <c r="N273" t="s">
        <v>721</v>
      </c>
      <c r="O273" s="18">
        <v>25.263616452800001</v>
      </c>
      <c r="P273" t="s">
        <v>897</v>
      </c>
      <c r="Q273" t="s">
        <v>893</v>
      </c>
      <c r="R273" t="s">
        <v>898</v>
      </c>
      <c r="S273" s="18">
        <v>50.156103634799997</v>
      </c>
      <c r="T273" t="s">
        <v>111</v>
      </c>
      <c r="U273" t="s">
        <v>112</v>
      </c>
      <c r="V273" t="s">
        <v>113</v>
      </c>
      <c r="W273" s="18">
        <v>31.6915541503</v>
      </c>
      <c r="X273" t="s">
        <v>64</v>
      </c>
      <c r="Y273" t="s">
        <v>1768</v>
      </c>
      <c r="Z273" t="s">
        <v>1769</v>
      </c>
      <c r="AA273" s="18">
        <v>50.157590318399997</v>
      </c>
      <c r="AB273" s="19" t="s">
        <v>1111</v>
      </c>
      <c r="AC273" t="s">
        <v>509</v>
      </c>
      <c r="AD273" s="19" t="s">
        <v>1112</v>
      </c>
      <c r="AE273" s="18">
        <v>5.38909131E-2</v>
      </c>
      <c r="AF273" t="s">
        <v>1990</v>
      </c>
      <c r="AG273" t="s">
        <v>1991</v>
      </c>
      <c r="AH273" t="s">
        <v>1992</v>
      </c>
      <c r="AI273" s="18">
        <v>5.2188966E-3</v>
      </c>
      <c r="AJ273" t="s">
        <v>1993</v>
      </c>
      <c r="AK273" t="s">
        <v>1991</v>
      </c>
      <c r="AL273" t="s">
        <v>1994</v>
      </c>
      <c r="AM273" t="s">
        <v>1993</v>
      </c>
      <c r="AN273" t="s">
        <v>1991</v>
      </c>
      <c r="AO273" t="s">
        <v>1994</v>
      </c>
      <c r="AP273" s="18">
        <v>5.2188966E-3</v>
      </c>
      <c r="AQ273" t="s">
        <v>123</v>
      </c>
      <c r="AR273" t="b">
        <f>ISNUMBER(SEARCH('Consulta Por Puntos Baloto'!$E$5,B273,1))</f>
        <v>0</v>
      </c>
      <c r="AS273">
        <f t="shared" si="8"/>
        <v>35</v>
      </c>
      <c r="AT273" t="str">
        <f t="shared" si="9"/>
        <v>Punto red</v>
      </c>
    </row>
    <row r="274" spans="1:46">
      <c r="A274" t="s">
        <v>1639</v>
      </c>
      <c r="B274" t="s">
        <v>1640</v>
      </c>
      <c r="C274" s="18">
        <v>5.4732385211999999</v>
      </c>
      <c r="D274" t="s">
        <v>1519</v>
      </c>
      <c r="E274" t="s">
        <v>1520</v>
      </c>
      <c r="F274" t="s">
        <v>1521</v>
      </c>
      <c r="G274" s="18">
        <v>0.97258985239999995</v>
      </c>
      <c r="H274" t="s">
        <v>64</v>
      </c>
      <c r="I274" t="s">
        <v>471</v>
      </c>
      <c r="J274" t="s">
        <v>1641</v>
      </c>
      <c r="K274" s="18">
        <v>3.8846953544999998</v>
      </c>
      <c r="L274" t="s">
        <v>64</v>
      </c>
      <c r="M274" t="s">
        <v>130</v>
      </c>
      <c r="N274" t="s">
        <v>466</v>
      </c>
      <c r="O274" s="18">
        <v>3.4053161510000001</v>
      </c>
      <c r="P274" t="s">
        <v>467</v>
      </c>
      <c r="Q274" t="s">
        <v>134</v>
      </c>
      <c r="R274" t="s">
        <v>468</v>
      </c>
      <c r="S274" s="18">
        <v>7.1599544122000003</v>
      </c>
      <c r="T274" t="s">
        <v>469</v>
      </c>
      <c r="U274" t="s">
        <v>130</v>
      </c>
      <c r="V274" t="s">
        <v>470</v>
      </c>
      <c r="W274" s="18">
        <v>0.97258985239999995</v>
      </c>
      <c r="X274" t="s">
        <v>64</v>
      </c>
      <c r="Y274" t="s">
        <v>471</v>
      </c>
      <c r="Z274" t="s">
        <v>472</v>
      </c>
      <c r="AA274" s="18">
        <v>4.3850420129999996</v>
      </c>
      <c r="AB274" s="19" t="s">
        <v>473</v>
      </c>
      <c r="AC274" t="s">
        <v>128</v>
      </c>
      <c r="AD274" t="s">
        <v>474</v>
      </c>
      <c r="AE274" s="18">
        <v>1.3294596945999999</v>
      </c>
      <c r="AF274" t="s">
        <v>1642</v>
      </c>
      <c r="AG274" t="s">
        <v>143</v>
      </c>
      <c r="AH274" t="s">
        <v>1643</v>
      </c>
      <c r="AI274" s="18">
        <v>1.2779665747</v>
      </c>
      <c r="AJ274" t="s">
        <v>1644</v>
      </c>
      <c r="AK274" t="s">
        <v>134</v>
      </c>
      <c r="AL274" t="s">
        <v>1645</v>
      </c>
      <c r="AM274" t="s">
        <v>64</v>
      </c>
      <c r="AN274" t="s">
        <v>471</v>
      </c>
      <c r="AO274" t="s">
        <v>472</v>
      </c>
      <c r="AP274" s="18">
        <v>0.97258985239999995</v>
      </c>
      <c r="AQ274" t="s">
        <v>123</v>
      </c>
      <c r="AR274" t="b">
        <f>ISNUMBER(SEARCH('Consulta Por Puntos Baloto'!$E$5,B274,1))</f>
        <v>0</v>
      </c>
      <c r="AS274">
        <f t="shared" si="8"/>
        <v>7</v>
      </c>
      <c r="AT274" t="str">
        <f t="shared" si="9"/>
        <v>Cajero automático</v>
      </c>
    </row>
    <row r="275" spans="1:46">
      <c r="A275" t="s">
        <v>1995</v>
      </c>
      <c r="B275" t="s">
        <v>1996</v>
      </c>
      <c r="C275" s="18">
        <v>0.90158721720000001</v>
      </c>
      <c r="D275" t="s">
        <v>1519</v>
      </c>
      <c r="E275" t="s">
        <v>1520</v>
      </c>
      <c r="F275" t="s">
        <v>1521</v>
      </c>
      <c r="G275" s="18">
        <v>0.94466483590000005</v>
      </c>
      <c r="H275" t="s">
        <v>64</v>
      </c>
      <c r="I275" t="s">
        <v>471</v>
      </c>
      <c r="J275" t="s">
        <v>1453</v>
      </c>
      <c r="K275" s="18">
        <v>0.96413383890000004</v>
      </c>
      <c r="L275" t="s">
        <v>64</v>
      </c>
      <c r="M275" t="s">
        <v>471</v>
      </c>
      <c r="N275" t="s">
        <v>1453</v>
      </c>
      <c r="O275" s="18">
        <v>8.4441457162999995</v>
      </c>
      <c r="P275" t="s">
        <v>467</v>
      </c>
      <c r="Q275" t="s">
        <v>134</v>
      </c>
      <c r="R275" t="s">
        <v>468</v>
      </c>
      <c r="S275" s="18">
        <v>11.694927631800001</v>
      </c>
      <c r="T275" t="s">
        <v>469</v>
      </c>
      <c r="U275" t="s">
        <v>130</v>
      </c>
      <c r="V275" t="s">
        <v>470</v>
      </c>
      <c r="W275" s="18">
        <v>5.9411094424000002</v>
      </c>
      <c r="X275" t="s">
        <v>64</v>
      </c>
      <c r="Y275" t="s">
        <v>471</v>
      </c>
      <c r="Z275" t="s">
        <v>472</v>
      </c>
      <c r="AA275" s="18">
        <v>9.4206356649000007</v>
      </c>
      <c r="AB275" s="19" t="s">
        <v>473</v>
      </c>
      <c r="AC275" t="s">
        <v>128</v>
      </c>
      <c r="AD275" t="s">
        <v>474</v>
      </c>
      <c r="AE275" s="18">
        <v>0.1104568014</v>
      </c>
      <c r="AF275" t="s">
        <v>1997</v>
      </c>
      <c r="AG275" t="s">
        <v>1520</v>
      </c>
      <c r="AH275" t="s">
        <v>1998</v>
      </c>
      <c r="AI275" s="18">
        <v>0.10300872279999999</v>
      </c>
      <c r="AJ275" t="s">
        <v>1999</v>
      </c>
      <c r="AK275" t="s">
        <v>1520</v>
      </c>
      <c r="AL275" t="s">
        <v>2000</v>
      </c>
      <c r="AM275" t="s">
        <v>1999</v>
      </c>
      <c r="AN275" t="s">
        <v>1520</v>
      </c>
      <c r="AO275" t="s">
        <v>2000</v>
      </c>
      <c r="AP275" s="18">
        <v>0.10300872279999999</v>
      </c>
      <c r="AQ275" t="s">
        <v>123</v>
      </c>
      <c r="AR275" t="b">
        <f>ISNUMBER(SEARCH('Consulta Por Puntos Baloto'!$E$5,B275,1))</f>
        <v>0</v>
      </c>
      <c r="AS275">
        <f t="shared" si="8"/>
        <v>35</v>
      </c>
      <c r="AT275" t="str">
        <f t="shared" si="9"/>
        <v>Punto red</v>
      </c>
    </row>
    <row r="276" spans="1:46">
      <c r="A276" t="s">
        <v>2001</v>
      </c>
      <c r="B276" t="s">
        <v>2002</v>
      </c>
      <c r="C276" s="18">
        <v>1.2248289714</v>
      </c>
      <c r="D276" t="s">
        <v>1519</v>
      </c>
      <c r="E276" t="s">
        <v>1520</v>
      </c>
      <c r="F276" t="s">
        <v>1521</v>
      </c>
      <c r="G276" s="18">
        <v>1.4305361887000001</v>
      </c>
      <c r="H276" t="s">
        <v>64</v>
      </c>
      <c r="I276" t="s">
        <v>471</v>
      </c>
      <c r="J276" t="s">
        <v>1453</v>
      </c>
      <c r="K276" s="18">
        <v>1.4465442553000001</v>
      </c>
      <c r="L276" t="s">
        <v>64</v>
      </c>
      <c r="M276" t="s">
        <v>471</v>
      </c>
      <c r="N276" t="s">
        <v>1453</v>
      </c>
      <c r="O276" s="18">
        <v>8.7567855534000003</v>
      </c>
      <c r="P276" t="s">
        <v>467</v>
      </c>
      <c r="Q276" t="s">
        <v>134</v>
      </c>
      <c r="R276" t="s">
        <v>468</v>
      </c>
      <c r="S276" s="18">
        <v>11.8591670717</v>
      </c>
      <c r="T276" t="s">
        <v>469</v>
      </c>
      <c r="U276" t="s">
        <v>130</v>
      </c>
      <c r="V276" t="s">
        <v>470</v>
      </c>
      <c r="W276" s="18">
        <v>6.2366322365000002</v>
      </c>
      <c r="X276" t="s">
        <v>64</v>
      </c>
      <c r="Y276" t="s">
        <v>471</v>
      </c>
      <c r="Z276" t="s">
        <v>472</v>
      </c>
      <c r="AA276" s="18">
        <v>9.7487160736000007</v>
      </c>
      <c r="AB276" s="19" t="s">
        <v>473</v>
      </c>
      <c r="AC276" t="s">
        <v>128</v>
      </c>
      <c r="AD276" t="s">
        <v>474</v>
      </c>
      <c r="AE276" s="18">
        <v>0.1131531855</v>
      </c>
      <c r="AF276" t="s">
        <v>2003</v>
      </c>
      <c r="AG276" t="s">
        <v>1520</v>
      </c>
      <c r="AH276" t="s">
        <v>2004</v>
      </c>
      <c r="AI276" s="18">
        <v>1.7414799200000001E-2</v>
      </c>
      <c r="AJ276" t="s">
        <v>2005</v>
      </c>
      <c r="AK276" t="s">
        <v>1520</v>
      </c>
      <c r="AL276" t="s">
        <v>2006</v>
      </c>
      <c r="AM276" t="s">
        <v>2005</v>
      </c>
      <c r="AN276" t="s">
        <v>1520</v>
      </c>
      <c r="AO276" t="s">
        <v>2006</v>
      </c>
      <c r="AP276" s="18">
        <v>1.7414799200000001E-2</v>
      </c>
      <c r="AQ276" t="s">
        <v>123</v>
      </c>
      <c r="AR276" t="b">
        <f>ISNUMBER(SEARCH('Consulta Por Puntos Baloto'!$E$5,B276,1))</f>
        <v>0</v>
      </c>
      <c r="AS276">
        <f t="shared" si="8"/>
        <v>35</v>
      </c>
      <c r="AT276" t="str">
        <f t="shared" si="9"/>
        <v>Punto red</v>
      </c>
    </row>
    <row r="277" spans="1:46">
      <c r="A277" t="s">
        <v>2007</v>
      </c>
      <c r="B277" t="s">
        <v>2008</v>
      </c>
      <c r="C277" s="18">
        <v>0.95584859960000002</v>
      </c>
      <c r="D277" t="s">
        <v>1519</v>
      </c>
      <c r="E277" t="s">
        <v>1520</v>
      </c>
      <c r="F277" t="s">
        <v>1521</v>
      </c>
      <c r="G277" s="18">
        <v>1.3748382215999999</v>
      </c>
      <c r="H277" t="s">
        <v>64</v>
      </c>
      <c r="I277" t="s">
        <v>471</v>
      </c>
      <c r="J277" t="s">
        <v>1453</v>
      </c>
      <c r="K277" s="18">
        <v>1.3803139258999999</v>
      </c>
      <c r="L277" t="s">
        <v>64</v>
      </c>
      <c r="M277" t="s">
        <v>471</v>
      </c>
      <c r="N277" t="s">
        <v>1453</v>
      </c>
      <c r="O277" s="18">
        <v>9.1224410739999993</v>
      </c>
      <c r="P277" t="s">
        <v>467</v>
      </c>
      <c r="Q277" t="s">
        <v>134</v>
      </c>
      <c r="R277" t="s">
        <v>468</v>
      </c>
      <c r="S277" s="18">
        <v>12.3094171123</v>
      </c>
      <c r="T277" t="s">
        <v>469</v>
      </c>
      <c r="U277" t="s">
        <v>130</v>
      </c>
      <c r="V277" t="s">
        <v>470</v>
      </c>
      <c r="W277" s="18">
        <v>6.6143116983999999</v>
      </c>
      <c r="X277" t="s">
        <v>64</v>
      </c>
      <c r="Y277" t="s">
        <v>471</v>
      </c>
      <c r="Z277" t="s">
        <v>472</v>
      </c>
      <c r="AA277" s="18">
        <v>10.101982571100001</v>
      </c>
      <c r="AB277" s="19" t="s">
        <v>473</v>
      </c>
      <c r="AC277" t="s">
        <v>128</v>
      </c>
      <c r="AD277" t="s">
        <v>474</v>
      </c>
      <c r="AE277" s="18">
        <v>9.6522074499999999E-2</v>
      </c>
      <c r="AF277" t="s">
        <v>2009</v>
      </c>
      <c r="AG277" t="s">
        <v>1520</v>
      </c>
      <c r="AH277" t="s">
        <v>2010</v>
      </c>
      <c r="AI277" s="18">
        <v>4.5330916999999998E-2</v>
      </c>
      <c r="AJ277" t="s">
        <v>2011</v>
      </c>
      <c r="AK277" t="s">
        <v>1520</v>
      </c>
      <c r="AL277" t="s">
        <v>2012</v>
      </c>
      <c r="AM277" t="s">
        <v>2011</v>
      </c>
      <c r="AN277" t="s">
        <v>1520</v>
      </c>
      <c r="AO277" t="s">
        <v>2012</v>
      </c>
      <c r="AP277" s="18">
        <v>4.5330916999999998E-2</v>
      </c>
      <c r="AQ277" t="s">
        <v>123</v>
      </c>
      <c r="AR277" t="b">
        <f>ISNUMBER(SEARCH('Consulta Por Puntos Baloto'!$E$5,B277,1))</f>
        <v>0</v>
      </c>
      <c r="AS277">
        <f t="shared" si="8"/>
        <v>35</v>
      </c>
      <c r="AT277" t="str">
        <f t="shared" si="9"/>
        <v>Punto red</v>
      </c>
    </row>
    <row r="278" spans="1:46">
      <c r="A278" t="s">
        <v>2013</v>
      </c>
      <c r="B278" t="s">
        <v>2014</v>
      </c>
      <c r="C278" s="18">
        <v>1.1425141854</v>
      </c>
      <c r="D278" t="s">
        <v>1519</v>
      </c>
      <c r="E278" t="s">
        <v>1520</v>
      </c>
      <c r="F278" t="s">
        <v>1521</v>
      </c>
      <c r="G278" s="18">
        <v>0.99431157709999995</v>
      </c>
      <c r="H278" t="s">
        <v>64</v>
      </c>
      <c r="I278" t="s">
        <v>471</v>
      </c>
      <c r="J278" t="s">
        <v>1453</v>
      </c>
      <c r="K278" s="18">
        <v>1.0212011701999999</v>
      </c>
      <c r="L278" t="s">
        <v>64</v>
      </c>
      <c r="M278" t="s">
        <v>471</v>
      </c>
      <c r="N278" t="s">
        <v>1453</v>
      </c>
      <c r="O278" s="18">
        <v>8.1275432966000007</v>
      </c>
      <c r="P278" t="s">
        <v>467</v>
      </c>
      <c r="Q278" t="s">
        <v>134</v>
      </c>
      <c r="R278" t="s">
        <v>468</v>
      </c>
      <c r="S278" s="18">
        <v>11.3668817391</v>
      </c>
      <c r="T278" t="s">
        <v>469</v>
      </c>
      <c r="U278" t="s">
        <v>130</v>
      </c>
      <c r="V278" t="s">
        <v>470</v>
      </c>
      <c r="W278" s="18">
        <v>5.6203159791999999</v>
      </c>
      <c r="X278" t="s">
        <v>64</v>
      </c>
      <c r="Y278" t="s">
        <v>471</v>
      </c>
      <c r="Z278" t="s">
        <v>472</v>
      </c>
      <c r="AA278" s="18">
        <v>9.1080903362000001</v>
      </c>
      <c r="AB278" s="19" t="s">
        <v>473</v>
      </c>
      <c r="AC278" t="s">
        <v>128</v>
      </c>
      <c r="AD278" t="s">
        <v>474</v>
      </c>
      <c r="AE278" s="18">
        <v>0.112526292</v>
      </c>
      <c r="AF278" t="s">
        <v>2015</v>
      </c>
      <c r="AG278" t="s">
        <v>1520</v>
      </c>
      <c r="AH278" t="s">
        <v>2016</v>
      </c>
      <c r="AI278" s="18">
        <v>0.112431138</v>
      </c>
      <c r="AJ278" t="s">
        <v>2017</v>
      </c>
      <c r="AK278" t="s">
        <v>1520</v>
      </c>
      <c r="AL278" t="s">
        <v>2018</v>
      </c>
      <c r="AM278" t="s">
        <v>2017</v>
      </c>
      <c r="AN278" t="s">
        <v>1520</v>
      </c>
      <c r="AO278" t="s">
        <v>2018</v>
      </c>
      <c r="AP278" s="18">
        <v>0.112431138</v>
      </c>
      <c r="AQ278" t="s">
        <v>123</v>
      </c>
      <c r="AR278" t="b">
        <f>ISNUMBER(SEARCH('Consulta Por Puntos Baloto'!$E$5,B278,1))</f>
        <v>0</v>
      </c>
      <c r="AS278">
        <f t="shared" si="8"/>
        <v>35</v>
      </c>
      <c r="AT278" t="str">
        <f t="shared" si="9"/>
        <v>Punto red</v>
      </c>
    </row>
    <row r="279" spans="1:46">
      <c r="A279" t="s">
        <v>2019</v>
      </c>
      <c r="B279" t="s">
        <v>2020</v>
      </c>
      <c r="C279" s="18">
        <v>0.25550773719999997</v>
      </c>
      <c r="D279" t="s">
        <v>1519</v>
      </c>
      <c r="E279" t="s">
        <v>1520</v>
      </c>
      <c r="F279" t="s">
        <v>1521</v>
      </c>
      <c r="G279" s="18">
        <v>0.88412345520000002</v>
      </c>
      <c r="H279" t="s">
        <v>64</v>
      </c>
      <c r="I279" t="s">
        <v>471</v>
      </c>
      <c r="J279" t="s">
        <v>1453</v>
      </c>
      <c r="K279" s="18">
        <v>0.86436469439999997</v>
      </c>
      <c r="L279" t="s">
        <v>64</v>
      </c>
      <c r="M279" t="s">
        <v>471</v>
      </c>
      <c r="N279" t="s">
        <v>1453</v>
      </c>
      <c r="O279" s="18">
        <v>9.1076440624000004</v>
      </c>
      <c r="P279" t="s">
        <v>467</v>
      </c>
      <c r="Q279" t="s">
        <v>134</v>
      </c>
      <c r="R279" t="s">
        <v>468</v>
      </c>
      <c r="S279" s="18">
        <v>12.3938910437</v>
      </c>
      <c r="T279" t="s">
        <v>515</v>
      </c>
      <c r="U279" t="s">
        <v>130</v>
      </c>
      <c r="V279" t="s">
        <v>516</v>
      </c>
      <c r="W279" s="18">
        <v>6.6648983961999999</v>
      </c>
      <c r="X279" t="s">
        <v>64</v>
      </c>
      <c r="Y279" t="s">
        <v>471</v>
      </c>
      <c r="Z279" t="s">
        <v>472</v>
      </c>
      <c r="AA279" s="18">
        <v>10.0426858046</v>
      </c>
      <c r="AB279" s="19" t="s">
        <v>473</v>
      </c>
      <c r="AC279" t="s">
        <v>128</v>
      </c>
      <c r="AD279" t="s">
        <v>474</v>
      </c>
      <c r="AE279" s="18">
        <v>0.24119147909999999</v>
      </c>
      <c r="AF279" t="s">
        <v>2021</v>
      </c>
      <c r="AG279" t="s">
        <v>1520</v>
      </c>
      <c r="AH279" t="s">
        <v>2022</v>
      </c>
      <c r="AI279" s="18">
        <v>9.5316880000000007E-2</v>
      </c>
      <c r="AJ279" t="s">
        <v>2023</v>
      </c>
      <c r="AK279" t="s">
        <v>1520</v>
      </c>
      <c r="AL279" t="s">
        <v>2024</v>
      </c>
      <c r="AM279" t="s">
        <v>2023</v>
      </c>
      <c r="AN279" t="s">
        <v>1520</v>
      </c>
      <c r="AO279" t="s">
        <v>2024</v>
      </c>
      <c r="AP279" s="18">
        <v>9.5316880000000007E-2</v>
      </c>
      <c r="AQ279" t="s">
        <v>123</v>
      </c>
      <c r="AR279" t="b">
        <f>ISNUMBER(SEARCH('Consulta Por Puntos Baloto'!$E$5,B279,1))</f>
        <v>0</v>
      </c>
      <c r="AS279">
        <f t="shared" si="8"/>
        <v>35</v>
      </c>
      <c r="AT279" t="str">
        <f t="shared" si="9"/>
        <v>Punto red</v>
      </c>
    </row>
    <row r="280" spans="1:46">
      <c r="A280" t="s">
        <v>2025</v>
      </c>
      <c r="B280" t="s">
        <v>2026</v>
      </c>
      <c r="C280" s="18">
        <v>11.280326287899999</v>
      </c>
      <c r="D280" t="s">
        <v>1448</v>
      </c>
      <c r="E280" t="s">
        <v>1449</v>
      </c>
      <c r="F280" t="s">
        <v>1450</v>
      </c>
      <c r="G280" s="18">
        <v>10.621974863</v>
      </c>
      <c r="H280" t="s">
        <v>64</v>
      </c>
      <c r="I280" t="s">
        <v>1451</v>
      </c>
      <c r="J280" t="s">
        <v>1456</v>
      </c>
      <c r="K280" s="18">
        <v>17.039330085900001</v>
      </c>
      <c r="L280" t="s">
        <v>64</v>
      </c>
      <c r="M280" t="s">
        <v>471</v>
      </c>
      <c r="N280" t="s">
        <v>1453</v>
      </c>
      <c r="O280" s="18">
        <v>10.621974867</v>
      </c>
      <c r="P280" t="s">
        <v>1454</v>
      </c>
      <c r="Q280" t="s">
        <v>1449</v>
      </c>
      <c r="R280" t="s">
        <v>1455</v>
      </c>
      <c r="S280" s="18">
        <v>21.776862249699999</v>
      </c>
      <c r="T280" t="s">
        <v>64</v>
      </c>
      <c r="U280" t="s">
        <v>130</v>
      </c>
      <c r="V280" t="s">
        <v>171</v>
      </c>
      <c r="W280" s="18">
        <v>10.5716001676</v>
      </c>
      <c r="X280" t="s">
        <v>64</v>
      </c>
      <c r="Y280" t="s">
        <v>1451</v>
      </c>
      <c r="Z280" t="s">
        <v>1456</v>
      </c>
      <c r="AA280" s="18">
        <v>21.790573686199998</v>
      </c>
      <c r="AB280" t="s">
        <v>176</v>
      </c>
      <c r="AC280" t="s">
        <v>128</v>
      </c>
      <c r="AD280" t="s">
        <v>177</v>
      </c>
      <c r="AE280" s="18">
        <v>6.8108674699999996E-2</v>
      </c>
      <c r="AF280" t="s">
        <v>2027</v>
      </c>
      <c r="AG280" t="s">
        <v>2028</v>
      </c>
      <c r="AH280" t="s">
        <v>2029</v>
      </c>
      <c r="AI280" s="18">
        <v>3.5668777800000002E-2</v>
      </c>
      <c r="AJ280" t="s">
        <v>2030</v>
      </c>
      <c r="AK280" t="s">
        <v>2028</v>
      </c>
      <c r="AL280" t="s">
        <v>2031</v>
      </c>
      <c r="AM280" t="s">
        <v>2030</v>
      </c>
      <c r="AN280" t="s">
        <v>2028</v>
      </c>
      <c r="AO280" t="s">
        <v>2031</v>
      </c>
      <c r="AP280" s="18">
        <v>3.5668777800000002E-2</v>
      </c>
      <c r="AQ280" t="s">
        <v>123</v>
      </c>
      <c r="AR280" t="b">
        <f>ISNUMBER(SEARCH('Consulta Por Puntos Baloto'!$E$5,B280,1))</f>
        <v>0</v>
      </c>
      <c r="AS280">
        <f t="shared" si="8"/>
        <v>35</v>
      </c>
      <c r="AT280" t="str">
        <f t="shared" si="9"/>
        <v>Punto red</v>
      </c>
    </row>
    <row r="281" spans="1:46">
      <c r="A281" t="s">
        <v>2032</v>
      </c>
      <c r="B281" t="s">
        <v>2033</v>
      </c>
      <c r="C281" s="18">
        <v>0.66630243499999997</v>
      </c>
      <c r="D281" t="s">
        <v>1448</v>
      </c>
      <c r="E281" t="s">
        <v>1449</v>
      </c>
      <c r="F281" t="s">
        <v>1450</v>
      </c>
      <c r="G281" s="18">
        <v>0.55154922149999996</v>
      </c>
      <c r="H281" t="s">
        <v>64</v>
      </c>
      <c r="I281" t="s">
        <v>1451</v>
      </c>
      <c r="J281" t="s">
        <v>1452</v>
      </c>
      <c r="K281" s="18">
        <v>18.1922279508</v>
      </c>
      <c r="L281" t="s">
        <v>64</v>
      </c>
      <c r="M281" t="s">
        <v>471</v>
      </c>
      <c r="N281" t="s">
        <v>1453</v>
      </c>
      <c r="O281" s="18">
        <v>1.1706386902000001</v>
      </c>
      <c r="P281" t="s">
        <v>1454</v>
      </c>
      <c r="Q281" t="s">
        <v>1449</v>
      </c>
      <c r="R281" t="s">
        <v>1455</v>
      </c>
      <c r="S281" s="18">
        <v>28.398946066400001</v>
      </c>
      <c r="T281" t="s">
        <v>469</v>
      </c>
      <c r="U281" t="s">
        <v>130</v>
      </c>
      <c r="V281" t="s">
        <v>470</v>
      </c>
      <c r="W281" s="18">
        <v>1.1491903351999999</v>
      </c>
      <c r="X281" t="s">
        <v>64</v>
      </c>
      <c r="Y281" t="s">
        <v>1451</v>
      </c>
      <c r="Z281" t="s">
        <v>1456</v>
      </c>
      <c r="AA281" s="18">
        <v>27.0686110615</v>
      </c>
      <c r="AB281" s="19" t="s">
        <v>473</v>
      </c>
      <c r="AC281" t="s">
        <v>128</v>
      </c>
      <c r="AD281" t="s">
        <v>474</v>
      </c>
      <c r="AE281" s="18">
        <v>0.40132797260000003</v>
      </c>
      <c r="AF281" t="s">
        <v>1490</v>
      </c>
      <c r="AG281" t="s">
        <v>1449</v>
      </c>
      <c r="AH281" t="s">
        <v>1491</v>
      </c>
      <c r="AI281" s="18">
        <v>7.6632667900000007E-2</v>
      </c>
      <c r="AJ281" t="s">
        <v>2034</v>
      </c>
      <c r="AK281" t="s">
        <v>1449</v>
      </c>
      <c r="AL281" t="s">
        <v>2035</v>
      </c>
      <c r="AM281" t="s">
        <v>2034</v>
      </c>
      <c r="AN281" t="s">
        <v>1449</v>
      </c>
      <c r="AO281" t="s">
        <v>2035</v>
      </c>
      <c r="AP281" s="18">
        <v>7.6632667900000007E-2</v>
      </c>
      <c r="AQ281" t="s">
        <v>123</v>
      </c>
      <c r="AR281" t="b">
        <f>ISNUMBER(SEARCH('Consulta Por Puntos Baloto'!$E$5,B281,1))</f>
        <v>0</v>
      </c>
      <c r="AS281">
        <f t="shared" si="8"/>
        <v>35</v>
      </c>
      <c r="AT281" t="str">
        <f t="shared" si="9"/>
        <v>Punto red</v>
      </c>
    </row>
    <row r="282" spans="1:46">
      <c r="A282" t="s">
        <v>2036</v>
      </c>
      <c r="B282" t="s">
        <v>2037</v>
      </c>
      <c r="C282" s="18">
        <v>0.57283405190000003</v>
      </c>
      <c r="D282" t="s">
        <v>1510</v>
      </c>
      <c r="E282" t="s">
        <v>1511</v>
      </c>
      <c r="F282" t="s">
        <v>1512</v>
      </c>
      <c r="G282" s="18">
        <v>5.2551007286000004</v>
      </c>
      <c r="H282" t="s">
        <v>64</v>
      </c>
      <c r="I282" t="s">
        <v>471</v>
      </c>
      <c r="J282" t="s">
        <v>1453</v>
      </c>
      <c r="K282" s="18">
        <v>5.2446060455000003</v>
      </c>
      <c r="L282" t="s">
        <v>64</v>
      </c>
      <c r="M282" t="s">
        <v>471</v>
      </c>
      <c r="N282" t="s">
        <v>1453</v>
      </c>
      <c r="O282" s="18">
        <v>13.181667790400001</v>
      </c>
      <c r="P282" t="s">
        <v>467</v>
      </c>
      <c r="Q282" t="s">
        <v>134</v>
      </c>
      <c r="R282" t="s">
        <v>468</v>
      </c>
      <c r="S282" s="18">
        <v>16.063194209500001</v>
      </c>
      <c r="T282" t="s">
        <v>469</v>
      </c>
      <c r="U282" t="s">
        <v>130</v>
      </c>
      <c r="V282" t="s">
        <v>470</v>
      </c>
      <c r="W282" s="18">
        <v>10.657539011800001</v>
      </c>
      <c r="X282" t="s">
        <v>64</v>
      </c>
      <c r="Y282" t="s">
        <v>471</v>
      </c>
      <c r="Z282" t="s">
        <v>472</v>
      </c>
      <c r="AA282" s="18">
        <v>14.1753903472</v>
      </c>
      <c r="AB282" s="19" t="s">
        <v>473</v>
      </c>
      <c r="AC282" t="s">
        <v>128</v>
      </c>
      <c r="AD282" t="s">
        <v>474</v>
      </c>
      <c r="AE282" s="18">
        <v>0.12780727759999999</v>
      </c>
      <c r="AF282" t="s">
        <v>1617</v>
      </c>
      <c r="AG282" t="s">
        <v>1511</v>
      </c>
      <c r="AH282" t="s">
        <v>1618</v>
      </c>
      <c r="AI282" s="18">
        <v>0.33119438010000002</v>
      </c>
      <c r="AJ282" t="s">
        <v>1619</v>
      </c>
      <c r="AK282" t="s">
        <v>1511</v>
      </c>
      <c r="AL282" t="s">
        <v>1620</v>
      </c>
      <c r="AM282" t="s">
        <v>1617</v>
      </c>
      <c r="AN282" t="s">
        <v>1511</v>
      </c>
      <c r="AO282" t="s">
        <v>1618</v>
      </c>
      <c r="AP282" s="18">
        <v>0.12780727759999999</v>
      </c>
      <c r="AQ282" t="s">
        <v>123</v>
      </c>
      <c r="AR282" t="b">
        <f>ISNUMBER(SEARCH('Consulta Por Puntos Baloto'!$E$5,B282,1))</f>
        <v>0</v>
      </c>
      <c r="AS282">
        <f t="shared" si="8"/>
        <v>31</v>
      </c>
      <c r="AT282" t="str">
        <f t="shared" si="9"/>
        <v>Punto pago</v>
      </c>
    </row>
    <row r="283" spans="1:46">
      <c r="A283" t="s">
        <v>2038</v>
      </c>
      <c r="B283" t="s">
        <v>2039</v>
      </c>
      <c r="C283" s="18">
        <v>0.4721958913</v>
      </c>
      <c r="D283" t="s">
        <v>1448</v>
      </c>
      <c r="E283" t="s">
        <v>1449</v>
      </c>
      <c r="F283" t="s">
        <v>1450</v>
      </c>
      <c r="G283" s="18">
        <v>0.375166728</v>
      </c>
      <c r="H283" t="s">
        <v>64</v>
      </c>
      <c r="I283" t="s">
        <v>1451</v>
      </c>
      <c r="J283" t="s">
        <v>1456</v>
      </c>
      <c r="K283" s="18">
        <v>18.967606226499999</v>
      </c>
      <c r="L283" t="s">
        <v>64</v>
      </c>
      <c r="M283" t="s">
        <v>471</v>
      </c>
      <c r="N283" t="s">
        <v>1453</v>
      </c>
      <c r="O283" s="18">
        <v>0.3751667185</v>
      </c>
      <c r="P283" t="s">
        <v>1454</v>
      </c>
      <c r="Q283" t="s">
        <v>1449</v>
      </c>
      <c r="R283" t="s">
        <v>1455</v>
      </c>
      <c r="S283" s="18">
        <v>29.030462323199998</v>
      </c>
      <c r="T283" t="s">
        <v>469</v>
      </c>
      <c r="U283" t="s">
        <v>130</v>
      </c>
      <c r="V283" t="s">
        <v>470</v>
      </c>
      <c r="W283" s="18">
        <v>0.39638502079999999</v>
      </c>
      <c r="X283" t="s">
        <v>64</v>
      </c>
      <c r="Y283" t="s">
        <v>1451</v>
      </c>
      <c r="Z283" t="s">
        <v>1456</v>
      </c>
      <c r="AA283" s="18">
        <v>27.790728148500001</v>
      </c>
      <c r="AB283" s="19" t="s">
        <v>473</v>
      </c>
      <c r="AC283" t="s">
        <v>128</v>
      </c>
      <c r="AD283" t="s">
        <v>474</v>
      </c>
      <c r="AE283" s="18">
        <v>0.2626615866</v>
      </c>
      <c r="AF283" t="s">
        <v>1531</v>
      </c>
      <c r="AG283" t="s">
        <v>1474</v>
      </c>
      <c r="AH283" t="s">
        <v>1532</v>
      </c>
      <c r="AI283" s="18">
        <v>0.1085921587</v>
      </c>
      <c r="AJ283" t="s">
        <v>1533</v>
      </c>
      <c r="AK283" t="s">
        <v>1449</v>
      </c>
      <c r="AL283" t="s">
        <v>1534</v>
      </c>
      <c r="AM283" t="s">
        <v>1533</v>
      </c>
      <c r="AN283" t="s">
        <v>1449</v>
      </c>
      <c r="AO283" t="s">
        <v>1534</v>
      </c>
      <c r="AP283" s="18">
        <v>0.1085921587</v>
      </c>
      <c r="AQ283" t="s">
        <v>123</v>
      </c>
      <c r="AR283" t="b">
        <f>ISNUMBER(SEARCH('Consulta Por Puntos Baloto'!$E$5,B283,1))</f>
        <v>0</v>
      </c>
      <c r="AS283">
        <f t="shared" si="8"/>
        <v>35</v>
      </c>
      <c r="AT283" t="str">
        <f t="shared" si="9"/>
        <v>Punto red</v>
      </c>
    </row>
    <row r="284" spans="1:46">
      <c r="A284" t="s">
        <v>2040</v>
      </c>
      <c r="B284" t="s">
        <v>2041</v>
      </c>
      <c r="C284" s="18">
        <v>11.1520814361</v>
      </c>
      <c r="D284" t="s">
        <v>1448</v>
      </c>
      <c r="E284" t="s">
        <v>1449</v>
      </c>
      <c r="F284" t="s">
        <v>1450</v>
      </c>
      <c r="G284" s="18">
        <v>10.4921477868</v>
      </c>
      <c r="H284" t="s">
        <v>64</v>
      </c>
      <c r="I284" t="s">
        <v>1451</v>
      </c>
      <c r="J284" t="s">
        <v>1456</v>
      </c>
      <c r="K284" s="18">
        <v>17.054042666699999</v>
      </c>
      <c r="L284" t="s">
        <v>64</v>
      </c>
      <c r="M284" t="s">
        <v>471</v>
      </c>
      <c r="N284" t="s">
        <v>1453</v>
      </c>
      <c r="O284" s="18">
        <v>10.492147790900001</v>
      </c>
      <c r="P284" t="s">
        <v>1454</v>
      </c>
      <c r="Q284" t="s">
        <v>1449</v>
      </c>
      <c r="R284" t="s">
        <v>1455</v>
      </c>
      <c r="S284" s="18">
        <v>21.878798869499999</v>
      </c>
      <c r="T284" t="s">
        <v>64</v>
      </c>
      <c r="U284" t="s">
        <v>130</v>
      </c>
      <c r="V284" t="s">
        <v>171</v>
      </c>
      <c r="W284" s="18">
        <v>10.4418796632</v>
      </c>
      <c r="X284" t="s">
        <v>64</v>
      </c>
      <c r="Y284" t="s">
        <v>1451</v>
      </c>
      <c r="Z284" t="s">
        <v>1456</v>
      </c>
      <c r="AA284" s="18">
        <v>21.892706571200002</v>
      </c>
      <c r="AB284" t="s">
        <v>176</v>
      </c>
      <c r="AC284" t="s">
        <v>128</v>
      </c>
      <c r="AD284" t="s">
        <v>177</v>
      </c>
      <c r="AE284" s="18">
        <v>1.3727413399999999E-2</v>
      </c>
      <c r="AF284" t="s">
        <v>2042</v>
      </c>
      <c r="AG284" t="s">
        <v>2028</v>
      </c>
      <c r="AH284" t="s">
        <v>2043</v>
      </c>
      <c r="AI284" s="18">
        <v>3.3396408999999999E-3</v>
      </c>
      <c r="AJ284" t="s">
        <v>2044</v>
      </c>
      <c r="AK284" t="s">
        <v>2028</v>
      </c>
      <c r="AL284" t="s">
        <v>2045</v>
      </c>
      <c r="AM284" t="s">
        <v>2044</v>
      </c>
      <c r="AN284" t="s">
        <v>2028</v>
      </c>
      <c r="AO284" t="s">
        <v>2045</v>
      </c>
      <c r="AP284" s="18">
        <v>3.3396408999999999E-3</v>
      </c>
      <c r="AQ284" t="s">
        <v>123</v>
      </c>
      <c r="AR284" t="b">
        <f>ISNUMBER(SEARCH('Consulta Por Puntos Baloto'!$E$5,B284,1))</f>
        <v>0</v>
      </c>
      <c r="AS284">
        <f t="shared" si="8"/>
        <v>35</v>
      </c>
      <c r="AT284" t="str">
        <f t="shared" si="9"/>
        <v>Punto red</v>
      </c>
    </row>
    <row r="285" spans="1:46">
      <c r="A285" t="s">
        <v>2046</v>
      </c>
      <c r="B285" t="s">
        <v>2047</v>
      </c>
      <c r="C285" s="18">
        <v>2.2224571068999999</v>
      </c>
      <c r="D285" t="s">
        <v>1519</v>
      </c>
      <c r="E285" t="s">
        <v>1520</v>
      </c>
      <c r="F285" t="s">
        <v>1521</v>
      </c>
      <c r="G285" s="18">
        <v>2.0261967714</v>
      </c>
      <c r="H285" t="s">
        <v>64</v>
      </c>
      <c r="I285" t="s">
        <v>471</v>
      </c>
      <c r="J285" t="s">
        <v>1453</v>
      </c>
      <c r="K285" s="18">
        <v>2.0565736393999998</v>
      </c>
      <c r="L285" t="s">
        <v>64</v>
      </c>
      <c r="M285" t="s">
        <v>471</v>
      </c>
      <c r="N285" t="s">
        <v>1453</v>
      </c>
      <c r="O285" s="18">
        <v>7.6680192730999996</v>
      </c>
      <c r="P285" t="s">
        <v>467</v>
      </c>
      <c r="Q285" t="s">
        <v>134</v>
      </c>
      <c r="R285" t="s">
        <v>468</v>
      </c>
      <c r="S285" s="18">
        <v>10.5807456003</v>
      </c>
      <c r="T285" t="s">
        <v>469</v>
      </c>
      <c r="U285" t="s">
        <v>130</v>
      </c>
      <c r="V285" t="s">
        <v>470</v>
      </c>
      <c r="W285" s="18">
        <v>5.1371277666999999</v>
      </c>
      <c r="X285" t="s">
        <v>64</v>
      </c>
      <c r="Y285" t="s">
        <v>471</v>
      </c>
      <c r="Z285" t="s">
        <v>472</v>
      </c>
      <c r="AA285" s="18">
        <v>8.6851704178000002</v>
      </c>
      <c r="AB285" s="19" t="s">
        <v>473</v>
      </c>
      <c r="AC285" t="s">
        <v>128</v>
      </c>
      <c r="AD285" t="s">
        <v>474</v>
      </c>
      <c r="AE285" s="18">
        <v>7.7765440000000005E-2</v>
      </c>
      <c r="AF285" t="s">
        <v>1587</v>
      </c>
      <c r="AG285" t="s">
        <v>1523</v>
      </c>
      <c r="AH285" t="s">
        <v>1588</v>
      </c>
      <c r="AI285" s="18">
        <v>7.5331203599999993E-2</v>
      </c>
      <c r="AJ285" t="s">
        <v>2048</v>
      </c>
      <c r="AK285" t="s">
        <v>1523</v>
      </c>
      <c r="AL285" t="s">
        <v>2049</v>
      </c>
      <c r="AM285" t="s">
        <v>2048</v>
      </c>
      <c r="AN285" t="s">
        <v>1523</v>
      </c>
      <c r="AO285" t="s">
        <v>2049</v>
      </c>
      <c r="AP285" s="18">
        <v>7.5331203599999993E-2</v>
      </c>
      <c r="AQ285" t="s">
        <v>123</v>
      </c>
      <c r="AR285" t="b">
        <f>ISNUMBER(SEARCH('Consulta Por Puntos Baloto'!$E$5,B285,1))</f>
        <v>0</v>
      </c>
      <c r="AS285">
        <f t="shared" si="8"/>
        <v>35</v>
      </c>
      <c r="AT285" t="str">
        <f t="shared" si="9"/>
        <v>Punto red</v>
      </c>
    </row>
    <row r="286" spans="1:46">
      <c r="A286" t="s">
        <v>2050</v>
      </c>
      <c r="B286" t="s">
        <v>2051</v>
      </c>
      <c r="C286" s="18">
        <v>2.1108432905000001</v>
      </c>
      <c r="D286" t="s">
        <v>1519</v>
      </c>
      <c r="E286" t="s">
        <v>1520</v>
      </c>
      <c r="F286" t="s">
        <v>1521</v>
      </c>
      <c r="G286" s="18">
        <v>1.6564781111</v>
      </c>
      <c r="H286" t="s">
        <v>64</v>
      </c>
      <c r="I286" t="s">
        <v>471</v>
      </c>
      <c r="J286" t="s">
        <v>1453</v>
      </c>
      <c r="K286" s="18">
        <v>1.6887645109</v>
      </c>
      <c r="L286" t="s">
        <v>64</v>
      </c>
      <c r="M286" t="s">
        <v>471</v>
      </c>
      <c r="N286" t="s">
        <v>1453</v>
      </c>
      <c r="O286" s="18">
        <v>7.0314156843999998</v>
      </c>
      <c r="P286" t="s">
        <v>467</v>
      </c>
      <c r="Q286" t="s">
        <v>134</v>
      </c>
      <c r="R286" t="s">
        <v>468</v>
      </c>
      <c r="S286" s="18">
        <v>10.2629786985</v>
      </c>
      <c r="T286" t="s">
        <v>469</v>
      </c>
      <c r="U286" t="s">
        <v>130</v>
      </c>
      <c r="V286" t="s">
        <v>470</v>
      </c>
      <c r="W286" s="18">
        <v>4.5143589593</v>
      </c>
      <c r="X286" t="s">
        <v>64</v>
      </c>
      <c r="Y286" t="s">
        <v>471</v>
      </c>
      <c r="Z286" t="s">
        <v>472</v>
      </c>
      <c r="AA286" s="18">
        <v>8.0228876090999997</v>
      </c>
      <c r="AB286" s="19" t="s">
        <v>473</v>
      </c>
      <c r="AC286" t="s">
        <v>128</v>
      </c>
      <c r="AD286" t="s">
        <v>474</v>
      </c>
      <c r="AE286" s="18">
        <v>0.37712060609999998</v>
      </c>
      <c r="AF286" t="s">
        <v>2052</v>
      </c>
      <c r="AG286" t="s">
        <v>1523</v>
      </c>
      <c r="AH286" t="s">
        <v>2053</v>
      </c>
      <c r="AI286" s="18">
        <v>0.11160566199999999</v>
      </c>
      <c r="AJ286" t="s">
        <v>2054</v>
      </c>
      <c r="AK286" t="s">
        <v>1523</v>
      </c>
      <c r="AL286" t="s">
        <v>2055</v>
      </c>
      <c r="AM286" t="s">
        <v>2054</v>
      </c>
      <c r="AN286" t="s">
        <v>1523</v>
      </c>
      <c r="AO286" t="s">
        <v>2055</v>
      </c>
      <c r="AP286" s="18">
        <v>0.11160566199999999</v>
      </c>
      <c r="AQ286" t="s">
        <v>123</v>
      </c>
      <c r="AR286" t="b">
        <f>ISNUMBER(SEARCH('Consulta Por Puntos Baloto'!$E$5,B286,1))</f>
        <v>0</v>
      </c>
      <c r="AS286">
        <f t="shared" si="8"/>
        <v>35</v>
      </c>
      <c r="AT286" t="str">
        <f t="shared" si="9"/>
        <v>Punto red</v>
      </c>
    </row>
    <row r="287" spans="1:46">
      <c r="A287" t="s">
        <v>2056</v>
      </c>
      <c r="B287" t="s">
        <v>2057</v>
      </c>
      <c r="C287" s="18">
        <v>0.1407870001</v>
      </c>
      <c r="D287" t="s">
        <v>1510</v>
      </c>
      <c r="E287" t="s">
        <v>1511</v>
      </c>
      <c r="F287" t="s">
        <v>1512</v>
      </c>
      <c r="G287" s="18">
        <v>5.2602834450999998</v>
      </c>
      <c r="H287" t="s">
        <v>64</v>
      </c>
      <c r="I287" t="s">
        <v>471</v>
      </c>
      <c r="J287" t="s">
        <v>1453</v>
      </c>
      <c r="K287" s="18">
        <v>5.2466893732999997</v>
      </c>
      <c r="L287" t="s">
        <v>64</v>
      </c>
      <c r="M287" t="s">
        <v>471</v>
      </c>
      <c r="N287" t="s">
        <v>1453</v>
      </c>
      <c r="O287" s="18">
        <v>13.311847826799999</v>
      </c>
      <c r="P287" t="s">
        <v>467</v>
      </c>
      <c r="Q287" t="s">
        <v>134</v>
      </c>
      <c r="R287" t="s">
        <v>468</v>
      </c>
      <c r="S287" s="18">
        <v>16.3159325757</v>
      </c>
      <c r="T287" t="s">
        <v>469</v>
      </c>
      <c r="U287" t="s">
        <v>130</v>
      </c>
      <c r="V287" t="s">
        <v>470</v>
      </c>
      <c r="W287" s="18">
        <v>10.798365563400001</v>
      </c>
      <c r="X287" t="s">
        <v>64</v>
      </c>
      <c r="Y287" t="s">
        <v>471</v>
      </c>
      <c r="Z287" t="s">
        <v>472</v>
      </c>
      <c r="AA287" s="18">
        <v>14.2922045773</v>
      </c>
      <c r="AB287" s="19" t="s">
        <v>473</v>
      </c>
      <c r="AC287" t="s">
        <v>128</v>
      </c>
      <c r="AD287" t="s">
        <v>474</v>
      </c>
      <c r="AE287" s="18">
        <v>2.1483248999999999E-2</v>
      </c>
      <c r="AF287" t="s">
        <v>1627</v>
      </c>
      <c r="AG287" t="s">
        <v>1511</v>
      </c>
      <c r="AH287" t="s">
        <v>1628</v>
      </c>
      <c r="AI287" s="18">
        <v>1.1795274200000001E-2</v>
      </c>
      <c r="AJ287" t="s">
        <v>2058</v>
      </c>
      <c r="AK287" t="s">
        <v>1511</v>
      </c>
      <c r="AL287" t="s">
        <v>2059</v>
      </c>
      <c r="AM287" t="s">
        <v>2058</v>
      </c>
      <c r="AN287" t="s">
        <v>1511</v>
      </c>
      <c r="AO287" t="s">
        <v>2059</v>
      </c>
      <c r="AP287" s="18">
        <v>1.1795274200000001E-2</v>
      </c>
      <c r="AQ287" t="s">
        <v>123</v>
      </c>
      <c r="AR287" t="b">
        <f>ISNUMBER(SEARCH('Consulta Por Puntos Baloto'!$E$5,B287,1))</f>
        <v>0</v>
      </c>
      <c r="AS287">
        <f t="shared" si="8"/>
        <v>35</v>
      </c>
      <c r="AT287" t="str">
        <f t="shared" si="9"/>
        <v>Punto red</v>
      </c>
    </row>
    <row r="288" spans="1:46">
      <c r="A288" t="s">
        <v>2060</v>
      </c>
      <c r="B288" t="s">
        <v>2061</v>
      </c>
      <c r="C288" s="18">
        <v>0.43102453499999999</v>
      </c>
      <c r="D288" t="s">
        <v>1448</v>
      </c>
      <c r="E288" t="s">
        <v>1449</v>
      </c>
      <c r="F288" t="s">
        <v>1450</v>
      </c>
      <c r="G288" s="18">
        <v>0.31615380360000001</v>
      </c>
      <c r="H288" t="s">
        <v>64</v>
      </c>
      <c r="I288" t="s">
        <v>1451</v>
      </c>
      <c r="J288" t="s">
        <v>1452</v>
      </c>
      <c r="K288" s="18">
        <v>18.427672394999998</v>
      </c>
      <c r="L288" t="s">
        <v>64</v>
      </c>
      <c r="M288" t="s">
        <v>471</v>
      </c>
      <c r="N288" t="s">
        <v>1453</v>
      </c>
      <c r="O288" s="18">
        <v>1.0284531089</v>
      </c>
      <c r="P288" t="s">
        <v>1454</v>
      </c>
      <c r="Q288" t="s">
        <v>1449</v>
      </c>
      <c r="R288" t="s">
        <v>1455</v>
      </c>
      <c r="S288" s="18">
        <v>28.629434933700001</v>
      </c>
      <c r="T288" t="s">
        <v>469</v>
      </c>
      <c r="U288" t="s">
        <v>130</v>
      </c>
      <c r="V288" t="s">
        <v>470</v>
      </c>
      <c r="W288" s="18">
        <v>1.0177547868000001</v>
      </c>
      <c r="X288" t="s">
        <v>64</v>
      </c>
      <c r="Y288" t="s">
        <v>1451</v>
      </c>
      <c r="Z288" t="s">
        <v>1456</v>
      </c>
      <c r="AA288" s="18">
        <v>27.303972391199999</v>
      </c>
      <c r="AB288" s="19" t="s">
        <v>473</v>
      </c>
      <c r="AC288" t="s">
        <v>128</v>
      </c>
      <c r="AD288" t="s">
        <v>474</v>
      </c>
      <c r="AE288" s="18">
        <v>0.33988546920000001</v>
      </c>
      <c r="AF288" t="s">
        <v>1490</v>
      </c>
      <c r="AG288" t="s">
        <v>1449</v>
      </c>
      <c r="AH288" t="s">
        <v>1491</v>
      </c>
      <c r="AI288" s="18">
        <v>0.14673907829999999</v>
      </c>
      <c r="AJ288" t="s">
        <v>2062</v>
      </c>
      <c r="AK288" t="s">
        <v>1449</v>
      </c>
      <c r="AL288" t="s">
        <v>2063</v>
      </c>
      <c r="AM288" t="s">
        <v>2062</v>
      </c>
      <c r="AN288" t="s">
        <v>1449</v>
      </c>
      <c r="AO288" t="s">
        <v>2063</v>
      </c>
      <c r="AP288" s="18">
        <v>0.14673907829999999</v>
      </c>
      <c r="AQ288" t="s">
        <v>123</v>
      </c>
      <c r="AR288" t="b">
        <f>ISNUMBER(SEARCH('Consulta Por Puntos Baloto'!$E$5,B288,1))</f>
        <v>0</v>
      </c>
      <c r="AS288">
        <f t="shared" si="8"/>
        <v>35</v>
      </c>
      <c r="AT288" t="str">
        <f t="shared" si="9"/>
        <v>Punto red</v>
      </c>
    </row>
    <row r="289" spans="1:46">
      <c r="A289" t="s">
        <v>2064</v>
      </c>
      <c r="B289" t="s">
        <v>2065</v>
      </c>
      <c r="C289" s="18">
        <v>0.65638867229999998</v>
      </c>
      <c r="D289" t="s">
        <v>1448</v>
      </c>
      <c r="E289" t="s">
        <v>1449</v>
      </c>
      <c r="F289" t="s">
        <v>1450</v>
      </c>
      <c r="G289" s="18">
        <v>0.54276600559999999</v>
      </c>
      <c r="H289" t="s">
        <v>64</v>
      </c>
      <c r="I289" t="s">
        <v>1451</v>
      </c>
      <c r="J289" t="s">
        <v>1452</v>
      </c>
      <c r="K289" s="18">
        <v>18.2132752652</v>
      </c>
      <c r="L289" t="s">
        <v>64</v>
      </c>
      <c r="M289" t="s">
        <v>471</v>
      </c>
      <c r="N289" t="s">
        <v>1453</v>
      </c>
      <c r="O289" s="18">
        <v>1.2439341551</v>
      </c>
      <c r="P289" t="s">
        <v>1454</v>
      </c>
      <c r="Q289" t="s">
        <v>1449</v>
      </c>
      <c r="R289" t="s">
        <v>1455</v>
      </c>
      <c r="S289" s="18">
        <v>28.4496698389</v>
      </c>
      <c r="T289" t="s">
        <v>469</v>
      </c>
      <c r="U289" t="s">
        <v>130</v>
      </c>
      <c r="V289" t="s">
        <v>470</v>
      </c>
      <c r="W289" s="18">
        <v>1.2271605286</v>
      </c>
      <c r="X289" t="s">
        <v>64</v>
      </c>
      <c r="Y289" t="s">
        <v>1451</v>
      </c>
      <c r="Z289" t="s">
        <v>1456</v>
      </c>
      <c r="AA289" s="18">
        <v>27.101862771699999</v>
      </c>
      <c r="AB289" s="19" t="s">
        <v>473</v>
      </c>
      <c r="AC289" t="s">
        <v>128</v>
      </c>
      <c r="AD289" t="s">
        <v>474</v>
      </c>
      <c r="AE289" s="18">
        <v>0.4933925233</v>
      </c>
      <c r="AF289" t="s">
        <v>1490</v>
      </c>
      <c r="AG289" t="s">
        <v>1449</v>
      </c>
      <c r="AH289" t="s">
        <v>1491</v>
      </c>
      <c r="AI289" s="18">
        <v>5.7793536999999999E-3</v>
      </c>
      <c r="AJ289" t="s">
        <v>2066</v>
      </c>
      <c r="AK289" t="s">
        <v>1449</v>
      </c>
      <c r="AL289" t="s">
        <v>2067</v>
      </c>
      <c r="AM289" t="s">
        <v>2066</v>
      </c>
      <c r="AN289" t="s">
        <v>1449</v>
      </c>
      <c r="AO289" t="s">
        <v>2067</v>
      </c>
      <c r="AP289" s="18">
        <v>5.7793536999999999E-3</v>
      </c>
      <c r="AQ289" t="s">
        <v>123</v>
      </c>
      <c r="AR289" t="b">
        <f>ISNUMBER(SEARCH('Consulta Por Puntos Baloto'!$E$5,B289,1))</f>
        <v>0</v>
      </c>
      <c r="AS289">
        <f t="shared" si="8"/>
        <v>35</v>
      </c>
      <c r="AT289" t="str">
        <f t="shared" si="9"/>
        <v>Punto red</v>
      </c>
    </row>
    <row r="290" spans="1:46">
      <c r="A290" t="s">
        <v>2068</v>
      </c>
      <c r="B290" t="s">
        <v>2069</v>
      </c>
      <c r="C290" s="18">
        <v>1.8113805978999999</v>
      </c>
      <c r="D290" t="s">
        <v>1519</v>
      </c>
      <c r="E290" t="s">
        <v>1520</v>
      </c>
      <c r="F290" t="s">
        <v>1521</v>
      </c>
      <c r="G290" s="18">
        <v>1.3315244217</v>
      </c>
      <c r="H290" t="s">
        <v>64</v>
      </c>
      <c r="I290" t="s">
        <v>471</v>
      </c>
      <c r="J290" t="s">
        <v>1453</v>
      </c>
      <c r="K290" s="18">
        <v>1.3636698220000001</v>
      </c>
      <c r="L290" t="s">
        <v>64</v>
      </c>
      <c r="M290" t="s">
        <v>471</v>
      </c>
      <c r="N290" t="s">
        <v>1453</v>
      </c>
      <c r="O290" s="18">
        <v>7.2192044408999996</v>
      </c>
      <c r="P290" t="s">
        <v>467</v>
      </c>
      <c r="Q290" t="s">
        <v>134</v>
      </c>
      <c r="R290" t="s">
        <v>468</v>
      </c>
      <c r="S290" s="18">
        <v>10.5377178673</v>
      </c>
      <c r="T290" t="s">
        <v>469</v>
      </c>
      <c r="U290" t="s">
        <v>130</v>
      </c>
      <c r="V290" t="s">
        <v>470</v>
      </c>
      <c r="W290" s="18">
        <v>4.7171168743000003</v>
      </c>
      <c r="X290" t="s">
        <v>64</v>
      </c>
      <c r="Y290" t="s">
        <v>471</v>
      </c>
      <c r="Z290" t="s">
        <v>472</v>
      </c>
      <c r="AA290" s="18">
        <v>8.1978607504000003</v>
      </c>
      <c r="AB290" s="19" t="s">
        <v>473</v>
      </c>
      <c r="AC290" t="s">
        <v>128</v>
      </c>
      <c r="AD290" t="s">
        <v>474</v>
      </c>
      <c r="AE290" s="18">
        <v>0.25379439320000002</v>
      </c>
      <c r="AF290" t="s">
        <v>2052</v>
      </c>
      <c r="AG290" t="s">
        <v>1523</v>
      </c>
      <c r="AH290" t="s">
        <v>2053</v>
      </c>
      <c r="AI290" s="18">
        <v>0.1193845789</v>
      </c>
      <c r="AJ290" t="s">
        <v>2070</v>
      </c>
      <c r="AK290" t="s">
        <v>1523</v>
      </c>
      <c r="AL290" t="s">
        <v>2071</v>
      </c>
      <c r="AM290" t="s">
        <v>2070</v>
      </c>
      <c r="AN290" t="s">
        <v>1523</v>
      </c>
      <c r="AO290" t="s">
        <v>2071</v>
      </c>
      <c r="AP290" s="18">
        <v>0.1193845789</v>
      </c>
      <c r="AQ290" t="s">
        <v>123</v>
      </c>
      <c r="AR290" t="b">
        <f>ISNUMBER(SEARCH('Consulta Por Puntos Baloto'!$E$5,B290,1))</f>
        <v>0</v>
      </c>
      <c r="AS290">
        <f t="shared" si="8"/>
        <v>35</v>
      </c>
      <c r="AT290" t="str">
        <f t="shared" si="9"/>
        <v>Punto red</v>
      </c>
    </row>
    <row r="291" spans="1:46">
      <c r="A291" t="s">
        <v>2072</v>
      </c>
      <c r="B291" t="s">
        <v>2073</v>
      </c>
      <c r="C291" s="18">
        <v>1.3664200702</v>
      </c>
      <c r="D291" t="s">
        <v>1448</v>
      </c>
      <c r="E291" t="s">
        <v>1449</v>
      </c>
      <c r="F291" t="s">
        <v>1450</v>
      </c>
      <c r="G291" s="18">
        <v>0.53772032609999998</v>
      </c>
      <c r="H291" t="s">
        <v>64</v>
      </c>
      <c r="I291" t="s">
        <v>1451</v>
      </c>
      <c r="J291" t="s">
        <v>1456</v>
      </c>
      <c r="K291" s="18">
        <v>19.325498717399999</v>
      </c>
      <c r="L291" t="s">
        <v>64</v>
      </c>
      <c r="M291" t="s">
        <v>471</v>
      </c>
      <c r="N291" t="s">
        <v>1453</v>
      </c>
      <c r="O291" s="18">
        <v>0.53772033699999999</v>
      </c>
      <c r="P291" t="s">
        <v>1454</v>
      </c>
      <c r="Q291" t="s">
        <v>1449</v>
      </c>
      <c r="R291" t="s">
        <v>1455</v>
      </c>
      <c r="S291" s="18">
        <v>29.155843430499999</v>
      </c>
      <c r="T291" t="s">
        <v>469</v>
      </c>
      <c r="U291" t="s">
        <v>130</v>
      </c>
      <c r="V291" t="s">
        <v>470</v>
      </c>
      <c r="W291" s="18">
        <v>0.5482658024</v>
      </c>
      <c r="X291" t="s">
        <v>64</v>
      </c>
      <c r="Y291" t="s">
        <v>1451</v>
      </c>
      <c r="Z291" t="s">
        <v>1456</v>
      </c>
      <c r="AA291" s="18">
        <v>28.050353088200001</v>
      </c>
      <c r="AB291" s="19" t="s">
        <v>473</v>
      </c>
      <c r="AC291" t="s">
        <v>128</v>
      </c>
      <c r="AD291" t="s">
        <v>474</v>
      </c>
      <c r="AE291" s="18">
        <v>0.22290029040000001</v>
      </c>
      <c r="AF291" t="s">
        <v>1473</v>
      </c>
      <c r="AG291" t="s">
        <v>1474</v>
      </c>
      <c r="AH291" t="s">
        <v>1475</v>
      </c>
      <c r="AI291" s="18">
        <v>0.43188447860000001</v>
      </c>
      <c r="AJ291" t="s">
        <v>1549</v>
      </c>
      <c r="AK291" t="s">
        <v>1449</v>
      </c>
      <c r="AL291" t="s">
        <v>1550</v>
      </c>
      <c r="AM291" t="s">
        <v>1473</v>
      </c>
      <c r="AN291" t="s">
        <v>1474</v>
      </c>
      <c r="AO291" t="s">
        <v>1475</v>
      </c>
      <c r="AP291" s="18">
        <v>0.22290029040000001</v>
      </c>
      <c r="AQ291" t="s">
        <v>123</v>
      </c>
      <c r="AR291" t="b">
        <f>ISNUMBER(SEARCH('Consulta Por Puntos Baloto'!$E$5,B291,1))</f>
        <v>0</v>
      </c>
      <c r="AS291">
        <f t="shared" si="8"/>
        <v>31</v>
      </c>
      <c r="AT291" t="str">
        <f t="shared" si="9"/>
        <v>Punto pago</v>
      </c>
    </row>
    <row r="292" spans="1:46">
      <c r="A292" t="s">
        <v>2074</v>
      </c>
      <c r="B292" t="s">
        <v>2075</v>
      </c>
      <c r="C292" s="18">
        <v>6.1569972472999996</v>
      </c>
      <c r="D292" t="s">
        <v>1448</v>
      </c>
      <c r="E292" t="s">
        <v>1449</v>
      </c>
      <c r="F292" t="s">
        <v>1450</v>
      </c>
      <c r="G292" s="18">
        <v>6.1263554305000003</v>
      </c>
      <c r="H292" t="s">
        <v>64</v>
      </c>
      <c r="I292" t="s">
        <v>1451</v>
      </c>
      <c r="J292" t="s">
        <v>1452</v>
      </c>
      <c r="K292" s="18">
        <v>18.436106636400002</v>
      </c>
      <c r="L292" t="s">
        <v>64</v>
      </c>
      <c r="M292" t="s">
        <v>471</v>
      </c>
      <c r="N292" t="s">
        <v>1453</v>
      </c>
      <c r="O292" s="18">
        <v>7.0029143855999996</v>
      </c>
      <c r="P292" t="s">
        <v>1454</v>
      </c>
      <c r="Q292" t="s">
        <v>1449</v>
      </c>
      <c r="R292" t="s">
        <v>1455</v>
      </c>
      <c r="S292" s="18">
        <v>27.405856762799999</v>
      </c>
      <c r="T292" t="s">
        <v>111</v>
      </c>
      <c r="U292" t="s">
        <v>112</v>
      </c>
      <c r="V292" t="s">
        <v>113</v>
      </c>
      <c r="W292" s="18">
        <v>7.0145021305000004</v>
      </c>
      <c r="X292" t="s">
        <v>64</v>
      </c>
      <c r="Y292" t="s">
        <v>1451</v>
      </c>
      <c r="Z292" t="s">
        <v>1456</v>
      </c>
      <c r="AA292" s="18">
        <v>27.406593833300001</v>
      </c>
      <c r="AB292" s="19" t="s">
        <v>1111</v>
      </c>
      <c r="AC292" t="s">
        <v>509</v>
      </c>
      <c r="AD292" s="19" t="s">
        <v>1112</v>
      </c>
      <c r="AE292" s="18">
        <v>0.1018069092</v>
      </c>
      <c r="AF292" t="s">
        <v>2076</v>
      </c>
      <c r="AG292" t="s">
        <v>2077</v>
      </c>
      <c r="AH292" t="s">
        <v>2078</v>
      </c>
      <c r="AI292" s="18">
        <v>3.9856006852000001</v>
      </c>
      <c r="AJ292" t="s">
        <v>2079</v>
      </c>
      <c r="AK292" t="s">
        <v>1469</v>
      </c>
      <c r="AL292" t="s">
        <v>2080</v>
      </c>
      <c r="AM292" t="s">
        <v>2076</v>
      </c>
      <c r="AN292" t="s">
        <v>2077</v>
      </c>
      <c r="AO292" t="s">
        <v>2078</v>
      </c>
      <c r="AP292" s="18">
        <v>0.1018069092</v>
      </c>
      <c r="AQ292" t="s">
        <v>123</v>
      </c>
      <c r="AR292" t="b">
        <f>ISNUMBER(SEARCH('Consulta Por Puntos Baloto'!$E$5,B292,1))</f>
        <v>0</v>
      </c>
      <c r="AS292">
        <f t="shared" si="8"/>
        <v>31</v>
      </c>
      <c r="AT292" t="str">
        <f t="shared" si="9"/>
        <v>Punto pago</v>
      </c>
    </row>
    <row r="293" spans="1:46">
      <c r="A293" t="s">
        <v>2081</v>
      </c>
      <c r="B293" t="s">
        <v>2082</v>
      </c>
      <c r="C293" s="18">
        <v>3.2639539929999999</v>
      </c>
      <c r="D293" t="s">
        <v>463</v>
      </c>
      <c r="E293" t="s">
        <v>128</v>
      </c>
      <c r="F293" t="s">
        <v>464</v>
      </c>
      <c r="G293" s="18">
        <v>9.6256361299999996E-2</v>
      </c>
      <c r="H293" t="s">
        <v>64</v>
      </c>
      <c r="I293" t="s">
        <v>130</v>
      </c>
      <c r="J293" t="s">
        <v>465</v>
      </c>
      <c r="K293" s="18">
        <v>0.93293400800000004</v>
      </c>
      <c r="L293" t="s">
        <v>64</v>
      </c>
      <c r="M293" t="s">
        <v>130</v>
      </c>
      <c r="N293" t="s">
        <v>466</v>
      </c>
      <c r="O293" s="18">
        <v>9.6256349300000002E-2</v>
      </c>
      <c r="P293" t="s">
        <v>467</v>
      </c>
      <c r="Q293" t="s">
        <v>134</v>
      </c>
      <c r="R293" t="s">
        <v>468</v>
      </c>
      <c r="S293" s="18">
        <v>4.5797870948000003</v>
      </c>
      <c r="T293" t="s">
        <v>469</v>
      </c>
      <c r="U293" t="s">
        <v>130</v>
      </c>
      <c r="V293" t="s">
        <v>470</v>
      </c>
      <c r="W293" s="18">
        <v>2.6273202569</v>
      </c>
      <c r="X293" t="s">
        <v>64</v>
      </c>
      <c r="Y293" t="s">
        <v>471</v>
      </c>
      <c r="Z293" t="s">
        <v>472</v>
      </c>
      <c r="AA293" s="18">
        <v>0.95395230350000004</v>
      </c>
      <c r="AB293" s="19" t="s">
        <v>473</v>
      </c>
      <c r="AC293" t="s">
        <v>128</v>
      </c>
      <c r="AD293" t="s">
        <v>474</v>
      </c>
      <c r="AE293" s="18">
        <v>0.11197517730000001</v>
      </c>
      <c r="AF293" t="s">
        <v>2083</v>
      </c>
      <c r="AG293" t="s">
        <v>143</v>
      </c>
      <c r="AH293" t="s">
        <v>2084</v>
      </c>
      <c r="AI293" s="18">
        <v>0.1353357204</v>
      </c>
      <c r="AJ293" t="s">
        <v>2085</v>
      </c>
      <c r="AK293" t="s">
        <v>134</v>
      </c>
      <c r="AL293" t="s">
        <v>2086</v>
      </c>
      <c r="AM293" t="s">
        <v>467</v>
      </c>
      <c r="AN293" t="s">
        <v>134</v>
      </c>
      <c r="AO293" t="s">
        <v>468</v>
      </c>
      <c r="AP293" s="18">
        <v>9.6256349300000002E-2</v>
      </c>
      <c r="AQ293" t="s">
        <v>123</v>
      </c>
      <c r="AR293" t="b">
        <f>ISNUMBER(SEARCH('Consulta Por Puntos Baloto'!$E$5,B293,1))</f>
        <v>0</v>
      </c>
      <c r="AS293">
        <f t="shared" si="8"/>
        <v>15</v>
      </c>
      <c r="AT293" t="str">
        <f t="shared" si="9"/>
        <v>Punto Cencosud</v>
      </c>
    </row>
    <row r="294" spans="1:46">
      <c r="A294" t="s">
        <v>2087</v>
      </c>
      <c r="B294" t="s">
        <v>2088</v>
      </c>
      <c r="C294" s="18">
        <v>2.9242184474999999</v>
      </c>
      <c r="D294" t="s">
        <v>463</v>
      </c>
      <c r="E294" t="s">
        <v>128</v>
      </c>
      <c r="F294" t="s">
        <v>464</v>
      </c>
      <c r="G294" s="18">
        <v>0.33949221299999999</v>
      </c>
      <c r="H294" t="s">
        <v>2089</v>
      </c>
      <c r="I294" t="s">
        <v>130</v>
      </c>
      <c r="J294" t="s">
        <v>2090</v>
      </c>
      <c r="K294" s="18">
        <v>0.69526605689999998</v>
      </c>
      <c r="L294" t="s">
        <v>64</v>
      </c>
      <c r="M294" t="s">
        <v>130</v>
      </c>
      <c r="N294" t="s">
        <v>466</v>
      </c>
      <c r="O294" s="18">
        <v>1.2872664436000001</v>
      </c>
      <c r="P294" t="s">
        <v>467</v>
      </c>
      <c r="Q294" t="s">
        <v>134</v>
      </c>
      <c r="R294" t="s">
        <v>468</v>
      </c>
      <c r="S294" s="18">
        <v>4.7937185205999997</v>
      </c>
      <c r="T294" t="s">
        <v>469</v>
      </c>
      <c r="U294" t="s">
        <v>130</v>
      </c>
      <c r="V294" t="s">
        <v>470</v>
      </c>
      <c r="W294" s="18">
        <v>1.9510422584</v>
      </c>
      <c r="X294" t="s">
        <v>745</v>
      </c>
      <c r="Y294" t="s">
        <v>130</v>
      </c>
      <c r="Z294" t="s">
        <v>746</v>
      </c>
      <c r="AA294" s="18">
        <v>0.33949221299999999</v>
      </c>
      <c r="AB294" s="19" t="s">
        <v>473</v>
      </c>
      <c r="AC294" t="s">
        <v>128</v>
      </c>
      <c r="AD294" t="s">
        <v>474</v>
      </c>
      <c r="AE294" s="18">
        <v>7.5269189200000003E-2</v>
      </c>
      <c r="AF294" t="s">
        <v>2091</v>
      </c>
      <c r="AG294" t="s">
        <v>143</v>
      </c>
      <c r="AH294" t="s">
        <v>2092</v>
      </c>
      <c r="AI294" s="18">
        <v>0.13046391639999999</v>
      </c>
      <c r="AJ294" t="s">
        <v>2093</v>
      </c>
      <c r="AK294" t="s">
        <v>134</v>
      </c>
      <c r="AL294" t="s">
        <v>2094</v>
      </c>
      <c r="AM294" t="s">
        <v>2091</v>
      </c>
      <c r="AN294" t="s">
        <v>143</v>
      </c>
      <c r="AO294" t="s">
        <v>2092</v>
      </c>
      <c r="AP294" s="18">
        <v>7.5269189200000003E-2</v>
      </c>
      <c r="AQ294" t="s">
        <v>123</v>
      </c>
      <c r="AR294" t="b">
        <f>ISNUMBER(SEARCH('Consulta Por Puntos Baloto'!$E$5,B294,1))</f>
        <v>0</v>
      </c>
      <c r="AS294">
        <f t="shared" si="8"/>
        <v>31</v>
      </c>
      <c r="AT294" t="str">
        <f t="shared" si="9"/>
        <v>Punto pago</v>
      </c>
    </row>
    <row r="295" spans="1:46">
      <c r="A295" t="s">
        <v>2095</v>
      </c>
      <c r="B295" t="s">
        <v>2096</v>
      </c>
      <c r="C295" s="18">
        <v>2.4903407850999999</v>
      </c>
      <c r="D295" t="s">
        <v>463</v>
      </c>
      <c r="E295" t="s">
        <v>128</v>
      </c>
      <c r="F295" t="s">
        <v>464</v>
      </c>
      <c r="G295" s="18">
        <v>0.43590637710000002</v>
      </c>
      <c r="H295" t="s">
        <v>64</v>
      </c>
      <c r="I295" t="s">
        <v>130</v>
      </c>
      <c r="J295" t="s">
        <v>2097</v>
      </c>
      <c r="K295" s="18">
        <v>1.2551019085999999</v>
      </c>
      <c r="L295" t="s">
        <v>64</v>
      </c>
      <c r="M295" t="s">
        <v>130</v>
      </c>
      <c r="N295" t="s">
        <v>466</v>
      </c>
      <c r="O295" s="18">
        <v>0.86026119879999996</v>
      </c>
      <c r="P295" t="s">
        <v>467</v>
      </c>
      <c r="Q295" t="s">
        <v>134</v>
      </c>
      <c r="R295" t="s">
        <v>468</v>
      </c>
      <c r="S295" s="18">
        <v>3.9614147849000001</v>
      </c>
      <c r="T295" t="s">
        <v>469</v>
      </c>
      <c r="U295" t="s">
        <v>130</v>
      </c>
      <c r="V295" t="s">
        <v>470</v>
      </c>
      <c r="W295" s="18">
        <v>2.4389229274000002</v>
      </c>
      <c r="X295" t="s">
        <v>745</v>
      </c>
      <c r="Y295" t="s">
        <v>130</v>
      </c>
      <c r="Z295" t="s">
        <v>746</v>
      </c>
      <c r="AA295" s="18">
        <v>0.69923115150000004</v>
      </c>
      <c r="AB295" s="19" t="s">
        <v>473</v>
      </c>
      <c r="AC295" t="s">
        <v>128</v>
      </c>
      <c r="AD295" t="s">
        <v>474</v>
      </c>
      <c r="AE295" s="18">
        <v>0.35680081920000001</v>
      </c>
      <c r="AF295" t="s">
        <v>2098</v>
      </c>
      <c r="AG295" t="s">
        <v>143</v>
      </c>
      <c r="AH295" t="s">
        <v>2099</v>
      </c>
      <c r="AI295" s="18">
        <v>0.20435490379999999</v>
      </c>
      <c r="AJ295" t="s">
        <v>2100</v>
      </c>
      <c r="AK295" t="s">
        <v>134</v>
      </c>
      <c r="AL295" t="s">
        <v>2101</v>
      </c>
      <c r="AM295" t="s">
        <v>2100</v>
      </c>
      <c r="AN295" t="s">
        <v>134</v>
      </c>
      <c r="AO295" t="s">
        <v>2101</v>
      </c>
      <c r="AP295" s="18">
        <v>0.20435490379999999</v>
      </c>
      <c r="AQ295" t="s">
        <v>123</v>
      </c>
      <c r="AR295" t="b">
        <f>ISNUMBER(SEARCH('Consulta Por Puntos Baloto'!$E$5,B295,1))</f>
        <v>0</v>
      </c>
      <c r="AS295">
        <f t="shared" si="8"/>
        <v>35</v>
      </c>
      <c r="AT295" t="str">
        <f t="shared" si="9"/>
        <v>Punto red</v>
      </c>
    </row>
    <row r="296" spans="1:46">
      <c r="A296" t="s">
        <v>2102</v>
      </c>
      <c r="B296" t="s">
        <v>2103</v>
      </c>
      <c r="C296" s="18">
        <v>1.5643969766000001</v>
      </c>
      <c r="D296" t="s">
        <v>526</v>
      </c>
      <c r="E296" t="s">
        <v>128</v>
      </c>
      <c r="F296" t="s">
        <v>527</v>
      </c>
      <c r="G296" s="18">
        <v>0.1694009182</v>
      </c>
      <c r="H296" t="s">
        <v>64</v>
      </c>
      <c r="I296" t="s">
        <v>130</v>
      </c>
      <c r="J296" t="s">
        <v>2104</v>
      </c>
      <c r="K296" s="18">
        <v>0.1694009182</v>
      </c>
      <c r="L296" t="s">
        <v>64</v>
      </c>
      <c r="M296" t="s">
        <v>130</v>
      </c>
      <c r="N296" t="s">
        <v>2104</v>
      </c>
      <c r="O296" s="18">
        <v>2.0692355078000002</v>
      </c>
      <c r="P296" t="s">
        <v>494</v>
      </c>
      <c r="Q296" t="s">
        <v>134</v>
      </c>
      <c r="R296" t="s">
        <v>495</v>
      </c>
      <c r="S296" s="18">
        <v>2.7688765716999999</v>
      </c>
      <c r="T296" t="s">
        <v>496</v>
      </c>
      <c r="U296" t="s">
        <v>130</v>
      </c>
      <c r="V296" t="s">
        <v>497</v>
      </c>
      <c r="W296" s="18">
        <v>1.9571238062</v>
      </c>
      <c r="X296" t="s">
        <v>64</v>
      </c>
      <c r="Y296" t="s">
        <v>130</v>
      </c>
      <c r="Z296" t="s">
        <v>2105</v>
      </c>
      <c r="AA296" s="18">
        <v>2.0573384817</v>
      </c>
      <c r="AB296" t="s">
        <v>2106</v>
      </c>
      <c r="AC296" t="s">
        <v>128</v>
      </c>
      <c r="AD296" t="s">
        <v>2107</v>
      </c>
      <c r="AE296" s="18">
        <v>0.10150537699999999</v>
      </c>
      <c r="AF296" t="s">
        <v>2108</v>
      </c>
      <c r="AG296" t="s">
        <v>143</v>
      </c>
      <c r="AH296" t="s">
        <v>2109</v>
      </c>
      <c r="AI296" s="18">
        <v>0.45560526579999999</v>
      </c>
      <c r="AJ296" t="s">
        <v>2110</v>
      </c>
      <c r="AK296" t="s">
        <v>134</v>
      </c>
      <c r="AL296" t="s">
        <v>2111</v>
      </c>
      <c r="AM296" t="s">
        <v>2108</v>
      </c>
      <c r="AN296" t="s">
        <v>143</v>
      </c>
      <c r="AO296" t="s">
        <v>2109</v>
      </c>
      <c r="AP296" s="18">
        <v>0.10150537699999999</v>
      </c>
      <c r="AQ296" t="s">
        <v>123</v>
      </c>
      <c r="AR296" t="b">
        <f>ISNUMBER(SEARCH('Consulta Por Puntos Baloto'!$E$5,B296,1))</f>
        <v>0</v>
      </c>
      <c r="AS296">
        <f t="shared" si="8"/>
        <v>31</v>
      </c>
      <c r="AT296" t="str">
        <f t="shared" si="9"/>
        <v>Punto pago</v>
      </c>
    </row>
    <row r="297" spans="1:46">
      <c r="A297" t="s">
        <v>2112</v>
      </c>
      <c r="B297" t="s">
        <v>2113</v>
      </c>
      <c r="C297" s="18">
        <v>0.98237801499999999</v>
      </c>
      <c r="D297" t="s">
        <v>463</v>
      </c>
      <c r="E297" t="s">
        <v>128</v>
      </c>
      <c r="F297" t="s">
        <v>464</v>
      </c>
      <c r="G297" s="18">
        <v>0.63308719359999999</v>
      </c>
      <c r="H297" t="s">
        <v>64</v>
      </c>
      <c r="I297" t="s">
        <v>130</v>
      </c>
      <c r="J297" t="s">
        <v>1745</v>
      </c>
      <c r="K297" s="18">
        <v>2.5584898303000001</v>
      </c>
      <c r="L297" t="s">
        <v>64</v>
      </c>
      <c r="M297" t="s">
        <v>130</v>
      </c>
      <c r="N297" t="s">
        <v>742</v>
      </c>
      <c r="O297" s="18">
        <v>2.5093788431999999</v>
      </c>
      <c r="P297" t="s">
        <v>743</v>
      </c>
      <c r="Q297" t="s">
        <v>134</v>
      </c>
      <c r="R297" t="s">
        <v>744</v>
      </c>
      <c r="S297" s="18">
        <v>2.3215633229999999</v>
      </c>
      <c r="T297" t="s">
        <v>469</v>
      </c>
      <c r="U297" t="s">
        <v>130</v>
      </c>
      <c r="V297" t="s">
        <v>470</v>
      </c>
      <c r="W297" s="18">
        <v>2.1136648650000001</v>
      </c>
      <c r="X297" t="s">
        <v>64</v>
      </c>
      <c r="Y297" t="s">
        <v>130</v>
      </c>
      <c r="Z297" t="s">
        <v>690</v>
      </c>
      <c r="AA297" s="18">
        <v>1.0862522112999999</v>
      </c>
      <c r="AB297" s="19" t="s">
        <v>1195</v>
      </c>
      <c r="AC297" t="s">
        <v>128</v>
      </c>
      <c r="AD297" t="s">
        <v>1196</v>
      </c>
      <c r="AE297" s="18">
        <v>0.92490539989999998</v>
      </c>
      <c r="AF297" t="s">
        <v>2114</v>
      </c>
      <c r="AG297" t="s">
        <v>143</v>
      </c>
      <c r="AH297" t="s">
        <v>2115</v>
      </c>
      <c r="AI297" s="18">
        <v>0.27484604210000002</v>
      </c>
      <c r="AJ297" t="s">
        <v>2116</v>
      </c>
      <c r="AK297" t="s">
        <v>134</v>
      </c>
      <c r="AL297" t="s">
        <v>2117</v>
      </c>
      <c r="AM297" t="s">
        <v>2116</v>
      </c>
      <c r="AN297" t="s">
        <v>134</v>
      </c>
      <c r="AO297" t="s">
        <v>2117</v>
      </c>
      <c r="AP297" s="18">
        <v>0.27484604210000002</v>
      </c>
      <c r="AQ297" t="s">
        <v>123</v>
      </c>
      <c r="AR297" t="b">
        <f>ISNUMBER(SEARCH('Consulta Por Puntos Baloto'!$E$5,B297,1))</f>
        <v>0</v>
      </c>
      <c r="AS297">
        <f t="shared" si="8"/>
        <v>35</v>
      </c>
      <c r="AT297" t="str">
        <f t="shared" si="9"/>
        <v>Punto red</v>
      </c>
    </row>
    <row r="298" spans="1:46">
      <c r="A298" t="s">
        <v>2118</v>
      </c>
      <c r="B298" t="s">
        <v>2119</v>
      </c>
      <c r="C298" s="18">
        <v>2.0762872723000001</v>
      </c>
      <c r="D298" t="s">
        <v>463</v>
      </c>
      <c r="E298" t="s">
        <v>128</v>
      </c>
      <c r="F298" t="s">
        <v>464</v>
      </c>
      <c r="G298" s="18">
        <v>0.68692409249999997</v>
      </c>
      <c r="H298" t="s">
        <v>2089</v>
      </c>
      <c r="I298" t="s">
        <v>130</v>
      </c>
      <c r="J298" t="s">
        <v>2090</v>
      </c>
      <c r="K298" s="18">
        <v>1.4484960533</v>
      </c>
      <c r="L298" t="s">
        <v>64</v>
      </c>
      <c r="M298" t="s">
        <v>130</v>
      </c>
      <c r="N298" t="s">
        <v>466</v>
      </c>
      <c r="O298" s="18">
        <v>1.4348189018999999</v>
      </c>
      <c r="P298" t="s">
        <v>467</v>
      </c>
      <c r="Q298" t="s">
        <v>134</v>
      </c>
      <c r="R298" t="s">
        <v>468</v>
      </c>
      <c r="S298" s="18">
        <v>3.8870320728999999</v>
      </c>
      <c r="T298" t="s">
        <v>469</v>
      </c>
      <c r="U298" t="s">
        <v>130</v>
      </c>
      <c r="V298" t="s">
        <v>470</v>
      </c>
      <c r="W298" s="18">
        <v>1.8094041108000001</v>
      </c>
      <c r="X298" t="s">
        <v>745</v>
      </c>
      <c r="Y298" t="s">
        <v>130</v>
      </c>
      <c r="Z298" t="s">
        <v>746</v>
      </c>
      <c r="AA298" s="18">
        <v>0.68692409249999997</v>
      </c>
      <c r="AB298" s="19" t="s">
        <v>473</v>
      </c>
      <c r="AC298" t="s">
        <v>128</v>
      </c>
      <c r="AD298" t="s">
        <v>474</v>
      </c>
      <c r="AE298" s="18">
        <v>0.16646903599999999</v>
      </c>
      <c r="AF298" t="s">
        <v>2120</v>
      </c>
      <c r="AG298" t="s">
        <v>143</v>
      </c>
      <c r="AH298" t="s">
        <v>2121</v>
      </c>
      <c r="AI298" s="18">
        <v>0.15491945169999999</v>
      </c>
      <c r="AJ298" t="s">
        <v>2122</v>
      </c>
      <c r="AK298" t="s">
        <v>134</v>
      </c>
      <c r="AL298" t="s">
        <v>2123</v>
      </c>
      <c r="AM298" t="s">
        <v>2122</v>
      </c>
      <c r="AN298" t="s">
        <v>134</v>
      </c>
      <c r="AO298" t="s">
        <v>2123</v>
      </c>
      <c r="AP298" s="18">
        <v>0.15491945169999999</v>
      </c>
      <c r="AQ298" t="s">
        <v>123</v>
      </c>
      <c r="AR298" t="b">
        <f>ISNUMBER(SEARCH('Consulta Por Puntos Baloto'!$E$5,B298,1))</f>
        <v>0</v>
      </c>
      <c r="AS298">
        <f t="shared" si="8"/>
        <v>35</v>
      </c>
      <c r="AT298" t="str">
        <f t="shared" si="9"/>
        <v>Punto red</v>
      </c>
    </row>
    <row r="299" spans="1:46">
      <c r="A299" t="s">
        <v>2124</v>
      </c>
      <c r="B299" t="s">
        <v>2125</v>
      </c>
      <c r="C299" s="18">
        <v>1.3440303027</v>
      </c>
      <c r="D299" t="s">
        <v>463</v>
      </c>
      <c r="E299" t="s">
        <v>128</v>
      </c>
      <c r="F299" t="s">
        <v>464</v>
      </c>
      <c r="G299" s="18">
        <v>0.72940972699999995</v>
      </c>
      <c r="H299" t="s">
        <v>64</v>
      </c>
      <c r="I299" t="s">
        <v>130</v>
      </c>
      <c r="J299" t="s">
        <v>1745</v>
      </c>
      <c r="K299" s="18">
        <v>2.2518892646999999</v>
      </c>
      <c r="L299" t="s">
        <v>64</v>
      </c>
      <c r="M299" t="s">
        <v>130</v>
      </c>
      <c r="N299" t="s">
        <v>466</v>
      </c>
      <c r="O299" s="18">
        <v>1.9651762202</v>
      </c>
      <c r="P299" t="s">
        <v>743</v>
      </c>
      <c r="Q299" t="s">
        <v>134</v>
      </c>
      <c r="R299" t="s">
        <v>744</v>
      </c>
      <c r="S299" s="18">
        <v>3.0697254437999999</v>
      </c>
      <c r="T299" t="s">
        <v>469</v>
      </c>
      <c r="U299" t="s">
        <v>130</v>
      </c>
      <c r="V299" t="s">
        <v>470</v>
      </c>
      <c r="W299" s="18">
        <v>2.0150165419000001</v>
      </c>
      <c r="X299" t="s">
        <v>745</v>
      </c>
      <c r="Y299" t="s">
        <v>130</v>
      </c>
      <c r="Z299" t="s">
        <v>746</v>
      </c>
      <c r="AA299" s="18">
        <v>1.4202912581</v>
      </c>
      <c r="AB299" s="19" t="s">
        <v>1195</v>
      </c>
      <c r="AC299" t="s">
        <v>128</v>
      </c>
      <c r="AD299" t="s">
        <v>1196</v>
      </c>
      <c r="AE299" s="18">
        <v>0.17655183490000001</v>
      </c>
      <c r="AF299" t="s">
        <v>2114</v>
      </c>
      <c r="AG299" t="s">
        <v>143</v>
      </c>
      <c r="AH299" t="s">
        <v>2115</v>
      </c>
      <c r="AI299" s="18">
        <v>0.2175138496</v>
      </c>
      <c r="AJ299" t="s">
        <v>2126</v>
      </c>
      <c r="AK299" t="s">
        <v>134</v>
      </c>
      <c r="AL299" t="s">
        <v>2127</v>
      </c>
      <c r="AM299" t="s">
        <v>2114</v>
      </c>
      <c r="AN299" t="s">
        <v>143</v>
      </c>
      <c r="AO299" t="s">
        <v>2115</v>
      </c>
      <c r="AP299" s="18">
        <v>0.17655183490000001</v>
      </c>
      <c r="AQ299" t="s">
        <v>123</v>
      </c>
      <c r="AR299" t="b">
        <f>ISNUMBER(SEARCH('Consulta Por Puntos Baloto'!$E$5,B299,1))</f>
        <v>0</v>
      </c>
      <c r="AS299">
        <f t="shared" si="8"/>
        <v>31</v>
      </c>
      <c r="AT299" t="str">
        <f t="shared" si="9"/>
        <v>Punto pago</v>
      </c>
    </row>
    <row r="300" spans="1:46">
      <c r="A300" t="s">
        <v>2128</v>
      </c>
      <c r="B300" t="s">
        <v>2129</v>
      </c>
      <c r="C300" s="18">
        <v>2.6191760545</v>
      </c>
      <c r="D300" t="s">
        <v>463</v>
      </c>
      <c r="E300" t="s">
        <v>128</v>
      </c>
      <c r="F300" t="s">
        <v>464</v>
      </c>
      <c r="G300" s="18">
        <v>0.55619010219999998</v>
      </c>
      <c r="H300" t="s">
        <v>64</v>
      </c>
      <c r="I300" t="s">
        <v>130</v>
      </c>
      <c r="J300" t="s">
        <v>2097</v>
      </c>
      <c r="K300" s="18">
        <v>1.6639345013</v>
      </c>
      <c r="L300" t="s">
        <v>64</v>
      </c>
      <c r="M300" t="s">
        <v>130</v>
      </c>
      <c r="N300" t="s">
        <v>466</v>
      </c>
      <c r="O300" s="18">
        <v>0.90171682340000003</v>
      </c>
      <c r="P300" t="s">
        <v>467</v>
      </c>
      <c r="Q300" t="s">
        <v>134</v>
      </c>
      <c r="R300" t="s">
        <v>468</v>
      </c>
      <c r="S300" s="18">
        <v>3.7195660148999998</v>
      </c>
      <c r="T300" t="s">
        <v>469</v>
      </c>
      <c r="U300" t="s">
        <v>130</v>
      </c>
      <c r="V300" t="s">
        <v>470</v>
      </c>
      <c r="W300" s="18">
        <v>2.9574444366999999</v>
      </c>
      <c r="X300" t="s">
        <v>745</v>
      </c>
      <c r="Y300" t="s">
        <v>130</v>
      </c>
      <c r="Z300" t="s">
        <v>746</v>
      </c>
      <c r="AA300" s="18">
        <v>1.2585237077</v>
      </c>
      <c r="AB300" s="19" t="s">
        <v>473</v>
      </c>
      <c r="AC300" t="s">
        <v>128</v>
      </c>
      <c r="AD300" t="s">
        <v>474</v>
      </c>
      <c r="AE300" s="18">
        <v>0.1211224057</v>
      </c>
      <c r="AF300" t="s">
        <v>2130</v>
      </c>
      <c r="AG300" t="s">
        <v>143</v>
      </c>
      <c r="AH300" t="s">
        <v>2131</v>
      </c>
      <c r="AI300" s="18">
        <v>0.12745373779999999</v>
      </c>
      <c r="AJ300" t="s">
        <v>2132</v>
      </c>
      <c r="AK300" t="s">
        <v>134</v>
      </c>
      <c r="AL300" t="s">
        <v>2133</v>
      </c>
      <c r="AM300" t="s">
        <v>2130</v>
      </c>
      <c r="AN300" t="s">
        <v>143</v>
      </c>
      <c r="AO300" t="s">
        <v>2131</v>
      </c>
      <c r="AP300" s="18">
        <v>0.1211224057</v>
      </c>
      <c r="AQ300" t="s">
        <v>123</v>
      </c>
      <c r="AR300" t="b">
        <f>ISNUMBER(SEARCH('Consulta Por Puntos Baloto'!$E$5,B300,1))</f>
        <v>0</v>
      </c>
      <c r="AS300">
        <f t="shared" si="8"/>
        <v>31</v>
      </c>
      <c r="AT300" t="str">
        <f t="shared" si="9"/>
        <v>Punto pago</v>
      </c>
    </row>
    <row r="301" spans="1:46">
      <c r="A301" t="s">
        <v>2134</v>
      </c>
      <c r="B301" t="s">
        <v>2135</v>
      </c>
      <c r="C301" s="18">
        <v>2.5585978771</v>
      </c>
      <c r="D301" t="s">
        <v>463</v>
      </c>
      <c r="E301" t="s">
        <v>128</v>
      </c>
      <c r="F301" t="s">
        <v>464</v>
      </c>
      <c r="G301" s="18">
        <v>0.20222785409999999</v>
      </c>
      <c r="H301" t="s">
        <v>2089</v>
      </c>
      <c r="I301" t="s">
        <v>130</v>
      </c>
      <c r="J301" t="s">
        <v>2090</v>
      </c>
      <c r="K301" s="18">
        <v>0.96562939469999998</v>
      </c>
      <c r="L301" t="s">
        <v>64</v>
      </c>
      <c r="M301" t="s">
        <v>130</v>
      </c>
      <c r="N301" t="s">
        <v>466</v>
      </c>
      <c r="O301" s="18">
        <v>1.1670876649999999</v>
      </c>
      <c r="P301" t="s">
        <v>467</v>
      </c>
      <c r="Q301" t="s">
        <v>134</v>
      </c>
      <c r="R301" t="s">
        <v>468</v>
      </c>
      <c r="S301" s="18">
        <v>4.3524460237999998</v>
      </c>
      <c r="T301" t="s">
        <v>469</v>
      </c>
      <c r="U301" t="s">
        <v>130</v>
      </c>
      <c r="V301" t="s">
        <v>470</v>
      </c>
      <c r="W301" s="18">
        <v>1.943202885</v>
      </c>
      <c r="X301" t="s">
        <v>745</v>
      </c>
      <c r="Y301" t="s">
        <v>130</v>
      </c>
      <c r="Z301" t="s">
        <v>746</v>
      </c>
      <c r="AA301" s="18">
        <v>0.20222785409999999</v>
      </c>
      <c r="AB301" s="19" t="s">
        <v>473</v>
      </c>
      <c r="AC301" t="s">
        <v>128</v>
      </c>
      <c r="AD301" t="s">
        <v>474</v>
      </c>
      <c r="AE301" s="18">
        <v>0.17553414880000001</v>
      </c>
      <c r="AF301" t="s">
        <v>2136</v>
      </c>
      <c r="AG301" t="s">
        <v>143</v>
      </c>
      <c r="AH301" t="s">
        <v>2137</v>
      </c>
      <c r="AI301" s="18">
        <v>3.2501368699999998E-2</v>
      </c>
      <c r="AJ301" t="s">
        <v>2138</v>
      </c>
      <c r="AK301" t="s">
        <v>134</v>
      </c>
      <c r="AL301" t="s">
        <v>2139</v>
      </c>
      <c r="AM301" t="s">
        <v>2138</v>
      </c>
      <c r="AN301" t="s">
        <v>134</v>
      </c>
      <c r="AO301" t="s">
        <v>2139</v>
      </c>
      <c r="AP301" s="18">
        <v>3.2501368699999998E-2</v>
      </c>
      <c r="AQ301" t="s">
        <v>123</v>
      </c>
      <c r="AR301" t="b">
        <f>ISNUMBER(SEARCH('Consulta Por Puntos Baloto'!$E$5,B301,1))</f>
        <v>0</v>
      </c>
      <c r="AS301">
        <f t="shared" si="8"/>
        <v>35</v>
      </c>
      <c r="AT301" t="str">
        <f t="shared" si="9"/>
        <v>Punto red</v>
      </c>
    </row>
    <row r="302" spans="1:46">
      <c r="A302" t="s">
        <v>2140</v>
      </c>
      <c r="B302" t="s">
        <v>2141</v>
      </c>
      <c r="C302" s="18">
        <v>2.0067426497</v>
      </c>
      <c r="D302" t="s">
        <v>463</v>
      </c>
      <c r="E302" t="s">
        <v>128</v>
      </c>
      <c r="F302" t="s">
        <v>464</v>
      </c>
      <c r="G302" s="18">
        <v>0.90219913380000005</v>
      </c>
      <c r="H302" t="s">
        <v>64</v>
      </c>
      <c r="I302" t="s">
        <v>130</v>
      </c>
      <c r="J302" t="s">
        <v>2097</v>
      </c>
      <c r="K302" s="18">
        <v>1.6631680249</v>
      </c>
      <c r="L302" t="s">
        <v>64</v>
      </c>
      <c r="M302" t="s">
        <v>130</v>
      </c>
      <c r="N302" t="s">
        <v>466</v>
      </c>
      <c r="O302" s="18">
        <v>1.3373557991</v>
      </c>
      <c r="P302" t="s">
        <v>467</v>
      </c>
      <c r="Q302" t="s">
        <v>134</v>
      </c>
      <c r="R302" t="s">
        <v>468</v>
      </c>
      <c r="S302" s="18">
        <v>3.5541085095999998</v>
      </c>
      <c r="T302" t="s">
        <v>469</v>
      </c>
      <c r="U302" t="s">
        <v>130</v>
      </c>
      <c r="V302" t="s">
        <v>470</v>
      </c>
      <c r="W302" s="18">
        <v>2.2169069550999998</v>
      </c>
      <c r="X302" t="s">
        <v>745</v>
      </c>
      <c r="Y302" t="s">
        <v>130</v>
      </c>
      <c r="Z302" t="s">
        <v>746</v>
      </c>
      <c r="AA302" s="18">
        <v>0.9733642226</v>
      </c>
      <c r="AB302" s="19" t="s">
        <v>473</v>
      </c>
      <c r="AC302" t="s">
        <v>128</v>
      </c>
      <c r="AD302" t="s">
        <v>474</v>
      </c>
      <c r="AE302" s="18">
        <v>0.23006010690000001</v>
      </c>
      <c r="AF302" t="s">
        <v>2142</v>
      </c>
      <c r="AG302" t="s">
        <v>143</v>
      </c>
      <c r="AH302" t="s">
        <v>2143</v>
      </c>
      <c r="AI302" s="18">
        <v>0.25414823910000001</v>
      </c>
      <c r="AJ302" t="s">
        <v>2144</v>
      </c>
      <c r="AK302" t="s">
        <v>134</v>
      </c>
      <c r="AL302" t="s">
        <v>2145</v>
      </c>
      <c r="AM302" t="s">
        <v>2142</v>
      </c>
      <c r="AN302" t="s">
        <v>143</v>
      </c>
      <c r="AO302" t="s">
        <v>2143</v>
      </c>
      <c r="AP302" s="18">
        <v>0.23006010690000001</v>
      </c>
      <c r="AQ302" t="s">
        <v>123</v>
      </c>
      <c r="AR302" t="b">
        <f>ISNUMBER(SEARCH('Consulta Por Puntos Baloto'!$E$5,B302,1))</f>
        <v>0</v>
      </c>
      <c r="AS302">
        <f t="shared" si="8"/>
        <v>31</v>
      </c>
      <c r="AT302" t="str">
        <f t="shared" si="9"/>
        <v>Punto pago</v>
      </c>
    </row>
    <row r="303" spans="1:46">
      <c r="A303" t="s">
        <v>2146</v>
      </c>
      <c r="B303" t="s">
        <v>2147</v>
      </c>
      <c r="C303" s="18">
        <v>3.3072379471</v>
      </c>
      <c r="D303" t="s">
        <v>526</v>
      </c>
      <c r="E303" t="s">
        <v>128</v>
      </c>
      <c r="F303" t="s">
        <v>527</v>
      </c>
      <c r="G303" s="18">
        <v>1.0031349127</v>
      </c>
      <c r="H303" t="s">
        <v>64</v>
      </c>
      <c r="I303" t="s">
        <v>130</v>
      </c>
      <c r="J303" t="s">
        <v>661</v>
      </c>
      <c r="K303" s="18">
        <v>1.0213389483999999</v>
      </c>
      <c r="L303" t="s">
        <v>64</v>
      </c>
      <c r="M303" t="s">
        <v>130</v>
      </c>
      <c r="N303" t="s">
        <v>529</v>
      </c>
      <c r="O303" s="18">
        <v>1.4816799718</v>
      </c>
      <c r="P303" t="s">
        <v>1300</v>
      </c>
      <c r="Q303" t="s">
        <v>134</v>
      </c>
      <c r="R303" t="s">
        <v>1301</v>
      </c>
      <c r="S303" s="18">
        <v>4.5995166253999997</v>
      </c>
      <c r="T303" t="s">
        <v>496</v>
      </c>
      <c r="U303" t="s">
        <v>130</v>
      </c>
      <c r="V303" t="s">
        <v>497</v>
      </c>
      <c r="W303" s="18">
        <v>2.6906606985999999</v>
      </c>
      <c r="X303" t="s">
        <v>745</v>
      </c>
      <c r="Y303" t="s">
        <v>130</v>
      </c>
      <c r="Z303" t="s">
        <v>746</v>
      </c>
      <c r="AA303" s="18">
        <v>2.6906606985999999</v>
      </c>
      <c r="AB303" t="s">
        <v>2106</v>
      </c>
      <c r="AC303" t="s">
        <v>128</v>
      </c>
      <c r="AD303" t="s">
        <v>2107</v>
      </c>
      <c r="AE303" s="18">
        <v>0.1058525949</v>
      </c>
      <c r="AF303" t="s">
        <v>2148</v>
      </c>
      <c r="AG303" t="s">
        <v>143</v>
      </c>
      <c r="AH303" t="s">
        <v>2149</v>
      </c>
      <c r="AI303" s="18">
        <v>6.2562320300000002E-2</v>
      </c>
      <c r="AJ303" t="s">
        <v>1755</v>
      </c>
      <c r="AK303" t="s">
        <v>134</v>
      </c>
      <c r="AL303" t="s">
        <v>1756</v>
      </c>
      <c r="AM303" t="s">
        <v>1755</v>
      </c>
      <c r="AN303" t="s">
        <v>134</v>
      </c>
      <c r="AO303" t="s">
        <v>1756</v>
      </c>
      <c r="AP303" s="18">
        <v>6.2562320300000002E-2</v>
      </c>
      <c r="AQ303" t="s">
        <v>123</v>
      </c>
      <c r="AR303" t="b">
        <f>ISNUMBER(SEARCH('Consulta Por Puntos Baloto'!$E$5,B303,1))</f>
        <v>0</v>
      </c>
      <c r="AS303">
        <f t="shared" si="8"/>
        <v>35</v>
      </c>
      <c r="AT303" t="str">
        <f t="shared" si="9"/>
        <v>Punto red</v>
      </c>
    </row>
    <row r="304" spans="1:46">
      <c r="A304" t="s">
        <v>2150</v>
      </c>
      <c r="B304" t="s">
        <v>2151</v>
      </c>
      <c r="C304" s="18">
        <v>2.4509614517</v>
      </c>
      <c r="D304" t="s">
        <v>526</v>
      </c>
      <c r="E304" t="s">
        <v>128</v>
      </c>
      <c r="F304" t="s">
        <v>527</v>
      </c>
      <c r="G304" s="18">
        <v>0.19698645000000001</v>
      </c>
      <c r="H304" t="s">
        <v>64</v>
      </c>
      <c r="I304" t="s">
        <v>130</v>
      </c>
      <c r="J304" t="s">
        <v>529</v>
      </c>
      <c r="K304" s="18">
        <v>0.19698645000000001</v>
      </c>
      <c r="L304" t="s">
        <v>64</v>
      </c>
      <c r="M304" t="s">
        <v>130</v>
      </c>
      <c r="N304" t="s">
        <v>529</v>
      </c>
      <c r="O304" s="18">
        <v>0.86444923819999997</v>
      </c>
      <c r="P304" t="s">
        <v>1300</v>
      </c>
      <c r="Q304" t="s">
        <v>134</v>
      </c>
      <c r="R304" t="s">
        <v>1301</v>
      </c>
      <c r="S304" s="18">
        <v>4.1241029063000001</v>
      </c>
      <c r="T304" t="s">
        <v>496</v>
      </c>
      <c r="U304" t="s">
        <v>130</v>
      </c>
      <c r="V304" t="s">
        <v>497</v>
      </c>
      <c r="W304" s="18">
        <v>2.2483888600999999</v>
      </c>
      <c r="X304" t="s">
        <v>64</v>
      </c>
      <c r="Y304" t="s">
        <v>130</v>
      </c>
      <c r="Z304" t="s">
        <v>532</v>
      </c>
      <c r="AA304" s="18">
        <v>2.0919444958</v>
      </c>
      <c r="AB304" t="s">
        <v>533</v>
      </c>
      <c r="AC304" t="s">
        <v>128</v>
      </c>
      <c r="AD304" t="s">
        <v>534</v>
      </c>
      <c r="AE304" s="18">
        <v>0.10538916500000001</v>
      </c>
      <c r="AF304" t="s">
        <v>2152</v>
      </c>
      <c r="AG304" t="s">
        <v>143</v>
      </c>
      <c r="AH304" t="s">
        <v>2153</v>
      </c>
      <c r="AI304" s="18">
        <v>0.15245694949999999</v>
      </c>
      <c r="AJ304" t="s">
        <v>2154</v>
      </c>
      <c r="AK304" t="s">
        <v>134</v>
      </c>
      <c r="AL304" t="s">
        <v>2155</v>
      </c>
      <c r="AM304" t="s">
        <v>2152</v>
      </c>
      <c r="AN304" t="s">
        <v>143</v>
      </c>
      <c r="AO304" t="s">
        <v>2153</v>
      </c>
      <c r="AP304" s="18">
        <v>0.10538916500000001</v>
      </c>
      <c r="AQ304" t="s">
        <v>123</v>
      </c>
      <c r="AR304" t="b">
        <f>ISNUMBER(SEARCH('Consulta Por Puntos Baloto'!$E$5,B304,1))</f>
        <v>0</v>
      </c>
      <c r="AS304">
        <f t="shared" si="8"/>
        <v>31</v>
      </c>
      <c r="AT304" t="str">
        <f t="shared" si="9"/>
        <v>Punto pago</v>
      </c>
    </row>
    <row r="305" spans="1:46">
      <c r="A305" t="s">
        <v>2156</v>
      </c>
      <c r="B305" t="s">
        <v>2157</v>
      </c>
      <c r="C305" s="18">
        <v>5.3676944565999998</v>
      </c>
      <c r="D305" t="s">
        <v>463</v>
      </c>
      <c r="E305" t="s">
        <v>128</v>
      </c>
      <c r="F305" t="s">
        <v>464</v>
      </c>
      <c r="G305" s="18">
        <v>0.32954701580000001</v>
      </c>
      <c r="H305" t="s">
        <v>64</v>
      </c>
      <c r="I305" t="s">
        <v>471</v>
      </c>
      <c r="J305" t="s">
        <v>1641</v>
      </c>
      <c r="K305" s="18">
        <v>3.0429536595000002</v>
      </c>
      <c r="L305" t="s">
        <v>64</v>
      </c>
      <c r="M305" t="s">
        <v>130</v>
      </c>
      <c r="N305" t="s">
        <v>466</v>
      </c>
      <c r="O305" s="18">
        <v>2.349388018</v>
      </c>
      <c r="P305" t="s">
        <v>467</v>
      </c>
      <c r="Q305" t="s">
        <v>134</v>
      </c>
      <c r="R305" t="s">
        <v>468</v>
      </c>
      <c r="S305" s="18">
        <v>5.8807508099000003</v>
      </c>
      <c r="T305" t="s">
        <v>469</v>
      </c>
      <c r="U305" t="s">
        <v>130</v>
      </c>
      <c r="V305" t="s">
        <v>470</v>
      </c>
      <c r="W305" s="18">
        <v>0.32954701580000001</v>
      </c>
      <c r="X305" t="s">
        <v>64</v>
      </c>
      <c r="Y305" t="s">
        <v>471</v>
      </c>
      <c r="Z305" t="s">
        <v>472</v>
      </c>
      <c r="AA305" s="18">
        <v>3.3880632368999999</v>
      </c>
      <c r="AB305" s="19" t="s">
        <v>473</v>
      </c>
      <c r="AC305" t="s">
        <v>128</v>
      </c>
      <c r="AD305" t="s">
        <v>474</v>
      </c>
      <c r="AE305" s="18">
        <v>4.9316177500000002E-2</v>
      </c>
      <c r="AF305" t="s">
        <v>1642</v>
      </c>
      <c r="AG305" t="s">
        <v>143</v>
      </c>
      <c r="AH305" t="s">
        <v>1643</v>
      </c>
      <c r="AI305" s="18">
        <v>0</v>
      </c>
      <c r="AJ305" t="s">
        <v>2158</v>
      </c>
      <c r="AK305" t="s">
        <v>134</v>
      </c>
      <c r="AL305" t="s">
        <v>2159</v>
      </c>
      <c r="AM305" t="s">
        <v>2158</v>
      </c>
      <c r="AN305" t="s">
        <v>134</v>
      </c>
      <c r="AO305" t="s">
        <v>2159</v>
      </c>
      <c r="AP305" s="18">
        <v>0</v>
      </c>
      <c r="AQ305" t="s">
        <v>123</v>
      </c>
      <c r="AR305" t="b">
        <f>ISNUMBER(SEARCH('Consulta Por Puntos Baloto'!$E$5,B305,1))</f>
        <v>0</v>
      </c>
      <c r="AS305">
        <f t="shared" si="8"/>
        <v>35</v>
      </c>
      <c r="AT305" t="str">
        <f t="shared" si="9"/>
        <v>Punto red</v>
      </c>
    </row>
    <row r="306" spans="1:46">
      <c r="A306" t="s">
        <v>2160</v>
      </c>
      <c r="B306" t="s">
        <v>2161</v>
      </c>
      <c r="C306" s="18">
        <v>2.4644222643</v>
      </c>
      <c r="D306" t="s">
        <v>463</v>
      </c>
      <c r="E306" t="s">
        <v>128</v>
      </c>
      <c r="F306" t="s">
        <v>464</v>
      </c>
      <c r="G306" s="18">
        <v>0.78091255690000005</v>
      </c>
      <c r="H306" t="s">
        <v>64</v>
      </c>
      <c r="I306" t="s">
        <v>130</v>
      </c>
      <c r="J306" t="s">
        <v>2097</v>
      </c>
      <c r="K306" s="18">
        <v>1.8772797161999999</v>
      </c>
      <c r="L306" t="s">
        <v>64</v>
      </c>
      <c r="M306" t="s">
        <v>130</v>
      </c>
      <c r="N306" t="s">
        <v>466</v>
      </c>
      <c r="O306" s="18">
        <v>1.1338058019999999</v>
      </c>
      <c r="P306" t="s">
        <v>467</v>
      </c>
      <c r="Q306" t="s">
        <v>134</v>
      </c>
      <c r="R306" t="s">
        <v>468</v>
      </c>
      <c r="S306" s="18">
        <v>3.4886978127999999</v>
      </c>
      <c r="T306" t="s">
        <v>469</v>
      </c>
      <c r="U306" t="s">
        <v>130</v>
      </c>
      <c r="V306" t="s">
        <v>470</v>
      </c>
      <c r="W306" s="18">
        <v>2.978472402</v>
      </c>
      <c r="X306" t="s">
        <v>745</v>
      </c>
      <c r="Y306" t="s">
        <v>130</v>
      </c>
      <c r="Z306" t="s">
        <v>746</v>
      </c>
      <c r="AA306" s="18">
        <v>1.4168212998</v>
      </c>
      <c r="AB306" s="19" t="s">
        <v>473</v>
      </c>
      <c r="AC306" t="s">
        <v>128</v>
      </c>
      <c r="AD306" t="s">
        <v>474</v>
      </c>
      <c r="AE306" s="18">
        <v>0.25337272960000001</v>
      </c>
      <c r="AF306" t="s">
        <v>2162</v>
      </c>
      <c r="AG306" t="s">
        <v>143</v>
      </c>
      <c r="AH306" t="s">
        <v>2163</v>
      </c>
      <c r="AI306" s="18">
        <v>0.1050194629</v>
      </c>
      <c r="AJ306" t="s">
        <v>2164</v>
      </c>
      <c r="AK306" t="s">
        <v>134</v>
      </c>
      <c r="AL306" t="s">
        <v>2165</v>
      </c>
      <c r="AM306" t="s">
        <v>2164</v>
      </c>
      <c r="AN306" t="s">
        <v>134</v>
      </c>
      <c r="AO306" t="s">
        <v>2165</v>
      </c>
      <c r="AP306" s="18">
        <v>0.1050194629</v>
      </c>
      <c r="AQ306" t="s">
        <v>123</v>
      </c>
      <c r="AR306" t="b">
        <f>ISNUMBER(SEARCH('Consulta Por Puntos Baloto'!$E$5,B306,1))</f>
        <v>0</v>
      </c>
      <c r="AS306">
        <f t="shared" si="8"/>
        <v>35</v>
      </c>
      <c r="AT306" t="str">
        <f t="shared" si="9"/>
        <v>Punto red</v>
      </c>
    </row>
    <row r="307" spans="1:46">
      <c r="A307" t="s">
        <v>2166</v>
      </c>
      <c r="B307" t="s">
        <v>2167</v>
      </c>
      <c r="C307" s="18">
        <v>2.3836716979000001</v>
      </c>
      <c r="D307" t="s">
        <v>463</v>
      </c>
      <c r="E307" t="s">
        <v>128</v>
      </c>
      <c r="F307" t="s">
        <v>464</v>
      </c>
      <c r="G307" s="18">
        <v>0.52767899610000002</v>
      </c>
      <c r="H307" t="s">
        <v>64</v>
      </c>
      <c r="I307" t="s">
        <v>130</v>
      </c>
      <c r="J307" t="s">
        <v>2097</v>
      </c>
      <c r="K307" s="18">
        <v>1.4686189474</v>
      </c>
      <c r="L307" t="s">
        <v>64</v>
      </c>
      <c r="M307" t="s">
        <v>130</v>
      </c>
      <c r="N307" t="s">
        <v>466</v>
      </c>
      <c r="O307" s="18">
        <v>0.96531919310000003</v>
      </c>
      <c r="P307" t="s">
        <v>467</v>
      </c>
      <c r="Q307" t="s">
        <v>134</v>
      </c>
      <c r="R307" t="s">
        <v>468</v>
      </c>
      <c r="S307" s="18">
        <v>3.7603649422999998</v>
      </c>
      <c r="T307" t="s">
        <v>469</v>
      </c>
      <c r="U307" t="s">
        <v>130</v>
      </c>
      <c r="V307" t="s">
        <v>470</v>
      </c>
      <c r="W307" s="18">
        <v>2.5326153152000002</v>
      </c>
      <c r="X307" t="s">
        <v>745</v>
      </c>
      <c r="Y307" t="s">
        <v>130</v>
      </c>
      <c r="Z307" t="s">
        <v>746</v>
      </c>
      <c r="AA307" s="18">
        <v>0.91457137119999998</v>
      </c>
      <c r="AB307" s="19" t="s">
        <v>473</v>
      </c>
      <c r="AC307" t="s">
        <v>128</v>
      </c>
      <c r="AD307" t="s">
        <v>474</v>
      </c>
      <c r="AE307" s="18">
        <v>0.27791898920000002</v>
      </c>
      <c r="AF307" t="s">
        <v>2168</v>
      </c>
      <c r="AG307" t="s">
        <v>143</v>
      </c>
      <c r="AH307" t="s">
        <v>2169</v>
      </c>
      <c r="AI307" s="18">
        <v>8.9816908200000004E-2</v>
      </c>
      <c r="AJ307" t="s">
        <v>2170</v>
      </c>
      <c r="AK307" t="s">
        <v>134</v>
      </c>
      <c r="AL307" t="s">
        <v>2171</v>
      </c>
      <c r="AM307" t="s">
        <v>2170</v>
      </c>
      <c r="AN307" t="s">
        <v>134</v>
      </c>
      <c r="AO307" t="s">
        <v>2171</v>
      </c>
      <c r="AP307" s="18">
        <v>8.9816908200000004E-2</v>
      </c>
      <c r="AQ307" t="s">
        <v>123</v>
      </c>
      <c r="AR307" t="b">
        <f>ISNUMBER(SEARCH('Consulta Por Puntos Baloto'!$E$5,B307,1))</f>
        <v>0</v>
      </c>
      <c r="AS307">
        <f t="shared" si="8"/>
        <v>35</v>
      </c>
      <c r="AT307" t="str">
        <f t="shared" si="9"/>
        <v>Punto red</v>
      </c>
    </row>
    <row r="308" spans="1:46">
      <c r="A308" t="s">
        <v>2172</v>
      </c>
      <c r="B308" t="s">
        <v>2173</v>
      </c>
      <c r="C308" s="18">
        <v>2.0274712575999998</v>
      </c>
      <c r="D308" t="s">
        <v>584</v>
      </c>
      <c r="E308" t="s">
        <v>128</v>
      </c>
      <c r="F308" t="s">
        <v>585</v>
      </c>
      <c r="G308" s="18">
        <v>0.82501570329999996</v>
      </c>
      <c r="H308" t="s">
        <v>64</v>
      </c>
      <c r="I308" t="s">
        <v>130</v>
      </c>
      <c r="J308" t="s">
        <v>1722</v>
      </c>
      <c r="K308" s="18">
        <v>1.0564809044000001</v>
      </c>
      <c r="L308" t="s">
        <v>64</v>
      </c>
      <c r="M308" t="s">
        <v>130</v>
      </c>
      <c r="N308" t="s">
        <v>629</v>
      </c>
      <c r="O308" s="18">
        <v>4.2337379461999998</v>
      </c>
      <c r="P308" t="s">
        <v>588</v>
      </c>
      <c r="Q308" t="s">
        <v>134</v>
      </c>
      <c r="R308" t="s">
        <v>589</v>
      </c>
      <c r="S308" s="18">
        <v>1.2458246830999999</v>
      </c>
      <c r="T308" t="s">
        <v>469</v>
      </c>
      <c r="U308" t="s">
        <v>130</v>
      </c>
      <c r="V308" t="s">
        <v>470</v>
      </c>
      <c r="W308" s="18">
        <v>4.0839950539999998</v>
      </c>
      <c r="X308" t="s">
        <v>64</v>
      </c>
      <c r="Y308" t="s">
        <v>130</v>
      </c>
      <c r="Z308" t="s">
        <v>690</v>
      </c>
      <c r="AA308" s="18">
        <v>1.2458246830999999</v>
      </c>
      <c r="AB308" t="s">
        <v>591</v>
      </c>
      <c r="AC308" t="s">
        <v>128</v>
      </c>
      <c r="AD308" t="s">
        <v>592</v>
      </c>
      <c r="AE308" s="18">
        <v>6.9754491000000004E-3</v>
      </c>
      <c r="AF308" t="s">
        <v>2174</v>
      </c>
      <c r="AG308" t="s">
        <v>143</v>
      </c>
      <c r="AH308" t="s">
        <v>2175</v>
      </c>
      <c r="AI308" s="18">
        <v>2.8962406600000001E-2</v>
      </c>
      <c r="AJ308" t="s">
        <v>2176</v>
      </c>
      <c r="AK308" t="s">
        <v>134</v>
      </c>
      <c r="AL308" t="s">
        <v>2177</v>
      </c>
      <c r="AM308" t="s">
        <v>2174</v>
      </c>
      <c r="AN308" t="s">
        <v>143</v>
      </c>
      <c r="AO308" t="s">
        <v>2175</v>
      </c>
      <c r="AP308" s="18">
        <v>6.9754491000000004E-3</v>
      </c>
      <c r="AQ308" t="s">
        <v>123</v>
      </c>
      <c r="AR308" t="b">
        <f>ISNUMBER(SEARCH('Consulta Por Puntos Baloto'!$E$5,B308,1))</f>
        <v>0</v>
      </c>
      <c r="AS308">
        <f t="shared" si="8"/>
        <v>31</v>
      </c>
      <c r="AT308" t="str">
        <f t="shared" si="9"/>
        <v>Punto pago</v>
      </c>
    </row>
    <row r="309" spans="1:46">
      <c r="A309" t="s">
        <v>2178</v>
      </c>
      <c r="B309" t="s">
        <v>2179</v>
      </c>
      <c r="C309" s="18">
        <v>2.3385937004000001</v>
      </c>
      <c r="D309" t="s">
        <v>463</v>
      </c>
      <c r="E309" t="s">
        <v>128</v>
      </c>
      <c r="F309" t="s">
        <v>464</v>
      </c>
      <c r="G309" s="18">
        <v>0.80013754619999999</v>
      </c>
      <c r="H309" t="s">
        <v>64</v>
      </c>
      <c r="I309" t="s">
        <v>130</v>
      </c>
      <c r="J309" t="s">
        <v>1745</v>
      </c>
      <c r="K309" s="18">
        <v>2.0053666934000001</v>
      </c>
      <c r="L309" t="s">
        <v>64</v>
      </c>
      <c r="M309" t="s">
        <v>130</v>
      </c>
      <c r="N309" t="s">
        <v>466</v>
      </c>
      <c r="O309" s="18">
        <v>1.2880765559</v>
      </c>
      <c r="P309" t="s">
        <v>467</v>
      </c>
      <c r="Q309" t="s">
        <v>134</v>
      </c>
      <c r="R309" t="s">
        <v>468</v>
      </c>
      <c r="S309" s="18">
        <v>3.3331286156000002</v>
      </c>
      <c r="T309" t="s">
        <v>469</v>
      </c>
      <c r="U309" t="s">
        <v>130</v>
      </c>
      <c r="V309" t="s">
        <v>470</v>
      </c>
      <c r="W309" s="18">
        <v>2.9627675622999998</v>
      </c>
      <c r="X309" t="s">
        <v>745</v>
      </c>
      <c r="Y309" t="s">
        <v>130</v>
      </c>
      <c r="Z309" t="s">
        <v>746</v>
      </c>
      <c r="AA309" s="18">
        <v>1.5054061644000001</v>
      </c>
      <c r="AB309" s="19" t="s">
        <v>473</v>
      </c>
      <c r="AC309" t="s">
        <v>128</v>
      </c>
      <c r="AD309" t="s">
        <v>474</v>
      </c>
      <c r="AE309" s="18">
        <v>0.23233426260000001</v>
      </c>
      <c r="AF309" t="s">
        <v>2162</v>
      </c>
      <c r="AG309" t="s">
        <v>143</v>
      </c>
      <c r="AH309" t="s">
        <v>2163</v>
      </c>
      <c r="AI309" s="18">
        <v>6.4743664899999998E-2</v>
      </c>
      <c r="AJ309" t="s">
        <v>2164</v>
      </c>
      <c r="AK309" t="s">
        <v>134</v>
      </c>
      <c r="AL309" t="s">
        <v>2165</v>
      </c>
      <c r="AM309" t="s">
        <v>2164</v>
      </c>
      <c r="AN309" t="s">
        <v>134</v>
      </c>
      <c r="AO309" t="s">
        <v>2165</v>
      </c>
      <c r="AP309" s="18">
        <v>6.4743664899999998E-2</v>
      </c>
      <c r="AQ309" t="s">
        <v>123</v>
      </c>
      <c r="AR309" t="b">
        <f>ISNUMBER(SEARCH('Consulta Por Puntos Baloto'!$E$5,B309,1))</f>
        <v>0</v>
      </c>
      <c r="AS309">
        <f t="shared" si="8"/>
        <v>35</v>
      </c>
      <c r="AT309" t="str">
        <f t="shared" si="9"/>
        <v>Punto red</v>
      </c>
    </row>
    <row r="310" spans="1:46">
      <c r="A310" t="s">
        <v>2180</v>
      </c>
      <c r="B310" t="s">
        <v>2181</v>
      </c>
      <c r="C310" s="18">
        <v>0.73674308320000004</v>
      </c>
      <c r="D310" t="s">
        <v>892</v>
      </c>
      <c r="E310" t="s">
        <v>893</v>
      </c>
      <c r="F310" t="s">
        <v>894</v>
      </c>
      <c r="G310" s="18">
        <v>0.62595845930000005</v>
      </c>
      <c r="H310" t="s">
        <v>64</v>
      </c>
      <c r="I310" t="s">
        <v>895</v>
      </c>
      <c r="J310" t="s">
        <v>896</v>
      </c>
      <c r="K310" s="18">
        <v>47.038811631999998</v>
      </c>
      <c r="L310" t="s">
        <v>64</v>
      </c>
      <c r="M310" t="s">
        <v>154</v>
      </c>
      <c r="N310" t="s">
        <v>156</v>
      </c>
      <c r="O310" s="18">
        <v>0.65030323349999997</v>
      </c>
      <c r="P310" t="s">
        <v>897</v>
      </c>
      <c r="Q310" t="s">
        <v>893</v>
      </c>
      <c r="R310" t="s">
        <v>898</v>
      </c>
      <c r="S310" s="18">
        <v>73.572288183200001</v>
      </c>
      <c r="T310" t="s">
        <v>111</v>
      </c>
      <c r="U310" t="s">
        <v>112</v>
      </c>
      <c r="V310" t="s">
        <v>113</v>
      </c>
      <c r="W310" s="18">
        <v>45.767401173800003</v>
      </c>
      <c r="X310" t="s">
        <v>64</v>
      </c>
      <c r="Y310" t="s">
        <v>154</v>
      </c>
      <c r="Z310" t="s">
        <v>159</v>
      </c>
      <c r="AA310" s="18">
        <v>47.803551321299999</v>
      </c>
      <c r="AB310" s="19" t="s">
        <v>899</v>
      </c>
      <c r="AC310" t="s">
        <v>151</v>
      </c>
      <c r="AD310" t="s">
        <v>900</v>
      </c>
      <c r="AE310" s="18">
        <v>0.66751346440000003</v>
      </c>
      <c r="AF310" t="s">
        <v>1964</v>
      </c>
      <c r="AG310" t="s">
        <v>893</v>
      </c>
      <c r="AH310" t="s">
        <v>1965</v>
      </c>
      <c r="AI310" s="18">
        <v>0.10962021199999999</v>
      </c>
      <c r="AJ310" t="s">
        <v>2182</v>
      </c>
      <c r="AK310" t="s">
        <v>893</v>
      </c>
      <c r="AL310" t="s">
        <v>2183</v>
      </c>
      <c r="AM310" t="s">
        <v>2182</v>
      </c>
      <c r="AN310" t="s">
        <v>893</v>
      </c>
      <c r="AO310" t="s">
        <v>2183</v>
      </c>
      <c r="AP310" s="18">
        <v>0.10962021199999999</v>
      </c>
      <c r="AQ310" t="s">
        <v>123</v>
      </c>
      <c r="AR310" t="b">
        <f>ISNUMBER(SEARCH('Consulta Por Puntos Baloto'!$E$5,B310,1))</f>
        <v>0</v>
      </c>
      <c r="AS310">
        <f t="shared" si="8"/>
        <v>35</v>
      </c>
      <c r="AT310" t="str">
        <f t="shared" si="9"/>
        <v>Punto red</v>
      </c>
    </row>
    <row r="311" spans="1:46">
      <c r="A311" t="s">
        <v>2184</v>
      </c>
      <c r="B311" t="s">
        <v>2185</v>
      </c>
      <c r="C311" s="18">
        <v>0.72146814429999995</v>
      </c>
      <c r="D311" t="s">
        <v>892</v>
      </c>
      <c r="E311" t="s">
        <v>893</v>
      </c>
      <c r="F311" t="s">
        <v>894</v>
      </c>
      <c r="G311" s="18">
        <v>0.41729067019999999</v>
      </c>
      <c r="H311" t="s">
        <v>64</v>
      </c>
      <c r="I311" t="s">
        <v>895</v>
      </c>
      <c r="J311" t="s">
        <v>896</v>
      </c>
      <c r="K311" s="18">
        <v>46.870085189699999</v>
      </c>
      <c r="L311" t="s">
        <v>64</v>
      </c>
      <c r="M311" t="s">
        <v>154</v>
      </c>
      <c r="N311" t="s">
        <v>156</v>
      </c>
      <c r="O311" s="18">
        <v>0.43623352240000002</v>
      </c>
      <c r="P311" t="s">
        <v>897</v>
      </c>
      <c r="Q311" t="s">
        <v>893</v>
      </c>
      <c r="R311" t="s">
        <v>898</v>
      </c>
      <c r="S311" s="18">
        <v>73.600130082600003</v>
      </c>
      <c r="T311" t="s">
        <v>111</v>
      </c>
      <c r="U311" t="s">
        <v>112</v>
      </c>
      <c r="V311" t="s">
        <v>113</v>
      </c>
      <c r="W311" s="18">
        <v>45.596491891399999</v>
      </c>
      <c r="X311" t="s">
        <v>64</v>
      </c>
      <c r="Y311" t="s">
        <v>154</v>
      </c>
      <c r="Z311" t="s">
        <v>159</v>
      </c>
      <c r="AA311" s="18">
        <v>47.632607693899999</v>
      </c>
      <c r="AB311" s="19" t="s">
        <v>899</v>
      </c>
      <c r="AC311" t="s">
        <v>151</v>
      </c>
      <c r="AD311" t="s">
        <v>900</v>
      </c>
      <c r="AE311" s="18">
        <v>0.64518791900000005</v>
      </c>
      <c r="AF311" t="s">
        <v>1964</v>
      </c>
      <c r="AG311" t="s">
        <v>893</v>
      </c>
      <c r="AH311" t="s">
        <v>1965</v>
      </c>
      <c r="AI311" s="18">
        <v>0.23691969839999999</v>
      </c>
      <c r="AJ311" t="s">
        <v>2182</v>
      </c>
      <c r="AK311" t="s">
        <v>893</v>
      </c>
      <c r="AL311" t="s">
        <v>2183</v>
      </c>
      <c r="AM311" t="s">
        <v>2182</v>
      </c>
      <c r="AN311" t="s">
        <v>893</v>
      </c>
      <c r="AO311" t="s">
        <v>2183</v>
      </c>
      <c r="AP311" s="18">
        <v>0.23691969839999999</v>
      </c>
      <c r="AQ311" t="s">
        <v>123</v>
      </c>
      <c r="AR311" t="b">
        <f>ISNUMBER(SEARCH('Consulta Por Puntos Baloto'!$E$5,B311,1))</f>
        <v>0</v>
      </c>
      <c r="AS311">
        <f t="shared" si="8"/>
        <v>35</v>
      </c>
      <c r="AT311" t="str">
        <f t="shared" si="9"/>
        <v>Punto red</v>
      </c>
    </row>
    <row r="312" spans="1:46">
      <c r="A312" t="s">
        <v>2186</v>
      </c>
      <c r="B312" t="s">
        <v>2187</v>
      </c>
      <c r="C312" s="18">
        <v>1.589648433</v>
      </c>
      <c r="D312" t="s">
        <v>892</v>
      </c>
      <c r="E312" t="s">
        <v>893</v>
      </c>
      <c r="F312" t="s">
        <v>894</v>
      </c>
      <c r="G312" s="18">
        <v>0.85413655499999996</v>
      </c>
      <c r="H312" t="s">
        <v>64</v>
      </c>
      <c r="I312" t="s">
        <v>895</v>
      </c>
      <c r="J312" t="s">
        <v>896</v>
      </c>
      <c r="K312" s="18">
        <v>46.749172652799999</v>
      </c>
      <c r="L312" t="s">
        <v>64</v>
      </c>
      <c r="M312" t="s">
        <v>154</v>
      </c>
      <c r="N312" t="s">
        <v>156</v>
      </c>
      <c r="O312" s="18">
        <v>0.76858337350000006</v>
      </c>
      <c r="P312" t="s">
        <v>897</v>
      </c>
      <c r="Q312" t="s">
        <v>893</v>
      </c>
      <c r="R312" t="s">
        <v>898</v>
      </c>
      <c r="S312" s="18">
        <v>73.024166965199996</v>
      </c>
      <c r="T312" t="s">
        <v>111</v>
      </c>
      <c r="U312" t="s">
        <v>112</v>
      </c>
      <c r="V312" t="s">
        <v>113</v>
      </c>
      <c r="W312" s="18">
        <v>45.459775506200003</v>
      </c>
      <c r="X312" t="s">
        <v>64</v>
      </c>
      <c r="Y312" t="s">
        <v>154</v>
      </c>
      <c r="Z312" t="s">
        <v>159</v>
      </c>
      <c r="AA312" s="18">
        <v>47.495137069099997</v>
      </c>
      <c r="AB312" s="19" t="s">
        <v>899</v>
      </c>
      <c r="AC312" t="s">
        <v>151</v>
      </c>
      <c r="AD312" t="s">
        <v>900</v>
      </c>
      <c r="AE312" s="18">
        <v>1.5157754084999999</v>
      </c>
      <c r="AF312" t="s">
        <v>1964</v>
      </c>
      <c r="AG312" t="s">
        <v>893</v>
      </c>
      <c r="AH312" t="s">
        <v>1965</v>
      </c>
      <c r="AI312" s="18">
        <v>0.40307428360000003</v>
      </c>
      <c r="AJ312" t="s">
        <v>1984</v>
      </c>
      <c r="AK312" t="s">
        <v>893</v>
      </c>
      <c r="AL312" t="s">
        <v>1985</v>
      </c>
      <c r="AM312" t="s">
        <v>1984</v>
      </c>
      <c r="AN312" t="s">
        <v>893</v>
      </c>
      <c r="AO312" t="s">
        <v>1985</v>
      </c>
      <c r="AP312" s="18">
        <v>0.40307428360000003</v>
      </c>
      <c r="AQ312" t="s">
        <v>123</v>
      </c>
      <c r="AR312" t="b">
        <f>ISNUMBER(SEARCH('Consulta Por Puntos Baloto'!$E$5,B312,1))</f>
        <v>0</v>
      </c>
      <c r="AS312">
        <f t="shared" si="8"/>
        <v>35</v>
      </c>
      <c r="AT312" t="str">
        <f t="shared" si="9"/>
        <v>Punto red</v>
      </c>
    </row>
    <row r="313" spans="1:46">
      <c r="A313" t="s">
        <v>2188</v>
      </c>
      <c r="B313" t="s">
        <v>2189</v>
      </c>
      <c r="C313" s="18">
        <v>1.2171483966000001</v>
      </c>
      <c r="D313" t="s">
        <v>892</v>
      </c>
      <c r="E313" t="s">
        <v>893</v>
      </c>
      <c r="F313" t="s">
        <v>894</v>
      </c>
      <c r="G313" s="18">
        <v>1.3997247334</v>
      </c>
      <c r="H313" t="s">
        <v>64</v>
      </c>
      <c r="I313" t="s">
        <v>895</v>
      </c>
      <c r="J313" t="s">
        <v>896</v>
      </c>
      <c r="K313" s="18">
        <v>45.256379355599996</v>
      </c>
      <c r="L313" t="s">
        <v>64</v>
      </c>
      <c r="M313" t="s">
        <v>154</v>
      </c>
      <c r="N313" t="s">
        <v>156</v>
      </c>
      <c r="O313" s="18">
        <v>1.4595729238999999</v>
      </c>
      <c r="P313" t="s">
        <v>897</v>
      </c>
      <c r="Q313" t="s">
        <v>893</v>
      </c>
      <c r="R313" t="s">
        <v>898</v>
      </c>
      <c r="S313" s="18">
        <v>75.124472738700007</v>
      </c>
      <c r="T313" t="s">
        <v>111</v>
      </c>
      <c r="U313" t="s">
        <v>112</v>
      </c>
      <c r="V313" t="s">
        <v>113</v>
      </c>
      <c r="W313" s="18">
        <v>43.992016298000003</v>
      </c>
      <c r="X313" t="s">
        <v>64</v>
      </c>
      <c r="Y313" t="s">
        <v>154</v>
      </c>
      <c r="Z313" t="s">
        <v>159</v>
      </c>
      <c r="AA313" s="18">
        <v>46.0281664631</v>
      </c>
      <c r="AB313" s="19" t="s">
        <v>899</v>
      </c>
      <c r="AC313" t="s">
        <v>151</v>
      </c>
      <c r="AD313" t="s">
        <v>900</v>
      </c>
      <c r="AE313" s="18">
        <v>0.94322279919999996</v>
      </c>
      <c r="AF313" t="s">
        <v>1974</v>
      </c>
      <c r="AG313" t="s">
        <v>893</v>
      </c>
      <c r="AH313" t="s">
        <v>1975</v>
      </c>
      <c r="AI313" s="18">
        <v>0.83497252830000002</v>
      </c>
      <c r="AJ313" t="s">
        <v>1980</v>
      </c>
      <c r="AK313" t="s">
        <v>893</v>
      </c>
      <c r="AL313" t="s">
        <v>1981</v>
      </c>
      <c r="AM313" t="s">
        <v>1980</v>
      </c>
      <c r="AN313" t="s">
        <v>893</v>
      </c>
      <c r="AO313" t="s">
        <v>1981</v>
      </c>
      <c r="AP313" s="18">
        <v>0.83497252830000002</v>
      </c>
      <c r="AQ313" t="s">
        <v>123</v>
      </c>
      <c r="AR313" t="b">
        <f>ISNUMBER(SEARCH('Consulta Por Puntos Baloto'!$E$5,B313,1))</f>
        <v>0</v>
      </c>
      <c r="AS313">
        <f t="shared" si="8"/>
        <v>35</v>
      </c>
      <c r="AT313" t="str">
        <f t="shared" si="9"/>
        <v>Punto red</v>
      </c>
    </row>
    <row r="314" spans="1:46">
      <c r="A314" t="s">
        <v>2190</v>
      </c>
      <c r="B314" t="s">
        <v>2191</v>
      </c>
      <c r="C314" s="18">
        <v>0.79040183509999995</v>
      </c>
      <c r="D314" t="s">
        <v>892</v>
      </c>
      <c r="E314" t="s">
        <v>893</v>
      </c>
      <c r="F314" t="s">
        <v>894</v>
      </c>
      <c r="G314" s="18">
        <v>0.2587399071</v>
      </c>
      <c r="H314" t="s">
        <v>64</v>
      </c>
      <c r="I314" t="s">
        <v>895</v>
      </c>
      <c r="J314" t="s">
        <v>896</v>
      </c>
      <c r="K314" s="18">
        <v>46.7405949714</v>
      </c>
      <c r="L314" t="s">
        <v>64</v>
      </c>
      <c r="M314" t="s">
        <v>154</v>
      </c>
      <c r="N314" t="s">
        <v>156</v>
      </c>
      <c r="O314" s="18">
        <v>0.25477670450000001</v>
      </c>
      <c r="P314" t="s">
        <v>897</v>
      </c>
      <c r="Q314" t="s">
        <v>893</v>
      </c>
      <c r="R314" t="s">
        <v>898</v>
      </c>
      <c r="S314" s="18">
        <v>73.5937774537</v>
      </c>
      <c r="T314" t="s">
        <v>111</v>
      </c>
      <c r="U314" t="s">
        <v>112</v>
      </c>
      <c r="V314" t="s">
        <v>113</v>
      </c>
      <c r="W314" s="18">
        <v>45.4646454859</v>
      </c>
      <c r="X314" t="s">
        <v>64</v>
      </c>
      <c r="Y314" t="s">
        <v>154</v>
      </c>
      <c r="Z314" t="s">
        <v>159</v>
      </c>
      <c r="AA314" s="18">
        <v>47.500705983000003</v>
      </c>
      <c r="AB314" s="19" t="s">
        <v>899</v>
      </c>
      <c r="AC314" t="s">
        <v>151</v>
      </c>
      <c r="AD314" t="s">
        <v>900</v>
      </c>
      <c r="AE314" s="18">
        <v>0.71376001200000005</v>
      </c>
      <c r="AF314" t="s">
        <v>1964</v>
      </c>
      <c r="AG314" t="s">
        <v>893</v>
      </c>
      <c r="AH314" t="s">
        <v>1965</v>
      </c>
      <c r="AI314" s="18">
        <v>0.26891056610000003</v>
      </c>
      <c r="AJ314" t="s">
        <v>2192</v>
      </c>
      <c r="AK314" t="s">
        <v>893</v>
      </c>
      <c r="AL314" t="s">
        <v>2193</v>
      </c>
      <c r="AM314" t="s">
        <v>897</v>
      </c>
      <c r="AN314" t="s">
        <v>893</v>
      </c>
      <c r="AO314" t="s">
        <v>898</v>
      </c>
      <c r="AP314" s="18">
        <v>0.25477670450000001</v>
      </c>
      <c r="AQ314" t="s">
        <v>123</v>
      </c>
      <c r="AR314" t="b">
        <f>ISNUMBER(SEARCH('Consulta Por Puntos Baloto'!$E$5,B314,1))</f>
        <v>0</v>
      </c>
      <c r="AS314">
        <f t="shared" si="8"/>
        <v>15</v>
      </c>
      <c r="AT314" t="str">
        <f t="shared" si="9"/>
        <v>Punto Cencosud</v>
      </c>
    </row>
    <row r="315" spans="1:46">
      <c r="A315" t="s">
        <v>2194</v>
      </c>
      <c r="B315" t="s">
        <v>2195</v>
      </c>
      <c r="C315" s="18">
        <v>0.2430440291</v>
      </c>
      <c r="D315" t="s">
        <v>892</v>
      </c>
      <c r="E315" t="s">
        <v>893</v>
      </c>
      <c r="F315" t="s">
        <v>894</v>
      </c>
      <c r="G315" s="18">
        <v>0.99146199430000004</v>
      </c>
      <c r="H315" t="s">
        <v>64</v>
      </c>
      <c r="I315" t="s">
        <v>895</v>
      </c>
      <c r="J315" t="s">
        <v>896</v>
      </c>
      <c r="K315" s="18">
        <v>46.518767346399997</v>
      </c>
      <c r="L315" t="s">
        <v>64</v>
      </c>
      <c r="M315" t="s">
        <v>154</v>
      </c>
      <c r="N315" t="s">
        <v>156</v>
      </c>
      <c r="O315" s="18">
        <v>1.0740548579</v>
      </c>
      <c r="P315" t="s">
        <v>897</v>
      </c>
      <c r="Q315" t="s">
        <v>893</v>
      </c>
      <c r="R315" t="s">
        <v>898</v>
      </c>
      <c r="S315" s="18">
        <v>74.442356648800001</v>
      </c>
      <c r="T315" t="s">
        <v>111</v>
      </c>
      <c r="U315" t="s">
        <v>112</v>
      </c>
      <c r="V315" t="s">
        <v>113</v>
      </c>
      <c r="W315" s="18">
        <v>45.259453161400003</v>
      </c>
      <c r="X315" t="s">
        <v>64</v>
      </c>
      <c r="Y315" t="s">
        <v>154</v>
      </c>
      <c r="Z315" t="s">
        <v>159</v>
      </c>
      <c r="AA315" s="18">
        <v>47.295506870899999</v>
      </c>
      <c r="AB315" s="19" t="s">
        <v>899</v>
      </c>
      <c r="AC315" t="s">
        <v>151</v>
      </c>
      <c r="AD315" t="s">
        <v>900</v>
      </c>
      <c r="AE315" s="18">
        <v>0.2219390956</v>
      </c>
      <c r="AF315" t="s">
        <v>901</v>
      </c>
      <c r="AG315" t="s">
        <v>893</v>
      </c>
      <c r="AH315" t="s">
        <v>902</v>
      </c>
      <c r="AI315" s="18">
        <v>0.1090747066</v>
      </c>
      <c r="AJ315" t="s">
        <v>903</v>
      </c>
      <c r="AK315" t="s">
        <v>893</v>
      </c>
      <c r="AL315" t="s">
        <v>904</v>
      </c>
      <c r="AM315" t="s">
        <v>903</v>
      </c>
      <c r="AN315" t="s">
        <v>893</v>
      </c>
      <c r="AO315" t="s">
        <v>904</v>
      </c>
      <c r="AP315" s="18">
        <v>0.1090747066</v>
      </c>
      <c r="AQ315" t="s">
        <v>123</v>
      </c>
      <c r="AR315" t="b">
        <f>ISNUMBER(SEARCH('Consulta Por Puntos Baloto'!$E$5,B315,1))</f>
        <v>0</v>
      </c>
      <c r="AS315">
        <f t="shared" si="8"/>
        <v>35</v>
      </c>
      <c r="AT315" t="str">
        <f t="shared" si="9"/>
        <v>Punto red</v>
      </c>
    </row>
    <row r="316" spans="1:46">
      <c r="A316" t="s">
        <v>2196</v>
      </c>
      <c r="B316" t="s">
        <v>2197</v>
      </c>
      <c r="C316" s="18">
        <v>17.514355399100001</v>
      </c>
      <c r="D316" t="s">
        <v>892</v>
      </c>
      <c r="E316" t="s">
        <v>893</v>
      </c>
      <c r="F316" t="s">
        <v>894</v>
      </c>
      <c r="G316" s="18">
        <v>16.9535052401</v>
      </c>
      <c r="H316" t="s">
        <v>64</v>
      </c>
      <c r="I316" t="s">
        <v>895</v>
      </c>
      <c r="J316" t="s">
        <v>896</v>
      </c>
      <c r="K316" s="18">
        <v>56.404085504900003</v>
      </c>
      <c r="L316" t="s">
        <v>64</v>
      </c>
      <c r="M316" t="s">
        <v>112</v>
      </c>
      <c r="N316" t="s">
        <v>721</v>
      </c>
      <c r="O316" s="18">
        <v>16.8787990352</v>
      </c>
      <c r="P316" t="s">
        <v>897</v>
      </c>
      <c r="Q316" t="s">
        <v>893</v>
      </c>
      <c r="R316" t="s">
        <v>898</v>
      </c>
      <c r="S316" s="18">
        <v>56.839604891199997</v>
      </c>
      <c r="T316" t="s">
        <v>111</v>
      </c>
      <c r="U316" t="s">
        <v>112</v>
      </c>
      <c r="V316" t="s">
        <v>113</v>
      </c>
      <c r="W316" s="18">
        <v>32.889212130300002</v>
      </c>
      <c r="X316" t="s">
        <v>64</v>
      </c>
      <c r="Y316" t="s">
        <v>1768</v>
      </c>
      <c r="Z316" t="s">
        <v>1769</v>
      </c>
      <c r="AA316" s="18">
        <v>56.841075836000002</v>
      </c>
      <c r="AB316" s="19" t="s">
        <v>1111</v>
      </c>
      <c r="AC316" t="s">
        <v>509</v>
      </c>
      <c r="AD316" s="19" t="s">
        <v>1112</v>
      </c>
      <c r="AE316" s="18">
        <v>1.0283547699999999E-2</v>
      </c>
      <c r="AF316" t="s">
        <v>2198</v>
      </c>
      <c r="AG316" t="s">
        <v>2199</v>
      </c>
      <c r="AH316" t="s">
        <v>2200</v>
      </c>
      <c r="AI316" s="18">
        <v>1.1610281E-3</v>
      </c>
      <c r="AJ316" t="s">
        <v>2201</v>
      </c>
      <c r="AK316" t="s">
        <v>2199</v>
      </c>
      <c r="AL316" t="s">
        <v>2202</v>
      </c>
      <c r="AM316" t="s">
        <v>2201</v>
      </c>
      <c r="AN316" t="s">
        <v>2199</v>
      </c>
      <c r="AO316" t="s">
        <v>2202</v>
      </c>
      <c r="AP316" s="18">
        <v>1.1610281E-3</v>
      </c>
      <c r="AQ316" t="s">
        <v>123</v>
      </c>
      <c r="AR316" t="b">
        <f>ISNUMBER(SEARCH('Consulta Por Puntos Baloto'!$E$5,B316,1))</f>
        <v>0</v>
      </c>
      <c r="AS316">
        <f t="shared" si="8"/>
        <v>35</v>
      </c>
      <c r="AT316" t="str">
        <f t="shared" si="9"/>
        <v>Punto red</v>
      </c>
    </row>
    <row r="317" spans="1:46">
      <c r="A317" t="s">
        <v>2203</v>
      </c>
      <c r="B317" t="s">
        <v>2204</v>
      </c>
      <c r="C317" s="18">
        <v>30.6944255943</v>
      </c>
      <c r="D317" t="s">
        <v>1765</v>
      </c>
      <c r="E317" t="s">
        <v>1766</v>
      </c>
      <c r="F317" t="s">
        <v>1767</v>
      </c>
      <c r="G317" s="18">
        <v>33.414598161800001</v>
      </c>
      <c r="H317" t="s">
        <v>64</v>
      </c>
      <c r="I317" t="s">
        <v>1451</v>
      </c>
      <c r="J317" t="s">
        <v>1452</v>
      </c>
      <c r="K317" s="18">
        <v>35.886525367899999</v>
      </c>
      <c r="L317" t="s">
        <v>64</v>
      </c>
      <c r="M317" t="s">
        <v>112</v>
      </c>
      <c r="N317" t="s">
        <v>721</v>
      </c>
      <c r="O317" s="18">
        <v>34.268411061000002</v>
      </c>
      <c r="P317" t="s">
        <v>1454</v>
      </c>
      <c r="Q317" t="s">
        <v>1449</v>
      </c>
      <c r="R317" t="s">
        <v>1455</v>
      </c>
      <c r="S317" s="18">
        <v>36.309048351000001</v>
      </c>
      <c r="T317" t="s">
        <v>111</v>
      </c>
      <c r="U317" t="s">
        <v>112</v>
      </c>
      <c r="V317" t="s">
        <v>113</v>
      </c>
      <c r="W317" s="18">
        <v>29.666642987399999</v>
      </c>
      <c r="X317" t="s">
        <v>64</v>
      </c>
      <c r="Y317" t="s">
        <v>1768</v>
      </c>
      <c r="Z317" t="s">
        <v>1769</v>
      </c>
      <c r="AA317" s="18">
        <v>36.3105034648</v>
      </c>
      <c r="AB317" s="19" t="s">
        <v>1111</v>
      </c>
      <c r="AC317" t="s">
        <v>509</v>
      </c>
      <c r="AD317" s="19" t="s">
        <v>1112</v>
      </c>
      <c r="AE317" s="18">
        <v>0.12530639660000001</v>
      </c>
      <c r="AF317" t="s">
        <v>2205</v>
      </c>
      <c r="AG317" t="s">
        <v>2206</v>
      </c>
      <c r="AH317" t="s">
        <v>2207</v>
      </c>
      <c r="AI317" s="18">
        <v>4.3398915699999999E-2</v>
      </c>
      <c r="AJ317" t="s">
        <v>2208</v>
      </c>
      <c r="AK317" t="s">
        <v>2206</v>
      </c>
      <c r="AL317" t="s">
        <v>2209</v>
      </c>
      <c r="AM317" t="s">
        <v>2208</v>
      </c>
      <c r="AN317" t="s">
        <v>2206</v>
      </c>
      <c r="AO317" t="s">
        <v>2209</v>
      </c>
      <c r="AP317" s="18">
        <v>4.3398915699999999E-2</v>
      </c>
      <c r="AQ317" t="s">
        <v>123</v>
      </c>
      <c r="AR317" t="b">
        <f>ISNUMBER(SEARCH('Consulta Por Puntos Baloto'!$E$5,B317,1))</f>
        <v>0</v>
      </c>
      <c r="AS317">
        <f t="shared" si="8"/>
        <v>35</v>
      </c>
      <c r="AT317" t="str">
        <f t="shared" si="9"/>
        <v>Punto red</v>
      </c>
    </row>
    <row r="318" spans="1:46">
      <c r="A318" t="s">
        <v>2210</v>
      </c>
      <c r="B318" t="s">
        <v>2211</v>
      </c>
      <c r="C318" s="18">
        <v>32.4235970756</v>
      </c>
      <c r="D318" t="s">
        <v>1765</v>
      </c>
      <c r="E318" t="s">
        <v>1766</v>
      </c>
      <c r="F318" t="s">
        <v>1767</v>
      </c>
      <c r="G318" s="18">
        <v>33.518492290300003</v>
      </c>
      <c r="H318" t="s">
        <v>64</v>
      </c>
      <c r="I318" t="s">
        <v>895</v>
      </c>
      <c r="J318" t="s">
        <v>896</v>
      </c>
      <c r="K318" s="18">
        <v>43.568903810999998</v>
      </c>
      <c r="L318" t="s">
        <v>64</v>
      </c>
      <c r="M318" t="s">
        <v>112</v>
      </c>
      <c r="N318" t="s">
        <v>721</v>
      </c>
      <c r="O318" s="18">
        <v>33.4344141519</v>
      </c>
      <c r="P318" t="s">
        <v>897</v>
      </c>
      <c r="Q318" t="s">
        <v>893</v>
      </c>
      <c r="R318" t="s">
        <v>898</v>
      </c>
      <c r="S318" s="18">
        <v>44.000234553299997</v>
      </c>
      <c r="T318" t="s">
        <v>111</v>
      </c>
      <c r="U318" t="s">
        <v>112</v>
      </c>
      <c r="V318" t="s">
        <v>113</v>
      </c>
      <c r="W318" s="18">
        <v>31.201675054199999</v>
      </c>
      <c r="X318" t="s">
        <v>64</v>
      </c>
      <c r="Y318" t="s">
        <v>1768</v>
      </c>
      <c r="Z318" t="s">
        <v>1769</v>
      </c>
      <c r="AA318" s="18">
        <v>44.001711872199998</v>
      </c>
      <c r="AB318" s="19" t="s">
        <v>1111</v>
      </c>
      <c r="AC318" t="s">
        <v>509</v>
      </c>
      <c r="AD318" s="19" t="s">
        <v>1112</v>
      </c>
      <c r="AE318" s="18">
        <v>5.5619363499999998E-2</v>
      </c>
      <c r="AF318" t="s">
        <v>2212</v>
      </c>
      <c r="AG318" t="s">
        <v>2213</v>
      </c>
      <c r="AH318" t="s">
        <v>2214</v>
      </c>
      <c r="AI318" s="18">
        <v>5.9506506999999998E-3</v>
      </c>
      <c r="AJ318" t="s">
        <v>2215</v>
      </c>
      <c r="AK318" t="s">
        <v>2213</v>
      </c>
      <c r="AL318" t="s">
        <v>2216</v>
      </c>
      <c r="AM318" t="s">
        <v>2215</v>
      </c>
      <c r="AN318" t="s">
        <v>2213</v>
      </c>
      <c r="AO318" t="s">
        <v>2216</v>
      </c>
      <c r="AP318" s="18">
        <v>5.9506506999999998E-3</v>
      </c>
      <c r="AQ318" t="s">
        <v>123</v>
      </c>
      <c r="AR318" t="b">
        <f>ISNUMBER(SEARCH('Consulta Por Puntos Baloto'!$E$5,B318,1))</f>
        <v>0</v>
      </c>
      <c r="AS318">
        <f t="shared" si="8"/>
        <v>35</v>
      </c>
      <c r="AT318" t="str">
        <f t="shared" si="9"/>
        <v>Punto red</v>
      </c>
    </row>
    <row r="319" spans="1:46">
      <c r="A319" t="s">
        <v>2217</v>
      </c>
      <c r="B319" t="s">
        <v>2218</v>
      </c>
      <c r="C319" s="18">
        <v>0.51560626700000001</v>
      </c>
      <c r="D319" t="s">
        <v>892</v>
      </c>
      <c r="E319" t="s">
        <v>893</v>
      </c>
      <c r="F319" t="s">
        <v>894</v>
      </c>
      <c r="G319" s="18">
        <v>1.2651867002999999</v>
      </c>
      <c r="H319" t="s">
        <v>64</v>
      </c>
      <c r="I319" t="s">
        <v>895</v>
      </c>
      <c r="J319" t="s">
        <v>896</v>
      </c>
      <c r="K319" s="18">
        <v>46.536447415600001</v>
      </c>
      <c r="L319" t="s">
        <v>64</v>
      </c>
      <c r="M319" t="s">
        <v>154</v>
      </c>
      <c r="N319" t="s">
        <v>156</v>
      </c>
      <c r="O319" s="18">
        <v>1.3476579793000001</v>
      </c>
      <c r="P319" t="s">
        <v>897</v>
      </c>
      <c r="Q319" t="s">
        <v>893</v>
      </c>
      <c r="R319" t="s">
        <v>898</v>
      </c>
      <c r="S319" s="18">
        <v>74.625592745399999</v>
      </c>
      <c r="T319" t="s">
        <v>111</v>
      </c>
      <c r="U319" t="s">
        <v>112</v>
      </c>
      <c r="V319" t="s">
        <v>113</v>
      </c>
      <c r="W319" s="18">
        <v>45.2818582572</v>
      </c>
      <c r="X319" t="s">
        <v>64</v>
      </c>
      <c r="Y319" t="s">
        <v>154</v>
      </c>
      <c r="Z319" t="s">
        <v>159</v>
      </c>
      <c r="AA319" s="18">
        <v>47.317747015800002</v>
      </c>
      <c r="AB319" s="19" t="s">
        <v>899</v>
      </c>
      <c r="AC319" t="s">
        <v>151</v>
      </c>
      <c r="AD319" t="s">
        <v>900</v>
      </c>
      <c r="AE319" s="18">
        <v>0.2394598912</v>
      </c>
      <c r="AF319" t="s">
        <v>2219</v>
      </c>
      <c r="AG319" t="s">
        <v>893</v>
      </c>
      <c r="AH319" t="s">
        <v>2220</v>
      </c>
      <c r="AI319" s="18">
        <v>8.2001482200000003E-2</v>
      </c>
      <c r="AJ319" t="s">
        <v>1976</v>
      </c>
      <c r="AK319" t="s">
        <v>893</v>
      </c>
      <c r="AL319" t="s">
        <v>1977</v>
      </c>
      <c r="AM319" t="s">
        <v>1976</v>
      </c>
      <c r="AN319" t="s">
        <v>893</v>
      </c>
      <c r="AO319" t="s">
        <v>1977</v>
      </c>
      <c r="AP319" s="18">
        <v>8.2001482200000003E-2</v>
      </c>
      <c r="AQ319" t="s">
        <v>123</v>
      </c>
      <c r="AR319" t="b">
        <f>ISNUMBER(SEARCH('Consulta Por Puntos Baloto'!$E$5,B319,1))</f>
        <v>0</v>
      </c>
      <c r="AS319">
        <f t="shared" si="8"/>
        <v>35</v>
      </c>
      <c r="AT319" t="str">
        <f t="shared" si="9"/>
        <v>Punto red</v>
      </c>
    </row>
    <row r="320" spans="1:46">
      <c r="A320" t="s">
        <v>2221</v>
      </c>
      <c r="B320" t="s">
        <v>2222</v>
      </c>
      <c r="C320" s="18">
        <v>1.0410644</v>
      </c>
      <c r="D320" t="s">
        <v>892</v>
      </c>
      <c r="E320" t="s">
        <v>893</v>
      </c>
      <c r="F320" t="s">
        <v>894</v>
      </c>
      <c r="G320" s="18">
        <v>0.91802251079999997</v>
      </c>
      <c r="H320" t="s">
        <v>64</v>
      </c>
      <c r="I320" t="s">
        <v>895</v>
      </c>
      <c r="J320" t="s">
        <v>896</v>
      </c>
      <c r="K320" s="18">
        <v>45.585686767799999</v>
      </c>
      <c r="L320" t="s">
        <v>64</v>
      </c>
      <c r="M320" t="s">
        <v>154</v>
      </c>
      <c r="N320" t="s">
        <v>156</v>
      </c>
      <c r="O320" s="18">
        <v>0.95989100380000003</v>
      </c>
      <c r="P320" t="s">
        <v>897</v>
      </c>
      <c r="Q320" t="s">
        <v>893</v>
      </c>
      <c r="R320" t="s">
        <v>898</v>
      </c>
      <c r="S320" s="18">
        <v>74.558558575600003</v>
      </c>
      <c r="T320" t="s">
        <v>111</v>
      </c>
      <c r="U320" t="s">
        <v>112</v>
      </c>
      <c r="V320" t="s">
        <v>113</v>
      </c>
      <c r="W320" s="18">
        <v>44.313065410699998</v>
      </c>
      <c r="X320" t="s">
        <v>64</v>
      </c>
      <c r="Y320" t="s">
        <v>154</v>
      </c>
      <c r="Z320" t="s">
        <v>159</v>
      </c>
      <c r="AA320" s="18">
        <v>46.349201610100003</v>
      </c>
      <c r="AB320" s="19" t="s">
        <v>899</v>
      </c>
      <c r="AC320" t="s">
        <v>151</v>
      </c>
      <c r="AD320" t="s">
        <v>900</v>
      </c>
      <c r="AE320" s="18">
        <v>1.0357975705</v>
      </c>
      <c r="AF320" t="s">
        <v>1964</v>
      </c>
      <c r="AG320" t="s">
        <v>893</v>
      </c>
      <c r="AH320" t="s">
        <v>1965</v>
      </c>
      <c r="AI320" s="18">
        <v>0.53579249620000002</v>
      </c>
      <c r="AJ320" t="s">
        <v>2223</v>
      </c>
      <c r="AK320" t="s">
        <v>893</v>
      </c>
      <c r="AL320" t="s">
        <v>2224</v>
      </c>
      <c r="AM320" t="s">
        <v>2223</v>
      </c>
      <c r="AN320" t="s">
        <v>893</v>
      </c>
      <c r="AO320" t="s">
        <v>2224</v>
      </c>
      <c r="AP320" s="18">
        <v>0.53579249620000002</v>
      </c>
      <c r="AQ320" t="s">
        <v>123</v>
      </c>
      <c r="AR320" t="b">
        <f>ISNUMBER(SEARCH('Consulta Por Puntos Baloto'!$E$5,B320,1))</f>
        <v>0</v>
      </c>
      <c r="AS320">
        <f t="shared" si="8"/>
        <v>35</v>
      </c>
      <c r="AT320" t="str">
        <f t="shared" si="9"/>
        <v>Punto red</v>
      </c>
    </row>
    <row r="321" spans="1:46">
      <c r="A321" t="s">
        <v>2225</v>
      </c>
      <c r="B321" t="s">
        <v>2226</v>
      </c>
      <c r="C321" s="18">
        <v>0.22563408560000001</v>
      </c>
      <c r="D321" t="s">
        <v>892</v>
      </c>
      <c r="E321" t="s">
        <v>893</v>
      </c>
      <c r="F321" t="s">
        <v>894</v>
      </c>
      <c r="G321" s="18">
        <v>0.97571676770000004</v>
      </c>
      <c r="H321" t="s">
        <v>64</v>
      </c>
      <c r="I321" t="s">
        <v>895</v>
      </c>
      <c r="J321" t="s">
        <v>896</v>
      </c>
      <c r="K321" s="18">
        <v>46.5045023423</v>
      </c>
      <c r="L321" t="s">
        <v>64</v>
      </c>
      <c r="M321" t="s">
        <v>154</v>
      </c>
      <c r="N321" t="s">
        <v>156</v>
      </c>
      <c r="O321" s="18">
        <v>1.0586101637000001</v>
      </c>
      <c r="P321" t="s">
        <v>897</v>
      </c>
      <c r="Q321" t="s">
        <v>893</v>
      </c>
      <c r="R321" t="s">
        <v>898</v>
      </c>
      <c r="S321" s="18">
        <v>74.441544313999998</v>
      </c>
      <c r="T321" t="s">
        <v>111</v>
      </c>
      <c r="U321" t="s">
        <v>112</v>
      </c>
      <c r="V321" t="s">
        <v>113</v>
      </c>
      <c r="W321" s="18">
        <v>45.244928791</v>
      </c>
      <c r="X321" t="s">
        <v>64</v>
      </c>
      <c r="Y321" t="s">
        <v>154</v>
      </c>
      <c r="Z321" t="s">
        <v>159</v>
      </c>
      <c r="AA321" s="18">
        <v>47.2809894894</v>
      </c>
      <c r="AB321" s="19" t="s">
        <v>899</v>
      </c>
      <c r="AC321" t="s">
        <v>151</v>
      </c>
      <c r="AD321" t="s">
        <v>900</v>
      </c>
      <c r="AE321" s="18">
        <v>0.21074240120000001</v>
      </c>
      <c r="AF321" t="s">
        <v>901</v>
      </c>
      <c r="AG321" t="s">
        <v>893</v>
      </c>
      <c r="AH321" t="s">
        <v>902</v>
      </c>
      <c r="AI321" s="18">
        <v>9.0136432399999994E-2</v>
      </c>
      <c r="AJ321" t="s">
        <v>903</v>
      </c>
      <c r="AK321" t="s">
        <v>893</v>
      </c>
      <c r="AL321" t="s">
        <v>904</v>
      </c>
      <c r="AM321" t="s">
        <v>903</v>
      </c>
      <c r="AN321" t="s">
        <v>893</v>
      </c>
      <c r="AO321" t="s">
        <v>904</v>
      </c>
      <c r="AP321" s="18">
        <v>9.0136432399999994E-2</v>
      </c>
      <c r="AQ321" t="s">
        <v>123</v>
      </c>
      <c r="AR321" t="b">
        <f>ISNUMBER(SEARCH('Consulta Por Puntos Baloto'!$E$5,B321,1))</f>
        <v>0</v>
      </c>
      <c r="AS321">
        <f t="shared" si="8"/>
        <v>35</v>
      </c>
      <c r="AT321" t="str">
        <f t="shared" si="9"/>
        <v>Punto red</v>
      </c>
    </row>
    <row r="322" spans="1:46">
      <c r="A322" t="s">
        <v>2227</v>
      </c>
      <c r="B322" t="s">
        <v>2228</v>
      </c>
      <c r="C322" s="18">
        <v>0.18462952120000001</v>
      </c>
      <c r="D322" t="s">
        <v>892</v>
      </c>
      <c r="E322" t="s">
        <v>893</v>
      </c>
      <c r="F322" t="s">
        <v>894</v>
      </c>
      <c r="G322" s="18">
        <v>0.67407593379999997</v>
      </c>
      <c r="H322" t="s">
        <v>64</v>
      </c>
      <c r="I322" t="s">
        <v>895</v>
      </c>
      <c r="J322" t="s">
        <v>896</v>
      </c>
      <c r="K322" s="18">
        <v>46.629742067899997</v>
      </c>
      <c r="L322" t="s">
        <v>64</v>
      </c>
      <c r="M322" t="s">
        <v>154</v>
      </c>
      <c r="N322" t="s">
        <v>156</v>
      </c>
      <c r="O322" s="18">
        <v>0.75153034100000005</v>
      </c>
      <c r="P322" t="s">
        <v>897</v>
      </c>
      <c r="Q322" t="s">
        <v>893</v>
      </c>
      <c r="R322" t="s">
        <v>898</v>
      </c>
      <c r="S322" s="18">
        <v>74.126852689800003</v>
      </c>
      <c r="T322" t="s">
        <v>111</v>
      </c>
      <c r="U322" t="s">
        <v>112</v>
      </c>
      <c r="V322" t="s">
        <v>113</v>
      </c>
      <c r="W322" s="18">
        <v>45.364690551199999</v>
      </c>
      <c r="X322" t="s">
        <v>64</v>
      </c>
      <c r="Y322" t="s">
        <v>154</v>
      </c>
      <c r="Z322" t="s">
        <v>159</v>
      </c>
      <c r="AA322" s="18">
        <v>47.4008501458</v>
      </c>
      <c r="AB322" s="19" t="s">
        <v>899</v>
      </c>
      <c r="AC322" t="s">
        <v>151</v>
      </c>
      <c r="AD322" t="s">
        <v>900</v>
      </c>
      <c r="AE322" s="18">
        <v>0.12764496249999999</v>
      </c>
      <c r="AF322" t="s">
        <v>1964</v>
      </c>
      <c r="AG322" t="s">
        <v>893</v>
      </c>
      <c r="AH322" t="s">
        <v>1965</v>
      </c>
      <c r="AI322" s="18">
        <v>0.12654274139999999</v>
      </c>
      <c r="AJ322" t="s">
        <v>1970</v>
      </c>
      <c r="AK322" t="s">
        <v>893</v>
      </c>
      <c r="AL322" t="s">
        <v>1971</v>
      </c>
      <c r="AM322" t="s">
        <v>1970</v>
      </c>
      <c r="AN322" t="s">
        <v>893</v>
      </c>
      <c r="AO322" t="s">
        <v>1971</v>
      </c>
      <c r="AP322" s="18">
        <v>0.12654274139999999</v>
      </c>
      <c r="AQ322" t="s">
        <v>123</v>
      </c>
      <c r="AR322" t="b">
        <f>ISNUMBER(SEARCH('Consulta Por Puntos Baloto'!$E$5,B322,1))</f>
        <v>0</v>
      </c>
      <c r="AS322">
        <f t="shared" si="8"/>
        <v>35</v>
      </c>
      <c r="AT322" t="str">
        <f t="shared" si="9"/>
        <v>Punto red</v>
      </c>
    </row>
    <row r="323" spans="1:46">
      <c r="A323" t="s">
        <v>2229</v>
      </c>
      <c r="B323" t="s">
        <v>2230</v>
      </c>
      <c r="C323" s="18">
        <v>24.834613230399999</v>
      </c>
      <c r="D323" t="s">
        <v>508</v>
      </c>
      <c r="E323" t="s">
        <v>509</v>
      </c>
      <c r="F323" t="s">
        <v>510</v>
      </c>
      <c r="G323" s="18">
        <v>24.6894374582</v>
      </c>
      <c r="H323" t="s">
        <v>64</v>
      </c>
      <c r="I323" t="s">
        <v>112</v>
      </c>
      <c r="J323" t="s">
        <v>1110</v>
      </c>
      <c r="K323" s="18">
        <v>26.163266894500001</v>
      </c>
      <c r="L323" t="s">
        <v>64</v>
      </c>
      <c r="M323" t="s">
        <v>112</v>
      </c>
      <c r="N323" t="s">
        <v>721</v>
      </c>
      <c r="O323" s="18">
        <v>26.589688514799999</v>
      </c>
      <c r="P323" t="s">
        <v>513</v>
      </c>
      <c r="Q323" t="s">
        <v>509</v>
      </c>
      <c r="R323" t="s">
        <v>514</v>
      </c>
      <c r="S323" s="18">
        <v>26.581026627</v>
      </c>
      <c r="T323" t="s">
        <v>111</v>
      </c>
      <c r="U323" t="s">
        <v>112</v>
      </c>
      <c r="V323" t="s">
        <v>113</v>
      </c>
      <c r="W323" s="18">
        <v>26.997687750699999</v>
      </c>
      <c r="X323" t="s">
        <v>64</v>
      </c>
      <c r="Y323" t="s">
        <v>1768</v>
      </c>
      <c r="Z323" t="s">
        <v>1769</v>
      </c>
      <c r="AA323" s="18">
        <v>26.582468976400001</v>
      </c>
      <c r="AB323" s="19" t="s">
        <v>1111</v>
      </c>
      <c r="AC323" t="s">
        <v>509</v>
      </c>
      <c r="AD323" s="19" t="s">
        <v>1112</v>
      </c>
      <c r="AE323" s="18">
        <v>5.8903811100000002E-2</v>
      </c>
      <c r="AF323" t="s">
        <v>2231</v>
      </c>
      <c r="AG323" t="s">
        <v>2232</v>
      </c>
      <c r="AH323" t="s">
        <v>2233</v>
      </c>
      <c r="AI323" s="18">
        <v>1.0943416500000001E-2</v>
      </c>
      <c r="AJ323" t="s">
        <v>2234</v>
      </c>
      <c r="AK323" t="s">
        <v>2232</v>
      </c>
      <c r="AL323" t="s">
        <v>2235</v>
      </c>
      <c r="AM323" t="s">
        <v>2234</v>
      </c>
      <c r="AN323" t="s">
        <v>2232</v>
      </c>
      <c r="AO323" t="s">
        <v>2235</v>
      </c>
      <c r="AP323" s="18">
        <v>1.0943416500000001E-2</v>
      </c>
      <c r="AQ323" t="s">
        <v>123</v>
      </c>
      <c r="AR323" t="b">
        <f>ISNUMBER(SEARCH('Consulta Por Puntos Baloto'!$E$5,B323,1))</f>
        <v>0</v>
      </c>
      <c r="AS323">
        <f t="shared" ref="AS323:AS386" si="10">MATCH(AP323,A323:AL323,0)</f>
        <v>35</v>
      </c>
      <c r="AT323" t="str">
        <f t="shared" ref="AT323:AT386" si="11">+VLOOKUP(AS323,$AW$2:$AX$10,2,0)</f>
        <v>Punto red</v>
      </c>
    </row>
    <row r="324" spans="1:46">
      <c r="A324" t="s">
        <v>2236</v>
      </c>
      <c r="B324" t="s">
        <v>2237</v>
      </c>
      <c r="C324" s="18">
        <v>24.8146308408</v>
      </c>
      <c r="D324" t="s">
        <v>508</v>
      </c>
      <c r="E324" t="s">
        <v>509</v>
      </c>
      <c r="F324" t="s">
        <v>510</v>
      </c>
      <c r="G324" s="18">
        <v>24.669303645500001</v>
      </c>
      <c r="H324" t="s">
        <v>64</v>
      </c>
      <c r="I324" t="s">
        <v>112</v>
      </c>
      <c r="J324" t="s">
        <v>1110</v>
      </c>
      <c r="K324" s="18">
        <v>26.142294080500001</v>
      </c>
      <c r="L324" t="s">
        <v>64</v>
      </c>
      <c r="M324" t="s">
        <v>112</v>
      </c>
      <c r="N324" t="s">
        <v>721</v>
      </c>
      <c r="O324" s="18">
        <v>26.568484095100001</v>
      </c>
      <c r="P324" t="s">
        <v>513</v>
      </c>
      <c r="Q324" t="s">
        <v>509</v>
      </c>
      <c r="R324" t="s">
        <v>514</v>
      </c>
      <c r="S324" s="18">
        <v>26.559844610900001</v>
      </c>
      <c r="T324" t="s">
        <v>111</v>
      </c>
      <c r="U324" t="s">
        <v>112</v>
      </c>
      <c r="V324" t="s">
        <v>113</v>
      </c>
      <c r="W324" s="18">
        <v>27.033605390999998</v>
      </c>
      <c r="X324" t="s">
        <v>64</v>
      </c>
      <c r="Y324" t="s">
        <v>1768</v>
      </c>
      <c r="Z324" t="s">
        <v>1769</v>
      </c>
      <c r="AA324" s="18">
        <v>26.561286383300001</v>
      </c>
      <c r="AB324" s="19" t="s">
        <v>1111</v>
      </c>
      <c r="AC324" t="s">
        <v>509</v>
      </c>
      <c r="AD324" s="19" t="s">
        <v>1112</v>
      </c>
      <c r="AE324" s="18">
        <v>4.9780619399999997E-2</v>
      </c>
      <c r="AF324" t="s">
        <v>2238</v>
      </c>
      <c r="AG324" t="s">
        <v>2232</v>
      </c>
      <c r="AH324" t="s">
        <v>2239</v>
      </c>
      <c r="AI324" s="18">
        <v>7.2340219999999997E-3</v>
      </c>
      <c r="AJ324" t="s">
        <v>2234</v>
      </c>
      <c r="AK324" t="s">
        <v>2232</v>
      </c>
      <c r="AL324" t="s">
        <v>2235</v>
      </c>
      <c r="AM324" t="s">
        <v>2234</v>
      </c>
      <c r="AN324" t="s">
        <v>2232</v>
      </c>
      <c r="AO324" t="s">
        <v>2235</v>
      </c>
      <c r="AP324" s="18">
        <v>7.2340219999999997E-3</v>
      </c>
      <c r="AQ324" t="s">
        <v>123</v>
      </c>
      <c r="AR324" t="b">
        <f>ISNUMBER(SEARCH('Consulta Por Puntos Baloto'!$E$5,B324,1))</f>
        <v>0</v>
      </c>
      <c r="AS324">
        <f t="shared" si="10"/>
        <v>35</v>
      </c>
      <c r="AT324" t="str">
        <f t="shared" si="11"/>
        <v>Punto red</v>
      </c>
    </row>
    <row r="325" spans="1:46">
      <c r="A325" t="s">
        <v>2240</v>
      </c>
      <c r="B325" t="s">
        <v>2241</v>
      </c>
      <c r="C325" s="18">
        <v>24.891544461900001</v>
      </c>
      <c r="D325" t="s">
        <v>508</v>
      </c>
      <c r="E325" t="s">
        <v>509</v>
      </c>
      <c r="F325" t="s">
        <v>510</v>
      </c>
      <c r="G325" s="18">
        <v>24.7459713121</v>
      </c>
      <c r="H325" t="s">
        <v>64</v>
      </c>
      <c r="I325" t="s">
        <v>112</v>
      </c>
      <c r="J325" t="s">
        <v>1110</v>
      </c>
      <c r="K325" s="18">
        <v>26.217559529500001</v>
      </c>
      <c r="L325" t="s">
        <v>64</v>
      </c>
      <c r="M325" t="s">
        <v>112</v>
      </c>
      <c r="N325" t="s">
        <v>721</v>
      </c>
      <c r="O325" s="18">
        <v>26.643354890499999</v>
      </c>
      <c r="P325" t="s">
        <v>513</v>
      </c>
      <c r="Q325" t="s">
        <v>509</v>
      </c>
      <c r="R325" t="s">
        <v>514</v>
      </c>
      <c r="S325" s="18">
        <v>26.634753534000001</v>
      </c>
      <c r="T325" t="s">
        <v>111</v>
      </c>
      <c r="U325" t="s">
        <v>112</v>
      </c>
      <c r="V325" t="s">
        <v>113</v>
      </c>
      <c r="W325" s="18">
        <v>27.121980107300001</v>
      </c>
      <c r="X325" t="s">
        <v>64</v>
      </c>
      <c r="Y325" t="s">
        <v>1768</v>
      </c>
      <c r="Z325" t="s">
        <v>1769</v>
      </c>
      <c r="AA325" s="18">
        <v>26.636194317699999</v>
      </c>
      <c r="AB325" s="19" t="s">
        <v>1111</v>
      </c>
      <c r="AC325" t="s">
        <v>509</v>
      </c>
      <c r="AD325" s="19" t="s">
        <v>1112</v>
      </c>
      <c r="AE325" s="18">
        <v>6.5373847700000001E-2</v>
      </c>
      <c r="AF325" t="s">
        <v>2238</v>
      </c>
      <c r="AG325" t="s">
        <v>2232</v>
      </c>
      <c r="AH325" t="s">
        <v>2239</v>
      </c>
      <c r="AI325" s="18">
        <v>1.0236589399999999E-2</v>
      </c>
      <c r="AJ325" t="s">
        <v>2242</v>
      </c>
      <c r="AK325" t="s">
        <v>2232</v>
      </c>
      <c r="AL325" t="s">
        <v>2243</v>
      </c>
      <c r="AM325" t="s">
        <v>2242</v>
      </c>
      <c r="AN325" t="s">
        <v>2232</v>
      </c>
      <c r="AO325" t="s">
        <v>2243</v>
      </c>
      <c r="AP325" s="18">
        <v>1.0236589399999999E-2</v>
      </c>
      <c r="AQ325" t="s">
        <v>123</v>
      </c>
      <c r="AR325" t="b">
        <f>ISNUMBER(SEARCH('Consulta Por Puntos Baloto'!$E$5,B325,1))</f>
        <v>0</v>
      </c>
      <c r="AS325">
        <f t="shared" si="10"/>
        <v>35</v>
      </c>
      <c r="AT325" t="str">
        <f t="shared" si="11"/>
        <v>Punto red</v>
      </c>
    </row>
    <row r="326" spans="1:46">
      <c r="A326" t="s">
        <v>2244</v>
      </c>
      <c r="B326" t="s">
        <v>2245</v>
      </c>
      <c r="C326" s="18">
        <v>24.8751378764</v>
      </c>
      <c r="D326" t="s">
        <v>508</v>
      </c>
      <c r="E326" t="s">
        <v>509</v>
      </c>
      <c r="F326" t="s">
        <v>510</v>
      </c>
      <c r="G326" s="18">
        <v>24.7295627751</v>
      </c>
      <c r="H326" t="s">
        <v>64</v>
      </c>
      <c r="I326" t="s">
        <v>112</v>
      </c>
      <c r="J326" t="s">
        <v>1110</v>
      </c>
      <c r="K326" s="18">
        <v>26.201143723800001</v>
      </c>
      <c r="L326" t="s">
        <v>64</v>
      </c>
      <c r="M326" t="s">
        <v>112</v>
      </c>
      <c r="N326" t="s">
        <v>721</v>
      </c>
      <c r="O326" s="18">
        <v>26.6269382097</v>
      </c>
      <c r="P326" t="s">
        <v>513</v>
      </c>
      <c r="Q326" t="s">
        <v>509</v>
      </c>
      <c r="R326" t="s">
        <v>514</v>
      </c>
      <c r="S326" s="18">
        <v>26.618336915699999</v>
      </c>
      <c r="T326" t="s">
        <v>111</v>
      </c>
      <c r="U326" t="s">
        <v>112</v>
      </c>
      <c r="V326" t="s">
        <v>113</v>
      </c>
      <c r="W326" s="18">
        <v>27.1180066712</v>
      </c>
      <c r="X326" t="s">
        <v>64</v>
      </c>
      <c r="Y326" t="s">
        <v>1768</v>
      </c>
      <c r="Z326" t="s">
        <v>1769</v>
      </c>
      <c r="AA326" s="18">
        <v>26.619777697699998</v>
      </c>
      <c r="AB326" s="19" t="s">
        <v>1111</v>
      </c>
      <c r="AC326" t="s">
        <v>509</v>
      </c>
      <c r="AD326" s="19" t="s">
        <v>1112</v>
      </c>
      <c r="AE326" s="18">
        <v>5.0564414799999999E-2</v>
      </c>
      <c r="AF326" t="s">
        <v>2238</v>
      </c>
      <c r="AG326" t="s">
        <v>2232</v>
      </c>
      <c r="AH326" t="s">
        <v>2239</v>
      </c>
      <c r="AI326" s="18">
        <v>3.3943290000000002E-3</v>
      </c>
      <c r="AJ326" t="s">
        <v>2246</v>
      </c>
      <c r="AK326" t="s">
        <v>2232</v>
      </c>
      <c r="AL326" t="s">
        <v>2247</v>
      </c>
      <c r="AM326" t="s">
        <v>2246</v>
      </c>
      <c r="AN326" t="s">
        <v>2232</v>
      </c>
      <c r="AO326" t="s">
        <v>2247</v>
      </c>
      <c r="AP326" s="18">
        <v>3.3943290000000002E-3</v>
      </c>
      <c r="AQ326" t="s">
        <v>123</v>
      </c>
      <c r="AR326" t="b">
        <f>ISNUMBER(SEARCH('Consulta Por Puntos Baloto'!$E$5,B326,1))</f>
        <v>0</v>
      </c>
      <c r="AS326">
        <f t="shared" si="10"/>
        <v>35</v>
      </c>
      <c r="AT326" t="str">
        <f t="shared" si="11"/>
        <v>Punto red</v>
      </c>
    </row>
    <row r="327" spans="1:46">
      <c r="A327" t="s">
        <v>2248</v>
      </c>
      <c r="B327" t="s">
        <v>2249</v>
      </c>
      <c r="C327" s="18">
        <v>26.072952988099999</v>
      </c>
      <c r="D327" t="s">
        <v>892</v>
      </c>
      <c r="E327" t="s">
        <v>893</v>
      </c>
      <c r="F327" t="s">
        <v>894</v>
      </c>
      <c r="G327" s="18">
        <v>25.404594724399999</v>
      </c>
      <c r="H327" t="s">
        <v>64</v>
      </c>
      <c r="I327" t="s">
        <v>895</v>
      </c>
      <c r="J327" t="s">
        <v>896</v>
      </c>
      <c r="K327" s="18">
        <v>49.671642341899997</v>
      </c>
      <c r="L327" t="s">
        <v>64</v>
      </c>
      <c r="M327" t="s">
        <v>112</v>
      </c>
      <c r="N327" t="s">
        <v>721</v>
      </c>
      <c r="O327" s="18">
        <v>25.321571507800002</v>
      </c>
      <c r="P327" t="s">
        <v>897</v>
      </c>
      <c r="Q327" t="s">
        <v>893</v>
      </c>
      <c r="R327" t="s">
        <v>898</v>
      </c>
      <c r="S327" s="18">
        <v>50.108554594399997</v>
      </c>
      <c r="T327" t="s">
        <v>111</v>
      </c>
      <c r="U327" t="s">
        <v>112</v>
      </c>
      <c r="V327" t="s">
        <v>113</v>
      </c>
      <c r="W327" s="18">
        <v>31.677462241899999</v>
      </c>
      <c r="X327" t="s">
        <v>64</v>
      </c>
      <c r="Y327" t="s">
        <v>1768</v>
      </c>
      <c r="Z327" t="s">
        <v>1769</v>
      </c>
      <c r="AA327" s="18">
        <v>50.110041285000001</v>
      </c>
      <c r="AB327" s="19" t="s">
        <v>1111</v>
      </c>
      <c r="AC327" t="s">
        <v>509</v>
      </c>
      <c r="AD327" s="19" t="s">
        <v>1112</v>
      </c>
      <c r="AE327" s="18">
        <v>0.1021836326</v>
      </c>
      <c r="AF327" t="s">
        <v>1990</v>
      </c>
      <c r="AG327" t="s">
        <v>1991</v>
      </c>
      <c r="AH327" t="s">
        <v>1992</v>
      </c>
      <c r="AI327" s="18">
        <v>1.9875711599999998E-2</v>
      </c>
      <c r="AJ327" t="s">
        <v>1993</v>
      </c>
      <c r="AK327" t="s">
        <v>1991</v>
      </c>
      <c r="AL327" t="s">
        <v>1994</v>
      </c>
      <c r="AM327" t="s">
        <v>1993</v>
      </c>
      <c r="AN327" t="s">
        <v>1991</v>
      </c>
      <c r="AO327" t="s">
        <v>1994</v>
      </c>
      <c r="AP327" s="18">
        <v>1.9875711599999998E-2</v>
      </c>
      <c r="AQ327" t="s">
        <v>123</v>
      </c>
      <c r="AR327" t="b">
        <f>ISNUMBER(SEARCH('Consulta Por Puntos Baloto'!$E$5,B327,1))</f>
        <v>0</v>
      </c>
      <c r="AS327">
        <f t="shared" si="10"/>
        <v>35</v>
      </c>
      <c r="AT327" t="str">
        <f t="shared" si="11"/>
        <v>Punto red</v>
      </c>
    </row>
    <row r="328" spans="1:46">
      <c r="A328" t="s">
        <v>2250</v>
      </c>
      <c r="B328" t="s">
        <v>2251</v>
      </c>
      <c r="C328" s="18">
        <v>24.933322459700001</v>
      </c>
      <c r="D328" t="s">
        <v>508</v>
      </c>
      <c r="E328" t="s">
        <v>509</v>
      </c>
      <c r="F328" t="s">
        <v>510</v>
      </c>
      <c r="G328" s="18">
        <v>24.7878346177</v>
      </c>
      <c r="H328" t="s">
        <v>64</v>
      </c>
      <c r="I328" t="s">
        <v>112</v>
      </c>
      <c r="J328" t="s">
        <v>1110</v>
      </c>
      <c r="K328" s="18">
        <v>26.2598955321</v>
      </c>
      <c r="L328" t="s">
        <v>64</v>
      </c>
      <c r="M328" t="s">
        <v>112</v>
      </c>
      <c r="N328" t="s">
        <v>721</v>
      </c>
      <c r="O328" s="18">
        <v>26.6858192533</v>
      </c>
      <c r="P328" t="s">
        <v>513</v>
      </c>
      <c r="Q328" t="s">
        <v>509</v>
      </c>
      <c r="R328" t="s">
        <v>514</v>
      </c>
      <c r="S328" s="18">
        <v>26.677205609600001</v>
      </c>
      <c r="T328" t="s">
        <v>111</v>
      </c>
      <c r="U328" t="s">
        <v>112</v>
      </c>
      <c r="V328" t="s">
        <v>113</v>
      </c>
      <c r="W328" s="18">
        <v>27.110042543799999</v>
      </c>
      <c r="X328" t="s">
        <v>64</v>
      </c>
      <c r="Y328" t="s">
        <v>1768</v>
      </c>
      <c r="Z328" t="s">
        <v>1769</v>
      </c>
      <c r="AA328" s="18">
        <v>26.678646713100001</v>
      </c>
      <c r="AB328" s="19" t="s">
        <v>1111</v>
      </c>
      <c r="AC328" t="s">
        <v>509</v>
      </c>
      <c r="AD328" s="19" t="s">
        <v>1112</v>
      </c>
      <c r="AE328" s="18">
        <v>0.1031309571</v>
      </c>
      <c r="AF328" t="s">
        <v>2238</v>
      </c>
      <c r="AG328" t="s">
        <v>2232</v>
      </c>
      <c r="AH328" t="s">
        <v>2239</v>
      </c>
      <c r="AI328" s="18">
        <v>1.7481644500000001E-2</v>
      </c>
      <c r="AJ328" t="s">
        <v>2252</v>
      </c>
      <c r="AK328" t="s">
        <v>2232</v>
      </c>
      <c r="AL328" t="s">
        <v>2253</v>
      </c>
      <c r="AM328" t="s">
        <v>2252</v>
      </c>
      <c r="AN328" t="s">
        <v>2232</v>
      </c>
      <c r="AO328" t="s">
        <v>2253</v>
      </c>
      <c r="AP328" s="18">
        <v>1.7481644500000001E-2</v>
      </c>
      <c r="AQ328" t="s">
        <v>123</v>
      </c>
      <c r="AR328" t="b">
        <f>ISNUMBER(SEARCH('Consulta Por Puntos Baloto'!$E$5,B328,1))</f>
        <v>0</v>
      </c>
      <c r="AS328">
        <f t="shared" si="10"/>
        <v>35</v>
      </c>
      <c r="AT328" t="str">
        <f t="shared" si="11"/>
        <v>Punto red</v>
      </c>
    </row>
    <row r="329" spans="1:46">
      <c r="A329" t="s">
        <v>2254</v>
      </c>
      <c r="B329" t="s">
        <v>2255</v>
      </c>
      <c r="C329" s="18">
        <v>15.229164750500001</v>
      </c>
      <c r="D329" t="s">
        <v>508</v>
      </c>
      <c r="E329" t="s">
        <v>509</v>
      </c>
      <c r="F329" t="s">
        <v>510</v>
      </c>
      <c r="G329" s="18">
        <v>15.0659482963</v>
      </c>
      <c r="H329" t="s">
        <v>64</v>
      </c>
      <c r="I329" t="s">
        <v>112</v>
      </c>
      <c r="J329" t="s">
        <v>1110</v>
      </c>
      <c r="K329" s="18">
        <v>16.3689170303</v>
      </c>
      <c r="L329" t="s">
        <v>64</v>
      </c>
      <c r="M329" t="s">
        <v>112</v>
      </c>
      <c r="N329" t="s">
        <v>721</v>
      </c>
      <c r="O329" s="18">
        <v>16.751182215099998</v>
      </c>
      <c r="P329" t="s">
        <v>513</v>
      </c>
      <c r="Q329" t="s">
        <v>509</v>
      </c>
      <c r="R329" t="s">
        <v>514</v>
      </c>
      <c r="S329" s="18">
        <v>16.745896614199999</v>
      </c>
      <c r="T329" t="s">
        <v>111</v>
      </c>
      <c r="U329" t="s">
        <v>112</v>
      </c>
      <c r="V329" t="s">
        <v>113</v>
      </c>
      <c r="W329" s="18">
        <v>21.518632920000002</v>
      </c>
      <c r="X329" t="s">
        <v>64</v>
      </c>
      <c r="Y329" t="s">
        <v>471</v>
      </c>
      <c r="Z329" t="s">
        <v>472</v>
      </c>
      <c r="AA329" s="18">
        <v>16.747220941599998</v>
      </c>
      <c r="AB329" s="19" t="s">
        <v>1111</v>
      </c>
      <c r="AC329" t="s">
        <v>509</v>
      </c>
      <c r="AD329" s="19" t="s">
        <v>1112</v>
      </c>
      <c r="AE329" s="18">
        <v>8.9095277799999997E-2</v>
      </c>
      <c r="AF329" t="s">
        <v>2256</v>
      </c>
      <c r="AG329" t="s">
        <v>2257</v>
      </c>
      <c r="AH329" t="s">
        <v>2258</v>
      </c>
      <c r="AI329" s="18">
        <v>6.0048315074999996</v>
      </c>
      <c r="AJ329" t="s">
        <v>2259</v>
      </c>
      <c r="AK329" t="s">
        <v>2260</v>
      </c>
      <c r="AL329" t="s">
        <v>2261</v>
      </c>
      <c r="AM329" t="s">
        <v>2256</v>
      </c>
      <c r="AN329" t="s">
        <v>2257</v>
      </c>
      <c r="AO329" t="s">
        <v>2258</v>
      </c>
      <c r="AP329" s="18">
        <v>8.9095277799999997E-2</v>
      </c>
      <c r="AQ329" t="s">
        <v>123</v>
      </c>
      <c r="AR329" t="b">
        <f>ISNUMBER(SEARCH('Consulta Por Puntos Baloto'!$E$5,B329,1))</f>
        <v>0</v>
      </c>
      <c r="AS329">
        <f t="shared" si="10"/>
        <v>31</v>
      </c>
      <c r="AT329" t="str">
        <f t="shared" si="11"/>
        <v>Punto pago</v>
      </c>
    </row>
    <row r="330" spans="1:46">
      <c r="A330" t="s">
        <v>2262</v>
      </c>
      <c r="B330" t="s">
        <v>2263</v>
      </c>
      <c r="C330" s="18">
        <v>1.1982365394000001</v>
      </c>
      <c r="D330" t="s">
        <v>437</v>
      </c>
      <c r="E330" t="s">
        <v>128</v>
      </c>
      <c r="F330" t="s">
        <v>438</v>
      </c>
      <c r="G330" s="18">
        <v>0.15204397989999999</v>
      </c>
      <c r="H330" t="s">
        <v>64</v>
      </c>
      <c r="I330" t="s">
        <v>130</v>
      </c>
      <c r="J330" t="s">
        <v>1668</v>
      </c>
      <c r="K330" s="18">
        <v>0.14623564959999999</v>
      </c>
      <c r="L330" t="s">
        <v>64</v>
      </c>
      <c r="M330" t="s">
        <v>130</v>
      </c>
      <c r="N330" t="s">
        <v>1668</v>
      </c>
      <c r="O330" s="18">
        <v>0.80610987150000002</v>
      </c>
      <c r="P330" t="s">
        <v>207</v>
      </c>
      <c r="Q330" t="s">
        <v>134</v>
      </c>
      <c r="R330" t="s">
        <v>208</v>
      </c>
      <c r="S330" s="18">
        <v>2.5225043052</v>
      </c>
      <c r="T330" t="s">
        <v>675</v>
      </c>
      <c r="U330" t="s">
        <v>130</v>
      </c>
      <c r="V330" t="s">
        <v>676</v>
      </c>
      <c r="W330" s="18">
        <v>1.2363975466999999</v>
      </c>
      <c r="X330" t="s">
        <v>64</v>
      </c>
      <c r="Y330" t="s">
        <v>130</v>
      </c>
      <c r="Z330" t="s">
        <v>209</v>
      </c>
      <c r="AA330" s="18">
        <v>1.8233135277999999</v>
      </c>
      <c r="AB330" s="19" t="s">
        <v>443</v>
      </c>
      <c r="AC330" t="s">
        <v>128</v>
      </c>
      <c r="AD330" t="s">
        <v>444</v>
      </c>
      <c r="AE330" s="18">
        <v>4.8299132100000003E-2</v>
      </c>
      <c r="AF330" t="s">
        <v>2264</v>
      </c>
      <c r="AG330" t="s">
        <v>143</v>
      </c>
      <c r="AH330" t="s">
        <v>2265</v>
      </c>
      <c r="AI330" s="18">
        <v>0.57786411319999997</v>
      </c>
      <c r="AJ330" t="s">
        <v>2266</v>
      </c>
      <c r="AK330" t="s">
        <v>134</v>
      </c>
      <c r="AL330" t="s">
        <v>2267</v>
      </c>
      <c r="AM330" t="s">
        <v>2264</v>
      </c>
      <c r="AN330" t="s">
        <v>143</v>
      </c>
      <c r="AO330" t="s">
        <v>2265</v>
      </c>
      <c r="AP330" s="18">
        <v>4.8299132100000003E-2</v>
      </c>
      <c r="AQ330" t="s">
        <v>123</v>
      </c>
      <c r="AR330" t="b">
        <f>ISNUMBER(SEARCH('Consulta Por Puntos Baloto'!$E$5,B330,1))</f>
        <v>0</v>
      </c>
      <c r="AS330">
        <f t="shared" si="10"/>
        <v>31</v>
      </c>
      <c r="AT330" t="str">
        <f t="shared" si="11"/>
        <v>Punto pago</v>
      </c>
    </row>
    <row r="331" spans="1:46">
      <c r="A331" t="s">
        <v>2268</v>
      </c>
      <c r="B331" t="s">
        <v>2269</v>
      </c>
      <c r="C331" s="18">
        <v>2.7253889104</v>
      </c>
      <c r="D331" t="s">
        <v>463</v>
      </c>
      <c r="E331" t="s">
        <v>128</v>
      </c>
      <c r="F331" t="s">
        <v>464</v>
      </c>
      <c r="G331" s="18">
        <v>0.417438119</v>
      </c>
      <c r="H331" t="s">
        <v>64</v>
      </c>
      <c r="I331" t="s">
        <v>130</v>
      </c>
      <c r="J331" t="s">
        <v>2097</v>
      </c>
      <c r="K331" s="18">
        <v>1.5309549362999999</v>
      </c>
      <c r="L331" t="s">
        <v>64</v>
      </c>
      <c r="M331" t="s">
        <v>130</v>
      </c>
      <c r="N331" t="s">
        <v>466</v>
      </c>
      <c r="O331" s="18">
        <v>0.75298462119999998</v>
      </c>
      <c r="P331" t="s">
        <v>467</v>
      </c>
      <c r="Q331" t="s">
        <v>134</v>
      </c>
      <c r="R331" t="s">
        <v>468</v>
      </c>
      <c r="S331" s="18">
        <v>3.8678296848999998</v>
      </c>
      <c r="T331" t="s">
        <v>469</v>
      </c>
      <c r="U331" t="s">
        <v>130</v>
      </c>
      <c r="V331" t="s">
        <v>470</v>
      </c>
      <c r="W331" s="18">
        <v>2.9392029756000002</v>
      </c>
      <c r="X331" t="s">
        <v>64</v>
      </c>
      <c r="Y331" t="s">
        <v>471</v>
      </c>
      <c r="Z331" t="s">
        <v>472</v>
      </c>
      <c r="AA331" s="18">
        <v>1.1716434334000001</v>
      </c>
      <c r="AB331" s="19" t="s">
        <v>473</v>
      </c>
      <c r="AC331" t="s">
        <v>128</v>
      </c>
      <c r="AD331" t="s">
        <v>474</v>
      </c>
      <c r="AE331" s="18">
        <v>3.3363381400000003E-2</v>
      </c>
      <c r="AF331" t="s">
        <v>2270</v>
      </c>
      <c r="AG331" t="s">
        <v>143</v>
      </c>
      <c r="AH331" t="s">
        <v>2271</v>
      </c>
      <c r="AI331" s="18">
        <v>0.1687374515</v>
      </c>
      <c r="AJ331" t="s">
        <v>2132</v>
      </c>
      <c r="AK331" t="s">
        <v>134</v>
      </c>
      <c r="AL331" t="s">
        <v>2133</v>
      </c>
      <c r="AM331" t="s">
        <v>2270</v>
      </c>
      <c r="AN331" t="s">
        <v>143</v>
      </c>
      <c r="AO331" t="s">
        <v>2271</v>
      </c>
      <c r="AP331" s="18">
        <v>3.3363381400000003E-2</v>
      </c>
      <c r="AQ331" t="s">
        <v>123</v>
      </c>
      <c r="AR331" t="b">
        <f>ISNUMBER(SEARCH('Consulta Por Puntos Baloto'!$E$5,B331,1))</f>
        <v>0</v>
      </c>
      <c r="AS331">
        <f t="shared" si="10"/>
        <v>31</v>
      </c>
      <c r="AT331" t="str">
        <f t="shared" si="11"/>
        <v>Punto pago</v>
      </c>
    </row>
    <row r="332" spans="1:46">
      <c r="A332" t="s">
        <v>2272</v>
      </c>
      <c r="B332" t="s">
        <v>2273</v>
      </c>
      <c r="C332" s="18">
        <v>4.3654345277999997</v>
      </c>
      <c r="D332" t="s">
        <v>481</v>
      </c>
      <c r="E332" t="s">
        <v>128</v>
      </c>
      <c r="F332" t="s">
        <v>482</v>
      </c>
      <c r="G332" s="18">
        <v>1.0768857471</v>
      </c>
      <c r="H332" t="s">
        <v>64</v>
      </c>
      <c r="I332" t="s">
        <v>130</v>
      </c>
      <c r="J332" t="s">
        <v>512</v>
      </c>
      <c r="K332" s="18">
        <v>1.0727018599</v>
      </c>
      <c r="L332" t="s">
        <v>64</v>
      </c>
      <c r="M332" t="s">
        <v>130</v>
      </c>
      <c r="N332" t="s">
        <v>512</v>
      </c>
      <c r="O332" s="18">
        <v>3.2388880959000002</v>
      </c>
      <c r="P332" t="s">
        <v>1300</v>
      </c>
      <c r="Q332" t="s">
        <v>134</v>
      </c>
      <c r="R332" t="s">
        <v>1301</v>
      </c>
      <c r="S332" s="18">
        <v>2.2625270597</v>
      </c>
      <c r="T332" t="s">
        <v>371</v>
      </c>
      <c r="U332" t="s">
        <v>130</v>
      </c>
      <c r="V332" t="s">
        <v>372</v>
      </c>
      <c r="W332" s="18">
        <v>1.8542882511000001</v>
      </c>
      <c r="X332" t="s">
        <v>64</v>
      </c>
      <c r="Y332" t="s">
        <v>130</v>
      </c>
      <c r="Z332" t="s">
        <v>532</v>
      </c>
      <c r="AA332" s="18">
        <v>1.6925115838</v>
      </c>
      <c r="AB332" t="s">
        <v>1333</v>
      </c>
      <c r="AC332" t="s">
        <v>128</v>
      </c>
      <c r="AD332" t="s">
        <v>1334</v>
      </c>
      <c r="AE332" s="18">
        <v>0.25558792139999997</v>
      </c>
      <c r="AF332" t="s">
        <v>2274</v>
      </c>
      <c r="AG332" t="s">
        <v>143</v>
      </c>
      <c r="AH332" t="s">
        <v>2275</v>
      </c>
      <c r="AI332" s="18">
        <v>0.26077684979999999</v>
      </c>
      <c r="AJ332" t="s">
        <v>2276</v>
      </c>
      <c r="AK332" t="s">
        <v>134</v>
      </c>
      <c r="AL332" t="s">
        <v>2277</v>
      </c>
      <c r="AM332" t="s">
        <v>2274</v>
      </c>
      <c r="AN332" t="s">
        <v>143</v>
      </c>
      <c r="AO332" t="s">
        <v>2275</v>
      </c>
      <c r="AP332" s="18">
        <v>0.25558792139999997</v>
      </c>
      <c r="AQ332" t="s">
        <v>123</v>
      </c>
      <c r="AR332" t="b">
        <f>ISNUMBER(SEARCH('Consulta Por Puntos Baloto'!$E$5,B332,1))</f>
        <v>0</v>
      </c>
      <c r="AS332">
        <f t="shared" si="10"/>
        <v>31</v>
      </c>
      <c r="AT332" t="str">
        <f t="shared" si="11"/>
        <v>Punto pago</v>
      </c>
    </row>
    <row r="333" spans="1:46">
      <c r="A333" t="s">
        <v>2278</v>
      </c>
      <c r="B333" t="s">
        <v>2279</v>
      </c>
      <c r="C333" s="18">
        <v>1.6681749204</v>
      </c>
      <c r="D333" t="s">
        <v>463</v>
      </c>
      <c r="E333" t="s">
        <v>128</v>
      </c>
      <c r="F333" t="s">
        <v>464</v>
      </c>
      <c r="G333" s="18">
        <v>0.67777295930000003</v>
      </c>
      <c r="H333" t="s">
        <v>64</v>
      </c>
      <c r="I333" t="s">
        <v>130</v>
      </c>
      <c r="J333" t="s">
        <v>1745</v>
      </c>
      <c r="K333" s="18">
        <v>2.0055346598999999</v>
      </c>
      <c r="L333" t="s">
        <v>64</v>
      </c>
      <c r="M333" t="s">
        <v>130</v>
      </c>
      <c r="N333" t="s">
        <v>466</v>
      </c>
      <c r="O333" s="18">
        <v>1.6763574377999999</v>
      </c>
      <c r="P333" t="s">
        <v>467</v>
      </c>
      <c r="Q333" t="s">
        <v>134</v>
      </c>
      <c r="R333" t="s">
        <v>468</v>
      </c>
      <c r="S333" s="18">
        <v>3.2327632308999998</v>
      </c>
      <c r="T333" t="s">
        <v>469</v>
      </c>
      <c r="U333" t="s">
        <v>130</v>
      </c>
      <c r="V333" t="s">
        <v>470</v>
      </c>
      <c r="W333" s="18">
        <v>2.1789087585</v>
      </c>
      <c r="X333" t="s">
        <v>745</v>
      </c>
      <c r="Y333" t="s">
        <v>130</v>
      </c>
      <c r="Z333" t="s">
        <v>746</v>
      </c>
      <c r="AA333" s="18">
        <v>1.2890127505</v>
      </c>
      <c r="AB333" s="19" t="s">
        <v>473</v>
      </c>
      <c r="AC333" t="s">
        <v>128</v>
      </c>
      <c r="AD333" t="s">
        <v>474</v>
      </c>
      <c r="AE333" s="18">
        <v>7.9212047899999999E-2</v>
      </c>
      <c r="AF333" t="s">
        <v>2280</v>
      </c>
      <c r="AG333" t="s">
        <v>143</v>
      </c>
      <c r="AH333" t="s">
        <v>2281</v>
      </c>
      <c r="AI333" s="18">
        <v>0.31080162989999999</v>
      </c>
      <c r="AJ333" t="s">
        <v>2282</v>
      </c>
      <c r="AK333" t="s">
        <v>134</v>
      </c>
      <c r="AL333" t="s">
        <v>2283</v>
      </c>
      <c r="AM333" t="s">
        <v>2280</v>
      </c>
      <c r="AN333" t="s">
        <v>143</v>
      </c>
      <c r="AO333" t="s">
        <v>2281</v>
      </c>
      <c r="AP333" s="18">
        <v>7.9212047899999999E-2</v>
      </c>
      <c r="AQ333" t="e">
        <v>#N/A</v>
      </c>
      <c r="AR333" t="b">
        <f>ISNUMBER(SEARCH('Consulta Por Puntos Baloto'!$E$5,B333,1))</f>
        <v>0</v>
      </c>
      <c r="AS333">
        <f t="shared" si="10"/>
        <v>31</v>
      </c>
      <c r="AT333" t="str">
        <f t="shared" si="11"/>
        <v>Punto pago</v>
      </c>
    </row>
    <row r="334" spans="1:46">
      <c r="A334" t="s">
        <v>2284</v>
      </c>
      <c r="B334" t="s">
        <v>2285</v>
      </c>
      <c r="C334" s="18">
        <v>6.6382899837</v>
      </c>
      <c r="D334" t="s">
        <v>526</v>
      </c>
      <c r="E334" t="s">
        <v>128</v>
      </c>
      <c r="F334" t="s">
        <v>527</v>
      </c>
      <c r="G334" s="18">
        <v>1.0408073096999999</v>
      </c>
      <c r="H334" t="s">
        <v>64</v>
      </c>
      <c r="I334" t="s">
        <v>130</v>
      </c>
      <c r="J334" t="s">
        <v>2286</v>
      </c>
      <c r="K334" s="18">
        <v>4.3720826886999999</v>
      </c>
      <c r="L334" t="s">
        <v>64</v>
      </c>
      <c r="M334" t="s">
        <v>130</v>
      </c>
      <c r="N334" t="s">
        <v>529</v>
      </c>
      <c r="O334" s="18">
        <v>1.2187809267</v>
      </c>
      <c r="P334" t="s">
        <v>530</v>
      </c>
      <c r="Q334" t="s">
        <v>134</v>
      </c>
      <c r="R334" t="s">
        <v>531</v>
      </c>
      <c r="S334" s="18">
        <v>3.0773251653</v>
      </c>
      <c r="T334" t="s">
        <v>515</v>
      </c>
      <c r="U334" t="s">
        <v>130</v>
      </c>
      <c r="V334" t="s">
        <v>516</v>
      </c>
      <c r="W334" s="18">
        <v>5.0493259398000001</v>
      </c>
      <c r="X334" t="s">
        <v>64</v>
      </c>
      <c r="Y334" t="s">
        <v>130</v>
      </c>
      <c r="Z334" t="s">
        <v>532</v>
      </c>
      <c r="AA334" s="18">
        <v>3.0773251653</v>
      </c>
      <c r="AB334" t="s">
        <v>518</v>
      </c>
      <c r="AC334" t="s">
        <v>128</v>
      </c>
      <c r="AD334" t="s">
        <v>519</v>
      </c>
      <c r="AE334" s="18">
        <v>0.14600303510000001</v>
      </c>
      <c r="AF334" t="s">
        <v>2287</v>
      </c>
      <c r="AG334" t="s">
        <v>143</v>
      </c>
      <c r="AH334" t="s">
        <v>2288</v>
      </c>
      <c r="AI334" s="18">
        <v>8.1763916199999995E-2</v>
      </c>
      <c r="AJ334" t="s">
        <v>2289</v>
      </c>
      <c r="AK334" t="s">
        <v>134</v>
      </c>
      <c r="AL334" t="s">
        <v>2290</v>
      </c>
      <c r="AM334" t="s">
        <v>2289</v>
      </c>
      <c r="AN334" t="s">
        <v>134</v>
      </c>
      <c r="AO334" t="s">
        <v>2290</v>
      </c>
      <c r="AP334" s="18">
        <v>8.1763916199999995E-2</v>
      </c>
      <c r="AQ334" t="s">
        <v>123</v>
      </c>
      <c r="AR334" t="b">
        <f>ISNUMBER(SEARCH('Consulta Por Puntos Baloto'!$E$5,B334,1))</f>
        <v>0</v>
      </c>
      <c r="AS334">
        <f t="shared" si="10"/>
        <v>35</v>
      </c>
      <c r="AT334" t="str">
        <f t="shared" si="11"/>
        <v>Punto red</v>
      </c>
    </row>
    <row r="335" spans="1:46">
      <c r="A335" t="s">
        <v>2291</v>
      </c>
      <c r="B335" t="s">
        <v>2292</v>
      </c>
      <c r="C335" s="18">
        <v>6.2230456426999998</v>
      </c>
      <c r="D335" t="s">
        <v>526</v>
      </c>
      <c r="E335" t="s">
        <v>128</v>
      </c>
      <c r="F335" t="s">
        <v>527</v>
      </c>
      <c r="G335" s="18">
        <v>1.0707072074999999</v>
      </c>
      <c r="H335" t="s">
        <v>64</v>
      </c>
      <c r="I335" t="s">
        <v>130</v>
      </c>
      <c r="J335" t="s">
        <v>2286</v>
      </c>
      <c r="K335" s="18">
        <v>3.8614876449</v>
      </c>
      <c r="L335" t="s">
        <v>64</v>
      </c>
      <c r="M335" t="s">
        <v>130</v>
      </c>
      <c r="N335" t="s">
        <v>529</v>
      </c>
      <c r="O335" s="18">
        <v>1.5416803896</v>
      </c>
      <c r="P335" t="s">
        <v>530</v>
      </c>
      <c r="Q335" t="s">
        <v>134</v>
      </c>
      <c r="R335" t="s">
        <v>531</v>
      </c>
      <c r="S335" s="18">
        <v>4.3034565633000001</v>
      </c>
      <c r="T335" t="s">
        <v>515</v>
      </c>
      <c r="U335" t="s">
        <v>130</v>
      </c>
      <c r="V335" t="s">
        <v>516</v>
      </c>
      <c r="W335" s="18">
        <v>5.1193755144999997</v>
      </c>
      <c r="X335" t="s">
        <v>64</v>
      </c>
      <c r="Y335" t="s">
        <v>130</v>
      </c>
      <c r="Z335" t="s">
        <v>532</v>
      </c>
      <c r="AA335" s="18">
        <v>3.8524769666999998</v>
      </c>
      <c r="AB335" t="s">
        <v>533</v>
      </c>
      <c r="AC335" t="s">
        <v>128</v>
      </c>
      <c r="AD335" t="s">
        <v>534</v>
      </c>
      <c r="AE335" s="18">
        <v>0.1034735889</v>
      </c>
      <c r="AF335" t="s">
        <v>2293</v>
      </c>
      <c r="AG335" t="s">
        <v>143</v>
      </c>
      <c r="AH335" t="s">
        <v>2294</v>
      </c>
      <c r="AI335" s="18">
        <v>0.14490183470000001</v>
      </c>
      <c r="AJ335" t="s">
        <v>2295</v>
      </c>
      <c r="AK335" t="s">
        <v>134</v>
      </c>
      <c r="AL335" t="s">
        <v>2296</v>
      </c>
      <c r="AM335" t="s">
        <v>2293</v>
      </c>
      <c r="AN335" t="s">
        <v>143</v>
      </c>
      <c r="AO335" t="s">
        <v>2294</v>
      </c>
      <c r="AP335" s="18">
        <v>0.1034735889</v>
      </c>
      <c r="AQ335" t="s">
        <v>123</v>
      </c>
      <c r="AR335" t="b">
        <f>ISNUMBER(SEARCH('Consulta Por Puntos Baloto'!$E$5,B335,1))</f>
        <v>0</v>
      </c>
      <c r="AS335">
        <f t="shared" si="10"/>
        <v>31</v>
      </c>
      <c r="AT335" t="str">
        <f t="shared" si="11"/>
        <v>Punto pago</v>
      </c>
    </row>
    <row r="336" spans="1:46">
      <c r="A336" t="s">
        <v>2297</v>
      </c>
      <c r="B336" t="s">
        <v>2298</v>
      </c>
      <c r="C336" s="18">
        <v>0.1236733218</v>
      </c>
      <c r="D336" t="s">
        <v>686</v>
      </c>
      <c r="E336" t="s">
        <v>128</v>
      </c>
      <c r="F336" t="s">
        <v>687</v>
      </c>
      <c r="G336" s="18">
        <v>0.35435188099999998</v>
      </c>
      <c r="H336" t="s">
        <v>2299</v>
      </c>
      <c r="I336" t="s">
        <v>130</v>
      </c>
      <c r="J336" t="s">
        <v>2300</v>
      </c>
      <c r="K336" s="18">
        <v>0.49251146759999997</v>
      </c>
      <c r="L336" t="s">
        <v>2301</v>
      </c>
      <c r="M336" t="s">
        <v>130</v>
      </c>
      <c r="N336" t="s">
        <v>2302</v>
      </c>
      <c r="O336" s="18">
        <v>0.25464029929999998</v>
      </c>
      <c r="P336" t="s">
        <v>688</v>
      </c>
      <c r="Q336" t="s">
        <v>134</v>
      </c>
      <c r="R336" t="s">
        <v>689</v>
      </c>
      <c r="S336" s="18">
        <v>0.71115750879999995</v>
      </c>
      <c r="T336" t="s">
        <v>496</v>
      </c>
      <c r="U336" t="s">
        <v>130</v>
      </c>
      <c r="V336" t="s">
        <v>497</v>
      </c>
      <c r="W336" s="18">
        <v>0.3174669061</v>
      </c>
      <c r="X336" t="s">
        <v>2299</v>
      </c>
      <c r="Y336" t="s">
        <v>130</v>
      </c>
      <c r="Z336" t="s">
        <v>2300</v>
      </c>
      <c r="AA336" s="18">
        <v>9.3388770199999999E-2</v>
      </c>
      <c r="AB336" t="s">
        <v>2303</v>
      </c>
      <c r="AC336" t="s">
        <v>128</v>
      </c>
      <c r="AD336" t="s">
        <v>2304</v>
      </c>
      <c r="AE336" s="18">
        <v>0.58107250180000003</v>
      </c>
      <c r="AF336" t="s">
        <v>2305</v>
      </c>
      <c r="AG336" t="s">
        <v>143</v>
      </c>
      <c r="AH336" t="s">
        <v>2306</v>
      </c>
      <c r="AI336" s="18">
        <v>0.17409802429999999</v>
      </c>
      <c r="AJ336" t="s">
        <v>349</v>
      </c>
      <c r="AK336" t="s">
        <v>134</v>
      </c>
      <c r="AL336" t="s">
        <v>2307</v>
      </c>
      <c r="AM336" t="s">
        <v>873</v>
      </c>
      <c r="AN336" t="s">
        <v>128</v>
      </c>
      <c r="AO336" t="s">
        <v>2304</v>
      </c>
      <c r="AP336" s="18">
        <v>9.3388770199999999E-2</v>
      </c>
      <c r="AQ336" t="s">
        <v>123</v>
      </c>
      <c r="AR336" t="b">
        <f>ISNUMBER(SEARCH('Consulta Por Puntos Baloto'!$E$5,B336,1))</f>
        <v>0</v>
      </c>
      <c r="AS336">
        <f t="shared" si="10"/>
        <v>27</v>
      </c>
      <c r="AT336" t="str">
        <f t="shared" si="11"/>
        <v>Oficina física</v>
      </c>
    </row>
    <row r="337" spans="1:46">
      <c r="A337" t="s">
        <v>2308</v>
      </c>
      <c r="B337" t="s">
        <v>2309</v>
      </c>
      <c r="C337" s="18">
        <v>2.8090797176</v>
      </c>
      <c r="D337" t="s">
        <v>526</v>
      </c>
      <c r="E337" t="s">
        <v>128</v>
      </c>
      <c r="F337" t="s">
        <v>527</v>
      </c>
      <c r="G337" s="18">
        <v>1.1685534387000001</v>
      </c>
      <c r="H337" t="s">
        <v>64</v>
      </c>
      <c r="I337" t="s">
        <v>130</v>
      </c>
      <c r="J337" t="s">
        <v>1752</v>
      </c>
      <c r="K337" s="18">
        <v>1.207590594</v>
      </c>
      <c r="L337" t="s">
        <v>64</v>
      </c>
      <c r="M337" t="s">
        <v>130</v>
      </c>
      <c r="N337" t="s">
        <v>529</v>
      </c>
      <c r="O337" s="18">
        <v>1.6527761236</v>
      </c>
      <c r="P337" t="s">
        <v>743</v>
      </c>
      <c r="Q337" t="s">
        <v>134</v>
      </c>
      <c r="R337" t="s">
        <v>744</v>
      </c>
      <c r="S337" s="18">
        <v>3.6990470090000001</v>
      </c>
      <c r="T337" t="s">
        <v>496</v>
      </c>
      <c r="U337" t="s">
        <v>130</v>
      </c>
      <c r="V337" t="s">
        <v>497</v>
      </c>
      <c r="W337" s="18">
        <v>1.6990028297999999</v>
      </c>
      <c r="X337" t="s">
        <v>745</v>
      </c>
      <c r="Y337" t="s">
        <v>130</v>
      </c>
      <c r="Z337" t="s">
        <v>746</v>
      </c>
      <c r="AA337" s="18">
        <v>1.6990028297999999</v>
      </c>
      <c r="AB337" t="s">
        <v>2106</v>
      </c>
      <c r="AC337" t="s">
        <v>128</v>
      </c>
      <c r="AD337" t="s">
        <v>2107</v>
      </c>
      <c r="AE337" s="18">
        <v>0.44934666239999999</v>
      </c>
      <c r="AF337" t="s">
        <v>2310</v>
      </c>
      <c r="AG337" t="s">
        <v>143</v>
      </c>
      <c r="AH337" t="s">
        <v>2311</v>
      </c>
      <c r="AI337" s="18">
        <v>0.35275295740000001</v>
      </c>
      <c r="AJ337" t="s">
        <v>2312</v>
      </c>
      <c r="AK337" t="s">
        <v>134</v>
      </c>
      <c r="AL337" t="s">
        <v>2313</v>
      </c>
      <c r="AM337" t="s">
        <v>2312</v>
      </c>
      <c r="AN337" t="s">
        <v>134</v>
      </c>
      <c r="AO337" t="s">
        <v>2313</v>
      </c>
      <c r="AP337" s="18">
        <v>0.35275295740000001</v>
      </c>
      <c r="AQ337" t="s">
        <v>123</v>
      </c>
      <c r="AR337" t="b">
        <f>ISNUMBER(SEARCH('Consulta Por Puntos Baloto'!$E$5,B337,1))</f>
        <v>0</v>
      </c>
      <c r="AS337">
        <f t="shared" si="10"/>
        <v>35</v>
      </c>
      <c r="AT337" t="str">
        <f t="shared" si="11"/>
        <v>Punto red</v>
      </c>
    </row>
    <row r="338" spans="1:46">
      <c r="A338" t="s">
        <v>2314</v>
      </c>
      <c r="B338" t="s">
        <v>2315</v>
      </c>
      <c r="C338" s="18">
        <v>4.0075116740999999</v>
      </c>
      <c r="D338" t="s">
        <v>526</v>
      </c>
      <c r="E338" t="s">
        <v>128</v>
      </c>
      <c r="F338" t="s">
        <v>527</v>
      </c>
      <c r="G338" s="18">
        <v>0.51197356360000001</v>
      </c>
      <c r="H338" t="s">
        <v>64</v>
      </c>
      <c r="I338" t="s">
        <v>130</v>
      </c>
      <c r="J338" t="s">
        <v>528</v>
      </c>
      <c r="K338" s="18">
        <v>2.0497782403000002</v>
      </c>
      <c r="L338" t="s">
        <v>64</v>
      </c>
      <c r="M338" t="s">
        <v>130</v>
      </c>
      <c r="N338" t="s">
        <v>529</v>
      </c>
      <c r="O338" s="18">
        <v>1.0472536145</v>
      </c>
      <c r="P338" t="s">
        <v>1300</v>
      </c>
      <c r="Q338" t="s">
        <v>134</v>
      </c>
      <c r="R338" t="s">
        <v>1301</v>
      </c>
      <c r="S338" s="18">
        <v>4.1184928767000004</v>
      </c>
      <c r="T338" t="s">
        <v>515</v>
      </c>
      <c r="U338" t="s">
        <v>130</v>
      </c>
      <c r="V338" t="s">
        <v>516</v>
      </c>
      <c r="W338" s="18">
        <v>2.3288816481999999</v>
      </c>
      <c r="X338" t="s">
        <v>64</v>
      </c>
      <c r="Y338" t="s">
        <v>130</v>
      </c>
      <c r="Z338" t="s">
        <v>532</v>
      </c>
      <c r="AA338" s="18">
        <v>1.0600475612</v>
      </c>
      <c r="AB338" t="s">
        <v>533</v>
      </c>
      <c r="AC338" t="s">
        <v>128</v>
      </c>
      <c r="AD338" t="s">
        <v>534</v>
      </c>
      <c r="AE338" s="18">
        <v>0.32593044129999998</v>
      </c>
      <c r="AF338" t="s">
        <v>2316</v>
      </c>
      <c r="AG338" t="s">
        <v>143</v>
      </c>
      <c r="AH338" t="s">
        <v>2317</v>
      </c>
      <c r="AI338" s="18">
        <v>0.1205301384</v>
      </c>
      <c r="AJ338" t="s">
        <v>2318</v>
      </c>
      <c r="AK338" t="s">
        <v>134</v>
      </c>
      <c r="AL338" t="s">
        <v>2319</v>
      </c>
      <c r="AM338" t="s">
        <v>2318</v>
      </c>
      <c r="AN338" t="s">
        <v>134</v>
      </c>
      <c r="AO338" t="s">
        <v>2319</v>
      </c>
      <c r="AP338" s="18">
        <v>0.1205301384</v>
      </c>
      <c r="AQ338" t="s">
        <v>123</v>
      </c>
      <c r="AR338" t="b">
        <f>ISNUMBER(SEARCH('Consulta Por Puntos Baloto'!$E$5,B338,1))</f>
        <v>0</v>
      </c>
      <c r="AS338">
        <f t="shared" si="10"/>
        <v>35</v>
      </c>
      <c r="AT338" t="str">
        <f t="shared" si="11"/>
        <v>Punto red</v>
      </c>
    </row>
    <row r="339" spans="1:46">
      <c r="A339" t="s">
        <v>2320</v>
      </c>
      <c r="B339" t="s">
        <v>2321</v>
      </c>
      <c r="C339" s="18">
        <v>5.2317433698000002</v>
      </c>
      <c r="D339" t="s">
        <v>526</v>
      </c>
      <c r="E339" t="s">
        <v>128</v>
      </c>
      <c r="F339" t="s">
        <v>527</v>
      </c>
      <c r="G339" s="18">
        <v>0.69613778039999996</v>
      </c>
      <c r="H339" t="s">
        <v>64</v>
      </c>
      <c r="I339" t="s">
        <v>130</v>
      </c>
      <c r="J339" t="s">
        <v>779</v>
      </c>
      <c r="K339" s="18">
        <v>3.1936064798000001</v>
      </c>
      <c r="L339" t="s">
        <v>64</v>
      </c>
      <c r="M339" t="s">
        <v>130</v>
      </c>
      <c r="N339" t="s">
        <v>529</v>
      </c>
      <c r="O339" s="18">
        <v>0.68111274229999996</v>
      </c>
      <c r="P339" t="s">
        <v>530</v>
      </c>
      <c r="Q339" t="s">
        <v>134</v>
      </c>
      <c r="R339" t="s">
        <v>531</v>
      </c>
      <c r="S339" s="18">
        <v>3.0470733949</v>
      </c>
      <c r="T339" t="s">
        <v>515</v>
      </c>
      <c r="U339" t="s">
        <v>130</v>
      </c>
      <c r="V339" t="s">
        <v>516</v>
      </c>
      <c r="W339" s="18">
        <v>3.3676568052000002</v>
      </c>
      <c r="X339" t="s">
        <v>64</v>
      </c>
      <c r="Y339" t="s">
        <v>130</v>
      </c>
      <c r="Z339" t="s">
        <v>532</v>
      </c>
      <c r="AA339" s="18">
        <v>1.9565435384000001</v>
      </c>
      <c r="AB339" t="s">
        <v>533</v>
      </c>
      <c r="AC339" t="s">
        <v>128</v>
      </c>
      <c r="AD339" t="s">
        <v>534</v>
      </c>
      <c r="AE339" s="18">
        <v>7.5552913700000002E-2</v>
      </c>
      <c r="AF339" t="s">
        <v>2322</v>
      </c>
      <c r="AG339" t="s">
        <v>143</v>
      </c>
      <c r="AH339" t="s">
        <v>2323</v>
      </c>
      <c r="AI339" s="18">
        <v>0.1951069577</v>
      </c>
      <c r="AJ339" t="s">
        <v>2324</v>
      </c>
      <c r="AK339" t="s">
        <v>134</v>
      </c>
      <c r="AL339" t="s">
        <v>2325</v>
      </c>
      <c r="AM339" t="s">
        <v>2322</v>
      </c>
      <c r="AN339" t="s">
        <v>143</v>
      </c>
      <c r="AO339" t="s">
        <v>2323</v>
      </c>
      <c r="AP339" s="18">
        <v>7.5552913700000002E-2</v>
      </c>
      <c r="AQ339" t="s">
        <v>123</v>
      </c>
      <c r="AR339" t="b">
        <f>ISNUMBER(SEARCH('Consulta Por Puntos Baloto'!$E$5,B339,1))</f>
        <v>0</v>
      </c>
      <c r="AS339">
        <f t="shared" si="10"/>
        <v>31</v>
      </c>
      <c r="AT339" t="str">
        <f t="shared" si="11"/>
        <v>Punto pago</v>
      </c>
    </row>
    <row r="340" spans="1:46">
      <c r="A340" t="s">
        <v>2326</v>
      </c>
      <c r="B340" t="s">
        <v>2327</v>
      </c>
      <c r="C340" s="18">
        <v>5.2958376453999998</v>
      </c>
      <c r="D340" t="s">
        <v>526</v>
      </c>
      <c r="E340" t="s">
        <v>128</v>
      </c>
      <c r="F340" t="s">
        <v>527</v>
      </c>
      <c r="G340" s="18">
        <v>0.55291824079999996</v>
      </c>
      <c r="H340" t="s">
        <v>64</v>
      </c>
      <c r="I340" t="s">
        <v>130</v>
      </c>
      <c r="J340" t="s">
        <v>779</v>
      </c>
      <c r="K340" s="18">
        <v>3.2189702087000001</v>
      </c>
      <c r="L340" t="s">
        <v>64</v>
      </c>
      <c r="M340" t="s">
        <v>130</v>
      </c>
      <c r="N340" t="s">
        <v>529</v>
      </c>
      <c r="O340" s="18">
        <v>0.54075206549999999</v>
      </c>
      <c r="P340" t="s">
        <v>530</v>
      </c>
      <c r="Q340" t="s">
        <v>134</v>
      </c>
      <c r="R340" t="s">
        <v>531</v>
      </c>
      <c r="S340" s="18">
        <v>3.0718555479999998</v>
      </c>
      <c r="T340" t="s">
        <v>515</v>
      </c>
      <c r="U340" t="s">
        <v>130</v>
      </c>
      <c r="V340" t="s">
        <v>516</v>
      </c>
      <c r="W340" s="18">
        <v>3.480800769</v>
      </c>
      <c r="X340" t="s">
        <v>64</v>
      </c>
      <c r="Y340" t="s">
        <v>130</v>
      </c>
      <c r="Z340" t="s">
        <v>532</v>
      </c>
      <c r="AA340" s="18">
        <v>2.0744035899000002</v>
      </c>
      <c r="AB340" t="s">
        <v>533</v>
      </c>
      <c r="AC340" t="s">
        <v>128</v>
      </c>
      <c r="AD340" t="s">
        <v>534</v>
      </c>
      <c r="AE340" s="18">
        <v>1.9326995E-2</v>
      </c>
      <c r="AF340" t="s">
        <v>2328</v>
      </c>
      <c r="AG340" t="s">
        <v>143</v>
      </c>
      <c r="AH340" t="s">
        <v>2329</v>
      </c>
      <c r="AI340" s="18">
        <v>0.2383321769</v>
      </c>
      <c r="AJ340" t="s">
        <v>2324</v>
      </c>
      <c r="AK340" t="s">
        <v>134</v>
      </c>
      <c r="AL340" t="s">
        <v>2325</v>
      </c>
      <c r="AM340" t="s">
        <v>2328</v>
      </c>
      <c r="AN340" t="s">
        <v>143</v>
      </c>
      <c r="AO340" t="s">
        <v>2329</v>
      </c>
      <c r="AP340" s="18">
        <v>1.9326995E-2</v>
      </c>
      <c r="AQ340" t="s">
        <v>123</v>
      </c>
      <c r="AR340" t="b">
        <f>ISNUMBER(SEARCH('Consulta Por Puntos Baloto'!$E$5,B340,1))</f>
        <v>0</v>
      </c>
      <c r="AS340">
        <f t="shared" si="10"/>
        <v>31</v>
      </c>
      <c r="AT340" t="str">
        <f t="shared" si="11"/>
        <v>Punto pago</v>
      </c>
    </row>
    <row r="341" spans="1:46">
      <c r="A341" t="s">
        <v>2330</v>
      </c>
      <c r="B341" t="s">
        <v>2331</v>
      </c>
      <c r="C341" s="18">
        <v>4.9654913384999997</v>
      </c>
      <c r="D341" t="s">
        <v>526</v>
      </c>
      <c r="E341" t="s">
        <v>128</v>
      </c>
      <c r="F341" t="s">
        <v>527</v>
      </c>
      <c r="G341" s="18">
        <v>0.87657354570000001</v>
      </c>
      <c r="H341" t="s">
        <v>64</v>
      </c>
      <c r="I341" t="s">
        <v>130</v>
      </c>
      <c r="J341" t="s">
        <v>528</v>
      </c>
      <c r="K341" s="18">
        <v>3.2048112511000002</v>
      </c>
      <c r="L341" t="s">
        <v>64</v>
      </c>
      <c r="M341" t="s">
        <v>130</v>
      </c>
      <c r="N341" t="s">
        <v>529</v>
      </c>
      <c r="O341" s="18">
        <v>1.4882106066</v>
      </c>
      <c r="P341" t="s">
        <v>530</v>
      </c>
      <c r="Q341" t="s">
        <v>134</v>
      </c>
      <c r="R341" t="s">
        <v>531</v>
      </c>
      <c r="S341" s="18">
        <v>2.9989001159000002</v>
      </c>
      <c r="T341" t="s">
        <v>515</v>
      </c>
      <c r="U341" t="s">
        <v>130</v>
      </c>
      <c r="V341" t="s">
        <v>516</v>
      </c>
      <c r="W341" s="18">
        <v>2.8072730189000001</v>
      </c>
      <c r="X341" t="s">
        <v>64</v>
      </c>
      <c r="Y341" t="s">
        <v>130</v>
      </c>
      <c r="Z341" t="s">
        <v>532</v>
      </c>
      <c r="AA341" s="18">
        <v>1.4127256427999999</v>
      </c>
      <c r="AB341" t="s">
        <v>533</v>
      </c>
      <c r="AC341" t="s">
        <v>128</v>
      </c>
      <c r="AD341" t="s">
        <v>534</v>
      </c>
      <c r="AE341" s="18">
        <v>1.0420984100000001E-2</v>
      </c>
      <c r="AF341" t="s">
        <v>2332</v>
      </c>
      <c r="AG341" t="s">
        <v>143</v>
      </c>
      <c r="AH341" t="s">
        <v>2333</v>
      </c>
      <c r="AI341" s="18">
        <v>0.1099282676</v>
      </c>
      <c r="AJ341" t="s">
        <v>2334</v>
      </c>
      <c r="AK341" t="s">
        <v>134</v>
      </c>
      <c r="AL341" t="s">
        <v>2335</v>
      </c>
      <c r="AM341" t="s">
        <v>2332</v>
      </c>
      <c r="AN341" t="s">
        <v>143</v>
      </c>
      <c r="AO341" t="s">
        <v>2333</v>
      </c>
      <c r="AP341" s="18">
        <v>1.0420984100000001E-2</v>
      </c>
      <c r="AQ341" t="s">
        <v>123</v>
      </c>
      <c r="AR341" t="b">
        <f>ISNUMBER(SEARCH('Consulta Por Puntos Baloto'!$E$5,B341,1))</f>
        <v>0</v>
      </c>
      <c r="AS341">
        <f t="shared" si="10"/>
        <v>31</v>
      </c>
      <c r="AT341" t="str">
        <f t="shared" si="11"/>
        <v>Punto pago</v>
      </c>
    </row>
    <row r="342" spans="1:46">
      <c r="A342" t="s">
        <v>2336</v>
      </c>
      <c r="B342" t="s">
        <v>2337</v>
      </c>
      <c r="C342" s="18">
        <v>5.7219604219000004</v>
      </c>
      <c r="D342" t="s">
        <v>526</v>
      </c>
      <c r="E342" t="s">
        <v>128</v>
      </c>
      <c r="F342" t="s">
        <v>527</v>
      </c>
      <c r="G342" s="18">
        <v>1.1020942578999999</v>
      </c>
      <c r="H342" t="s">
        <v>64</v>
      </c>
      <c r="I342" t="s">
        <v>130</v>
      </c>
      <c r="J342" t="s">
        <v>779</v>
      </c>
      <c r="K342" s="18">
        <v>3.7875685642999999</v>
      </c>
      <c r="L342" t="s">
        <v>64</v>
      </c>
      <c r="M342" t="s">
        <v>130</v>
      </c>
      <c r="N342" t="s">
        <v>529</v>
      </c>
      <c r="O342" s="18">
        <v>1.1426011282999999</v>
      </c>
      <c r="P342" t="s">
        <v>530</v>
      </c>
      <c r="Q342" t="s">
        <v>134</v>
      </c>
      <c r="R342" t="s">
        <v>531</v>
      </c>
      <c r="S342" s="18">
        <v>2.4057437245000002</v>
      </c>
      <c r="T342" t="s">
        <v>515</v>
      </c>
      <c r="U342" t="s">
        <v>130</v>
      </c>
      <c r="V342" t="s">
        <v>516</v>
      </c>
      <c r="W342" s="18">
        <v>3.6519564152999999</v>
      </c>
      <c r="X342" t="s">
        <v>64</v>
      </c>
      <c r="Y342" t="s">
        <v>130</v>
      </c>
      <c r="Z342" t="s">
        <v>532</v>
      </c>
      <c r="AA342" s="18">
        <v>2.2472304190000001</v>
      </c>
      <c r="AB342" t="s">
        <v>533</v>
      </c>
      <c r="AC342" t="s">
        <v>128</v>
      </c>
      <c r="AD342" t="s">
        <v>534</v>
      </c>
      <c r="AE342" s="18">
        <v>9.1140444799999998E-2</v>
      </c>
      <c r="AF342" t="s">
        <v>2338</v>
      </c>
      <c r="AG342" t="s">
        <v>143</v>
      </c>
      <c r="AH342" t="s">
        <v>2339</v>
      </c>
      <c r="AI342" s="18">
        <v>0.20903789810000001</v>
      </c>
      <c r="AJ342" t="s">
        <v>2340</v>
      </c>
      <c r="AK342" t="s">
        <v>134</v>
      </c>
      <c r="AL342" t="s">
        <v>2341</v>
      </c>
      <c r="AM342" t="s">
        <v>2338</v>
      </c>
      <c r="AN342" t="s">
        <v>143</v>
      </c>
      <c r="AO342" t="s">
        <v>2339</v>
      </c>
      <c r="AP342" s="18">
        <v>9.1140444799999998E-2</v>
      </c>
      <c r="AQ342" t="s">
        <v>123</v>
      </c>
      <c r="AR342" t="b">
        <f>ISNUMBER(SEARCH('Consulta Por Puntos Baloto'!$E$5,B342,1))</f>
        <v>0</v>
      </c>
      <c r="AS342">
        <f t="shared" si="10"/>
        <v>31</v>
      </c>
      <c r="AT342" t="str">
        <f t="shared" si="11"/>
        <v>Punto pago</v>
      </c>
    </row>
    <row r="343" spans="1:46">
      <c r="A343" t="s">
        <v>2342</v>
      </c>
      <c r="B343" t="s">
        <v>2343</v>
      </c>
      <c r="C343" s="18">
        <v>5.0588462375000001</v>
      </c>
      <c r="D343" t="s">
        <v>526</v>
      </c>
      <c r="E343" t="s">
        <v>128</v>
      </c>
      <c r="F343" t="s">
        <v>527</v>
      </c>
      <c r="G343" s="18">
        <v>0.67042292810000004</v>
      </c>
      <c r="H343" t="s">
        <v>64</v>
      </c>
      <c r="I343" t="s">
        <v>130</v>
      </c>
      <c r="J343" t="s">
        <v>543</v>
      </c>
      <c r="K343" s="18">
        <v>1.7024936136</v>
      </c>
      <c r="L343" t="s">
        <v>64</v>
      </c>
      <c r="M343" t="s">
        <v>130</v>
      </c>
      <c r="N343" t="s">
        <v>512</v>
      </c>
      <c r="O343" s="18">
        <v>3.2552140679999999</v>
      </c>
      <c r="P343" t="s">
        <v>1300</v>
      </c>
      <c r="Q343" t="s">
        <v>134</v>
      </c>
      <c r="R343" t="s">
        <v>1301</v>
      </c>
      <c r="S343" s="18">
        <v>3.1878341785000002</v>
      </c>
      <c r="T343" t="s">
        <v>371</v>
      </c>
      <c r="U343" t="s">
        <v>130</v>
      </c>
      <c r="V343" t="s">
        <v>372</v>
      </c>
      <c r="W343" s="18">
        <v>2.4296982031000001</v>
      </c>
      <c r="X343" t="s">
        <v>64</v>
      </c>
      <c r="Y343" t="s">
        <v>130</v>
      </c>
      <c r="Z343" t="s">
        <v>532</v>
      </c>
      <c r="AA343" s="18">
        <v>1.9723963751</v>
      </c>
      <c r="AB343" t="s">
        <v>533</v>
      </c>
      <c r="AC343" t="s">
        <v>128</v>
      </c>
      <c r="AD343" t="s">
        <v>534</v>
      </c>
      <c r="AE343" s="18">
        <v>3.4461603399999999E-2</v>
      </c>
      <c r="AF343" t="s">
        <v>2344</v>
      </c>
      <c r="AG343" t="s">
        <v>143</v>
      </c>
      <c r="AH343" t="s">
        <v>2345</v>
      </c>
      <c r="AI343" s="18">
        <v>4.1604882199999998E-2</v>
      </c>
      <c r="AJ343" t="s">
        <v>2346</v>
      </c>
      <c r="AK343" t="s">
        <v>134</v>
      </c>
      <c r="AL343" t="s">
        <v>2347</v>
      </c>
      <c r="AM343" t="s">
        <v>2344</v>
      </c>
      <c r="AN343" t="s">
        <v>143</v>
      </c>
      <c r="AO343" t="s">
        <v>2345</v>
      </c>
      <c r="AP343" s="18">
        <v>3.4461603399999999E-2</v>
      </c>
      <c r="AQ343" t="s">
        <v>123</v>
      </c>
      <c r="AR343" t="b">
        <f>ISNUMBER(SEARCH('Consulta Por Puntos Baloto'!$E$5,B343,1))</f>
        <v>0</v>
      </c>
      <c r="AS343">
        <f t="shared" si="10"/>
        <v>31</v>
      </c>
      <c r="AT343" t="str">
        <f t="shared" si="11"/>
        <v>Punto pago</v>
      </c>
    </row>
    <row r="344" spans="1:46">
      <c r="A344" t="s">
        <v>2348</v>
      </c>
      <c r="B344" t="s">
        <v>2349</v>
      </c>
      <c r="C344" s="18">
        <v>5.0040521164999996</v>
      </c>
      <c r="D344" t="s">
        <v>526</v>
      </c>
      <c r="E344" t="s">
        <v>128</v>
      </c>
      <c r="F344" t="s">
        <v>527</v>
      </c>
      <c r="G344" s="18">
        <v>0.71208475069999999</v>
      </c>
      <c r="H344" t="s">
        <v>64</v>
      </c>
      <c r="I344" t="s">
        <v>130</v>
      </c>
      <c r="J344" t="s">
        <v>543</v>
      </c>
      <c r="K344" s="18">
        <v>1.6197921454999999</v>
      </c>
      <c r="L344" t="s">
        <v>64</v>
      </c>
      <c r="M344" t="s">
        <v>130</v>
      </c>
      <c r="N344" t="s">
        <v>512</v>
      </c>
      <c r="O344" s="18">
        <v>3.2540864438999999</v>
      </c>
      <c r="P344" t="s">
        <v>1300</v>
      </c>
      <c r="Q344" t="s">
        <v>134</v>
      </c>
      <c r="R344" t="s">
        <v>1301</v>
      </c>
      <c r="S344" s="18">
        <v>3.0957340845000001</v>
      </c>
      <c r="T344" t="s">
        <v>371</v>
      </c>
      <c r="U344" t="s">
        <v>130</v>
      </c>
      <c r="V344" t="s">
        <v>372</v>
      </c>
      <c r="W344" s="18">
        <v>2.3748856063999999</v>
      </c>
      <c r="X344" t="s">
        <v>64</v>
      </c>
      <c r="Y344" t="s">
        <v>130</v>
      </c>
      <c r="Z344" t="s">
        <v>532</v>
      </c>
      <c r="AA344" s="18">
        <v>1.9735731691</v>
      </c>
      <c r="AB344" t="s">
        <v>533</v>
      </c>
      <c r="AC344" t="s">
        <v>128</v>
      </c>
      <c r="AD344" t="s">
        <v>534</v>
      </c>
      <c r="AE344" s="18">
        <v>6.0010563000000003E-2</v>
      </c>
      <c r="AF344" t="s">
        <v>2350</v>
      </c>
      <c r="AG344" t="s">
        <v>143</v>
      </c>
      <c r="AH344" t="s">
        <v>2351</v>
      </c>
      <c r="AI344" s="18">
        <v>6.0010563000000003E-2</v>
      </c>
      <c r="AJ344" t="s">
        <v>2346</v>
      </c>
      <c r="AK344" t="s">
        <v>134</v>
      </c>
      <c r="AL344" t="s">
        <v>2347</v>
      </c>
      <c r="AM344" t="s">
        <v>2350</v>
      </c>
      <c r="AN344" t="s">
        <v>143</v>
      </c>
      <c r="AO344" t="s">
        <v>2351</v>
      </c>
      <c r="AP344" s="18">
        <v>6.0010563000000003E-2</v>
      </c>
      <c r="AQ344" t="s">
        <v>123</v>
      </c>
      <c r="AR344" t="b">
        <f>ISNUMBER(SEARCH('Consulta Por Puntos Baloto'!$E$5,B344,1))</f>
        <v>0</v>
      </c>
      <c r="AS344">
        <f t="shared" si="10"/>
        <v>31</v>
      </c>
      <c r="AT344" t="str">
        <f t="shared" si="11"/>
        <v>Punto pago</v>
      </c>
    </row>
    <row r="345" spans="1:46">
      <c r="A345" t="s">
        <v>2348</v>
      </c>
      <c r="B345" t="s">
        <v>2349</v>
      </c>
      <c r="C345" s="18">
        <v>5.0040521164999996</v>
      </c>
      <c r="D345" t="s">
        <v>526</v>
      </c>
      <c r="E345" t="s">
        <v>128</v>
      </c>
      <c r="F345" t="s">
        <v>527</v>
      </c>
      <c r="G345" s="18">
        <v>0.71208475069999999</v>
      </c>
      <c r="H345" t="s">
        <v>64</v>
      </c>
      <c r="I345" t="s">
        <v>130</v>
      </c>
      <c r="J345" t="s">
        <v>543</v>
      </c>
      <c r="K345" s="18">
        <v>1.6197921454999999</v>
      </c>
      <c r="L345" t="s">
        <v>64</v>
      </c>
      <c r="M345" t="s">
        <v>130</v>
      </c>
      <c r="N345" t="s">
        <v>512</v>
      </c>
      <c r="O345" s="18">
        <v>3.2540864438999999</v>
      </c>
      <c r="P345" t="s">
        <v>1300</v>
      </c>
      <c r="Q345" t="s">
        <v>134</v>
      </c>
      <c r="R345" t="s">
        <v>1301</v>
      </c>
      <c r="S345" s="18">
        <v>3.0957340845000001</v>
      </c>
      <c r="T345" t="s">
        <v>371</v>
      </c>
      <c r="U345" t="s">
        <v>130</v>
      </c>
      <c r="V345" t="s">
        <v>372</v>
      </c>
      <c r="W345" s="18">
        <v>2.3748856063999999</v>
      </c>
      <c r="X345" t="s">
        <v>64</v>
      </c>
      <c r="Y345" t="s">
        <v>130</v>
      </c>
      <c r="Z345" t="s">
        <v>532</v>
      </c>
      <c r="AA345" s="18">
        <v>1.9735731691</v>
      </c>
      <c r="AB345" t="s">
        <v>533</v>
      </c>
      <c r="AC345" t="s">
        <v>128</v>
      </c>
      <c r="AD345" t="s">
        <v>534</v>
      </c>
      <c r="AE345" s="18">
        <v>6.0010563000000003E-2</v>
      </c>
      <c r="AF345" t="s">
        <v>2350</v>
      </c>
      <c r="AG345" t="s">
        <v>143</v>
      </c>
      <c r="AH345" t="s">
        <v>2351</v>
      </c>
      <c r="AI345" s="18">
        <v>6.0010563000000003E-2</v>
      </c>
      <c r="AJ345" t="s">
        <v>2346</v>
      </c>
      <c r="AK345" t="s">
        <v>134</v>
      </c>
      <c r="AL345" t="s">
        <v>2347</v>
      </c>
      <c r="AM345" t="s">
        <v>2346</v>
      </c>
      <c r="AN345" t="s">
        <v>134</v>
      </c>
      <c r="AO345" t="s">
        <v>2347</v>
      </c>
      <c r="AP345" s="18">
        <v>6.0010563000000003E-2</v>
      </c>
      <c r="AQ345" t="s">
        <v>123</v>
      </c>
      <c r="AR345" t="b">
        <f>ISNUMBER(SEARCH('Consulta Por Puntos Baloto'!$E$5,B345,1))</f>
        <v>0</v>
      </c>
      <c r="AS345">
        <f t="shared" si="10"/>
        <v>31</v>
      </c>
      <c r="AT345" t="str">
        <f t="shared" si="11"/>
        <v>Punto pago</v>
      </c>
    </row>
    <row r="346" spans="1:46">
      <c r="A346" t="s">
        <v>2352</v>
      </c>
      <c r="B346" t="s">
        <v>2353</v>
      </c>
      <c r="C346" s="18">
        <v>6.5294544191000004</v>
      </c>
      <c r="D346" t="s">
        <v>526</v>
      </c>
      <c r="E346" t="s">
        <v>128</v>
      </c>
      <c r="F346" t="s">
        <v>527</v>
      </c>
      <c r="G346" s="18">
        <v>0.98610630730000004</v>
      </c>
      <c r="H346" t="s">
        <v>64</v>
      </c>
      <c r="I346" t="s">
        <v>130</v>
      </c>
      <c r="J346" t="s">
        <v>779</v>
      </c>
      <c r="K346" s="18">
        <v>4.3326754902999998</v>
      </c>
      <c r="L346" t="s">
        <v>64</v>
      </c>
      <c r="M346" t="s">
        <v>130</v>
      </c>
      <c r="N346" t="s">
        <v>529</v>
      </c>
      <c r="O346" s="18">
        <v>1.0858857681</v>
      </c>
      <c r="P346" t="s">
        <v>530</v>
      </c>
      <c r="Q346" t="s">
        <v>134</v>
      </c>
      <c r="R346" t="s">
        <v>531</v>
      </c>
      <c r="S346" s="18">
        <v>2.6647161400999999</v>
      </c>
      <c r="T346" t="s">
        <v>515</v>
      </c>
      <c r="U346" t="s">
        <v>130</v>
      </c>
      <c r="V346" t="s">
        <v>516</v>
      </c>
      <c r="W346" s="18">
        <v>4.7830219320999996</v>
      </c>
      <c r="X346" t="s">
        <v>64</v>
      </c>
      <c r="Y346" t="s">
        <v>130</v>
      </c>
      <c r="Z346" t="s">
        <v>532</v>
      </c>
      <c r="AA346" s="18">
        <v>2.6647161400999999</v>
      </c>
      <c r="AB346" t="s">
        <v>518</v>
      </c>
      <c r="AC346" t="s">
        <v>128</v>
      </c>
      <c r="AD346" t="s">
        <v>519</v>
      </c>
      <c r="AE346" s="18">
        <v>7.5813274700000002E-2</v>
      </c>
      <c r="AF346" t="s">
        <v>2354</v>
      </c>
      <c r="AG346" t="s">
        <v>143</v>
      </c>
      <c r="AH346" t="s">
        <v>2355</v>
      </c>
      <c r="AI346" s="18">
        <v>0.15308048690000001</v>
      </c>
      <c r="AJ346" t="s">
        <v>2356</v>
      </c>
      <c r="AK346" t="s">
        <v>134</v>
      </c>
      <c r="AL346" t="s">
        <v>2357</v>
      </c>
      <c r="AM346" t="s">
        <v>2354</v>
      </c>
      <c r="AN346" t="s">
        <v>143</v>
      </c>
      <c r="AO346" t="s">
        <v>2355</v>
      </c>
      <c r="AP346" s="18">
        <v>7.5813274700000002E-2</v>
      </c>
      <c r="AQ346" t="s">
        <v>123</v>
      </c>
      <c r="AR346" t="b">
        <f>ISNUMBER(SEARCH('Consulta Por Puntos Baloto'!$E$5,B346,1))</f>
        <v>0</v>
      </c>
      <c r="AS346">
        <f t="shared" si="10"/>
        <v>31</v>
      </c>
      <c r="AT346" t="str">
        <f t="shared" si="11"/>
        <v>Punto pago</v>
      </c>
    </row>
    <row r="347" spans="1:46">
      <c r="A347" t="s">
        <v>2358</v>
      </c>
      <c r="B347" t="s">
        <v>2359</v>
      </c>
      <c r="C347" s="18">
        <v>6.5802705528000001</v>
      </c>
      <c r="D347" t="s">
        <v>508</v>
      </c>
      <c r="E347" t="s">
        <v>509</v>
      </c>
      <c r="F347" t="s">
        <v>510</v>
      </c>
      <c r="G347" s="18">
        <v>1.0114072839999999</v>
      </c>
      <c r="H347" t="s">
        <v>64</v>
      </c>
      <c r="I347" t="s">
        <v>130</v>
      </c>
      <c r="J347" t="s">
        <v>605</v>
      </c>
      <c r="K347" s="18">
        <v>4.7466636219999998</v>
      </c>
      <c r="L347" t="s">
        <v>64</v>
      </c>
      <c r="M347" t="s">
        <v>130</v>
      </c>
      <c r="N347" t="s">
        <v>529</v>
      </c>
      <c r="O347" s="18">
        <v>1.4520358470000001</v>
      </c>
      <c r="P347" t="s">
        <v>606</v>
      </c>
      <c r="Q347" t="s">
        <v>134</v>
      </c>
      <c r="R347" t="s">
        <v>607</v>
      </c>
      <c r="S347" s="18">
        <v>2.4813058838000002</v>
      </c>
      <c r="T347" t="s">
        <v>515</v>
      </c>
      <c r="U347" t="s">
        <v>130</v>
      </c>
      <c r="V347" t="s">
        <v>516</v>
      </c>
      <c r="W347" s="18">
        <v>5.1513055646000003</v>
      </c>
      <c r="X347" t="s">
        <v>64</v>
      </c>
      <c r="Y347" t="s">
        <v>130</v>
      </c>
      <c r="Z347" t="s">
        <v>532</v>
      </c>
      <c r="AA347" s="18">
        <v>2.4813058838000002</v>
      </c>
      <c r="AB347" t="s">
        <v>518</v>
      </c>
      <c r="AC347" t="s">
        <v>128</v>
      </c>
      <c r="AD347" t="s">
        <v>519</v>
      </c>
      <c r="AE347" s="18">
        <v>0.1666704856</v>
      </c>
      <c r="AF347" t="s">
        <v>2360</v>
      </c>
      <c r="AG347" t="s">
        <v>143</v>
      </c>
      <c r="AH347" t="s">
        <v>2361</v>
      </c>
      <c r="AI347" s="18">
        <v>6.48716342E-2</v>
      </c>
      <c r="AJ347" t="s">
        <v>2362</v>
      </c>
      <c r="AK347" t="s">
        <v>134</v>
      </c>
      <c r="AL347" t="s">
        <v>2363</v>
      </c>
      <c r="AM347" t="s">
        <v>2362</v>
      </c>
      <c r="AN347" t="s">
        <v>134</v>
      </c>
      <c r="AO347" t="s">
        <v>2363</v>
      </c>
      <c r="AP347" s="18">
        <v>6.48716342E-2</v>
      </c>
      <c r="AQ347" t="s">
        <v>123</v>
      </c>
      <c r="AR347" t="b">
        <f>ISNUMBER(SEARCH('Consulta Por Puntos Baloto'!$E$5,B347,1))</f>
        <v>0</v>
      </c>
      <c r="AS347">
        <f t="shared" si="10"/>
        <v>35</v>
      </c>
      <c r="AT347" t="str">
        <f t="shared" si="11"/>
        <v>Punto red</v>
      </c>
    </row>
    <row r="348" spans="1:46">
      <c r="A348" t="s">
        <v>2364</v>
      </c>
      <c r="B348" t="s">
        <v>2365</v>
      </c>
      <c r="C348" s="18">
        <v>5.6040142577000003</v>
      </c>
      <c r="D348" t="s">
        <v>526</v>
      </c>
      <c r="E348" t="s">
        <v>128</v>
      </c>
      <c r="F348" t="s">
        <v>527</v>
      </c>
      <c r="G348" s="18">
        <v>0.13906126460000001</v>
      </c>
      <c r="H348" t="s">
        <v>64</v>
      </c>
      <c r="I348" t="s">
        <v>130</v>
      </c>
      <c r="J348" t="s">
        <v>779</v>
      </c>
      <c r="K348" s="18">
        <v>3.4288793676</v>
      </c>
      <c r="L348" t="s">
        <v>64</v>
      </c>
      <c r="M348" t="s">
        <v>130</v>
      </c>
      <c r="N348" t="s">
        <v>529</v>
      </c>
      <c r="O348" s="18">
        <v>0.21865209399999999</v>
      </c>
      <c r="P348" t="s">
        <v>530</v>
      </c>
      <c r="Q348" t="s">
        <v>134</v>
      </c>
      <c r="R348" t="s">
        <v>531</v>
      </c>
      <c r="S348" s="18">
        <v>3.1143716474000001</v>
      </c>
      <c r="T348" t="s">
        <v>515</v>
      </c>
      <c r="U348" t="s">
        <v>130</v>
      </c>
      <c r="V348" t="s">
        <v>516</v>
      </c>
      <c r="W348" s="18">
        <v>3.9168566695</v>
      </c>
      <c r="X348" t="s">
        <v>64</v>
      </c>
      <c r="Y348" t="s">
        <v>130</v>
      </c>
      <c r="Z348" t="s">
        <v>532</v>
      </c>
      <c r="AA348" s="18">
        <v>2.5241299282999998</v>
      </c>
      <c r="AB348" t="s">
        <v>533</v>
      </c>
      <c r="AC348" t="s">
        <v>128</v>
      </c>
      <c r="AD348" t="s">
        <v>534</v>
      </c>
      <c r="AE348" s="18">
        <v>0.34537563999999998</v>
      </c>
      <c r="AF348" t="s">
        <v>1392</v>
      </c>
      <c r="AG348" t="s">
        <v>143</v>
      </c>
      <c r="AH348" t="s">
        <v>1393</v>
      </c>
      <c r="AI348" s="18">
        <v>1.7770064799999999E-2</v>
      </c>
      <c r="AJ348" t="s">
        <v>2366</v>
      </c>
      <c r="AK348" t="s">
        <v>134</v>
      </c>
      <c r="AL348" t="s">
        <v>2367</v>
      </c>
      <c r="AM348" t="s">
        <v>2366</v>
      </c>
      <c r="AN348" t="s">
        <v>134</v>
      </c>
      <c r="AO348" t="s">
        <v>2367</v>
      </c>
      <c r="AP348" s="18">
        <v>1.7770064799999999E-2</v>
      </c>
      <c r="AQ348" t="s">
        <v>123</v>
      </c>
      <c r="AR348" t="b">
        <f>ISNUMBER(SEARCH('Consulta Por Puntos Baloto'!$E$5,B348,1))</f>
        <v>0</v>
      </c>
      <c r="AS348">
        <f t="shared" si="10"/>
        <v>35</v>
      </c>
      <c r="AT348" t="str">
        <f t="shared" si="11"/>
        <v>Punto red</v>
      </c>
    </row>
    <row r="349" spans="1:46">
      <c r="A349" t="s">
        <v>2368</v>
      </c>
      <c r="B349" t="s">
        <v>2369</v>
      </c>
      <c r="C349" s="18">
        <v>1.2761782224</v>
      </c>
      <c r="D349" t="s">
        <v>481</v>
      </c>
      <c r="E349" t="s">
        <v>128</v>
      </c>
      <c r="F349" t="s">
        <v>482</v>
      </c>
      <c r="G349" s="18">
        <v>0.22744064959999999</v>
      </c>
      <c r="H349" t="s">
        <v>64</v>
      </c>
      <c r="I349" t="s">
        <v>130</v>
      </c>
      <c r="J349" t="s">
        <v>493</v>
      </c>
      <c r="K349" s="18">
        <v>1.1389407843999999</v>
      </c>
      <c r="L349" t="s">
        <v>64</v>
      </c>
      <c r="M349" t="s">
        <v>130</v>
      </c>
      <c r="N349" t="s">
        <v>440</v>
      </c>
      <c r="O349" s="18">
        <v>1.0237987329</v>
      </c>
      <c r="P349" t="s">
        <v>494</v>
      </c>
      <c r="Q349" t="s">
        <v>134</v>
      </c>
      <c r="R349" t="s">
        <v>495</v>
      </c>
      <c r="S349" s="18">
        <v>3.308581717</v>
      </c>
      <c r="T349" t="s">
        <v>496</v>
      </c>
      <c r="U349" t="s">
        <v>130</v>
      </c>
      <c r="V349" t="s">
        <v>497</v>
      </c>
      <c r="W349" s="18">
        <v>1.0230110482999999</v>
      </c>
      <c r="X349" t="s">
        <v>498</v>
      </c>
      <c r="Y349" t="s">
        <v>130</v>
      </c>
      <c r="Z349" t="s">
        <v>499</v>
      </c>
      <c r="AA349" s="18">
        <v>1.0237987329</v>
      </c>
      <c r="AB349" t="s">
        <v>500</v>
      </c>
      <c r="AC349" t="s">
        <v>128</v>
      </c>
      <c r="AD349" t="s">
        <v>501</v>
      </c>
      <c r="AE349" s="18">
        <v>0.19626738739999999</v>
      </c>
      <c r="AF349" t="s">
        <v>2370</v>
      </c>
      <c r="AG349" t="s">
        <v>143</v>
      </c>
      <c r="AH349" t="s">
        <v>2371</v>
      </c>
      <c r="AI349" s="18">
        <v>0.26705354529999997</v>
      </c>
      <c r="AJ349" t="s">
        <v>504</v>
      </c>
      <c r="AK349" t="s">
        <v>134</v>
      </c>
      <c r="AL349" t="s">
        <v>505</v>
      </c>
      <c r="AM349" t="s">
        <v>2370</v>
      </c>
      <c r="AN349" t="s">
        <v>143</v>
      </c>
      <c r="AO349" t="s">
        <v>2371</v>
      </c>
      <c r="AP349" s="18">
        <v>0.19626738739999999</v>
      </c>
      <c r="AQ349" t="s">
        <v>123</v>
      </c>
      <c r="AR349" t="b">
        <f>ISNUMBER(SEARCH('Consulta Por Puntos Baloto'!$E$5,B349,1))</f>
        <v>0</v>
      </c>
      <c r="AS349">
        <f t="shared" si="10"/>
        <v>31</v>
      </c>
      <c r="AT349" t="str">
        <f t="shared" si="11"/>
        <v>Punto pago</v>
      </c>
    </row>
    <row r="350" spans="1:46">
      <c r="A350" t="s">
        <v>2372</v>
      </c>
      <c r="B350" t="s">
        <v>2373</v>
      </c>
      <c r="C350" s="18">
        <v>5.118156688</v>
      </c>
      <c r="D350" t="s">
        <v>481</v>
      </c>
      <c r="E350" t="s">
        <v>128</v>
      </c>
      <c r="F350" t="s">
        <v>482</v>
      </c>
      <c r="G350" s="18">
        <v>0.8103268777</v>
      </c>
      <c r="H350" t="s">
        <v>64</v>
      </c>
      <c r="I350" t="s">
        <v>130</v>
      </c>
      <c r="J350" t="s">
        <v>543</v>
      </c>
      <c r="K350" s="18">
        <v>1.0053732247</v>
      </c>
      <c r="L350" t="s">
        <v>64</v>
      </c>
      <c r="M350" t="s">
        <v>130</v>
      </c>
      <c r="N350" t="s">
        <v>512</v>
      </c>
      <c r="O350" s="18">
        <v>3.776569904</v>
      </c>
      <c r="P350" t="s">
        <v>1300</v>
      </c>
      <c r="Q350" t="s">
        <v>134</v>
      </c>
      <c r="R350" t="s">
        <v>1301</v>
      </c>
      <c r="S350" s="18">
        <v>2.5720544521000002</v>
      </c>
      <c r="T350" t="s">
        <v>371</v>
      </c>
      <c r="U350" t="s">
        <v>130</v>
      </c>
      <c r="V350" t="s">
        <v>372</v>
      </c>
      <c r="W350" s="18">
        <v>2.1235104387999999</v>
      </c>
      <c r="X350" t="s">
        <v>64</v>
      </c>
      <c r="Y350" t="s">
        <v>130</v>
      </c>
      <c r="Z350" t="s">
        <v>517</v>
      </c>
      <c r="AA350" s="18">
        <v>2.4253484552</v>
      </c>
      <c r="AB350" t="s">
        <v>1333</v>
      </c>
      <c r="AC350" t="s">
        <v>128</v>
      </c>
      <c r="AD350" t="s">
        <v>1334</v>
      </c>
      <c r="AE350" s="18">
        <v>0.27166370649999999</v>
      </c>
      <c r="AF350" t="s">
        <v>2374</v>
      </c>
      <c r="AG350" t="s">
        <v>143</v>
      </c>
      <c r="AH350" t="s">
        <v>2375</v>
      </c>
      <c r="AI350" s="18">
        <v>6.7137577099999998E-2</v>
      </c>
      <c r="AJ350" t="s">
        <v>2376</v>
      </c>
      <c r="AK350" t="s">
        <v>134</v>
      </c>
      <c r="AL350" t="s">
        <v>2377</v>
      </c>
      <c r="AM350" t="s">
        <v>2376</v>
      </c>
      <c r="AN350" t="s">
        <v>134</v>
      </c>
      <c r="AO350" t="s">
        <v>2377</v>
      </c>
      <c r="AP350" s="18">
        <v>6.7137577099999998E-2</v>
      </c>
      <c r="AQ350" t="s">
        <v>123</v>
      </c>
      <c r="AR350" t="b">
        <f>ISNUMBER(SEARCH('Consulta Por Puntos Baloto'!$E$5,B350,1))</f>
        <v>0</v>
      </c>
      <c r="AS350">
        <f t="shared" si="10"/>
        <v>35</v>
      </c>
      <c r="AT350" t="str">
        <f t="shared" si="11"/>
        <v>Punto red</v>
      </c>
    </row>
    <row r="351" spans="1:46">
      <c r="A351" t="s">
        <v>2378</v>
      </c>
      <c r="B351" t="s">
        <v>2379</v>
      </c>
      <c r="C351" s="18">
        <v>5.0583279659000002</v>
      </c>
      <c r="D351" t="s">
        <v>526</v>
      </c>
      <c r="E351" t="s">
        <v>128</v>
      </c>
      <c r="F351" t="s">
        <v>527</v>
      </c>
      <c r="G351" s="18">
        <v>0.82937816679999998</v>
      </c>
      <c r="H351" t="s">
        <v>64</v>
      </c>
      <c r="I351" t="s">
        <v>130</v>
      </c>
      <c r="J351" t="s">
        <v>779</v>
      </c>
      <c r="K351" s="18">
        <v>2.7412225812000002</v>
      </c>
      <c r="L351" t="s">
        <v>64</v>
      </c>
      <c r="M351" t="s">
        <v>130</v>
      </c>
      <c r="N351" t="s">
        <v>529</v>
      </c>
      <c r="O351" s="18">
        <v>0.79987375949999995</v>
      </c>
      <c r="P351" t="s">
        <v>530</v>
      </c>
      <c r="Q351" t="s">
        <v>134</v>
      </c>
      <c r="R351" t="s">
        <v>531</v>
      </c>
      <c r="S351" s="18">
        <v>4.1301554596000001</v>
      </c>
      <c r="T351" t="s">
        <v>515</v>
      </c>
      <c r="U351" t="s">
        <v>130</v>
      </c>
      <c r="V351" t="s">
        <v>516</v>
      </c>
      <c r="W351" s="18">
        <v>3.8343869338999998</v>
      </c>
      <c r="X351" t="s">
        <v>64</v>
      </c>
      <c r="Y351" t="s">
        <v>130</v>
      </c>
      <c r="Z351" t="s">
        <v>532</v>
      </c>
      <c r="AA351" s="18">
        <v>2.5964974540000001</v>
      </c>
      <c r="AB351" t="s">
        <v>533</v>
      </c>
      <c r="AC351" t="s">
        <v>128</v>
      </c>
      <c r="AD351" t="s">
        <v>534</v>
      </c>
      <c r="AE351" s="18">
        <v>9.0305214100000003E-2</v>
      </c>
      <c r="AF351" t="s">
        <v>2380</v>
      </c>
      <c r="AG351" t="s">
        <v>143</v>
      </c>
      <c r="AH351" t="s">
        <v>2381</v>
      </c>
      <c r="AI351" s="18">
        <v>5.5289313499999999E-2</v>
      </c>
      <c r="AJ351" t="s">
        <v>2382</v>
      </c>
      <c r="AK351" t="s">
        <v>134</v>
      </c>
      <c r="AL351" t="s">
        <v>2383</v>
      </c>
      <c r="AM351" t="s">
        <v>2382</v>
      </c>
      <c r="AN351" t="s">
        <v>134</v>
      </c>
      <c r="AO351" t="s">
        <v>2383</v>
      </c>
      <c r="AP351" s="18">
        <v>5.5289313499999999E-2</v>
      </c>
      <c r="AQ351" t="s">
        <v>123</v>
      </c>
      <c r="AR351" t="b">
        <f>ISNUMBER(SEARCH('Consulta Por Puntos Baloto'!$E$5,B351,1))</f>
        <v>0</v>
      </c>
      <c r="AS351">
        <f t="shared" si="10"/>
        <v>35</v>
      </c>
      <c r="AT351" t="str">
        <f t="shared" si="11"/>
        <v>Punto red</v>
      </c>
    </row>
    <row r="352" spans="1:46">
      <c r="A352" t="s">
        <v>2384</v>
      </c>
      <c r="B352" t="s">
        <v>2385</v>
      </c>
      <c r="C352" s="18">
        <v>3.3648256804000001</v>
      </c>
      <c r="D352" t="s">
        <v>526</v>
      </c>
      <c r="E352" t="s">
        <v>128</v>
      </c>
      <c r="F352" t="s">
        <v>527</v>
      </c>
      <c r="G352" s="18">
        <v>0.99015459719999999</v>
      </c>
      <c r="H352" t="s">
        <v>64</v>
      </c>
      <c r="I352" t="s">
        <v>130</v>
      </c>
      <c r="J352" t="s">
        <v>661</v>
      </c>
      <c r="K352" s="18">
        <v>1.0907027116000001</v>
      </c>
      <c r="L352" t="s">
        <v>64</v>
      </c>
      <c r="M352" t="s">
        <v>130</v>
      </c>
      <c r="N352" t="s">
        <v>529</v>
      </c>
      <c r="O352" s="18">
        <v>1.5475506939999999</v>
      </c>
      <c r="P352" t="s">
        <v>1300</v>
      </c>
      <c r="Q352" t="s">
        <v>134</v>
      </c>
      <c r="R352" t="s">
        <v>1301</v>
      </c>
      <c r="S352" s="18">
        <v>4.6301162943999996</v>
      </c>
      <c r="T352" t="s">
        <v>496</v>
      </c>
      <c r="U352" t="s">
        <v>130</v>
      </c>
      <c r="V352" t="s">
        <v>497</v>
      </c>
      <c r="W352" s="18">
        <v>2.6742651932000001</v>
      </c>
      <c r="X352" t="s">
        <v>745</v>
      </c>
      <c r="Y352" t="s">
        <v>130</v>
      </c>
      <c r="Z352" t="s">
        <v>746</v>
      </c>
      <c r="AA352" s="18">
        <v>2.6742651932000001</v>
      </c>
      <c r="AB352" t="s">
        <v>2106</v>
      </c>
      <c r="AC352" t="s">
        <v>128</v>
      </c>
      <c r="AD352" t="s">
        <v>2107</v>
      </c>
      <c r="AE352" s="18">
        <v>7.9967138600000001E-2</v>
      </c>
      <c r="AF352" t="s">
        <v>2148</v>
      </c>
      <c r="AG352" t="s">
        <v>143</v>
      </c>
      <c r="AH352" t="s">
        <v>2149</v>
      </c>
      <c r="AI352" s="18">
        <v>0.10037892299999999</v>
      </c>
      <c r="AJ352" t="s">
        <v>1755</v>
      </c>
      <c r="AK352" t="s">
        <v>134</v>
      </c>
      <c r="AL352" t="s">
        <v>1756</v>
      </c>
      <c r="AM352" t="s">
        <v>2148</v>
      </c>
      <c r="AN352" t="s">
        <v>143</v>
      </c>
      <c r="AO352" t="s">
        <v>2149</v>
      </c>
      <c r="AP352" s="18">
        <v>7.9967138600000001E-2</v>
      </c>
      <c r="AQ352" t="s">
        <v>123</v>
      </c>
      <c r="AR352" t="b">
        <f>ISNUMBER(SEARCH('Consulta Por Puntos Baloto'!$E$5,B352,1))</f>
        <v>0</v>
      </c>
      <c r="AS352">
        <f t="shared" si="10"/>
        <v>31</v>
      </c>
      <c r="AT352" t="str">
        <f t="shared" si="11"/>
        <v>Punto pago</v>
      </c>
    </row>
    <row r="353" spans="1:46">
      <c r="A353" t="s">
        <v>2386</v>
      </c>
      <c r="B353" t="s">
        <v>2387</v>
      </c>
      <c r="C353" s="18">
        <v>5.0396382824000003</v>
      </c>
      <c r="D353" t="s">
        <v>526</v>
      </c>
      <c r="E353" t="s">
        <v>128</v>
      </c>
      <c r="F353" t="s">
        <v>527</v>
      </c>
      <c r="G353" s="18">
        <v>0.93157544560000005</v>
      </c>
      <c r="H353" t="s">
        <v>64</v>
      </c>
      <c r="I353" t="s">
        <v>130</v>
      </c>
      <c r="J353" t="s">
        <v>779</v>
      </c>
      <c r="K353" s="18">
        <v>3.0625010452999999</v>
      </c>
      <c r="L353" t="s">
        <v>64</v>
      </c>
      <c r="M353" t="s">
        <v>130</v>
      </c>
      <c r="N353" t="s">
        <v>529</v>
      </c>
      <c r="O353" s="18">
        <v>0.90266708790000005</v>
      </c>
      <c r="P353" t="s">
        <v>530</v>
      </c>
      <c r="Q353" t="s">
        <v>134</v>
      </c>
      <c r="R353" t="s">
        <v>531</v>
      </c>
      <c r="S353" s="18">
        <v>3.1243852360000002</v>
      </c>
      <c r="T353" t="s">
        <v>515</v>
      </c>
      <c r="U353" t="s">
        <v>130</v>
      </c>
      <c r="V353" t="s">
        <v>516</v>
      </c>
      <c r="W353" s="18">
        <v>3.1218842658999999</v>
      </c>
      <c r="X353" t="s">
        <v>64</v>
      </c>
      <c r="Y353" t="s">
        <v>130</v>
      </c>
      <c r="Z353" t="s">
        <v>532</v>
      </c>
      <c r="AA353" s="18">
        <v>1.7081182133999999</v>
      </c>
      <c r="AB353" t="s">
        <v>533</v>
      </c>
      <c r="AC353" t="s">
        <v>128</v>
      </c>
      <c r="AD353" t="s">
        <v>534</v>
      </c>
      <c r="AE353" s="18">
        <v>0.12571793749999999</v>
      </c>
      <c r="AF353" t="s">
        <v>2388</v>
      </c>
      <c r="AG353" t="s">
        <v>143</v>
      </c>
      <c r="AH353" t="s">
        <v>2389</v>
      </c>
      <c r="AI353" s="18">
        <v>0.35242749499999998</v>
      </c>
      <c r="AJ353" t="s">
        <v>2390</v>
      </c>
      <c r="AK353" t="s">
        <v>134</v>
      </c>
      <c r="AL353" t="s">
        <v>2391</v>
      </c>
      <c r="AM353" t="s">
        <v>2388</v>
      </c>
      <c r="AN353" t="s">
        <v>143</v>
      </c>
      <c r="AO353" t="s">
        <v>2389</v>
      </c>
      <c r="AP353" s="18">
        <v>0.12571793749999999</v>
      </c>
      <c r="AQ353" t="s">
        <v>123</v>
      </c>
      <c r="AR353" t="b">
        <f>ISNUMBER(SEARCH('Consulta Por Puntos Baloto'!$E$5,B353,1))</f>
        <v>0</v>
      </c>
      <c r="AS353">
        <f t="shared" si="10"/>
        <v>31</v>
      </c>
      <c r="AT353" t="str">
        <f t="shared" si="11"/>
        <v>Punto pago</v>
      </c>
    </row>
    <row r="354" spans="1:46">
      <c r="A354" t="s">
        <v>2392</v>
      </c>
      <c r="B354" t="s">
        <v>2393</v>
      </c>
      <c r="C354" s="18">
        <v>3.4574659231</v>
      </c>
      <c r="D354" t="s">
        <v>526</v>
      </c>
      <c r="E354" t="s">
        <v>128</v>
      </c>
      <c r="F354" t="s">
        <v>527</v>
      </c>
      <c r="G354" s="18">
        <v>0.65118491339999995</v>
      </c>
      <c r="H354" t="s">
        <v>64</v>
      </c>
      <c r="I354" t="s">
        <v>130</v>
      </c>
      <c r="J354" t="s">
        <v>2394</v>
      </c>
      <c r="K354" s="18">
        <v>1.7342800679000001</v>
      </c>
      <c r="L354" t="s">
        <v>64</v>
      </c>
      <c r="M354" t="s">
        <v>130</v>
      </c>
      <c r="N354" t="s">
        <v>529</v>
      </c>
      <c r="O354" s="18">
        <v>0.67630512899999995</v>
      </c>
      <c r="P354" t="s">
        <v>1300</v>
      </c>
      <c r="Q354" t="s">
        <v>134</v>
      </c>
      <c r="R354" t="s">
        <v>1301</v>
      </c>
      <c r="S354" s="18">
        <v>4.5414208597999997</v>
      </c>
      <c r="T354" t="s">
        <v>515</v>
      </c>
      <c r="U354" t="s">
        <v>130</v>
      </c>
      <c r="V354" t="s">
        <v>516</v>
      </c>
      <c r="W354" s="18">
        <v>1.738442373</v>
      </c>
      <c r="X354" t="s">
        <v>64</v>
      </c>
      <c r="Y354" t="s">
        <v>130</v>
      </c>
      <c r="Z354" t="s">
        <v>532</v>
      </c>
      <c r="AA354" s="18">
        <v>0.68060940800000003</v>
      </c>
      <c r="AB354" t="s">
        <v>533</v>
      </c>
      <c r="AC354" t="s">
        <v>128</v>
      </c>
      <c r="AD354" t="s">
        <v>534</v>
      </c>
      <c r="AE354" s="18">
        <v>0.1625577547</v>
      </c>
      <c r="AF354" t="s">
        <v>2395</v>
      </c>
      <c r="AG354" t="s">
        <v>143</v>
      </c>
      <c r="AH354" t="s">
        <v>2396</v>
      </c>
      <c r="AI354" s="18">
        <v>0.16938448950000001</v>
      </c>
      <c r="AJ354" t="s">
        <v>2397</v>
      </c>
      <c r="AK354" t="s">
        <v>134</v>
      </c>
      <c r="AL354" t="s">
        <v>2398</v>
      </c>
      <c r="AM354" t="s">
        <v>2395</v>
      </c>
      <c r="AN354" t="s">
        <v>143</v>
      </c>
      <c r="AO354" t="s">
        <v>2396</v>
      </c>
      <c r="AP354" s="18">
        <v>0.1625577547</v>
      </c>
      <c r="AQ354" t="s">
        <v>123</v>
      </c>
      <c r="AR354" t="b">
        <f>ISNUMBER(SEARCH('Consulta Por Puntos Baloto'!$E$5,B354,1))</f>
        <v>0</v>
      </c>
      <c r="AS354">
        <f t="shared" si="10"/>
        <v>31</v>
      </c>
      <c r="AT354" t="str">
        <f t="shared" si="11"/>
        <v>Punto pago</v>
      </c>
    </row>
    <row r="355" spans="1:46">
      <c r="A355" t="s">
        <v>2399</v>
      </c>
      <c r="B355" t="s">
        <v>2400</v>
      </c>
      <c r="C355" s="18">
        <v>5.5427574057999998</v>
      </c>
      <c r="D355" t="s">
        <v>526</v>
      </c>
      <c r="E355" t="s">
        <v>128</v>
      </c>
      <c r="F355" t="s">
        <v>527</v>
      </c>
      <c r="G355" s="18">
        <v>0.52459512220000004</v>
      </c>
      <c r="H355" t="s">
        <v>64</v>
      </c>
      <c r="I355" t="s">
        <v>130</v>
      </c>
      <c r="J355" t="s">
        <v>779</v>
      </c>
      <c r="K355" s="18">
        <v>3.4627933025000002</v>
      </c>
      <c r="L355" t="s">
        <v>64</v>
      </c>
      <c r="M355" t="s">
        <v>130</v>
      </c>
      <c r="N355" t="s">
        <v>529</v>
      </c>
      <c r="O355" s="18">
        <v>0.55833291190000001</v>
      </c>
      <c r="P355" t="s">
        <v>530</v>
      </c>
      <c r="Q355" t="s">
        <v>134</v>
      </c>
      <c r="R355" t="s">
        <v>531</v>
      </c>
      <c r="S355" s="18">
        <v>2.8683288656000001</v>
      </c>
      <c r="T355" t="s">
        <v>515</v>
      </c>
      <c r="U355" t="s">
        <v>130</v>
      </c>
      <c r="V355" t="s">
        <v>516</v>
      </c>
      <c r="W355" s="18">
        <v>3.6961295915000001</v>
      </c>
      <c r="X355" t="s">
        <v>64</v>
      </c>
      <c r="Y355" t="s">
        <v>130</v>
      </c>
      <c r="Z355" t="s">
        <v>532</v>
      </c>
      <c r="AA355" s="18">
        <v>2.2834805788999999</v>
      </c>
      <c r="AB355" t="s">
        <v>533</v>
      </c>
      <c r="AC355" t="s">
        <v>128</v>
      </c>
      <c r="AD355" t="s">
        <v>534</v>
      </c>
      <c r="AE355" s="18">
        <v>7.0438469000000002E-3</v>
      </c>
      <c r="AF355" t="s">
        <v>2401</v>
      </c>
      <c r="AG355" t="s">
        <v>143</v>
      </c>
      <c r="AH355" t="s">
        <v>2402</v>
      </c>
      <c r="AI355" s="18">
        <v>0.2270372913</v>
      </c>
      <c r="AJ355" t="s">
        <v>1394</v>
      </c>
      <c r="AK355" t="s">
        <v>134</v>
      </c>
      <c r="AL355" t="s">
        <v>1395</v>
      </c>
      <c r="AM355" t="s">
        <v>2401</v>
      </c>
      <c r="AN355" t="s">
        <v>143</v>
      </c>
      <c r="AO355" t="s">
        <v>2402</v>
      </c>
      <c r="AP355" s="18">
        <v>7.0438469000000002E-3</v>
      </c>
      <c r="AQ355" t="s">
        <v>123</v>
      </c>
      <c r="AR355" t="b">
        <f>ISNUMBER(SEARCH('Consulta Por Puntos Baloto'!$E$5,B355,1))</f>
        <v>0</v>
      </c>
      <c r="AS355">
        <f t="shared" si="10"/>
        <v>31</v>
      </c>
      <c r="AT355" t="str">
        <f t="shared" si="11"/>
        <v>Punto pago</v>
      </c>
    </row>
    <row r="356" spans="1:46">
      <c r="A356" t="s">
        <v>2403</v>
      </c>
      <c r="B356" t="s">
        <v>2404</v>
      </c>
      <c r="C356" s="18">
        <v>4.9916369039999999</v>
      </c>
      <c r="D356" t="s">
        <v>526</v>
      </c>
      <c r="E356" t="s">
        <v>128</v>
      </c>
      <c r="F356" t="s">
        <v>527</v>
      </c>
      <c r="G356" s="18">
        <v>1.0036162047999999</v>
      </c>
      <c r="H356" t="s">
        <v>64</v>
      </c>
      <c r="I356" t="s">
        <v>130</v>
      </c>
      <c r="J356" t="s">
        <v>528</v>
      </c>
      <c r="K356" s="18">
        <v>3.3744003115000001</v>
      </c>
      <c r="L356" t="s">
        <v>64</v>
      </c>
      <c r="M356" t="s">
        <v>130</v>
      </c>
      <c r="N356" t="s">
        <v>529</v>
      </c>
      <c r="O356" s="18">
        <v>1.8448045691999999</v>
      </c>
      <c r="P356" t="s">
        <v>530</v>
      </c>
      <c r="Q356" t="s">
        <v>134</v>
      </c>
      <c r="R356" t="s">
        <v>531</v>
      </c>
      <c r="S356" s="18">
        <v>2.9415368352</v>
      </c>
      <c r="T356" t="s">
        <v>515</v>
      </c>
      <c r="U356" t="s">
        <v>130</v>
      </c>
      <c r="V356" t="s">
        <v>516</v>
      </c>
      <c r="W356" s="18">
        <v>2.6970931633999999</v>
      </c>
      <c r="X356" t="s">
        <v>64</v>
      </c>
      <c r="Y356" t="s">
        <v>130</v>
      </c>
      <c r="Z356" t="s">
        <v>532</v>
      </c>
      <c r="AA356" s="18">
        <v>1.3707267116999999</v>
      </c>
      <c r="AB356" t="s">
        <v>533</v>
      </c>
      <c r="AC356" t="s">
        <v>128</v>
      </c>
      <c r="AD356" t="s">
        <v>534</v>
      </c>
      <c r="AE356" s="18">
        <v>0</v>
      </c>
      <c r="AF356" t="s">
        <v>2405</v>
      </c>
      <c r="AG356" t="s">
        <v>143</v>
      </c>
      <c r="AH356" t="s">
        <v>2406</v>
      </c>
      <c r="AI356" s="18">
        <v>0.14439504489999999</v>
      </c>
      <c r="AJ356" t="s">
        <v>2407</v>
      </c>
      <c r="AK356" t="s">
        <v>134</v>
      </c>
      <c r="AL356" t="s">
        <v>2408</v>
      </c>
      <c r="AM356" t="s">
        <v>2405</v>
      </c>
      <c r="AN356" t="s">
        <v>143</v>
      </c>
      <c r="AO356" t="s">
        <v>2406</v>
      </c>
      <c r="AP356" s="18">
        <v>0</v>
      </c>
      <c r="AQ356" t="s">
        <v>123</v>
      </c>
      <c r="AR356" t="b">
        <f>ISNUMBER(SEARCH('Consulta Por Puntos Baloto'!$E$5,B356,1))</f>
        <v>0</v>
      </c>
      <c r="AS356">
        <f t="shared" si="10"/>
        <v>31</v>
      </c>
      <c r="AT356" t="str">
        <f t="shared" si="11"/>
        <v>Punto pago</v>
      </c>
    </row>
    <row r="357" spans="1:46">
      <c r="A357" t="s">
        <v>2409</v>
      </c>
      <c r="B357" t="s">
        <v>2410</v>
      </c>
      <c r="C357" s="18">
        <v>4.9933510896</v>
      </c>
      <c r="D357" t="s">
        <v>526</v>
      </c>
      <c r="E357" t="s">
        <v>128</v>
      </c>
      <c r="F357" t="s">
        <v>527</v>
      </c>
      <c r="G357" s="18">
        <v>0.97813902460000002</v>
      </c>
      <c r="H357" t="s">
        <v>64</v>
      </c>
      <c r="I357" t="s">
        <v>130</v>
      </c>
      <c r="J357" t="s">
        <v>528</v>
      </c>
      <c r="K357" s="18">
        <v>3.3474699739</v>
      </c>
      <c r="L357" t="s">
        <v>64</v>
      </c>
      <c r="M357" t="s">
        <v>130</v>
      </c>
      <c r="N357" t="s">
        <v>529</v>
      </c>
      <c r="O357" s="18">
        <v>1.7753019018</v>
      </c>
      <c r="P357" t="s">
        <v>530</v>
      </c>
      <c r="Q357" t="s">
        <v>134</v>
      </c>
      <c r="R357" t="s">
        <v>531</v>
      </c>
      <c r="S357" s="18">
        <v>2.9403608294999999</v>
      </c>
      <c r="T357" t="s">
        <v>515</v>
      </c>
      <c r="U357" t="s">
        <v>130</v>
      </c>
      <c r="V357" t="s">
        <v>516</v>
      </c>
      <c r="W357" s="18">
        <v>2.7230059292000002</v>
      </c>
      <c r="X357" t="s">
        <v>64</v>
      </c>
      <c r="Y357" t="s">
        <v>130</v>
      </c>
      <c r="Z357" t="s">
        <v>532</v>
      </c>
      <c r="AA357" s="18">
        <v>1.3801117719</v>
      </c>
      <c r="AB357" t="s">
        <v>533</v>
      </c>
      <c r="AC357" t="s">
        <v>128</v>
      </c>
      <c r="AD357" t="s">
        <v>534</v>
      </c>
      <c r="AE357" s="18">
        <v>6.9629745899999998E-2</v>
      </c>
      <c r="AF357" t="s">
        <v>2405</v>
      </c>
      <c r="AG357" t="s">
        <v>143</v>
      </c>
      <c r="AH357" t="s">
        <v>2406</v>
      </c>
      <c r="AI357" s="18">
        <v>0.1951449026</v>
      </c>
      <c r="AJ357" t="s">
        <v>2411</v>
      </c>
      <c r="AK357" t="s">
        <v>134</v>
      </c>
      <c r="AL357" t="s">
        <v>2412</v>
      </c>
      <c r="AM357" t="s">
        <v>2405</v>
      </c>
      <c r="AN357" t="s">
        <v>143</v>
      </c>
      <c r="AO357" t="s">
        <v>2406</v>
      </c>
      <c r="AP357" s="18">
        <v>6.9629745899999998E-2</v>
      </c>
      <c r="AQ357" t="s">
        <v>123</v>
      </c>
      <c r="AR357" t="b">
        <f>ISNUMBER(SEARCH('Consulta Por Puntos Baloto'!$E$5,B357,1))</f>
        <v>0</v>
      </c>
      <c r="AS357">
        <f t="shared" si="10"/>
        <v>31</v>
      </c>
      <c r="AT357" t="str">
        <f t="shared" si="11"/>
        <v>Punto pago</v>
      </c>
    </row>
    <row r="358" spans="1:46">
      <c r="A358" t="s">
        <v>2413</v>
      </c>
      <c r="B358" t="s">
        <v>2414</v>
      </c>
      <c r="C358" s="18">
        <v>3.2734321345000001</v>
      </c>
      <c r="D358" t="s">
        <v>463</v>
      </c>
      <c r="E358" t="s">
        <v>128</v>
      </c>
      <c r="F358" t="s">
        <v>464</v>
      </c>
      <c r="G358" s="18">
        <v>0.45762224740000002</v>
      </c>
      <c r="H358" t="s">
        <v>64</v>
      </c>
      <c r="I358" t="s">
        <v>130</v>
      </c>
      <c r="J358" t="s">
        <v>466</v>
      </c>
      <c r="K358" s="18">
        <v>0.45762224740000002</v>
      </c>
      <c r="L358" t="s">
        <v>64</v>
      </c>
      <c r="M358" t="s">
        <v>130</v>
      </c>
      <c r="N358" t="s">
        <v>466</v>
      </c>
      <c r="O358" s="18">
        <v>1.2993770237</v>
      </c>
      <c r="P358" t="s">
        <v>467</v>
      </c>
      <c r="Q358" t="s">
        <v>134</v>
      </c>
      <c r="R358" t="s">
        <v>468</v>
      </c>
      <c r="S358" s="18">
        <v>5.1208929667999996</v>
      </c>
      <c r="T358" t="s">
        <v>469</v>
      </c>
      <c r="U358" t="s">
        <v>130</v>
      </c>
      <c r="V358" t="s">
        <v>470</v>
      </c>
      <c r="W358" s="18">
        <v>2.1871237636999998</v>
      </c>
      <c r="X358" t="s">
        <v>745</v>
      </c>
      <c r="Y358" t="s">
        <v>130</v>
      </c>
      <c r="Z358" t="s">
        <v>746</v>
      </c>
      <c r="AA358" s="18">
        <v>0.60705367060000004</v>
      </c>
      <c r="AB358" s="19" t="s">
        <v>473</v>
      </c>
      <c r="AC358" t="s">
        <v>128</v>
      </c>
      <c r="AD358" t="s">
        <v>474</v>
      </c>
      <c r="AE358" s="18">
        <v>0.28113880969999999</v>
      </c>
      <c r="AF358" t="s">
        <v>2415</v>
      </c>
      <c r="AG358" t="s">
        <v>143</v>
      </c>
      <c r="AH358" t="s">
        <v>2416</v>
      </c>
      <c r="AI358" s="18">
        <v>0.15048198779999999</v>
      </c>
      <c r="AJ358" t="s">
        <v>2417</v>
      </c>
      <c r="AK358" t="s">
        <v>134</v>
      </c>
      <c r="AL358" t="s">
        <v>2418</v>
      </c>
      <c r="AM358" t="s">
        <v>2417</v>
      </c>
      <c r="AN358" t="s">
        <v>134</v>
      </c>
      <c r="AO358" t="s">
        <v>2418</v>
      </c>
      <c r="AP358" s="18">
        <v>0.15048198779999999</v>
      </c>
      <c r="AQ358" t="s">
        <v>123</v>
      </c>
      <c r="AR358" t="b">
        <f>ISNUMBER(SEARCH('Consulta Por Puntos Baloto'!$E$5,B358,1))</f>
        <v>0</v>
      </c>
      <c r="AS358">
        <f t="shared" si="10"/>
        <v>35</v>
      </c>
      <c r="AT358" t="str">
        <f t="shared" si="11"/>
        <v>Punto red</v>
      </c>
    </row>
    <row r="359" spans="1:46">
      <c r="A359" t="s">
        <v>2419</v>
      </c>
      <c r="B359" t="s">
        <v>2420</v>
      </c>
      <c r="C359" s="18">
        <v>5.0507599236000003</v>
      </c>
      <c r="D359" t="s">
        <v>526</v>
      </c>
      <c r="E359" t="s">
        <v>128</v>
      </c>
      <c r="F359" t="s">
        <v>527</v>
      </c>
      <c r="G359" s="18">
        <v>0.95268624479999997</v>
      </c>
      <c r="H359" t="s">
        <v>64</v>
      </c>
      <c r="I359" t="s">
        <v>130</v>
      </c>
      <c r="J359" t="s">
        <v>528</v>
      </c>
      <c r="K359" s="18">
        <v>3.2267678950000001</v>
      </c>
      <c r="L359" t="s">
        <v>64</v>
      </c>
      <c r="M359" t="s">
        <v>130</v>
      </c>
      <c r="N359" t="s">
        <v>529</v>
      </c>
      <c r="O359" s="18">
        <v>1.3239748058</v>
      </c>
      <c r="P359" t="s">
        <v>530</v>
      </c>
      <c r="Q359" t="s">
        <v>134</v>
      </c>
      <c r="R359" t="s">
        <v>531</v>
      </c>
      <c r="S359" s="18">
        <v>2.9495995759999998</v>
      </c>
      <c r="T359" t="s">
        <v>515</v>
      </c>
      <c r="U359" t="s">
        <v>130</v>
      </c>
      <c r="V359" t="s">
        <v>516</v>
      </c>
      <c r="W359" s="18">
        <v>2.9453995561999999</v>
      </c>
      <c r="X359" t="s">
        <v>64</v>
      </c>
      <c r="Y359" t="s">
        <v>130</v>
      </c>
      <c r="Z359" t="s">
        <v>532</v>
      </c>
      <c r="AA359" s="18">
        <v>1.5394581384999999</v>
      </c>
      <c r="AB359" t="s">
        <v>533</v>
      </c>
      <c r="AC359" t="s">
        <v>128</v>
      </c>
      <c r="AD359" t="s">
        <v>534</v>
      </c>
      <c r="AE359" s="18">
        <v>0.1049746667</v>
      </c>
      <c r="AF359" t="s">
        <v>2421</v>
      </c>
      <c r="AG359" t="s">
        <v>143</v>
      </c>
      <c r="AH359" t="s">
        <v>2422</v>
      </c>
      <c r="AI359" s="18">
        <v>0.1557101041</v>
      </c>
      <c r="AJ359" t="s">
        <v>2334</v>
      </c>
      <c r="AK359" t="s">
        <v>134</v>
      </c>
      <c r="AL359" t="s">
        <v>2335</v>
      </c>
      <c r="AM359" t="s">
        <v>2421</v>
      </c>
      <c r="AN359" t="s">
        <v>143</v>
      </c>
      <c r="AO359" t="s">
        <v>2422</v>
      </c>
      <c r="AP359" s="18">
        <v>0.1049746667</v>
      </c>
      <c r="AQ359" t="s">
        <v>123</v>
      </c>
      <c r="AR359" t="b">
        <f>ISNUMBER(SEARCH('Consulta Por Puntos Baloto'!$E$5,B359,1))</f>
        <v>0</v>
      </c>
      <c r="AS359">
        <f t="shared" si="10"/>
        <v>31</v>
      </c>
      <c r="AT359" t="str">
        <f t="shared" si="11"/>
        <v>Punto pago</v>
      </c>
    </row>
    <row r="360" spans="1:46">
      <c r="A360" t="s">
        <v>2423</v>
      </c>
      <c r="B360" t="s">
        <v>2424</v>
      </c>
      <c r="C360" s="18">
        <v>0.87452573219999996</v>
      </c>
      <c r="D360" t="s">
        <v>526</v>
      </c>
      <c r="E360" t="s">
        <v>128</v>
      </c>
      <c r="F360" t="s">
        <v>527</v>
      </c>
      <c r="G360" s="18">
        <v>0.76473406030000002</v>
      </c>
      <c r="H360" t="s">
        <v>64</v>
      </c>
      <c r="I360" t="s">
        <v>130</v>
      </c>
      <c r="J360" t="s">
        <v>2425</v>
      </c>
      <c r="K360" s="18">
        <v>1.0865216108</v>
      </c>
      <c r="L360" t="s">
        <v>64</v>
      </c>
      <c r="M360" t="s">
        <v>130</v>
      </c>
      <c r="N360" t="s">
        <v>2104</v>
      </c>
      <c r="O360" s="18">
        <v>1.2656443982000001</v>
      </c>
      <c r="P360" t="s">
        <v>494</v>
      </c>
      <c r="Q360" t="s">
        <v>134</v>
      </c>
      <c r="R360" t="s">
        <v>495</v>
      </c>
      <c r="S360" s="18">
        <v>2.9144206688000001</v>
      </c>
      <c r="T360" t="s">
        <v>496</v>
      </c>
      <c r="U360" t="s">
        <v>130</v>
      </c>
      <c r="V360" t="s">
        <v>497</v>
      </c>
      <c r="W360" s="18">
        <v>1.2635456387999999</v>
      </c>
      <c r="X360" t="s">
        <v>64</v>
      </c>
      <c r="Y360" t="s">
        <v>130</v>
      </c>
      <c r="Z360" t="s">
        <v>2105</v>
      </c>
      <c r="AA360" s="18">
        <v>1.2656443982000001</v>
      </c>
      <c r="AB360" t="s">
        <v>500</v>
      </c>
      <c r="AC360" t="s">
        <v>128</v>
      </c>
      <c r="AD360" t="s">
        <v>501</v>
      </c>
      <c r="AE360" s="18">
        <v>0.98244044360000005</v>
      </c>
      <c r="AF360" t="s">
        <v>2108</v>
      </c>
      <c r="AG360" t="s">
        <v>143</v>
      </c>
      <c r="AH360" t="s">
        <v>2109</v>
      </c>
      <c r="AI360" s="18">
        <v>0.32335819240000002</v>
      </c>
      <c r="AJ360" t="s">
        <v>2426</v>
      </c>
      <c r="AK360" t="s">
        <v>134</v>
      </c>
      <c r="AL360" t="s">
        <v>2427</v>
      </c>
      <c r="AM360" t="s">
        <v>2426</v>
      </c>
      <c r="AN360" t="s">
        <v>134</v>
      </c>
      <c r="AO360" t="s">
        <v>2427</v>
      </c>
      <c r="AP360" s="18">
        <v>0.32335819240000002</v>
      </c>
      <c r="AQ360" t="s">
        <v>123</v>
      </c>
      <c r="AR360" t="b">
        <f>ISNUMBER(SEARCH('Consulta Por Puntos Baloto'!$E$5,B360,1))</f>
        <v>0</v>
      </c>
      <c r="AS360">
        <f t="shared" si="10"/>
        <v>35</v>
      </c>
      <c r="AT360" t="str">
        <f t="shared" si="11"/>
        <v>Punto red</v>
      </c>
    </row>
    <row r="361" spans="1:46">
      <c r="A361" t="s">
        <v>2428</v>
      </c>
      <c r="B361" t="s">
        <v>2429</v>
      </c>
      <c r="C361" s="18">
        <v>5.3406134348999998</v>
      </c>
      <c r="D361" t="s">
        <v>526</v>
      </c>
      <c r="E361" t="s">
        <v>128</v>
      </c>
      <c r="F361" t="s">
        <v>527</v>
      </c>
      <c r="G361" s="18">
        <v>1.1780401595000001</v>
      </c>
      <c r="H361" t="s">
        <v>64</v>
      </c>
      <c r="I361" t="s">
        <v>130</v>
      </c>
      <c r="J361" t="s">
        <v>661</v>
      </c>
      <c r="K361" s="18">
        <v>2.9763452434</v>
      </c>
      <c r="L361" t="s">
        <v>64</v>
      </c>
      <c r="M361" t="s">
        <v>130</v>
      </c>
      <c r="N361" t="s">
        <v>529</v>
      </c>
      <c r="O361" s="18">
        <v>1.3360330067999999</v>
      </c>
      <c r="P361" t="s">
        <v>530</v>
      </c>
      <c r="Q361" t="s">
        <v>134</v>
      </c>
      <c r="R361" t="s">
        <v>531</v>
      </c>
      <c r="S361" s="18">
        <v>4.5736097846000003</v>
      </c>
      <c r="T361" t="s">
        <v>515</v>
      </c>
      <c r="U361" t="s">
        <v>130</v>
      </c>
      <c r="V361" t="s">
        <v>516</v>
      </c>
      <c r="W361" s="18">
        <v>4.3770266067000003</v>
      </c>
      <c r="X361" t="s">
        <v>64</v>
      </c>
      <c r="Y361" t="s">
        <v>130</v>
      </c>
      <c r="Z361" t="s">
        <v>532</v>
      </c>
      <c r="AA361" s="18">
        <v>3.2071087774000002</v>
      </c>
      <c r="AB361" t="s">
        <v>533</v>
      </c>
      <c r="AC361" t="s">
        <v>128</v>
      </c>
      <c r="AD361" t="s">
        <v>534</v>
      </c>
      <c r="AE361" s="18">
        <v>2.7120984000000001E-2</v>
      </c>
      <c r="AF361" t="s">
        <v>2430</v>
      </c>
      <c r="AG361" t="s">
        <v>143</v>
      </c>
      <c r="AH361" t="s">
        <v>2431</v>
      </c>
      <c r="AI361" s="18">
        <v>0.2110322835</v>
      </c>
      <c r="AJ361" t="s">
        <v>2432</v>
      </c>
      <c r="AK361" t="s">
        <v>134</v>
      </c>
      <c r="AL361" t="s">
        <v>2433</v>
      </c>
      <c r="AM361" t="s">
        <v>2430</v>
      </c>
      <c r="AN361" t="s">
        <v>143</v>
      </c>
      <c r="AO361" t="s">
        <v>2431</v>
      </c>
      <c r="AP361" s="18">
        <v>2.7120984000000001E-2</v>
      </c>
      <c r="AQ361" t="s">
        <v>123</v>
      </c>
      <c r="AR361" t="b">
        <f>ISNUMBER(SEARCH('Consulta Por Puntos Baloto'!$E$5,B361,1))</f>
        <v>0</v>
      </c>
      <c r="AS361">
        <f t="shared" si="10"/>
        <v>31</v>
      </c>
      <c r="AT361" t="str">
        <f t="shared" si="11"/>
        <v>Punto pago</v>
      </c>
    </row>
    <row r="362" spans="1:46">
      <c r="A362" t="s">
        <v>2434</v>
      </c>
      <c r="B362" t="s">
        <v>2435</v>
      </c>
      <c r="C362" s="18">
        <v>1.7199037123000001</v>
      </c>
      <c r="D362" t="s">
        <v>481</v>
      </c>
      <c r="E362" t="s">
        <v>128</v>
      </c>
      <c r="F362" t="s">
        <v>482</v>
      </c>
      <c r="G362" s="18">
        <v>1.0204423009000001</v>
      </c>
      <c r="H362" t="s">
        <v>64</v>
      </c>
      <c r="I362" t="s">
        <v>130</v>
      </c>
      <c r="J362" t="s">
        <v>550</v>
      </c>
      <c r="K362" s="18">
        <v>2.2015109619</v>
      </c>
      <c r="L362" t="s">
        <v>64</v>
      </c>
      <c r="M362" t="s">
        <v>130</v>
      </c>
      <c r="N362" t="s">
        <v>440</v>
      </c>
      <c r="O362" s="18">
        <v>2.3168072312999999</v>
      </c>
      <c r="P362" t="s">
        <v>494</v>
      </c>
      <c r="Q362" t="s">
        <v>134</v>
      </c>
      <c r="R362" t="s">
        <v>495</v>
      </c>
      <c r="S362" s="18">
        <v>2.2095989625999999</v>
      </c>
      <c r="T362" t="s">
        <v>371</v>
      </c>
      <c r="U362" t="s">
        <v>130</v>
      </c>
      <c r="V362" t="s">
        <v>372</v>
      </c>
      <c r="W362" s="18">
        <v>1.9279549681999999</v>
      </c>
      <c r="X362" t="s">
        <v>64</v>
      </c>
      <c r="Y362" t="s">
        <v>130</v>
      </c>
      <c r="Z362" t="s">
        <v>532</v>
      </c>
      <c r="AA362" s="18">
        <v>1.4881913825999999</v>
      </c>
      <c r="AB362" s="19" t="s">
        <v>485</v>
      </c>
      <c r="AC362" t="s">
        <v>128</v>
      </c>
      <c r="AD362" t="s">
        <v>486</v>
      </c>
      <c r="AE362" s="18">
        <v>2.1838843199999999E-2</v>
      </c>
      <c r="AF362" t="s">
        <v>2436</v>
      </c>
      <c r="AG362" t="s">
        <v>143</v>
      </c>
      <c r="AH362" t="s">
        <v>2437</v>
      </c>
      <c r="AI362" s="18">
        <v>7.5564351700000004E-2</v>
      </c>
      <c r="AJ362" t="s">
        <v>2438</v>
      </c>
      <c r="AK362" t="s">
        <v>134</v>
      </c>
      <c r="AL362" t="s">
        <v>2439</v>
      </c>
      <c r="AM362" t="s">
        <v>2436</v>
      </c>
      <c r="AN362" t="s">
        <v>143</v>
      </c>
      <c r="AO362" t="s">
        <v>2437</v>
      </c>
      <c r="AP362" s="18">
        <v>2.1838843199999999E-2</v>
      </c>
      <c r="AQ362" t="s">
        <v>123</v>
      </c>
      <c r="AR362" t="b">
        <f>ISNUMBER(SEARCH('Consulta Por Puntos Baloto'!$E$5,B362,1))</f>
        <v>0</v>
      </c>
      <c r="AS362">
        <f t="shared" si="10"/>
        <v>31</v>
      </c>
      <c r="AT362" t="str">
        <f t="shared" si="11"/>
        <v>Punto pago</v>
      </c>
    </row>
    <row r="363" spans="1:46">
      <c r="A363" t="s">
        <v>2440</v>
      </c>
      <c r="B363" t="s">
        <v>2441</v>
      </c>
      <c r="C363" s="18">
        <v>5.0413809020000002</v>
      </c>
      <c r="D363" t="s">
        <v>526</v>
      </c>
      <c r="E363" t="s">
        <v>128</v>
      </c>
      <c r="F363" t="s">
        <v>527</v>
      </c>
      <c r="G363" s="18">
        <v>0.68516750000000004</v>
      </c>
      <c r="H363" t="s">
        <v>64</v>
      </c>
      <c r="I363" t="s">
        <v>130</v>
      </c>
      <c r="J363" t="s">
        <v>543</v>
      </c>
      <c r="K363" s="18">
        <v>1.4404079889000001</v>
      </c>
      <c r="L363" t="s">
        <v>64</v>
      </c>
      <c r="M363" t="s">
        <v>130</v>
      </c>
      <c r="N363" t="s">
        <v>512</v>
      </c>
      <c r="O363" s="18">
        <v>3.3902241979999999</v>
      </c>
      <c r="P363" t="s">
        <v>1300</v>
      </c>
      <c r="Q363" t="s">
        <v>134</v>
      </c>
      <c r="R363" t="s">
        <v>1301</v>
      </c>
      <c r="S363" s="18">
        <v>2.9387307010999999</v>
      </c>
      <c r="T363" t="s">
        <v>371</v>
      </c>
      <c r="U363" t="s">
        <v>130</v>
      </c>
      <c r="V363" t="s">
        <v>372</v>
      </c>
      <c r="W363" s="18">
        <v>2.3988283247000002</v>
      </c>
      <c r="X363" t="s">
        <v>64</v>
      </c>
      <c r="Y363" t="s">
        <v>130</v>
      </c>
      <c r="Z363" t="s">
        <v>517</v>
      </c>
      <c r="AA363" s="18">
        <v>2.1153100143999999</v>
      </c>
      <c r="AB363" t="s">
        <v>533</v>
      </c>
      <c r="AC363" t="s">
        <v>128</v>
      </c>
      <c r="AD363" t="s">
        <v>534</v>
      </c>
      <c r="AE363" s="18">
        <v>0.2418386951</v>
      </c>
      <c r="AF363" t="s">
        <v>2350</v>
      </c>
      <c r="AG363" t="s">
        <v>143</v>
      </c>
      <c r="AH363" t="s">
        <v>2351</v>
      </c>
      <c r="AI363" s="18">
        <v>0.2418386951</v>
      </c>
      <c r="AJ363" t="s">
        <v>2346</v>
      </c>
      <c r="AK363" t="s">
        <v>134</v>
      </c>
      <c r="AL363" t="s">
        <v>2347</v>
      </c>
      <c r="AM363" t="s">
        <v>2350</v>
      </c>
      <c r="AN363" t="s">
        <v>143</v>
      </c>
      <c r="AO363" t="s">
        <v>2351</v>
      </c>
      <c r="AP363" s="18">
        <v>0.2418386951</v>
      </c>
      <c r="AQ363" t="s">
        <v>123</v>
      </c>
      <c r="AR363" t="b">
        <f>ISNUMBER(SEARCH('Consulta Por Puntos Baloto'!$E$5,B363,1))</f>
        <v>0</v>
      </c>
      <c r="AS363">
        <f t="shared" si="10"/>
        <v>31</v>
      </c>
      <c r="AT363" t="str">
        <f t="shared" si="11"/>
        <v>Punto pago</v>
      </c>
    </row>
    <row r="364" spans="1:46">
      <c r="A364" t="s">
        <v>2440</v>
      </c>
      <c r="B364" t="s">
        <v>2441</v>
      </c>
      <c r="C364" s="18">
        <v>5.0413809020000002</v>
      </c>
      <c r="D364" t="s">
        <v>526</v>
      </c>
      <c r="E364" t="s">
        <v>128</v>
      </c>
      <c r="F364" t="s">
        <v>527</v>
      </c>
      <c r="G364" s="18">
        <v>0.68516750000000004</v>
      </c>
      <c r="H364" t="s">
        <v>64</v>
      </c>
      <c r="I364" t="s">
        <v>130</v>
      </c>
      <c r="J364" t="s">
        <v>543</v>
      </c>
      <c r="K364" s="18">
        <v>1.4404079889000001</v>
      </c>
      <c r="L364" t="s">
        <v>64</v>
      </c>
      <c r="M364" t="s">
        <v>130</v>
      </c>
      <c r="N364" t="s">
        <v>512</v>
      </c>
      <c r="O364" s="18">
        <v>3.3902241979999999</v>
      </c>
      <c r="P364" t="s">
        <v>1300</v>
      </c>
      <c r="Q364" t="s">
        <v>134</v>
      </c>
      <c r="R364" t="s">
        <v>1301</v>
      </c>
      <c r="S364" s="18">
        <v>2.9387307010999999</v>
      </c>
      <c r="T364" t="s">
        <v>371</v>
      </c>
      <c r="U364" t="s">
        <v>130</v>
      </c>
      <c r="V364" t="s">
        <v>372</v>
      </c>
      <c r="W364" s="18">
        <v>2.3988283247000002</v>
      </c>
      <c r="X364" t="s">
        <v>64</v>
      </c>
      <c r="Y364" t="s">
        <v>130</v>
      </c>
      <c r="Z364" t="s">
        <v>517</v>
      </c>
      <c r="AA364" s="18">
        <v>2.1153100143999999</v>
      </c>
      <c r="AB364" t="s">
        <v>533</v>
      </c>
      <c r="AC364" t="s">
        <v>128</v>
      </c>
      <c r="AD364" t="s">
        <v>534</v>
      </c>
      <c r="AE364" s="18">
        <v>0.2418386951</v>
      </c>
      <c r="AF364" t="s">
        <v>2350</v>
      </c>
      <c r="AG364" t="s">
        <v>143</v>
      </c>
      <c r="AH364" t="s">
        <v>2351</v>
      </c>
      <c r="AI364" s="18">
        <v>0.2418386951</v>
      </c>
      <c r="AJ364" t="s">
        <v>2346</v>
      </c>
      <c r="AK364" t="s">
        <v>134</v>
      </c>
      <c r="AL364" t="s">
        <v>2347</v>
      </c>
      <c r="AM364" t="s">
        <v>2346</v>
      </c>
      <c r="AN364" t="s">
        <v>134</v>
      </c>
      <c r="AO364" t="s">
        <v>2347</v>
      </c>
      <c r="AP364" s="18">
        <v>0.2418386951</v>
      </c>
      <c r="AQ364" t="s">
        <v>123</v>
      </c>
      <c r="AR364" t="b">
        <f>ISNUMBER(SEARCH('Consulta Por Puntos Baloto'!$E$5,B364,1))</f>
        <v>0</v>
      </c>
      <c r="AS364">
        <f t="shared" si="10"/>
        <v>31</v>
      </c>
      <c r="AT364" t="str">
        <f t="shared" si="11"/>
        <v>Punto pago</v>
      </c>
    </row>
    <row r="365" spans="1:46">
      <c r="A365" t="s">
        <v>2442</v>
      </c>
      <c r="B365" t="s">
        <v>2443</v>
      </c>
      <c r="C365" s="18">
        <v>1.9555094886</v>
      </c>
      <c r="D365" t="s">
        <v>2444</v>
      </c>
      <c r="E365" t="s">
        <v>128</v>
      </c>
      <c r="F365" t="s">
        <v>2445</v>
      </c>
      <c r="G365" s="18">
        <v>0.1178096733</v>
      </c>
      <c r="H365" t="s">
        <v>64</v>
      </c>
      <c r="I365" t="s">
        <v>130</v>
      </c>
      <c r="J365" t="s">
        <v>2446</v>
      </c>
      <c r="K365" s="18">
        <v>0.56035489459999999</v>
      </c>
      <c r="L365" t="s">
        <v>64</v>
      </c>
      <c r="M365" t="s">
        <v>130</v>
      </c>
      <c r="N365" t="s">
        <v>804</v>
      </c>
      <c r="O365" s="18">
        <v>1.8511346201000001</v>
      </c>
      <c r="P365" t="s">
        <v>805</v>
      </c>
      <c r="Q365" t="s">
        <v>134</v>
      </c>
      <c r="R365" t="s">
        <v>806</v>
      </c>
      <c r="S365" s="18">
        <v>1.8269149394999999</v>
      </c>
      <c r="T365" t="s">
        <v>807</v>
      </c>
      <c r="U365" t="s">
        <v>130</v>
      </c>
      <c r="V365" t="s">
        <v>808</v>
      </c>
      <c r="W365" s="18">
        <v>1.5680392389</v>
      </c>
      <c r="X365" t="s">
        <v>2447</v>
      </c>
      <c r="Y365" t="s">
        <v>130</v>
      </c>
      <c r="Z365" t="s">
        <v>2448</v>
      </c>
      <c r="AA365" s="18">
        <v>1.1728822724000001</v>
      </c>
      <c r="AB365" t="s">
        <v>2449</v>
      </c>
      <c r="AC365" t="s">
        <v>128</v>
      </c>
      <c r="AD365" t="s">
        <v>2450</v>
      </c>
      <c r="AE365" s="18">
        <v>0.77916468059999999</v>
      </c>
      <c r="AF365" t="s">
        <v>2451</v>
      </c>
      <c r="AG365" t="s">
        <v>143</v>
      </c>
      <c r="AH365" t="s">
        <v>2452</v>
      </c>
      <c r="AI365" s="18">
        <v>4.3589596899999999E-2</v>
      </c>
      <c r="AJ365" t="s">
        <v>2453</v>
      </c>
      <c r="AK365" t="s">
        <v>134</v>
      </c>
      <c r="AL365" t="s">
        <v>2454</v>
      </c>
      <c r="AM365" t="s">
        <v>2453</v>
      </c>
      <c r="AN365" t="s">
        <v>134</v>
      </c>
      <c r="AO365" t="s">
        <v>2454</v>
      </c>
      <c r="AP365" s="18">
        <v>4.3589596899999999E-2</v>
      </c>
      <c r="AQ365" t="s">
        <v>123</v>
      </c>
      <c r="AR365" t="b">
        <f>ISNUMBER(SEARCH('Consulta Por Puntos Baloto'!$E$5,B365,1))</f>
        <v>0</v>
      </c>
      <c r="AS365">
        <f t="shared" si="10"/>
        <v>35</v>
      </c>
      <c r="AT365" t="str">
        <f t="shared" si="11"/>
        <v>Punto red</v>
      </c>
    </row>
    <row r="366" spans="1:46">
      <c r="A366" t="s">
        <v>2455</v>
      </c>
      <c r="B366" t="s">
        <v>2456</v>
      </c>
      <c r="C366" s="18">
        <v>0.9863847026</v>
      </c>
      <c r="D366" t="s">
        <v>986</v>
      </c>
      <c r="E366" t="s">
        <v>128</v>
      </c>
      <c r="F366" t="s">
        <v>987</v>
      </c>
      <c r="G366" s="18">
        <v>0.2718956166</v>
      </c>
      <c r="H366" t="s">
        <v>988</v>
      </c>
      <c r="I366" t="s">
        <v>130</v>
      </c>
      <c r="J366" t="s">
        <v>989</v>
      </c>
      <c r="K366" s="18">
        <v>1.6015031256000001</v>
      </c>
      <c r="L366" t="s">
        <v>990</v>
      </c>
      <c r="M366" t="s">
        <v>130</v>
      </c>
      <c r="N366" t="s">
        <v>991</v>
      </c>
      <c r="O366" s="18">
        <v>2.0798943132000001</v>
      </c>
      <c r="P366" t="s">
        <v>992</v>
      </c>
      <c r="Q366" t="s">
        <v>134</v>
      </c>
      <c r="R366" t="s">
        <v>993</v>
      </c>
      <c r="S366" s="18">
        <v>1.6437899464000001</v>
      </c>
      <c r="T366" t="s">
        <v>675</v>
      </c>
      <c r="U366" t="s">
        <v>130</v>
      </c>
      <c r="V366" t="s">
        <v>676</v>
      </c>
      <c r="W366" s="18">
        <v>1.4921187465000001</v>
      </c>
      <c r="X366" t="s">
        <v>64</v>
      </c>
      <c r="Y366" t="s">
        <v>130</v>
      </c>
      <c r="Z366" t="s">
        <v>994</v>
      </c>
      <c r="AA366" s="18">
        <v>0.2718956166</v>
      </c>
      <c r="AB366" t="s">
        <v>678</v>
      </c>
      <c r="AC366" t="s">
        <v>128</v>
      </c>
      <c r="AD366" t="s">
        <v>679</v>
      </c>
      <c r="AE366" s="18">
        <v>1.06884839E-2</v>
      </c>
      <c r="AF366" t="s">
        <v>995</v>
      </c>
      <c r="AG366" t="s">
        <v>143</v>
      </c>
      <c r="AH366" t="s">
        <v>996</v>
      </c>
      <c r="AI366" s="18">
        <v>1.06884839E-2</v>
      </c>
      <c r="AJ366" t="s">
        <v>2457</v>
      </c>
      <c r="AK366" t="s">
        <v>134</v>
      </c>
      <c r="AL366" t="s">
        <v>2458</v>
      </c>
      <c r="AM366" t="s">
        <v>995</v>
      </c>
      <c r="AN366" t="s">
        <v>143</v>
      </c>
      <c r="AO366" t="s">
        <v>996</v>
      </c>
      <c r="AP366" s="18">
        <v>1.06884839E-2</v>
      </c>
      <c r="AQ366" t="s">
        <v>123</v>
      </c>
      <c r="AR366" t="b">
        <f>ISNUMBER(SEARCH('Consulta Por Puntos Baloto'!$E$5,B366,1))</f>
        <v>0</v>
      </c>
      <c r="AS366">
        <f t="shared" si="10"/>
        <v>31</v>
      </c>
      <c r="AT366" t="str">
        <f t="shared" si="11"/>
        <v>Punto pago</v>
      </c>
    </row>
    <row r="367" spans="1:46">
      <c r="A367" t="s">
        <v>2455</v>
      </c>
      <c r="B367" t="s">
        <v>2456</v>
      </c>
      <c r="C367" s="18">
        <v>0.9863847026</v>
      </c>
      <c r="D367" t="s">
        <v>986</v>
      </c>
      <c r="E367" t="s">
        <v>128</v>
      </c>
      <c r="F367" t="s">
        <v>987</v>
      </c>
      <c r="G367" s="18">
        <v>0.2718956166</v>
      </c>
      <c r="H367" t="s">
        <v>988</v>
      </c>
      <c r="I367" t="s">
        <v>130</v>
      </c>
      <c r="J367" t="s">
        <v>989</v>
      </c>
      <c r="K367" s="18">
        <v>1.6015031256000001</v>
      </c>
      <c r="L367" t="s">
        <v>990</v>
      </c>
      <c r="M367" t="s">
        <v>130</v>
      </c>
      <c r="N367" t="s">
        <v>991</v>
      </c>
      <c r="O367" s="18">
        <v>2.0798943132000001</v>
      </c>
      <c r="P367" t="s">
        <v>992</v>
      </c>
      <c r="Q367" t="s">
        <v>134</v>
      </c>
      <c r="R367" t="s">
        <v>993</v>
      </c>
      <c r="S367" s="18">
        <v>1.6437899464000001</v>
      </c>
      <c r="T367" t="s">
        <v>675</v>
      </c>
      <c r="U367" t="s">
        <v>130</v>
      </c>
      <c r="V367" t="s">
        <v>676</v>
      </c>
      <c r="W367" s="18">
        <v>1.4921187465000001</v>
      </c>
      <c r="X367" t="s">
        <v>64</v>
      </c>
      <c r="Y367" t="s">
        <v>130</v>
      </c>
      <c r="Z367" t="s">
        <v>994</v>
      </c>
      <c r="AA367" s="18">
        <v>0.2718956166</v>
      </c>
      <c r="AB367" t="s">
        <v>678</v>
      </c>
      <c r="AC367" t="s">
        <v>128</v>
      </c>
      <c r="AD367" t="s">
        <v>679</v>
      </c>
      <c r="AE367" s="18">
        <v>1.06884839E-2</v>
      </c>
      <c r="AF367" t="s">
        <v>995</v>
      </c>
      <c r="AG367" t="s">
        <v>143</v>
      </c>
      <c r="AH367" t="s">
        <v>996</v>
      </c>
      <c r="AI367" s="18">
        <v>1.06884839E-2</v>
      </c>
      <c r="AJ367" t="s">
        <v>2457</v>
      </c>
      <c r="AK367" t="s">
        <v>134</v>
      </c>
      <c r="AL367" t="s">
        <v>2458</v>
      </c>
      <c r="AM367" t="s">
        <v>2457</v>
      </c>
      <c r="AN367" t="s">
        <v>134</v>
      </c>
      <c r="AO367" t="s">
        <v>2458</v>
      </c>
      <c r="AP367" s="18">
        <v>1.06884839E-2</v>
      </c>
      <c r="AQ367" t="s">
        <v>123</v>
      </c>
      <c r="AR367" t="b">
        <f>ISNUMBER(SEARCH('Consulta Por Puntos Baloto'!$E$5,B367,1))</f>
        <v>0</v>
      </c>
      <c r="AS367">
        <f t="shared" si="10"/>
        <v>31</v>
      </c>
      <c r="AT367" t="str">
        <f t="shared" si="11"/>
        <v>Punto pago</v>
      </c>
    </row>
    <row r="368" spans="1:46">
      <c r="A368" t="s">
        <v>2459</v>
      </c>
      <c r="B368" t="s">
        <v>2460</v>
      </c>
      <c r="C368" s="18">
        <v>5.1152203008999999</v>
      </c>
      <c r="D368" t="s">
        <v>508</v>
      </c>
      <c r="E368" t="s">
        <v>509</v>
      </c>
      <c r="F368" t="s">
        <v>510</v>
      </c>
      <c r="G368" s="18">
        <v>1.0135390099999999</v>
      </c>
      <c r="H368" t="s">
        <v>64</v>
      </c>
      <c r="I368" t="s">
        <v>130</v>
      </c>
      <c r="J368" t="s">
        <v>735</v>
      </c>
      <c r="K368" s="18">
        <v>4.1169881340999996</v>
      </c>
      <c r="L368" t="s">
        <v>64</v>
      </c>
      <c r="M368" t="s">
        <v>112</v>
      </c>
      <c r="N368" t="s">
        <v>721</v>
      </c>
      <c r="O368" s="18">
        <v>1.0627513459</v>
      </c>
      <c r="P368" t="s">
        <v>606</v>
      </c>
      <c r="Q368" t="s">
        <v>134</v>
      </c>
      <c r="R368" t="s">
        <v>607</v>
      </c>
      <c r="S368" s="18">
        <v>2.6163386278999998</v>
      </c>
      <c r="T368" t="s">
        <v>515</v>
      </c>
      <c r="U368" t="s">
        <v>130</v>
      </c>
      <c r="V368" t="s">
        <v>516</v>
      </c>
      <c r="W368" s="18">
        <v>6.7271503502999996</v>
      </c>
      <c r="X368" t="s">
        <v>64</v>
      </c>
      <c r="Y368" t="s">
        <v>130</v>
      </c>
      <c r="Z368" t="s">
        <v>517</v>
      </c>
      <c r="AA368" s="18">
        <v>2.6163386278999998</v>
      </c>
      <c r="AB368" t="s">
        <v>518</v>
      </c>
      <c r="AC368" t="s">
        <v>128</v>
      </c>
      <c r="AD368" t="s">
        <v>519</v>
      </c>
      <c r="AE368" s="18">
        <v>0.10355143780000001</v>
      </c>
      <c r="AF368" t="s">
        <v>2461</v>
      </c>
      <c r="AG368" t="s">
        <v>143</v>
      </c>
      <c r="AH368" t="s">
        <v>2462</v>
      </c>
      <c r="AI368" s="18">
        <v>8.0683703600000004E-2</v>
      </c>
      <c r="AJ368" t="s">
        <v>2463</v>
      </c>
      <c r="AK368" t="s">
        <v>134</v>
      </c>
      <c r="AL368" t="s">
        <v>2464</v>
      </c>
      <c r="AM368" t="s">
        <v>2463</v>
      </c>
      <c r="AN368" t="s">
        <v>134</v>
      </c>
      <c r="AO368" t="s">
        <v>2464</v>
      </c>
      <c r="AP368" s="18">
        <v>8.0683703600000004E-2</v>
      </c>
      <c r="AQ368" t="s">
        <v>123</v>
      </c>
      <c r="AR368" t="b">
        <f>ISNUMBER(SEARCH('Consulta Por Puntos Baloto'!$E$5,B368,1))</f>
        <v>0</v>
      </c>
      <c r="AS368">
        <f t="shared" si="10"/>
        <v>35</v>
      </c>
      <c r="AT368" t="str">
        <f t="shared" si="11"/>
        <v>Punto red</v>
      </c>
    </row>
    <row r="369" spans="1:46">
      <c r="A369" t="s">
        <v>2465</v>
      </c>
      <c r="B369" t="s">
        <v>2466</v>
      </c>
      <c r="C369" s="18">
        <v>1.173534791</v>
      </c>
      <c r="D369" t="s">
        <v>541</v>
      </c>
      <c r="E369" t="s">
        <v>128</v>
      </c>
      <c r="F369" t="s">
        <v>542</v>
      </c>
      <c r="G369" s="18">
        <v>0.3155295662</v>
      </c>
      <c r="H369" t="s">
        <v>205</v>
      </c>
      <c r="I369" t="s">
        <v>130</v>
      </c>
      <c r="J369" t="s">
        <v>206</v>
      </c>
      <c r="K369" s="18">
        <v>0.96093977200000003</v>
      </c>
      <c r="L369" t="s">
        <v>64</v>
      </c>
      <c r="M369" t="s">
        <v>130</v>
      </c>
      <c r="N369" t="s">
        <v>370</v>
      </c>
      <c r="O369" s="18">
        <v>1.1290977578000001</v>
      </c>
      <c r="P369" t="s">
        <v>133</v>
      </c>
      <c r="Q369" t="s">
        <v>134</v>
      </c>
      <c r="R369" t="s">
        <v>135</v>
      </c>
      <c r="S369" s="18">
        <v>2.5573435689999999</v>
      </c>
      <c r="T369" t="s">
        <v>371</v>
      </c>
      <c r="U369" t="s">
        <v>130</v>
      </c>
      <c r="V369" t="s">
        <v>372</v>
      </c>
      <c r="W369" s="18">
        <v>2.7109954181</v>
      </c>
      <c r="X369" t="s">
        <v>64</v>
      </c>
      <c r="Y369" t="s">
        <v>130</v>
      </c>
      <c r="Z369" t="s">
        <v>373</v>
      </c>
      <c r="AA369" s="18">
        <v>1.2203011854000001</v>
      </c>
      <c r="AB369" t="s">
        <v>818</v>
      </c>
      <c r="AC369" t="s">
        <v>128</v>
      </c>
      <c r="AD369" t="s">
        <v>819</v>
      </c>
      <c r="AE369" s="18">
        <v>0.4535671684</v>
      </c>
      <c r="AF369" t="s">
        <v>2467</v>
      </c>
      <c r="AG369" t="s">
        <v>143</v>
      </c>
      <c r="AH369" t="s">
        <v>2468</v>
      </c>
      <c r="AI369" s="18">
        <v>0.2001203839</v>
      </c>
      <c r="AJ369" t="s">
        <v>2469</v>
      </c>
      <c r="AK369" t="s">
        <v>134</v>
      </c>
      <c r="AL369" t="s">
        <v>2470</v>
      </c>
      <c r="AM369" t="s">
        <v>2469</v>
      </c>
      <c r="AN369" t="s">
        <v>134</v>
      </c>
      <c r="AO369" t="s">
        <v>2470</v>
      </c>
      <c r="AP369" s="18">
        <v>0.2001203839</v>
      </c>
      <c r="AQ369" t="s">
        <v>123</v>
      </c>
      <c r="AR369" t="b">
        <f>ISNUMBER(SEARCH('Consulta Por Puntos Baloto'!$E$5,B369,1))</f>
        <v>0</v>
      </c>
      <c r="AS369">
        <f t="shared" si="10"/>
        <v>35</v>
      </c>
      <c r="AT369" t="str">
        <f t="shared" si="11"/>
        <v>Punto red</v>
      </c>
    </row>
    <row r="370" spans="1:46">
      <c r="A370" t="s">
        <v>2471</v>
      </c>
      <c r="B370" t="s">
        <v>2472</v>
      </c>
      <c r="C370" s="18">
        <v>5.8450772446999997</v>
      </c>
      <c r="D370" t="s">
        <v>526</v>
      </c>
      <c r="E370" t="s">
        <v>128</v>
      </c>
      <c r="F370" t="s">
        <v>527</v>
      </c>
      <c r="G370" s="18">
        <v>1.622784284</v>
      </c>
      <c r="H370" t="s">
        <v>64</v>
      </c>
      <c r="I370" t="s">
        <v>130</v>
      </c>
      <c r="J370" t="s">
        <v>779</v>
      </c>
      <c r="K370" s="18">
        <v>4.0548647141999998</v>
      </c>
      <c r="L370" t="s">
        <v>64</v>
      </c>
      <c r="M370" t="s">
        <v>130</v>
      </c>
      <c r="N370" t="s">
        <v>512</v>
      </c>
      <c r="O370" s="18">
        <v>1.6603142168</v>
      </c>
      <c r="P370" t="s">
        <v>530</v>
      </c>
      <c r="Q370" t="s">
        <v>134</v>
      </c>
      <c r="R370" t="s">
        <v>531</v>
      </c>
      <c r="S370" s="18">
        <v>2.1191687537999999</v>
      </c>
      <c r="T370" t="s">
        <v>515</v>
      </c>
      <c r="U370" t="s">
        <v>130</v>
      </c>
      <c r="V370" t="s">
        <v>516</v>
      </c>
      <c r="W370" s="18">
        <v>3.6046920713000001</v>
      </c>
      <c r="X370" t="s">
        <v>64</v>
      </c>
      <c r="Y370" t="s">
        <v>130</v>
      </c>
      <c r="Z370" t="s">
        <v>532</v>
      </c>
      <c r="AA370" s="18">
        <v>2.1191687537999999</v>
      </c>
      <c r="AB370" t="s">
        <v>518</v>
      </c>
      <c r="AC370" t="s">
        <v>128</v>
      </c>
      <c r="AD370" t="s">
        <v>519</v>
      </c>
      <c r="AE370" s="18">
        <v>0.13200556890000001</v>
      </c>
      <c r="AF370" t="s">
        <v>1077</v>
      </c>
      <c r="AG370" t="s">
        <v>143</v>
      </c>
      <c r="AH370" t="s">
        <v>1078</v>
      </c>
      <c r="AI370" s="18">
        <v>0.1020858003</v>
      </c>
      <c r="AJ370" t="s">
        <v>2473</v>
      </c>
      <c r="AK370" t="s">
        <v>134</v>
      </c>
      <c r="AL370" t="s">
        <v>2474</v>
      </c>
      <c r="AM370" t="s">
        <v>2473</v>
      </c>
      <c r="AN370" t="s">
        <v>134</v>
      </c>
      <c r="AO370" t="s">
        <v>2474</v>
      </c>
      <c r="AP370" s="18">
        <v>0.1020858003</v>
      </c>
      <c r="AQ370" t="s">
        <v>123</v>
      </c>
      <c r="AR370" t="b">
        <f>ISNUMBER(SEARCH('Consulta Por Puntos Baloto'!$E$5,B370,1))</f>
        <v>0</v>
      </c>
      <c r="AS370">
        <f t="shared" si="10"/>
        <v>35</v>
      </c>
      <c r="AT370" t="str">
        <f t="shared" si="11"/>
        <v>Punto red</v>
      </c>
    </row>
    <row r="371" spans="1:46">
      <c r="A371" t="s">
        <v>2475</v>
      </c>
      <c r="B371" t="s">
        <v>2476</v>
      </c>
      <c r="C371" s="18">
        <v>0.17790137750000001</v>
      </c>
      <c r="D371" t="s">
        <v>508</v>
      </c>
      <c r="E371" t="s">
        <v>509</v>
      </c>
      <c r="F371" t="s">
        <v>510</v>
      </c>
      <c r="G371" s="18">
        <v>0.30560237709999999</v>
      </c>
      <c r="H371" t="s">
        <v>64</v>
      </c>
      <c r="I371" t="s">
        <v>112</v>
      </c>
      <c r="J371" t="s">
        <v>1110</v>
      </c>
      <c r="K371" s="18">
        <v>1.5300099653999999</v>
      </c>
      <c r="L371" t="s">
        <v>64</v>
      </c>
      <c r="M371" t="s">
        <v>112</v>
      </c>
      <c r="N371" t="s">
        <v>721</v>
      </c>
      <c r="O371" s="18">
        <v>1.9739102236999999</v>
      </c>
      <c r="P371" t="s">
        <v>513</v>
      </c>
      <c r="Q371" t="s">
        <v>509</v>
      </c>
      <c r="R371" t="s">
        <v>514</v>
      </c>
      <c r="S371" s="18">
        <v>1.9598789889999999</v>
      </c>
      <c r="T371" t="s">
        <v>111</v>
      </c>
      <c r="U371" t="s">
        <v>112</v>
      </c>
      <c r="V371" t="s">
        <v>113</v>
      </c>
      <c r="W371" s="18">
        <v>6.9734945881000003</v>
      </c>
      <c r="X371" t="s">
        <v>64</v>
      </c>
      <c r="Y371" t="s">
        <v>130</v>
      </c>
      <c r="Z371" t="s">
        <v>517</v>
      </c>
      <c r="AA371" s="18">
        <v>1.9613307562</v>
      </c>
      <c r="AB371" s="19" t="s">
        <v>1111</v>
      </c>
      <c r="AC371" t="s">
        <v>509</v>
      </c>
      <c r="AD371" s="19" t="s">
        <v>1112</v>
      </c>
      <c r="AE371" s="18">
        <v>0.20485964100000001</v>
      </c>
      <c r="AF371" t="s">
        <v>1131</v>
      </c>
      <c r="AG371" t="s">
        <v>509</v>
      </c>
      <c r="AH371" t="s">
        <v>1132</v>
      </c>
      <c r="AI371" s="18">
        <v>4.3430681499999998E-2</v>
      </c>
      <c r="AJ371" t="s">
        <v>2477</v>
      </c>
      <c r="AK371" t="s">
        <v>509</v>
      </c>
      <c r="AL371" t="s">
        <v>2478</v>
      </c>
      <c r="AM371" t="s">
        <v>2477</v>
      </c>
      <c r="AN371" t="s">
        <v>509</v>
      </c>
      <c r="AO371" t="s">
        <v>2478</v>
      </c>
      <c r="AP371" s="18">
        <v>4.3430681499999998E-2</v>
      </c>
      <c r="AQ371" t="s">
        <v>123</v>
      </c>
      <c r="AR371" t="b">
        <f>ISNUMBER(SEARCH('Consulta Por Puntos Baloto'!$E$5,B371,1))</f>
        <v>0</v>
      </c>
      <c r="AS371">
        <f t="shared" si="10"/>
        <v>35</v>
      </c>
      <c r="AT371" t="str">
        <f t="shared" si="11"/>
        <v>Punto red</v>
      </c>
    </row>
    <row r="372" spans="1:46">
      <c r="A372" t="s">
        <v>2479</v>
      </c>
      <c r="B372" t="s">
        <v>2480</v>
      </c>
      <c r="C372" s="18">
        <v>2.3854214861999998</v>
      </c>
      <c r="D372" t="s">
        <v>526</v>
      </c>
      <c r="E372" t="s">
        <v>128</v>
      </c>
      <c r="F372" t="s">
        <v>527</v>
      </c>
      <c r="G372" s="18">
        <v>0.16902541439999999</v>
      </c>
      <c r="H372" t="s">
        <v>64</v>
      </c>
      <c r="I372" t="s">
        <v>130</v>
      </c>
      <c r="J372" t="s">
        <v>1752</v>
      </c>
      <c r="K372" s="18">
        <v>0.20924688729999999</v>
      </c>
      <c r="L372" t="s">
        <v>64</v>
      </c>
      <c r="M372" t="s">
        <v>130</v>
      </c>
      <c r="N372" t="s">
        <v>529</v>
      </c>
      <c r="O372" s="18">
        <v>1.2477252588000001</v>
      </c>
      <c r="P372" t="s">
        <v>1300</v>
      </c>
      <c r="Q372" t="s">
        <v>134</v>
      </c>
      <c r="R372" t="s">
        <v>1301</v>
      </c>
      <c r="S372" s="18">
        <v>3.8740114587000001</v>
      </c>
      <c r="T372" t="s">
        <v>496</v>
      </c>
      <c r="U372" t="s">
        <v>130</v>
      </c>
      <c r="V372" t="s">
        <v>497</v>
      </c>
      <c r="W372" s="18">
        <v>2.5785402019000001</v>
      </c>
      <c r="X372" t="s">
        <v>64</v>
      </c>
      <c r="Y372" t="s">
        <v>130</v>
      </c>
      <c r="Z372" t="s">
        <v>532</v>
      </c>
      <c r="AA372" s="18">
        <v>2.4879370718999998</v>
      </c>
      <c r="AB372" t="s">
        <v>533</v>
      </c>
      <c r="AC372" t="s">
        <v>128</v>
      </c>
      <c r="AD372" t="s">
        <v>534</v>
      </c>
      <c r="AE372" s="18">
        <v>0.21760999710000001</v>
      </c>
      <c r="AF372" t="s">
        <v>2481</v>
      </c>
      <c r="AG372" t="s">
        <v>143</v>
      </c>
      <c r="AH372" t="s">
        <v>2482</v>
      </c>
      <c r="AI372" s="18">
        <v>0.10182636389999999</v>
      </c>
      <c r="AJ372" t="s">
        <v>2483</v>
      </c>
      <c r="AK372" t="s">
        <v>134</v>
      </c>
      <c r="AL372" t="s">
        <v>2484</v>
      </c>
      <c r="AM372" t="s">
        <v>2483</v>
      </c>
      <c r="AN372" t="s">
        <v>134</v>
      </c>
      <c r="AO372" t="s">
        <v>2484</v>
      </c>
      <c r="AP372" s="18">
        <v>0.10182636389999999</v>
      </c>
      <c r="AQ372" t="s">
        <v>123</v>
      </c>
      <c r="AR372" t="b">
        <f>ISNUMBER(SEARCH('Consulta Por Puntos Baloto'!$E$5,B372,1))</f>
        <v>0</v>
      </c>
      <c r="AS372">
        <f t="shared" si="10"/>
        <v>35</v>
      </c>
      <c r="AT372" t="str">
        <f t="shared" si="11"/>
        <v>Punto red</v>
      </c>
    </row>
    <row r="373" spans="1:46">
      <c r="A373" t="s">
        <v>2485</v>
      </c>
      <c r="B373" t="s">
        <v>2486</v>
      </c>
      <c r="C373" s="18">
        <v>0.47498256589999999</v>
      </c>
      <c r="D373" t="s">
        <v>481</v>
      </c>
      <c r="E373" t="s">
        <v>128</v>
      </c>
      <c r="F373" t="s">
        <v>482</v>
      </c>
      <c r="G373" s="18">
        <v>0.83223220040000001</v>
      </c>
      <c r="H373" t="s">
        <v>64</v>
      </c>
      <c r="I373" t="s">
        <v>130</v>
      </c>
      <c r="J373" t="s">
        <v>550</v>
      </c>
      <c r="K373" s="18">
        <v>0.9470271093</v>
      </c>
      <c r="L373" t="s">
        <v>64</v>
      </c>
      <c r="M373" t="s">
        <v>130</v>
      </c>
      <c r="N373" t="s">
        <v>440</v>
      </c>
      <c r="O373" s="18">
        <v>1.6265620458000001</v>
      </c>
      <c r="P373" t="s">
        <v>494</v>
      </c>
      <c r="Q373" t="s">
        <v>134</v>
      </c>
      <c r="R373" t="s">
        <v>495</v>
      </c>
      <c r="S373" s="18">
        <v>3.3485781613999999</v>
      </c>
      <c r="T373" t="s">
        <v>371</v>
      </c>
      <c r="U373" t="s">
        <v>130</v>
      </c>
      <c r="V373" t="s">
        <v>372</v>
      </c>
      <c r="W373" s="18">
        <v>1.5551229038000001</v>
      </c>
      <c r="X373" t="s">
        <v>498</v>
      </c>
      <c r="Y373" t="s">
        <v>130</v>
      </c>
      <c r="Z373" t="s">
        <v>499</v>
      </c>
      <c r="AA373" s="18">
        <v>1.6265620458000001</v>
      </c>
      <c r="AB373" t="s">
        <v>500</v>
      </c>
      <c r="AC373" t="s">
        <v>128</v>
      </c>
      <c r="AD373" t="s">
        <v>501</v>
      </c>
      <c r="AE373" s="18">
        <v>0.223155311</v>
      </c>
      <c r="AF373" t="s">
        <v>551</v>
      </c>
      <c r="AG373" t="s">
        <v>143</v>
      </c>
      <c r="AH373" t="s">
        <v>552</v>
      </c>
      <c r="AI373" s="18">
        <v>0.2021698328</v>
      </c>
      <c r="AJ373" t="s">
        <v>553</v>
      </c>
      <c r="AK373" t="s">
        <v>134</v>
      </c>
      <c r="AL373" t="s">
        <v>554</v>
      </c>
      <c r="AM373" t="s">
        <v>553</v>
      </c>
      <c r="AN373" t="s">
        <v>134</v>
      </c>
      <c r="AO373" t="s">
        <v>554</v>
      </c>
      <c r="AP373" s="18">
        <v>0.2021698328</v>
      </c>
      <c r="AQ373" t="s">
        <v>123</v>
      </c>
      <c r="AR373" t="b">
        <f>ISNUMBER(SEARCH('Consulta Por Puntos Baloto'!$E$5,B373,1))</f>
        <v>0</v>
      </c>
      <c r="AS373">
        <f t="shared" si="10"/>
        <v>35</v>
      </c>
      <c r="AT373" t="str">
        <f t="shared" si="11"/>
        <v>Punto red</v>
      </c>
    </row>
    <row r="374" spans="1:46">
      <c r="A374" t="s">
        <v>2487</v>
      </c>
      <c r="B374" t="s">
        <v>2488</v>
      </c>
      <c r="C374" s="18">
        <v>3.8352584712</v>
      </c>
      <c r="D374" t="s">
        <v>526</v>
      </c>
      <c r="E374" t="s">
        <v>128</v>
      </c>
      <c r="F374" t="s">
        <v>527</v>
      </c>
      <c r="G374" s="18">
        <v>0.29438641049999997</v>
      </c>
      <c r="H374" t="s">
        <v>64</v>
      </c>
      <c r="I374" t="s">
        <v>130</v>
      </c>
      <c r="J374" t="s">
        <v>528</v>
      </c>
      <c r="K374" s="18">
        <v>2.0773328641000002</v>
      </c>
      <c r="L374" t="s">
        <v>64</v>
      </c>
      <c r="M374" t="s">
        <v>130</v>
      </c>
      <c r="N374" t="s">
        <v>529</v>
      </c>
      <c r="O374" s="18">
        <v>1.0183532565</v>
      </c>
      <c r="P374" t="s">
        <v>1300</v>
      </c>
      <c r="Q374" t="s">
        <v>134</v>
      </c>
      <c r="R374" t="s">
        <v>1301</v>
      </c>
      <c r="S374" s="18">
        <v>4.1603776560999997</v>
      </c>
      <c r="T374" t="s">
        <v>515</v>
      </c>
      <c r="U374" t="s">
        <v>130</v>
      </c>
      <c r="V374" t="s">
        <v>516</v>
      </c>
      <c r="W374" s="18">
        <v>1.9702918074</v>
      </c>
      <c r="X374" t="s">
        <v>64</v>
      </c>
      <c r="Y374" t="s">
        <v>130</v>
      </c>
      <c r="Z374" t="s">
        <v>532</v>
      </c>
      <c r="AA374" s="18">
        <v>0.66404578179999996</v>
      </c>
      <c r="AB374" t="s">
        <v>533</v>
      </c>
      <c r="AC374" t="s">
        <v>128</v>
      </c>
      <c r="AD374" t="s">
        <v>534</v>
      </c>
      <c r="AE374" s="18">
        <v>0.33681156709999999</v>
      </c>
      <c r="AF374" t="s">
        <v>2489</v>
      </c>
      <c r="AG374" t="s">
        <v>143</v>
      </c>
      <c r="AH374" t="s">
        <v>2490</v>
      </c>
      <c r="AI374" s="18">
        <v>0.23552626409999999</v>
      </c>
      <c r="AJ374" t="s">
        <v>2491</v>
      </c>
      <c r="AK374" t="s">
        <v>134</v>
      </c>
      <c r="AL374" t="s">
        <v>2492</v>
      </c>
      <c r="AM374" t="s">
        <v>2491</v>
      </c>
      <c r="AN374" t="s">
        <v>134</v>
      </c>
      <c r="AO374" t="s">
        <v>2492</v>
      </c>
      <c r="AP374" s="18">
        <v>0.23552626409999999</v>
      </c>
      <c r="AQ374" t="s">
        <v>123</v>
      </c>
      <c r="AR374" t="b">
        <f>ISNUMBER(SEARCH('Consulta Por Puntos Baloto'!$E$5,B374,1))</f>
        <v>0</v>
      </c>
      <c r="AS374">
        <f t="shared" si="10"/>
        <v>35</v>
      </c>
      <c r="AT374" t="str">
        <f t="shared" si="11"/>
        <v>Punto red</v>
      </c>
    </row>
    <row r="375" spans="1:46">
      <c r="A375" t="s">
        <v>2493</v>
      </c>
      <c r="B375" t="s">
        <v>2494</v>
      </c>
      <c r="C375" s="18">
        <v>2.0018191342999998</v>
      </c>
      <c r="D375" t="s">
        <v>686</v>
      </c>
      <c r="E375" t="s">
        <v>128</v>
      </c>
      <c r="F375" t="s">
        <v>687</v>
      </c>
      <c r="G375" s="18">
        <v>0.64683974950000001</v>
      </c>
      <c r="H375" t="s">
        <v>64</v>
      </c>
      <c r="I375" t="s">
        <v>130</v>
      </c>
      <c r="J375" t="s">
        <v>2495</v>
      </c>
      <c r="K375" s="18">
        <v>1.2254851312999999</v>
      </c>
      <c r="L375" t="s">
        <v>2496</v>
      </c>
      <c r="M375" t="s">
        <v>130</v>
      </c>
      <c r="N375" t="s">
        <v>2497</v>
      </c>
      <c r="O375" s="18">
        <v>2.3616777284000001</v>
      </c>
      <c r="P375" t="s">
        <v>207</v>
      </c>
      <c r="Q375" t="s">
        <v>134</v>
      </c>
      <c r="R375" t="s">
        <v>208</v>
      </c>
      <c r="S375" s="18">
        <v>1.4720047042</v>
      </c>
      <c r="T375" t="s">
        <v>496</v>
      </c>
      <c r="U375" t="s">
        <v>130</v>
      </c>
      <c r="V375" t="s">
        <v>497</v>
      </c>
      <c r="W375" s="18">
        <v>1.9048131446000001</v>
      </c>
      <c r="X375" t="s">
        <v>2299</v>
      </c>
      <c r="Y375" t="s">
        <v>130</v>
      </c>
      <c r="Z375" t="s">
        <v>2300</v>
      </c>
      <c r="AA375" s="18">
        <v>0.91933666439999995</v>
      </c>
      <c r="AB375" t="s">
        <v>2498</v>
      </c>
      <c r="AC375" t="s">
        <v>128</v>
      </c>
      <c r="AD375" t="s">
        <v>2499</v>
      </c>
      <c r="AE375" s="18">
        <v>0.64998616139999998</v>
      </c>
      <c r="AF375" t="s">
        <v>2500</v>
      </c>
      <c r="AG375" t="s">
        <v>143</v>
      </c>
      <c r="AH375" t="s">
        <v>2501</v>
      </c>
      <c r="AI375" s="18">
        <v>0.17867376970000001</v>
      </c>
      <c r="AJ375" t="s">
        <v>2502</v>
      </c>
      <c r="AK375" t="s">
        <v>134</v>
      </c>
      <c r="AL375" t="s">
        <v>2503</v>
      </c>
      <c r="AM375" t="s">
        <v>2502</v>
      </c>
      <c r="AN375" t="s">
        <v>134</v>
      </c>
      <c r="AO375" t="s">
        <v>2503</v>
      </c>
      <c r="AP375" s="18">
        <v>0.17867376970000001</v>
      </c>
      <c r="AQ375" t="s">
        <v>123</v>
      </c>
      <c r="AR375" t="b">
        <f>ISNUMBER(SEARCH('Consulta Por Puntos Baloto'!$E$5,B375,1))</f>
        <v>0</v>
      </c>
      <c r="AS375">
        <f t="shared" si="10"/>
        <v>35</v>
      </c>
      <c r="AT375" t="str">
        <f t="shared" si="11"/>
        <v>Punto red</v>
      </c>
    </row>
    <row r="376" spans="1:46">
      <c r="A376" t="s">
        <v>2504</v>
      </c>
      <c r="B376" t="s">
        <v>2505</v>
      </c>
      <c r="C376" s="18">
        <v>3.7581946224</v>
      </c>
      <c r="D376" t="s">
        <v>481</v>
      </c>
      <c r="E376" t="s">
        <v>128</v>
      </c>
      <c r="F376" t="s">
        <v>482</v>
      </c>
      <c r="G376" s="18">
        <v>1.1374532574</v>
      </c>
      <c r="H376" t="s">
        <v>64</v>
      </c>
      <c r="I376" t="s">
        <v>130</v>
      </c>
      <c r="J376" t="s">
        <v>512</v>
      </c>
      <c r="K376" s="18">
        <v>1.1393830273000001</v>
      </c>
      <c r="L376" t="s">
        <v>64</v>
      </c>
      <c r="M376" t="s">
        <v>130</v>
      </c>
      <c r="N376" t="s">
        <v>512</v>
      </c>
      <c r="O376" s="18">
        <v>3.3102284314000001</v>
      </c>
      <c r="P376" t="s">
        <v>1300</v>
      </c>
      <c r="Q376" t="s">
        <v>134</v>
      </c>
      <c r="R376" t="s">
        <v>1301</v>
      </c>
      <c r="S376" s="18">
        <v>1.8080628384999999</v>
      </c>
      <c r="T376" t="s">
        <v>371</v>
      </c>
      <c r="U376" t="s">
        <v>130</v>
      </c>
      <c r="V376" t="s">
        <v>372</v>
      </c>
      <c r="W376" s="18">
        <v>1.6430160405000001</v>
      </c>
      <c r="X376" t="s">
        <v>64</v>
      </c>
      <c r="Y376" t="s">
        <v>130</v>
      </c>
      <c r="Z376" t="s">
        <v>532</v>
      </c>
      <c r="AA376" s="18">
        <v>1.5564213653000001</v>
      </c>
      <c r="AB376" t="s">
        <v>1333</v>
      </c>
      <c r="AC376" t="s">
        <v>128</v>
      </c>
      <c r="AD376" t="s">
        <v>1334</v>
      </c>
      <c r="AE376" s="18">
        <v>0.14928133690000001</v>
      </c>
      <c r="AF376" t="s">
        <v>2506</v>
      </c>
      <c r="AG376" t="s">
        <v>143</v>
      </c>
      <c r="AH376" t="s">
        <v>2507</v>
      </c>
      <c r="AI376" s="18">
        <v>0.1965947606</v>
      </c>
      <c r="AJ376" t="s">
        <v>1106</v>
      </c>
      <c r="AK376" t="s">
        <v>134</v>
      </c>
      <c r="AL376" t="s">
        <v>2508</v>
      </c>
      <c r="AM376" t="s">
        <v>2506</v>
      </c>
      <c r="AN376" t="s">
        <v>143</v>
      </c>
      <c r="AO376" t="s">
        <v>2507</v>
      </c>
      <c r="AP376" s="18">
        <v>0.14928133690000001</v>
      </c>
      <c r="AQ376" t="s">
        <v>123</v>
      </c>
      <c r="AR376" t="b">
        <f>ISNUMBER(SEARCH('Consulta Por Puntos Baloto'!$E$5,B376,1))</f>
        <v>0</v>
      </c>
      <c r="AS376">
        <f t="shared" si="10"/>
        <v>31</v>
      </c>
      <c r="AT376" t="str">
        <f t="shared" si="11"/>
        <v>Punto pago</v>
      </c>
    </row>
    <row r="377" spans="1:46">
      <c r="A377" t="s">
        <v>2509</v>
      </c>
      <c r="B377" t="s">
        <v>2510</v>
      </c>
      <c r="C377" s="18">
        <v>1.2238161725000001</v>
      </c>
      <c r="D377" t="s">
        <v>584</v>
      </c>
      <c r="E377" t="s">
        <v>128</v>
      </c>
      <c r="F377" t="s">
        <v>585</v>
      </c>
      <c r="G377" s="18">
        <v>1.2272852405000001</v>
      </c>
      <c r="H377" t="s">
        <v>64</v>
      </c>
      <c r="I377" t="s">
        <v>130</v>
      </c>
      <c r="J377" t="s">
        <v>587</v>
      </c>
      <c r="K377" s="18">
        <v>1.2144815559</v>
      </c>
      <c r="L377" t="s">
        <v>64</v>
      </c>
      <c r="M377" t="s">
        <v>130</v>
      </c>
      <c r="N377" t="s">
        <v>587</v>
      </c>
      <c r="O377" s="18">
        <v>2.8591153453000002</v>
      </c>
      <c r="P377" t="s">
        <v>588</v>
      </c>
      <c r="Q377" t="s">
        <v>134</v>
      </c>
      <c r="R377" t="s">
        <v>589</v>
      </c>
      <c r="S377" s="18">
        <v>2.2801649893999998</v>
      </c>
      <c r="T377" t="s">
        <v>469</v>
      </c>
      <c r="U377" t="s">
        <v>130</v>
      </c>
      <c r="V377" t="s">
        <v>470</v>
      </c>
      <c r="W377" s="18">
        <v>2.8891525184</v>
      </c>
      <c r="X377" t="s">
        <v>64</v>
      </c>
      <c r="Y377" t="s">
        <v>130</v>
      </c>
      <c r="Z377" t="s">
        <v>590</v>
      </c>
      <c r="AA377" s="18">
        <v>2.2801649893999998</v>
      </c>
      <c r="AB377" t="s">
        <v>591</v>
      </c>
      <c r="AC377" t="s">
        <v>128</v>
      </c>
      <c r="AD377" t="s">
        <v>592</v>
      </c>
      <c r="AE377" s="18">
        <v>3.87203993E-2</v>
      </c>
      <c r="AF377" t="s">
        <v>593</v>
      </c>
      <c r="AG377" t="s">
        <v>143</v>
      </c>
      <c r="AH377" t="s">
        <v>594</v>
      </c>
      <c r="AI377" s="18">
        <v>3.87203993E-2</v>
      </c>
      <c r="AJ377" t="s">
        <v>2511</v>
      </c>
      <c r="AK377" t="s">
        <v>134</v>
      </c>
      <c r="AL377" t="s">
        <v>2512</v>
      </c>
      <c r="AM377" t="s">
        <v>593</v>
      </c>
      <c r="AN377" t="s">
        <v>143</v>
      </c>
      <c r="AO377" t="s">
        <v>594</v>
      </c>
      <c r="AP377" s="18">
        <v>3.87203993E-2</v>
      </c>
      <c r="AQ377" t="s">
        <v>123</v>
      </c>
      <c r="AR377" t="b">
        <f>ISNUMBER(SEARCH('Consulta Por Puntos Baloto'!$E$5,B377,1))</f>
        <v>0</v>
      </c>
      <c r="AS377">
        <f t="shared" si="10"/>
        <v>31</v>
      </c>
      <c r="AT377" t="str">
        <f t="shared" si="11"/>
        <v>Punto pago</v>
      </c>
    </row>
    <row r="378" spans="1:46">
      <c r="A378" t="s">
        <v>2509</v>
      </c>
      <c r="B378" t="s">
        <v>2510</v>
      </c>
      <c r="C378" s="18">
        <v>1.2238161725000001</v>
      </c>
      <c r="D378" t="s">
        <v>584</v>
      </c>
      <c r="E378" t="s">
        <v>128</v>
      </c>
      <c r="F378" t="s">
        <v>585</v>
      </c>
      <c r="G378" s="18">
        <v>1.2272852405000001</v>
      </c>
      <c r="H378" t="s">
        <v>64</v>
      </c>
      <c r="I378" t="s">
        <v>130</v>
      </c>
      <c r="J378" t="s">
        <v>587</v>
      </c>
      <c r="K378" s="18">
        <v>1.2144815559</v>
      </c>
      <c r="L378" t="s">
        <v>64</v>
      </c>
      <c r="M378" t="s">
        <v>130</v>
      </c>
      <c r="N378" t="s">
        <v>587</v>
      </c>
      <c r="O378" s="18">
        <v>2.8591153453000002</v>
      </c>
      <c r="P378" t="s">
        <v>588</v>
      </c>
      <c r="Q378" t="s">
        <v>134</v>
      </c>
      <c r="R378" t="s">
        <v>589</v>
      </c>
      <c r="S378" s="18">
        <v>2.2801649893999998</v>
      </c>
      <c r="T378" t="s">
        <v>469</v>
      </c>
      <c r="U378" t="s">
        <v>130</v>
      </c>
      <c r="V378" t="s">
        <v>470</v>
      </c>
      <c r="W378" s="18">
        <v>2.8891525184</v>
      </c>
      <c r="X378" t="s">
        <v>64</v>
      </c>
      <c r="Y378" t="s">
        <v>130</v>
      </c>
      <c r="Z378" t="s">
        <v>590</v>
      </c>
      <c r="AA378" s="18">
        <v>2.2801649893999998</v>
      </c>
      <c r="AB378" t="s">
        <v>591</v>
      </c>
      <c r="AC378" t="s">
        <v>128</v>
      </c>
      <c r="AD378" t="s">
        <v>592</v>
      </c>
      <c r="AE378" s="18">
        <v>3.87203993E-2</v>
      </c>
      <c r="AF378" t="s">
        <v>593</v>
      </c>
      <c r="AG378" t="s">
        <v>143</v>
      </c>
      <c r="AH378" t="s">
        <v>594</v>
      </c>
      <c r="AI378" s="18">
        <v>3.87203993E-2</v>
      </c>
      <c r="AJ378" t="s">
        <v>2511</v>
      </c>
      <c r="AK378" t="s">
        <v>134</v>
      </c>
      <c r="AL378" t="s">
        <v>2512</v>
      </c>
      <c r="AM378" t="s">
        <v>2511</v>
      </c>
      <c r="AN378" t="s">
        <v>134</v>
      </c>
      <c r="AO378" t="s">
        <v>2512</v>
      </c>
      <c r="AP378" s="18">
        <v>3.87203993E-2</v>
      </c>
      <c r="AQ378" t="s">
        <v>123</v>
      </c>
      <c r="AR378" t="b">
        <f>ISNUMBER(SEARCH('Consulta Por Puntos Baloto'!$E$5,B378,1))</f>
        <v>0</v>
      </c>
      <c r="AS378">
        <f t="shared" si="10"/>
        <v>31</v>
      </c>
      <c r="AT378" t="str">
        <f t="shared" si="11"/>
        <v>Punto pago</v>
      </c>
    </row>
    <row r="379" spans="1:46">
      <c r="A379" t="s">
        <v>2513</v>
      </c>
      <c r="B379" t="s">
        <v>2514</v>
      </c>
      <c r="C379" s="18">
        <v>5.9056991346999999</v>
      </c>
      <c r="D379" t="s">
        <v>526</v>
      </c>
      <c r="E379" t="s">
        <v>128</v>
      </c>
      <c r="F379" t="s">
        <v>527</v>
      </c>
      <c r="G379" s="18">
        <v>0.73570281039999996</v>
      </c>
      <c r="H379" t="s">
        <v>64</v>
      </c>
      <c r="I379" t="s">
        <v>130</v>
      </c>
      <c r="J379" t="s">
        <v>779</v>
      </c>
      <c r="K379" s="18">
        <v>3.8397783121</v>
      </c>
      <c r="L379" t="s">
        <v>64</v>
      </c>
      <c r="M379" t="s">
        <v>130</v>
      </c>
      <c r="N379" t="s">
        <v>529</v>
      </c>
      <c r="O379" s="18">
        <v>0.80875883900000001</v>
      </c>
      <c r="P379" t="s">
        <v>530</v>
      </c>
      <c r="Q379" t="s">
        <v>134</v>
      </c>
      <c r="R379" t="s">
        <v>531</v>
      </c>
      <c r="S379" s="18">
        <v>2.5308635235999999</v>
      </c>
      <c r="T379" t="s">
        <v>515</v>
      </c>
      <c r="U379" t="s">
        <v>130</v>
      </c>
      <c r="V379" t="s">
        <v>516</v>
      </c>
      <c r="W379" s="18">
        <v>3.9918446674000001</v>
      </c>
      <c r="X379" t="s">
        <v>64</v>
      </c>
      <c r="Y379" t="s">
        <v>130</v>
      </c>
      <c r="Z379" t="s">
        <v>532</v>
      </c>
      <c r="AA379" s="18">
        <v>2.5308635235999999</v>
      </c>
      <c r="AB379" t="s">
        <v>518</v>
      </c>
      <c r="AC379" t="s">
        <v>128</v>
      </c>
      <c r="AD379" t="s">
        <v>519</v>
      </c>
      <c r="AE379" s="18">
        <v>5.2470816E-3</v>
      </c>
      <c r="AF379" t="s">
        <v>2515</v>
      </c>
      <c r="AG379" t="s">
        <v>143</v>
      </c>
      <c r="AH379" t="s">
        <v>2516</v>
      </c>
      <c r="AI379" s="18">
        <v>6.1376622300000003E-2</v>
      </c>
      <c r="AJ379" t="s">
        <v>2517</v>
      </c>
      <c r="AK379" t="s">
        <v>134</v>
      </c>
      <c r="AL379" t="s">
        <v>2518</v>
      </c>
      <c r="AM379" t="s">
        <v>2515</v>
      </c>
      <c r="AN379" t="s">
        <v>143</v>
      </c>
      <c r="AO379" t="s">
        <v>2516</v>
      </c>
      <c r="AP379" s="18">
        <v>5.2470816E-3</v>
      </c>
      <c r="AQ379" t="s">
        <v>123</v>
      </c>
      <c r="AR379" t="b">
        <f>ISNUMBER(SEARCH('Consulta Por Puntos Baloto'!$E$5,B379,1))</f>
        <v>0</v>
      </c>
      <c r="AS379">
        <f t="shared" si="10"/>
        <v>31</v>
      </c>
      <c r="AT379" t="str">
        <f t="shared" si="11"/>
        <v>Punto pago</v>
      </c>
    </row>
    <row r="380" spans="1:46">
      <c r="A380" t="s">
        <v>2519</v>
      </c>
      <c r="B380" t="s">
        <v>2520</v>
      </c>
      <c r="C380" s="18">
        <v>1.2844104312</v>
      </c>
      <c r="D380" t="s">
        <v>541</v>
      </c>
      <c r="E380" t="s">
        <v>128</v>
      </c>
      <c r="F380" t="s">
        <v>542</v>
      </c>
      <c r="G380" s="18">
        <v>1.4874116517</v>
      </c>
      <c r="H380" t="s">
        <v>64</v>
      </c>
      <c r="I380" t="s">
        <v>130</v>
      </c>
      <c r="J380" t="s">
        <v>370</v>
      </c>
      <c r="K380" s="18">
        <v>1.4874116517</v>
      </c>
      <c r="L380" t="s">
        <v>64</v>
      </c>
      <c r="M380" t="s">
        <v>130</v>
      </c>
      <c r="N380" t="s">
        <v>370</v>
      </c>
      <c r="O380" s="18">
        <v>2.4063247223999999</v>
      </c>
      <c r="P380" t="s">
        <v>441</v>
      </c>
      <c r="Q380" t="s">
        <v>134</v>
      </c>
      <c r="R380" t="s">
        <v>442</v>
      </c>
      <c r="S380" s="18">
        <v>3.1859427653000001</v>
      </c>
      <c r="T380" t="s">
        <v>136</v>
      </c>
      <c r="U380" t="s">
        <v>130</v>
      </c>
      <c r="V380" t="s">
        <v>137</v>
      </c>
      <c r="W380" s="18">
        <v>2.2136127111000001</v>
      </c>
      <c r="X380" t="s">
        <v>64</v>
      </c>
      <c r="Y380" t="s">
        <v>130</v>
      </c>
      <c r="Z380" t="s">
        <v>569</v>
      </c>
      <c r="AA380" s="18">
        <v>1.2194522982</v>
      </c>
      <c r="AB380" t="s">
        <v>818</v>
      </c>
      <c r="AC380" t="s">
        <v>128</v>
      </c>
      <c r="AD380" t="s">
        <v>819</v>
      </c>
      <c r="AE380" s="18">
        <v>0.11627192579999999</v>
      </c>
      <c r="AF380" t="s">
        <v>935</v>
      </c>
      <c r="AG380" t="s">
        <v>143</v>
      </c>
      <c r="AH380" t="s">
        <v>936</v>
      </c>
      <c r="AI380" s="18">
        <v>0.3193023438</v>
      </c>
      <c r="AJ380" t="s">
        <v>2521</v>
      </c>
      <c r="AK380" t="s">
        <v>134</v>
      </c>
      <c r="AL380" t="s">
        <v>2522</v>
      </c>
      <c r="AM380" t="s">
        <v>935</v>
      </c>
      <c r="AN380" t="s">
        <v>143</v>
      </c>
      <c r="AO380" t="s">
        <v>936</v>
      </c>
      <c r="AP380" s="18">
        <v>0.11627192579999999</v>
      </c>
      <c r="AQ380" t="s">
        <v>123</v>
      </c>
      <c r="AR380" t="b">
        <f>ISNUMBER(SEARCH('Consulta Por Puntos Baloto'!$E$5,B380,1))</f>
        <v>0</v>
      </c>
      <c r="AS380">
        <f t="shared" si="10"/>
        <v>31</v>
      </c>
      <c r="AT380" t="str">
        <f t="shared" si="11"/>
        <v>Punto pago</v>
      </c>
    </row>
    <row r="381" spans="1:46">
      <c r="A381" t="s">
        <v>2523</v>
      </c>
      <c r="B381" t="s">
        <v>2524</v>
      </c>
      <c r="C381" s="18">
        <v>0.51009644789999997</v>
      </c>
      <c r="D381" t="s">
        <v>563</v>
      </c>
      <c r="E381" t="s">
        <v>128</v>
      </c>
      <c r="F381" t="s">
        <v>564</v>
      </c>
      <c r="G381" s="18">
        <v>0.97414673839999999</v>
      </c>
      <c r="H381" t="s">
        <v>64</v>
      </c>
      <c r="I381" t="s">
        <v>130</v>
      </c>
      <c r="J381" t="s">
        <v>885</v>
      </c>
      <c r="K381" s="18">
        <v>1.1330350147999999</v>
      </c>
      <c r="L381" t="s">
        <v>567</v>
      </c>
      <c r="M381" t="s">
        <v>130</v>
      </c>
      <c r="N381" t="s">
        <v>568</v>
      </c>
      <c r="O381" s="18">
        <v>2.0478089338999999</v>
      </c>
      <c r="P381" t="s">
        <v>453</v>
      </c>
      <c r="Q381" t="s">
        <v>134</v>
      </c>
      <c r="R381" t="s">
        <v>454</v>
      </c>
      <c r="S381" s="18">
        <v>2.0987219820999998</v>
      </c>
      <c r="T381" t="s">
        <v>136</v>
      </c>
      <c r="U381" t="s">
        <v>130</v>
      </c>
      <c r="V381" t="s">
        <v>137</v>
      </c>
      <c r="W381" s="18">
        <v>1.1080841734</v>
      </c>
      <c r="X381" t="s">
        <v>64</v>
      </c>
      <c r="Y381" t="s">
        <v>130</v>
      </c>
      <c r="Z381" t="s">
        <v>569</v>
      </c>
      <c r="AA381" s="18">
        <v>1.3342666415</v>
      </c>
      <c r="AB381" s="19" t="s">
        <v>443</v>
      </c>
      <c r="AC381" t="s">
        <v>128</v>
      </c>
      <c r="AD381" t="s">
        <v>444</v>
      </c>
      <c r="AE381" s="18">
        <v>0.15170654629999999</v>
      </c>
      <c r="AF381" t="s">
        <v>919</v>
      </c>
      <c r="AG381" t="s">
        <v>143</v>
      </c>
      <c r="AH381" t="s">
        <v>920</v>
      </c>
      <c r="AI381" s="18">
        <v>0.20426067110000001</v>
      </c>
      <c r="AJ381" t="s">
        <v>2525</v>
      </c>
      <c r="AK381" t="s">
        <v>134</v>
      </c>
      <c r="AL381" t="s">
        <v>2526</v>
      </c>
      <c r="AM381" t="s">
        <v>919</v>
      </c>
      <c r="AN381" t="s">
        <v>143</v>
      </c>
      <c r="AO381" t="s">
        <v>920</v>
      </c>
      <c r="AP381" s="18">
        <v>0.15170654629999999</v>
      </c>
      <c r="AQ381" t="s">
        <v>123</v>
      </c>
      <c r="AR381" t="b">
        <f>ISNUMBER(SEARCH('Consulta Por Puntos Baloto'!$E$5,B381,1))</f>
        <v>0</v>
      </c>
      <c r="AS381">
        <f t="shared" si="10"/>
        <v>31</v>
      </c>
      <c r="AT381" t="str">
        <f t="shared" si="11"/>
        <v>Punto pago</v>
      </c>
    </row>
    <row r="382" spans="1:46">
      <c r="A382" t="s">
        <v>2527</v>
      </c>
      <c r="B382" t="s">
        <v>2528</v>
      </c>
      <c r="C382" s="18">
        <v>4.2372497452999998</v>
      </c>
      <c r="D382" t="s">
        <v>541</v>
      </c>
      <c r="E382" t="s">
        <v>128</v>
      </c>
      <c r="F382" t="s">
        <v>542</v>
      </c>
      <c r="G382" s="18">
        <v>0.67948235580000005</v>
      </c>
      <c r="H382" t="s">
        <v>64</v>
      </c>
      <c r="I382" t="s">
        <v>130</v>
      </c>
      <c r="J382" t="s">
        <v>512</v>
      </c>
      <c r="K382" s="18">
        <v>0.69086733619999996</v>
      </c>
      <c r="L382" t="s">
        <v>64</v>
      </c>
      <c r="M382" t="s">
        <v>130</v>
      </c>
      <c r="N382" t="s">
        <v>512</v>
      </c>
      <c r="O382" s="18">
        <v>4.6844891166</v>
      </c>
      <c r="P382" t="s">
        <v>133</v>
      </c>
      <c r="Q382" t="s">
        <v>134</v>
      </c>
      <c r="R382" t="s">
        <v>135</v>
      </c>
      <c r="S382" s="18">
        <v>1.5874355251000001</v>
      </c>
      <c r="T382" t="s">
        <v>371</v>
      </c>
      <c r="U382" t="s">
        <v>130</v>
      </c>
      <c r="V382" t="s">
        <v>372</v>
      </c>
      <c r="W382" s="18">
        <v>1.3104889491</v>
      </c>
      <c r="X382" t="s">
        <v>64</v>
      </c>
      <c r="Y382" t="s">
        <v>130</v>
      </c>
      <c r="Z382" t="s">
        <v>373</v>
      </c>
      <c r="AA382" s="18">
        <v>1.8675822909999999</v>
      </c>
      <c r="AB382" s="19" t="s">
        <v>963</v>
      </c>
      <c r="AC382" t="s">
        <v>128</v>
      </c>
      <c r="AD382" t="s">
        <v>964</v>
      </c>
      <c r="AE382" s="18">
        <v>0.17731609700000001</v>
      </c>
      <c r="AF382" t="s">
        <v>2529</v>
      </c>
      <c r="AG382" t="s">
        <v>143</v>
      </c>
      <c r="AH382" t="s">
        <v>2530</v>
      </c>
      <c r="AI382" s="18">
        <v>0.34869539620000001</v>
      </c>
      <c r="AJ382" t="s">
        <v>2531</v>
      </c>
      <c r="AK382" t="s">
        <v>134</v>
      </c>
      <c r="AL382" t="s">
        <v>2532</v>
      </c>
      <c r="AM382" t="s">
        <v>2529</v>
      </c>
      <c r="AN382" t="s">
        <v>143</v>
      </c>
      <c r="AO382" t="s">
        <v>2530</v>
      </c>
      <c r="AP382" s="18">
        <v>0.17731609700000001</v>
      </c>
      <c r="AQ382" t="s">
        <v>123</v>
      </c>
      <c r="AR382" t="b">
        <f>ISNUMBER(SEARCH('Consulta Por Puntos Baloto'!$E$5,B382,1))</f>
        <v>0</v>
      </c>
      <c r="AS382">
        <f t="shared" si="10"/>
        <v>31</v>
      </c>
      <c r="AT382" t="str">
        <f t="shared" si="11"/>
        <v>Punto pago</v>
      </c>
    </row>
    <row r="383" spans="1:46">
      <c r="A383" t="s">
        <v>2533</v>
      </c>
      <c r="B383" t="s">
        <v>2534</v>
      </c>
      <c r="C383" s="18">
        <v>5.9983384284000003</v>
      </c>
      <c r="D383" t="s">
        <v>508</v>
      </c>
      <c r="E383" t="s">
        <v>509</v>
      </c>
      <c r="F383" t="s">
        <v>510</v>
      </c>
      <c r="G383" s="18">
        <v>0.92003414490000002</v>
      </c>
      <c r="H383" t="s">
        <v>64</v>
      </c>
      <c r="I383" t="s">
        <v>130</v>
      </c>
      <c r="J383" t="s">
        <v>707</v>
      </c>
      <c r="K383" s="18">
        <v>2.9677443559999999</v>
      </c>
      <c r="L383" t="s">
        <v>64</v>
      </c>
      <c r="M383" t="s">
        <v>130</v>
      </c>
      <c r="N383" t="s">
        <v>512</v>
      </c>
      <c r="O383" s="18">
        <v>4.1938572157999996</v>
      </c>
      <c r="P383" t="s">
        <v>513</v>
      </c>
      <c r="Q383" t="s">
        <v>509</v>
      </c>
      <c r="R383" t="s">
        <v>514</v>
      </c>
      <c r="S383" s="18">
        <v>2.7406505047</v>
      </c>
      <c r="T383" t="s">
        <v>515</v>
      </c>
      <c r="U383" t="s">
        <v>130</v>
      </c>
      <c r="V383" t="s">
        <v>516</v>
      </c>
      <c r="W383" s="18">
        <v>1.3896629688</v>
      </c>
      <c r="X383" t="s">
        <v>64</v>
      </c>
      <c r="Y383" t="s">
        <v>130</v>
      </c>
      <c r="Z383" t="s">
        <v>517</v>
      </c>
      <c r="AA383" s="18">
        <v>2.7406505047</v>
      </c>
      <c r="AB383" t="s">
        <v>518</v>
      </c>
      <c r="AC383" t="s">
        <v>128</v>
      </c>
      <c r="AD383" t="s">
        <v>519</v>
      </c>
      <c r="AE383" s="18">
        <v>0.1187409554</v>
      </c>
      <c r="AF383" t="s">
        <v>2535</v>
      </c>
      <c r="AG383" t="s">
        <v>143</v>
      </c>
      <c r="AH383" t="s">
        <v>2536</v>
      </c>
      <c r="AI383" s="18">
        <v>4.7067358500000003E-2</v>
      </c>
      <c r="AJ383" t="s">
        <v>1179</v>
      </c>
      <c r="AK383" t="s">
        <v>134</v>
      </c>
      <c r="AL383" t="s">
        <v>1180</v>
      </c>
      <c r="AM383" t="s">
        <v>1179</v>
      </c>
      <c r="AN383" t="s">
        <v>134</v>
      </c>
      <c r="AO383" t="s">
        <v>1180</v>
      </c>
      <c r="AP383" s="18">
        <v>4.7067358500000003E-2</v>
      </c>
      <c r="AQ383" t="s">
        <v>123</v>
      </c>
      <c r="AR383" t="b">
        <f>ISNUMBER(SEARCH('Consulta Por Puntos Baloto'!$E$5,B383,1))</f>
        <v>0</v>
      </c>
      <c r="AS383">
        <f t="shared" si="10"/>
        <v>35</v>
      </c>
      <c r="AT383" t="str">
        <f t="shared" si="11"/>
        <v>Punto red</v>
      </c>
    </row>
    <row r="384" spans="1:46">
      <c r="A384" t="s">
        <v>2537</v>
      </c>
      <c r="B384" t="s">
        <v>2538</v>
      </c>
      <c r="C384" s="18">
        <v>5.7528164202000003</v>
      </c>
      <c r="D384" t="s">
        <v>508</v>
      </c>
      <c r="E384" t="s">
        <v>509</v>
      </c>
      <c r="F384" t="s">
        <v>510</v>
      </c>
      <c r="G384" s="18">
        <v>0.83263319489999998</v>
      </c>
      <c r="H384" t="s">
        <v>64</v>
      </c>
      <c r="I384" t="s">
        <v>130</v>
      </c>
      <c r="J384" t="s">
        <v>707</v>
      </c>
      <c r="K384" s="18">
        <v>3.2129307927999999</v>
      </c>
      <c r="L384" t="s">
        <v>64</v>
      </c>
      <c r="M384" t="s">
        <v>130</v>
      </c>
      <c r="N384" t="s">
        <v>512</v>
      </c>
      <c r="O384" s="18">
        <v>3.9369111172000002</v>
      </c>
      <c r="P384" t="s">
        <v>513</v>
      </c>
      <c r="Q384" t="s">
        <v>509</v>
      </c>
      <c r="R384" t="s">
        <v>514</v>
      </c>
      <c r="S384" s="18">
        <v>2.4994837259999998</v>
      </c>
      <c r="T384" t="s">
        <v>515</v>
      </c>
      <c r="U384" t="s">
        <v>130</v>
      </c>
      <c r="V384" t="s">
        <v>516</v>
      </c>
      <c r="W384" s="18">
        <v>1.6359871382</v>
      </c>
      <c r="X384" t="s">
        <v>64</v>
      </c>
      <c r="Y384" t="s">
        <v>130</v>
      </c>
      <c r="Z384" t="s">
        <v>517</v>
      </c>
      <c r="AA384" s="18">
        <v>2.4994837259999998</v>
      </c>
      <c r="AB384" t="s">
        <v>518</v>
      </c>
      <c r="AC384" t="s">
        <v>128</v>
      </c>
      <c r="AD384" t="s">
        <v>519</v>
      </c>
      <c r="AE384" s="18">
        <v>0.26494622890000002</v>
      </c>
      <c r="AF384" t="s">
        <v>2539</v>
      </c>
      <c r="AG384" t="s">
        <v>143</v>
      </c>
      <c r="AH384" t="s">
        <v>2540</v>
      </c>
      <c r="AI384" s="18">
        <v>9.9380785599999993E-2</v>
      </c>
      <c r="AJ384" t="s">
        <v>2541</v>
      </c>
      <c r="AK384" t="s">
        <v>134</v>
      </c>
      <c r="AL384" t="s">
        <v>2542</v>
      </c>
      <c r="AM384" t="s">
        <v>2541</v>
      </c>
      <c r="AN384" t="s">
        <v>134</v>
      </c>
      <c r="AO384" t="s">
        <v>2542</v>
      </c>
      <c r="AP384" s="18">
        <v>9.9380785599999993E-2</v>
      </c>
      <c r="AQ384" t="s">
        <v>123</v>
      </c>
      <c r="AR384" t="b">
        <f>ISNUMBER(SEARCH('Consulta Por Puntos Baloto'!$E$5,B384,1))</f>
        <v>0</v>
      </c>
      <c r="AS384">
        <f t="shared" si="10"/>
        <v>35</v>
      </c>
      <c r="AT384" t="str">
        <f t="shared" si="11"/>
        <v>Punto red</v>
      </c>
    </row>
    <row r="385" spans="1:46">
      <c r="A385" t="s">
        <v>2543</v>
      </c>
      <c r="B385" t="s">
        <v>2544</v>
      </c>
      <c r="C385" s="18">
        <v>4.2606850849000004</v>
      </c>
      <c r="D385" t="s">
        <v>508</v>
      </c>
      <c r="E385" t="s">
        <v>509</v>
      </c>
      <c r="F385" t="s">
        <v>510</v>
      </c>
      <c r="G385" s="18">
        <v>0.47643309690000002</v>
      </c>
      <c r="H385" t="s">
        <v>515</v>
      </c>
      <c r="I385" t="s">
        <v>130</v>
      </c>
      <c r="J385" t="s">
        <v>516</v>
      </c>
      <c r="K385" s="18">
        <v>2.8623480542999999</v>
      </c>
      <c r="L385" t="s">
        <v>64</v>
      </c>
      <c r="M385" t="s">
        <v>112</v>
      </c>
      <c r="N385" t="s">
        <v>721</v>
      </c>
      <c r="O385" s="18">
        <v>2.4578563127000002</v>
      </c>
      <c r="P385" t="s">
        <v>513</v>
      </c>
      <c r="Q385" t="s">
        <v>509</v>
      </c>
      <c r="R385" t="s">
        <v>514</v>
      </c>
      <c r="S385" s="18">
        <v>0.47643309690000002</v>
      </c>
      <c r="T385" t="s">
        <v>515</v>
      </c>
      <c r="U385" t="s">
        <v>130</v>
      </c>
      <c r="V385" t="s">
        <v>516</v>
      </c>
      <c r="W385" s="18">
        <v>4.4735855805</v>
      </c>
      <c r="X385" t="s">
        <v>64</v>
      </c>
      <c r="Y385" t="s">
        <v>130</v>
      </c>
      <c r="Z385" t="s">
        <v>517</v>
      </c>
      <c r="AA385" s="18">
        <v>0.47643309690000002</v>
      </c>
      <c r="AB385" t="s">
        <v>518</v>
      </c>
      <c r="AC385" t="s">
        <v>128</v>
      </c>
      <c r="AD385" t="s">
        <v>519</v>
      </c>
      <c r="AE385" s="18">
        <v>0.23683455019999999</v>
      </c>
      <c r="AF385" t="s">
        <v>2545</v>
      </c>
      <c r="AG385" t="s">
        <v>143</v>
      </c>
      <c r="AH385" t="s">
        <v>2546</v>
      </c>
      <c r="AI385" s="18">
        <v>8.8458475699999997E-2</v>
      </c>
      <c r="AJ385" t="s">
        <v>2547</v>
      </c>
      <c r="AK385" t="s">
        <v>134</v>
      </c>
      <c r="AL385" t="s">
        <v>2548</v>
      </c>
      <c r="AM385" t="s">
        <v>2547</v>
      </c>
      <c r="AN385" t="s">
        <v>134</v>
      </c>
      <c r="AO385" t="s">
        <v>2548</v>
      </c>
      <c r="AP385" s="18">
        <v>8.8458475699999997E-2</v>
      </c>
      <c r="AQ385" t="s">
        <v>123</v>
      </c>
      <c r="AR385" t="b">
        <f>ISNUMBER(SEARCH('Consulta Por Puntos Baloto'!$E$5,B385,1))</f>
        <v>0</v>
      </c>
      <c r="AS385">
        <f t="shared" si="10"/>
        <v>35</v>
      </c>
      <c r="AT385" t="str">
        <f t="shared" si="11"/>
        <v>Punto red</v>
      </c>
    </row>
    <row r="386" spans="1:46">
      <c r="A386" t="s">
        <v>2549</v>
      </c>
      <c r="B386" t="s">
        <v>2550</v>
      </c>
      <c r="C386" s="18">
        <v>1.7438078640000001</v>
      </c>
      <c r="D386" t="s">
        <v>437</v>
      </c>
      <c r="E386" t="s">
        <v>128</v>
      </c>
      <c r="F386" t="s">
        <v>438</v>
      </c>
      <c r="G386" s="18">
        <v>0.50279991329999996</v>
      </c>
      <c r="H386" t="s">
        <v>64</v>
      </c>
      <c r="I386" t="s">
        <v>130</v>
      </c>
      <c r="J386" t="s">
        <v>1668</v>
      </c>
      <c r="K386" s="18">
        <v>0.51635724640000003</v>
      </c>
      <c r="L386" t="s">
        <v>64</v>
      </c>
      <c r="M386" t="s">
        <v>130</v>
      </c>
      <c r="N386" t="s">
        <v>1668</v>
      </c>
      <c r="O386" s="18">
        <v>0.77129933380000004</v>
      </c>
      <c r="P386" t="s">
        <v>207</v>
      </c>
      <c r="Q386" t="s">
        <v>134</v>
      </c>
      <c r="R386" t="s">
        <v>208</v>
      </c>
      <c r="S386" s="18">
        <v>2.0714427120000001</v>
      </c>
      <c r="T386" t="s">
        <v>675</v>
      </c>
      <c r="U386" t="s">
        <v>130</v>
      </c>
      <c r="V386" t="s">
        <v>676</v>
      </c>
      <c r="W386" s="18">
        <v>1.7899854381</v>
      </c>
      <c r="X386" t="s">
        <v>64</v>
      </c>
      <c r="Y386" t="s">
        <v>130</v>
      </c>
      <c r="Z386" t="s">
        <v>209</v>
      </c>
      <c r="AA386" s="18">
        <v>1.8434546531</v>
      </c>
      <c r="AB386" t="s">
        <v>2551</v>
      </c>
      <c r="AC386" t="s">
        <v>128</v>
      </c>
      <c r="AD386" t="s">
        <v>2552</v>
      </c>
      <c r="AE386" s="18">
        <v>0.44628371210000001</v>
      </c>
      <c r="AF386" t="s">
        <v>2553</v>
      </c>
      <c r="AG386" t="s">
        <v>143</v>
      </c>
      <c r="AH386" t="s">
        <v>2554</v>
      </c>
      <c r="AI386" s="18">
        <v>0.62449357719999998</v>
      </c>
      <c r="AJ386" t="s">
        <v>2555</v>
      </c>
      <c r="AK386" t="s">
        <v>134</v>
      </c>
      <c r="AL386" t="s">
        <v>2556</v>
      </c>
      <c r="AM386" t="s">
        <v>2553</v>
      </c>
      <c r="AN386" t="s">
        <v>143</v>
      </c>
      <c r="AO386" t="s">
        <v>2554</v>
      </c>
      <c r="AP386" s="18">
        <v>0.44628371210000001</v>
      </c>
      <c r="AQ386" t="s">
        <v>123</v>
      </c>
      <c r="AR386" t="b">
        <f>ISNUMBER(SEARCH('Consulta Por Puntos Baloto'!$E$5,B386,1))</f>
        <v>0</v>
      </c>
      <c r="AS386">
        <f t="shared" si="10"/>
        <v>31</v>
      </c>
      <c r="AT386" t="str">
        <f t="shared" si="11"/>
        <v>Punto pago</v>
      </c>
    </row>
    <row r="387" spans="1:46">
      <c r="A387" t="s">
        <v>2557</v>
      </c>
      <c r="B387" t="s">
        <v>2558</v>
      </c>
      <c r="C387" s="18">
        <v>6.2748848686000001</v>
      </c>
      <c r="D387" t="s">
        <v>508</v>
      </c>
      <c r="E387" t="s">
        <v>509</v>
      </c>
      <c r="F387" t="s">
        <v>510</v>
      </c>
      <c r="G387" s="18">
        <v>0.873331462</v>
      </c>
      <c r="H387" t="s">
        <v>64</v>
      </c>
      <c r="I387" t="s">
        <v>130</v>
      </c>
      <c r="J387" t="s">
        <v>1124</v>
      </c>
      <c r="K387" s="18">
        <v>5.3778875441</v>
      </c>
      <c r="L387" t="s">
        <v>64</v>
      </c>
      <c r="M387" t="s">
        <v>112</v>
      </c>
      <c r="N387" t="s">
        <v>721</v>
      </c>
      <c r="O387" s="18">
        <v>0.84211949379999995</v>
      </c>
      <c r="P387" t="s">
        <v>606</v>
      </c>
      <c r="Q387" t="s">
        <v>134</v>
      </c>
      <c r="R387" t="s">
        <v>607</v>
      </c>
      <c r="S387" s="18">
        <v>3.7651064118000002</v>
      </c>
      <c r="T387" t="s">
        <v>515</v>
      </c>
      <c r="U387" t="s">
        <v>130</v>
      </c>
      <c r="V387" t="s">
        <v>516</v>
      </c>
      <c r="W387" s="18">
        <v>7.110578608</v>
      </c>
      <c r="X387" t="s">
        <v>64</v>
      </c>
      <c r="Y387" t="s">
        <v>471</v>
      </c>
      <c r="Z387" t="s">
        <v>472</v>
      </c>
      <c r="AA387" s="18">
        <v>3.7651064118000002</v>
      </c>
      <c r="AB387" t="s">
        <v>518</v>
      </c>
      <c r="AC387" t="s">
        <v>128</v>
      </c>
      <c r="AD387" t="s">
        <v>519</v>
      </c>
      <c r="AE387" s="18">
        <v>6.2798306999999998E-2</v>
      </c>
      <c r="AF387" t="s">
        <v>2559</v>
      </c>
      <c r="AG387" t="s">
        <v>143</v>
      </c>
      <c r="AH387" t="s">
        <v>2560</v>
      </c>
      <c r="AI387" s="18">
        <v>5.3817447800000001E-2</v>
      </c>
      <c r="AJ387" t="s">
        <v>2561</v>
      </c>
      <c r="AK387" t="s">
        <v>134</v>
      </c>
      <c r="AL387" t="s">
        <v>2562</v>
      </c>
      <c r="AM387" t="s">
        <v>2561</v>
      </c>
      <c r="AN387" t="s">
        <v>134</v>
      </c>
      <c r="AO387" t="s">
        <v>2562</v>
      </c>
      <c r="AP387" s="18">
        <v>5.3817447800000001E-2</v>
      </c>
      <c r="AQ387" t="s">
        <v>123</v>
      </c>
      <c r="AR387" t="b">
        <f>ISNUMBER(SEARCH('Consulta Por Puntos Baloto'!$E$5,B387,1))</f>
        <v>0</v>
      </c>
      <c r="AS387">
        <f t="shared" ref="AS387:AS450" si="12">MATCH(AP387,A387:AL387,0)</f>
        <v>35</v>
      </c>
      <c r="AT387" t="str">
        <f t="shared" ref="AT387:AT450" si="13">+VLOOKUP(AS387,$AW$2:$AX$10,2,0)</f>
        <v>Punto red</v>
      </c>
    </row>
    <row r="388" spans="1:46">
      <c r="A388" t="s">
        <v>2563</v>
      </c>
      <c r="B388" t="s">
        <v>2564</v>
      </c>
      <c r="C388" s="18">
        <v>13.077010398500001</v>
      </c>
      <c r="D388" t="s">
        <v>1448</v>
      </c>
      <c r="E388" t="s">
        <v>1449</v>
      </c>
      <c r="F388" t="s">
        <v>1450</v>
      </c>
      <c r="G388" s="18">
        <v>13.1244441221</v>
      </c>
      <c r="H388" t="s">
        <v>64</v>
      </c>
      <c r="I388" t="s">
        <v>1451</v>
      </c>
      <c r="J388" t="s">
        <v>1452</v>
      </c>
      <c r="K388" s="18">
        <v>27.3652557202</v>
      </c>
      <c r="L388" t="s">
        <v>64</v>
      </c>
      <c r="M388" t="s">
        <v>471</v>
      </c>
      <c r="N388" t="s">
        <v>1453</v>
      </c>
      <c r="O388" s="18">
        <v>13.758759426899999</v>
      </c>
      <c r="P388" t="s">
        <v>1454</v>
      </c>
      <c r="Q388" t="s">
        <v>1449</v>
      </c>
      <c r="R388" t="s">
        <v>1455</v>
      </c>
      <c r="S388" s="18">
        <v>34.756351385999999</v>
      </c>
      <c r="T388" t="s">
        <v>111</v>
      </c>
      <c r="U388" t="s">
        <v>112</v>
      </c>
      <c r="V388" t="s">
        <v>113</v>
      </c>
      <c r="W388" s="18">
        <v>13.805721524499999</v>
      </c>
      <c r="X388" t="s">
        <v>64</v>
      </c>
      <c r="Y388" t="s">
        <v>1451</v>
      </c>
      <c r="Z388" t="s">
        <v>1456</v>
      </c>
      <c r="AA388" s="18">
        <v>34.757311004000002</v>
      </c>
      <c r="AB388" s="19" t="s">
        <v>1111</v>
      </c>
      <c r="AC388" t="s">
        <v>509</v>
      </c>
      <c r="AD388" s="19" t="s">
        <v>1112</v>
      </c>
      <c r="AE388" s="18">
        <v>4.6794956716999998</v>
      </c>
      <c r="AF388" t="s">
        <v>1457</v>
      </c>
      <c r="AG388" t="s">
        <v>1458</v>
      </c>
      <c r="AH388" t="s">
        <v>1459</v>
      </c>
      <c r="AI388" s="18">
        <v>3.58292791E-2</v>
      </c>
      <c r="AJ388" t="s">
        <v>1496</v>
      </c>
      <c r="AK388" t="s">
        <v>1461</v>
      </c>
      <c r="AL388" t="s">
        <v>1497</v>
      </c>
      <c r="AM388" t="s">
        <v>1496</v>
      </c>
      <c r="AN388" t="s">
        <v>1461</v>
      </c>
      <c r="AO388" t="s">
        <v>1497</v>
      </c>
      <c r="AP388" s="18">
        <v>3.58292791E-2</v>
      </c>
      <c r="AQ388" t="s">
        <v>123</v>
      </c>
      <c r="AR388" t="b">
        <f>ISNUMBER(SEARCH('Consulta Por Puntos Baloto'!$E$5,B388,1))</f>
        <v>0</v>
      </c>
      <c r="AS388">
        <f t="shared" si="12"/>
        <v>35</v>
      </c>
      <c r="AT388" t="str">
        <f t="shared" si="13"/>
        <v>Punto red</v>
      </c>
    </row>
    <row r="389" spans="1:46">
      <c r="A389" t="s">
        <v>2565</v>
      </c>
      <c r="B389" t="s">
        <v>2566</v>
      </c>
      <c r="C389" s="18">
        <v>1.0195990602</v>
      </c>
      <c r="D389" t="s">
        <v>1765</v>
      </c>
      <c r="E389" t="s">
        <v>1766</v>
      </c>
      <c r="F389" t="s">
        <v>1767</v>
      </c>
      <c r="G389" s="18">
        <v>31.868655175899999</v>
      </c>
      <c r="H389" t="s">
        <v>64</v>
      </c>
      <c r="I389" t="s">
        <v>112</v>
      </c>
      <c r="J389" t="s">
        <v>1110</v>
      </c>
      <c r="K389" s="18">
        <v>33.078444441999999</v>
      </c>
      <c r="L389" t="s">
        <v>64</v>
      </c>
      <c r="M389" t="s">
        <v>112</v>
      </c>
      <c r="N389" t="s">
        <v>721</v>
      </c>
      <c r="O389" s="18">
        <v>33.436749135699998</v>
      </c>
      <c r="P389" t="s">
        <v>513</v>
      </c>
      <c r="Q389" t="s">
        <v>509</v>
      </c>
      <c r="R389" t="s">
        <v>514</v>
      </c>
      <c r="S389" s="18">
        <v>33.420273322</v>
      </c>
      <c r="T389" t="s">
        <v>111</v>
      </c>
      <c r="U389" t="s">
        <v>112</v>
      </c>
      <c r="V389" t="s">
        <v>113</v>
      </c>
      <c r="W389" s="18">
        <v>1.7002117880000001</v>
      </c>
      <c r="X389" t="s">
        <v>64</v>
      </c>
      <c r="Y389" t="s">
        <v>1768</v>
      </c>
      <c r="Z389" t="s">
        <v>1769</v>
      </c>
      <c r="AA389" s="18">
        <v>33.421388065099997</v>
      </c>
      <c r="AB389" s="19" t="s">
        <v>1111</v>
      </c>
      <c r="AC389" t="s">
        <v>509</v>
      </c>
      <c r="AD389" s="19" t="s">
        <v>1112</v>
      </c>
      <c r="AE389" s="18">
        <v>0.38483719449999998</v>
      </c>
      <c r="AF389" t="s">
        <v>1897</v>
      </c>
      <c r="AG389" t="s">
        <v>1779</v>
      </c>
      <c r="AH389" t="s">
        <v>1898</v>
      </c>
      <c r="AI389" s="18">
        <v>3.1611986199999997E-2</v>
      </c>
      <c r="AJ389" t="s">
        <v>2567</v>
      </c>
      <c r="AK389" t="s">
        <v>1766</v>
      </c>
      <c r="AL389" t="s">
        <v>2568</v>
      </c>
      <c r="AM389" t="s">
        <v>2567</v>
      </c>
      <c r="AN389" t="s">
        <v>1766</v>
      </c>
      <c r="AO389" t="s">
        <v>2568</v>
      </c>
      <c r="AP389" s="18">
        <v>3.1611986199999997E-2</v>
      </c>
      <c r="AQ389" t="s">
        <v>123</v>
      </c>
      <c r="AR389" t="b">
        <f>ISNUMBER(SEARCH('Consulta Por Puntos Baloto'!$E$5,B389,1))</f>
        <v>0</v>
      </c>
      <c r="AS389">
        <f t="shared" si="12"/>
        <v>35</v>
      </c>
      <c r="AT389" t="str">
        <f t="shared" si="13"/>
        <v>Punto red</v>
      </c>
    </row>
    <row r="390" spans="1:46">
      <c r="A390" t="s">
        <v>2569</v>
      </c>
      <c r="B390" t="s">
        <v>2570</v>
      </c>
      <c r="C390" s="18">
        <v>6.0395173438</v>
      </c>
      <c r="D390" t="s">
        <v>526</v>
      </c>
      <c r="E390" t="s">
        <v>128</v>
      </c>
      <c r="F390" t="s">
        <v>527</v>
      </c>
      <c r="G390" s="18">
        <v>1.5109766227000001</v>
      </c>
      <c r="H390" t="s">
        <v>64</v>
      </c>
      <c r="I390" t="s">
        <v>130</v>
      </c>
      <c r="J390" t="s">
        <v>707</v>
      </c>
      <c r="K390" s="18">
        <v>3.7233395040000001</v>
      </c>
      <c r="L390" t="s">
        <v>64</v>
      </c>
      <c r="M390" t="s">
        <v>130</v>
      </c>
      <c r="N390" t="s">
        <v>512</v>
      </c>
      <c r="O390" s="18">
        <v>2.2044113689999998</v>
      </c>
      <c r="P390" t="s">
        <v>530</v>
      </c>
      <c r="Q390" t="s">
        <v>134</v>
      </c>
      <c r="R390" t="s">
        <v>531</v>
      </c>
      <c r="S390" s="18">
        <v>1.9068394262999999</v>
      </c>
      <c r="T390" t="s">
        <v>515</v>
      </c>
      <c r="U390" t="s">
        <v>130</v>
      </c>
      <c r="V390" t="s">
        <v>516</v>
      </c>
      <c r="W390" s="18">
        <v>3.5816085067999999</v>
      </c>
      <c r="X390" t="s">
        <v>64</v>
      </c>
      <c r="Y390" t="s">
        <v>130</v>
      </c>
      <c r="Z390" t="s">
        <v>517</v>
      </c>
      <c r="AA390" s="18">
        <v>1.9068394262999999</v>
      </c>
      <c r="AB390" t="s">
        <v>518</v>
      </c>
      <c r="AC390" t="s">
        <v>128</v>
      </c>
      <c r="AD390" t="s">
        <v>519</v>
      </c>
      <c r="AE390" s="18">
        <v>0.12974360630000001</v>
      </c>
      <c r="AF390" t="s">
        <v>2571</v>
      </c>
      <c r="AG390" t="s">
        <v>143</v>
      </c>
      <c r="AH390" t="s">
        <v>2572</v>
      </c>
      <c r="AI390" s="18">
        <v>0.1192166342</v>
      </c>
      <c r="AJ390" t="s">
        <v>2573</v>
      </c>
      <c r="AK390" t="s">
        <v>134</v>
      </c>
      <c r="AL390" t="s">
        <v>2574</v>
      </c>
      <c r="AM390" t="s">
        <v>2573</v>
      </c>
      <c r="AN390" t="s">
        <v>134</v>
      </c>
      <c r="AO390" t="s">
        <v>2574</v>
      </c>
      <c r="AP390" s="18">
        <v>0.1192166342</v>
      </c>
      <c r="AQ390" t="s">
        <v>123</v>
      </c>
      <c r="AR390" t="b">
        <f>ISNUMBER(SEARCH('Consulta Por Puntos Baloto'!$E$5,B390,1))</f>
        <v>0</v>
      </c>
      <c r="AS390">
        <f t="shared" si="12"/>
        <v>35</v>
      </c>
      <c r="AT390" t="str">
        <f t="shared" si="13"/>
        <v>Punto red</v>
      </c>
    </row>
    <row r="391" spans="1:46">
      <c r="A391" t="s">
        <v>2575</v>
      </c>
      <c r="B391" t="s">
        <v>2576</v>
      </c>
      <c r="C391" s="18">
        <v>5.6962789502</v>
      </c>
      <c r="D391" t="s">
        <v>508</v>
      </c>
      <c r="E391" t="s">
        <v>509</v>
      </c>
      <c r="F391" t="s">
        <v>510</v>
      </c>
      <c r="G391" s="18">
        <v>0.92625663589999996</v>
      </c>
      <c r="H391" t="s">
        <v>64</v>
      </c>
      <c r="I391" t="s">
        <v>130</v>
      </c>
      <c r="J391" t="s">
        <v>707</v>
      </c>
      <c r="K391" s="18">
        <v>3.269119103</v>
      </c>
      <c r="L391" t="s">
        <v>64</v>
      </c>
      <c r="M391" t="s">
        <v>130</v>
      </c>
      <c r="N391" t="s">
        <v>512</v>
      </c>
      <c r="O391" s="18">
        <v>3.8908571984</v>
      </c>
      <c r="P391" t="s">
        <v>513</v>
      </c>
      <c r="Q391" t="s">
        <v>509</v>
      </c>
      <c r="R391" t="s">
        <v>514</v>
      </c>
      <c r="S391" s="18">
        <v>2.5309294994</v>
      </c>
      <c r="T391" t="s">
        <v>515</v>
      </c>
      <c r="U391" t="s">
        <v>130</v>
      </c>
      <c r="V391" t="s">
        <v>516</v>
      </c>
      <c r="W391" s="18">
        <v>1.6191717857000001</v>
      </c>
      <c r="X391" t="s">
        <v>64</v>
      </c>
      <c r="Y391" t="s">
        <v>130</v>
      </c>
      <c r="Z391" t="s">
        <v>517</v>
      </c>
      <c r="AA391" s="18">
        <v>2.5309294994</v>
      </c>
      <c r="AB391" t="s">
        <v>518</v>
      </c>
      <c r="AC391" t="s">
        <v>128</v>
      </c>
      <c r="AD391" t="s">
        <v>519</v>
      </c>
      <c r="AE391" s="18">
        <v>0.16619566650000001</v>
      </c>
      <c r="AF391" t="s">
        <v>2539</v>
      </c>
      <c r="AG391" t="s">
        <v>143</v>
      </c>
      <c r="AH391" t="s">
        <v>2540</v>
      </c>
      <c r="AI391" s="18">
        <v>8.9999999999999999E-10</v>
      </c>
      <c r="AJ391" t="s">
        <v>2541</v>
      </c>
      <c r="AK391" t="s">
        <v>134</v>
      </c>
      <c r="AL391" t="s">
        <v>2542</v>
      </c>
      <c r="AM391" t="s">
        <v>2541</v>
      </c>
      <c r="AN391" t="s">
        <v>134</v>
      </c>
      <c r="AO391" t="s">
        <v>2542</v>
      </c>
      <c r="AP391" s="18">
        <v>8.9999999999999999E-10</v>
      </c>
      <c r="AQ391" t="s">
        <v>123</v>
      </c>
      <c r="AR391" t="b">
        <f>ISNUMBER(SEARCH('Consulta Por Puntos Baloto'!$E$5,B391,1))</f>
        <v>0</v>
      </c>
      <c r="AS391">
        <f t="shared" si="12"/>
        <v>35</v>
      </c>
      <c r="AT391" t="str">
        <f t="shared" si="13"/>
        <v>Punto red</v>
      </c>
    </row>
    <row r="392" spans="1:46">
      <c r="A392" t="s">
        <v>2577</v>
      </c>
      <c r="B392" t="s">
        <v>2578</v>
      </c>
      <c r="C392" s="18">
        <v>1.0136389505000001</v>
      </c>
      <c r="D392" t="s">
        <v>563</v>
      </c>
      <c r="E392" t="s">
        <v>128</v>
      </c>
      <c r="F392" t="s">
        <v>564</v>
      </c>
      <c r="G392" s="18">
        <v>0.63852974770000004</v>
      </c>
      <c r="H392" t="s">
        <v>64</v>
      </c>
      <c r="I392" t="s">
        <v>130</v>
      </c>
      <c r="J392" t="s">
        <v>131</v>
      </c>
      <c r="K392" s="18">
        <v>0.99701413490000002</v>
      </c>
      <c r="L392" t="s">
        <v>64</v>
      </c>
      <c r="M392" t="s">
        <v>130</v>
      </c>
      <c r="N392" t="s">
        <v>132</v>
      </c>
      <c r="O392" s="18">
        <v>2.2200182933999999</v>
      </c>
      <c r="P392" t="s">
        <v>453</v>
      </c>
      <c r="Q392" t="s">
        <v>134</v>
      </c>
      <c r="R392" t="s">
        <v>454</v>
      </c>
      <c r="S392" s="18">
        <v>2.5599652381000002</v>
      </c>
      <c r="T392" t="s">
        <v>136</v>
      </c>
      <c r="U392" t="s">
        <v>130</v>
      </c>
      <c r="V392" t="s">
        <v>137</v>
      </c>
      <c r="W392" s="18">
        <v>1.6535168439000001</v>
      </c>
      <c r="X392" t="s">
        <v>64</v>
      </c>
      <c r="Y392" t="s">
        <v>130</v>
      </c>
      <c r="Z392" t="s">
        <v>569</v>
      </c>
      <c r="AA392" s="18">
        <v>1.6727299447999999</v>
      </c>
      <c r="AB392" s="19" t="s">
        <v>455</v>
      </c>
      <c r="AC392" t="s">
        <v>128</v>
      </c>
      <c r="AD392" t="s">
        <v>456</v>
      </c>
      <c r="AE392" s="18">
        <v>0.35256444799999997</v>
      </c>
      <c r="AF392" t="s">
        <v>2579</v>
      </c>
      <c r="AG392" t="s">
        <v>143</v>
      </c>
      <c r="AH392" t="s">
        <v>2580</v>
      </c>
      <c r="AI392" s="18">
        <v>0.1481526031</v>
      </c>
      <c r="AJ392" t="s">
        <v>2581</v>
      </c>
      <c r="AK392" t="s">
        <v>134</v>
      </c>
      <c r="AL392" t="s">
        <v>2582</v>
      </c>
      <c r="AM392" t="s">
        <v>2581</v>
      </c>
      <c r="AN392" t="s">
        <v>134</v>
      </c>
      <c r="AO392" t="s">
        <v>2582</v>
      </c>
      <c r="AP392" s="18">
        <v>0.1481526031</v>
      </c>
      <c r="AQ392" t="s">
        <v>123</v>
      </c>
      <c r="AR392" t="b">
        <f>ISNUMBER(SEARCH('Consulta Por Puntos Baloto'!$E$5,B392,1))</f>
        <v>0</v>
      </c>
      <c r="AS392">
        <f t="shared" si="12"/>
        <v>35</v>
      </c>
      <c r="AT392" t="str">
        <f t="shared" si="13"/>
        <v>Punto red</v>
      </c>
    </row>
    <row r="393" spans="1:46">
      <c r="A393" t="s">
        <v>2583</v>
      </c>
      <c r="B393" t="s">
        <v>2584</v>
      </c>
      <c r="C393" s="18">
        <v>0.87746758609999997</v>
      </c>
      <c r="D393" t="s">
        <v>2585</v>
      </c>
      <c r="E393" t="s">
        <v>128</v>
      </c>
      <c r="F393" t="s">
        <v>2586</v>
      </c>
      <c r="G393" s="18">
        <v>0.26634072089999999</v>
      </c>
      <c r="H393" t="s">
        <v>64</v>
      </c>
      <c r="I393" t="s">
        <v>130</v>
      </c>
      <c r="J393" t="s">
        <v>2587</v>
      </c>
      <c r="K393" s="18">
        <v>0.26634072089999999</v>
      </c>
      <c r="L393" t="s">
        <v>64</v>
      </c>
      <c r="M393" t="s">
        <v>130</v>
      </c>
      <c r="N393" t="s">
        <v>2587</v>
      </c>
      <c r="O393" s="18">
        <v>0.6951725688</v>
      </c>
      <c r="P393" t="s">
        <v>2588</v>
      </c>
      <c r="Q393" t="s">
        <v>134</v>
      </c>
      <c r="R393" t="s">
        <v>2589</v>
      </c>
      <c r="S393" s="18">
        <v>2.2923568768</v>
      </c>
      <c r="T393" t="s">
        <v>311</v>
      </c>
      <c r="U393" t="s">
        <v>130</v>
      </c>
      <c r="V393" t="s">
        <v>312</v>
      </c>
      <c r="W393" s="18">
        <v>1.1355322878</v>
      </c>
      <c r="X393" t="s">
        <v>2590</v>
      </c>
      <c r="Y393" t="s">
        <v>130</v>
      </c>
      <c r="Z393" t="s">
        <v>2591</v>
      </c>
      <c r="AA393" s="18">
        <v>0.58316760540000001</v>
      </c>
      <c r="AB393" t="s">
        <v>2592</v>
      </c>
      <c r="AC393" t="s">
        <v>128</v>
      </c>
      <c r="AD393" t="s">
        <v>2593</v>
      </c>
      <c r="AE393" s="18">
        <v>7.2202500000000003E-2</v>
      </c>
      <c r="AF393" t="s">
        <v>2594</v>
      </c>
      <c r="AG393" t="s">
        <v>143</v>
      </c>
      <c r="AH393" t="s">
        <v>2595</v>
      </c>
      <c r="AI393" s="18">
        <v>3.6187746200000002E-2</v>
      </c>
      <c r="AJ393" t="s">
        <v>2596</v>
      </c>
      <c r="AK393" t="s">
        <v>134</v>
      </c>
      <c r="AL393" t="s">
        <v>2597</v>
      </c>
      <c r="AM393" t="s">
        <v>2596</v>
      </c>
      <c r="AN393" t="s">
        <v>134</v>
      </c>
      <c r="AO393" t="s">
        <v>2597</v>
      </c>
      <c r="AP393" s="18">
        <v>3.6187746200000002E-2</v>
      </c>
      <c r="AQ393" t="s">
        <v>123</v>
      </c>
      <c r="AR393" t="b">
        <f>ISNUMBER(SEARCH('Consulta Por Puntos Baloto'!$E$5,B393,1))</f>
        <v>0</v>
      </c>
      <c r="AS393">
        <f t="shared" si="12"/>
        <v>35</v>
      </c>
      <c r="AT393" t="str">
        <f t="shared" si="13"/>
        <v>Punto red</v>
      </c>
    </row>
    <row r="394" spans="1:46">
      <c r="A394" t="s">
        <v>2598</v>
      </c>
      <c r="B394" t="s">
        <v>2599</v>
      </c>
      <c r="C394" s="18">
        <v>6.0321561274000004</v>
      </c>
      <c r="D394" t="s">
        <v>526</v>
      </c>
      <c r="E394" t="s">
        <v>128</v>
      </c>
      <c r="F394" t="s">
        <v>527</v>
      </c>
      <c r="G394" s="18">
        <v>1.2267591202999999</v>
      </c>
      <c r="H394" t="s">
        <v>64</v>
      </c>
      <c r="I394" t="s">
        <v>130</v>
      </c>
      <c r="J394" t="s">
        <v>707</v>
      </c>
      <c r="K394" s="18">
        <v>3.4435340434000001</v>
      </c>
      <c r="L394" t="s">
        <v>64</v>
      </c>
      <c r="M394" t="s">
        <v>130</v>
      </c>
      <c r="N394" t="s">
        <v>512</v>
      </c>
      <c r="O394" s="18">
        <v>2.4954352210000001</v>
      </c>
      <c r="P394" t="s">
        <v>530</v>
      </c>
      <c r="Q394" t="s">
        <v>134</v>
      </c>
      <c r="R394" t="s">
        <v>531</v>
      </c>
      <c r="S394" s="18">
        <v>1.9927937318</v>
      </c>
      <c r="T394" t="s">
        <v>515</v>
      </c>
      <c r="U394" t="s">
        <v>130</v>
      </c>
      <c r="V394" t="s">
        <v>516</v>
      </c>
      <c r="W394" s="18">
        <v>3.2591060044</v>
      </c>
      <c r="X394" t="s">
        <v>64</v>
      </c>
      <c r="Y394" t="s">
        <v>130</v>
      </c>
      <c r="Z394" t="s">
        <v>517</v>
      </c>
      <c r="AA394" s="18">
        <v>1.9927937318</v>
      </c>
      <c r="AB394" t="s">
        <v>518</v>
      </c>
      <c r="AC394" t="s">
        <v>128</v>
      </c>
      <c r="AD394" t="s">
        <v>519</v>
      </c>
      <c r="AE394" s="18">
        <v>0.26775460740000001</v>
      </c>
      <c r="AF394" t="s">
        <v>2600</v>
      </c>
      <c r="AG394" t="s">
        <v>143</v>
      </c>
      <c r="AH394" t="s">
        <v>2601</v>
      </c>
      <c r="AI394" s="18">
        <v>0.26775460740000001</v>
      </c>
      <c r="AJ394" t="s">
        <v>2602</v>
      </c>
      <c r="AK394" t="s">
        <v>134</v>
      </c>
      <c r="AL394" t="s">
        <v>2603</v>
      </c>
      <c r="AM394" t="s">
        <v>2600</v>
      </c>
      <c r="AN394" t="s">
        <v>143</v>
      </c>
      <c r="AO394" t="s">
        <v>2601</v>
      </c>
      <c r="AP394" s="18">
        <v>0.26775460740000001</v>
      </c>
      <c r="AQ394" t="s">
        <v>123</v>
      </c>
      <c r="AR394" t="b">
        <f>ISNUMBER(SEARCH('Consulta Por Puntos Baloto'!$E$5,B394,1))</f>
        <v>0</v>
      </c>
      <c r="AS394">
        <f t="shared" si="12"/>
        <v>31</v>
      </c>
      <c r="AT394" t="str">
        <f t="shared" si="13"/>
        <v>Punto pago</v>
      </c>
    </row>
    <row r="395" spans="1:46">
      <c r="A395" t="s">
        <v>2598</v>
      </c>
      <c r="B395" t="s">
        <v>2599</v>
      </c>
      <c r="C395" s="18">
        <v>6.0321561274000004</v>
      </c>
      <c r="D395" t="s">
        <v>526</v>
      </c>
      <c r="E395" t="s">
        <v>128</v>
      </c>
      <c r="F395" t="s">
        <v>527</v>
      </c>
      <c r="G395" s="18">
        <v>1.2267591202999999</v>
      </c>
      <c r="H395" t="s">
        <v>64</v>
      </c>
      <c r="I395" t="s">
        <v>130</v>
      </c>
      <c r="J395" t="s">
        <v>707</v>
      </c>
      <c r="K395" s="18">
        <v>3.4435340434000001</v>
      </c>
      <c r="L395" t="s">
        <v>64</v>
      </c>
      <c r="M395" t="s">
        <v>130</v>
      </c>
      <c r="N395" t="s">
        <v>512</v>
      </c>
      <c r="O395" s="18">
        <v>2.4954352210000001</v>
      </c>
      <c r="P395" t="s">
        <v>530</v>
      </c>
      <c r="Q395" t="s">
        <v>134</v>
      </c>
      <c r="R395" t="s">
        <v>531</v>
      </c>
      <c r="S395" s="18">
        <v>1.9927937318</v>
      </c>
      <c r="T395" t="s">
        <v>515</v>
      </c>
      <c r="U395" t="s">
        <v>130</v>
      </c>
      <c r="V395" t="s">
        <v>516</v>
      </c>
      <c r="W395" s="18">
        <v>3.2591060044</v>
      </c>
      <c r="X395" t="s">
        <v>64</v>
      </c>
      <c r="Y395" t="s">
        <v>130</v>
      </c>
      <c r="Z395" t="s">
        <v>517</v>
      </c>
      <c r="AA395" s="18">
        <v>1.9927937318</v>
      </c>
      <c r="AB395" t="s">
        <v>518</v>
      </c>
      <c r="AC395" t="s">
        <v>128</v>
      </c>
      <c r="AD395" t="s">
        <v>519</v>
      </c>
      <c r="AE395" s="18">
        <v>0.26775460740000001</v>
      </c>
      <c r="AF395" t="s">
        <v>2600</v>
      </c>
      <c r="AG395" t="s">
        <v>143</v>
      </c>
      <c r="AH395" t="s">
        <v>2601</v>
      </c>
      <c r="AI395" s="18">
        <v>0.26775460740000001</v>
      </c>
      <c r="AJ395" t="s">
        <v>2602</v>
      </c>
      <c r="AK395" t="s">
        <v>134</v>
      </c>
      <c r="AL395" t="s">
        <v>2603</v>
      </c>
      <c r="AM395" t="s">
        <v>2602</v>
      </c>
      <c r="AN395" t="s">
        <v>134</v>
      </c>
      <c r="AO395" t="s">
        <v>2603</v>
      </c>
      <c r="AP395" s="18">
        <v>0.26775460740000001</v>
      </c>
      <c r="AQ395" t="s">
        <v>123</v>
      </c>
      <c r="AR395" t="b">
        <f>ISNUMBER(SEARCH('Consulta Por Puntos Baloto'!$E$5,B395,1))</f>
        <v>0</v>
      </c>
      <c r="AS395">
        <f t="shared" si="12"/>
        <v>31</v>
      </c>
      <c r="AT395" t="str">
        <f t="shared" si="13"/>
        <v>Punto pago</v>
      </c>
    </row>
    <row r="396" spans="1:46">
      <c r="A396" t="s">
        <v>2604</v>
      </c>
      <c r="B396" t="s">
        <v>2605</v>
      </c>
      <c r="C396" s="18">
        <v>1.0939603459</v>
      </c>
      <c r="D396" t="s">
        <v>563</v>
      </c>
      <c r="E396" t="s">
        <v>128</v>
      </c>
      <c r="F396" t="s">
        <v>564</v>
      </c>
      <c r="G396" s="18">
        <v>0.8490743194</v>
      </c>
      <c r="H396" t="s">
        <v>565</v>
      </c>
      <c r="I396" t="s">
        <v>130</v>
      </c>
      <c r="J396" t="s">
        <v>566</v>
      </c>
      <c r="K396" s="18">
        <v>0.92600335160000002</v>
      </c>
      <c r="L396" t="s">
        <v>567</v>
      </c>
      <c r="M396" t="s">
        <v>130</v>
      </c>
      <c r="N396" t="s">
        <v>568</v>
      </c>
      <c r="O396" s="18">
        <v>1.6527387068999999</v>
      </c>
      <c r="P396" t="s">
        <v>441</v>
      </c>
      <c r="Q396" t="s">
        <v>134</v>
      </c>
      <c r="R396" t="s">
        <v>442</v>
      </c>
      <c r="S396" s="18">
        <v>2.3538425470000002</v>
      </c>
      <c r="T396" t="s">
        <v>136</v>
      </c>
      <c r="U396" t="s">
        <v>130</v>
      </c>
      <c r="V396" t="s">
        <v>137</v>
      </c>
      <c r="W396" s="18">
        <v>1.4394052082</v>
      </c>
      <c r="X396" t="s">
        <v>64</v>
      </c>
      <c r="Y396" t="s">
        <v>130</v>
      </c>
      <c r="Z396" t="s">
        <v>569</v>
      </c>
      <c r="AA396" s="18">
        <v>0.8490743194</v>
      </c>
      <c r="AB396" s="19" t="s">
        <v>443</v>
      </c>
      <c r="AC396" t="s">
        <v>128</v>
      </c>
      <c r="AD396" t="s">
        <v>444</v>
      </c>
      <c r="AE396" s="18">
        <v>0.1909824027</v>
      </c>
      <c r="AF396" t="s">
        <v>570</v>
      </c>
      <c r="AG396" t="s">
        <v>143</v>
      </c>
      <c r="AH396" t="s">
        <v>571</v>
      </c>
      <c r="AI396" s="18">
        <v>1.9020235999999999E-2</v>
      </c>
      <c r="AJ396" t="s">
        <v>2606</v>
      </c>
      <c r="AK396" t="s">
        <v>134</v>
      </c>
      <c r="AL396" t="s">
        <v>2607</v>
      </c>
      <c r="AM396" t="s">
        <v>2606</v>
      </c>
      <c r="AN396" t="s">
        <v>134</v>
      </c>
      <c r="AO396" t="s">
        <v>2607</v>
      </c>
      <c r="AP396" s="18">
        <v>1.9020235999999999E-2</v>
      </c>
      <c r="AQ396" t="s">
        <v>123</v>
      </c>
      <c r="AR396" t="b">
        <f>ISNUMBER(SEARCH('Consulta Por Puntos Baloto'!$E$5,B396,1))</f>
        <v>0</v>
      </c>
      <c r="AS396">
        <f t="shared" si="12"/>
        <v>35</v>
      </c>
      <c r="AT396" t="str">
        <f t="shared" si="13"/>
        <v>Punto red</v>
      </c>
    </row>
    <row r="397" spans="1:46">
      <c r="A397" t="s">
        <v>2608</v>
      </c>
      <c r="B397" t="s">
        <v>2609</v>
      </c>
      <c r="C397" s="18">
        <v>1.7908863464</v>
      </c>
      <c r="D397" t="s">
        <v>508</v>
      </c>
      <c r="E397" t="s">
        <v>509</v>
      </c>
      <c r="F397" t="s">
        <v>510</v>
      </c>
      <c r="G397" s="18">
        <v>0.69960719839999996</v>
      </c>
      <c r="H397" t="s">
        <v>64</v>
      </c>
      <c r="I397" t="s">
        <v>130</v>
      </c>
      <c r="J397" t="s">
        <v>1209</v>
      </c>
      <c r="K397" s="18">
        <v>0.89312588510000002</v>
      </c>
      <c r="L397" t="s">
        <v>64</v>
      </c>
      <c r="M397" t="s">
        <v>112</v>
      </c>
      <c r="N397" t="s">
        <v>721</v>
      </c>
      <c r="O397" s="18">
        <v>0.91964727960000003</v>
      </c>
      <c r="P397" t="s">
        <v>513</v>
      </c>
      <c r="Q397" t="s">
        <v>509</v>
      </c>
      <c r="R397" t="s">
        <v>514</v>
      </c>
      <c r="S397" s="18">
        <v>0.90578011420000004</v>
      </c>
      <c r="T397" t="s">
        <v>111</v>
      </c>
      <c r="U397" t="s">
        <v>112</v>
      </c>
      <c r="V397" t="s">
        <v>113</v>
      </c>
      <c r="W397" s="18">
        <v>5.1966623150000002</v>
      </c>
      <c r="X397" t="s">
        <v>64</v>
      </c>
      <c r="Y397" t="s">
        <v>130</v>
      </c>
      <c r="Z397" t="s">
        <v>517</v>
      </c>
      <c r="AA397" s="18">
        <v>0.90610595140000005</v>
      </c>
      <c r="AB397" s="19" t="s">
        <v>1111</v>
      </c>
      <c r="AC397" t="s">
        <v>509</v>
      </c>
      <c r="AD397" s="19" t="s">
        <v>1112</v>
      </c>
      <c r="AE397" s="18">
        <v>0.12662916069999999</v>
      </c>
      <c r="AF397" t="s">
        <v>2610</v>
      </c>
      <c r="AG397" t="s">
        <v>509</v>
      </c>
      <c r="AH397" t="s">
        <v>2611</v>
      </c>
      <c r="AI397" s="18">
        <v>4.7844245700000003E-2</v>
      </c>
      <c r="AJ397" t="s">
        <v>2612</v>
      </c>
      <c r="AK397" t="s">
        <v>509</v>
      </c>
      <c r="AL397" t="s">
        <v>2613</v>
      </c>
      <c r="AM397" t="s">
        <v>2612</v>
      </c>
      <c r="AN397" t="s">
        <v>509</v>
      </c>
      <c r="AO397" t="s">
        <v>2613</v>
      </c>
      <c r="AP397" s="18">
        <v>4.7844245700000003E-2</v>
      </c>
      <c r="AQ397" t="s">
        <v>123</v>
      </c>
      <c r="AR397" t="b">
        <f>ISNUMBER(SEARCH('Consulta Por Puntos Baloto'!$E$5,B397,1))</f>
        <v>0</v>
      </c>
      <c r="AS397">
        <f t="shared" si="12"/>
        <v>35</v>
      </c>
      <c r="AT397" t="str">
        <f t="shared" si="13"/>
        <v>Punto red</v>
      </c>
    </row>
    <row r="398" spans="1:46">
      <c r="A398" t="s">
        <v>2614</v>
      </c>
      <c r="B398" t="s">
        <v>2615</v>
      </c>
      <c r="C398" s="18">
        <v>6.5901074338000001</v>
      </c>
      <c r="D398" t="s">
        <v>127</v>
      </c>
      <c r="E398" t="s">
        <v>128</v>
      </c>
      <c r="F398" t="s">
        <v>129</v>
      </c>
      <c r="G398" s="18">
        <v>1.1924696189999999</v>
      </c>
      <c r="H398" t="s">
        <v>64</v>
      </c>
      <c r="I398" t="s">
        <v>130</v>
      </c>
      <c r="J398" t="s">
        <v>369</v>
      </c>
      <c r="K398" s="18">
        <v>8.1046991256999998</v>
      </c>
      <c r="L398" t="s">
        <v>64</v>
      </c>
      <c r="M398" t="s">
        <v>130</v>
      </c>
      <c r="N398" t="s">
        <v>370</v>
      </c>
      <c r="O398" s="18">
        <v>6.4627246663999998</v>
      </c>
      <c r="P398" t="s">
        <v>133</v>
      </c>
      <c r="Q398" t="s">
        <v>134</v>
      </c>
      <c r="R398" t="s">
        <v>135</v>
      </c>
      <c r="S398" s="18">
        <v>9.0794524612000007</v>
      </c>
      <c r="T398" t="s">
        <v>371</v>
      </c>
      <c r="U398" t="s">
        <v>130</v>
      </c>
      <c r="V398" t="s">
        <v>372</v>
      </c>
      <c r="W398" s="18">
        <v>7.8432981376999997</v>
      </c>
      <c r="X398" t="s">
        <v>64</v>
      </c>
      <c r="Y398" t="s">
        <v>130</v>
      </c>
      <c r="Z398" t="s">
        <v>373</v>
      </c>
      <c r="AA398" s="18">
        <v>6.7399964697000003</v>
      </c>
      <c r="AB398" t="s">
        <v>140</v>
      </c>
      <c r="AC398" t="s">
        <v>128</v>
      </c>
      <c r="AD398" t="s">
        <v>141</v>
      </c>
      <c r="AE398" s="18">
        <v>0.3013895781</v>
      </c>
      <c r="AF398" t="s">
        <v>2616</v>
      </c>
      <c r="AG398" t="s">
        <v>143</v>
      </c>
      <c r="AH398" t="s">
        <v>2617</v>
      </c>
      <c r="AI398" s="18">
        <v>6.4184758999999997E-3</v>
      </c>
      <c r="AJ398" t="s">
        <v>2618</v>
      </c>
      <c r="AK398" t="s">
        <v>134</v>
      </c>
      <c r="AL398" t="s">
        <v>2619</v>
      </c>
      <c r="AM398" t="s">
        <v>2618</v>
      </c>
      <c r="AN398" t="s">
        <v>134</v>
      </c>
      <c r="AO398" t="s">
        <v>2619</v>
      </c>
      <c r="AP398" s="18">
        <v>6.4184758999999997E-3</v>
      </c>
      <c r="AQ398" t="s">
        <v>123</v>
      </c>
      <c r="AR398" t="b">
        <f>ISNUMBER(SEARCH('Consulta Por Puntos Baloto'!$E$5,B398,1))</f>
        <v>0</v>
      </c>
      <c r="AS398">
        <f t="shared" si="12"/>
        <v>35</v>
      </c>
      <c r="AT398" t="str">
        <f t="shared" si="13"/>
        <v>Punto red</v>
      </c>
    </row>
    <row r="399" spans="1:46">
      <c r="A399" t="s">
        <v>2620</v>
      </c>
      <c r="B399" t="s">
        <v>2621</v>
      </c>
      <c r="C399" s="18">
        <v>1.7543233896999999</v>
      </c>
      <c r="D399" t="s">
        <v>2585</v>
      </c>
      <c r="E399" t="s">
        <v>128</v>
      </c>
      <c r="F399" t="s">
        <v>2586</v>
      </c>
      <c r="G399" s="18">
        <v>0.83184538409999997</v>
      </c>
      <c r="H399" t="s">
        <v>2622</v>
      </c>
      <c r="I399" t="s">
        <v>130</v>
      </c>
      <c r="J399" t="s">
        <v>2623</v>
      </c>
      <c r="K399" s="18">
        <v>1.6864402006999999</v>
      </c>
      <c r="L399" t="s">
        <v>64</v>
      </c>
      <c r="M399" t="s">
        <v>130</v>
      </c>
      <c r="N399" t="s">
        <v>2624</v>
      </c>
      <c r="O399" s="18">
        <v>0.67750366520000005</v>
      </c>
      <c r="P399" t="s">
        <v>2625</v>
      </c>
      <c r="Q399" t="s">
        <v>134</v>
      </c>
      <c r="R399" t="s">
        <v>2626</v>
      </c>
      <c r="S399" s="18">
        <v>2.1568501799000002</v>
      </c>
      <c r="T399" t="s">
        <v>311</v>
      </c>
      <c r="U399" t="s">
        <v>130</v>
      </c>
      <c r="V399" t="s">
        <v>312</v>
      </c>
      <c r="W399" s="18">
        <v>1.8493724438000001</v>
      </c>
      <c r="X399" t="s">
        <v>64</v>
      </c>
      <c r="Y399" t="s">
        <v>130</v>
      </c>
      <c r="Z399" t="s">
        <v>2627</v>
      </c>
      <c r="AA399" s="18">
        <v>0.68469080879999999</v>
      </c>
      <c r="AB399" t="s">
        <v>2628</v>
      </c>
      <c r="AC399" t="s">
        <v>128</v>
      </c>
      <c r="AD399" t="s">
        <v>2629</v>
      </c>
      <c r="AE399" s="18">
        <v>0.37972228029999999</v>
      </c>
      <c r="AF399" t="s">
        <v>2630</v>
      </c>
      <c r="AG399" t="s">
        <v>143</v>
      </c>
      <c r="AH399" t="s">
        <v>2631</v>
      </c>
      <c r="AI399" s="18">
        <v>0</v>
      </c>
      <c r="AJ399" t="s">
        <v>2632</v>
      </c>
      <c r="AK399" t="s">
        <v>134</v>
      </c>
      <c r="AL399" t="s">
        <v>2633</v>
      </c>
      <c r="AM399" t="s">
        <v>2632</v>
      </c>
      <c r="AN399" t="s">
        <v>134</v>
      </c>
      <c r="AO399" t="s">
        <v>2633</v>
      </c>
      <c r="AP399" s="18">
        <v>0</v>
      </c>
      <c r="AQ399" t="s">
        <v>123</v>
      </c>
      <c r="AR399" t="b">
        <f>ISNUMBER(SEARCH('Consulta Por Puntos Baloto'!$E$5,B399,1))</f>
        <v>0</v>
      </c>
      <c r="AS399">
        <f t="shared" si="12"/>
        <v>35</v>
      </c>
      <c r="AT399" t="str">
        <f t="shared" si="13"/>
        <v>Punto red</v>
      </c>
    </row>
    <row r="400" spans="1:46">
      <c r="A400" t="s">
        <v>2634</v>
      </c>
      <c r="B400" t="s">
        <v>2635</v>
      </c>
      <c r="C400" s="18">
        <v>14.655744279</v>
      </c>
      <c r="D400" t="s">
        <v>1500</v>
      </c>
      <c r="E400" t="s">
        <v>1501</v>
      </c>
      <c r="F400" t="s">
        <v>1502</v>
      </c>
      <c r="G400" s="18">
        <v>14.829907001</v>
      </c>
      <c r="H400" t="s">
        <v>64</v>
      </c>
      <c r="I400" t="s">
        <v>2636</v>
      </c>
      <c r="J400" t="s">
        <v>2637</v>
      </c>
      <c r="K400" s="18">
        <v>22.795322303999999</v>
      </c>
      <c r="L400" t="s">
        <v>64</v>
      </c>
      <c r="M400" t="s">
        <v>2638</v>
      </c>
      <c r="N400" t="s">
        <v>2639</v>
      </c>
      <c r="O400" s="18">
        <v>21.7920817836</v>
      </c>
      <c r="P400" t="s">
        <v>173</v>
      </c>
      <c r="Q400" t="s">
        <v>134</v>
      </c>
      <c r="R400" t="s">
        <v>174</v>
      </c>
      <c r="S400" s="18">
        <v>21.6319367318</v>
      </c>
      <c r="T400" t="s">
        <v>64</v>
      </c>
      <c r="U400" t="s">
        <v>130</v>
      </c>
      <c r="V400" t="s">
        <v>171</v>
      </c>
      <c r="W400" s="18">
        <v>16.090519858699999</v>
      </c>
      <c r="X400" t="s">
        <v>64</v>
      </c>
      <c r="Y400" t="s">
        <v>2636</v>
      </c>
      <c r="Z400" t="s">
        <v>2640</v>
      </c>
      <c r="AA400" s="18">
        <v>14.7316444205</v>
      </c>
      <c r="AB400" s="19" t="s">
        <v>2641</v>
      </c>
      <c r="AC400" t="s">
        <v>1501</v>
      </c>
      <c r="AD400" t="s">
        <v>2642</v>
      </c>
      <c r="AE400" s="18">
        <v>6.9646787954000002</v>
      </c>
      <c r="AF400" t="s">
        <v>2643</v>
      </c>
      <c r="AG400" t="s">
        <v>2644</v>
      </c>
      <c r="AH400" t="s">
        <v>2645</v>
      </c>
      <c r="AI400" s="18">
        <v>3.0966266900000001E-2</v>
      </c>
      <c r="AJ400" t="s">
        <v>2646</v>
      </c>
      <c r="AK400" t="s">
        <v>2647</v>
      </c>
      <c r="AL400" t="s">
        <v>2648</v>
      </c>
      <c r="AM400" t="s">
        <v>2646</v>
      </c>
      <c r="AN400" t="s">
        <v>2647</v>
      </c>
      <c r="AO400" t="s">
        <v>2648</v>
      </c>
      <c r="AP400" s="18">
        <v>3.0966266900000001E-2</v>
      </c>
      <c r="AQ400" t="s">
        <v>123</v>
      </c>
      <c r="AR400" t="b">
        <f>ISNUMBER(SEARCH('Consulta Por Puntos Baloto'!$E$5,B400,1))</f>
        <v>0</v>
      </c>
      <c r="AS400">
        <f t="shared" si="12"/>
        <v>35</v>
      </c>
      <c r="AT400" t="str">
        <f t="shared" si="13"/>
        <v>Punto red</v>
      </c>
    </row>
    <row r="401" spans="1:46">
      <c r="A401" t="s">
        <v>2649</v>
      </c>
      <c r="B401" t="s">
        <v>2650</v>
      </c>
      <c r="C401" s="18">
        <v>2.0558614080000002</v>
      </c>
      <c r="D401" t="s">
        <v>463</v>
      </c>
      <c r="E401" t="s">
        <v>128</v>
      </c>
      <c r="F401" t="s">
        <v>464</v>
      </c>
      <c r="G401" s="18">
        <v>0.70627941240000003</v>
      </c>
      <c r="H401" t="s">
        <v>2089</v>
      </c>
      <c r="I401" t="s">
        <v>130</v>
      </c>
      <c r="J401" t="s">
        <v>2090</v>
      </c>
      <c r="K401" s="18">
        <v>1.4684282614999999</v>
      </c>
      <c r="L401" t="s">
        <v>64</v>
      </c>
      <c r="M401" t="s">
        <v>130</v>
      </c>
      <c r="N401" t="s">
        <v>466</v>
      </c>
      <c r="O401" s="18">
        <v>1.4561891340999999</v>
      </c>
      <c r="P401" t="s">
        <v>467</v>
      </c>
      <c r="Q401" t="s">
        <v>134</v>
      </c>
      <c r="R401" t="s">
        <v>468</v>
      </c>
      <c r="S401" s="18">
        <v>3.8740160429000001</v>
      </c>
      <c r="T401" t="s">
        <v>469</v>
      </c>
      <c r="U401" t="s">
        <v>130</v>
      </c>
      <c r="V401" t="s">
        <v>470</v>
      </c>
      <c r="W401" s="18">
        <v>1.7946075518</v>
      </c>
      <c r="X401" t="s">
        <v>745</v>
      </c>
      <c r="Y401" t="s">
        <v>130</v>
      </c>
      <c r="Z401" t="s">
        <v>746</v>
      </c>
      <c r="AA401" s="18">
        <v>0.70627941240000003</v>
      </c>
      <c r="AB401" s="19" t="s">
        <v>473</v>
      </c>
      <c r="AC401" t="s">
        <v>128</v>
      </c>
      <c r="AD401" t="s">
        <v>474</v>
      </c>
      <c r="AE401" s="18">
        <v>0.15852715880000001</v>
      </c>
      <c r="AF401" t="s">
        <v>2120</v>
      </c>
      <c r="AG401" t="s">
        <v>143</v>
      </c>
      <c r="AH401" t="s">
        <v>2121</v>
      </c>
      <c r="AI401" s="18">
        <v>0.13319146909999999</v>
      </c>
      <c r="AJ401" t="s">
        <v>2122</v>
      </c>
      <c r="AK401" t="s">
        <v>134</v>
      </c>
      <c r="AL401" t="s">
        <v>2123</v>
      </c>
      <c r="AM401" t="s">
        <v>2122</v>
      </c>
      <c r="AN401" t="s">
        <v>134</v>
      </c>
      <c r="AO401" t="s">
        <v>2123</v>
      </c>
      <c r="AP401" s="18">
        <v>0.13319146909999999</v>
      </c>
      <c r="AQ401" t="s">
        <v>123</v>
      </c>
      <c r="AR401" t="b">
        <f>ISNUMBER(SEARCH('Consulta Por Puntos Baloto'!$E$5,B401,1))</f>
        <v>0</v>
      </c>
      <c r="AS401">
        <f t="shared" si="12"/>
        <v>35</v>
      </c>
      <c r="AT401" t="str">
        <f t="shared" si="13"/>
        <v>Punto red</v>
      </c>
    </row>
    <row r="402" spans="1:46">
      <c r="A402" t="s">
        <v>2651</v>
      </c>
      <c r="B402" t="s">
        <v>2652</v>
      </c>
      <c r="C402" s="18">
        <v>2.3276599512999998</v>
      </c>
      <c r="D402" t="s">
        <v>1001</v>
      </c>
      <c r="E402" t="s">
        <v>128</v>
      </c>
      <c r="F402" t="s">
        <v>1002</v>
      </c>
      <c r="G402" s="18">
        <v>0.42764269529999999</v>
      </c>
      <c r="H402" t="s">
        <v>670</v>
      </c>
      <c r="I402" t="s">
        <v>130</v>
      </c>
      <c r="J402" t="s">
        <v>671</v>
      </c>
      <c r="K402" s="18">
        <v>1.1610374919999999</v>
      </c>
      <c r="L402" t="s">
        <v>64</v>
      </c>
      <c r="M402" t="s">
        <v>130</v>
      </c>
      <c r="N402" t="s">
        <v>672</v>
      </c>
      <c r="O402" s="18">
        <v>2.1053630312</v>
      </c>
      <c r="P402" t="s">
        <v>699</v>
      </c>
      <c r="Q402" t="s">
        <v>134</v>
      </c>
      <c r="R402" t="s">
        <v>700</v>
      </c>
      <c r="S402" s="18">
        <v>3.5426673442999999</v>
      </c>
      <c r="T402" t="s">
        <v>675</v>
      </c>
      <c r="U402" t="s">
        <v>130</v>
      </c>
      <c r="V402" t="s">
        <v>676</v>
      </c>
      <c r="W402" s="18">
        <v>2.6253244182</v>
      </c>
      <c r="X402" t="s">
        <v>64</v>
      </c>
      <c r="Y402" t="s">
        <v>130</v>
      </c>
      <c r="Z402" t="s">
        <v>1011</v>
      </c>
      <c r="AA402" s="18">
        <v>1.4732785898</v>
      </c>
      <c r="AB402" t="s">
        <v>691</v>
      </c>
      <c r="AC402" t="s">
        <v>128</v>
      </c>
      <c r="AD402" t="s">
        <v>692</v>
      </c>
      <c r="AE402" s="18">
        <v>0.29255212320000001</v>
      </c>
      <c r="AF402" t="s">
        <v>2653</v>
      </c>
      <c r="AG402" t="s">
        <v>143</v>
      </c>
      <c r="AH402" t="s">
        <v>2654</v>
      </c>
      <c r="AI402" s="18">
        <v>0.15739564680000001</v>
      </c>
      <c r="AJ402" t="s">
        <v>2655</v>
      </c>
      <c r="AK402" t="s">
        <v>134</v>
      </c>
      <c r="AL402" t="s">
        <v>2656</v>
      </c>
      <c r="AM402" t="s">
        <v>2655</v>
      </c>
      <c r="AN402" t="s">
        <v>134</v>
      </c>
      <c r="AO402" t="s">
        <v>2656</v>
      </c>
      <c r="AP402" s="18">
        <v>0.15739564680000001</v>
      </c>
      <c r="AQ402" t="s">
        <v>123</v>
      </c>
      <c r="AR402" t="b">
        <f>ISNUMBER(SEARCH('Consulta Por Puntos Baloto'!$E$5,B402,1))</f>
        <v>0</v>
      </c>
      <c r="AS402">
        <f t="shared" si="12"/>
        <v>35</v>
      </c>
      <c r="AT402" t="str">
        <f t="shared" si="13"/>
        <v>Punto red</v>
      </c>
    </row>
    <row r="403" spans="1:46">
      <c r="A403" t="s">
        <v>2657</v>
      </c>
      <c r="B403" t="s">
        <v>2658</v>
      </c>
      <c r="C403" s="18">
        <v>1.4424069262000001</v>
      </c>
      <c r="D403" t="s">
        <v>2585</v>
      </c>
      <c r="E403" t="s">
        <v>128</v>
      </c>
      <c r="F403" t="s">
        <v>2586</v>
      </c>
      <c r="G403" s="18">
        <v>0</v>
      </c>
      <c r="H403" t="s">
        <v>64</v>
      </c>
      <c r="I403" t="s">
        <v>130</v>
      </c>
      <c r="J403" t="s">
        <v>2659</v>
      </c>
      <c r="K403" s="18">
        <v>0</v>
      </c>
      <c r="L403" t="s">
        <v>311</v>
      </c>
      <c r="M403" t="s">
        <v>130</v>
      </c>
      <c r="N403" t="s">
        <v>2660</v>
      </c>
      <c r="O403" s="18">
        <v>1.8290015489</v>
      </c>
      <c r="P403" t="s">
        <v>2625</v>
      </c>
      <c r="Q403" t="s">
        <v>134</v>
      </c>
      <c r="R403" t="s">
        <v>2626</v>
      </c>
      <c r="S403" s="18">
        <v>0</v>
      </c>
      <c r="T403" t="s">
        <v>311</v>
      </c>
      <c r="U403" t="s">
        <v>130</v>
      </c>
      <c r="V403" t="s">
        <v>312</v>
      </c>
      <c r="W403" s="18">
        <v>0</v>
      </c>
      <c r="X403" t="s">
        <v>64</v>
      </c>
      <c r="Y403" t="s">
        <v>130</v>
      </c>
      <c r="Z403" t="s">
        <v>2659</v>
      </c>
      <c r="AA403" s="18">
        <v>8.8789257999999996E-2</v>
      </c>
      <c r="AB403" t="s">
        <v>2661</v>
      </c>
      <c r="AC403" t="s">
        <v>128</v>
      </c>
      <c r="AD403" t="s">
        <v>2662</v>
      </c>
      <c r="AE403" s="18">
        <v>0.27003336820000001</v>
      </c>
      <c r="AF403" t="s">
        <v>2663</v>
      </c>
      <c r="AG403" t="s">
        <v>143</v>
      </c>
      <c r="AH403" t="s">
        <v>2664</v>
      </c>
      <c r="AI403" s="18">
        <v>0</v>
      </c>
      <c r="AJ403" t="s">
        <v>2665</v>
      </c>
      <c r="AK403" t="s">
        <v>134</v>
      </c>
      <c r="AL403" t="s">
        <v>2666</v>
      </c>
      <c r="AM403" t="s">
        <v>64</v>
      </c>
      <c r="AN403" t="s">
        <v>130</v>
      </c>
      <c r="AO403" t="s">
        <v>2659</v>
      </c>
      <c r="AP403" s="18">
        <v>0</v>
      </c>
      <c r="AQ403" t="s">
        <v>123</v>
      </c>
      <c r="AR403" t="b">
        <f>ISNUMBER(SEARCH('Consulta Por Puntos Baloto'!$E$5,B403,1))</f>
        <v>0</v>
      </c>
      <c r="AS403">
        <f t="shared" si="12"/>
        <v>7</v>
      </c>
      <c r="AT403" t="str">
        <f t="shared" si="13"/>
        <v>Cajero automático</v>
      </c>
    </row>
    <row r="404" spans="1:46">
      <c r="A404" t="s">
        <v>2657</v>
      </c>
      <c r="B404" t="s">
        <v>2658</v>
      </c>
      <c r="C404" s="18">
        <v>1.4424069262000001</v>
      </c>
      <c r="D404" t="s">
        <v>2585</v>
      </c>
      <c r="E404" t="s">
        <v>128</v>
      </c>
      <c r="F404" t="s">
        <v>2586</v>
      </c>
      <c r="G404" s="18">
        <v>0</v>
      </c>
      <c r="H404" t="s">
        <v>64</v>
      </c>
      <c r="I404" t="s">
        <v>130</v>
      </c>
      <c r="J404" t="s">
        <v>2659</v>
      </c>
      <c r="K404" s="18">
        <v>0</v>
      </c>
      <c r="L404" t="s">
        <v>311</v>
      </c>
      <c r="M404" t="s">
        <v>130</v>
      </c>
      <c r="N404" t="s">
        <v>2660</v>
      </c>
      <c r="O404" s="18">
        <v>1.8290015489</v>
      </c>
      <c r="P404" t="s">
        <v>2625</v>
      </c>
      <c r="Q404" t="s">
        <v>134</v>
      </c>
      <c r="R404" t="s">
        <v>2626</v>
      </c>
      <c r="S404" s="18">
        <v>0</v>
      </c>
      <c r="T404" t="s">
        <v>311</v>
      </c>
      <c r="U404" t="s">
        <v>130</v>
      </c>
      <c r="V404" t="s">
        <v>312</v>
      </c>
      <c r="W404" s="18">
        <v>0</v>
      </c>
      <c r="X404" t="s">
        <v>64</v>
      </c>
      <c r="Y404" t="s">
        <v>130</v>
      </c>
      <c r="Z404" t="s">
        <v>2659</v>
      </c>
      <c r="AA404" s="18">
        <v>8.8789257999999996E-2</v>
      </c>
      <c r="AB404" t="s">
        <v>2661</v>
      </c>
      <c r="AC404" t="s">
        <v>128</v>
      </c>
      <c r="AD404" t="s">
        <v>2662</v>
      </c>
      <c r="AE404" s="18">
        <v>0.27003336820000001</v>
      </c>
      <c r="AF404" t="s">
        <v>2663</v>
      </c>
      <c r="AG404" t="s">
        <v>143</v>
      </c>
      <c r="AH404" t="s">
        <v>2664</v>
      </c>
      <c r="AI404" s="18">
        <v>0</v>
      </c>
      <c r="AJ404" t="s">
        <v>2665</v>
      </c>
      <c r="AK404" t="s">
        <v>134</v>
      </c>
      <c r="AL404" t="s">
        <v>2666</v>
      </c>
      <c r="AM404" t="s">
        <v>2665</v>
      </c>
      <c r="AN404" t="s">
        <v>134</v>
      </c>
      <c r="AO404" t="s">
        <v>2666</v>
      </c>
      <c r="AP404" s="18">
        <v>0</v>
      </c>
      <c r="AQ404" t="s">
        <v>123</v>
      </c>
      <c r="AR404" t="b">
        <f>ISNUMBER(SEARCH('Consulta Por Puntos Baloto'!$E$5,B404,1))</f>
        <v>0</v>
      </c>
      <c r="AS404">
        <f t="shared" si="12"/>
        <v>7</v>
      </c>
      <c r="AT404" t="str">
        <f t="shared" si="13"/>
        <v>Cajero automático</v>
      </c>
    </row>
    <row r="405" spans="1:46">
      <c r="A405" t="s">
        <v>2657</v>
      </c>
      <c r="B405" t="s">
        <v>2658</v>
      </c>
      <c r="C405" s="18">
        <v>1.4424069262000001</v>
      </c>
      <c r="D405" t="s">
        <v>2585</v>
      </c>
      <c r="E405" t="s">
        <v>128</v>
      </c>
      <c r="F405" t="s">
        <v>2586</v>
      </c>
      <c r="G405" s="18">
        <v>0</v>
      </c>
      <c r="H405" t="s">
        <v>64</v>
      </c>
      <c r="I405" t="s">
        <v>130</v>
      </c>
      <c r="J405" t="s">
        <v>2659</v>
      </c>
      <c r="K405" s="18">
        <v>0</v>
      </c>
      <c r="L405" t="s">
        <v>311</v>
      </c>
      <c r="M405" t="s">
        <v>130</v>
      </c>
      <c r="N405" t="s">
        <v>2660</v>
      </c>
      <c r="O405" s="18">
        <v>1.8290015489</v>
      </c>
      <c r="P405" t="s">
        <v>2625</v>
      </c>
      <c r="Q405" t="s">
        <v>134</v>
      </c>
      <c r="R405" t="s">
        <v>2626</v>
      </c>
      <c r="S405" s="18">
        <v>0</v>
      </c>
      <c r="T405" t="s">
        <v>311</v>
      </c>
      <c r="U405" t="s">
        <v>130</v>
      </c>
      <c r="V405" t="s">
        <v>312</v>
      </c>
      <c r="W405" s="18">
        <v>0</v>
      </c>
      <c r="X405" t="s">
        <v>64</v>
      </c>
      <c r="Y405" t="s">
        <v>130</v>
      </c>
      <c r="Z405" t="s">
        <v>2659</v>
      </c>
      <c r="AA405" s="18">
        <v>8.8789257999999996E-2</v>
      </c>
      <c r="AB405" t="s">
        <v>2661</v>
      </c>
      <c r="AC405" t="s">
        <v>128</v>
      </c>
      <c r="AD405" t="s">
        <v>2662</v>
      </c>
      <c r="AE405" s="18">
        <v>0.27003336820000001</v>
      </c>
      <c r="AF405" t="s">
        <v>2663</v>
      </c>
      <c r="AG405" t="s">
        <v>143</v>
      </c>
      <c r="AH405" t="s">
        <v>2664</v>
      </c>
      <c r="AI405" s="18">
        <v>0</v>
      </c>
      <c r="AJ405" t="s">
        <v>2665</v>
      </c>
      <c r="AK405" t="s">
        <v>134</v>
      </c>
      <c r="AL405" t="s">
        <v>2666</v>
      </c>
      <c r="AM405" t="s">
        <v>64</v>
      </c>
      <c r="AN405" t="s">
        <v>130</v>
      </c>
      <c r="AO405" t="s">
        <v>2659</v>
      </c>
      <c r="AP405" s="18">
        <v>0</v>
      </c>
      <c r="AQ405" t="s">
        <v>123</v>
      </c>
      <c r="AR405" t="b">
        <f>ISNUMBER(SEARCH('Consulta Por Puntos Baloto'!$E$5,B405,1))</f>
        <v>0</v>
      </c>
      <c r="AS405">
        <f t="shared" si="12"/>
        <v>7</v>
      </c>
      <c r="AT405" t="str">
        <f t="shared" si="13"/>
        <v>Cajero automático</v>
      </c>
    </row>
    <row r="406" spans="1:46">
      <c r="A406" t="s">
        <v>2657</v>
      </c>
      <c r="B406" t="s">
        <v>2658</v>
      </c>
      <c r="C406" s="18">
        <v>1.4424069262000001</v>
      </c>
      <c r="D406" t="s">
        <v>2585</v>
      </c>
      <c r="E406" t="s">
        <v>128</v>
      </c>
      <c r="F406" t="s">
        <v>2586</v>
      </c>
      <c r="G406" s="18">
        <v>0</v>
      </c>
      <c r="H406" t="s">
        <v>64</v>
      </c>
      <c r="I406" t="s">
        <v>130</v>
      </c>
      <c r="J406" t="s">
        <v>2659</v>
      </c>
      <c r="K406" s="18">
        <v>0</v>
      </c>
      <c r="L406" t="s">
        <v>311</v>
      </c>
      <c r="M406" t="s">
        <v>130</v>
      </c>
      <c r="N406" t="s">
        <v>2660</v>
      </c>
      <c r="O406" s="18">
        <v>1.8290015489</v>
      </c>
      <c r="P406" t="s">
        <v>2625</v>
      </c>
      <c r="Q406" t="s">
        <v>134</v>
      </c>
      <c r="R406" t="s">
        <v>2626</v>
      </c>
      <c r="S406" s="18">
        <v>0</v>
      </c>
      <c r="T406" t="s">
        <v>311</v>
      </c>
      <c r="U406" t="s">
        <v>130</v>
      </c>
      <c r="V406" t="s">
        <v>312</v>
      </c>
      <c r="W406" s="18">
        <v>0</v>
      </c>
      <c r="X406" t="s">
        <v>64</v>
      </c>
      <c r="Y406" t="s">
        <v>130</v>
      </c>
      <c r="Z406" t="s">
        <v>2659</v>
      </c>
      <c r="AA406" s="18">
        <v>8.8789257999999996E-2</v>
      </c>
      <c r="AB406" t="s">
        <v>2661</v>
      </c>
      <c r="AC406" t="s">
        <v>128</v>
      </c>
      <c r="AD406" t="s">
        <v>2662</v>
      </c>
      <c r="AE406" s="18">
        <v>0.27003336820000001</v>
      </c>
      <c r="AF406" t="s">
        <v>2663</v>
      </c>
      <c r="AG406" t="s">
        <v>143</v>
      </c>
      <c r="AH406" t="s">
        <v>2664</v>
      </c>
      <c r="AI406" s="18">
        <v>0</v>
      </c>
      <c r="AJ406" t="s">
        <v>2665</v>
      </c>
      <c r="AK406" t="s">
        <v>134</v>
      </c>
      <c r="AL406" t="s">
        <v>2666</v>
      </c>
      <c r="AM406" t="s">
        <v>311</v>
      </c>
      <c r="AN406" t="s">
        <v>130</v>
      </c>
      <c r="AO406" t="s">
        <v>312</v>
      </c>
      <c r="AP406" s="18">
        <v>0</v>
      </c>
      <c r="AQ406" t="s">
        <v>123</v>
      </c>
      <c r="AR406" t="b">
        <f>ISNUMBER(SEARCH('Consulta Por Puntos Baloto'!$E$5,B406,1))</f>
        <v>0</v>
      </c>
      <c r="AS406">
        <f t="shared" si="12"/>
        <v>7</v>
      </c>
      <c r="AT406" t="str">
        <f t="shared" si="13"/>
        <v>Cajero automático</v>
      </c>
    </row>
    <row r="407" spans="1:46">
      <c r="A407" t="s">
        <v>2657</v>
      </c>
      <c r="B407" t="s">
        <v>2658</v>
      </c>
      <c r="C407" s="18">
        <v>1.4424069262000001</v>
      </c>
      <c r="D407" t="s">
        <v>2585</v>
      </c>
      <c r="E407" t="s">
        <v>128</v>
      </c>
      <c r="F407" t="s">
        <v>2586</v>
      </c>
      <c r="G407" s="18">
        <v>0</v>
      </c>
      <c r="H407" t="s">
        <v>64</v>
      </c>
      <c r="I407" t="s">
        <v>130</v>
      </c>
      <c r="J407" t="s">
        <v>2659</v>
      </c>
      <c r="K407" s="18">
        <v>0</v>
      </c>
      <c r="L407" t="s">
        <v>311</v>
      </c>
      <c r="M407" t="s">
        <v>130</v>
      </c>
      <c r="N407" t="s">
        <v>2660</v>
      </c>
      <c r="O407" s="18">
        <v>1.8290015489</v>
      </c>
      <c r="P407" t="s">
        <v>2625</v>
      </c>
      <c r="Q407" t="s">
        <v>134</v>
      </c>
      <c r="R407" t="s">
        <v>2626</v>
      </c>
      <c r="S407" s="18">
        <v>0</v>
      </c>
      <c r="T407" t="s">
        <v>311</v>
      </c>
      <c r="U407" t="s">
        <v>130</v>
      </c>
      <c r="V407" t="s">
        <v>312</v>
      </c>
      <c r="W407" s="18">
        <v>0</v>
      </c>
      <c r="X407" t="s">
        <v>64</v>
      </c>
      <c r="Y407" t="s">
        <v>130</v>
      </c>
      <c r="Z407" t="s">
        <v>2659</v>
      </c>
      <c r="AA407" s="18">
        <v>8.8789257999999996E-2</v>
      </c>
      <c r="AB407" t="s">
        <v>2661</v>
      </c>
      <c r="AC407" t="s">
        <v>128</v>
      </c>
      <c r="AD407" t="s">
        <v>2662</v>
      </c>
      <c r="AE407" s="18">
        <v>0.27003336820000001</v>
      </c>
      <c r="AF407" t="s">
        <v>2663</v>
      </c>
      <c r="AG407" t="s">
        <v>143</v>
      </c>
      <c r="AH407" t="s">
        <v>2664</v>
      </c>
      <c r="AI407" s="18">
        <v>0</v>
      </c>
      <c r="AJ407" t="s">
        <v>2665</v>
      </c>
      <c r="AK407" t="s">
        <v>134</v>
      </c>
      <c r="AL407" t="s">
        <v>2666</v>
      </c>
      <c r="AM407" t="s">
        <v>311</v>
      </c>
      <c r="AN407" t="s">
        <v>130</v>
      </c>
      <c r="AO407" t="s">
        <v>2660</v>
      </c>
      <c r="AP407" s="18">
        <v>0</v>
      </c>
      <c r="AQ407" t="s">
        <v>123</v>
      </c>
      <c r="AR407" t="b">
        <f>ISNUMBER(SEARCH('Consulta Por Puntos Baloto'!$E$5,B407,1))</f>
        <v>0</v>
      </c>
      <c r="AS407">
        <f t="shared" si="12"/>
        <v>7</v>
      </c>
      <c r="AT407" t="str">
        <f t="shared" si="13"/>
        <v>Cajero automático</v>
      </c>
    </row>
    <row r="408" spans="1:46">
      <c r="A408" t="s">
        <v>2667</v>
      </c>
      <c r="B408" t="s">
        <v>2668</v>
      </c>
      <c r="C408" s="18">
        <v>1.6672870492</v>
      </c>
      <c r="D408" t="s">
        <v>1083</v>
      </c>
      <c r="E408" t="s">
        <v>128</v>
      </c>
      <c r="F408" t="s">
        <v>1084</v>
      </c>
      <c r="G408" s="18">
        <v>0.733021276</v>
      </c>
      <c r="H408" t="s">
        <v>2669</v>
      </c>
      <c r="I408" t="s">
        <v>130</v>
      </c>
      <c r="J408" t="s">
        <v>2670</v>
      </c>
      <c r="K408" s="18">
        <v>0.73548322160000001</v>
      </c>
      <c r="L408" t="s">
        <v>2669</v>
      </c>
      <c r="M408" t="s">
        <v>130</v>
      </c>
      <c r="N408" t="s">
        <v>2670</v>
      </c>
      <c r="O408" s="18">
        <v>1.2907815989</v>
      </c>
      <c r="P408" t="s">
        <v>673</v>
      </c>
      <c r="Q408" t="s">
        <v>134</v>
      </c>
      <c r="R408" t="s">
        <v>674</v>
      </c>
      <c r="S408" s="18">
        <v>3.4216078406000001</v>
      </c>
      <c r="T408" t="s">
        <v>1086</v>
      </c>
      <c r="U408" t="s">
        <v>130</v>
      </c>
      <c r="V408" t="s">
        <v>1087</v>
      </c>
      <c r="W408" s="18">
        <v>1.6671827609000001</v>
      </c>
      <c r="X408" t="s">
        <v>2671</v>
      </c>
      <c r="Y408" t="s">
        <v>130</v>
      </c>
      <c r="Z408" t="s">
        <v>2672</v>
      </c>
      <c r="AA408" s="18">
        <v>0.69486897510000001</v>
      </c>
      <c r="AB408" s="19" t="s">
        <v>1102</v>
      </c>
      <c r="AC408" t="s">
        <v>128</v>
      </c>
      <c r="AD408" t="s">
        <v>1103</v>
      </c>
      <c r="AE408" s="18">
        <v>0.57794330530000004</v>
      </c>
      <c r="AF408" t="s">
        <v>2673</v>
      </c>
      <c r="AG408" t="s">
        <v>143</v>
      </c>
      <c r="AH408" t="s">
        <v>2674</v>
      </c>
      <c r="AI408" s="18">
        <v>0.12757213349999999</v>
      </c>
      <c r="AJ408" t="s">
        <v>2675</v>
      </c>
      <c r="AK408" t="s">
        <v>134</v>
      </c>
      <c r="AL408" t="s">
        <v>2676</v>
      </c>
      <c r="AM408" t="s">
        <v>2675</v>
      </c>
      <c r="AN408" t="s">
        <v>134</v>
      </c>
      <c r="AO408" t="s">
        <v>2676</v>
      </c>
      <c r="AP408" s="18">
        <v>0.12757213349999999</v>
      </c>
      <c r="AQ408" t="s">
        <v>123</v>
      </c>
      <c r="AR408" t="b">
        <f>ISNUMBER(SEARCH('Consulta Por Puntos Baloto'!$E$5,B408,1))</f>
        <v>0</v>
      </c>
      <c r="AS408">
        <f t="shared" si="12"/>
        <v>35</v>
      </c>
      <c r="AT408" t="str">
        <f t="shared" si="13"/>
        <v>Punto red</v>
      </c>
    </row>
    <row r="409" spans="1:46">
      <c r="A409" t="s">
        <v>2677</v>
      </c>
      <c r="B409" t="s">
        <v>2678</v>
      </c>
      <c r="C409" s="18">
        <v>1.5514747766999999</v>
      </c>
      <c r="D409" t="s">
        <v>169</v>
      </c>
      <c r="E409" t="s">
        <v>128</v>
      </c>
      <c r="F409" t="s">
        <v>170</v>
      </c>
      <c r="G409" s="18">
        <v>0.7752096705</v>
      </c>
      <c r="H409" t="s">
        <v>64</v>
      </c>
      <c r="I409" t="s">
        <v>130</v>
      </c>
      <c r="J409" t="s">
        <v>175</v>
      </c>
      <c r="K409" s="18">
        <v>1.5707618854000001</v>
      </c>
      <c r="L409" t="s">
        <v>64</v>
      </c>
      <c r="M409" t="s">
        <v>130</v>
      </c>
      <c r="N409" t="s">
        <v>172</v>
      </c>
      <c r="O409" s="18">
        <v>0.82775737429999996</v>
      </c>
      <c r="P409" t="s">
        <v>173</v>
      </c>
      <c r="Q409" t="s">
        <v>134</v>
      </c>
      <c r="R409" t="s">
        <v>174</v>
      </c>
      <c r="S409" s="18">
        <v>0.94642115250000003</v>
      </c>
      <c r="T409" t="s">
        <v>64</v>
      </c>
      <c r="U409" t="s">
        <v>130</v>
      </c>
      <c r="V409" t="s">
        <v>171</v>
      </c>
      <c r="W409" s="18">
        <v>0.7472421507</v>
      </c>
      <c r="X409" t="s">
        <v>64</v>
      </c>
      <c r="Y409" t="s">
        <v>130</v>
      </c>
      <c r="Z409" t="s">
        <v>175</v>
      </c>
      <c r="AA409" s="18">
        <v>0.99441276249999999</v>
      </c>
      <c r="AB409" t="s">
        <v>176</v>
      </c>
      <c r="AC409" t="s">
        <v>128</v>
      </c>
      <c r="AD409" t="s">
        <v>177</v>
      </c>
      <c r="AE409" s="18">
        <v>0.15705563780000001</v>
      </c>
      <c r="AF409" t="s">
        <v>2679</v>
      </c>
      <c r="AG409" t="s">
        <v>143</v>
      </c>
      <c r="AH409" t="s">
        <v>2680</v>
      </c>
      <c r="AI409" s="18">
        <v>0.1426313619</v>
      </c>
      <c r="AJ409" t="s">
        <v>2681</v>
      </c>
      <c r="AK409" t="s">
        <v>134</v>
      </c>
      <c r="AL409" t="s">
        <v>2682</v>
      </c>
      <c r="AM409" t="s">
        <v>2681</v>
      </c>
      <c r="AN409" t="s">
        <v>134</v>
      </c>
      <c r="AO409" t="s">
        <v>2682</v>
      </c>
      <c r="AP409" s="18">
        <v>0.1426313619</v>
      </c>
      <c r="AQ409" t="s">
        <v>123</v>
      </c>
      <c r="AR409" t="b">
        <f>ISNUMBER(SEARCH('Consulta Por Puntos Baloto'!$E$5,B409,1))</f>
        <v>0</v>
      </c>
      <c r="AS409">
        <f t="shared" si="12"/>
        <v>35</v>
      </c>
      <c r="AT409" t="str">
        <f t="shared" si="13"/>
        <v>Punto red</v>
      </c>
    </row>
    <row r="410" spans="1:46">
      <c r="A410" t="s">
        <v>2683</v>
      </c>
      <c r="B410" t="s">
        <v>2684</v>
      </c>
      <c r="C410" s="18">
        <v>0.15178220610000001</v>
      </c>
      <c r="D410" t="s">
        <v>1001</v>
      </c>
      <c r="E410" t="s">
        <v>128</v>
      </c>
      <c r="F410" t="s">
        <v>1002</v>
      </c>
      <c r="G410" s="18">
        <v>0.31111708230000001</v>
      </c>
      <c r="H410" t="s">
        <v>64</v>
      </c>
      <c r="I410" t="s">
        <v>130</v>
      </c>
      <c r="J410" t="s">
        <v>2685</v>
      </c>
      <c r="K410" s="18">
        <v>0.80440533010000004</v>
      </c>
      <c r="L410" t="s">
        <v>2686</v>
      </c>
      <c r="M410" t="s">
        <v>130</v>
      </c>
      <c r="N410" t="s">
        <v>2687</v>
      </c>
      <c r="O410" s="18">
        <v>0.63812134970000001</v>
      </c>
      <c r="P410" t="s">
        <v>992</v>
      </c>
      <c r="Q410" t="s">
        <v>134</v>
      </c>
      <c r="R410" t="s">
        <v>993</v>
      </c>
      <c r="S410" s="18">
        <v>2.8161688858999998</v>
      </c>
      <c r="T410" t="s">
        <v>675</v>
      </c>
      <c r="U410" t="s">
        <v>130</v>
      </c>
      <c r="V410" t="s">
        <v>676</v>
      </c>
      <c r="W410" s="18">
        <v>0.62457347289999998</v>
      </c>
      <c r="X410" t="s">
        <v>64</v>
      </c>
      <c r="Y410" t="s">
        <v>130</v>
      </c>
      <c r="Z410" t="s">
        <v>1011</v>
      </c>
      <c r="AA410" s="18">
        <v>0.80440533010000004</v>
      </c>
      <c r="AB410" t="s">
        <v>2688</v>
      </c>
      <c r="AC410" t="s">
        <v>128</v>
      </c>
      <c r="AD410" t="s">
        <v>2689</v>
      </c>
      <c r="AE410" s="18">
        <v>0.23029755490000001</v>
      </c>
      <c r="AF410" t="s">
        <v>2690</v>
      </c>
      <c r="AG410" t="s">
        <v>143</v>
      </c>
      <c r="AH410" t="s">
        <v>2691</v>
      </c>
      <c r="AI410" s="18">
        <v>0.14867849999999999</v>
      </c>
      <c r="AJ410" t="s">
        <v>2692</v>
      </c>
      <c r="AK410" t="s">
        <v>134</v>
      </c>
      <c r="AL410" t="s">
        <v>2693</v>
      </c>
      <c r="AM410" t="s">
        <v>2692</v>
      </c>
      <c r="AN410" t="s">
        <v>134</v>
      </c>
      <c r="AO410" t="s">
        <v>2693</v>
      </c>
      <c r="AP410" s="18">
        <v>0.14867849999999999</v>
      </c>
      <c r="AQ410" t="s">
        <v>123</v>
      </c>
      <c r="AR410" t="b">
        <f>ISNUMBER(SEARCH('Consulta Por Puntos Baloto'!$E$5,B410,1))</f>
        <v>0</v>
      </c>
      <c r="AS410">
        <f t="shared" si="12"/>
        <v>35</v>
      </c>
      <c r="AT410" t="str">
        <f t="shared" si="13"/>
        <v>Punto red</v>
      </c>
    </row>
    <row r="411" spans="1:46">
      <c r="A411" t="s">
        <v>2694</v>
      </c>
      <c r="B411" t="s">
        <v>2695</v>
      </c>
      <c r="C411" s="18">
        <v>0.40263243900000001</v>
      </c>
      <c r="D411" t="s">
        <v>2696</v>
      </c>
      <c r="E411" t="s">
        <v>128</v>
      </c>
      <c r="F411" t="s">
        <v>2697</v>
      </c>
      <c r="G411" s="18">
        <v>0.27250444330000001</v>
      </c>
      <c r="H411" t="s">
        <v>64</v>
      </c>
      <c r="I411" t="s">
        <v>130</v>
      </c>
      <c r="J411" t="s">
        <v>1028</v>
      </c>
      <c r="K411" s="18">
        <v>0.27250444330000001</v>
      </c>
      <c r="L411" t="s">
        <v>64</v>
      </c>
      <c r="M411" t="s">
        <v>130</v>
      </c>
      <c r="N411" t="s">
        <v>1028</v>
      </c>
      <c r="O411" s="18">
        <v>0.1147070415</v>
      </c>
      <c r="P411" t="s">
        <v>992</v>
      </c>
      <c r="Q411" t="s">
        <v>134</v>
      </c>
      <c r="R411" t="s">
        <v>993</v>
      </c>
      <c r="S411" s="18">
        <v>3.4396944963</v>
      </c>
      <c r="T411" t="s">
        <v>675</v>
      </c>
      <c r="U411" t="s">
        <v>130</v>
      </c>
      <c r="V411" t="s">
        <v>676</v>
      </c>
      <c r="W411" s="18">
        <v>0.12218730479999999</v>
      </c>
      <c r="X411" t="s">
        <v>64</v>
      </c>
      <c r="Y411" t="s">
        <v>130</v>
      </c>
      <c r="Z411" t="s">
        <v>1011</v>
      </c>
      <c r="AA411" s="18">
        <v>0.31067312330000002</v>
      </c>
      <c r="AB411" t="s">
        <v>2688</v>
      </c>
      <c r="AC411" t="s">
        <v>128</v>
      </c>
      <c r="AD411" t="s">
        <v>2689</v>
      </c>
      <c r="AE411" s="18">
        <v>0.30990229689999998</v>
      </c>
      <c r="AF411" t="s">
        <v>2698</v>
      </c>
      <c r="AG411" t="s">
        <v>143</v>
      </c>
      <c r="AH411" t="s">
        <v>2699</v>
      </c>
      <c r="AI411" s="18">
        <v>0.27022067599999999</v>
      </c>
      <c r="AJ411" t="s">
        <v>2700</v>
      </c>
      <c r="AK411" t="s">
        <v>134</v>
      </c>
      <c r="AL411" t="s">
        <v>2701</v>
      </c>
      <c r="AM411" t="s">
        <v>992</v>
      </c>
      <c r="AN411" t="s">
        <v>134</v>
      </c>
      <c r="AO411" t="s">
        <v>993</v>
      </c>
      <c r="AP411" s="18">
        <v>0.1147070415</v>
      </c>
      <c r="AQ411" t="s">
        <v>123</v>
      </c>
      <c r="AR411" t="b">
        <f>ISNUMBER(SEARCH('Consulta Por Puntos Baloto'!$E$5,B411,1))</f>
        <v>0</v>
      </c>
      <c r="AS411">
        <f t="shared" si="12"/>
        <v>15</v>
      </c>
      <c r="AT411" t="str">
        <f t="shared" si="13"/>
        <v>Punto Cencosud</v>
      </c>
    </row>
    <row r="412" spans="1:46">
      <c r="A412" t="s">
        <v>2702</v>
      </c>
      <c r="B412" t="s">
        <v>2703</v>
      </c>
      <c r="C412" s="18">
        <v>0.67580915220000004</v>
      </c>
      <c r="D412" t="s">
        <v>202</v>
      </c>
      <c r="E412" t="s">
        <v>128</v>
      </c>
      <c r="F412" t="s">
        <v>203</v>
      </c>
      <c r="G412" s="18">
        <v>0.1036764781</v>
      </c>
      <c r="H412" t="s">
        <v>2704</v>
      </c>
      <c r="I412" t="s">
        <v>130</v>
      </c>
      <c r="J412" t="s">
        <v>2705</v>
      </c>
      <c r="K412" s="18">
        <v>0.87826535790000004</v>
      </c>
      <c r="L412" t="s">
        <v>64</v>
      </c>
      <c r="M412" t="s">
        <v>130</v>
      </c>
      <c r="N412" t="s">
        <v>789</v>
      </c>
      <c r="O412" s="18">
        <v>0.68959560549999999</v>
      </c>
      <c r="P412" t="s">
        <v>2706</v>
      </c>
      <c r="Q412" t="s">
        <v>134</v>
      </c>
      <c r="R412" t="s">
        <v>2707</v>
      </c>
      <c r="S412" s="18">
        <v>1.7305942602</v>
      </c>
      <c r="T412" t="s">
        <v>136</v>
      </c>
      <c r="U412" t="s">
        <v>130</v>
      </c>
      <c r="V412" t="s">
        <v>137</v>
      </c>
      <c r="W412" s="18">
        <v>1.9735503052000001</v>
      </c>
      <c r="X412" t="s">
        <v>64</v>
      </c>
      <c r="Y412" t="s">
        <v>130</v>
      </c>
      <c r="Z412" t="s">
        <v>790</v>
      </c>
      <c r="AA412" s="18">
        <v>0.1201935027</v>
      </c>
      <c r="AB412" t="s">
        <v>210</v>
      </c>
      <c r="AC412" t="s">
        <v>128</v>
      </c>
      <c r="AD412" t="s">
        <v>211</v>
      </c>
      <c r="AE412" s="18">
        <v>0.1542315115</v>
      </c>
      <c r="AF412" t="s">
        <v>2708</v>
      </c>
      <c r="AG412" t="s">
        <v>143</v>
      </c>
      <c r="AH412" t="s">
        <v>2709</v>
      </c>
      <c r="AI412" s="18">
        <v>1.9309112699999999E-2</v>
      </c>
      <c r="AJ412" t="s">
        <v>2710</v>
      </c>
      <c r="AK412" t="s">
        <v>134</v>
      </c>
      <c r="AL412" t="s">
        <v>2711</v>
      </c>
      <c r="AM412" t="s">
        <v>2710</v>
      </c>
      <c r="AN412" t="s">
        <v>134</v>
      </c>
      <c r="AO412" t="s">
        <v>2711</v>
      </c>
      <c r="AP412" s="18">
        <v>1.9309112699999999E-2</v>
      </c>
      <c r="AQ412" t="s">
        <v>123</v>
      </c>
      <c r="AR412" t="b">
        <f>ISNUMBER(SEARCH('Consulta Por Puntos Baloto'!$E$5,B412,1))</f>
        <v>0</v>
      </c>
      <c r="AS412">
        <f t="shared" si="12"/>
        <v>35</v>
      </c>
      <c r="AT412" t="str">
        <f t="shared" si="13"/>
        <v>Punto red</v>
      </c>
    </row>
    <row r="413" spans="1:46">
      <c r="A413" t="s">
        <v>2712</v>
      </c>
      <c r="B413" t="s">
        <v>2713</v>
      </c>
      <c r="C413" s="18">
        <v>2.4922164568</v>
      </c>
      <c r="D413" t="s">
        <v>169</v>
      </c>
      <c r="E413" t="s">
        <v>128</v>
      </c>
      <c r="F413" t="s">
        <v>170</v>
      </c>
      <c r="G413" s="18">
        <v>0.93645618269999997</v>
      </c>
      <c r="H413" t="s">
        <v>64</v>
      </c>
      <c r="I413" t="s">
        <v>130</v>
      </c>
      <c r="J413" t="s">
        <v>1435</v>
      </c>
      <c r="K413" s="18">
        <v>2.6567347234000001</v>
      </c>
      <c r="L413" t="s">
        <v>64</v>
      </c>
      <c r="M413" t="s">
        <v>130</v>
      </c>
      <c r="N413" t="s">
        <v>172</v>
      </c>
      <c r="O413" s="18">
        <v>1.1443337327000001</v>
      </c>
      <c r="P413" t="s">
        <v>173</v>
      </c>
      <c r="Q413" t="s">
        <v>134</v>
      </c>
      <c r="R413" t="s">
        <v>174</v>
      </c>
      <c r="S413" s="18">
        <v>0.98968648910000001</v>
      </c>
      <c r="T413" t="s">
        <v>64</v>
      </c>
      <c r="U413" t="s">
        <v>130</v>
      </c>
      <c r="V413" t="s">
        <v>171</v>
      </c>
      <c r="W413" s="18">
        <v>0.9127799754</v>
      </c>
      <c r="X413" t="s">
        <v>620</v>
      </c>
      <c r="Y413" t="s">
        <v>130</v>
      </c>
      <c r="Z413" t="s">
        <v>621</v>
      </c>
      <c r="AA413" s="18">
        <v>0.98263037730000002</v>
      </c>
      <c r="AB413" t="s">
        <v>176</v>
      </c>
      <c r="AC413" t="s">
        <v>128</v>
      </c>
      <c r="AD413" t="s">
        <v>177</v>
      </c>
      <c r="AE413" s="18">
        <v>4.5383794399999997E-2</v>
      </c>
      <c r="AF413" t="s">
        <v>2714</v>
      </c>
      <c r="AG413" t="s">
        <v>143</v>
      </c>
      <c r="AH413" t="s">
        <v>2715</v>
      </c>
      <c r="AI413" s="18">
        <v>0.28238915860000002</v>
      </c>
      <c r="AJ413" t="s">
        <v>2716</v>
      </c>
      <c r="AK413" t="s">
        <v>134</v>
      </c>
      <c r="AL413" t="s">
        <v>2717</v>
      </c>
      <c r="AM413" t="s">
        <v>2714</v>
      </c>
      <c r="AN413" t="s">
        <v>143</v>
      </c>
      <c r="AO413" t="s">
        <v>2715</v>
      </c>
      <c r="AP413" s="18">
        <v>4.5383794399999997E-2</v>
      </c>
      <c r="AQ413" t="s">
        <v>123</v>
      </c>
      <c r="AR413" t="b">
        <f>ISNUMBER(SEARCH('Consulta Por Puntos Baloto'!$E$5,B413,1))</f>
        <v>0</v>
      </c>
      <c r="AS413">
        <f t="shared" si="12"/>
        <v>31</v>
      </c>
      <c r="AT413" t="str">
        <f t="shared" si="13"/>
        <v>Punto pago</v>
      </c>
    </row>
    <row r="414" spans="1:46">
      <c r="A414" t="s">
        <v>2718</v>
      </c>
      <c r="B414" t="s">
        <v>2719</v>
      </c>
      <c r="C414" s="18">
        <v>1.909875274</v>
      </c>
      <c r="D414" t="s">
        <v>169</v>
      </c>
      <c r="E414" t="s">
        <v>128</v>
      </c>
      <c r="F414" t="s">
        <v>170</v>
      </c>
      <c r="G414" s="18">
        <v>0.10102379710000001</v>
      </c>
      <c r="H414" t="s">
        <v>64</v>
      </c>
      <c r="I414" t="s">
        <v>130</v>
      </c>
      <c r="J414" t="s">
        <v>586</v>
      </c>
      <c r="K414" s="18">
        <v>1.6876041153000001</v>
      </c>
      <c r="L414" t="s">
        <v>64</v>
      </c>
      <c r="M414" t="s">
        <v>130</v>
      </c>
      <c r="N414" t="s">
        <v>172</v>
      </c>
      <c r="O414" s="18">
        <v>2.6363365132999999</v>
      </c>
      <c r="P414" t="s">
        <v>173</v>
      </c>
      <c r="Q414" t="s">
        <v>134</v>
      </c>
      <c r="R414" t="s">
        <v>174</v>
      </c>
      <c r="S414" s="18">
        <v>2.7968952142000001</v>
      </c>
      <c r="T414" t="s">
        <v>64</v>
      </c>
      <c r="U414" t="s">
        <v>130</v>
      </c>
      <c r="V414" t="s">
        <v>171</v>
      </c>
      <c r="W414" s="18">
        <v>2.5871463820999998</v>
      </c>
      <c r="X414" t="s">
        <v>2720</v>
      </c>
      <c r="Y414" t="s">
        <v>130</v>
      </c>
      <c r="Z414" t="s">
        <v>2721</v>
      </c>
      <c r="AA414" s="18">
        <v>2.6972487954000002</v>
      </c>
      <c r="AB414" t="s">
        <v>2722</v>
      </c>
      <c r="AC414" t="s">
        <v>128</v>
      </c>
      <c r="AD414" t="s">
        <v>2723</v>
      </c>
      <c r="AE414" s="18">
        <v>0.170173726</v>
      </c>
      <c r="AF414" t="s">
        <v>2724</v>
      </c>
      <c r="AG414" t="s">
        <v>143</v>
      </c>
      <c r="AH414" t="s">
        <v>2725</v>
      </c>
      <c r="AI414" s="18">
        <v>9.5331803300000004E-2</v>
      </c>
      <c r="AJ414" t="s">
        <v>841</v>
      </c>
      <c r="AK414" t="s">
        <v>134</v>
      </c>
      <c r="AL414" t="s">
        <v>2726</v>
      </c>
      <c r="AM414" t="s">
        <v>841</v>
      </c>
      <c r="AN414" t="s">
        <v>134</v>
      </c>
      <c r="AO414" t="s">
        <v>2726</v>
      </c>
      <c r="AP414" s="18">
        <v>9.5331803300000004E-2</v>
      </c>
      <c r="AQ414" t="s">
        <v>123</v>
      </c>
      <c r="AR414" t="b">
        <f>ISNUMBER(SEARCH('Consulta Por Puntos Baloto'!$E$5,B414,1))</f>
        <v>0</v>
      </c>
      <c r="AS414">
        <f t="shared" si="12"/>
        <v>35</v>
      </c>
      <c r="AT414" t="str">
        <f t="shared" si="13"/>
        <v>Punto red</v>
      </c>
    </row>
    <row r="415" spans="1:46">
      <c r="A415" t="s">
        <v>2727</v>
      </c>
      <c r="B415" t="s">
        <v>2728</v>
      </c>
      <c r="C415" s="18">
        <v>1.9516066622999999</v>
      </c>
      <c r="D415" t="s">
        <v>169</v>
      </c>
      <c r="E415" t="s">
        <v>128</v>
      </c>
      <c r="F415" t="s">
        <v>170</v>
      </c>
      <c r="G415" s="18">
        <v>0.34650558310000001</v>
      </c>
      <c r="H415" t="s">
        <v>64</v>
      </c>
      <c r="I415" t="s">
        <v>130</v>
      </c>
      <c r="J415" t="s">
        <v>586</v>
      </c>
      <c r="K415" s="18">
        <v>1.7204844413</v>
      </c>
      <c r="L415" t="s">
        <v>64</v>
      </c>
      <c r="M415" t="s">
        <v>130</v>
      </c>
      <c r="N415" t="s">
        <v>172</v>
      </c>
      <c r="O415" s="18">
        <v>2.4263696407999999</v>
      </c>
      <c r="P415" t="s">
        <v>805</v>
      </c>
      <c r="Q415" t="s">
        <v>134</v>
      </c>
      <c r="R415" t="s">
        <v>806</v>
      </c>
      <c r="S415" s="18">
        <v>2.9651781473000001</v>
      </c>
      <c r="T415" t="s">
        <v>64</v>
      </c>
      <c r="U415" t="s">
        <v>130</v>
      </c>
      <c r="V415" t="s">
        <v>171</v>
      </c>
      <c r="W415" s="18">
        <v>2.3160176644999999</v>
      </c>
      <c r="X415" t="s">
        <v>2720</v>
      </c>
      <c r="Y415" t="s">
        <v>130</v>
      </c>
      <c r="Z415" t="s">
        <v>2721</v>
      </c>
      <c r="AA415" s="18">
        <v>2.4263696407999999</v>
      </c>
      <c r="AB415" t="s">
        <v>2722</v>
      </c>
      <c r="AC415" t="s">
        <v>128</v>
      </c>
      <c r="AD415" t="s">
        <v>2723</v>
      </c>
      <c r="AE415" s="18">
        <v>0.1061578993</v>
      </c>
      <c r="AF415" t="s">
        <v>2724</v>
      </c>
      <c r="AG415" t="s">
        <v>143</v>
      </c>
      <c r="AH415" t="s">
        <v>2725</v>
      </c>
      <c r="AI415" s="18">
        <v>6.1606228800000003E-2</v>
      </c>
      <c r="AJ415" t="s">
        <v>2729</v>
      </c>
      <c r="AK415" t="s">
        <v>134</v>
      </c>
      <c r="AL415" t="s">
        <v>2730</v>
      </c>
      <c r="AM415" t="s">
        <v>2729</v>
      </c>
      <c r="AN415" t="s">
        <v>134</v>
      </c>
      <c r="AO415" t="s">
        <v>2730</v>
      </c>
      <c r="AP415" s="18">
        <v>6.1606228800000003E-2</v>
      </c>
      <c r="AQ415" t="s">
        <v>123</v>
      </c>
      <c r="AR415" t="b">
        <f>ISNUMBER(SEARCH('Consulta Por Puntos Baloto'!$E$5,B415,1))</f>
        <v>0</v>
      </c>
      <c r="AS415">
        <f t="shared" si="12"/>
        <v>35</v>
      </c>
      <c r="AT415" t="str">
        <f t="shared" si="13"/>
        <v>Punto red</v>
      </c>
    </row>
    <row r="416" spans="1:46">
      <c r="A416" t="s">
        <v>2731</v>
      </c>
      <c r="B416" t="s">
        <v>2732</v>
      </c>
      <c r="C416" s="18">
        <v>1.1637501151</v>
      </c>
      <c r="D416" t="s">
        <v>169</v>
      </c>
      <c r="E416" t="s">
        <v>128</v>
      </c>
      <c r="F416" t="s">
        <v>170</v>
      </c>
      <c r="G416" s="18">
        <v>1.073139936</v>
      </c>
      <c r="H416" t="s">
        <v>64</v>
      </c>
      <c r="I416" t="s">
        <v>130</v>
      </c>
      <c r="J416" t="s">
        <v>171</v>
      </c>
      <c r="K416" s="18">
        <v>1.3973757404</v>
      </c>
      <c r="L416" t="s">
        <v>64</v>
      </c>
      <c r="M416" t="s">
        <v>130</v>
      </c>
      <c r="N416" t="s">
        <v>172</v>
      </c>
      <c r="O416" s="18">
        <v>1.1177899797999999</v>
      </c>
      <c r="P416" t="s">
        <v>173</v>
      </c>
      <c r="Q416" t="s">
        <v>134</v>
      </c>
      <c r="R416" t="s">
        <v>174</v>
      </c>
      <c r="S416" s="18">
        <v>1.1244425808</v>
      </c>
      <c r="T416" t="s">
        <v>64</v>
      </c>
      <c r="U416" t="s">
        <v>130</v>
      </c>
      <c r="V416" t="s">
        <v>171</v>
      </c>
      <c r="W416" s="18">
        <v>1.3429637173</v>
      </c>
      <c r="X416" t="s">
        <v>64</v>
      </c>
      <c r="Y416" t="s">
        <v>130</v>
      </c>
      <c r="Z416" t="s">
        <v>175</v>
      </c>
      <c r="AA416" s="18">
        <v>1.0816308213000001</v>
      </c>
      <c r="AB416" t="s">
        <v>176</v>
      </c>
      <c r="AC416" t="s">
        <v>128</v>
      </c>
      <c r="AD416" t="s">
        <v>177</v>
      </c>
      <c r="AE416" s="18">
        <v>0.38379830520000002</v>
      </c>
      <c r="AF416" t="s">
        <v>2733</v>
      </c>
      <c r="AG416" t="s">
        <v>143</v>
      </c>
      <c r="AH416" t="s">
        <v>2734</v>
      </c>
      <c r="AI416" s="18">
        <v>3.2908915099999998E-2</v>
      </c>
      <c r="AJ416" t="s">
        <v>2735</v>
      </c>
      <c r="AK416" t="s">
        <v>134</v>
      </c>
      <c r="AL416" t="s">
        <v>2736</v>
      </c>
      <c r="AM416" t="s">
        <v>2735</v>
      </c>
      <c r="AN416" t="s">
        <v>134</v>
      </c>
      <c r="AO416" t="s">
        <v>2736</v>
      </c>
      <c r="AP416" s="18">
        <v>3.2908915099999998E-2</v>
      </c>
      <c r="AQ416" t="s">
        <v>123</v>
      </c>
      <c r="AR416" t="b">
        <f>ISNUMBER(SEARCH('Consulta Por Puntos Baloto'!$E$5,B416,1))</f>
        <v>0</v>
      </c>
      <c r="AS416">
        <f t="shared" si="12"/>
        <v>35</v>
      </c>
      <c r="AT416" t="str">
        <f t="shared" si="13"/>
        <v>Punto red</v>
      </c>
    </row>
    <row r="417" spans="1:46">
      <c r="A417" t="s">
        <v>2737</v>
      </c>
      <c r="B417" t="s">
        <v>2738</v>
      </c>
      <c r="C417" s="18">
        <v>2.2173425158</v>
      </c>
      <c r="D417" t="s">
        <v>2444</v>
      </c>
      <c r="E417" t="s">
        <v>128</v>
      </c>
      <c r="F417" t="s">
        <v>2445</v>
      </c>
      <c r="G417" s="18">
        <v>0.59140505889999995</v>
      </c>
      <c r="H417" t="s">
        <v>64</v>
      </c>
      <c r="I417" t="s">
        <v>130</v>
      </c>
      <c r="J417" t="s">
        <v>2446</v>
      </c>
      <c r="K417" s="18">
        <v>0.74663968189999996</v>
      </c>
      <c r="L417" t="s">
        <v>64</v>
      </c>
      <c r="M417" t="s">
        <v>130</v>
      </c>
      <c r="N417" t="s">
        <v>804</v>
      </c>
      <c r="O417" s="18">
        <v>1.3732785362</v>
      </c>
      <c r="P417" t="s">
        <v>805</v>
      </c>
      <c r="Q417" t="s">
        <v>134</v>
      </c>
      <c r="R417" t="s">
        <v>806</v>
      </c>
      <c r="S417" s="18">
        <v>2.2027334076999998</v>
      </c>
      <c r="T417" t="s">
        <v>1086</v>
      </c>
      <c r="U417" t="s">
        <v>130</v>
      </c>
      <c r="V417" t="s">
        <v>1087</v>
      </c>
      <c r="W417" s="18">
        <v>1.4373685799</v>
      </c>
      <c r="X417" t="s">
        <v>2720</v>
      </c>
      <c r="Y417" t="s">
        <v>130</v>
      </c>
      <c r="Z417" t="s">
        <v>2721</v>
      </c>
      <c r="AA417" s="18">
        <v>1.2890188602999999</v>
      </c>
      <c r="AB417" t="s">
        <v>2449</v>
      </c>
      <c r="AC417" t="s">
        <v>128</v>
      </c>
      <c r="AD417" t="s">
        <v>2450</v>
      </c>
      <c r="AE417" s="18">
        <v>0.43111237270000002</v>
      </c>
      <c r="AF417" t="s">
        <v>2739</v>
      </c>
      <c r="AG417" t="s">
        <v>143</v>
      </c>
      <c r="AH417" t="s">
        <v>2740</v>
      </c>
      <c r="AI417" s="18">
        <v>0.1068560152</v>
      </c>
      <c r="AJ417" t="s">
        <v>2741</v>
      </c>
      <c r="AK417" t="s">
        <v>134</v>
      </c>
      <c r="AL417" t="s">
        <v>2742</v>
      </c>
      <c r="AM417" t="s">
        <v>2741</v>
      </c>
      <c r="AN417" t="s">
        <v>134</v>
      </c>
      <c r="AO417" t="s">
        <v>2742</v>
      </c>
      <c r="AP417" s="18">
        <v>0.1068560152</v>
      </c>
      <c r="AQ417" t="s">
        <v>123</v>
      </c>
      <c r="AR417" t="b">
        <f>ISNUMBER(SEARCH('Consulta Por Puntos Baloto'!$E$5,B417,1))</f>
        <v>0</v>
      </c>
      <c r="AS417">
        <f t="shared" si="12"/>
        <v>35</v>
      </c>
      <c r="AT417" t="str">
        <f t="shared" si="13"/>
        <v>Punto red</v>
      </c>
    </row>
    <row r="418" spans="1:46">
      <c r="A418" t="s">
        <v>2743</v>
      </c>
      <c r="B418" t="s">
        <v>2744</v>
      </c>
      <c r="C418" s="18">
        <v>2.8059284613000002</v>
      </c>
      <c r="D418" t="s">
        <v>2444</v>
      </c>
      <c r="E418" t="s">
        <v>128</v>
      </c>
      <c r="F418" t="s">
        <v>2445</v>
      </c>
      <c r="G418" s="18">
        <v>0.14637304000000001</v>
      </c>
      <c r="H418" t="s">
        <v>64</v>
      </c>
      <c r="I418" t="s">
        <v>130</v>
      </c>
      <c r="J418" t="s">
        <v>2745</v>
      </c>
      <c r="K418" s="18">
        <v>1.2070102259</v>
      </c>
      <c r="L418" t="s">
        <v>2447</v>
      </c>
      <c r="M418" t="s">
        <v>130</v>
      </c>
      <c r="N418" t="s">
        <v>2448</v>
      </c>
      <c r="O418" s="18">
        <v>1.4737890286999999</v>
      </c>
      <c r="P418" t="s">
        <v>2746</v>
      </c>
      <c r="Q418" t="s">
        <v>134</v>
      </c>
      <c r="R418" t="s">
        <v>2747</v>
      </c>
      <c r="S418" s="18">
        <v>1.9779216545</v>
      </c>
      <c r="T418" t="s">
        <v>807</v>
      </c>
      <c r="U418" t="s">
        <v>130</v>
      </c>
      <c r="V418" t="s">
        <v>808</v>
      </c>
      <c r="W418" s="18">
        <v>1.2070102259</v>
      </c>
      <c r="X418" t="s">
        <v>2447</v>
      </c>
      <c r="Y418" t="s">
        <v>130</v>
      </c>
      <c r="Z418" t="s">
        <v>2448</v>
      </c>
      <c r="AA418" s="18">
        <v>0.68144557230000002</v>
      </c>
      <c r="AB418" t="s">
        <v>810</v>
      </c>
      <c r="AC418" t="s">
        <v>128</v>
      </c>
      <c r="AD418" t="s">
        <v>811</v>
      </c>
      <c r="AE418" s="18">
        <v>0.66004820230000005</v>
      </c>
      <c r="AF418" t="s">
        <v>2748</v>
      </c>
      <c r="AG418" t="s">
        <v>143</v>
      </c>
      <c r="AH418" t="s">
        <v>2749</v>
      </c>
      <c r="AI418" s="18">
        <v>0.27739437649999998</v>
      </c>
      <c r="AJ418" t="s">
        <v>2750</v>
      </c>
      <c r="AK418" t="s">
        <v>134</v>
      </c>
      <c r="AL418" t="s">
        <v>2751</v>
      </c>
      <c r="AM418" t="s">
        <v>64</v>
      </c>
      <c r="AN418" t="s">
        <v>130</v>
      </c>
      <c r="AO418" t="s">
        <v>2745</v>
      </c>
      <c r="AP418" s="18">
        <v>0.14637304000000001</v>
      </c>
      <c r="AQ418" t="s">
        <v>123</v>
      </c>
      <c r="AR418" t="b">
        <f>ISNUMBER(SEARCH('Consulta Por Puntos Baloto'!$E$5,B418,1))</f>
        <v>0</v>
      </c>
      <c r="AS418">
        <f t="shared" si="12"/>
        <v>7</v>
      </c>
      <c r="AT418" t="str">
        <f t="shared" si="13"/>
        <v>Cajero automático</v>
      </c>
    </row>
    <row r="419" spans="1:46">
      <c r="A419" t="s">
        <v>2752</v>
      </c>
      <c r="B419" t="s">
        <v>2753</v>
      </c>
      <c r="C419" s="18">
        <v>1.6696829454</v>
      </c>
      <c r="D419" t="s">
        <v>1083</v>
      </c>
      <c r="E419" t="s">
        <v>128</v>
      </c>
      <c r="F419" t="s">
        <v>1084</v>
      </c>
      <c r="G419" s="18">
        <v>0.60783697160000005</v>
      </c>
      <c r="H419" t="s">
        <v>2669</v>
      </c>
      <c r="I419" t="s">
        <v>130</v>
      </c>
      <c r="J419" t="s">
        <v>2670</v>
      </c>
      <c r="K419" s="18">
        <v>0.60900345010000001</v>
      </c>
      <c r="L419" t="s">
        <v>2669</v>
      </c>
      <c r="M419" t="s">
        <v>130</v>
      </c>
      <c r="N419" t="s">
        <v>2670</v>
      </c>
      <c r="O419" s="18">
        <v>1.3482529170999999</v>
      </c>
      <c r="P419" t="s">
        <v>673</v>
      </c>
      <c r="Q419" t="s">
        <v>134</v>
      </c>
      <c r="R419" t="s">
        <v>674</v>
      </c>
      <c r="S419" s="18">
        <v>3.2948310060999999</v>
      </c>
      <c r="T419" t="s">
        <v>1086</v>
      </c>
      <c r="U419" t="s">
        <v>130</v>
      </c>
      <c r="V419" t="s">
        <v>1087</v>
      </c>
      <c r="W419" s="18">
        <v>1.6409215341000001</v>
      </c>
      <c r="X419" t="s">
        <v>2671</v>
      </c>
      <c r="Y419" t="s">
        <v>130</v>
      </c>
      <c r="Z419" t="s">
        <v>2672</v>
      </c>
      <c r="AA419" s="18">
        <v>0.57044103670000001</v>
      </c>
      <c r="AB419" s="19" t="s">
        <v>1102</v>
      </c>
      <c r="AC419" t="s">
        <v>128</v>
      </c>
      <c r="AD419" t="s">
        <v>1103</v>
      </c>
      <c r="AE419" s="18">
        <v>0.55048739059999996</v>
      </c>
      <c r="AF419" t="s">
        <v>2673</v>
      </c>
      <c r="AG419" t="s">
        <v>143</v>
      </c>
      <c r="AH419" t="s">
        <v>2674</v>
      </c>
      <c r="AI419" s="18">
        <v>2.0756446000000001E-2</v>
      </c>
      <c r="AJ419" t="s">
        <v>2675</v>
      </c>
      <c r="AK419" t="s">
        <v>134</v>
      </c>
      <c r="AL419" t="s">
        <v>2676</v>
      </c>
      <c r="AM419" t="s">
        <v>2675</v>
      </c>
      <c r="AN419" t="s">
        <v>134</v>
      </c>
      <c r="AO419" t="s">
        <v>2676</v>
      </c>
      <c r="AP419" s="18">
        <v>2.0756446000000001E-2</v>
      </c>
      <c r="AQ419" t="s">
        <v>123</v>
      </c>
      <c r="AR419" t="b">
        <f>ISNUMBER(SEARCH('Consulta Por Puntos Baloto'!$E$5,B419,1))</f>
        <v>0</v>
      </c>
      <c r="AS419">
        <f t="shared" si="12"/>
        <v>35</v>
      </c>
      <c r="AT419" t="str">
        <f t="shared" si="13"/>
        <v>Punto red</v>
      </c>
    </row>
    <row r="420" spans="1:46">
      <c r="A420" t="s">
        <v>2754</v>
      </c>
      <c r="B420" t="s">
        <v>2755</v>
      </c>
      <c r="C420" s="18">
        <v>2.8575731076999999</v>
      </c>
      <c r="D420" t="s">
        <v>169</v>
      </c>
      <c r="E420" t="s">
        <v>128</v>
      </c>
      <c r="F420" t="s">
        <v>170</v>
      </c>
      <c r="G420" s="18">
        <v>1.1077969448</v>
      </c>
      <c r="H420" t="s">
        <v>64</v>
      </c>
      <c r="I420" t="s">
        <v>130</v>
      </c>
      <c r="J420" t="s">
        <v>619</v>
      </c>
      <c r="K420" s="18">
        <v>2.9774569276</v>
      </c>
      <c r="L420" t="s">
        <v>64</v>
      </c>
      <c r="M420" t="s">
        <v>130</v>
      </c>
      <c r="N420" t="s">
        <v>172</v>
      </c>
      <c r="O420" s="18">
        <v>1.4677527524</v>
      </c>
      <c r="P420" t="s">
        <v>173</v>
      </c>
      <c r="Q420" t="s">
        <v>134</v>
      </c>
      <c r="R420" t="s">
        <v>174</v>
      </c>
      <c r="S420" s="18">
        <v>1.3591660582</v>
      </c>
      <c r="T420" t="s">
        <v>64</v>
      </c>
      <c r="U420" t="s">
        <v>130</v>
      </c>
      <c r="V420" t="s">
        <v>171</v>
      </c>
      <c r="W420" s="18">
        <v>0.97070865490000002</v>
      </c>
      <c r="X420" t="s">
        <v>620</v>
      </c>
      <c r="Y420" t="s">
        <v>130</v>
      </c>
      <c r="Z420" t="s">
        <v>621</v>
      </c>
      <c r="AA420" s="18">
        <v>1.3802024114</v>
      </c>
      <c r="AB420" t="s">
        <v>176</v>
      </c>
      <c r="AC420" t="s">
        <v>128</v>
      </c>
      <c r="AD420" t="s">
        <v>177</v>
      </c>
      <c r="AE420" s="18">
        <v>5.90882883E-2</v>
      </c>
      <c r="AF420" t="s">
        <v>2756</v>
      </c>
      <c r="AG420" t="s">
        <v>143</v>
      </c>
      <c r="AH420" t="s">
        <v>2757</v>
      </c>
      <c r="AI420" s="18">
        <v>3.4416729100000001E-2</v>
      </c>
      <c r="AJ420" t="s">
        <v>2758</v>
      </c>
      <c r="AK420" t="s">
        <v>134</v>
      </c>
      <c r="AL420" t="s">
        <v>2759</v>
      </c>
      <c r="AM420" t="s">
        <v>2758</v>
      </c>
      <c r="AN420" t="s">
        <v>134</v>
      </c>
      <c r="AO420" t="s">
        <v>2759</v>
      </c>
      <c r="AP420" s="18">
        <v>3.4416729100000001E-2</v>
      </c>
      <c r="AQ420" t="s">
        <v>123</v>
      </c>
      <c r="AR420" t="b">
        <f>ISNUMBER(SEARCH('Consulta Por Puntos Baloto'!$E$5,B420,1))</f>
        <v>0</v>
      </c>
      <c r="AS420">
        <f t="shared" si="12"/>
        <v>35</v>
      </c>
      <c r="AT420" t="str">
        <f t="shared" si="13"/>
        <v>Punto red</v>
      </c>
    </row>
    <row r="421" spans="1:46">
      <c r="A421" t="s">
        <v>2760</v>
      </c>
      <c r="B421" t="s">
        <v>2761</v>
      </c>
      <c r="C421" s="18">
        <v>1.0372619277999999</v>
      </c>
      <c r="D421" t="s">
        <v>169</v>
      </c>
      <c r="E421" t="s">
        <v>128</v>
      </c>
      <c r="F421" t="s">
        <v>170</v>
      </c>
      <c r="G421" s="18">
        <v>0.97246388070000001</v>
      </c>
      <c r="H421" t="s">
        <v>64</v>
      </c>
      <c r="I421" t="s">
        <v>130</v>
      </c>
      <c r="J421" t="s">
        <v>175</v>
      </c>
      <c r="K421" s="18">
        <v>1.0332653976999999</v>
      </c>
      <c r="L421" t="s">
        <v>64</v>
      </c>
      <c r="M421" t="s">
        <v>130</v>
      </c>
      <c r="N421" t="s">
        <v>172</v>
      </c>
      <c r="O421" s="18">
        <v>0.89681370130000004</v>
      </c>
      <c r="P421" t="s">
        <v>173</v>
      </c>
      <c r="Q421" t="s">
        <v>134</v>
      </c>
      <c r="R421" t="s">
        <v>174</v>
      </c>
      <c r="S421" s="18">
        <v>1.0562797469</v>
      </c>
      <c r="T421" t="s">
        <v>64</v>
      </c>
      <c r="U421" t="s">
        <v>130</v>
      </c>
      <c r="V421" t="s">
        <v>171</v>
      </c>
      <c r="W421" s="18">
        <v>0.9616385784</v>
      </c>
      <c r="X421" t="s">
        <v>64</v>
      </c>
      <c r="Y421" t="s">
        <v>130</v>
      </c>
      <c r="Z421" t="s">
        <v>175</v>
      </c>
      <c r="AA421" s="18">
        <v>1.0875623283</v>
      </c>
      <c r="AB421" t="s">
        <v>176</v>
      </c>
      <c r="AC421" t="s">
        <v>128</v>
      </c>
      <c r="AD421" t="s">
        <v>177</v>
      </c>
      <c r="AE421" s="18">
        <v>0.48341233449999998</v>
      </c>
      <c r="AF421" t="s">
        <v>2679</v>
      </c>
      <c r="AG421" t="s">
        <v>143</v>
      </c>
      <c r="AH421" t="s">
        <v>2680</v>
      </c>
      <c r="AI421" s="18">
        <v>0.1060051266</v>
      </c>
      <c r="AJ421" t="s">
        <v>2762</v>
      </c>
      <c r="AK421" t="s">
        <v>134</v>
      </c>
      <c r="AL421" t="s">
        <v>2763</v>
      </c>
      <c r="AM421" t="s">
        <v>2762</v>
      </c>
      <c r="AN421" t="s">
        <v>134</v>
      </c>
      <c r="AO421" t="s">
        <v>2763</v>
      </c>
      <c r="AP421" s="18">
        <v>0.1060051266</v>
      </c>
      <c r="AQ421" t="s">
        <v>123</v>
      </c>
      <c r="AR421" t="b">
        <f>ISNUMBER(SEARCH('Consulta Por Puntos Baloto'!$E$5,B421,1))</f>
        <v>0</v>
      </c>
      <c r="AS421">
        <f t="shared" si="12"/>
        <v>35</v>
      </c>
      <c r="AT421" t="str">
        <f t="shared" si="13"/>
        <v>Punto red</v>
      </c>
    </row>
    <row r="422" spans="1:46">
      <c r="A422" t="s">
        <v>2764</v>
      </c>
      <c r="B422" t="s">
        <v>2765</v>
      </c>
      <c r="C422" s="18">
        <v>3.4993012924000002</v>
      </c>
      <c r="D422" t="s">
        <v>169</v>
      </c>
      <c r="E422" t="s">
        <v>128</v>
      </c>
      <c r="F422" t="s">
        <v>170</v>
      </c>
      <c r="G422" s="18">
        <v>0.95058997369999998</v>
      </c>
      <c r="H422" t="s">
        <v>64</v>
      </c>
      <c r="I422" t="s">
        <v>130</v>
      </c>
      <c r="J422" t="s">
        <v>619</v>
      </c>
      <c r="K422" s="18">
        <v>2.7996491622000002</v>
      </c>
      <c r="L422" t="s">
        <v>64</v>
      </c>
      <c r="M422" t="s">
        <v>130</v>
      </c>
      <c r="N422" t="s">
        <v>629</v>
      </c>
      <c r="O422" s="18">
        <v>2.3726443667999999</v>
      </c>
      <c r="P422" t="s">
        <v>173</v>
      </c>
      <c r="Q422" t="s">
        <v>134</v>
      </c>
      <c r="R422" t="s">
        <v>174</v>
      </c>
      <c r="S422" s="18">
        <v>2.3589177098</v>
      </c>
      <c r="T422" t="s">
        <v>64</v>
      </c>
      <c r="U422" t="s">
        <v>130</v>
      </c>
      <c r="V422" t="s">
        <v>171</v>
      </c>
      <c r="W422" s="18">
        <v>1.8374513012</v>
      </c>
      <c r="X422" t="s">
        <v>620</v>
      </c>
      <c r="Y422" t="s">
        <v>130</v>
      </c>
      <c r="Z422" t="s">
        <v>621</v>
      </c>
      <c r="AA422" s="18">
        <v>2.4039783098999998</v>
      </c>
      <c r="AB422" t="s">
        <v>176</v>
      </c>
      <c r="AC422" t="s">
        <v>128</v>
      </c>
      <c r="AD422" t="s">
        <v>177</v>
      </c>
      <c r="AE422" s="18">
        <v>0.20367878480000001</v>
      </c>
      <c r="AF422" t="s">
        <v>2766</v>
      </c>
      <c r="AG422" t="s">
        <v>143</v>
      </c>
      <c r="AH422" t="s">
        <v>2767</v>
      </c>
      <c r="AI422" s="18">
        <v>8.3575419799999995E-2</v>
      </c>
      <c r="AJ422" t="s">
        <v>2768</v>
      </c>
      <c r="AK422" t="s">
        <v>134</v>
      </c>
      <c r="AL422" t="s">
        <v>2769</v>
      </c>
      <c r="AM422" t="s">
        <v>2768</v>
      </c>
      <c r="AN422" t="s">
        <v>134</v>
      </c>
      <c r="AO422" t="s">
        <v>2769</v>
      </c>
      <c r="AP422" s="18">
        <v>8.3575419799999995E-2</v>
      </c>
      <c r="AQ422" t="s">
        <v>123</v>
      </c>
      <c r="AR422" t="b">
        <f>ISNUMBER(SEARCH('Consulta Por Puntos Baloto'!$E$5,B422,1))</f>
        <v>0</v>
      </c>
      <c r="AS422">
        <f t="shared" si="12"/>
        <v>35</v>
      </c>
      <c r="AT422" t="str">
        <f t="shared" si="13"/>
        <v>Punto red</v>
      </c>
    </row>
    <row r="423" spans="1:46">
      <c r="A423" t="s">
        <v>2770</v>
      </c>
      <c r="B423" t="s">
        <v>2771</v>
      </c>
      <c r="C423" s="18">
        <v>0.28441320609999998</v>
      </c>
      <c r="D423" t="s">
        <v>786</v>
      </c>
      <c r="E423" t="s">
        <v>128</v>
      </c>
      <c r="F423" t="s">
        <v>787</v>
      </c>
      <c r="G423" s="18">
        <v>0.1441751969</v>
      </c>
      <c r="H423" t="s">
        <v>64</v>
      </c>
      <c r="I423" t="s">
        <v>130</v>
      </c>
      <c r="J423" t="s">
        <v>790</v>
      </c>
      <c r="K423" s="18">
        <v>1.4645117373000001</v>
      </c>
      <c r="L423" t="s">
        <v>64</v>
      </c>
      <c r="M423" t="s">
        <v>130</v>
      </c>
      <c r="N423" t="s">
        <v>789</v>
      </c>
      <c r="O423" s="18">
        <v>1.4185282714</v>
      </c>
      <c r="P423" t="s">
        <v>1398</v>
      </c>
      <c r="Q423" t="s">
        <v>134</v>
      </c>
      <c r="R423" t="s">
        <v>1399</v>
      </c>
      <c r="S423" s="18">
        <v>0.2890302266</v>
      </c>
      <c r="T423" t="s">
        <v>675</v>
      </c>
      <c r="U423" t="s">
        <v>130</v>
      </c>
      <c r="V423" t="s">
        <v>676</v>
      </c>
      <c r="W423" s="18">
        <v>0.1441751969</v>
      </c>
      <c r="X423" t="s">
        <v>64</v>
      </c>
      <c r="Y423" t="s">
        <v>130</v>
      </c>
      <c r="Z423" t="s">
        <v>790</v>
      </c>
      <c r="AA423" s="18">
        <v>0.2890302266</v>
      </c>
      <c r="AB423" t="s">
        <v>791</v>
      </c>
      <c r="AC423" t="s">
        <v>128</v>
      </c>
      <c r="AD423" t="s">
        <v>792</v>
      </c>
      <c r="AE423" s="18">
        <v>0.25785175310000003</v>
      </c>
      <c r="AF423" t="s">
        <v>2772</v>
      </c>
      <c r="AG423" t="s">
        <v>143</v>
      </c>
      <c r="AH423" t="s">
        <v>2773</v>
      </c>
      <c r="AI423" s="18">
        <v>0.13393887609999999</v>
      </c>
      <c r="AJ423" t="s">
        <v>349</v>
      </c>
      <c r="AK423" t="s">
        <v>134</v>
      </c>
      <c r="AL423" t="s">
        <v>2774</v>
      </c>
      <c r="AM423" t="s">
        <v>349</v>
      </c>
      <c r="AN423" t="s">
        <v>134</v>
      </c>
      <c r="AO423" t="s">
        <v>2774</v>
      </c>
      <c r="AP423" s="18">
        <v>0.13393887609999999</v>
      </c>
      <c r="AQ423" t="s">
        <v>123</v>
      </c>
      <c r="AR423" t="b">
        <f>ISNUMBER(SEARCH('Consulta Por Puntos Baloto'!$E$5,B423,1))</f>
        <v>0</v>
      </c>
      <c r="AS423">
        <f t="shared" si="12"/>
        <v>35</v>
      </c>
      <c r="AT423" t="str">
        <f t="shared" si="13"/>
        <v>Punto red</v>
      </c>
    </row>
    <row r="424" spans="1:46">
      <c r="A424" t="s">
        <v>2775</v>
      </c>
      <c r="B424" t="s">
        <v>2776</v>
      </c>
      <c r="C424" s="18">
        <v>4.0588154551000004</v>
      </c>
      <c r="D424" t="s">
        <v>526</v>
      </c>
      <c r="E424" t="s">
        <v>128</v>
      </c>
      <c r="F424" t="s">
        <v>527</v>
      </c>
      <c r="G424" s="18">
        <v>7.9266533799999997E-2</v>
      </c>
      <c r="H424" t="s">
        <v>64</v>
      </c>
      <c r="I424" t="s">
        <v>130</v>
      </c>
      <c r="J424" t="s">
        <v>661</v>
      </c>
      <c r="K424" s="18">
        <v>1.6927319081000001</v>
      </c>
      <c r="L424" t="s">
        <v>64</v>
      </c>
      <c r="M424" t="s">
        <v>130</v>
      </c>
      <c r="N424" t="s">
        <v>529</v>
      </c>
      <c r="O424" s="18">
        <v>1.4966411136</v>
      </c>
      <c r="P424" t="s">
        <v>1300</v>
      </c>
      <c r="Q424" t="s">
        <v>134</v>
      </c>
      <c r="R424" t="s">
        <v>1301</v>
      </c>
      <c r="S424" s="18">
        <v>5.1426399252000001</v>
      </c>
      <c r="T424" t="s">
        <v>515</v>
      </c>
      <c r="U424" t="s">
        <v>130</v>
      </c>
      <c r="V424" t="s">
        <v>516</v>
      </c>
      <c r="W424" s="18">
        <v>3.3660319723000001</v>
      </c>
      <c r="X424" t="s">
        <v>64</v>
      </c>
      <c r="Y424" t="s">
        <v>130</v>
      </c>
      <c r="Z424" t="s">
        <v>532</v>
      </c>
      <c r="AA424" s="18">
        <v>2.4673861571</v>
      </c>
      <c r="AB424" t="s">
        <v>533</v>
      </c>
      <c r="AC424" t="s">
        <v>128</v>
      </c>
      <c r="AD424" t="s">
        <v>534</v>
      </c>
      <c r="AE424" s="18">
        <v>0.28669389760000002</v>
      </c>
      <c r="AF424" t="s">
        <v>2777</v>
      </c>
      <c r="AG424" t="s">
        <v>143</v>
      </c>
      <c r="AH424" t="s">
        <v>2778</v>
      </c>
      <c r="AI424" s="18">
        <v>0</v>
      </c>
      <c r="AJ424" t="s">
        <v>2779</v>
      </c>
      <c r="AK424" t="s">
        <v>134</v>
      </c>
      <c r="AL424" t="s">
        <v>2780</v>
      </c>
      <c r="AM424" t="s">
        <v>2779</v>
      </c>
      <c r="AN424" t="s">
        <v>134</v>
      </c>
      <c r="AO424" t="s">
        <v>2780</v>
      </c>
      <c r="AP424" s="18">
        <v>0</v>
      </c>
      <c r="AQ424" t="s">
        <v>123</v>
      </c>
      <c r="AR424" t="b">
        <f>ISNUMBER(SEARCH('Consulta Por Puntos Baloto'!$E$5,B424,1))</f>
        <v>0</v>
      </c>
      <c r="AS424">
        <f t="shared" si="12"/>
        <v>35</v>
      </c>
      <c r="AT424" t="str">
        <f t="shared" si="13"/>
        <v>Punto red</v>
      </c>
    </row>
    <row r="425" spans="1:46">
      <c r="A425" t="s">
        <v>2781</v>
      </c>
      <c r="B425" t="s">
        <v>2782</v>
      </c>
      <c r="C425" s="18">
        <v>0.79866509450000001</v>
      </c>
      <c r="D425" t="s">
        <v>786</v>
      </c>
      <c r="E425" t="s">
        <v>128</v>
      </c>
      <c r="F425" t="s">
        <v>787</v>
      </c>
      <c r="G425" s="18">
        <v>0.1192487045</v>
      </c>
      <c r="H425" t="s">
        <v>64</v>
      </c>
      <c r="I425" t="s">
        <v>130</v>
      </c>
      <c r="J425" t="s">
        <v>2783</v>
      </c>
      <c r="K425" s="18">
        <v>0.70277487449999998</v>
      </c>
      <c r="L425" t="s">
        <v>64</v>
      </c>
      <c r="M425" t="s">
        <v>130</v>
      </c>
      <c r="N425" t="s">
        <v>789</v>
      </c>
      <c r="O425" s="18">
        <v>0.85211498730000002</v>
      </c>
      <c r="P425" t="s">
        <v>1398</v>
      </c>
      <c r="Q425" t="s">
        <v>134</v>
      </c>
      <c r="R425" t="s">
        <v>1399</v>
      </c>
      <c r="S425" s="18">
        <v>0.80672320350000004</v>
      </c>
      <c r="T425" t="s">
        <v>675</v>
      </c>
      <c r="U425" t="s">
        <v>130</v>
      </c>
      <c r="V425" t="s">
        <v>676</v>
      </c>
      <c r="W425" s="18">
        <v>1.0651439993</v>
      </c>
      <c r="X425" t="s">
        <v>64</v>
      </c>
      <c r="Y425" t="s">
        <v>130</v>
      </c>
      <c r="Z425" t="s">
        <v>994</v>
      </c>
      <c r="AA425" s="18">
        <v>0.80672320350000004</v>
      </c>
      <c r="AB425" t="s">
        <v>791</v>
      </c>
      <c r="AC425" t="s">
        <v>128</v>
      </c>
      <c r="AD425" t="s">
        <v>792</v>
      </c>
      <c r="AE425" s="18">
        <v>0.35118349929999998</v>
      </c>
      <c r="AF425" t="s">
        <v>2784</v>
      </c>
      <c r="AG425" t="s">
        <v>143</v>
      </c>
      <c r="AH425" t="s">
        <v>2785</v>
      </c>
      <c r="AI425" s="18">
        <v>7.9933123499999995E-2</v>
      </c>
      <c r="AJ425" t="s">
        <v>2786</v>
      </c>
      <c r="AK425" t="s">
        <v>134</v>
      </c>
      <c r="AL425" t="s">
        <v>2787</v>
      </c>
      <c r="AM425" t="s">
        <v>2786</v>
      </c>
      <c r="AN425" t="s">
        <v>134</v>
      </c>
      <c r="AO425" t="s">
        <v>2787</v>
      </c>
      <c r="AP425" s="18">
        <v>7.9933123499999995E-2</v>
      </c>
      <c r="AQ425" t="s">
        <v>123</v>
      </c>
      <c r="AR425" t="b">
        <f>ISNUMBER(SEARCH('Consulta Por Puntos Baloto'!$E$5,B425,1))</f>
        <v>0</v>
      </c>
      <c r="AS425">
        <f t="shared" si="12"/>
        <v>35</v>
      </c>
      <c r="AT425" t="str">
        <f t="shared" si="13"/>
        <v>Punto red</v>
      </c>
    </row>
    <row r="426" spans="1:46">
      <c r="A426" t="s">
        <v>2788</v>
      </c>
      <c r="B426" t="s">
        <v>2789</v>
      </c>
      <c r="C426" s="18">
        <v>0.25580050100000001</v>
      </c>
      <c r="D426" t="s">
        <v>668</v>
      </c>
      <c r="E426" t="s">
        <v>128</v>
      </c>
      <c r="F426" t="s">
        <v>669</v>
      </c>
      <c r="G426" s="18">
        <v>0.2350263638</v>
      </c>
      <c r="H426" t="s">
        <v>64</v>
      </c>
      <c r="I426" t="s">
        <v>130</v>
      </c>
      <c r="J426" t="s">
        <v>677</v>
      </c>
      <c r="K426" s="18">
        <v>0.40815259100000001</v>
      </c>
      <c r="L426" t="s">
        <v>990</v>
      </c>
      <c r="M426" t="s">
        <v>130</v>
      </c>
      <c r="N426" t="s">
        <v>991</v>
      </c>
      <c r="O426" s="18">
        <v>1.0954360994000001</v>
      </c>
      <c r="P426" t="s">
        <v>992</v>
      </c>
      <c r="Q426" t="s">
        <v>134</v>
      </c>
      <c r="R426" t="s">
        <v>993</v>
      </c>
      <c r="S426" s="18">
        <v>2.3106204385</v>
      </c>
      <c r="T426" t="s">
        <v>675</v>
      </c>
      <c r="U426" t="s">
        <v>130</v>
      </c>
      <c r="V426" t="s">
        <v>676</v>
      </c>
      <c r="W426" s="18">
        <v>0.2350263638</v>
      </c>
      <c r="X426" t="s">
        <v>64</v>
      </c>
      <c r="Y426" t="s">
        <v>130</v>
      </c>
      <c r="Z426" t="s">
        <v>677</v>
      </c>
      <c r="AA426" s="18">
        <v>0.40815259100000001</v>
      </c>
      <c r="AB426" t="s">
        <v>2790</v>
      </c>
      <c r="AC426" t="s">
        <v>128</v>
      </c>
      <c r="AD426" t="s">
        <v>2791</v>
      </c>
      <c r="AE426" s="18">
        <v>0.131711313</v>
      </c>
      <c r="AF426" t="s">
        <v>2792</v>
      </c>
      <c r="AG426" t="s">
        <v>143</v>
      </c>
      <c r="AH426" t="s">
        <v>2793</v>
      </c>
      <c r="AI426" s="18">
        <v>4.42431197E-2</v>
      </c>
      <c r="AJ426" t="s">
        <v>2794</v>
      </c>
      <c r="AK426" t="s">
        <v>134</v>
      </c>
      <c r="AL426" t="s">
        <v>2795</v>
      </c>
      <c r="AM426" t="s">
        <v>2794</v>
      </c>
      <c r="AN426" t="s">
        <v>134</v>
      </c>
      <c r="AO426" t="s">
        <v>2795</v>
      </c>
      <c r="AP426" s="18">
        <v>4.42431197E-2</v>
      </c>
      <c r="AQ426" t="s">
        <v>123</v>
      </c>
      <c r="AR426" t="b">
        <f>ISNUMBER(SEARCH('Consulta Por Puntos Baloto'!$E$5,B426,1))</f>
        <v>0</v>
      </c>
      <c r="AS426">
        <f t="shared" si="12"/>
        <v>35</v>
      </c>
      <c r="AT426" t="str">
        <f t="shared" si="13"/>
        <v>Punto red</v>
      </c>
    </row>
    <row r="427" spans="1:46">
      <c r="A427" t="s">
        <v>2796</v>
      </c>
      <c r="B427" t="s">
        <v>2797</v>
      </c>
      <c r="C427" s="18">
        <v>2.4345206057</v>
      </c>
      <c r="D427" t="s">
        <v>1001</v>
      </c>
      <c r="E427" t="s">
        <v>128</v>
      </c>
      <c r="F427" t="s">
        <v>1002</v>
      </c>
      <c r="G427" s="18">
        <v>0.31011877900000001</v>
      </c>
      <c r="H427" t="s">
        <v>670</v>
      </c>
      <c r="I427" t="s">
        <v>130</v>
      </c>
      <c r="J427" t="s">
        <v>671</v>
      </c>
      <c r="K427" s="18">
        <v>0.94869944279999996</v>
      </c>
      <c r="L427" t="s">
        <v>64</v>
      </c>
      <c r="M427" t="s">
        <v>130</v>
      </c>
      <c r="N427" t="s">
        <v>672</v>
      </c>
      <c r="O427" s="18">
        <v>2.3513275942999998</v>
      </c>
      <c r="P427" t="s">
        <v>699</v>
      </c>
      <c r="Q427" t="s">
        <v>134</v>
      </c>
      <c r="R427" t="s">
        <v>700</v>
      </c>
      <c r="S427" s="18">
        <v>3.308959421</v>
      </c>
      <c r="T427" t="s">
        <v>675</v>
      </c>
      <c r="U427" t="s">
        <v>130</v>
      </c>
      <c r="V427" t="s">
        <v>676</v>
      </c>
      <c r="W427" s="18">
        <v>2.7781820139</v>
      </c>
      <c r="X427" t="s">
        <v>64</v>
      </c>
      <c r="Y427" t="s">
        <v>130</v>
      </c>
      <c r="Z427" t="s">
        <v>1011</v>
      </c>
      <c r="AA427" s="18">
        <v>1.5139981073</v>
      </c>
      <c r="AB427" t="s">
        <v>691</v>
      </c>
      <c r="AC427" t="s">
        <v>128</v>
      </c>
      <c r="AD427" t="s">
        <v>692</v>
      </c>
      <c r="AE427" s="18">
        <v>0.1274344812</v>
      </c>
      <c r="AF427" t="s">
        <v>2798</v>
      </c>
      <c r="AG427" t="s">
        <v>143</v>
      </c>
      <c r="AH427" t="s">
        <v>2799</v>
      </c>
      <c r="AI427" s="18">
        <v>8.4098096900000002E-2</v>
      </c>
      <c r="AJ427" t="s">
        <v>2800</v>
      </c>
      <c r="AK427" t="s">
        <v>134</v>
      </c>
      <c r="AL427" t="s">
        <v>2801</v>
      </c>
      <c r="AM427" t="s">
        <v>2800</v>
      </c>
      <c r="AN427" t="s">
        <v>134</v>
      </c>
      <c r="AO427" t="s">
        <v>2801</v>
      </c>
      <c r="AP427" s="18">
        <v>8.4098096900000002E-2</v>
      </c>
      <c r="AQ427" t="s">
        <v>123</v>
      </c>
      <c r="AR427" t="b">
        <f>ISNUMBER(SEARCH('Consulta Por Puntos Baloto'!$E$5,B427,1))</f>
        <v>0</v>
      </c>
      <c r="AS427">
        <f t="shared" si="12"/>
        <v>35</v>
      </c>
      <c r="AT427" t="str">
        <f t="shared" si="13"/>
        <v>Punto red</v>
      </c>
    </row>
    <row r="428" spans="1:46">
      <c r="A428" t="s">
        <v>2802</v>
      </c>
      <c r="B428" t="s">
        <v>2803</v>
      </c>
      <c r="C428" s="18">
        <v>0.5537398576</v>
      </c>
      <c r="D428" t="s">
        <v>202</v>
      </c>
      <c r="E428" t="s">
        <v>128</v>
      </c>
      <c r="F428" t="s">
        <v>203</v>
      </c>
      <c r="G428" s="18">
        <v>0.28321238479999999</v>
      </c>
      <c r="H428" t="s">
        <v>64</v>
      </c>
      <c r="I428" t="s">
        <v>130</v>
      </c>
      <c r="J428" t="s">
        <v>204</v>
      </c>
      <c r="K428" s="18">
        <v>1.4052121055</v>
      </c>
      <c r="L428" t="s">
        <v>64</v>
      </c>
      <c r="M428" t="s">
        <v>130</v>
      </c>
      <c r="N428" t="s">
        <v>1668</v>
      </c>
      <c r="O428" s="18">
        <v>0.74218407580000001</v>
      </c>
      <c r="P428" t="s">
        <v>207</v>
      </c>
      <c r="Q428" t="s">
        <v>134</v>
      </c>
      <c r="R428" t="s">
        <v>208</v>
      </c>
      <c r="S428" s="18">
        <v>1.5982229316000001</v>
      </c>
      <c r="T428" t="s">
        <v>675</v>
      </c>
      <c r="U428" t="s">
        <v>130</v>
      </c>
      <c r="V428" t="s">
        <v>676</v>
      </c>
      <c r="W428" s="18">
        <v>1.5493085401</v>
      </c>
      <c r="X428" t="s">
        <v>64</v>
      </c>
      <c r="Y428" t="s">
        <v>130</v>
      </c>
      <c r="Z428" t="s">
        <v>209</v>
      </c>
      <c r="AA428" s="18">
        <v>1.1179695760999999</v>
      </c>
      <c r="AB428" t="s">
        <v>210</v>
      </c>
      <c r="AC428" t="s">
        <v>128</v>
      </c>
      <c r="AD428" t="s">
        <v>211</v>
      </c>
      <c r="AE428" s="18">
        <v>5.3359668499999999E-2</v>
      </c>
      <c r="AF428" t="s">
        <v>1071</v>
      </c>
      <c r="AG428" t="s">
        <v>143</v>
      </c>
      <c r="AH428" t="s">
        <v>1072</v>
      </c>
      <c r="AI428" s="18">
        <v>0.28699863730000003</v>
      </c>
      <c r="AJ428" t="s">
        <v>2804</v>
      </c>
      <c r="AK428" t="s">
        <v>134</v>
      </c>
      <c r="AL428" t="s">
        <v>2805</v>
      </c>
      <c r="AM428" t="s">
        <v>1071</v>
      </c>
      <c r="AN428" t="s">
        <v>143</v>
      </c>
      <c r="AO428" t="s">
        <v>1072</v>
      </c>
      <c r="AP428" s="18">
        <v>5.3359668499999999E-2</v>
      </c>
      <c r="AQ428" t="s">
        <v>123</v>
      </c>
      <c r="AR428" t="b">
        <f>ISNUMBER(SEARCH('Consulta Por Puntos Baloto'!$E$5,B428,1))</f>
        <v>0</v>
      </c>
      <c r="AS428">
        <f t="shared" si="12"/>
        <v>31</v>
      </c>
      <c r="AT428" t="str">
        <f t="shared" si="13"/>
        <v>Punto pago</v>
      </c>
    </row>
    <row r="429" spans="1:46">
      <c r="A429" t="s">
        <v>2806</v>
      </c>
      <c r="B429" t="s">
        <v>2807</v>
      </c>
      <c r="C429" s="18">
        <v>1.7174361117000001</v>
      </c>
      <c r="D429" t="s">
        <v>1001</v>
      </c>
      <c r="E429" t="s">
        <v>128</v>
      </c>
      <c r="F429" t="s">
        <v>1002</v>
      </c>
      <c r="G429" s="18">
        <v>0.99286443619999998</v>
      </c>
      <c r="H429" t="s">
        <v>670</v>
      </c>
      <c r="I429" t="s">
        <v>130</v>
      </c>
      <c r="J429" t="s">
        <v>671</v>
      </c>
      <c r="K429" s="18">
        <v>1.6632146848</v>
      </c>
      <c r="L429" t="s">
        <v>64</v>
      </c>
      <c r="M429" t="s">
        <v>130</v>
      </c>
      <c r="N429" t="s">
        <v>672</v>
      </c>
      <c r="O429" s="18">
        <v>1.7358462319000001</v>
      </c>
      <c r="P429" t="s">
        <v>673</v>
      </c>
      <c r="Q429" t="s">
        <v>134</v>
      </c>
      <c r="R429" t="s">
        <v>674</v>
      </c>
      <c r="S429" s="18">
        <v>3.0073443302</v>
      </c>
      <c r="T429" t="s">
        <v>675</v>
      </c>
      <c r="U429" t="s">
        <v>130</v>
      </c>
      <c r="V429" t="s">
        <v>676</v>
      </c>
      <c r="W429" s="18">
        <v>2.0687652887999999</v>
      </c>
      <c r="X429" t="s">
        <v>64</v>
      </c>
      <c r="Y429" t="s">
        <v>130</v>
      </c>
      <c r="Z429" t="s">
        <v>1011</v>
      </c>
      <c r="AA429" s="18">
        <v>1.6604682148000001</v>
      </c>
      <c r="AB429" t="s">
        <v>678</v>
      </c>
      <c r="AC429" t="s">
        <v>128</v>
      </c>
      <c r="AD429" t="s">
        <v>679</v>
      </c>
      <c r="AE429" s="18">
        <v>0.39844567489999999</v>
      </c>
      <c r="AF429" t="s">
        <v>1012</v>
      </c>
      <c r="AG429" t="s">
        <v>143</v>
      </c>
      <c r="AH429" t="s">
        <v>1013</v>
      </c>
      <c r="AI429" s="18">
        <v>0.310415096</v>
      </c>
      <c r="AJ429" t="s">
        <v>2808</v>
      </c>
      <c r="AK429" t="s">
        <v>134</v>
      </c>
      <c r="AL429" t="s">
        <v>2809</v>
      </c>
      <c r="AM429" t="s">
        <v>2808</v>
      </c>
      <c r="AN429" t="s">
        <v>134</v>
      </c>
      <c r="AO429" t="s">
        <v>2809</v>
      </c>
      <c r="AP429" s="18">
        <v>0.310415096</v>
      </c>
      <c r="AQ429" t="s">
        <v>123</v>
      </c>
      <c r="AR429" t="b">
        <f>ISNUMBER(SEARCH('Consulta Por Puntos Baloto'!$E$5,B429,1))</f>
        <v>0</v>
      </c>
      <c r="AS429">
        <f t="shared" si="12"/>
        <v>35</v>
      </c>
      <c r="AT429" t="str">
        <f t="shared" si="13"/>
        <v>Punto red</v>
      </c>
    </row>
    <row r="430" spans="1:46">
      <c r="A430" t="s">
        <v>2810</v>
      </c>
      <c r="B430" t="s">
        <v>2811</v>
      </c>
      <c r="C430" s="18">
        <v>1.3095080401999999</v>
      </c>
      <c r="D430" t="s">
        <v>169</v>
      </c>
      <c r="E430" t="s">
        <v>128</v>
      </c>
      <c r="F430" t="s">
        <v>170</v>
      </c>
      <c r="G430" s="18">
        <v>0.47712940549999999</v>
      </c>
      <c r="H430" t="s">
        <v>64</v>
      </c>
      <c r="I430" t="s">
        <v>130</v>
      </c>
      <c r="J430" t="s">
        <v>175</v>
      </c>
      <c r="K430" s="18">
        <v>1.3832890785</v>
      </c>
      <c r="L430" t="s">
        <v>64</v>
      </c>
      <c r="M430" t="s">
        <v>130</v>
      </c>
      <c r="N430" t="s">
        <v>172</v>
      </c>
      <c r="O430" s="18">
        <v>0.45414859340000002</v>
      </c>
      <c r="P430" t="s">
        <v>173</v>
      </c>
      <c r="Q430" t="s">
        <v>134</v>
      </c>
      <c r="R430" t="s">
        <v>174</v>
      </c>
      <c r="S430" s="18">
        <v>0.59761553690000002</v>
      </c>
      <c r="T430" t="s">
        <v>64</v>
      </c>
      <c r="U430" t="s">
        <v>130</v>
      </c>
      <c r="V430" t="s">
        <v>171</v>
      </c>
      <c r="W430" s="18">
        <v>0.46233649020000001</v>
      </c>
      <c r="X430" t="s">
        <v>64</v>
      </c>
      <c r="Y430" t="s">
        <v>130</v>
      </c>
      <c r="Z430" t="s">
        <v>175</v>
      </c>
      <c r="AA430" s="18">
        <v>0.63885600919999996</v>
      </c>
      <c r="AB430" t="s">
        <v>176</v>
      </c>
      <c r="AC430" t="s">
        <v>128</v>
      </c>
      <c r="AD430" t="s">
        <v>177</v>
      </c>
      <c r="AE430" s="18">
        <v>0.39515592840000002</v>
      </c>
      <c r="AF430" t="s">
        <v>648</v>
      </c>
      <c r="AG430" t="s">
        <v>143</v>
      </c>
      <c r="AH430" t="s">
        <v>649</v>
      </c>
      <c r="AI430" s="18">
        <v>6.6367895900000001E-2</v>
      </c>
      <c r="AJ430" t="s">
        <v>2812</v>
      </c>
      <c r="AK430" t="s">
        <v>134</v>
      </c>
      <c r="AL430" t="s">
        <v>2813</v>
      </c>
      <c r="AM430" t="s">
        <v>2812</v>
      </c>
      <c r="AN430" t="s">
        <v>134</v>
      </c>
      <c r="AO430" t="s">
        <v>2813</v>
      </c>
      <c r="AP430" s="18">
        <v>6.6367895900000001E-2</v>
      </c>
      <c r="AQ430" t="s">
        <v>123</v>
      </c>
      <c r="AR430" t="b">
        <f>ISNUMBER(SEARCH('Consulta Por Puntos Baloto'!$E$5,B430,1))</f>
        <v>0</v>
      </c>
      <c r="AS430">
        <f t="shared" si="12"/>
        <v>35</v>
      </c>
      <c r="AT430" t="str">
        <f t="shared" si="13"/>
        <v>Punto red</v>
      </c>
    </row>
    <row r="431" spans="1:46">
      <c r="A431" t="s">
        <v>2814</v>
      </c>
      <c r="B431" t="s">
        <v>2815</v>
      </c>
      <c r="C431" s="18">
        <v>0.15669257019999999</v>
      </c>
      <c r="D431" t="s">
        <v>1001</v>
      </c>
      <c r="E431" t="s">
        <v>128</v>
      </c>
      <c r="F431" t="s">
        <v>1002</v>
      </c>
      <c r="G431" s="18">
        <v>3.4601510799999999E-2</v>
      </c>
      <c r="H431" t="s">
        <v>64</v>
      </c>
      <c r="I431" t="s">
        <v>130</v>
      </c>
      <c r="J431" t="s">
        <v>2685</v>
      </c>
      <c r="K431" s="18">
        <v>0.50040315719999995</v>
      </c>
      <c r="L431" t="s">
        <v>2686</v>
      </c>
      <c r="M431" t="s">
        <v>130</v>
      </c>
      <c r="N431" t="s">
        <v>2687</v>
      </c>
      <c r="O431" s="18">
        <v>0.34689695640000001</v>
      </c>
      <c r="P431" t="s">
        <v>992</v>
      </c>
      <c r="Q431" t="s">
        <v>134</v>
      </c>
      <c r="R431" t="s">
        <v>993</v>
      </c>
      <c r="S431" s="18">
        <v>3.0492890558000001</v>
      </c>
      <c r="T431" t="s">
        <v>675</v>
      </c>
      <c r="U431" t="s">
        <v>130</v>
      </c>
      <c r="V431" t="s">
        <v>676</v>
      </c>
      <c r="W431" s="18">
        <v>0.33245832949999998</v>
      </c>
      <c r="X431" t="s">
        <v>64</v>
      </c>
      <c r="Y431" t="s">
        <v>130</v>
      </c>
      <c r="Z431" t="s">
        <v>1011</v>
      </c>
      <c r="AA431" s="18">
        <v>0.50040315719999995</v>
      </c>
      <c r="AB431" t="s">
        <v>2688</v>
      </c>
      <c r="AC431" t="s">
        <v>128</v>
      </c>
      <c r="AD431" t="s">
        <v>2689</v>
      </c>
      <c r="AE431" s="18">
        <v>8.8010970699999996E-2</v>
      </c>
      <c r="AF431" t="s">
        <v>2698</v>
      </c>
      <c r="AG431" t="s">
        <v>143</v>
      </c>
      <c r="AH431" t="s">
        <v>2699</v>
      </c>
      <c r="AI431" s="18">
        <v>0.1550586122</v>
      </c>
      <c r="AJ431" t="s">
        <v>2700</v>
      </c>
      <c r="AK431" t="s">
        <v>134</v>
      </c>
      <c r="AL431" t="s">
        <v>2701</v>
      </c>
      <c r="AM431" t="s">
        <v>64</v>
      </c>
      <c r="AN431" t="s">
        <v>130</v>
      </c>
      <c r="AO431" t="s">
        <v>2685</v>
      </c>
      <c r="AP431" s="18">
        <v>3.4601510799999999E-2</v>
      </c>
      <c r="AQ431" t="s">
        <v>123</v>
      </c>
      <c r="AR431" t="b">
        <f>ISNUMBER(SEARCH('Consulta Por Puntos Baloto'!$E$5,B431,1))</f>
        <v>0</v>
      </c>
      <c r="AS431">
        <f t="shared" si="12"/>
        <v>7</v>
      </c>
      <c r="AT431" t="str">
        <f t="shared" si="13"/>
        <v>Cajero automático</v>
      </c>
    </row>
    <row r="432" spans="1:46">
      <c r="A432" t="s">
        <v>2816</v>
      </c>
      <c r="B432" t="s">
        <v>2817</v>
      </c>
      <c r="C432" s="18">
        <v>1.3374162506</v>
      </c>
      <c r="D432" t="s">
        <v>169</v>
      </c>
      <c r="E432" t="s">
        <v>128</v>
      </c>
      <c r="F432" t="s">
        <v>170</v>
      </c>
      <c r="G432" s="18">
        <v>0.52443000409999996</v>
      </c>
      <c r="H432" t="s">
        <v>64</v>
      </c>
      <c r="I432" t="s">
        <v>130</v>
      </c>
      <c r="J432" t="s">
        <v>586</v>
      </c>
      <c r="K432" s="18">
        <v>1.1095449343999999</v>
      </c>
      <c r="L432" t="s">
        <v>64</v>
      </c>
      <c r="M432" t="s">
        <v>130</v>
      </c>
      <c r="N432" t="s">
        <v>172</v>
      </c>
      <c r="O432" s="18">
        <v>2.2340334944000002</v>
      </c>
      <c r="P432" t="s">
        <v>173</v>
      </c>
      <c r="Q432" t="s">
        <v>134</v>
      </c>
      <c r="R432" t="s">
        <v>174</v>
      </c>
      <c r="S432" s="18">
        <v>2.3952629720999998</v>
      </c>
      <c r="T432" t="s">
        <v>64</v>
      </c>
      <c r="U432" t="s">
        <v>130</v>
      </c>
      <c r="V432" t="s">
        <v>171</v>
      </c>
      <c r="W432" s="18">
        <v>2.3344565828000001</v>
      </c>
      <c r="X432" t="s">
        <v>64</v>
      </c>
      <c r="Y432" t="s">
        <v>130</v>
      </c>
      <c r="Z432" t="s">
        <v>175</v>
      </c>
      <c r="AA432" s="18">
        <v>2.4168696266</v>
      </c>
      <c r="AB432" t="s">
        <v>176</v>
      </c>
      <c r="AC432" t="s">
        <v>128</v>
      </c>
      <c r="AD432" t="s">
        <v>177</v>
      </c>
      <c r="AE432" s="18">
        <v>0.22756442930000001</v>
      </c>
      <c r="AF432" t="s">
        <v>2818</v>
      </c>
      <c r="AG432" t="s">
        <v>143</v>
      </c>
      <c r="AH432" t="s">
        <v>2819</v>
      </c>
      <c r="AI432" s="18">
        <v>0.2270297577</v>
      </c>
      <c r="AJ432" t="s">
        <v>2820</v>
      </c>
      <c r="AK432" t="s">
        <v>134</v>
      </c>
      <c r="AL432" t="s">
        <v>2821</v>
      </c>
      <c r="AM432" t="s">
        <v>2820</v>
      </c>
      <c r="AN432" t="s">
        <v>134</v>
      </c>
      <c r="AO432" t="s">
        <v>2821</v>
      </c>
      <c r="AP432" s="18">
        <v>0.2270297577</v>
      </c>
      <c r="AQ432" t="s">
        <v>123</v>
      </c>
      <c r="AR432" t="b">
        <f>ISNUMBER(SEARCH('Consulta Por Puntos Baloto'!$E$5,B432,1))</f>
        <v>0</v>
      </c>
      <c r="AS432">
        <f t="shared" si="12"/>
        <v>35</v>
      </c>
      <c r="AT432" t="str">
        <f t="shared" si="13"/>
        <v>Punto red</v>
      </c>
    </row>
    <row r="433" spans="1:46">
      <c r="A433" t="s">
        <v>2822</v>
      </c>
      <c r="B433" t="s">
        <v>2823</v>
      </c>
      <c r="C433" s="18">
        <v>0.78614732740000004</v>
      </c>
      <c r="D433" t="s">
        <v>169</v>
      </c>
      <c r="E433" t="s">
        <v>128</v>
      </c>
      <c r="F433" t="s">
        <v>170</v>
      </c>
      <c r="G433" s="18">
        <v>0.37049559609999999</v>
      </c>
      <c r="H433" t="s">
        <v>64</v>
      </c>
      <c r="I433" t="s">
        <v>130</v>
      </c>
      <c r="J433" t="s">
        <v>2824</v>
      </c>
      <c r="K433" s="18">
        <v>0.55572365099999999</v>
      </c>
      <c r="L433" t="s">
        <v>64</v>
      </c>
      <c r="M433" t="s">
        <v>130</v>
      </c>
      <c r="N433" t="s">
        <v>172</v>
      </c>
      <c r="O433" s="18">
        <v>1.8502587379</v>
      </c>
      <c r="P433" t="s">
        <v>173</v>
      </c>
      <c r="Q433" t="s">
        <v>134</v>
      </c>
      <c r="R433" t="s">
        <v>174</v>
      </c>
      <c r="S433" s="18">
        <v>2.0067545046999999</v>
      </c>
      <c r="T433" t="s">
        <v>64</v>
      </c>
      <c r="U433" t="s">
        <v>130</v>
      </c>
      <c r="V433" t="s">
        <v>171</v>
      </c>
      <c r="W433" s="18">
        <v>1.9914843115</v>
      </c>
      <c r="X433" t="s">
        <v>64</v>
      </c>
      <c r="Y433" t="s">
        <v>130</v>
      </c>
      <c r="Z433" t="s">
        <v>175</v>
      </c>
      <c r="AA433" s="18">
        <v>2.0196368441999999</v>
      </c>
      <c r="AB433" t="s">
        <v>176</v>
      </c>
      <c r="AC433" t="s">
        <v>128</v>
      </c>
      <c r="AD433" t="s">
        <v>177</v>
      </c>
      <c r="AE433" s="18">
        <v>9.6281628699999997E-2</v>
      </c>
      <c r="AF433" t="s">
        <v>2825</v>
      </c>
      <c r="AG433" t="s">
        <v>143</v>
      </c>
      <c r="AH433" t="s">
        <v>2826</v>
      </c>
      <c r="AI433" s="18">
        <v>7.6154713099999993E-2</v>
      </c>
      <c r="AJ433" t="s">
        <v>2827</v>
      </c>
      <c r="AK433" t="s">
        <v>134</v>
      </c>
      <c r="AL433" t="s">
        <v>2828</v>
      </c>
      <c r="AM433" t="s">
        <v>2827</v>
      </c>
      <c r="AN433" t="s">
        <v>134</v>
      </c>
      <c r="AO433" t="s">
        <v>2828</v>
      </c>
      <c r="AP433" s="18">
        <v>7.6154713099999993E-2</v>
      </c>
      <c r="AQ433" t="s">
        <v>123</v>
      </c>
      <c r="AR433" t="b">
        <f>ISNUMBER(SEARCH('Consulta Por Puntos Baloto'!$E$5,B433,1))</f>
        <v>0</v>
      </c>
      <c r="AS433">
        <f t="shared" si="12"/>
        <v>35</v>
      </c>
      <c r="AT433" t="str">
        <f t="shared" si="13"/>
        <v>Punto red</v>
      </c>
    </row>
    <row r="434" spans="1:46">
      <c r="A434" t="s">
        <v>2829</v>
      </c>
      <c r="B434" t="s">
        <v>2830</v>
      </c>
      <c r="C434" s="18">
        <v>1.8264702346999999</v>
      </c>
      <c r="D434" t="s">
        <v>786</v>
      </c>
      <c r="E434" t="s">
        <v>128</v>
      </c>
      <c r="F434" t="s">
        <v>787</v>
      </c>
      <c r="G434" s="18">
        <v>1.4197343150999999</v>
      </c>
      <c r="H434" t="s">
        <v>2831</v>
      </c>
      <c r="I434" t="s">
        <v>130</v>
      </c>
      <c r="J434" t="s">
        <v>2832</v>
      </c>
      <c r="K434" s="18">
        <v>1.9996739172</v>
      </c>
      <c r="L434" t="s">
        <v>2496</v>
      </c>
      <c r="M434" t="s">
        <v>130</v>
      </c>
      <c r="N434" t="s">
        <v>2497</v>
      </c>
      <c r="O434" s="18">
        <v>2.3392284288999998</v>
      </c>
      <c r="P434" t="s">
        <v>207</v>
      </c>
      <c r="Q434" t="s">
        <v>134</v>
      </c>
      <c r="R434" t="s">
        <v>208</v>
      </c>
      <c r="S434" s="18">
        <v>1.8273833531999999</v>
      </c>
      <c r="T434" t="s">
        <v>675</v>
      </c>
      <c r="U434" t="s">
        <v>130</v>
      </c>
      <c r="V434" t="s">
        <v>676</v>
      </c>
      <c r="W434" s="18">
        <v>1.5324009369</v>
      </c>
      <c r="X434" t="s">
        <v>64</v>
      </c>
      <c r="Y434" t="s">
        <v>130</v>
      </c>
      <c r="Z434" t="s">
        <v>790</v>
      </c>
      <c r="AA434" s="18">
        <v>1.6958136588999999</v>
      </c>
      <c r="AB434" t="s">
        <v>2498</v>
      </c>
      <c r="AC434" t="s">
        <v>128</v>
      </c>
      <c r="AD434" t="s">
        <v>2499</v>
      </c>
      <c r="AE434" s="18">
        <v>0.32663292090000001</v>
      </c>
      <c r="AF434" t="s">
        <v>2833</v>
      </c>
      <c r="AG434" t="s">
        <v>143</v>
      </c>
      <c r="AH434" t="s">
        <v>2834</v>
      </c>
      <c r="AI434" s="18">
        <v>3.6986543599999998E-2</v>
      </c>
      <c r="AJ434" t="s">
        <v>2835</v>
      </c>
      <c r="AK434" t="s">
        <v>134</v>
      </c>
      <c r="AL434" t="s">
        <v>2836</v>
      </c>
      <c r="AM434" t="s">
        <v>2835</v>
      </c>
      <c r="AN434" t="s">
        <v>134</v>
      </c>
      <c r="AO434" t="s">
        <v>2836</v>
      </c>
      <c r="AP434" s="18">
        <v>3.6986543599999998E-2</v>
      </c>
      <c r="AQ434" t="s">
        <v>123</v>
      </c>
      <c r="AR434" t="b">
        <f>ISNUMBER(SEARCH('Consulta Por Puntos Baloto'!$E$5,B434,1))</f>
        <v>0</v>
      </c>
      <c r="AS434">
        <f t="shared" si="12"/>
        <v>35</v>
      </c>
      <c r="AT434" t="str">
        <f t="shared" si="13"/>
        <v>Punto red</v>
      </c>
    </row>
    <row r="435" spans="1:46">
      <c r="A435" t="s">
        <v>2837</v>
      </c>
      <c r="B435" t="s">
        <v>2838</v>
      </c>
      <c r="C435" s="18">
        <v>0.88628773240000003</v>
      </c>
      <c r="D435" t="s">
        <v>563</v>
      </c>
      <c r="E435" t="s">
        <v>128</v>
      </c>
      <c r="F435" t="s">
        <v>564</v>
      </c>
      <c r="G435" s="18">
        <v>0.24088007710000001</v>
      </c>
      <c r="H435" t="s">
        <v>567</v>
      </c>
      <c r="I435" t="s">
        <v>130</v>
      </c>
      <c r="J435" t="s">
        <v>568</v>
      </c>
      <c r="K435" s="18">
        <v>0.24088007710000001</v>
      </c>
      <c r="L435" t="s">
        <v>567</v>
      </c>
      <c r="M435" t="s">
        <v>130</v>
      </c>
      <c r="N435" t="s">
        <v>568</v>
      </c>
      <c r="O435" s="18">
        <v>1.4024976094999999</v>
      </c>
      <c r="P435" t="s">
        <v>441</v>
      </c>
      <c r="Q435" t="s">
        <v>134</v>
      </c>
      <c r="R435" t="s">
        <v>442</v>
      </c>
      <c r="S435" s="18">
        <v>1.6657233623000001</v>
      </c>
      <c r="T435" t="s">
        <v>136</v>
      </c>
      <c r="U435" t="s">
        <v>130</v>
      </c>
      <c r="V435" t="s">
        <v>137</v>
      </c>
      <c r="W435" s="18">
        <v>0.86299094710000002</v>
      </c>
      <c r="X435" t="s">
        <v>64</v>
      </c>
      <c r="Y435" t="s">
        <v>130</v>
      </c>
      <c r="Z435" t="s">
        <v>569</v>
      </c>
      <c r="AA435" s="18">
        <v>0.545119507</v>
      </c>
      <c r="AB435" s="19" t="s">
        <v>443</v>
      </c>
      <c r="AC435" t="s">
        <v>128</v>
      </c>
      <c r="AD435" t="s">
        <v>444</v>
      </c>
      <c r="AE435" s="18">
        <v>0.19290518470000001</v>
      </c>
      <c r="AF435" t="s">
        <v>2839</v>
      </c>
      <c r="AG435" t="s">
        <v>143</v>
      </c>
      <c r="AH435" t="s">
        <v>2840</v>
      </c>
      <c r="AI435" s="18">
        <v>0.11115893910000001</v>
      </c>
      <c r="AJ435" t="s">
        <v>2841</v>
      </c>
      <c r="AK435" t="s">
        <v>134</v>
      </c>
      <c r="AL435" t="s">
        <v>2842</v>
      </c>
      <c r="AM435" t="s">
        <v>2841</v>
      </c>
      <c r="AN435" t="s">
        <v>134</v>
      </c>
      <c r="AO435" t="s">
        <v>2842</v>
      </c>
      <c r="AP435" s="18">
        <v>0.11115893910000001</v>
      </c>
      <c r="AQ435" t="s">
        <v>123</v>
      </c>
      <c r="AR435" t="b">
        <f>ISNUMBER(SEARCH('Consulta Por Puntos Baloto'!$E$5,B435,1))</f>
        <v>0</v>
      </c>
      <c r="AS435">
        <f t="shared" si="12"/>
        <v>35</v>
      </c>
      <c r="AT435" t="str">
        <f t="shared" si="13"/>
        <v>Punto red</v>
      </c>
    </row>
    <row r="436" spans="1:46">
      <c r="A436" t="s">
        <v>2843</v>
      </c>
      <c r="B436" t="s">
        <v>2844</v>
      </c>
      <c r="C436" s="18">
        <v>4.7967538938000001</v>
      </c>
      <c r="D436" t="s">
        <v>526</v>
      </c>
      <c r="E436" t="s">
        <v>128</v>
      </c>
      <c r="F436" t="s">
        <v>527</v>
      </c>
      <c r="G436" s="18">
        <v>0.70651245380000005</v>
      </c>
      <c r="H436" t="s">
        <v>64</v>
      </c>
      <c r="I436" t="s">
        <v>130</v>
      </c>
      <c r="J436" t="s">
        <v>661</v>
      </c>
      <c r="K436" s="18">
        <v>2.4442577384000002</v>
      </c>
      <c r="L436" t="s">
        <v>64</v>
      </c>
      <c r="M436" t="s">
        <v>130</v>
      </c>
      <c r="N436" t="s">
        <v>529</v>
      </c>
      <c r="O436" s="18">
        <v>1.2320893072000001</v>
      </c>
      <c r="P436" t="s">
        <v>530</v>
      </c>
      <c r="Q436" t="s">
        <v>134</v>
      </c>
      <c r="R436" t="s">
        <v>531</v>
      </c>
      <c r="S436" s="18">
        <v>4.5640485237000004</v>
      </c>
      <c r="T436" t="s">
        <v>515</v>
      </c>
      <c r="U436" t="s">
        <v>130</v>
      </c>
      <c r="V436" t="s">
        <v>516</v>
      </c>
      <c r="W436" s="18">
        <v>3.7988125124000001</v>
      </c>
      <c r="X436" t="s">
        <v>64</v>
      </c>
      <c r="Y436" t="s">
        <v>130</v>
      </c>
      <c r="Z436" t="s">
        <v>532</v>
      </c>
      <c r="AA436" s="18">
        <v>2.6679386677000001</v>
      </c>
      <c r="AB436" t="s">
        <v>533</v>
      </c>
      <c r="AC436" t="s">
        <v>128</v>
      </c>
      <c r="AD436" t="s">
        <v>534</v>
      </c>
      <c r="AE436" s="18">
        <v>0.1999771836</v>
      </c>
      <c r="AF436" t="s">
        <v>662</v>
      </c>
      <c r="AG436" t="s">
        <v>143</v>
      </c>
      <c r="AH436" t="s">
        <v>663</v>
      </c>
      <c r="AI436" s="18">
        <v>7.1846860700000001E-2</v>
      </c>
      <c r="AJ436" t="s">
        <v>2845</v>
      </c>
      <c r="AK436" t="s">
        <v>134</v>
      </c>
      <c r="AL436" t="s">
        <v>2846</v>
      </c>
      <c r="AM436" t="s">
        <v>2845</v>
      </c>
      <c r="AN436" t="s">
        <v>134</v>
      </c>
      <c r="AO436" t="s">
        <v>2846</v>
      </c>
      <c r="AP436" s="18">
        <v>7.1846860700000001E-2</v>
      </c>
      <c r="AQ436" t="s">
        <v>123</v>
      </c>
      <c r="AR436" t="b">
        <f>ISNUMBER(SEARCH('Consulta Por Puntos Baloto'!$E$5,B436,1))</f>
        <v>0</v>
      </c>
      <c r="AS436">
        <f t="shared" si="12"/>
        <v>35</v>
      </c>
      <c r="AT436" t="str">
        <f t="shared" si="13"/>
        <v>Punto red</v>
      </c>
    </row>
    <row r="437" spans="1:46">
      <c r="A437" t="s">
        <v>2847</v>
      </c>
      <c r="B437" t="s">
        <v>2848</v>
      </c>
      <c r="C437" s="18">
        <v>5.9219010795000004</v>
      </c>
      <c r="D437" t="s">
        <v>127</v>
      </c>
      <c r="E437" t="s">
        <v>128</v>
      </c>
      <c r="F437" t="s">
        <v>129</v>
      </c>
      <c r="G437" s="18">
        <v>2.7944476460000001</v>
      </c>
      <c r="H437" t="s">
        <v>64</v>
      </c>
      <c r="I437" t="s">
        <v>130</v>
      </c>
      <c r="J437" t="s">
        <v>369</v>
      </c>
      <c r="K437" s="18">
        <v>7.6169827407000001</v>
      </c>
      <c r="L437" t="s">
        <v>64</v>
      </c>
      <c r="M437" t="s">
        <v>130</v>
      </c>
      <c r="N437" t="s">
        <v>370</v>
      </c>
      <c r="O437" s="18">
        <v>5.9472818605000004</v>
      </c>
      <c r="P437" t="s">
        <v>133</v>
      </c>
      <c r="Q437" t="s">
        <v>134</v>
      </c>
      <c r="R437" t="s">
        <v>135</v>
      </c>
      <c r="S437" s="18">
        <v>9.0708347909999993</v>
      </c>
      <c r="T437" t="s">
        <v>371</v>
      </c>
      <c r="U437" t="s">
        <v>130</v>
      </c>
      <c r="V437" t="s">
        <v>372</v>
      </c>
      <c r="W437" s="18">
        <v>8.0730148494999998</v>
      </c>
      <c r="X437" t="s">
        <v>64</v>
      </c>
      <c r="Y437" t="s">
        <v>130</v>
      </c>
      <c r="Z437" t="s">
        <v>373</v>
      </c>
      <c r="AA437" s="18">
        <v>6.0335768334999997</v>
      </c>
      <c r="AB437" t="s">
        <v>140</v>
      </c>
      <c r="AC437" t="s">
        <v>128</v>
      </c>
      <c r="AD437" t="s">
        <v>141</v>
      </c>
      <c r="AE437" s="18">
        <v>0.1662577623</v>
      </c>
      <c r="AF437" t="s">
        <v>2849</v>
      </c>
      <c r="AG437" t="s">
        <v>143</v>
      </c>
      <c r="AH437" t="s">
        <v>2850</v>
      </c>
      <c r="AI437" s="18">
        <v>6.96928609E-2</v>
      </c>
      <c r="AJ437" t="s">
        <v>2851</v>
      </c>
      <c r="AK437" t="s">
        <v>134</v>
      </c>
      <c r="AL437" t="s">
        <v>2852</v>
      </c>
      <c r="AM437" t="s">
        <v>2851</v>
      </c>
      <c r="AN437" t="s">
        <v>134</v>
      </c>
      <c r="AO437" t="s">
        <v>2852</v>
      </c>
      <c r="AP437" s="18">
        <v>6.96928609E-2</v>
      </c>
      <c r="AQ437" t="s">
        <v>123</v>
      </c>
      <c r="AR437" t="b">
        <f>ISNUMBER(SEARCH('Consulta Por Puntos Baloto'!$E$5,B437,1))</f>
        <v>0</v>
      </c>
      <c r="AS437">
        <f t="shared" si="12"/>
        <v>35</v>
      </c>
      <c r="AT437" t="str">
        <f t="shared" si="13"/>
        <v>Punto red</v>
      </c>
    </row>
    <row r="438" spans="1:46">
      <c r="A438" t="s">
        <v>2853</v>
      </c>
      <c r="B438" t="s">
        <v>2854</v>
      </c>
      <c r="C438" s="18">
        <v>1.8697354358</v>
      </c>
      <c r="D438" t="s">
        <v>541</v>
      </c>
      <c r="E438" t="s">
        <v>128</v>
      </c>
      <c r="F438" t="s">
        <v>542</v>
      </c>
      <c r="G438" s="18">
        <v>0.48041183949999999</v>
      </c>
      <c r="H438" t="s">
        <v>205</v>
      </c>
      <c r="I438" t="s">
        <v>130</v>
      </c>
      <c r="J438" t="s">
        <v>206</v>
      </c>
      <c r="K438" s="18">
        <v>1.6585388726000001</v>
      </c>
      <c r="L438" t="s">
        <v>64</v>
      </c>
      <c r="M438" t="s">
        <v>130</v>
      </c>
      <c r="N438" t="s">
        <v>370</v>
      </c>
      <c r="O438" s="18">
        <v>1.5817634653999999</v>
      </c>
      <c r="P438" t="s">
        <v>133</v>
      </c>
      <c r="Q438" t="s">
        <v>134</v>
      </c>
      <c r="R438" t="s">
        <v>135</v>
      </c>
      <c r="S438" s="18">
        <v>2.2213233540999999</v>
      </c>
      <c r="T438" t="s">
        <v>371</v>
      </c>
      <c r="U438" t="s">
        <v>130</v>
      </c>
      <c r="V438" t="s">
        <v>372</v>
      </c>
      <c r="W438" s="18">
        <v>1.9952420618</v>
      </c>
      <c r="X438" t="s">
        <v>64</v>
      </c>
      <c r="Y438" t="s">
        <v>130</v>
      </c>
      <c r="Z438" t="s">
        <v>373</v>
      </c>
      <c r="AA438" s="18">
        <v>1.3827719351000001</v>
      </c>
      <c r="AB438" s="19" t="s">
        <v>963</v>
      </c>
      <c r="AC438" t="s">
        <v>128</v>
      </c>
      <c r="AD438" t="s">
        <v>964</v>
      </c>
      <c r="AE438" s="18">
        <v>0.37489904239999999</v>
      </c>
      <c r="AF438" t="s">
        <v>2855</v>
      </c>
      <c r="AG438" t="s">
        <v>143</v>
      </c>
      <c r="AH438" t="s">
        <v>2856</v>
      </c>
      <c r="AI438" s="18">
        <v>0.24568406919999999</v>
      </c>
      <c r="AJ438" t="s">
        <v>2857</v>
      </c>
      <c r="AK438" t="s">
        <v>134</v>
      </c>
      <c r="AL438" t="s">
        <v>2858</v>
      </c>
      <c r="AM438" t="s">
        <v>2857</v>
      </c>
      <c r="AN438" t="s">
        <v>134</v>
      </c>
      <c r="AO438" t="s">
        <v>2858</v>
      </c>
      <c r="AP438" s="18">
        <v>0.24568406919999999</v>
      </c>
      <c r="AQ438" t="s">
        <v>123</v>
      </c>
      <c r="AR438" t="b">
        <f>ISNUMBER(SEARCH('Consulta Por Puntos Baloto'!$E$5,B438,1))</f>
        <v>0</v>
      </c>
      <c r="AS438">
        <f t="shared" si="12"/>
        <v>35</v>
      </c>
      <c r="AT438" t="str">
        <f t="shared" si="13"/>
        <v>Punto red</v>
      </c>
    </row>
    <row r="439" spans="1:46">
      <c r="A439" t="s">
        <v>2859</v>
      </c>
      <c r="B439" t="s">
        <v>2860</v>
      </c>
      <c r="C439" s="18">
        <v>1.2701093484999999</v>
      </c>
      <c r="D439" t="s">
        <v>541</v>
      </c>
      <c r="E439" t="s">
        <v>128</v>
      </c>
      <c r="F439" t="s">
        <v>542</v>
      </c>
      <c r="G439" s="18">
        <v>1.2113901658999999</v>
      </c>
      <c r="H439" t="s">
        <v>64</v>
      </c>
      <c r="I439" t="s">
        <v>130</v>
      </c>
      <c r="J439" t="s">
        <v>131</v>
      </c>
      <c r="K439" s="18">
        <v>1.3720384354999999</v>
      </c>
      <c r="L439" t="s">
        <v>64</v>
      </c>
      <c r="M439" t="s">
        <v>130</v>
      </c>
      <c r="N439" t="s">
        <v>370</v>
      </c>
      <c r="O439" s="18">
        <v>1.8732440626</v>
      </c>
      <c r="P439" t="s">
        <v>133</v>
      </c>
      <c r="Q439" t="s">
        <v>134</v>
      </c>
      <c r="R439" t="s">
        <v>135</v>
      </c>
      <c r="S439" s="18">
        <v>3.5831678706000001</v>
      </c>
      <c r="T439" t="s">
        <v>136</v>
      </c>
      <c r="U439" t="s">
        <v>130</v>
      </c>
      <c r="V439" t="s">
        <v>137</v>
      </c>
      <c r="W439" s="18">
        <v>2.6308911310999998</v>
      </c>
      <c r="X439" t="s">
        <v>138</v>
      </c>
      <c r="Y439" t="s">
        <v>130</v>
      </c>
      <c r="Z439" t="s">
        <v>139</v>
      </c>
      <c r="AA439" s="18">
        <v>1.3635475435</v>
      </c>
      <c r="AB439" t="s">
        <v>140</v>
      </c>
      <c r="AC439" t="s">
        <v>128</v>
      </c>
      <c r="AD439" t="s">
        <v>141</v>
      </c>
      <c r="AE439" s="18">
        <v>0.43408503599999998</v>
      </c>
      <c r="AF439" t="s">
        <v>142</v>
      </c>
      <c r="AG439" t="s">
        <v>143</v>
      </c>
      <c r="AH439" t="s">
        <v>144</v>
      </c>
      <c r="AI439" s="18">
        <v>0.19047816000000001</v>
      </c>
      <c r="AJ439" t="s">
        <v>2861</v>
      </c>
      <c r="AK439" t="s">
        <v>134</v>
      </c>
      <c r="AL439" t="s">
        <v>2862</v>
      </c>
      <c r="AM439" t="s">
        <v>2861</v>
      </c>
      <c r="AN439" t="s">
        <v>134</v>
      </c>
      <c r="AO439" t="s">
        <v>2862</v>
      </c>
      <c r="AP439" s="18">
        <v>0.19047816000000001</v>
      </c>
      <c r="AQ439" t="s">
        <v>123</v>
      </c>
      <c r="AR439" t="b">
        <f>ISNUMBER(SEARCH('Consulta Por Puntos Baloto'!$E$5,B439,1))</f>
        <v>0</v>
      </c>
      <c r="AS439">
        <f t="shared" si="12"/>
        <v>35</v>
      </c>
      <c r="AT439" t="str">
        <f t="shared" si="13"/>
        <v>Punto red</v>
      </c>
    </row>
    <row r="440" spans="1:46">
      <c r="A440" t="s">
        <v>2863</v>
      </c>
      <c r="B440" t="s">
        <v>2864</v>
      </c>
      <c r="C440" s="18">
        <v>3.0274879729999999</v>
      </c>
      <c r="D440" t="s">
        <v>127</v>
      </c>
      <c r="E440" t="s">
        <v>128</v>
      </c>
      <c r="F440" t="s">
        <v>129</v>
      </c>
      <c r="G440" s="18">
        <v>2.0790102875000001</v>
      </c>
      <c r="H440" t="s">
        <v>64</v>
      </c>
      <c r="I440" t="s">
        <v>130</v>
      </c>
      <c r="J440" t="s">
        <v>1261</v>
      </c>
      <c r="K440" s="18">
        <v>4.3564322073000001</v>
      </c>
      <c r="L440" t="s">
        <v>64</v>
      </c>
      <c r="M440" t="s">
        <v>130</v>
      </c>
      <c r="N440" t="s">
        <v>370</v>
      </c>
      <c r="O440" s="18">
        <v>2.7669911639000002</v>
      </c>
      <c r="P440" t="s">
        <v>133</v>
      </c>
      <c r="Q440" t="s">
        <v>134</v>
      </c>
      <c r="R440" t="s">
        <v>135</v>
      </c>
      <c r="S440" s="18">
        <v>5.4285963806000002</v>
      </c>
      <c r="T440" t="s">
        <v>371</v>
      </c>
      <c r="U440" t="s">
        <v>130</v>
      </c>
      <c r="V440" t="s">
        <v>372</v>
      </c>
      <c r="W440" s="18">
        <v>4.4350173710999998</v>
      </c>
      <c r="X440" t="s">
        <v>64</v>
      </c>
      <c r="Y440" t="s">
        <v>130</v>
      </c>
      <c r="Z440" t="s">
        <v>373</v>
      </c>
      <c r="AA440" s="18">
        <v>3.2100471443999998</v>
      </c>
      <c r="AB440" t="s">
        <v>140</v>
      </c>
      <c r="AC440" t="s">
        <v>128</v>
      </c>
      <c r="AD440" t="s">
        <v>141</v>
      </c>
      <c r="AE440" s="18">
        <v>8.1999343000000002E-2</v>
      </c>
      <c r="AF440" t="s">
        <v>2865</v>
      </c>
      <c r="AG440" t="s">
        <v>143</v>
      </c>
      <c r="AH440" t="s">
        <v>2866</v>
      </c>
      <c r="AI440" s="18">
        <v>3.55779845E-2</v>
      </c>
      <c r="AJ440" t="s">
        <v>2867</v>
      </c>
      <c r="AK440" t="s">
        <v>134</v>
      </c>
      <c r="AL440" t="s">
        <v>2868</v>
      </c>
      <c r="AM440" t="s">
        <v>2867</v>
      </c>
      <c r="AN440" t="s">
        <v>134</v>
      </c>
      <c r="AO440" t="s">
        <v>2868</v>
      </c>
      <c r="AP440" s="18">
        <v>3.55779845E-2</v>
      </c>
      <c r="AQ440" t="s">
        <v>123</v>
      </c>
      <c r="AR440" t="b">
        <f>ISNUMBER(SEARCH('Consulta Por Puntos Baloto'!$E$5,B440,1))</f>
        <v>0</v>
      </c>
      <c r="AS440">
        <f t="shared" si="12"/>
        <v>35</v>
      </c>
      <c r="AT440" t="str">
        <f t="shared" si="13"/>
        <v>Punto red</v>
      </c>
    </row>
    <row r="441" spans="1:46">
      <c r="A441" t="s">
        <v>2869</v>
      </c>
      <c r="B441" t="s">
        <v>2870</v>
      </c>
      <c r="C441" s="18">
        <v>1.0636055980000001</v>
      </c>
      <c r="D441" t="s">
        <v>127</v>
      </c>
      <c r="E441" t="s">
        <v>128</v>
      </c>
      <c r="F441" t="s">
        <v>129</v>
      </c>
      <c r="G441" s="18">
        <v>0.51793671350000003</v>
      </c>
      <c r="H441" t="s">
        <v>64</v>
      </c>
      <c r="I441" t="s">
        <v>130</v>
      </c>
      <c r="J441" t="s">
        <v>1308</v>
      </c>
      <c r="K441" s="18">
        <v>2.8093478799999998</v>
      </c>
      <c r="L441" t="s">
        <v>64</v>
      </c>
      <c r="M441" t="s">
        <v>130</v>
      </c>
      <c r="N441" t="s">
        <v>370</v>
      </c>
      <c r="O441" s="18">
        <v>1.5406164690999999</v>
      </c>
      <c r="P441" t="s">
        <v>133</v>
      </c>
      <c r="Q441" t="s">
        <v>134</v>
      </c>
      <c r="R441" t="s">
        <v>135</v>
      </c>
      <c r="S441" s="18">
        <v>5.1676378713000002</v>
      </c>
      <c r="T441" t="s">
        <v>371</v>
      </c>
      <c r="U441" t="s">
        <v>130</v>
      </c>
      <c r="V441" t="s">
        <v>372</v>
      </c>
      <c r="W441" s="18">
        <v>4.5559946844999999</v>
      </c>
      <c r="X441" t="s">
        <v>138</v>
      </c>
      <c r="Y441" t="s">
        <v>130</v>
      </c>
      <c r="Z441" t="s">
        <v>139</v>
      </c>
      <c r="AA441" s="18">
        <v>1.0398417964</v>
      </c>
      <c r="AB441" t="s">
        <v>140</v>
      </c>
      <c r="AC441" t="s">
        <v>128</v>
      </c>
      <c r="AD441" t="s">
        <v>141</v>
      </c>
      <c r="AE441" s="18">
        <v>0.28770410070000002</v>
      </c>
      <c r="AF441" t="s">
        <v>2871</v>
      </c>
      <c r="AG441" t="s">
        <v>143</v>
      </c>
      <c r="AH441" t="s">
        <v>2872</v>
      </c>
      <c r="AI441" s="18">
        <v>6.4673274000000003E-3</v>
      </c>
      <c r="AJ441" t="s">
        <v>2873</v>
      </c>
      <c r="AK441" t="s">
        <v>134</v>
      </c>
      <c r="AL441" t="s">
        <v>2874</v>
      </c>
      <c r="AM441" t="s">
        <v>2873</v>
      </c>
      <c r="AN441" t="s">
        <v>134</v>
      </c>
      <c r="AO441" t="s">
        <v>2874</v>
      </c>
      <c r="AP441" s="18">
        <v>6.4673274000000003E-3</v>
      </c>
      <c r="AQ441" t="s">
        <v>123</v>
      </c>
      <c r="AR441" t="b">
        <f>ISNUMBER(SEARCH('Consulta Por Puntos Baloto'!$E$5,B441,1))</f>
        <v>0</v>
      </c>
      <c r="AS441">
        <f t="shared" si="12"/>
        <v>35</v>
      </c>
      <c r="AT441" t="str">
        <f t="shared" si="13"/>
        <v>Punto red</v>
      </c>
    </row>
    <row r="442" spans="1:46">
      <c r="A442" t="s">
        <v>2875</v>
      </c>
      <c r="B442" t="s">
        <v>2876</v>
      </c>
      <c r="C442" s="18">
        <v>1.4002023849</v>
      </c>
      <c r="D442" t="s">
        <v>541</v>
      </c>
      <c r="E442" t="s">
        <v>128</v>
      </c>
      <c r="F442" t="s">
        <v>542</v>
      </c>
      <c r="G442" s="18">
        <v>1.1417357315000001</v>
      </c>
      <c r="H442" t="s">
        <v>483</v>
      </c>
      <c r="I442" t="s">
        <v>130</v>
      </c>
      <c r="J442" t="s">
        <v>484</v>
      </c>
      <c r="K442" s="18">
        <v>1.3429064348999999</v>
      </c>
      <c r="L442" t="s">
        <v>64</v>
      </c>
      <c r="M442" t="s">
        <v>130</v>
      </c>
      <c r="N442" t="s">
        <v>370</v>
      </c>
      <c r="O442" s="18">
        <v>2.6902934075</v>
      </c>
      <c r="P442" t="s">
        <v>133</v>
      </c>
      <c r="Q442" t="s">
        <v>134</v>
      </c>
      <c r="R442" t="s">
        <v>135</v>
      </c>
      <c r="S442" s="18">
        <v>1.4176908715000001</v>
      </c>
      <c r="T442" t="s">
        <v>371</v>
      </c>
      <c r="U442" t="s">
        <v>130</v>
      </c>
      <c r="V442" t="s">
        <v>372</v>
      </c>
      <c r="W442" s="18">
        <v>2.5247742493000001</v>
      </c>
      <c r="X442" t="s">
        <v>64</v>
      </c>
      <c r="Y442" t="s">
        <v>130</v>
      </c>
      <c r="Z442" t="s">
        <v>373</v>
      </c>
      <c r="AA442" s="18">
        <v>1.1817489622999999</v>
      </c>
      <c r="AB442" s="19" t="s">
        <v>485</v>
      </c>
      <c r="AC442" t="s">
        <v>128</v>
      </c>
      <c r="AD442" t="s">
        <v>486</v>
      </c>
      <c r="AE442" s="18">
        <v>0.27999421089999998</v>
      </c>
      <c r="AF442" t="s">
        <v>2877</v>
      </c>
      <c r="AG442" t="s">
        <v>143</v>
      </c>
      <c r="AH442" t="s">
        <v>2878</v>
      </c>
      <c r="AI442" s="18">
        <v>0.1553499991</v>
      </c>
      <c r="AJ442" t="s">
        <v>2879</v>
      </c>
      <c r="AK442" t="s">
        <v>134</v>
      </c>
      <c r="AL442" t="s">
        <v>2880</v>
      </c>
      <c r="AM442" t="s">
        <v>2879</v>
      </c>
      <c r="AN442" t="s">
        <v>134</v>
      </c>
      <c r="AO442" t="s">
        <v>2880</v>
      </c>
      <c r="AP442" s="18">
        <v>0.1553499991</v>
      </c>
      <c r="AQ442" t="s">
        <v>123</v>
      </c>
      <c r="AR442" t="b">
        <f>ISNUMBER(SEARCH('Consulta Por Puntos Baloto'!$E$5,B442,1))</f>
        <v>0</v>
      </c>
      <c r="AS442">
        <f t="shared" si="12"/>
        <v>35</v>
      </c>
      <c r="AT442" t="str">
        <f t="shared" si="13"/>
        <v>Punto red</v>
      </c>
    </row>
    <row r="443" spans="1:46">
      <c r="A443" t="s">
        <v>2881</v>
      </c>
      <c r="B443" t="s">
        <v>2882</v>
      </c>
      <c r="C443" s="18">
        <v>1.8185464869000001</v>
      </c>
      <c r="D443" t="s">
        <v>541</v>
      </c>
      <c r="E443" t="s">
        <v>128</v>
      </c>
      <c r="F443" t="s">
        <v>542</v>
      </c>
      <c r="G443" s="18">
        <v>0.75130470699999996</v>
      </c>
      <c r="H443" t="s">
        <v>205</v>
      </c>
      <c r="I443" t="s">
        <v>130</v>
      </c>
      <c r="J443" t="s">
        <v>206</v>
      </c>
      <c r="K443" s="18">
        <v>1.6233643009000001</v>
      </c>
      <c r="L443" t="s">
        <v>64</v>
      </c>
      <c r="M443" t="s">
        <v>130</v>
      </c>
      <c r="N443" t="s">
        <v>370</v>
      </c>
      <c r="O443" s="18">
        <v>1.955624872</v>
      </c>
      <c r="P443" t="s">
        <v>133</v>
      </c>
      <c r="Q443" t="s">
        <v>134</v>
      </c>
      <c r="R443" t="s">
        <v>135</v>
      </c>
      <c r="S443" s="18">
        <v>1.7678973538</v>
      </c>
      <c r="T443" t="s">
        <v>371</v>
      </c>
      <c r="U443" t="s">
        <v>130</v>
      </c>
      <c r="V443" t="s">
        <v>372</v>
      </c>
      <c r="W443" s="18">
        <v>1.7657574467999999</v>
      </c>
      <c r="X443" t="s">
        <v>64</v>
      </c>
      <c r="Y443" t="s">
        <v>130</v>
      </c>
      <c r="Z443" t="s">
        <v>373</v>
      </c>
      <c r="AA443" s="18">
        <v>0.95500481920000002</v>
      </c>
      <c r="AB443" s="19" t="s">
        <v>963</v>
      </c>
      <c r="AC443" t="s">
        <v>128</v>
      </c>
      <c r="AD443" t="s">
        <v>964</v>
      </c>
      <c r="AE443" s="18">
        <v>9.1168159499999998E-2</v>
      </c>
      <c r="AF443" t="s">
        <v>2855</v>
      </c>
      <c r="AG443" t="s">
        <v>143</v>
      </c>
      <c r="AH443" t="s">
        <v>2856</v>
      </c>
      <c r="AI443" s="18">
        <v>0.32765589620000002</v>
      </c>
      <c r="AJ443" t="s">
        <v>2857</v>
      </c>
      <c r="AK443" t="s">
        <v>134</v>
      </c>
      <c r="AL443" t="s">
        <v>2858</v>
      </c>
      <c r="AM443" t="s">
        <v>2855</v>
      </c>
      <c r="AN443" t="s">
        <v>143</v>
      </c>
      <c r="AO443" t="s">
        <v>2856</v>
      </c>
      <c r="AP443" s="18">
        <v>9.1168159499999998E-2</v>
      </c>
      <c r="AQ443" t="s">
        <v>123</v>
      </c>
      <c r="AR443" t="b">
        <f>ISNUMBER(SEARCH('Consulta Por Puntos Baloto'!$E$5,B443,1))</f>
        <v>0</v>
      </c>
      <c r="AS443">
        <f t="shared" si="12"/>
        <v>31</v>
      </c>
      <c r="AT443" t="str">
        <f t="shared" si="13"/>
        <v>Punto pago</v>
      </c>
    </row>
    <row r="444" spans="1:46">
      <c r="A444" t="s">
        <v>2883</v>
      </c>
      <c r="B444" t="s">
        <v>2884</v>
      </c>
      <c r="C444" s="18">
        <v>0.91842480479999999</v>
      </c>
      <c r="D444" t="s">
        <v>584</v>
      </c>
      <c r="E444" t="s">
        <v>128</v>
      </c>
      <c r="F444" t="s">
        <v>585</v>
      </c>
      <c r="G444" s="18">
        <v>0.52927874320000001</v>
      </c>
      <c r="H444" t="s">
        <v>64</v>
      </c>
      <c r="I444" t="s">
        <v>130</v>
      </c>
      <c r="J444" t="s">
        <v>587</v>
      </c>
      <c r="K444" s="18">
        <v>0.55160255739999997</v>
      </c>
      <c r="L444" t="s">
        <v>64</v>
      </c>
      <c r="M444" t="s">
        <v>130</v>
      </c>
      <c r="N444" t="s">
        <v>587</v>
      </c>
      <c r="O444" s="18">
        <v>3.0803831628</v>
      </c>
      <c r="P444" t="s">
        <v>588</v>
      </c>
      <c r="Q444" t="s">
        <v>134</v>
      </c>
      <c r="R444" t="s">
        <v>589</v>
      </c>
      <c r="S444" s="18">
        <v>0.56416379299999997</v>
      </c>
      <c r="T444" t="s">
        <v>469</v>
      </c>
      <c r="U444" t="s">
        <v>130</v>
      </c>
      <c r="V444" t="s">
        <v>470</v>
      </c>
      <c r="W444" s="18">
        <v>3.1172927505999999</v>
      </c>
      <c r="X444" t="s">
        <v>64</v>
      </c>
      <c r="Y444" t="s">
        <v>130</v>
      </c>
      <c r="Z444" t="s">
        <v>590</v>
      </c>
      <c r="AA444" s="18">
        <v>0.56416379299999997</v>
      </c>
      <c r="AB444" t="s">
        <v>591</v>
      </c>
      <c r="AC444" t="s">
        <v>128</v>
      </c>
      <c r="AD444" t="s">
        <v>592</v>
      </c>
      <c r="AE444" s="18">
        <v>0.1103498373</v>
      </c>
      <c r="AF444" t="s">
        <v>2885</v>
      </c>
      <c r="AG444" t="s">
        <v>143</v>
      </c>
      <c r="AH444" t="s">
        <v>2886</v>
      </c>
      <c r="AI444" s="18">
        <v>0.10567519409999999</v>
      </c>
      <c r="AJ444" t="s">
        <v>2887</v>
      </c>
      <c r="AK444" t="s">
        <v>134</v>
      </c>
      <c r="AL444" t="s">
        <v>2888</v>
      </c>
      <c r="AM444" t="s">
        <v>2887</v>
      </c>
      <c r="AN444" t="s">
        <v>134</v>
      </c>
      <c r="AO444" t="s">
        <v>2888</v>
      </c>
      <c r="AP444" s="18">
        <v>0.10567519409999999</v>
      </c>
      <c r="AQ444" t="s">
        <v>123</v>
      </c>
      <c r="AR444" t="b">
        <f>ISNUMBER(SEARCH('Consulta Por Puntos Baloto'!$E$5,B444,1))</f>
        <v>0</v>
      </c>
      <c r="AS444">
        <f t="shared" si="12"/>
        <v>35</v>
      </c>
      <c r="AT444" t="str">
        <f t="shared" si="13"/>
        <v>Punto red</v>
      </c>
    </row>
    <row r="445" spans="1:46">
      <c r="A445" t="s">
        <v>2889</v>
      </c>
      <c r="B445" t="s">
        <v>2890</v>
      </c>
      <c r="C445" s="18">
        <v>0.72605546080000005</v>
      </c>
      <c r="D445" t="s">
        <v>127</v>
      </c>
      <c r="E445" t="s">
        <v>128</v>
      </c>
      <c r="F445" t="s">
        <v>129</v>
      </c>
      <c r="G445" s="18">
        <v>0.54367233270000004</v>
      </c>
      <c r="H445" t="s">
        <v>64</v>
      </c>
      <c r="I445" t="s">
        <v>130</v>
      </c>
      <c r="J445" t="s">
        <v>1308</v>
      </c>
      <c r="K445" s="18">
        <v>2.5041538417</v>
      </c>
      <c r="L445" t="s">
        <v>64</v>
      </c>
      <c r="M445" t="s">
        <v>130</v>
      </c>
      <c r="N445" t="s">
        <v>370</v>
      </c>
      <c r="O445" s="18">
        <v>1.1871860283</v>
      </c>
      <c r="P445" t="s">
        <v>133</v>
      </c>
      <c r="Q445" t="s">
        <v>134</v>
      </c>
      <c r="R445" t="s">
        <v>135</v>
      </c>
      <c r="S445" s="18">
        <v>4.8185329885000003</v>
      </c>
      <c r="T445" t="s">
        <v>371</v>
      </c>
      <c r="U445" t="s">
        <v>130</v>
      </c>
      <c r="V445" t="s">
        <v>372</v>
      </c>
      <c r="W445" s="18">
        <v>4.5245524269999997</v>
      </c>
      <c r="X445" t="s">
        <v>138</v>
      </c>
      <c r="Y445" t="s">
        <v>130</v>
      </c>
      <c r="Z445" t="s">
        <v>139</v>
      </c>
      <c r="AA445" s="18">
        <v>0.73561767229999997</v>
      </c>
      <c r="AB445" t="s">
        <v>140</v>
      </c>
      <c r="AC445" t="s">
        <v>128</v>
      </c>
      <c r="AD445" t="s">
        <v>141</v>
      </c>
      <c r="AE445" s="18">
        <v>0.368765073</v>
      </c>
      <c r="AF445" t="s">
        <v>2891</v>
      </c>
      <c r="AG445" t="s">
        <v>143</v>
      </c>
      <c r="AH445" t="s">
        <v>2892</v>
      </c>
      <c r="AI445" s="18">
        <v>0.16932292090000001</v>
      </c>
      <c r="AJ445" t="s">
        <v>2893</v>
      </c>
      <c r="AK445" t="s">
        <v>134</v>
      </c>
      <c r="AL445" t="s">
        <v>2894</v>
      </c>
      <c r="AM445" t="s">
        <v>2893</v>
      </c>
      <c r="AN445" t="s">
        <v>134</v>
      </c>
      <c r="AO445" t="s">
        <v>2894</v>
      </c>
      <c r="AP445" s="18">
        <v>0.16932292090000001</v>
      </c>
      <c r="AQ445" t="s">
        <v>123</v>
      </c>
      <c r="AR445" t="b">
        <f>ISNUMBER(SEARCH('Consulta Por Puntos Baloto'!$E$5,B445,1))</f>
        <v>0</v>
      </c>
      <c r="AS445">
        <f t="shared" si="12"/>
        <v>35</v>
      </c>
      <c r="AT445" t="str">
        <f t="shared" si="13"/>
        <v>Punto red</v>
      </c>
    </row>
    <row r="446" spans="1:46">
      <c r="A446" t="s">
        <v>2895</v>
      </c>
      <c r="B446" t="s">
        <v>2896</v>
      </c>
      <c r="C446" s="18">
        <v>5.3786765192999999</v>
      </c>
      <c r="D446" t="s">
        <v>541</v>
      </c>
      <c r="E446" t="s">
        <v>128</v>
      </c>
      <c r="F446" t="s">
        <v>542</v>
      </c>
      <c r="G446" s="18">
        <v>1.1926870503</v>
      </c>
      <c r="H446" t="s">
        <v>64</v>
      </c>
      <c r="I446" t="s">
        <v>130</v>
      </c>
      <c r="J446" t="s">
        <v>517</v>
      </c>
      <c r="K446" s="18">
        <v>1.2027759589</v>
      </c>
      <c r="L446" t="s">
        <v>64</v>
      </c>
      <c r="M446" t="s">
        <v>130</v>
      </c>
      <c r="N446" t="s">
        <v>512</v>
      </c>
      <c r="O446" s="18">
        <v>4.7979252447</v>
      </c>
      <c r="P446" t="s">
        <v>1300</v>
      </c>
      <c r="Q446" t="s">
        <v>134</v>
      </c>
      <c r="R446" t="s">
        <v>1301</v>
      </c>
      <c r="S446" s="18">
        <v>2.6757349158000001</v>
      </c>
      <c r="T446" t="s">
        <v>371</v>
      </c>
      <c r="U446" t="s">
        <v>130</v>
      </c>
      <c r="V446" t="s">
        <v>372</v>
      </c>
      <c r="W446" s="18">
        <v>1.1926870503</v>
      </c>
      <c r="X446" t="s">
        <v>64</v>
      </c>
      <c r="Y446" t="s">
        <v>130</v>
      </c>
      <c r="Z446" t="s">
        <v>517</v>
      </c>
      <c r="AA446" s="18">
        <v>3.0091449715</v>
      </c>
      <c r="AB446" s="19" t="s">
        <v>963</v>
      </c>
      <c r="AC446" t="s">
        <v>128</v>
      </c>
      <c r="AD446" t="s">
        <v>964</v>
      </c>
      <c r="AE446" s="18">
        <v>0.349728241</v>
      </c>
      <c r="AF446" t="s">
        <v>2897</v>
      </c>
      <c r="AG446" t="s">
        <v>143</v>
      </c>
      <c r="AH446" t="s">
        <v>2898</v>
      </c>
      <c r="AI446" s="18">
        <v>3.5207933900000002E-2</v>
      </c>
      <c r="AJ446" t="s">
        <v>2899</v>
      </c>
      <c r="AK446" t="s">
        <v>134</v>
      </c>
      <c r="AL446" t="s">
        <v>2900</v>
      </c>
      <c r="AM446" t="s">
        <v>2899</v>
      </c>
      <c r="AN446" t="s">
        <v>134</v>
      </c>
      <c r="AO446" t="s">
        <v>2900</v>
      </c>
      <c r="AP446" s="18">
        <v>3.5207933900000002E-2</v>
      </c>
      <c r="AQ446" t="s">
        <v>123</v>
      </c>
      <c r="AR446" t="b">
        <f>ISNUMBER(SEARCH('Consulta Por Puntos Baloto'!$E$5,B446,1))</f>
        <v>0</v>
      </c>
      <c r="AS446">
        <f t="shared" si="12"/>
        <v>35</v>
      </c>
      <c r="AT446" t="str">
        <f t="shared" si="13"/>
        <v>Punto red</v>
      </c>
    </row>
    <row r="447" spans="1:46">
      <c r="A447" t="s">
        <v>2901</v>
      </c>
      <c r="B447" t="s">
        <v>2902</v>
      </c>
      <c r="C447" s="18">
        <v>6.0461078386000002</v>
      </c>
      <c r="D447" t="s">
        <v>526</v>
      </c>
      <c r="E447" t="s">
        <v>128</v>
      </c>
      <c r="F447" t="s">
        <v>527</v>
      </c>
      <c r="G447" s="18">
        <v>1.4168263184000001</v>
      </c>
      <c r="H447" t="s">
        <v>64</v>
      </c>
      <c r="I447" t="s">
        <v>130</v>
      </c>
      <c r="J447" t="s">
        <v>779</v>
      </c>
      <c r="K447" s="18">
        <v>4.1589244885000003</v>
      </c>
      <c r="L447" t="s">
        <v>64</v>
      </c>
      <c r="M447" t="s">
        <v>130</v>
      </c>
      <c r="N447" t="s">
        <v>529</v>
      </c>
      <c r="O447" s="18">
        <v>1.4723962711</v>
      </c>
      <c r="P447" t="s">
        <v>530</v>
      </c>
      <c r="Q447" t="s">
        <v>134</v>
      </c>
      <c r="R447" t="s">
        <v>531</v>
      </c>
      <c r="S447" s="18">
        <v>2.0213713852000001</v>
      </c>
      <c r="T447" t="s">
        <v>515</v>
      </c>
      <c r="U447" t="s">
        <v>130</v>
      </c>
      <c r="V447" t="s">
        <v>516</v>
      </c>
      <c r="W447" s="18">
        <v>3.8887161927</v>
      </c>
      <c r="X447" t="s">
        <v>64</v>
      </c>
      <c r="Y447" t="s">
        <v>130</v>
      </c>
      <c r="Z447" t="s">
        <v>532</v>
      </c>
      <c r="AA447" s="18">
        <v>2.0213713852000001</v>
      </c>
      <c r="AB447" t="s">
        <v>518</v>
      </c>
      <c r="AC447" t="s">
        <v>128</v>
      </c>
      <c r="AD447" t="s">
        <v>519</v>
      </c>
      <c r="AE447" s="18">
        <v>1.0882487499999999E-2</v>
      </c>
      <c r="AF447" t="s">
        <v>2903</v>
      </c>
      <c r="AG447" t="s">
        <v>143</v>
      </c>
      <c r="AH447" t="s">
        <v>2904</v>
      </c>
      <c r="AI447" s="18">
        <v>0.22031639980000001</v>
      </c>
      <c r="AJ447" t="s">
        <v>2340</v>
      </c>
      <c r="AK447" t="s">
        <v>134</v>
      </c>
      <c r="AL447" t="s">
        <v>2341</v>
      </c>
      <c r="AM447" t="s">
        <v>2903</v>
      </c>
      <c r="AN447" t="s">
        <v>143</v>
      </c>
      <c r="AO447" t="s">
        <v>2904</v>
      </c>
      <c r="AP447" s="18">
        <v>1.0882487499999999E-2</v>
      </c>
      <c r="AQ447" t="s">
        <v>123</v>
      </c>
      <c r="AR447" t="b">
        <f>ISNUMBER(SEARCH('Consulta Por Puntos Baloto'!$E$5,B447,1))</f>
        <v>0</v>
      </c>
      <c r="AS447">
        <f t="shared" si="12"/>
        <v>31</v>
      </c>
      <c r="AT447" t="str">
        <f t="shared" si="13"/>
        <v>Punto pago</v>
      </c>
    </row>
    <row r="448" spans="1:46">
      <c r="A448" t="s">
        <v>2905</v>
      </c>
      <c r="B448" t="s">
        <v>2906</v>
      </c>
      <c r="C448" s="18">
        <v>4.0545181899999998E-2</v>
      </c>
      <c r="D448" t="s">
        <v>508</v>
      </c>
      <c r="E448" t="s">
        <v>509</v>
      </c>
      <c r="F448" t="s">
        <v>510</v>
      </c>
      <c r="G448" s="18">
        <v>0.20107591899999999</v>
      </c>
      <c r="H448" t="s">
        <v>64</v>
      </c>
      <c r="I448" t="s">
        <v>112</v>
      </c>
      <c r="J448" t="s">
        <v>1110</v>
      </c>
      <c r="K448" s="18">
        <v>1.4139895680000001</v>
      </c>
      <c r="L448" t="s">
        <v>64</v>
      </c>
      <c r="M448" t="s">
        <v>112</v>
      </c>
      <c r="N448" t="s">
        <v>721</v>
      </c>
      <c r="O448" s="18">
        <v>1.8626922430999999</v>
      </c>
      <c r="P448" t="s">
        <v>513</v>
      </c>
      <c r="Q448" t="s">
        <v>509</v>
      </c>
      <c r="R448" t="s">
        <v>514</v>
      </c>
      <c r="S448" s="18">
        <v>1.8494004967</v>
      </c>
      <c r="T448" t="s">
        <v>111</v>
      </c>
      <c r="U448" t="s">
        <v>112</v>
      </c>
      <c r="V448" t="s">
        <v>113</v>
      </c>
      <c r="W448" s="18">
        <v>6.9402510918999996</v>
      </c>
      <c r="X448" t="s">
        <v>64</v>
      </c>
      <c r="Y448" t="s">
        <v>130</v>
      </c>
      <c r="Z448" t="s">
        <v>517</v>
      </c>
      <c r="AA448" s="18">
        <v>1.8508733411</v>
      </c>
      <c r="AB448" s="19" t="s">
        <v>1111</v>
      </c>
      <c r="AC448" t="s">
        <v>509</v>
      </c>
      <c r="AD448" s="19" t="s">
        <v>1112</v>
      </c>
      <c r="AE448" s="18">
        <v>3.54485015E-2</v>
      </c>
      <c r="AF448" t="s">
        <v>1113</v>
      </c>
      <c r="AG448" t="s">
        <v>509</v>
      </c>
      <c r="AH448" t="s">
        <v>1114</v>
      </c>
      <c r="AI448" s="18">
        <v>1.7361089199999999E-2</v>
      </c>
      <c r="AJ448" t="s">
        <v>2907</v>
      </c>
      <c r="AK448" t="s">
        <v>509</v>
      </c>
      <c r="AL448" t="s">
        <v>2908</v>
      </c>
      <c r="AM448" t="s">
        <v>2907</v>
      </c>
      <c r="AN448" t="s">
        <v>509</v>
      </c>
      <c r="AO448" t="s">
        <v>2908</v>
      </c>
      <c r="AP448" s="18">
        <v>1.7361089199999999E-2</v>
      </c>
      <c r="AQ448" t="s">
        <v>123</v>
      </c>
      <c r="AR448" t="b">
        <f>ISNUMBER(SEARCH('Consulta Por Puntos Baloto'!$E$5,B448,1))</f>
        <v>0</v>
      </c>
      <c r="AS448">
        <f t="shared" si="12"/>
        <v>35</v>
      </c>
      <c r="AT448" t="str">
        <f t="shared" si="13"/>
        <v>Punto red</v>
      </c>
    </row>
    <row r="449" spans="1:46">
      <c r="A449" t="s">
        <v>2909</v>
      </c>
      <c r="B449" t="s">
        <v>2910</v>
      </c>
      <c r="C449" s="18">
        <v>0.49530600790000001</v>
      </c>
      <c r="D449" t="s">
        <v>584</v>
      </c>
      <c r="E449" t="s">
        <v>128</v>
      </c>
      <c r="F449" t="s">
        <v>585</v>
      </c>
      <c r="G449" s="18">
        <v>0.55019049379999996</v>
      </c>
      <c r="H449" t="s">
        <v>64</v>
      </c>
      <c r="I449" t="s">
        <v>130</v>
      </c>
      <c r="J449" t="s">
        <v>714</v>
      </c>
      <c r="K449" s="18">
        <v>0.55019049379999996</v>
      </c>
      <c r="L449" t="s">
        <v>64</v>
      </c>
      <c r="M449" t="s">
        <v>130</v>
      </c>
      <c r="N449" t="s">
        <v>714</v>
      </c>
      <c r="O449" s="18">
        <v>2.1525037392000002</v>
      </c>
      <c r="P449" t="s">
        <v>588</v>
      </c>
      <c r="Q449" t="s">
        <v>134</v>
      </c>
      <c r="R449" t="s">
        <v>589</v>
      </c>
      <c r="S449" s="18">
        <v>1.770501401</v>
      </c>
      <c r="T449" t="s">
        <v>469</v>
      </c>
      <c r="U449" t="s">
        <v>130</v>
      </c>
      <c r="V449" t="s">
        <v>470</v>
      </c>
      <c r="W449" s="18">
        <v>2.1863128908</v>
      </c>
      <c r="X449" t="s">
        <v>64</v>
      </c>
      <c r="Y449" t="s">
        <v>130</v>
      </c>
      <c r="Z449" t="s">
        <v>590</v>
      </c>
      <c r="AA449" s="18">
        <v>1.770501401</v>
      </c>
      <c r="AB449" t="s">
        <v>591</v>
      </c>
      <c r="AC449" t="s">
        <v>128</v>
      </c>
      <c r="AD449" t="s">
        <v>592</v>
      </c>
      <c r="AE449" s="18">
        <v>5.49057347E-2</v>
      </c>
      <c r="AF449" t="s">
        <v>2911</v>
      </c>
      <c r="AG449" t="s">
        <v>143</v>
      </c>
      <c r="AH449" t="s">
        <v>2912</v>
      </c>
      <c r="AI449" s="18">
        <v>6.8667487900000004E-2</v>
      </c>
      <c r="AJ449" t="s">
        <v>2913</v>
      </c>
      <c r="AK449" t="s">
        <v>134</v>
      </c>
      <c r="AL449" t="s">
        <v>2914</v>
      </c>
      <c r="AM449" t="s">
        <v>2911</v>
      </c>
      <c r="AN449" t="s">
        <v>143</v>
      </c>
      <c r="AO449" t="s">
        <v>2912</v>
      </c>
      <c r="AP449" s="18">
        <v>5.49057347E-2</v>
      </c>
      <c r="AQ449" t="s">
        <v>123</v>
      </c>
      <c r="AR449" t="b">
        <f>ISNUMBER(SEARCH('Consulta Por Puntos Baloto'!$E$5,B449,1))</f>
        <v>0</v>
      </c>
      <c r="AS449">
        <f t="shared" si="12"/>
        <v>31</v>
      </c>
      <c r="AT449" t="str">
        <f t="shared" si="13"/>
        <v>Punto pago</v>
      </c>
    </row>
    <row r="450" spans="1:46">
      <c r="A450" t="s">
        <v>2915</v>
      </c>
      <c r="B450" t="s">
        <v>2916</v>
      </c>
      <c r="C450" s="18">
        <v>0.66050634409999998</v>
      </c>
      <c r="D450" t="s">
        <v>481</v>
      </c>
      <c r="E450" t="s">
        <v>128</v>
      </c>
      <c r="F450" t="s">
        <v>482</v>
      </c>
      <c r="G450" s="18">
        <v>0.64686391629999995</v>
      </c>
      <c r="H450" t="s">
        <v>64</v>
      </c>
      <c r="I450" t="s">
        <v>130</v>
      </c>
      <c r="J450" t="s">
        <v>550</v>
      </c>
      <c r="K450" s="18">
        <v>0.91974543740000003</v>
      </c>
      <c r="L450" t="s">
        <v>64</v>
      </c>
      <c r="M450" t="s">
        <v>130</v>
      </c>
      <c r="N450" t="s">
        <v>440</v>
      </c>
      <c r="O450" s="18">
        <v>1.4503458156</v>
      </c>
      <c r="P450" t="s">
        <v>494</v>
      </c>
      <c r="Q450" t="s">
        <v>134</v>
      </c>
      <c r="R450" t="s">
        <v>495</v>
      </c>
      <c r="S450" s="18">
        <v>3.3825090509</v>
      </c>
      <c r="T450" t="s">
        <v>371</v>
      </c>
      <c r="U450" t="s">
        <v>130</v>
      </c>
      <c r="V450" t="s">
        <v>372</v>
      </c>
      <c r="W450" s="18">
        <v>1.3893988593</v>
      </c>
      <c r="X450" t="s">
        <v>498</v>
      </c>
      <c r="Y450" t="s">
        <v>130</v>
      </c>
      <c r="Z450" t="s">
        <v>499</v>
      </c>
      <c r="AA450" s="18">
        <v>1.4503458156</v>
      </c>
      <c r="AB450" t="s">
        <v>500</v>
      </c>
      <c r="AC450" t="s">
        <v>128</v>
      </c>
      <c r="AD450" t="s">
        <v>501</v>
      </c>
      <c r="AE450" s="18">
        <v>0.3581527652</v>
      </c>
      <c r="AF450" t="s">
        <v>502</v>
      </c>
      <c r="AG450" t="s">
        <v>143</v>
      </c>
      <c r="AH450" t="s">
        <v>503</v>
      </c>
      <c r="AI450" s="18">
        <v>1.0810392699999999E-2</v>
      </c>
      <c r="AJ450" t="s">
        <v>553</v>
      </c>
      <c r="AK450" t="s">
        <v>134</v>
      </c>
      <c r="AL450" t="s">
        <v>554</v>
      </c>
      <c r="AM450" t="s">
        <v>553</v>
      </c>
      <c r="AN450" t="s">
        <v>134</v>
      </c>
      <c r="AO450" t="s">
        <v>554</v>
      </c>
      <c r="AP450" s="18">
        <v>1.0810392699999999E-2</v>
      </c>
      <c r="AQ450" t="s">
        <v>123</v>
      </c>
      <c r="AR450" t="b">
        <f>ISNUMBER(SEARCH('Consulta Por Puntos Baloto'!$E$5,B450,1))</f>
        <v>0</v>
      </c>
      <c r="AS450">
        <f t="shared" si="12"/>
        <v>35</v>
      </c>
      <c r="AT450" t="str">
        <f t="shared" si="13"/>
        <v>Punto red</v>
      </c>
    </row>
    <row r="451" spans="1:46">
      <c r="A451" t="s">
        <v>2917</v>
      </c>
      <c r="B451" t="s">
        <v>2918</v>
      </c>
      <c r="C451" s="18">
        <v>0.92369813109999999</v>
      </c>
      <c r="D451" t="s">
        <v>508</v>
      </c>
      <c r="E451" t="s">
        <v>509</v>
      </c>
      <c r="F451" t="s">
        <v>510</v>
      </c>
      <c r="G451" s="18">
        <v>0.92878413670000004</v>
      </c>
      <c r="H451" t="s">
        <v>64</v>
      </c>
      <c r="I451" t="s">
        <v>112</v>
      </c>
      <c r="J451" t="s">
        <v>1110</v>
      </c>
      <c r="K451" s="18">
        <v>2.2955636478999999</v>
      </c>
      <c r="L451" t="s">
        <v>64</v>
      </c>
      <c r="M451" t="s">
        <v>112</v>
      </c>
      <c r="N451" t="s">
        <v>721</v>
      </c>
      <c r="O451" s="18">
        <v>2.7300751819000002</v>
      </c>
      <c r="P451" t="s">
        <v>513</v>
      </c>
      <c r="Q451" t="s">
        <v>509</v>
      </c>
      <c r="R451" t="s">
        <v>514</v>
      </c>
      <c r="S451" s="18">
        <v>2.7152699662000002</v>
      </c>
      <c r="T451" t="s">
        <v>111</v>
      </c>
      <c r="U451" t="s">
        <v>112</v>
      </c>
      <c r="V451" t="s">
        <v>113</v>
      </c>
      <c r="W451" s="18">
        <v>7.5350165003000003</v>
      </c>
      <c r="X451" t="s">
        <v>64</v>
      </c>
      <c r="Y451" t="s">
        <v>130</v>
      </c>
      <c r="Z451" t="s">
        <v>517</v>
      </c>
      <c r="AA451" s="18">
        <v>2.7166834876000001</v>
      </c>
      <c r="AB451" s="19" t="s">
        <v>1111</v>
      </c>
      <c r="AC451" t="s">
        <v>509</v>
      </c>
      <c r="AD451" s="19" t="s">
        <v>1112</v>
      </c>
      <c r="AE451" s="18">
        <v>0.82700586259999997</v>
      </c>
      <c r="AF451" t="s">
        <v>1131</v>
      </c>
      <c r="AG451" t="s">
        <v>509</v>
      </c>
      <c r="AH451" t="s">
        <v>1132</v>
      </c>
      <c r="AI451" s="18">
        <v>0.3075316649</v>
      </c>
      <c r="AJ451" t="s">
        <v>2919</v>
      </c>
      <c r="AK451" t="s">
        <v>509</v>
      </c>
      <c r="AL451" t="s">
        <v>2920</v>
      </c>
      <c r="AM451" t="s">
        <v>2919</v>
      </c>
      <c r="AN451" t="s">
        <v>509</v>
      </c>
      <c r="AO451" t="s">
        <v>2920</v>
      </c>
      <c r="AP451" s="18">
        <v>0.3075316649</v>
      </c>
      <c r="AQ451" t="s">
        <v>123</v>
      </c>
      <c r="AR451" t="b">
        <f>ISNUMBER(SEARCH('Consulta Por Puntos Baloto'!$E$5,B451,1))</f>
        <v>0</v>
      </c>
      <c r="AS451">
        <f t="shared" ref="AS451:AS514" si="14">MATCH(AP451,A451:AL451,0)</f>
        <v>35</v>
      </c>
      <c r="AT451" t="str">
        <f t="shared" ref="AT451:AT514" si="15">+VLOOKUP(AS451,$AW$2:$AX$10,2,0)</f>
        <v>Punto red</v>
      </c>
    </row>
    <row r="452" spans="1:46">
      <c r="A452" t="s">
        <v>2921</v>
      </c>
      <c r="B452" t="s">
        <v>2922</v>
      </c>
      <c r="C452" s="18">
        <v>4.2060485693</v>
      </c>
      <c r="D452" t="s">
        <v>541</v>
      </c>
      <c r="E452" t="s">
        <v>128</v>
      </c>
      <c r="F452" t="s">
        <v>542</v>
      </c>
      <c r="G452" s="18">
        <v>0.73624273039999999</v>
      </c>
      <c r="H452" t="s">
        <v>64</v>
      </c>
      <c r="I452" t="s">
        <v>130</v>
      </c>
      <c r="J452" t="s">
        <v>512</v>
      </c>
      <c r="K452" s="18">
        <v>0.7478125967</v>
      </c>
      <c r="L452" t="s">
        <v>64</v>
      </c>
      <c r="M452" t="s">
        <v>130</v>
      </c>
      <c r="N452" t="s">
        <v>512</v>
      </c>
      <c r="O452" s="18">
        <v>4.6351163480000004</v>
      </c>
      <c r="P452" t="s">
        <v>133</v>
      </c>
      <c r="Q452" t="s">
        <v>134</v>
      </c>
      <c r="R452" t="s">
        <v>135</v>
      </c>
      <c r="S452" s="18">
        <v>1.5761564282</v>
      </c>
      <c r="T452" t="s">
        <v>371</v>
      </c>
      <c r="U452" t="s">
        <v>130</v>
      </c>
      <c r="V452" t="s">
        <v>372</v>
      </c>
      <c r="W452" s="18">
        <v>1.2501869584</v>
      </c>
      <c r="X452" t="s">
        <v>64</v>
      </c>
      <c r="Y452" t="s">
        <v>130</v>
      </c>
      <c r="Z452" t="s">
        <v>373</v>
      </c>
      <c r="AA452" s="18">
        <v>1.8289277601</v>
      </c>
      <c r="AB452" s="19" t="s">
        <v>963</v>
      </c>
      <c r="AC452" t="s">
        <v>128</v>
      </c>
      <c r="AD452" t="s">
        <v>964</v>
      </c>
      <c r="AE452" s="18">
        <v>0.23861335750000001</v>
      </c>
      <c r="AF452" t="s">
        <v>2529</v>
      </c>
      <c r="AG452" t="s">
        <v>143</v>
      </c>
      <c r="AH452" t="s">
        <v>2530</v>
      </c>
      <c r="AI452" s="18">
        <v>0.32948779109999998</v>
      </c>
      <c r="AJ452" t="s">
        <v>2923</v>
      </c>
      <c r="AK452" t="s">
        <v>134</v>
      </c>
      <c r="AL452" t="s">
        <v>2924</v>
      </c>
      <c r="AM452" t="s">
        <v>2529</v>
      </c>
      <c r="AN452" t="s">
        <v>143</v>
      </c>
      <c r="AO452" t="s">
        <v>2530</v>
      </c>
      <c r="AP452" s="18">
        <v>0.23861335750000001</v>
      </c>
      <c r="AQ452" t="s">
        <v>123</v>
      </c>
      <c r="AR452" t="b">
        <f>ISNUMBER(SEARCH('Consulta Por Puntos Baloto'!$E$5,B452,1))</f>
        <v>0</v>
      </c>
      <c r="AS452">
        <f t="shared" si="14"/>
        <v>31</v>
      </c>
      <c r="AT452" t="str">
        <f t="shared" si="15"/>
        <v>Punto pago</v>
      </c>
    </row>
    <row r="453" spans="1:46">
      <c r="A453" t="s">
        <v>2925</v>
      </c>
      <c r="B453" t="s">
        <v>2926</v>
      </c>
      <c r="C453" s="18">
        <v>1.6657594322</v>
      </c>
      <c r="D453" t="s">
        <v>584</v>
      </c>
      <c r="E453" t="s">
        <v>128</v>
      </c>
      <c r="F453" t="s">
        <v>585</v>
      </c>
      <c r="G453" s="18">
        <v>1.1523473728</v>
      </c>
      <c r="H453" t="s">
        <v>64</v>
      </c>
      <c r="I453" t="s">
        <v>130</v>
      </c>
      <c r="J453" t="s">
        <v>1149</v>
      </c>
      <c r="K453" s="18">
        <v>1.3220810190000001</v>
      </c>
      <c r="L453" t="s">
        <v>64</v>
      </c>
      <c r="M453" t="s">
        <v>130</v>
      </c>
      <c r="N453" t="s">
        <v>714</v>
      </c>
      <c r="O453" s="18">
        <v>1.3786806544000001</v>
      </c>
      <c r="P453" t="s">
        <v>588</v>
      </c>
      <c r="Q453" t="s">
        <v>134</v>
      </c>
      <c r="R453" t="s">
        <v>589</v>
      </c>
      <c r="S453" s="18">
        <v>2.0405536701</v>
      </c>
      <c r="T453" t="s">
        <v>469</v>
      </c>
      <c r="U453" t="s">
        <v>130</v>
      </c>
      <c r="V453" t="s">
        <v>470</v>
      </c>
      <c r="W453" s="18">
        <v>1.4089839437</v>
      </c>
      <c r="X453" t="s">
        <v>64</v>
      </c>
      <c r="Y453" t="s">
        <v>130</v>
      </c>
      <c r="Z453" t="s">
        <v>590</v>
      </c>
      <c r="AA453" s="18">
        <v>1.8990022612999999</v>
      </c>
      <c r="AB453" t="s">
        <v>691</v>
      </c>
      <c r="AC453" t="s">
        <v>128</v>
      </c>
      <c r="AD453" t="s">
        <v>692</v>
      </c>
      <c r="AE453" s="18">
        <v>0.1666685882</v>
      </c>
      <c r="AF453" t="s">
        <v>1150</v>
      </c>
      <c r="AG453" t="s">
        <v>143</v>
      </c>
      <c r="AH453" t="s">
        <v>1151</v>
      </c>
      <c r="AI453" s="18">
        <v>0.27882989819999998</v>
      </c>
      <c r="AJ453" t="s">
        <v>1152</v>
      </c>
      <c r="AK453" t="s">
        <v>134</v>
      </c>
      <c r="AL453" t="s">
        <v>1153</v>
      </c>
      <c r="AM453" t="s">
        <v>1150</v>
      </c>
      <c r="AN453" t="s">
        <v>143</v>
      </c>
      <c r="AO453" t="s">
        <v>1151</v>
      </c>
      <c r="AP453" s="18">
        <v>0.1666685882</v>
      </c>
      <c r="AQ453" t="s">
        <v>123</v>
      </c>
      <c r="AR453" t="b">
        <f>ISNUMBER(SEARCH('Consulta Por Puntos Baloto'!$E$5,B453,1))</f>
        <v>0</v>
      </c>
      <c r="AS453">
        <f t="shared" si="14"/>
        <v>31</v>
      </c>
      <c r="AT453" t="str">
        <f t="shared" si="15"/>
        <v>Punto pago</v>
      </c>
    </row>
    <row r="454" spans="1:46">
      <c r="A454" t="s">
        <v>2927</v>
      </c>
      <c r="B454" t="s">
        <v>2928</v>
      </c>
      <c r="C454" s="18">
        <v>5.1181101685000003</v>
      </c>
      <c r="D454" t="s">
        <v>526</v>
      </c>
      <c r="E454" t="s">
        <v>128</v>
      </c>
      <c r="F454" t="s">
        <v>527</v>
      </c>
      <c r="G454" s="18">
        <v>0.97942068449999997</v>
      </c>
      <c r="H454" t="s">
        <v>64</v>
      </c>
      <c r="I454" t="s">
        <v>130</v>
      </c>
      <c r="J454" t="s">
        <v>661</v>
      </c>
      <c r="K454" s="18">
        <v>2.7563656142999999</v>
      </c>
      <c r="L454" t="s">
        <v>64</v>
      </c>
      <c r="M454" t="s">
        <v>130</v>
      </c>
      <c r="N454" t="s">
        <v>529</v>
      </c>
      <c r="O454" s="18">
        <v>1.7779059132999999</v>
      </c>
      <c r="P454" t="s">
        <v>530</v>
      </c>
      <c r="Q454" t="s">
        <v>134</v>
      </c>
      <c r="R454" t="s">
        <v>531</v>
      </c>
      <c r="S454" s="18">
        <v>5.0575810487000004</v>
      </c>
      <c r="T454" t="s">
        <v>515</v>
      </c>
      <c r="U454" t="s">
        <v>130</v>
      </c>
      <c r="V454" t="s">
        <v>516</v>
      </c>
      <c r="W454" s="18">
        <v>4.1287155538000002</v>
      </c>
      <c r="X454" t="s">
        <v>745</v>
      </c>
      <c r="Y454" t="s">
        <v>130</v>
      </c>
      <c r="Z454" t="s">
        <v>746</v>
      </c>
      <c r="AA454" s="18">
        <v>3.3491820258999998</v>
      </c>
      <c r="AB454" t="s">
        <v>533</v>
      </c>
      <c r="AC454" t="s">
        <v>128</v>
      </c>
      <c r="AD454" t="s">
        <v>534</v>
      </c>
      <c r="AE454" s="18">
        <v>0.1346406178</v>
      </c>
      <c r="AF454" t="s">
        <v>2929</v>
      </c>
      <c r="AG454" t="s">
        <v>143</v>
      </c>
      <c r="AH454" t="s">
        <v>2930</v>
      </c>
      <c r="AI454" s="18">
        <v>0</v>
      </c>
      <c r="AJ454" t="s">
        <v>2931</v>
      </c>
      <c r="AK454" t="s">
        <v>134</v>
      </c>
      <c r="AL454" t="s">
        <v>2932</v>
      </c>
      <c r="AM454" t="s">
        <v>2931</v>
      </c>
      <c r="AN454" t="s">
        <v>134</v>
      </c>
      <c r="AO454" t="s">
        <v>2932</v>
      </c>
      <c r="AP454" s="18">
        <v>0</v>
      </c>
      <c r="AQ454" t="s">
        <v>123</v>
      </c>
      <c r="AR454" t="b">
        <f>ISNUMBER(SEARCH('Consulta Por Puntos Baloto'!$E$5,B454,1))</f>
        <v>0</v>
      </c>
      <c r="AS454">
        <f t="shared" si="14"/>
        <v>35</v>
      </c>
      <c r="AT454" t="str">
        <f t="shared" si="15"/>
        <v>Punto red</v>
      </c>
    </row>
    <row r="455" spans="1:46">
      <c r="A455" t="s">
        <v>2933</v>
      </c>
      <c r="B455" t="s">
        <v>2934</v>
      </c>
      <c r="C455" s="18">
        <v>6.4411320203000004</v>
      </c>
      <c r="D455" t="s">
        <v>508</v>
      </c>
      <c r="E455" t="s">
        <v>509</v>
      </c>
      <c r="F455" t="s">
        <v>510</v>
      </c>
      <c r="G455" s="18">
        <v>1.3081542815</v>
      </c>
      <c r="H455" t="s">
        <v>64</v>
      </c>
      <c r="I455" t="s">
        <v>130</v>
      </c>
      <c r="J455" t="s">
        <v>779</v>
      </c>
      <c r="K455" s="18">
        <v>4.5038034447999999</v>
      </c>
      <c r="L455" t="s">
        <v>64</v>
      </c>
      <c r="M455" t="s">
        <v>130</v>
      </c>
      <c r="N455" t="s">
        <v>529</v>
      </c>
      <c r="O455" s="18">
        <v>1.3994229070999999</v>
      </c>
      <c r="P455" t="s">
        <v>530</v>
      </c>
      <c r="Q455" t="s">
        <v>134</v>
      </c>
      <c r="R455" t="s">
        <v>531</v>
      </c>
      <c r="S455" s="18">
        <v>1.9659039958</v>
      </c>
      <c r="T455" t="s">
        <v>515</v>
      </c>
      <c r="U455" t="s">
        <v>130</v>
      </c>
      <c r="V455" t="s">
        <v>516</v>
      </c>
      <c r="W455" s="18">
        <v>4.5373425695999998</v>
      </c>
      <c r="X455" t="s">
        <v>64</v>
      </c>
      <c r="Y455" t="s">
        <v>130</v>
      </c>
      <c r="Z455" t="s">
        <v>532</v>
      </c>
      <c r="AA455" s="18">
        <v>1.9659039958</v>
      </c>
      <c r="AB455" t="s">
        <v>518</v>
      </c>
      <c r="AC455" t="s">
        <v>128</v>
      </c>
      <c r="AD455" t="s">
        <v>519</v>
      </c>
      <c r="AE455" s="18">
        <v>0.21415941029999999</v>
      </c>
      <c r="AF455" t="s">
        <v>2935</v>
      </c>
      <c r="AG455" t="s">
        <v>143</v>
      </c>
      <c r="AH455" t="s">
        <v>2936</v>
      </c>
      <c r="AI455" s="18">
        <v>0.19993445530000001</v>
      </c>
      <c r="AJ455" t="s">
        <v>2937</v>
      </c>
      <c r="AK455" t="s">
        <v>134</v>
      </c>
      <c r="AL455" t="s">
        <v>2938</v>
      </c>
      <c r="AM455" t="s">
        <v>2937</v>
      </c>
      <c r="AN455" t="s">
        <v>134</v>
      </c>
      <c r="AO455" t="s">
        <v>2938</v>
      </c>
      <c r="AP455" s="18">
        <v>0.19993445530000001</v>
      </c>
      <c r="AQ455" t="s">
        <v>123</v>
      </c>
      <c r="AR455" t="b">
        <f>ISNUMBER(SEARCH('Consulta Por Puntos Baloto'!$E$5,B455,1))</f>
        <v>0</v>
      </c>
      <c r="AS455">
        <f t="shared" si="14"/>
        <v>35</v>
      </c>
      <c r="AT455" t="str">
        <f t="shared" si="15"/>
        <v>Punto red</v>
      </c>
    </row>
    <row r="456" spans="1:46">
      <c r="A456" t="s">
        <v>2939</v>
      </c>
      <c r="B456" t="s">
        <v>2940</v>
      </c>
      <c r="C456" s="18">
        <v>1.3482304177</v>
      </c>
      <c r="D456" t="s">
        <v>481</v>
      </c>
      <c r="E456" t="s">
        <v>128</v>
      </c>
      <c r="F456" t="s">
        <v>482</v>
      </c>
      <c r="G456" s="18">
        <v>0.17840904439999999</v>
      </c>
      <c r="H456" t="s">
        <v>64</v>
      </c>
      <c r="I456" t="s">
        <v>130</v>
      </c>
      <c r="J456" t="s">
        <v>550</v>
      </c>
      <c r="K456" s="18">
        <v>1.4998802909</v>
      </c>
      <c r="L456" t="s">
        <v>64</v>
      </c>
      <c r="M456" t="s">
        <v>130</v>
      </c>
      <c r="N456" t="s">
        <v>440</v>
      </c>
      <c r="O456" s="18">
        <v>1.4760548234999999</v>
      </c>
      <c r="P456" t="s">
        <v>494</v>
      </c>
      <c r="Q456" t="s">
        <v>134</v>
      </c>
      <c r="R456" t="s">
        <v>495</v>
      </c>
      <c r="S456" s="18">
        <v>3.0527798876999999</v>
      </c>
      <c r="T456" t="s">
        <v>371</v>
      </c>
      <c r="U456" t="s">
        <v>130</v>
      </c>
      <c r="V456" t="s">
        <v>372</v>
      </c>
      <c r="W456" s="18">
        <v>1.4879768182999999</v>
      </c>
      <c r="X456" t="s">
        <v>498</v>
      </c>
      <c r="Y456" t="s">
        <v>130</v>
      </c>
      <c r="Z456" t="s">
        <v>499</v>
      </c>
      <c r="AA456" s="18">
        <v>1.4760548234999999</v>
      </c>
      <c r="AB456" t="s">
        <v>500</v>
      </c>
      <c r="AC456" t="s">
        <v>128</v>
      </c>
      <c r="AD456" t="s">
        <v>501</v>
      </c>
      <c r="AE456" s="18">
        <v>0.17392412809999999</v>
      </c>
      <c r="AF456" t="s">
        <v>2941</v>
      </c>
      <c r="AG456" t="s">
        <v>143</v>
      </c>
      <c r="AH456" t="s">
        <v>2942</v>
      </c>
      <c r="AI456" s="18">
        <v>0.16597903089999999</v>
      </c>
      <c r="AJ456" t="s">
        <v>795</v>
      </c>
      <c r="AK456" t="s">
        <v>134</v>
      </c>
      <c r="AL456" t="s">
        <v>2943</v>
      </c>
      <c r="AM456" t="s">
        <v>795</v>
      </c>
      <c r="AN456" t="s">
        <v>134</v>
      </c>
      <c r="AO456" t="s">
        <v>2943</v>
      </c>
      <c r="AP456" s="18">
        <v>0.16597903089999999</v>
      </c>
      <c r="AQ456" t="s">
        <v>123</v>
      </c>
      <c r="AR456" t="b">
        <f>ISNUMBER(SEARCH('Consulta Por Puntos Baloto'!$E$5,B456,1))</f>
        <v>0</v>
      </c>
      <c r="AS456">
        <f t="shared" si="14"/>
        <v>35</v>
      </c>
      <c r="AT456" t="str">
        <f t="shared" si="15"/>
        <v>Punto red</v>
      </c>
    </row>
    <row r="457" spans="1:46">
      <c r="A457" t="s">
        <v>2944</v>
      </c>
      <c r="B457" t="s">
        <v>2945</v>
      </c>
      <c r="C457" s="18">
        <v>2.0717621390000001</v>
      </c>
      <c r="D457" t="s">
        <v>541</v>
      </c>
      <c r="E457" t="s">
        <v>128</v>
      </c>
      <c r="F457" t="s">
        <v>542</v>
      </c>
      <c r="G457" s="18">
        <v>0.9511184869</v>
      </c>
      <c r="H457" t="s">
        <v>371</v>
      </c>
      <c r="I457" t="s">
        <v>130</v>
      </c>
      <c r="J457" t="s">
        <v>372</v>
      </c>
      <c r="K457" s="18">
        <v>1.9294987919</v>
      </c>
      <c r="L457" t="s">
        <v>64</v>
      </c>
      <c r="M457" t="s">
        <v>130</v>
      </c>
      <c r="N457" t="s">
        <v>370</v>
      </c>
      <c r="O457" s="18">
        <v>2.7195468532999998</v>
      </c>
      <c r="P457" t="s">
        <v>133</v>
      </c>
      <c r="Q457" t="s">
        <v>134</v>
      </c>
      <c r="R457" t="s">
        <v>135</v>
      </c>
      <c r="S457" s="18">
        <v>0.9511184869</v>
      </c>
      <c r="T457" t="s">
        <v>371</v>
      </c>
      <c r="U457" t="s">
        <v>130</v>
      </c>
      <c r="V457" t="s">
        <v>372</v>
      </c>
      <c r="W457" s="18">
        <v>1.5504708429</v>
      </c>
      <c r="X457" t="s">
        <v>64</v>
      </c>
      <c r="Y457" t="s">
        <v>130</v>
      </c>
      <c r="Z457" t="s">
        <v>373</v>
      </c>
      <c r="AA457" s="18">
        <v>0.35365740959999997</v>
      </c>
      <c r="AB457" s="19" t="s">
        <v>963</v>
      </c>
      <c r="AC457" t="s">
        <v>128</v>
      </c>
      <c r="AD457" t="s">
        <v>964</v>
      </c>
      <c r="AE457" s="18">
        <v>0.2801421315</v>
      </c>
      <c r="AF457" t="s">
        <v>2946</v>
      </c>
      <c r="AG457" t="s">
        <v>143</v>
      </c>
      <c r="AH457" t="s">
        <v>2947</v>
      </c>
      <c r="AI457" s="18">
        <v>7.4830160600000001E-2</v>
      </c>
      <c r="AJ457" t="s">
        <v>967</v>
      </c>
      <c r="AK457" t="s">
        <v>134</v>
      </c>
      <c r="AL457" t="s">
        <v>968</v>
      </c>
      <c r="AM457" t="s">
        <v>967</v>
      </c>
      <c r="AN457" t="s">
        <v>134</v>
      </c>
      <c r="AO457" t="s">
        <v>968</v>
      </c>
      <c r="AP457" s="18">
        <v>7.4830160600000001E-2</v>
      </c>
      <c r="AQ457" t="s">
        <v>123</v>
      </c>
      <c r="AR457" t="b">
        <f>ISNUMBER(SEARCH('Consulta Por Puntos Baloto'!$E$5,B457,1))</f>
        <v>0</v>
      </c>
      <c r="AS457">
        <f t="shared" si="14"/>
        <v>35</v>
      </c>
      <c r="AT457" t="str">
        <f t="shared" si="15"/>
        <v>Punto red</v>
      </c>
    </row>
    <row r="458" spans="1:46">
      <c r="A458" t="s">
        <v>2948</v>
      </c>
      <c r="B458" t="s">
        <v>2949</v>
      </c>
      <c r="C458" s="18">
        <v>3.5509880925999999</v>
      </c>
      <c r="D458" t="s">
        <v>541</v>
      </c>
      <c r="E458" t="s">
        <v>128</v>
      </c>
      <c r="F458" t="s">
        <v>542</v>
      </c>
      <c r="G458" s="18">
        <v>0.72270847620000001</v>
      </c>
      <c r="H458" t="s">
        <v>64</v>
      </c>
      <c r="I458" t="s">
        <v>130</v>
      </c>
      <c r="J458" t="s">
        <v>373</v>
      </c>
      <c r="K458" s="18">
        <v>1.2660218136000001</v>
      </c>
      <c r="L458" t="s">
        <v>64</v>
      </c>
      <c r="M458" t="s">
        <v>130</v>
      </c>
      <c r="N458" t="s">
        <v>512</v>
      </c>
      <c r="O458" s="18">
        <v>3.9239767622000001</v>
      </c>
      <c r="P458" t="s">
        <v>133</v>
      </c>
      <c r="Q458" t="s">
        <v>134</v>
      </c>
      <c r="R458" t="s">
        <v>135</v>
      </c>
      <c r="S458" s="18">
        <v>1.1476027037000001</v>
      </c>
      <c r="T458" t="s">
        <v>371</v>
      </c>
      <c r="U458" t="s">
        <v>130</v>
      </c>
      <c r="V458" t="s">
        <v>372</v>
      </c>
      <c r="W458" s="18">
        <v>0.70477736170000005</v>
      </c>
      <c r="X458" t="s">
        <v>64</v>
      </c>
      <c r="Y458" t="s">
        <v>130</v>
      </c>
      <c r="Z458" t="s">
        <v>373</v>
      </c>
      <c r="AA458" s="18">
        <v>1.1464058898</v>
      </c>
      <c r="AB458" s="19" t="s">
        <v>963</v>
      </c>
      <c r="AC458" t="s">
        <v>128</v>
      </c>
      <c r="AD458" t="s">
        <v>964</v>
      </c>
      <c r="AE458" s="18">
        <v>9.1163355700000004E-2</v>
      </c>
      <c r="AF458" t="s">
        <v>2950</v>
      </c>
      <c r="AG458" t="s">
        <v>143</v>
      </c>
      <c r="AH458" t="s">
        <v>2951</v>
      </c>
      <c r="AI458" s="18">
        <v>0.1016625968</v>
      </c>
      <c r="AJ458" t="s">
        <v>2952</v>
      </c>
      <c r="AK458" t="s">
        <v>134</v>
      </c>
      <c r="AL458" t="s">
        <v>2953</v>
      </c>
      <c r="AM458" t="s">
        <v>2950</v>
      </c>
      <c r="AN458" t="s">
        <v>143</v>
      </c>
      <c r="AO458" t="s">
        <v>2951</v>
      </c>
      <c r="AP458" s="18">
        <v>9.1163355700000004E-2</v>
      </c>
      <c r="AQ458" t="s">
        <v>123</v>
      </c>
      <c r="AR458" t="b">
        <f>ISNUMBER(SEARCH('Consulta Por Puntos Baloto'!$E$5,B458,1))</f>
        <v>0</v>
      </c>
      <c r="AS458">
        <f t="shared" si="14"/>
        <v>31</v>
      </c>
      <c r="AT458" t="str">
        <f t="shared" si="15"/>
        <v>Punto pago</v>
      </c>
    </row>
    <row r="459" spans="1:46">
      <c r="A459" t="s">
        <v>2954</v>
      </c>
      <c r="B459" t="s">
        <v>2955</v>
      </c>
      <c r="C459" s="18">
        <v>1.8021442499</v>
      </c>
      <c r="D459" t="s">
        <v>481</v>
      </c>
      <c r="E459" t="s">
        <v>128</v>
      </c>
      <c r="F459" t="s">
        <v>482</v>
      </c>
      <c r="G459" s="18">
        <v>0.65476404160000001</v>
      </c>
      <c r="H459" t="s">
        <v>64</v>
      </c>
      <c r="I459" t="s">
        <v>130</v>
      </c>
      <c r="J459" t="s">
        <v>550</v>
      </c>
      <c r="K459" s="18">
        <v>2.0066785925000001</v>
      </c>
      <c r="L459" t="s">
        <v>64</v>
      </c>
      <c r="M459" t="s">
        <v>130</v>
      </c>
      <c r="N459" t="s">
        <v>440</v>
      </c>
      <c r="O459" s="18">
        <v>1.8270436881000001</v>
      </c>
      <c r="P459" t="s">
        <v>494</v>
      </c>
      <c r="Q459" t="s">
        <v>134</v>
      </c>
      <c r="R459" t="s">
        <v>495</v>
      </c>
      <c r="S459" s="18">
        <v>2.7351724397999999</v>
      </c>
      <c r="T459" t="s">
        <v>371</v>
      </c>
      <c r="U459" t="s">
        <v>130</v>
      </c>
      <c r="V459" t="s">
        <v>372</v>
      </c>
      <c r="W459" s="18">
        <v>1.5381979855000001</v>
      </c>
      <c r="X459" t="s">
        <v>64</v>
      </c>
      <c r="Y459" t="s">
        <v>130</v>
      </c>
      <c r="Z459" t="s">
        <v>532</v>
      </c>
      <c r="AA459" s="18">
        <v>1.7531513206</v>
      </c>
      <c r="AB459" t="s">
        <v>1333</v>
      </c>
      <c r="AC459" t="s">
        <v>128</v>
      </c>
      <c r="AD459" t="s">
        <v>1334</v>
      </c>
      <c r="AE459" s="18">
        <v>5.7861949000000003E-2</v>
      </c>
      <c r="AF459" t="s">
        <v>2956</v>
      </c>
      <c r="AG459" t="s">
        <v>143</v>
      </c>
      <c r="AH459" t="s">
        <v>2957</v>
      </c>
      <c r="AI459" s="18">
        <v>0.1160245116</v>
      </c>
      <c r="AJ459" t="s">
        <v>2958</v>
      </c>
      <c r="AK459" t="s">
        <v>134</v>
      </c>
      <c r="AL459" t="s">
        <v>2959</v>
      </c>
      <c r="AM459" t="s">
        <v>2956</v>
      </c>
      <c r="AN459" t="s">
        <v>143</v>
      </c>
      <c r="AO459" t="s">
        <v>2957</v>
      </c>
      <c r="AP459" s="18">
        <v>5.7861949000000003E-2</v>
      </c>
      <c r="AQ459" t="s">
        <v>123</v>
      </c>
      <c r="AR459" t="b">
        <f>ISNUMBER(SEARCH('Consulta Por Puntos Baloto'!$E$5,B459,1))</f>
        <v>0</v>
      </c>
      <c r="AS459">
        <f t="shared" si="14"/>
        <v>31</v>
      </c>
      <c r="AT459" t="str">
        <f t="shared" si="15"/>
        <v>Punto pago</v>
      </c>
    </row>
    <row r="460" spans="1:46">
      <c r="A460" t="s">
        <v>2960</v>
      </c>
      <c r="B460" t="s">
        <v>2961</v>
      </c>
      <c r="C460" s="18">
        <v>3.2511200987</v>
      </c>
      <c r="D460" t="s">
        <v>541</v>
      </c>
      <c r="E460" t="s">
        <v>128</v>
      </c>
      <c r="F460" t="s">
        <v>542</v>
      </c>
      <c r="G460" s="18">
        <v>0.54086874220000003</v>
      </c>
      <c r="H460" t="s">
        <v>371</v>
      </c>
      <c r="I460" t="s">
        <v>130</v>
      </c>
      <c r="J460" t="s">
        <v>372</v>
      </c>
      <c r="K460" s="18">
        <v>1.2326618531</v>
      </c>
      <c r="L460" t="s">
        <v>64</v>
      </c>
      <c r="M460" t="s">
        <v>130</v>
      </c>
      <c r="N460" t="s">
        <v>512</v>
      </c>
      <c r="O460" s="18">
        <v>4.2050288627999999</v>
      </c>
      <c r="P460" t="s">
        <v>133</v>
      </c>
      <c r="Q460" t="s">
        <v>134</v>
      </c>
      <c r="R460" t="s">
        <v>135</v>
      </c>
      <c r="S460" s="18">
        <v>0.50700915430000004</v>
      </c>
      <c r="T460" t="s">
        <v>371</v>
      </c>
      <c r="U460" t="s">
        <v>130</v>
      </c>
      <c r="V460" t="s">
        <v>372</v>
      </c>
      <c r="W460" s="18">
        <v>1.9063136138000001</v>
      </c>
      <c r="X460" t="s">
        <v>64</v>
      </c>
      <c r="Y460" t="s">
        <v>130</v>
      </c>
      <c r="Z460" t="s">
        <v>373</v>
      </c>
      <c r="AA460" s="18">
        <v>1.3987368627000001</v>
      </c>
      <c r="AB460" s="19" t="s">
        <v>963</v>
      </c>
      <c r="AC460" t="s">
        <v>128</v>
      </c>
      <c r="AD460" t="s">
        <v>964</v>
      </c>
      <c r="AE460" s="18">
        <v>0.24131330400000001</v>
      </c>
      <c r="AF460" t="s">
        <v>2962</v>
      </c>
      <c r="AG460" t="s">
        <v>143</v>
      </c>
      <c r="AH460" t="s">
        <v>2963</v>
      </c>
      <c r="AI460" s="18">
        <v>0.42217799</v>
      </c>
      <c r="AJ460" t="s">
        <v>2964</v>
      </c>
      <c r="AK460" t="s">
        <v>134</v>
      </c>
      <c r="AL460" t="s">
        <v>2965</v>
      </c>
      <c r="AM460" t="s">
        <v>2962</v>
      </c>
      <c r="AN460" t="s">
        <v>143</v>
      </c>
      <c r="AO460" t="s">
        <v>2963</v>
      </c>
      <c r="AP460" s="18">
        <v>0.24131330400000001</v>
      </c>
      <c r="AQ460" t="s">
        <v>123</v>
      </c>
      <c r="AR460" t="b">
        <f>ISNUMBER(SEARCH('Consulta Por Puntos Baloto'!$E$5,B460,1))</f>
        <v>0</v>
      </c>
      <c r="AS460">
        <f t="shared" si="14"/>
        <v>31</v>
      </c>
      <c r="AT460" t="str">
        <f t="shared" si="15"/>
        <v>Punto pago</v>
      </c>
    </row>
    <row r="461" spans="1:46">
      <c r="A461" t="s">
        <v>2966</v>
      </c>
      <c r="B461" t="s">
        <v>2967</v>
      </c>
      <c r="C461" s="18">
        <v>5.0700478674999996</v>
      </c>
      <c r="D461" t="s">
        <v>526</v>
      </c>
      <c r="E461" t="s">
        <v>128</v>
      </c>
      <c r="F461" t="s">
        <v>527</v>
      </c>
      <c r="G461" s="18">
        <v>0.97454319820000002</v>
      </c>
      <c r="H461" t="s">
        <v>64</v>
      </c>
      <c r="I461" t="s">
        <v>130</v>
      </c>
      <c r="J461" t="s">
        <v>528</v>
      </c>
      <c r="K461" s="18">
        <v>3.2777659123</v>
      </c>
      <c r="L461" t="s">
        <v>64</v>
      </c>
      <c r="M461" t="s">
        <v>130</v>
      </c>
      <c r="N461" t="s">
        <v>529</v>
      </c>
      <c r="O461" s="18">
        <v>1.4090594841999999</v>
      </c>
      <c r="P461" t="s">
        <v>530</v>
      </c>
      <c r="Q461" t="s">
        <v>134</v>
      </c>
      <c r="R461" t="s">
        <v>531</v>
      </c>
      <c r="S461" s="18">
        <v>2.9090842640000001</v>
      </c>
      <c r="T461" t="s">
        <v>515</v>
      </c>
      <c r="U461" t="s">
        <v>130</v>
      </c>
      <c r="V461" t="s">
        <v>516</v>
      </c>
      <c r="W461" s="18">
        <v>2.9278967975999999</v>
      </c>
      <c r="X461" t="s">
        <v>64</v>
      </c>
      <c r="Y461" t="s">
        <v>130</v>
      </c>
      <c r="Z461" t="s">
        <v>532</v>
      </c>
      <c r="AA461" s="18">
        <v>1.5305905143</v>
      </c>
      <c r="AB461" t="s">
        <v>533</v>
      </c>
      <c r="AC461" t="s">
        <v>128</v>
      </c>
      <c r="AD461" t="s">
        <v>534</v>
      </c>
      <c r="AE461" s="18">
        <v>3.25476315E-2</v>
      </c>
      <c r="AF461" t="s">
        <v>2421</v>
      </c>
      <c r="AG461" t="s">
        <v>143</v>
      </c>
      <c r="AH461" t="s">
        <v>2422</v>
      </c>
      <c r="AI461" s="18">
        <v>0.1672178738</v>
      </c>
      <c r="AJ461" t="s">
        <v>2334</v>
      </c>
      <c r="AK461" t="s">
        <v>134</v>
      </c>
      <c r="AL461" t="s">
        <v>2335</v>
      </c>
      <c r="AM461" t="s">
        <v>2421</v>
      </c>
      <c r="AN461" t="s">
        <v>143</v>
      </c>
      <c r="AO461" t="s">
        <v>2422</v>
      </c>
      <c r="AP461" s="18">
        <v>3.25476315E-2</v>
      </c>
      <c r="AQ461" t="s">
        <v>123</v>
      </c>
      <c r="AR461" t="b">
        <f>ISNUMBER(SEARCH('Consulta Por Puntos Baloto'!$E$5,B461,1))</f>
        <v>0</v>
      </c>
      <c r="AS461">
        <f t="shared" si="14"/>
        <v>31</v>
      </c>
      <c r="AT461" t="str">
        <f t="shared" si="15"/>
        <v>Punto pago</v>
      </c>
    </row>
    <row r="462" spans="1:46">
      <c r="A462" t="s">
        <v>2968</v>
      </c>
      <c r="B462" t="s">
        <v>2969</v>
      </c>
      <c r="C462" s="18">
        <v>1.5961295566</v>
      </c>
      <c r="D462" t="s">
        <v>437</v>
      </c>
      <c r="E462" t="s">
        <v>128</v>
      </c>
      <c r="F462" t="s">
        <v>438</v>
      </c>
      <c r="G462" s="18">
        <v>0.85259844880000002</v>
      </c>
      <c r="H462" t="s">
        <v>64</v>
      </c>
      <c r="I462" t="s">
        <v>130</v>
      </c>
      <c r="J462" t="s">
        <v>1668</v>
      </c>
      <c r="K462" s="18">
        <v>0.86796398090000004</v>
      </c>
      <c r="L462" t="s">
        <v>64</v>
      </c>
      <c r="M462" t="s">
        <v>130</v>
      </c>
      <c r="N462" t="s">
        <v>1668</v>
      </c>
      <c r="O462" s="18">
        <v>1.3679446602000001</v>
      </c>
      <c r="P462" t="s">
        <v>207</v>
      </c>
      <c r="Q462" t="s">
        <v>134</v>
      </c>
      <c r="R462" t="s">
        <v>208</v>
      </c>
      <c r="S462" s="18">
        <v>2.3096584261999999</v>
      </c>
      <c r="T462" t="s">
        <v>496</v>
      </c>
      <c r="U462" t="s">
        <v>130</v>
      </c>
      <c r="V462" t="s">
        <v>497</v>
      </c>
      <c r="W462" s="18">
        <v>2.1234959927000001</v>
      </c>
      <c r="X462" t="s">
        <v>64</v>
      </c>
      <c r="Y462" t="s">
        <v>130</v>
      </c>
      <c r="Z462" t="s">
        <v>209</v>
      </c>
      <c r="AA462" s="18">
        <v>1.3367893640999999</v>
      </c>
      <c r="AB462" t="s">
        <v>2551</v>
      </c>
      <c r="AC462" t="s">
        <v>128</v>
      </c>
      <c r="AD462" t="s">
        <v>2552</v>
      </c>
      <c r="AE462" s="18">
        <v>0.11281427400000001</v>
      </c>
      <c r="AF462" t="s">
        <v>2929</v>
      </c>
      <c r="AG462" t="s">
        <v>143</v>
      </c>
      <c r="AH462" t="s">
        <v>2970</v>
      </c>
      <c r="AI462" s="18">
        <v>2.2399388499999999E-2</v>
      </c>
      <c r="AJ462" t="s">
        <v>2555</v>
      </c>
      <c r="AK462" t="s">
        <v>134</v>
      </c>
      <c r="AL462" t="s">
        <v>2556</v>
      </c>
      <c r="AM462" t="s">
        <v>2555</v>
      </c>
      <c r="AN462" t="s">
        <v>134</v>
      </c>
      <c r="AO462" t="s">
        <v>2556</v>
      </c>
      <c r="AP462" s="18">
        <v>2.2399388499999999E-2</v>
      </c>
      <c r="AQ462" t="s">
        <v>123</v>
      </c>
      <c r="AR462" t="b">
        <f>ISNUMBER(SEARCH('Consulta Por Puntos Baloto'!$E$5,B462,1))</f>
        <v>0</v>
      </c>
      <c r="AS462">
        <f t="shared" si="14"/>
        <v>35</v>
      </c>
      <c r="AT462" t="str">
        <f t="shared" si="15"/>
        <v>Punto red</v>
      </c>
    </row>
    <row r="463" spans="1:46">
      <c r="A463" t="s">
        <v>2971</v>
      </c>
      <c r="B463" t="s">
        <v>2972</v>
      </c>
      <c r="C463" s="18">
        <v>1.8366212403</v>
      </c>
      <c r="D463" t="s">
        <v>541</v>
      </c>
      <c r="E463" t="s">
        <v>128</v>
      </c>
      <c r="F463" t="s">
        <v>542</v>
      </c>
      <c r="G463" s="18">
        <v>0.65525920019999995</v>
      </c>
      <c r="H463" t="s">
        <v>205</v>
      </c>
      <c r="I463" t="s">
        <v>130</v>
      </c>
      <c r="J463" t="s">
        <v>206</v>
      </c>
      <c r="K463" s="18">
        <v>1.6349014561999999</v>
      </c>
      <c r="L463" t="s">
        <v>64</v>
      </c>
      <c r="M463" t="s">
        <v>130</v>
      </c>
      <c r="N463" t="s">
        <v>370</v>
      </c>
      <c r="O463" s="18">
        <v>1.8437299405000001</v>
      </c>
      <c r="P463" t="s">
        <v>133</v>
      </c>
      <c r="Q463" t="s">
        <v>134</v>
      </c>
      <c r="R463" t="s">
        <v>135</v>
      </c>
      <c r="S463" s="18">
        <v>1.9054344376000001</v>
      </c>
      <c r="T463" t="s">
        <v>371</v>
      </c>
      <c r="U463" t="s">
        <v>130</v>
      </c>
      <c r="V463" t="s">
        <v>372</v>
      </c>
      <c r="W463" s="18">
        <v>1.8147309833</v>
      </c>
      <c r="X463" t="s">
        <v>64</v>
      </c>
      <c r="Y463" t="s">
        <v>130</v>
      </c>
      <c r="Z463" t="s">
        <v>373</v>
      </c>
      <c r="AA463" s="18">
        <v>1.0790771747000001</v>
      </c>
      <c r="AB463" s="19" t="s">
        <v>963</v>
      </c>
      <c r="AC463" t="s">
        <v>128</v>
      </c>
      <c r="AD463" t="s">
        <v>964</v>
      </c>
      <c r="AE463" s="18">
        <v>5.7717949999999997E-2</v>
      </c>
      <c r="AF463" t="s">
        <v>2855</v>
      </c>
      <c r="AG463" t="s">
        <v>143</v>
      </c>
      <c r="AH463" t="s">
        <v>2856</v>
      </c>
      <c r="AI463" s="18">
        <v>0.20690022399999999</v>
      </c>
      <c r="AJ463" t="s">
        <v>2857</v>
      </c>
      <c r="AK463" t="s">
        <v>134</v>
      </c>
      <c r="AL463" t="s">
        <v>2858</v>
      </c>
      <c r="AM463" t="s">
        <v>2855</v>
      </c>
      <c r="AN463" t="s">
        <v>143</v>
      </c>
      <c r="AO463" t="s">
        <v>2856</v>
      </c>
      <c r="AP463" s="18">
        <v>5.7717949999999997E-2</v>
      </c>
      <c r="AQ463" t="s">
        <v>123</v>
      </c>
      <c r="AR463" t="b">
        <f>ISNUMBER(SEARCH('Consulta Por Puntos Baloto'!$E$5,B463,1))</f>
        <v>0</v>
      </c>
      <c r="AS463">
        <f t="shared" si="14"/>
        <v>31</v>
      </c>
      <c r="AT463" t="str">
        <f t="shared" si="15"/>
        <v>Punto pago</v>
      </c>
    </row>
    <row r="464" spans="1:46">
      <c r="A464" t="s">
        <v>2973</v>
      </c>
      <c r="B464" t="s">
        <v>2974</v>
      </c>
      <c r="C464" s="18">
        <v>6.5730387421999996</v>
      </c>
      <c r="D464" t="s">
        <v>508</v>
      </c>
      <c r="E464" t="s">
        <v>509</v>
      </c>
      <c r="F464" t="s">
        <v>510</v>
      </c>
      <c r="G464" s="18">
        <v>0.42212569789999999</v>
      </c>
      <c r="H464" t="s">
        <v>64</v>
      </c>
      <c r="I464" t="s">
        <v>130</v>
      </c>
      <c r="J464" t="s">
        <v>517</v>
      </c>
      <c r="K464" s="18">
        <v>2.6402442465</v>
      </c>
      <c r="L464" t="s">
        <v>64</v>
      </c>
      <c r="M464" t="s">
        <v>130</v>
      </c>
      <c r="N464" t="s">
        <v>512</v>
      </c>
      <c r="O464" s="18">
        <v>4.8804571688999996</v>
      </c>
      <c r="P464" t="s">
        <v>513</v>
      </c>
      <c r="Q464" t="s">
        <v>509</v>
      </c>
      <c r="R464" t="s">
        <v>514</v>
      </c>
      <c r="S464" s="18">
        <v>3.7529196271999998</v>
      </c>
      <c r="T464" t="s">
        <v>515</v>
      </c>
      <c r="U464" t="s">
        <v>130</v>
      </c>
      <c r="V464" t="s">
        <v>516</v>
      </c>
      <c r="W464" s="18">
        <v>0.42212569789999999</v>
      </c>
      <c r="X464" t="s">
        <v>64</v>
      </c>
      <c r="Y464" t="s">
        <v>130</v>
      </c>
      <c r="Z464" t="s">
        <v>517</v>
      </c>
      <c r="AA464" s="18">
        <v>3.7529196271999998</v>
      </c>
      <c r="AB464" t="s">
        <v>518</v>
      </c>
      <c r="AC464" t="s">
        <v>128</v>
      </c>
      <c r="AD464" t="s">
        <v>519</v>
      </c>
      <c r="AE464" s="18">
        <v>0.46501190050000002</v>
      </c>
      <c r="AF464" t="s">
        <v>2975</v>
      </c>
      <c r="AG464" t="s">
        <v>143</v>
      </c>
      <c r="AH464" t="s">
        <v>2976</v>
      </c>
      <c r="AI464" s="18">
        <v>0.1045792316</v>
      </c>
      <c r="AJ464" t="s">
        <v>2977</v>
      </c>
      <c r="AK464" t="s">
        <v>134</v>
      </c>
      <c r="AL464" t="s">
        <v>2978</v>
      </c>
      <c r="AM464" t="s">
        <v>2977</v>
      </c>
      <c r="AN464" t="s">
        <v>134</v>
      </c>
      <c r="AO464" t="s">
        <v>2978</v>
      </c>
      <c r="AP464" s="18">
        <v>0.1045792316</v>
      </c>
      <c r="AQ464" t="s">
        <v>123</v>
      </c>
      <c r="AR464" t="b">
        <f>ISNUMBER(SEARCH('Consulta Por Puntos Baloto'!$E$5,B464,1))</f>
        <v>0</v>
      </c>
      <c r="AS464">
        <f t="shared" si="14"/>
        <v>35</v>
      </c>
      <c r="AT464" t="str">
        <f t="shared" si="15"/>
        <v>Punto red</v>
      </c>
    </row>
    <row r="465" spans="1:46">
      <c r="A465" t="s">
        <v>2979</v>
      </c>
      <c r="B465" t="s">
        <v>2980</v>
      </c>
      <c r="C465" s="18">
        <v>3.5737265788000001</v>
      </c>
      <c r="D465" t="s">
        <v>463</v>
      </c>
      <c r="E465" t="s">
        <v>128</v>
      </c>
      <c r="F465" t="s">
        <v>464</v>
      </c>
      <c r="G465" s="18">
        <v>1.2911381958999999</v>
      </c>
      <c r="H465" t="s">
        <v>64</v>
      </c>
      <c r="I465" t="s">
        <v>130</v>
      </c>
      <c r="J465" t="s">
        <v>1722</v>
      </c>
      <c r="K465" s="18">
        <v>2.1684074063000001</v>
      </c>
      <c r="L465" t="s">
        <v>64</v>
      </c>
      <c r="M465" t="s">
        <v>130</v>
      </c>
      <c r="N465" t="s">
        <v>629</v>
      </c>
      <c r="O465" s="18">
        <v>3.4942892632999998</v>
      </c>
      <c r="P465" t="s">
        <v>467</v>
      </c>
      <c r="Q465" t="s">
        <v>134</v>
      </c>
      <c r="R465" t="s">
        <v>468</v>
      </c>
      <c r="S465" s="18">
        <v>2.5629381747000002</v>
      </c>
      <c r="T465" t="s">
        <v>469</v>
      </c>
      <c r="U465" t="s">
        <v>130</v>
      </c>
      <c r="V465" t="s">
        <v>470</v>
      </c>
      <c r="W465" s="18">
        <v>4.0941052673999998</v>
      </c>
      <c r="X465" t="s">
        <v>64</v>
      </c>
      <c r="Y465" t="s">
        <v>471</v>
      </c>
      <c r="Z465" t="s">
        <v>472</v>
      </c>
      <c r="AA465" s="18">
        <v>2.5629381747000002</v>
      </c>
      <c r="AB465" t="s">
        <v>591</v>
      </c>
      <c r="AC465" t="s">
        <v>128</v>
      </c>
      <c r="AD465" t="s">
        <v>592</v>
      </c>
      <c r="AE465" s="18">
        <v>7.4037438100000005E-2</v>
      </c>
      <c r="AF465" t="s">
        <v>2981</v>
      </c>
      <c r="AG465" t="s">
        <v>143</v>
      </c>
      <c r="AH465" t="s">
        <v>2982</v>
      </c>
      <c r="AI465" s="18">
        <v>0</v>
      </c>
      <c r="AJ465" t="s">
        <v>2983</v>
      </c>
      <c r="AK465" t="s">
        <v>134</v>
      </c>
      <c r="AL465" t="s">
        <v>2984</v>
      </c>
      <c r="AM465" t="s">
        <v>2983</v>
      </c>
      <c r="AN465" t="s">
        <v>134</v>
      </c>
      <c r="AO465" t="s">
        <v>2984</v>
      </c>
      <c r="AP465" s="18">
        <v>0</v>
      </c>
      <c r="AQ465" t="s">
        <v>123</v>
      </c>
      <c r="AR465" t="b">
        <f>ISNUMBER(SEARCH('Consulta Por Puntos Baloto'!$E$5,B465,1))</f>
        <v>0</v>
      </c>
      <c r="AS465">
        <f t="shared" si="14"/>
        <v>35</v>
      </c>
      <c r="AT465" t="str">
        <f t="shared" si="15"/>
        <v>Punto red</v>
      </c>
    </row>
    <row r="466" spans="1:46">
      <c r="A466" t="s">
        <v>2985</v>
      </c>
      <c r="B466" t="s">
        <v>2986</v>
      </c>
      <c r="C466" s="18">
        <v>1.6687164946999999</v>
      </c>
      <c r="D466" t="s">
        <v>127</v>
      </c>
      <c r="E466" t="s">
        <v>128</v>
      </c>
      <c r="F466" t="s">
        <v>129</v>
      </c>
      <c r="G466" s="18">
        <v>1.5380687853999999</v>
      </c>
      <c r="H466" t="s">
        <v>423</v>
      </c>
      <c r="I466" t="s">
        <v>130</v>
      </c>
      <c r="J466" t="s">
        <v>878</v>
      </c>
      <c r="K466" s="18">
        <v>3.2072837689</v>
      </c>
      <c r="L466" t="s">
        <v>64</v>
      </c>
      <c r="M466" t="s">
        <v>130</v>
      </c>
      <c r="N466" t="s">
        <v>370</v>
      </c>
      <c r="O466" s="18">
        <v>1.5380687853999999</v>
      </c>
      <c r="P466" t="s">
        <v>133</v>
      </c>
      <c r="Q466" t="s">
        <v>134</v>
      </c>
      <c r="R466" t="s">
        <v>135</v>
      </c>
      <c r="S466" s="18">
        <v>4.8448019877000004</v>
      </c>
      <c r="T466" t="s">
        <v>371</v>
      </c>
      <c r="U466" t="s">
        <v>130</v>
      </c>
      <c r="V466" t="s">
        <v>372</v>
      </c>
      <c r="W466" s="18">
        <v>4.2570755938999998</v>
      </c>
      <c r="X466" t="s">
        <v>64</v>
      </c>
      <c r="Y466" t="s">
        <v>130</v>
      </c>
      <c r="Z466" t="s">
        <v>373</v>
      </c>
      <c r="AA466" s="18">
        <v>1.8387722278</v>
      </c>
      <c r="AB466" t="s">
        <v>140</v>
      </c>
      <c r="AC466" t="s">
        <v>128</v>
      </c>
      <c r="AD466" t="s">
        <v>141</v>
      </c>
      <c r="AE466" s="18">
        <v>9.2609419600000006E-2</v>
      </c>
      <c r="AF466" t="s">
        <v>2987</v>
      </c>
      <c r="AG466" t="s">
        <v>143</v>
      </c>
      <c r="AH466" t="s">
        <v>2988</v>
      </c>
      <c r="AI466" s="18">
        <v>0.19992031739999999</v>
      </c>
      <c r="AJ466" t="s">
        <v>2989</v>
      </c>
      <c r="AK466" t="s">
        <v>134</v>
      </c>
      <c r="AL466" t="s">
        <v>2990</v>
      </c>
      <c r="AM466" t="s">
        <v>2987</v>
      </c>
      <c r="AN466" t="s">
        <v>143</v>
      </c>
      <c r="AO466" t="s">
        <v>2988</v>
      </c>
      <c r="AP466" s="18">
        <v>9.2609419600000006E-2</v>
      </c>
      <c r="AQ466" t="s">
        <v>123</v>
      </c>
      <c r="AR466" t="b">
        <f>ISNUMBER(SEARCH('Consulta Por Puntos Baloto'!$E$5,B466,1))</f>
        <v>0</v>
      </c>
      <c r="AS466">
        <f t="shared" si="14"/>
        <v>31</v>
      </c>
      <c r="AT466" t="str">
        <f t="shared" si="15"/>
        <v>Punto pago</v>
      </c>
    </row>
    <row r="467" spans="1:46">
      <c r="A467" t="s">
        <v>2991</v>
      </c>
      <c r="B467" t="s">
        <v>2992</v>
      </c>
      <c r="C467" s="18">
        <v>14.4917593259</v>
      </c>
      <c r="D467" t="s">
        <v>1500</v>
      </c>
      <c r="E467" t="s">
        <v>1501</v>
      </c>
      <c r="F467" t="s">
        <v>1502</v>
      </c>
      <c r="G467" s="18">
        <v>14.6681177678</v>
      </c>
      <c r="H467" t="s">
        <v>64</v>
      </c>
      <c r="I467" t="s">
        <v>2636</v>
      </c>
      <c r="J467" t="s">
        <v>2637</v>
      </c>
      <c r="K467" s="18">
        <v>22.822595126</v>
      </c>
      <c r="L467" t="s">
        <v>64</v>
      </c>
      <c r="M467" t="s">
        <v>2638</v>
      </c>
      <c r="N467" t="s">
        <v>2639</v>
      </c>
      <c r="O467" s="18">
        <v>21.582410170900001</v>
      </c>
      <c r="P467" t="s">
        <v>173</v>
      </c>
      <c r="Q467" t="s">
        <v>134</v>
      </c>
      <c r="R467" t="s">
        <v>174</v>
      </c>
      <c r="S467" s="18">
        <v>21.422274210699999</v>
      </c>
      <c r="T467" t="s">
        <v>64</v>
      </c>
      <c r="U467" t="s">
        <v>130</v>
      </c>
      <c r="V467" t="s">
        <v>171</v>
      </c>
      <c r="W467" s="18">
        <v>15.9585666359</v>
      </c>
      <c r="X467" t="s">
        <v>64</v>
      </c>
      <c r="Y467" t="s">
        <v>2636</v>
      </c>
      <c r="Z467" t="s">
        <v>2640</v>
      </c>
      <c r="AA467" s="18">
        <v>14.569190602799999</v>
      </c>
      <c r="AB467" s="19" t="s">
        <v>2641</v>
      </c>
      <c r="AC467" t="s">
        <v>1501</v>
      </c>
      <c r="AD467" t="s">
        <v>2642</v>
      </c>
      <c r="AE467" s="18">
        <v>6.7559561636999996</v>
      </c>
      <c r="AF467" t="s">
        <v>2643</v>
      </c>
      <c r="AG467" t="s">
        <v>2644</v>
      </c>
      <c r="AH467" t="s">
        <v>2645</v>
      </c>
      <c r="AI467" s="18">
        <v>0.1509300019</v>
      </c>
      <c r="AJ467" t="s">
        <v>2993</v>
      </c>
      <c r="AK467" t="s">
        <v>2647</v>
      </c>
      <c r="AL467" t="s">
        <v>2994</v>
      </c>
      <c r="AM467" t="s">
        <v>2993</v>
      </c>
      <c r="AN467" t="s">
        <v>2647</v>
      </c>
      <c r="AO467" t="s">
        <v>2994</v>
      </c>
      <c r="AP467" s="18">
        <v>0.1509300019</v>
      </c>
      <c r="AQ467" t="s">
        <v>123</v>
      </c>
      <c r="AR467" t="b">
        <f>ISNUMBER(SEARCH('Consulta Por Puntos Baloto'!$E$5,B467,1))</f>
        <v>0</v>
      </c>
      <c r="AS467">
        <f t="shared" si="14"/>
        <v>35</v>
      </c>
      <c r="AT467" t="str">
        <f t="shared" si="15"/>
        <v>Punto red</v>
      </c>
    </row>
    <row r="468" spans="1:46">
      <c r="A468" t="s">
        <v>2995</v>
      </c>
      <c r="B468" t="s">
        <v>2996</v>
      </c>
      <c r="C468" s="18">
        <v>14.668191071300001</v>
      </c>
      <c r="D468" t="s">
        <v>1500</v>
      </c>
      <c r="E468" t="s">
        <v>1501</v>
      </c>
      <c r="F468" t="s">
        <v>1502</v>
      </c>
      <c r="G468" s="18">
        <v>14.8428025942</v>
      </c>
      <c r="H468" t="s">
        <v>64</v>
      </c>
      <c r="I468" t="s">
        <v>2636</v>
      </c>
      <c r="J468" t="s">
        <v>2637</v>
      </c>
      <c r="K468" s="18">
        <v>22.825074239100001</v>
      </c>
      <c r="L468" t="s">
        <v>64</v>
      </c>
      <c r="M468" t="s">
        <v>2638</v>
      </c>
      <c r="N468" t="s">
        <v>2639</v>
      </c>
      <c r="O468" s="18">
        <v>21.786198000999999</v>
      </c>
      <c r="P468" t="s">
        <v>173</v>
      </c>
      <c r="Q468" t="s">
        <v>134</v>
      </c>
      <c r="R468" t="s">
        <v>174</v>
      </c>
      <c r="S468" s="18">
        <v>21.6260817225</v>
      </c>
      <c r="T468" t="s">
        <v>64</v>
      </c>
      <c r="U468" t="s">
        <v>130</v>
      </c>
      <c r="V468" t="s">
        <v>171</v>
      </c>
      <c r="W468" s="18">
        <v>16.108519760499998</v>
      </c>
      <c r="X468" t="s">
        <v>64</v>
      </c>
      <c r="Y468" t="s">
        <v>2636</v>
      </c>
      <c r="Z468" t="s">
        <v>2640</v>
      </c>
      <c r="AA468" s="18">
        <v>14.7444051906</v>
      </c>
      <c r="AB468" s="19" t="s">
        <v>2641</v>
      </c>
      <c r="AC468" t="s">
        <v>1501</v>
      </c>
      <c r="AD468" t="s">
        <v>2642</v>
      </c>
      <c r="AE468" s="18">
        <v>6.9605990598999998</v>
      </c>
      <c r="AF468" t="s">
        <v>2643</v>
      </c>
      <c r="AG468" t="s">
        <v>2644</v>
      </c>
      <c r="AH468" t="s">
        <v>2645</v>
      </c>
      <c r="AI468" s="18">
        <v>4.5926526999999998E-3</v>
      </c>
      <c r="AJ468" t="s">
        <v>2646</v>
      </c>
      <c r="AK468" t="s">
        <v>2647</v>
      </c>
      <c r="AL468" t="s">
        <v>2648</v>
      </c>
      <c r="AM468" t="s">
        <v>2646</v>
      </c>
      <c r="AN468" t="s">
        <v>2647</v>
      </c>
      <c r="AO468" t="s">
        <v>2648</v>
      </c>
      <c r="AP468" s="18">
        <v>4.5926526999999998E-3</v>
      </c>
      <c r="AQ468" t="s">
        <v>123</v>
      </c>
      <c r="AR468" t="b">
        <f>ISNUMBER(SEARCH('Consulta Por Puntos Baloto'!$E$5,B468,1))</f>
        <v>0</v>
      </c>
      <c r="AS468">
        <f t="shared" si="14"/>
        <v>35</v>
      </c>
      <c r="AT468" t="str">
        <f t="shared" si="15"/>
        <v>Punto red</v>
      </c>
    </row>
    <row r="469" spans="1:46">
      <c r="A469" t="s">
        <v>2997</v>
      </c>
      <c r="B469" t="s">
        <v>2998</v>
      </c>
      <c r="C469" s="18">
        <v>4.4500696654</v>
      </c>
      <c r="D469" t="s">
        <v>541</v>
      </c>
      <c r="E469" t="s">
        <v>128</v>
      </c>
      <c r="F469" t="s">
        <v>542</v>
      </c>
      <c r="G469" s="18">
        <v>0.2431144308</v>
      </c>
      <c r="H469" t="s">
        <v>64</v>
      </c>
      <c r="I469" t="s">
        <v>130</v>
      </c>
      <c r="J469" t="s">
        <v>512</v>
      </c>
      <c r="K469" s="18">
        <v>0.24988460530000001</v>
      </c>
      <c r="L469" t="s">
        <v>64</v>
      </c>
      <c r="M469" t="s">
        <v>130</v>
      </c>
      <c r="N469" t="s">
        <v>512</v>
      </c>
      <c r="O469" s="18">
        <v>4.5084852502999997</v>
      </c>
      <c r="P469" t="s">
        <v>1300</v>
      </c>
      <c r="Q469" t="s">
        <v>134</v>
      </c>
      <c r="R469" t="s">
        <v>1301</v>
      </c>
      <c r="S469" s="18">
        <v>1.6901258555000001</v>
      </c>
      <c r="T469" t="s">
        <v>371</v>
      </c>
      <c r="U469" t="s">
        <v>130</v>
      </c>
      <c r="V469" t="s">
        <v>372</v>
      </c>
      <c r="W469" s="18">
        <v>1.7817977216000001</v>
      </c>
      <c r="X469" t="s">
        <v>64</v>
      </c>
      <c r="Y469" t="s">
        <v>130</v>
      </c>
      <c r="Z469" t="s">
        <v>373</v>
      </c>
      <c r="AA469" s="18">
        <v>2.1652337773000001</v>
      </c>
      <c r="AB469" s="19" t="s">
        <v>963</v>
      </c>
      <c r="AC469" t="s">
        <v>128</v>
      </c>
      <c r="AD469" t="s">
        <v>964</v>
      </c>
      <c r="AE469" s="18">
        <v>0.11895581769999999</v>
      </c>
      <c r="AF469" t="s">
        <v>2999</v>
      </c>
      <c r="AG469" t="s">
        <v>143</v>
      </c>
      <c r="AH469" t="s">
        <v>3000</v>
      </c>
      <c r="AI469" s="18">
        <v>2.24546856E-2</v>
      </c>
      <c r="AJ469" t="s">
        <v>3001</v>
      </c>
      <c r="AK469" t="s">
        <v>134</v>
      </c>
      <c r="AL469" t="s">
        <v>3002</v>
      </c>
      <c r="AM469" t="s">
        <v>3001</v>
      </c>
      <c r="AN469" t="s">
        <v>134</v>
      </c>
      <c r="AO469" t="s">
        <v>3002</v>
      </c>
      <c r="AP469" s="18">
        <v>2.24546856E-2</v>
      </c>
      <c r="AQ469" t="s">
        <v>123</v>
      </c>
      <c r="AR469" t="b">
        <f>ISNUMBER(SEARCH('Consulta Por Puntos Baloto'!$E$5,B469,1))</f>
        <v>0</v>
      </c>
      <c r="AS469">
        <f t="shared" si="14"/>
        <v>35</v>
      </c>
      <c r="AT469" t="str">
        <f t="shared" si="15"/>
        <v>Punto red</v>
      </c>
    </row>
    <row r="470" spans="1:46">
      <c r="A470" t="s">
        <v>3003</v>
      </c>
      <c r="B470" t="s">
        <v>3004</v>
      </c>
      <c r="C470" s="18">
        <v>0.26261173259999998</v>
      </c>
      <c r="D470" t="s">
        <v>1500</v>
      </c>
      <c r="E470" t="s">
        <v>1501</v>
      </c>
      <c r="F470" t="s">
        <v>1502</v>
      </c>
      <c r="G470" s="18">
        <v>0.52555646030000003</v>
      </c>
      <c r="H470" t="s">
        <v>64</v>
      </c>
      <c r="I470" t="s">
        <v>2636</v>
      </c>
      <c r="J470" t="s">
        <v>2637</v>
      </c>
      <c r="K470" s="18">
        <v>11.0960594915</v>
      </c>
      <c r="L470" t="s">
        <v>311</v>
      </c>
      <c r="M470" t="s">
        <v>130</v>
      </c>
      <c r="N470" t="s">
        <v>2660</v>
      </c>
      <c r="O470" s="18">
        <v>11.7107646763</v>
      </c>
      <c r="P470" t="s">
        <v>2625</v>
      </c>
      <c r="Q470" t="s">
        <v>134</v>
      </c>
      <c r="R470" t="s">
        <v>2626</v>
      </c>
      <c r="S470" s="18">
        <v>11.0960594915</v>
      </c>
      <c r="T470" t="s">
        <v>311</v>
      </c>
      <c r="U470" t="s">
        <v>130</v>
      </c>
      <c r="V470" t="s">
        <v>312</v>
      </c>
      <c r="W470" s="18">
        <v>2.1411087548999999</v>
      </c>
      <c r="X470" t="s">
        <v>64</v>
      </c>
      <c r="Y470" t="s">
        <v>2636</v>
      </c>
      <c r="Z470" t="s">
        <v>3005</v>
      </c>
      <c r="AA470" s="18">
        <v>0.40281700059999997</v>
      </c>
      <c r="AB470" s="19" t="s">
        <v>2641</v>
      </c>
      <c r="AC470" t="s">
        <v>1501</v>
      </c>
      <c r="AD470" t="s">
        <v>2642</v>
      </c>
      <c r="AE470" s="18">
        <v>0.1236878686</v>
      </c>
      <c r="AF470" t="s">
        <v>3006</v>
      </c>
      <c r="AG470" t="s">
        <v>1501</v>
      </c>
      <c r="AH470" t="s">
        <v>3007</v>
      </c>
      <c r="AI470" s="18">
        <v>0.1028634913</v>
      </c>
      <c r="AJ470" t="s">
        <v>3008</v>
      </c>
      <c r="AK470" t="s">
        <v>1501</v>
      </c>
      <c r="AL470" t="s">
        <v>3009</v>
      </c>
      <c r="AM470" t="s">
        <v>3008</v>
      </c>
      <c r="AN470" t="s">
        <v>1501</v>
      </c>
      <c r="AO470" t="s">
        <v>3009</v>
      </c>
      <c r="AP470" s="18">
        <v>0.1028634913</v>
      </c>
      <c r="AQ470" t="s">
        <v>123</v>
      </c>
      <c r="AR470" t="b">
        <f>ISNUMBER(SEARCH('Consulta Por Puntos Baloto'!$E$5,B470,1))</f>
        <v>0</v>
      </c>
      <c r="AS470">
        <f t="shared" si="14"/>
        <v>35</v>
      </c>
      <c r="AT470" t="str">
        <f t="shared" si="15"/>
        <v>Punto red</v>
      </c>
    </row>
    <row r="471" spans="1:46">
      <c r="A471" t="s">
        <v>3010</v>
      </c>
      <c r="B471" t="s">
        <v>3011</v>
      </c>
      <c r="C471" s="18">
        <v>0.35234701019999998</v>
      </c>
      <c r="D471" t="s">
        <v>3012</v>
      </c>
      <c r="E471" t="s">
        <v>3013</v>
      </c>
      <c r="F471" t="s">
        <v>3014</v>
      </c>
      <c r="G471" s="18">
        <v>0.43415970339999999</v>
      </c>
      <c r="H471" t="s">
        <v>64</v>
      </c>
      <c r="I471" t="s">
        <v>2638</v>
      </c>
      <c r="J471" t="s">
        <v>3015</v>
      </c>
      <c r="K471" s="18">
        <v>1.3131208387</v>
      </c>
      <c r="L471" t="s">
        <v>64</v>
      </c>
      <c r="M471" t="s">
        <v>2638</v>
      </c>
      <c r="N471" t="s">
        <v>2639</v>
      </c>
      <c r="O471" s="18">
        <v>29.724220298500001</v>
      </c>
      <c r="P471" t="s">
        <v>2625</v>
      </c>
      <c r="Q471" t="s">
        <v>134</v>
      </c>
      <c r="R471" t="s">
        <v>2626</v>
      </c>
      <c r="S471" s="18">
        <v>28.643543855499999</v>
      </c>
      <c r="T471" t="s">
        <v>311</v>
      </c>
      <c r="U471" t="s">
        <v>130</v>
      </c>
      <c r="V471" t="s">
        <v>312</v>
      </c>
      <c r="W471" s="18">
        <v>11.5382979888</v>
      </c>
      <c r="X471" t="s">
        <v>64</v>
      </c>
      <c r="Y471" t="s">
        <v>313</v>
      </c>
      <c r="Z471" t="s">
        <v>314</v>
      </c>
      <c r="AA471" s="18">
        <v>18.388157216</v>
      </c>
      <c r="AB471" s="19" t="s">
        <v>2641</v>
      </c>
      <c r="AC471" t="s">
        <v>1501</v>
      </c>
      <c r="AD471" t="s">
        <v>2642</v>
      </c>
      <c r="AE471" s="18">
        <v>0.35682833310000001</v>
      </c>
      <c r="AF471" t="s">
        <v>3016</v>
      </c>
      <c r="AG471" t="s">
        <v>3013</v>
      </c>
      <c r="AH471" t="s">
        <v>3017</v>
      </c>
      <c r="AI471" s="18">
        <v>0.15419343150000001</v>
      </c>
      <c r="AJ471" t="s">
        <v>329</v>
      </c>
      <c r="AK471" t="s">
        <v>3013</v>
      </c>
      <c r="AL471" t="s">
        <v>3018</v>
      </c>
      <c r="AM471" t="s">
        <v>329</v>
      </c>
      <c r="AN471" t="s">
        <v>3013</v>
      </c>
      <c r="AO471" t="s">
        <v>3018</v>
      </c>
      <c r="AP471" s="18">
        <v>0.15419343150000001</v>
      </c>
      <c r="AQ471" t="s">
        <v>123</v>
      </c>
      <c r="AR471" t="b">
        <f>ISNUMBER(SEARCH('Consulta Por Puntos Baloto'!$E$5,B471,1))</f>
        <v>0</v>
      </c>
      <c r="AS471">
        <f t="shared" si="14"/>
        <v>35</v>
      </c>
      <c r="AT471" t="str">
        <f t="shared" si="15"/>
        <v>Punto red</v>
      </c>
    </row>
    <row r="472" spans="1:46">
      <c r="A472" t="s">
        <v>3019</v>
      </c>
      <c r="B472" t="s">
        <v>3020</v>
      </c>
      <c r="C472" s="18">
        <v>2.9696263640999998</v>
      </c>
      <c r="D472" t="s">
        <v>463</v>
      </c>
      <c r="E472" t="s">
        <v>128</v>
      </c>
      <c r="F472" t="s">
        <v>464</v>
      </c>
      <c r="G472" s="18">
        <v>0.10496661359999999</v>
      </c>
      <c r="H472" t="s">
        <v>64</v>
      </c>
      <c r="I472" t="s">
        <v>130</v>
      </c>
      <c r="J472" t="s">
        <v>2097</v>
      </c>
      <c r="K472" s="18">
        <v>1.0119716247999999</v>
      </c>
      <c r="L472" t="s">
        <v>64</v>
      </c>
      <c r="M472" t="s">
        <v>130</v>
      </c>
      <c r="N472" t="s">
        <v>466</v>
      </c>
      <c r="O472" s="18">
        <v>0.37786349949999998</v>
      </c>
      <c r="P472" t="s">
        <v>467</v>
      </c>
      <c r="Q472" t="s">
        <v>134</v>
      </c>
      <c r="R472" t="s">
        <v>468</v>
      </c>
      <c r="S472" s="18">
        <v>4.3306301895999999</v>
      </c>
      <c r="T472" t="s">
        <v>469</v>
      </c>
      <c r="U472" t="s">
        <v>130</v>
      </c>
      <c r="V472" t="s">
        <v>470</v>
      </c>
      <c r="W472" s="18">
        <v>2.7950664567999999</v>
      </c>
      <c r="X472" t="s">
        <v>745</v>
      </c>
      <c r="Y472" t="s">
        <v>130</v>
      </c>
      <c r="Z472" t="s">
        <v>746</v>
      </c>
      <c r="AA472" s="18">
        <v>0.79374458820000005</v>
      </c>
      <c r="AB472" s="19" t="s">
        <v>473</v>
      </c>
      <c r="AC472" t="s">
        <v>128</v>
      </c>
      <c r="AD472" t="s">
        <v>474</v>
      </c>
      <c r="AE472" s="18">
        <v>0.1756982175</v>
      </c>
      <c r="AF472" t="s">
        <v>2098</v>
      </c>
      <c r="AG472" t="s">
        <v>143</v>
      </c>
      <c r="AH472" t="s">
        <v>2099</v>
      </c>
      <c r="AI472" s="18">
        <v>9.6030603899999997E-2</v>
      </c>
      <c r="AJ472" t="s">
        <v>3021</v>
      </c>
      <c r="AK472" t="s">
        <v>134</v>
      </c>
      <c r="AL472" t="s">
        <v>3022</v>
      </c>
      <c r="AM472" t="s">
        <v>3021</v>
      </c>
      <c r="AN472" t="s">
        <v>134</v>
      </c>
      <c r="AO472" t="s">
        <v>3022</v>
      </c>
      <c r="AP472" s="18">
        <v>9.6030603899999997E-2</v>
      </c>
      <c r="AQ472" t="s">
        <v>123</v>
      </c>
      <c r="AR472" t="b">
        <f>ISNUMBER(SEARCH('Consulta Por Puntos Baloto'!$E$5,B472,1))</f>
        <v>0</v>
      </c>
      <c r="AS472">
        <f t="shared" si="14"/>
        <v>35</v>
      </c>
      <c r="AT472" t="str">
        <f t="shared" si="15"/>
        <v>Punto red</v>
      </c>
    </row>
    <row r="473" spans="1:46">
      <c r="A473" t="s">
        <v>3023</v>
      </c>
      <c r="B473" t="s">
        <v>3024</v>
      </c>
      <c r="C473" s="18">
        <v>0.36204026839999998</v>
      </c>
      <c r="D473" t="s">
        <v>481</v>
      </c>
      <c r="E473" t="s">
        <v>128</v>
      </c>
      <c r="F473" t="s">
        <v>482</v>
      </c>
      <c r="G473" s="18">
        <v>1.2505563236999999</v>
      </c>
      <c r="H473" t="s">
        <v>64</v>
      </c>
      <c r="I473" t="s">
        <v>130</v>
      </c>
      <c r="J473" t="s">
        <v>440</v>
      </c>
      <c r="K473" s="18">
        <v>1.2538999322</v>
      </c>
      <c r="L473" t="s">
        <v>64</v>
      </c>
      <c r="M473" t="s">
        <v>130</v>
      </c>
      <c r="N473" t="s">
        <v>440</v>
      </c>
      <c r="O473" s="18">
        <v>1.8104464915</v>
      </c>
      <c r="P473" t="s">
        <v>441</v>
      </c>
      <c r="Q473" t="s">
        <v>134</v>
      </c>
      <c r="R473" t="s">
        <v>442</v>
      </c>
      <c r="S473" s="18">
        <v>3.2167209529999998</v>
      </c>
      <c r="T473" t="s">
        <v>371</v>
      </c>
      <c r="U473" t="s">
        <v>130</v>
      </c>
      <c r="V473" t="s">
        <v>372</v>
      </c>
      <c r="W473" s="18">
        <v>2.0353372729000001</v>
      </c>
      <c r="X473" t="s">
        <v>498</v>
      </c>
      <c r="Y473" t="s">
        <v>130</v>
      </c>
      <c r="Z473" t="s">
        <v>499</v>
      </c>
      <c r="AA473" s="18">
        <v>1.5994084326</v>
      </c>
      <c r="AB473" s="19" t="s">
        <v>485</v>
      </c>
      <c r="AC473" t="s">
        <v>128</v>
      </c>
      <c r="AD473" t="s">
        <v>486</v>
      </c>
      <c r="AE473" s="18">
        <v>0.25373535130000002</v>
      </c>
      <c r="AF473" t="s">
        <v>851</v>
      </c>
      <c r="AG473" t="s">
        <v>143</v>
      </c>
      <c r="AH473" t="s">
        <v>852</v>
      </c>
      <c r="AI473" s="18">
        <v>0.249060157</v>
      </c>
      <c r="AJ473" t="s">
        <v>853</v>
      </c>
      <c r="AK473" t="s">
        <v>134</v>
      </c>
      <c r="AL473" t="s">
        <v>854</v>
      </c>
      <c r="AM473" t="s">
        <v>853</v>
      </c>
      <c r="AN473" t="s">
        <v>134</v>
      </c>
      <c r="AO473" t="s">
        <v>854</v>
      </c>
      <c r="AP473" s="18">
        <v>0.249060157</v>
      </c>
      <c r="AQ473" t="s">
        <v>123</v>
      </c>
      <c r="AR473" t="b">
        <f>ISNUMBER(SEARCH('Consulta Por Puntos Baloto'!$E$5,B473,1))</f>
        <v>0</v>
      </c>
      <c r="AS473">
        <f t="shared" si="14"/>
        <v>35</v>
      </c>
      <c r="AT473" t="str">
        <f t="shared" si="15"/>
        <v>Punto red</v>
      </c>
    </row>
    <row r="474" spans="1:46">
      <c r="A474" t="s">
        <v>3025</v>
      </c>
      <c r="B474" t="s">
        <v>3026</v>
      </c>
      <c r="C474" s="18">
        <v>5.3311841969999998</v>
      </c>
      <c r="D474" t="s">
        <v>526</v>
      </c>
      <c r="E474" t="s">
        <v>128</v>
      </c>
      <c r="F474" t="s">
        <v>527</v>
      </c>
      <c r="G474" s="18">
        <v>1.3997308592</v>
      </c>
      <c r="H474" t="s">
        <v>64</v>
      </c>
      <c r="I474" t="s">
        <v>130</v>
      </c>
      <c r="J474" t="s">
        <v>543</v>
      </c>
      <c r="K474" s="18">
        <v>2.8628752639999999</v>
      </c>
      <c r="L474" t="s">
        <v>64</v>
      </c>
      <c r="M474" t="s">
        <v>130</v>
      </c>
      <c r="N474" t="s">
        <v>512</v>
      </c>
      <c r="O474" s="18">
        <v>2.5646933497000002</v>
      </c>
      <c r="P474" t="s">
        <v>530</v>
      </c>
      <c r="Q474" t="s">
        <v>134</v>
      </c>
      <c r="R474" t="s">
        <v>531</v>
      </c>
      <c r="S474" s="18">
        <v>2.7558338737999999</v>
      </c>
      <c r="T474" t="s">
        <v>515</v>
      </c>
      <c r="U474" t="s">
        <v>130</v>
      </c>
      <c r="V474" t="s">
        <v>516</v>
      </c>
      <c r="W474" s="18">
        <v>2.8302083861999998</v>
      </c>
      <c r="X474" t="s">
        <v>64</v>
      </c>
      <c r="Y474" t="s">
        <v>130</v>
      </c>
      <c r="Z474" t="s">
        <v>532</v>
      </c>
      <c r="AA474" s="18">
        <v>1.7589599272000001</v>
      </c>
      <c r="AB474" t="s">
        <v>533</v>
      </c>
      <c r="AC474" t="s">
        <v>128</v>
      </c>
      <c r="AD474" t="s">
        <v>534</v>
      </c>
      <c r="AE474" s="18">
        <v>0.19346962000000001</v>
      </c>
      <c r="AF474" t="s">
        <v>3027</v>
      </c>
      <c r="AG474" t="s">
        <v>143</v>
      </c>
      <c r="AH474" t="s">
        <v>3028</v>
      </c>
      <c r="AI474" s="18">
        <v>0.1076514074</v>
      </c>
      <c r="AJ474" t="s">
        <v>3029</v>
      </c>
      <c r="AK474" t="s">
        <v>134</v>
      </c>
      <c r="AL474" t="s">
        <v>3030</v>
      </c>
      <c r="AM474" t="s">
        <v>3029</v>
      </c>
      <c r="AN474" t="s">
        <v>134</v>
      </c>
      <c r="AO474" t="s">
        <v>3030</v>
      </c>
      <c r="AP474" s="18">
        <v>0.1076514074</v>
      </c>
      <c r="AQ474" t="s">
        <v>123</v>
      </c>
      <c r="AR474" t="b">
        <f>ISNUMBER(SEARCH('Consulta Por Puntos Baloto'!$E$5,B474,1))</f>
        <v>0</v>
      </c>
      <c r="AS474">
        <f t="shared" si="14"/>
        <v>35</v>
      </c>
      <c r="AT474" t="str">
        <f t="shared" si="15"/>
        <v>Punto red</v>
      </c>
    </row>
    <row r="475" spans="1:46">
      <c r="A475" t="s">
        <v>3031</v>
      </c>
      <c r="B475" t="s">
        <v>3032</v>
      </c>
      <c r="C475" s="18">
        <v>0.41624877739999999</v>
      </c>
      <c r="D475" t="s">
        <v>541</v>
      </c>
      <c r="E475" t="s">
        <v>128</v>
      </c>
      <c r="F475" t="s">
        <v>542</v>
      </c>
      <c r="G475" s="18">
        <v>0.47077773119999999</v>
      </c>
      <c r="H475" t="s">
        <v>64</v>
      </c>
      <c r="I475" t="s">
        <v>130</v>
      </c>
      <c r="J475" t="s">
        <v>370</v>
      </c>
      <c r="K475" s="18">
        <v>0.47077773119999999</v>
      </c>
      <c r="L475" t="s">
        <v>64</v>
      </c>
      <c r="M475" t="s">
        <v>130</v>
      </c>
      <c r="N475" t="s">
        <v>370</v>
      </c>
      <c r="O475" s="18">
        <v>2.1298310105999998</v>
      </c>
      <c r="P475" t="s">
        <v>133</v>
      </c>
      <c r="Q475" t="s">
        <v>134</v>
      </c>
      <c r="R475" t="s">
        <v>135</v>
      </c>
      <c r="S475" s="18">
        <v>2.4340099965999999</v>
      </c>
      <c r="T475" t="s">
        <v>371</v>
      </c>
      <c r="U475" t="s">
        <v>130</v>
      </c>
      <c r="V475" t="s">
        <v>372</v>
      </c>
      <c r="W475" s="18">
        <v>3.3050125486000002</v>
      </c>
      <c r="X475" t="s">
        <v>64</v>
      </c>
      <c r="Y475" t="s">
        <v>130</v>
      </c>
      <c r="Z475" t="s">
        <v>373</v>
      </c>
      <c r="AA475" s="18">
        <v>0.28489187760000001</v>
      </c>
      <c r="AB475" t="s">
        <v>818</v>
      </c>
      <c r="AC475" t="s">
        <v>128</v>
      </c>
      <c r="AD475" t="s">
        <v>819</v>
      </c>
      <c r="AE475" s="18">
        <v>0.3946006312</v>
      </c>
      <c r="AF475" t="s">
        <v>3033</v>
      </c>
      <c r="AG475" t="s">
        <v>143</v>
      </c>
      <c r="AH475" t="s">
        <v>3034</v>
      </c>
      <c r="AI475" s="18">
        <v>0.2020788211</v>
      </c>
      <c r="AJ475" t="s">
        <v>3035</v>
      </c>
      <c r="AK475" t="s">
        <v>134</v>
      </c>
      <c r="AL475" t="s">
        <v>3036</v>
      </c>
      <c r="AM475" t="s">
        <v>3035</v>
      </c>
      <c r="AN475" t="s">
        <v>134</v>
      </c>
      <c r="AO475" t="s">
        <v>3036</v>
      </c>
      <c r="AP475" s="18">
        <v>0.2020788211</v>
      </c>
      <c r="AQ475" t="s">
        <v>123</v>
      </c>
      <c r="AR475" t="b">
        <f>ISNUMBER(SEARCH('Consulta Por Puntos Baloto'!$E$5,B475,1))</f>
        <v>0</v>
      </c>
      <c r="AS475">
        <f t="shared" si="14"/>
        <v>35</v>
      </c>
      <c r="AT475" t="str">
        <f t="shared" si="15"/>
        <v>Punto red</v>
      </c>
    </row>
    <row r="476" spans="1:46">
      <c r="A476" t="s">
        <v>3037</v>
      </c>
      <c r="B476" t="s">
        <v>3038</v>
      </c>
      <c r="C476" s="18">
        <v>5.8864817277999997</v>
      </c>
      <c r="D476" t="s">
        <v>508</v>
      </c>
      <c r="E476" t="s">
        <v>509</v>
      </c>
      <c r="F476" t="s">
        <v>510</v>
      </c>
      <c r="G476" s="18">
        <v>1.2160146106</v>
      </c>
      <c r="H476" t="s">
        <v>515</v>
      </c>
      <c r="I476" t="s">
        <v>130</v>
      </c>
      <c r="J476" t="s">
        <v>516</v>
      </c>
      <c r="K476" s="18">
        <v>4.4291191454999996</v>
      </c>
      <c r="L476" t="s">
        <v>64</v>
      </c>
      <c r="M476" t="s">
        <v>130</v>
      </c>
      <c r="N476" t="s">
        <v>512</v>
      </c>
      <c r="O476" s="18">
        <v>2.2903021916999999</v>
      </c>
      <c r="P476" t="s">
        <v>530</v>
      </c>
      <c r="Q476" t="s">
        <v>134</v>
      </c>
      <c r="R476" t="s">
        <v>531</v>
      </c>
      <c r="S476" s="18">
        <v>1.2160146106</v>
      </c>
      <c r="T476" t="s">
        <v>515</v>
      </c>
      <c r="U476" t="s">
        <v>130</v>
      </c>
      <c r="V476" t="s">
        <v>516</v>
      </c>
      <c r="W476" s="18">
        <v>3.9680794259000001</v>
      </c>
      <c r="X476" t="s">
        <v>64</v>
      </c>
      <c r="Y476" t="s">
        <v>130</v>
      </c>
      <c r="Z476" t="s">
        <v>517</v>
      </c>
      <c r="AA476" s="18">
        <v>1.2160146106</v>
      </c>
      <c r="AB476" t="s">
        <v>518</v>
      </c>
      <c r="AC476" t="s">
        <v>128</v>
      </c>
      <c r="AD476" t="s">
        <v>519</v>
      </c>
      <c r="AE476" s="18">
        <v>0.1119846458</v>
      </c>
      <c r="AF476" t="s">
        <v>3039</v>
      </c>
      <c r="AG476" t="s">
        <v>143</v>
      </c>
      <c r="AH476" t="s">
        <v>3040</v>
      </c>
      <c r="AI476" s="18">
        <v>0.17566400560000001</v>
      </c>
      <c r="AJ476" t="s">
        <v>3041</v>
      </c>
      <c r="AK476" t="s">
        <v>134</v>
      </c>
      <c r="AL476" t="s">
        <v>3042</v>
      </c>
      <c r="AM476" t="s">
        <v>3039</v>
      </c>
      <c r="AN476" t="s">
        <v>143</v>
      </c>
      <c r="AO476" t="s">
        <v>3040</v>
      </c>
      <c r="AP476" s="18">
        <v>0.1119846458</v>
      </c>
      <c r="AQ476" t="s">
        <v>123</v>
      </c>
      <c r="AR476" t="b">
        <f>ISNUMBER(SEARCH('Consulta Por Puntos Baloto'!$E$5,B476,1))</f>
        <v>0</v>
      </c>
      <c r="AS476">
        <f t="shared" si="14"/>
        <v>31</v>
      </c>
      <c r="AT476" t="str">
        <f t="shared" si="15"/>
        <v>Punto pago</v>
      </c>
    </row>
    <row r="477" spans="1:46">
      <c r="A477" t="s">
        <v>3043</v>
      </c>
      <c r="B477" t="s">
        <v>3044</v>
      </c>
      <c r="C477" s="18">
        <v>4.2630896111999999</v>
      </c>
      <c r="D477" t="s">
        <v>127</v>
      </c>
      <c r="E477" t="s">
        <v>128</v>
      </c>
      <c r="F477" t="s">
        <v>129</v>
      </c>
      <c r="G477" s="18">
        <v>3.5059738743</v>
      </c>
      <c r="H477" t="s">
        <v>64</v>
      </c>
      <c r="I477" t="s">
        <v>130</v>
      </c>
      <c r="J477" t="s">
        <v>1261</v>
      </c>
      <c r="K477" s="18">
        <v>6.0193159129999998</v>
      </c>
      <c r="L477" t="s">
        <v>64</v>
      </c>
      <c r="M477" t="s">
        <v>130</v>
      </c>
      <c r="N477" t="s">
        <v>370</v>
      </c>
      <c r="O477" s="18">
        <v>4.3765614206999999</v>
      </c>
      <c r="P477" t="s">
        <v>133</v>
      </c>
      <c r="Q477" t="s">
        <v>134</v>
      </c>
      <c r="R477" t="s">
        <v>135</v>
      </c>
      <c r="S477" s="18">
        <v>7.7640720131999998</v>
      </c>
      <c r="T477" t="s">
        <v>371</v>
      </c>
      <c r="U477" t="s">
        <v>130</v>
      </c>
      <c r="V477" t="s">
        <v>372</v>
      </c>
      <c r="W477" s="18">
        <v>6.9953754635000003</v>
      </c>
      <c r="X477" t="s">
        <v>64</v>
      </c>
      <c r="Y477" t="s">
        <v>130</v>
      </c>
      <c r="Z477" t="s">
        <v>373</v>
      </c>
      <c r="AA477" s="18">
        <v>4.3529648703000001</v>
      </c>
      <c r="AB477" t="s">
        <v>140</v>
      </c>
      <c r="AC477" t="s">
        <v>128</v>
      </c>
      <c r="AD477" t="s">
        <v>141</v>
      </c>
      <c r="AE477" s="18">
        <v>6.3074710500000006E-2</v>
      </c>
      <c r="AF477" t="s">
        <v>3045</v>
      </c>
      <c r="AG477" t="s">
        <v>143</v>
      </c>
      <c r="AH477" t="s">
        <v>3046</v>
      </c>
      <c r="AI477" s="18">
        <v>2.5384466500000001E-2</v>
      </c>
      <c r="AJ477" t="s">
        <v>3047</v>
      </c>
      <c r="AK477" t="s">
        <v>134</v>
      </c>
      <c r="AL477" t="s">
        <v>3048</v>
      </c>
      <c r="AM477" t="s">
        <v>3047</v>
      </c>
      <c r="AN477" t="s">
        <v>134</v>
      </c>
      <c r="AO477" t="s">
        <v>3048</v>
      </c>
      <c r="AP477" s="18">
        <v>2.5384466500000001E-2</v>
      </c>
      <c r="AQ477" t="s">
        <v>123</v>
      </c>
      <c r="AR477" t="b">
        <f>ISNUMBER(SEARCH('Consulta Por Puntos Baloto'!$E$5,B477,1))</f>
        <v>0</v>
      </c>
      <c r="AS477">
        <f t="shared" si="14"/>
        <v>35</v>
      </c>
      <c r="AT477" t="str">
        <f t="shared" si="15"/>
        <v>Punto red</v>
      </c>
    </row>
    <row r="478" spans="1:46">
      <c r="A478" t="s">
        <v>3049</v>
      </c>
      <c r="B478" t="s">
        <v>3050</v>
      </c>
      <c r="C478" s="18">
        <v>4.2630896111999999</v>
      </c>
      <c r="D478" t="s">
        <v>127</v>
      </c>
      <c r="E478" t="s">
        <v>128</v>
      </c>
      <c r="F478" t="s">
        <v>129</v>
      </c>
      <c r="G478" s="18">
        <v>3.5059738743</v>
      </c>
      <c r="H478" t="s">
        <v>64</v>
      </c>
      <c r="I478" t="s">
        <v>130</v>
      </c>
      <c r="J478" t="s">
        <v>1261</v>
      </c>
      <c r="K478" s="18">
        <v>6.0193159129999998</v>
      </c>
      <c r="L478" t="s">
        <v>64</v>
      </c>
      <c r="M478" t="s">
        <v>130</v>
      </c>
      <c r="N478" t="s">
        <v>370</v>
      </c>
      <c r="O478" s="18">
        <v>4.3765614206999999</v>
      </c>
      <c r="P478" t="s">
        <v>133</v>
      </c>
      <c r="Q478" t="s">
        <v>134</v>
      </c>
      <c r="R478" t="s">
        <v>135</v>
      </c>
      <c r="S478" s="18">
        <v>7.7640720131999998</v>
      </c>
      <c r="T478" t="s">
        <v>371</v>
      </c>
      <c r="U478" t="s">
        <v>130</v>
      </c>
      <c r="V478" t="s">
        <v>372</v>
      </c>
      <c r="W478" s="18">
        <v>6.9953754635000003</v>
      </c>
      <c r="X478" t="s">
        <v>64</v>
      </c>
      <c r="Y478" t="s">
        <v>130</v>
      </c>
      <c r="Z478" t="s">
        <v>373</v>
      </c>
      <c r="AA478" s="18">
        <v>4.3529648703000001</v>
      </c>
      <c r="AB478" t="s">
        <v>140</v>
      </c>
      <c r="AC478" t="s">
        <v>128</v>
      </c>
      <c r="AD478" t="s">
        <v>141</v>
      </c>
      <c r="AE478" s="18">
        <v>6.3074710500000006E-2</v>
      </c>
      <c r="AF478" t="s">
        <v>3045</v>
      </c>
      <c r="AG478" t="s">
        <v>143</v>
      </c>
      <c r="AH478" t="s">
        <v>3046</v>
      </c>
      <c r="AI478" s="18">
        <v>2.5384466500000001E-2</v>
      </c>
      <c r="AJ478" t="s">
        <v>3047</v>
      </c>
      <c r="AK478" t="s">
        <v>134</v>
      </c>
      <c r="AL478" t="s">
        <v>3048</v>
      </c>
      <c r="AM478" t="s">
        <v>3047</v>
      </c>
      <c r="AN478" t="s">
        <v>134</v>
      </c>
      <c r="AO478" t="s">
        <v>3048</v>
      </c>
      <c r="AP478" s="18">
        <v>2.5384466500000001E-2</v>
      </c>
      <c r="AQ478" t="s">
        <v>123</v>
      </c>
      <c r="AR478" t="b">
        <f>ISNUMBER(SEARCH('Consulta Por Puntos Baloto'!$E$5,B478,1))</f>
        <v>0</v>
      </c>
      <c r="AS478">
        <f t="shared" si="14"/>
        <v>35</v>
      </c>
      <c r="AT478" t="str">
        <f t="shared" si="15"/>
        <v>Punto red</v>
      </c>
    </row>
    <row r="479" spans="1:46">
      <c r="A479" t="s">
        <v>3051</v>
      </c>
      <c r="B479" t="s">
        <v>3052</v>
      </c>
      <c r="C479" s="18">
        <v>1.1809821849</v>
      </c>
      <c r="D479" t="s">
        <v>127</v>
      </c>
      <c r="E479" t="s">
        <v>128</v>
      </c>
      <c r="F479" t="s">
        <v>129</v>
      </c>
      <c r="G479" s="18">
        <v>1.0505368301</v>
      </c>
      <c r="H479" t="s">
        <v>423</v>
      </c>
      <c r="I479" t="s">
        <v>130</v>
      </c>
      <c r="J479" t="s">
        <v>878</v>
      </c>
      <c r="K479" s="18">
        <v>2.7219653981</v>
      </c>
      <c r="L479" t="s">
        <v>64</v>
      </c>
      <c r="M479" t="s">
        <v>130</v>
      </c>
      <c r="N479" t="s">
        <v>370</v>
      </c>
      <c r="O479" s="18">
        <v>1.0505368301</v>
      </c>
      <c r="P479" t="s">
        <v>133</v>
      </c>
      <c r="Q479" t="s">
        <v>134</v>
      </c>
      <c r="R479" t="s">
        <v>135</v>
      </c>
      <c r="S479" s="18">
        <v>4.4993374179999996</v>
      </c>
      <c r="T479" t="s">
        <v>371</v>
      </c>
      <c r="U479" t="s">
        <v>130</v>
      </c>
      <c r="V479" t="s">
        <v>372</v>
      </c>
      <c r="W479" s="18">
        <v>4.0583277767999997</v>
      </c>
      <c r="X479" t="s">
        <v>64</v>
      </c>
      <c r="Y479" t="s">
        <v>130</v>
      </c>
      <c r="Z479" t="s">
        <v>373</v>
      </c>
      <c r="AA479" s="18">
        <v>1.3597729113999999</v>
      </c>
      <c r="AB479" t="s">
        <v>140</v>
      </c>
      <c r="AC479" t="s">
        <v>128</v>
      </c>
      <c r="AD479" t="s">
        <v>141</v>
      </c>
      <c r="AE479" s="18">
        <v>0.28790247279999998</v>
      </c>
      <c r="AF479" t="s">
        <v>3053</v>
      </c>
      <c r="AG479" t="s">
        <v>143</v>
      </c>
      <c r="AH479" t="s">
        <v>3054</v>
      </c>
      <c r="AI479" s="18">
        <v>0.1055525272</v>
      </c>
      <c r="AJ479" t="s">
        <v>3055</v>
      </c>
      <c r="AK479" t="s">
        <v>134</v>
      </c>
      <c r="AL479" t="s">
        <v>3056</v>
      </c>
      <c r="AM479" t="s">
        <v>3055</v>
      </c>
      <c r="AN479" t="s">
        <v>134</v>
      </c>
      <c r="AO479" t="s">
        <v>3056</v>
      </c>
      <c r="AP479" s="18">
        <v>0.1055525272</v>
      </c>
      <c r="AQ479" t="s">
        <v>123</v>
      </c>
      <c r="AR479" t="b">
        <f>ISNUMBER(SEARCH('Consulta Por Puntos Baloto'!$E$5,B479,1))</f>
        <v>0</v>
      </c>
      <c r="AS479">
        <f t="shared" si="14"/>
        <v>35</v>
      </c>
      <c r="AT479" t="str">
        <f t="shared" si="15"/>
        <v>Punto red</v>
      </c>
    </row>
    <row r="480" spans="1:46">
      <c r="A480" t="s">
        <v>3057</v>
      </c>
      <c r="B480" t="s">
        <v>3058</v>
      </c>
      <c r="C480" s="18">
        <v>3.0006113703000001</v>
      </c>
      <c r="D480" t="s">
        <v>127</v>
      </c>
      <c r="E480" t="s">
        <v>128</v>
      </c>
      <c r="F480" t="s">
        <v>129</v>
      </c>
      <c r="G480" s="18">
        <v>2.5805866398999999</v>
      </c>
      <c r="H480" t="s">
        <v>64</v>
      </c>
      <c r="I480" t="s">
        <v>130</v>
      </c>
      <c r="J480" t="s">
        <v>1308</v>
      </c>
      <c r="K480" s="18">
        <v>4.7965012421999997</v>
      </c>
      <c r="L480" t="s">
        <v>64</v>
      </c>
      <c r="M480" t="s">
        <v>130</v>
      </c>
      <c r="N480" t="s">
        <v>370</v>
      </c>
      <c r="O480" s="18">
        <v>3.2411526363999998</v>
      </c>
      <c r="P480" t="s">
        <v>133</v>
      </c>
      <c r="Q480" t="s">
        <v>134</v>
      </c>
      <c r="R480" t="s">
        <v>135</v>
      </c>
      <c r="S480" s="18">
        <v>6.8356354694999997</v>
      </c>
      <c r="T480" t="s">
        <v>371</v>
      </c>
      <c r="U480" t="s">
        <v>130</v>
      </c>
      <c r="V480" t="s">
        <v>372</v>
      </c>
      <c r="W480" s="18">
        <v>6.3294941061000003</v>
      </c>
      <c r="X480" t="s">
        <v>64</v>
      </c>
      <c r="Y480" t="s">
        <v>130</v>
      </c>
      <c r="Z480" t="s">
        <v>373</v>
      </c>
      <c r="AA480" s="18">
        <v>3.0542158760000002</v>
      </c>
      <c r="AB480" t="s">
        <v>140</v>
      </c>
      <c r="AC480" t="s">
        <v>128</v>
      </c>
      <c r="AD480" t="s">
        <v>141</v>
      </c>
      <c r="AE480" s="18">
        <v>0.13473416460000001</v>
      </c>
      <c r="AF480" t="s">
        <v>3059</v>
      </c>
      <c r="AG480" t="s">
        <v>143</v>
      </c>
      <c r="AH480" t="s">
        <v>3060</v>
      </c>
      <c r="AI480" s="18">
        <v>0.23043234800000001</v>
      </c>
      <c r="AJ480" t="s">
        <v>3061</v>
      </c>
      <c r="AK480" t="s">
        <v>134</v>
      </c>
      <c r="AL480" t="s">
        <v>3062</v>
      </c>
      <c r="AM480" t="s">
        <v>3059</v>
      </c>
      <c r="AN480" t="s">
        <v>143</v>
      </c>
      <c r="AO480" t="s">
        <v>3060</v>
      </c>
      <c r="AP480" s="18">
        <v>0.13473416460000001</v>
      </c>
      <c r="AQ480" t="s">
        <v>123</v>
      </c>
      <c r="AR480" t="b">
        <f>ISNUMBER(SEARCH('Consulta Por Puntos Baloto'!$E$5,B480,1))</f>
        <v>0</v>
      </c>
      <c r="AS480">
        <f t="shared" si="14"/>
        <v>31</v>
      </c>
      <c r="AT480" t="str">
        <f t="shared" si="15"/>
        <v>Punto pago</v>
      </c>
    </row>
    <row r="481" spans="1:46">
      <c r="A481" t="s">
        <v>3063</v>
      </c>
      <c r="B481" t="s">
        <v>3064</v>
      </c>
      <c r="C481" s="18">
        <v>1.2692365291000001</v>
      </c>
      <c r="D481" t="s">
        <v>127</v>
      </c>
      <c r="E481" t="s">
        <v>128</v>
      </c>
      <c r="F481" t="s">
        <v>129</v>
      </c>
      <c r="G481" s="18">
        <v>1.0662849991000001</v>
      </c>
      <c r="H481" t="s">
        <v>64</v>
      </c>
      <c r="I481" t="s">
        <v>130</v>
      </c>
      <c r="J481" t="s">
        <v>1308</v>
      </c>
      <c r="K481" s="18">
        <v>3.0650792071000001</v>
      </c>
      <c r="L481" t="s">
        <v>64</v>
      </c>
      <c r="M481" t="s">
        <v>130</v>
      </c>
      <c r="N481" t="s">
        <v>370</v>
      </c>
      <c r="O481" s="18">
        <v>1.5596612912000001</v>
      </c>
      <c r="P481" t="s">
        <v>133</v>
      </c>
      <c r="Q481" t="s">
        <v>134</v>
      </c>
      <c r="R481" t="s">
        <v>135</v>
      </c>
      <c r="S481" s="18">
        <v>5.2191257089</v>
      </c>
      <c r="T481" t="s">
        <v>371</v>
      </c>
      <c r="U481" t="s">
        <v>130</v>
      </c>
      <c r="V481" t="s">
        <v>372</v>
      </c>
      <c r="W481" s="18">
        <v>4.9429936118000004</v>
      </c>
      <c r="X481" t="s">
        <v>64</v>
      </c>
      <c r="Y481" t="s">
        <v>130</v>
      </c>
      <c r="Z481" t="s">
        <v>373</v>
      </c>
      <c r="AA481" s="18">
        <v>1.3336522216</v>
      </c>
      <c r="AB481" t="s">
        <v>140</v>
      </c>
      <c r="AC481" t="s">
        <v>128</v>
      </c>
      <c r="AD481" t="s">
        <v>141</v>
      </c>
      <c r="AE481" s="18">
        <v>0.30488905649999998</v>
      </c>
      <c r="AF481" t="s">
        <v>3065</v>
      </c>
      <c r="AG481" t="s">
        <v>143</v>
      </c>
      <c r="AH481" t="s">
        <v>3066</v>
      </c>
      <c r="AI481" s="18">
        <v>9.2489025899999994E-2</v>
      </c>
      <c r="AJ481" t="s">
        <v>3067</v>
      </c>
      <c r="AK481" t="s">
        <v>134</v>
      </c>
      <c r="AL481" t="s">
        <v>3068</v>
      </c>
      <c r="AM481" t="s">
        <v>3067</v>
      </c>
      <c r="AN481" t="s">
        <v>134</v>
      </c>
      <c r="AO481" t="s">
        <v>3068</v>
      </c>
      <c r="AP481" s="18">
        <v>9.2489025899999994E-2</v>
      </c>
      <c r="AQ481" t="s">
        <v>123</v>
      </c>
      <c r="AR481" t="b">
        <f>ISNUMBER(SEARCH('Consulta Por Puntos Baloto'!$E$5,B481,1))</f>
        <v>0</v>
      </c>
      <c r="AS481">
        <f t="shared" si="14"/>
        <v>35</v>
      </c>
      <c r="AT481" t="str">
        <f t="shared" si="15"/>
        <v>Punto red</v>
      </c>
    </row>
    <row r="482" spans="1:46">
      <c r="A482" t="s">
        <v>3069</v>
      </c>
      <c r="B482" t="s">
        <v>3070</v>
      </c>
      <c r="C482" s="18">
        <v>1.5576776326999999</v>
      </c>
      <c r="D482" t="s">
        <v>541</v>
      </c>
      <c r="E482" t="s">
        <v>128</v>
      </c>
      <c r="F482" t="s">
        <v>542</v>
      </c>
      <c r="G482" s="18">
        <v>0.93374322259999998</v>
      </c>
      <c r="H482" t="s">
        <v>205</v>
      </c>
      <c r="I482" t="s">
        <v>130</v>
      </c>
      <c r="J482" t="s">
        <v>206</v>
      </c>
      <c r="K482" s="18">
        <v>1.3878650539999999</v>
      </c>
      <c r="L482" t="s">
        <v>64</v>
      </c>
      <c r="M482" t="s">
        <v>130</v>
      </c>
      <c r="N482" t="s">
        <v>370</v>
      </c>
      <c r="O482" s="18">
        <v>2.1204703675999999</v>
      </c>
      <c r="P482" t="s">
        <v>133</v>
      </c>
      <c r="Q482" t="s">
        <v>134</v>
      </c>
      <c r="R482" t="s">
        <v>135</v>
      </c>
      <c r="S482" s="18">
        <v>1.5478472046</v>
      </c>
      <c r="T482" t="s">
        <v>371</v>
      </c>
      <c r="U482" t="s">
        <v>130</v>
      </c>
      <c r="V482" t="s">
        <v>372</v>
      </c>
      <c r="W482" s="18">
        <v>1.9563378177999999</v>
      </c>
      <c r="X482" t="s">
        <v>64</v>
      </c>
      <c r="Y482" t="s">
        <v>130</v>
      </c>
      <c r="Z482" t="s">
        <v>373</v>
      </c>
      <c r="AA482" s="18">
        <v>0.8972492299</v>
      </c>
      <c r="AB482" s="19" t="s">
        <v>963</v>
      </c>
      <c r="AC482" t="s">
        <v>128</v>
      </c>
      <c r="AD482" t="s">
        <v>964</v>
      </c>
      <c r="AE482" s="18">
        <v>0</v>
      </c>
      <c r="AF482" t="s">
        <v>3071</v>
      </c>
      <c r="AG482" t="s">
        <v>143</v>
      </c>
      <c r="AH482" t="s">
        <v>3072</v>
      </c>
      <c r="AI482" s="18">
        <v>1.80945525E-2</v>
      </c>
      <c r="AJ482" t="s">
        <v>3073</v>
      </c>
      <c r="AK482" t="s">
        <v>134</v>
      </c>
      <c r="AL482" t="s">
        <v>3074</v>
      </c>
      <c r="AM482" t="s">
        <v>3071</v>
      </c>
      <c r="AN482" t="s">
        <v>143</v>
      </c>
      <c r="AO482" t="s">
        <v>3072</v>
      </c>
      <c r="AP482" s="18">
        <v>0</v>
      </c>
      <c r="AQ482" t="s">
        <v>123</v>
      </c>
      <c r="AR482" t="b">
        <f>ISNUMBER(SEARCH('Consulta Por Puntos Baloto'!$E$5,B482,1))</f>
        <v>0</v>
      </c>
      <c r="AS482">
        <f t="shared" si="14"/>
        <v>31</v>
      </c>
      <c r="AT482" t="str">
        <f t="shared" si="15"/>
        <v>Punto pago</v>
      </c>
    </row>
    <row r="483" spans="1:46">
      <c r="A483" t="s">
        <v>3075</v>
      </c>
      <c r="B483" t="s">
        <v>3076</v>
      </c>
      <c r="C483" s="18">
        <v>0.64567137480000003</v>
      </c>
      <c r="D483" t="s">
        <v>541</v>
      </c>
      <c r="E483" t="s">
        <v>128</v>
      </c>
      <c r="F483" t="s">
        <v>542</v>
      </c>
      <c r="G483" s="18">
        <v>0.43250091060000001</v>
      </c>
      <c r="H483" t="s">
        <v>64</v>
      </c>
      <c r="I483" t="s">
        <v>130</v>
      </c>
      <c r="J483" t="s">
        <v>370</v>
      </c>
      <c r="K483" s="18">
        <v>0.43250091060000001</v>
      </c>
      <c r="L483" t="s">
        <v>64</v>
      </c>
      <c r="M483" t="s">
        <v>130</v>
      </c>
      <c r="N483" t="s">
        <v>370</v>
      </c>
      <c r="O483" s="18">
        <v>1.4498645144</v>
      </c>
      <c r="P483" t="s">
        <v>133</v>
      </c>
      <c r="Q483" t="s">
        <v>134</v>
      </c>
      <c r="R483" t="s">
        <v>135</v>
      </c>
      <c r="S483" s="18">
        <v>2.5002540913</v>
      </c>
      <c r="T483" t="s">
        <v>371</v>
      </c>
      <c r="U483" t="s">
        <v>130</v>
      </c>
      <c r="V483" t="s">
        <v>372</v>
      </c>
      <c r="W483" s="18">
        <v>2.9741391449000001</v>
      </c>
      <c r="X483" t="s">
        <v>64</v>
      </c>
      <c r="Y483" t="s">
        <v>130</v>
      </c>
      <c r="Z483" t="s">
        <v>373</v>
      </c>
      <c r="AA483" s="18">
        <v>0.67807843199999995</v>
      </c>
      <c r="AB483" t="s">
        <v>818</v>
      </c>
      <c r="AC483" t="s">
        <v>128</v>
      </c>
      <c r="AD483" t="s">
        <v>819</v>
      </c>
      <c r="AE483" s="18">
        <v>0.32878988910000001</v>
      </c>
      <c r="AF483" t="s">
        <v>3077</v>
      </c>
      <c r="AG483" t="s">
        <v>143</v>
      </c>
      <c r="AH483" t="s">
        <v>3078</v>
      </c>
      <c r="AI483" s="18">
        <v>8.56730089E-2</v>
      </c>
      <c r="AJ483" t="s">
        <v>3079</v>
      </c>
      <c r="AK483" t="s">
        <v>134</v>
      </c>
      <c r="AL483" t="s">
        <v>3080</v>
      </c>
      <c r="AM483" t="s">
        <v>3079</v>
      </c>
      <c r="AN483" t="s">
        <v>134</v>
      </c>
      <c r="AO483" t="s">
        <v>3080</v>
      </c>
      <c r="AP483" s="18">
        <v>8.56730089E-2</v>
      </c>
      <c r="AQ483" t="s">
        <v>123</v>
      </c>
      <c r="AR483" t="b">
        <f>ISNUMBER(SEARCH('Consulta Por Puntos Baloto'!$E$5,B483,1))</f>
        <v>0</v>
      </c>
      <c r="AS483">
        <f t="shared" si="14"/>
        <v>35</v>
      </c>
      <c r="AT483" t="str">
        <f t="shared" si="15"/>
        <v>Punto red</v>
      </c>
    </row>
    <row r="484" spans="1:46">
      <c r="A484" t="s">
        <v>3081</v>
      </c>
      <c r="B484" t="s">
        <v>3082</v>
      </c>
      <c r="C484" s="18">
        <v>0.4356615097</v>
      </c>
      <c r="D484" t="s">
        <v>541</v>
      </c>
      <c r="E484" t="s">
        <v>128</v>
      </c>
      <c r="F484" t="s">
        <v>542</v>
      </c>
      <c r="G484" s="18">
        <v>0.23072178660000001</v>
      </c>
      <c r="H484" t="s">
        <v>64</v>
      </c>
      <c r="I484" t="s">
        <v>130</v>
      </c>
      <c r="J484" t="s">
        <v>370</v>
      </c>
      <c r="K484" s="18">
        <v>0.23072178660000001</v>
      </c>
      <c r="L484" t="s">
        <v>64</v>
      </c>
      <c r="M484" t="s">
        <v>130</v>
      </c>
      <c r="N484" t="s">
        <v>370</v>
      </c>
      <c r="O484" s="18">
        <v>1.6078267798000001</v>
      </c>
      <c r="P484" t="s">
        <v>133</v>
      </c>
      <c r="Q484" t="s">
        <v>134</v>
      </c>
      <c r="R484" t="s">
        <v>135</v>
      </c>
      <c r="S484" s="18">
        <v>2.524315702</v>
      </c>
      <c r="T484" t="s">
        <v>371</v>
      </c>
      <c r="U484" t="s">
        <v>130</v>
      </c>
      <c r="V484" t="s">
        <v>372</v>
      </c>
      <c r="W484" s="18">
        <v>3.1138867943999999</v>
      </c>
      <c r="X484" t="s">
        <v>64</v>
      </c>
      <c r="Y484" t="s">
        <v>130</v>
      </c>
      <c r="Z484" t="s">
        <v>373</v>
      </c>
      <c r="AA484" s="18">
        <v>0.45567753640000003</v>
      </c>
      <c r="AB484" t="s">
        <v>818</v>
      </c>
      <c r="AC484" t="s">
        <v>128</v>
      </c>
      <c r="AD484" t="s">
        <v>819</v>
      </c>
      <c r="AE484" s="18">
        <v>0.27615865810000001</v>
      </c>
      <c r="AF484" t="s">
        <v>3077</v>
      </c>
      <c r="AG484" t="s">
        <v>143</v>
      </c>
      <c r="AH484" t="s">
        <v>3078</v>
      </c>
      <c r="AI484" s="18">
        <v>0.1709943206</v>
      </c>
      <c r="AJ484" t="s">
        <v>3079</v>
      </c>
      <c r="AK484" t="s">
        <v>134</v>
      </c>
      <c r="AL484" t="s">
        <v>3080</v>
      </c>
      <c r="AM484" t="s">
        <v>3079</v>
      </c>
      <c r="AN484" t="s">
        <v>134</v>
      </c>
      <c r="AO484" t="s">
        <v>3080</v>
      </c>
      <c r="AP484" s="18">
        <v>0.1709943206</v>
      </c>
      <c r="AQ484" t="s">
        <v>123</v>
      </c>
      <c r="AR484" t="b">
        <f>ISNUMBER(SEARCH('Consulta Por Puntos Baloto'!$E$5,B484,1))</f>
        <v>0</v>
      </c>
      <c r="AS484">
        <f t="shared" si="14"/>
        <v>35</v>
      </c>
      <c r="AT484" t="str">
        <f t="shared" si="15"/>
        <v>Punto red</v>
      </c>
    </row>
    <row r="485" spans="1:46">
      <c r="A485" t="s">
        <v>3083</v>
      </c>
      <c r="B485" t="s">
        <v>3084</v>
      </c>
      <c r="C485" s="18">
        <v>0.83763643050000003</v>
      </c>
      <c r="D485" t="s">
        <v>127</v>
      </c>
      <c r="E485" t="s">
        <v>128</v>
      </c>
      <c r="F485" t="s">
        <v>129</v>
      </c>
      <c r="G485" s="18">
        <v>0.61942200110000001</v>
      </c>
      <c r="H485" t="s">
        <v>423</v>
      </c>
      <c r="I485" t="s">
        <v>130</v>
      </c>
      <c r="J485" t="s">
        <v>424</v>
      </c>
      <c r="K485" s="18">
        <v>1.3136230746999999</v>
      </c>
      <c r="L485" t="s">
        <v>64</v>
      </c>
      <c r="M485" t="s">
        <v>130</v>
      </c>
      <c r="N485" t="s">
        <v>370</v>
      </c>
      <c r="O485" s="18">
        <v>1.1910374929</v>
      </c>
      <c r="P485" t="s">
        <v>133</v>
      </c>
      <c r="Q485" t="s">
        <v>134</v>
      </c>
      <c r="R485" t="s">
        <v>135</v>
      </c>
      <c r="S485" s="18">
        <v>3.9354423097</v>
      </c>
      <c r="T485" t="s">
        <v>371</v>
      </c>
      <c r="U485" t="s">
        <v>130</v>
      </c>
      <c r="V485" t="s">
        <v>372</v>
      </c>
      <c r="W485" s="18">
        <v>3.4738804338999998</v>
      </c>
      <c r="X485" t="s">
        <v>64</v>
      </c>
      <c r="Y485" t="s">
        <v>130</v>
      </c>
      <c r="Z485" t="s">
        <v>569</v>
      </c>
      <c r="AA485" s="18">
        <v>0.68571626190000001</v>
      </c>
      <c r="AB485" t="s">
        <v>140</v>
      </c>
      <c r="AC485" t="s">
        <v>128</v>
      </c>
      <c r="AD485" t="s">
        <v>141</v>
      </c>
      <c r="AE485" s="18">
        <v>3.2172173300000002E-2</v>
      </c>
      <c r="AF485" t="s">
        <v>3085</v>
      </c>
      <c r="AG485" t="s">
        <v>143</v>
      </c>
      <c r="AH485" t="s">
        <v>3086</v>
      </c>
      <c r="AI485" s="18">
        <v>3.2172173300000002E-2</v>
      </c>
      <c r="AJ485" t="s">
        <v>1106</v>
      </c>
      <c r="AK485" t="s">
        <v>134</v>
      </c>
      <c r="AL485" t="s">
        <v>3087</v>
      </c>
      <c r="AM485" t="s">
        <v>3085</v>
      </c>
      <c r="AN485" t="s">
        <v>143</v>
      </c>
      <c r="AO485" t="s">
        <v>3086</v>
      </c>
      <c r="AP485" s="18">
        <v>3.2172173300000002E-2</v>
      </c>
      <c r="AQ485" t="s">
        <v>123</v>
      </c>
      <c r="AR485" t="b">
        <f>ISNUMBER(SEARCH('Consulta Por Puntos Baloto'!$E$5,B485,1))</f>
        <v>0</v>
      </c>
      <c r="AS485">
        <f t="shared" si="14"/>
        <v>31</v>
      </c>
      <c r="AT485" t="str">
        <f t="shared" si="15"/>
        <v>Punto pago</v>
      </c>
    </row>
    <row r="486" spans="1:46">
      <c r="A486" t="s">
        <v>3083</v>
      </c>
      <c r="B486" t="s">
        <v>3084</v>
      </c>
      <c r="C486" s="18">
        <v>0.83763643050000003</v>
      </c>
      <c r="D486" t="s">
        <v>127</v>
      </c>
      <c r="E486" t="s">
        <v>128</v>
      </c>
      <c r="F486" t="s">
        <v>129</v>
      </c>
      <c r="G486" s="18">
        <v>0.61942200110000001</v>
      </c>
      <c r="H486" t="s">
        <v>423</v>
      </c>
      <c r="I486" t="s">
        <v>130</v>
      </c>
      <c r="J486" t="s">
        <v>424</v>
      </c>
      <c r="K486" s="18">
        <v>1.3136230746999999</v>
      </c>
      <c r="L486" t="s">
        <v>64</v>
      </c>
      <c r="M486" t="s">
        <v>130</v>
      </c>
      <c r="N486" t="s">
        <v>370</v>
      </c>
      <c r="O486" s="18">
        <v>1.1910374929</v>
      </c>
      <c r="P486" t="s">
        <v>133</v>
      </c>
      <c r="Q486" t="s">
        <v>134</v>
      </c>
      <c r="R486" t="s">
        <v>135</v>
      </c>
      <c r="S486" s="18">
        <v>3.9354423097</v>
      </c>
      <c r="T486" t="s">
        <v>371</v>
      </c>
      <c r="U486" t="s">
        <v>130</v>
      </c>
      <c r="V486" t="s">
        <v>372</v>
      </c>
      <c r="W486" s="18">
        <v>3.4738804338999998</v>
      </c>
      <c r="X486" t="s">
        <v>64</v>
      </c>
      <c r="Y486" t="s">
        <v>130</v>
      </c>
      <c r="Z486" t="s">
        <v>569</v>
      </c>
      <c r="AA486" s="18">
        <v>0.68571626190000001</v>
      </c>
      <c r="AB486" t="s">
        <v>140</v>
      </c>
      <c r="AC486" t="s">
        <v>128</v>
      </c>
      <c r="AD486" t="s">
        <v>141</v>
      </c>
      <c r="AE486" s="18">
        <v>3.2172173300000002E-2</v>
      </c>
      <c r="AF486" t="s">
        <v>3085</v>
      </c>
      <c r="AG486" t="s">
        <v>143</v>
      </c>
      <c r="AH486" t="s">
        <v>3086</v>
      </c>
      <c r="AI486" s="18">
        <v>3.2172173300000002E-2</v>
      </c>
      <c r="AJ486" t="s">
        <v>1106</v>
      </c>
      <c r="AK486" t="s">
        <v>134</v>
      </c>
      <c r="AL486" t="s">
        <v>3087</v>
      </c>
      <c r="AM486" t="s">
        <v>1106</v>
      </c>
      <c r="AN486" t="s">
        <v>134</v>
      </c>
      <c r="AO486" t="s">
        <v>3087</v>
      </c>
      <c r="AP486" s="18">
        <v>3.2172173300000002E-2</v>
      </c>
      <c r="AQ486" t="s">
        <v>123</v>
      </c>
      <c r="AR486" t="b">
        <f>ISNUMBER(SEARCH('Consulta Por Puntos Baloto'!$E$5,B486,1))</f>
        <v>0</v>
      </c>
      <c r="AS486">
        <f t="shared" si="14"/>
        <v>31</v>
      </c>
      <c r="AT486" t="str">
        <f t="shared" si="15"/>
        <v>Punto pago</v>
      </c>
    </row>
    <row r="487" spans="1:46">
      <c r="A487" t="s">
        <v>3088</v>
      </c>
      <c r="B487" t="s">
        <v>3089</v>
      </c>
      <c r="C487" s="18">
        <v>0.85413640970000004</v>
      </c>
      <c r="D487" t="s">
        <v>127</v>
      </c>
      <c r="E487" t="s">
        <v>128</v>
      </c>
      <c r="F487" t="s">
        <v>129</v>
      </c>
      <c r="G487" s="18">
        <v>0.48153135540000003</v>
      </c>
      <c r="H487" t="s">
        <v>423</v>
      </c>
      <c r="I487" t="s">
        <v>130</v>
      </c>
      <c r="J487" t="s">
        <v>878</v>
      </c>
      <c r="K487" s="18">
        <v>1.204494379</v>
      </c>
      <c r="L487" t="s">
        <v>64</v>
      </c>
      <c r="M487" t="s">
        <v>130</v>
      </c>
      <c r="N487" t="s">
        <v>370</v>
      </c>
      <c r="O487" s="18">
        <v>0.48153135540000003</v>
      </c>
      <c r="P487" t="s">
        <v>133</v>
      </c>
      <c r="Q487" t="s">
        <v>134</v>
      </c>
      <c r="R487" t="s">
        <v>135</v>
      </c>
      <c r="S487" s="18">
        <v>3.2613536086999999</v>
      </c>
      <c r="T487" t="s">
        <v>371</v>
      </c>
      <c r="U487" t="s">
        <v>130</v>
      </c>
      <c r="V487" t="s">
        <v>372</v>
      </c>
      <c r="W487" s="18">
        <v>3.3138073985999998</v>
      </c>
      <c r="X487" t="s">
        <v>64</v>
      </c>
      <c r="Y487" t="s">
        <v>130</v>
      </c>
      <c r="Z487" t="s">
        <v>373</v>
      </c>
      <c r="AA487" s="18">
        <v>0.95719460830000003</v>
      </c>
      <c r="AB487" t="s">
        <v>140</v>
      </c>
      <c r="AC487" t="s">
        <v>128</v>
      </c>
      <c r="AD487" t="s">
        <v>141</v>
      </c>
      <c r="AE487" s="18">
        <v>0.1134484893</v>
      </c>
      <c r="AF487" t="s">
        <v>3090</v>
      </c>
      <c r="AG487" t="s">
        <v>143</v>
      </c>
      <c r="AH487" t="s">
        <v>3091</v>
      </c>
      <c r="AI487" s="18">
        <v>0.2309784211</v>
      </c>
      <c r="AJ487" t="s">
        <v>3092</v>
      </c>
      <c r="AK487" t="s">
        <v>134</v>
      </c>
      <c r="AL487" t="s">
        <v>3093</v>
      </c>
      <c r="AM487" t="s">
        <v>3090</v>
      </c>
      <c r="AN487" t="s">
        <v>143</v>
      </c>
      <c r="AO487" t="s">
        <v>3091</v>
      </c>
      <c r="AP487" s="18">
        <v>0.1134484893</v>
      </c>
      <c r="AQ487" t="s">
        <v>123</v>
      </c>
      <c r="AR487" t="b">
        <f>ISNUMBER(SEARCH('Consulta Por Puntos Baloto'!$E$5,B487,1))</f>
        <v>0</v>
      </c>
      <c r="AS487">
        <f t="shared" si="14"/>
        <v>31</v>
      </c>
      <c r="AT487" t="str">
        <f t="shared" si="15"/>
        <v>Punto pago</v>
      </c>
    </row>
    <row r="488" spans="1:46">
      <c r="A488" t="s">
        <v>3094</v>
      </c>
      <c r="B488" t="s">
        <v>3095</v>
      </c>
      <c r="C488" s="18">
        <v>0.91451701740000002</v>
      </c>
      <c r="D488" t="s">
        <v>127</v>
      </c>
      <c r="E488" t="s">
        <v>128</v>
      </c>
      <c r="F488" t="s">
        <v>129</v>
      </c>
      <c r="G488" s="18">
        <v>0.60547493770000005</v>
      </c>
      <c r="H488" t="s">
        <v>423</v>
      </c>
      <c r="I488" t="s">
        <v>130</v>
      </c>
      <c r="J488" t="s">
        <v>878</v>
      </c>
      <c r="K488" s="18">
        <v>1.0725112023000001</v>
      </c>
      <c r="L488" t="s">
        <v>64</v>
      </c>
      <c r="M488" t="s">
        <v>130</v>
      </c>
      <c r="N488" t="s">
        <v>370</v>
      </c>
      <c r="O488" s="18">
        <v>0.60547493770000005</v>
      </c>
      <c r="P488" t="s">
        <v>133</v>
      </c>
      <c r="Q488" t="s">
        <v>134</v>
      </c>
      <c r="R488" t="s">
        <v>135</v>
      </c>
      <c r="S488" s="18">
        <v>3.1959735560000002</v>
      </c>
      <c r="T488" t="s">
        <v>371</v>
      </c>
      <c r="U488" t="s">
        <v>130</v>
      </c>
      <c r="V488" t="s">
        <v>372</v>
      </c>
      <c r="W488" s="18">
        <v>3.3127905324000002</v>
      </c>
      <c r="X488" t="s">
        <v>64</v>
      </c>
      <c r="Y488" t="s">
        <v>130</v>
      </c>
      <c r="Z488" t="s">
        <v>373</v>
      </c>
      <c r="AA488" s="18">
        <v>0.99329149029999997</v>
      </c>
      <c r="AB488" t="s">
        <v>140</v>
      </c>
      <c r="AC488" t="s">
        <v>128</v>
      </c>
      <c r="AD488" t="s">
        <v>141</v>
      </c>
      <c r="AE488" s="18">
        <v>0.2093634258</v>
      </c>
      <c r="AF488" t="s">
        <v>2467</v>
      </c>
      <c r="AG488" t="s">
        <v>143</v>
      </c>
      <c r="AH488" t="s">
        <v>2468</v>
      </c>
      <c r="AI488" s="18">
        <v>0.34792557530000001</v>
      </c>
      <c r="AJ488" t="s">
        <v>3092</v>
      </c>
      <c r="AK488" t="s">
        <v>134</v>
      </c>
      <c r="AL488" t="s">
        <v>3093</v>
      </c>
      <c r="AM488" t="s">
        <v>2467</v>
      </c>
      <c r="AN488" t="s">
        <v>143</v>
      </c>
      <c r="AO488" t="s">
        <v>2468</v>
      </c>
      <c r="AP488" s="18">
        <v>0.2093634258</v>
      </c>
      <c r="AQ488" t="s">
        <v>123</v>
      </c>
      <c r="AR488" t="b">
        <f>ISNUMBER(SEARCH('Consulta Por Puntos Baloto'!$E$5,B488,1))</f>
        <v>0</v>
      </c>
      <c r="AS488">
        <f t="shared" si="14"/>
        <v>31</v>
      </c>
      <c r="AT488" t="str">
        <f t="shared" si="15"/>
        <v>Punto pago</v>
      </c>
    </row>
    <row r="489" spans="1:46">
      <c r="A489" t="s">
        <v>3096</v>
      </c>
      <c r="B489" t="s">
        <v>3097</v>
      </c>
      <c r="C489" s="18">
        <v>3.8977093582000002</v>
      </c>
      <c r="D489" t="s">
        <v>127</v>
      </c>
      <c r="E489" t="s">
        <v>128</v>
      </c>
      <c r="F489" t="s">
        <v>129</v>
      </c>
      <c r="G489" s="18">
        <v>3.5761797214</v>
      </c>
      <c r="H489" t="s">
        <v>64</v>
      </c>
      <c r="I489" t="s">
        <v>130</v>
      </c>
      <c r="J489" t="s">
        <v>1308</v>
      </c>
      <c r="K489" s="18">
        <v>5.6709313413000002</v>
      </c>
      <c r="L489" t="s">
        <v>64</v>
      </c>
      <c r="M489" t="s">
        <v>130</v>
      </c>
      <c r="N489" t="s">
        <v>370</v>
      </c>
      <c r="O489" s="18">
        <v>4.0473528039</v>
      </c>
      <c r="P489" t="s">
        <v>133</v>
      </c>
      <c r="Q489" t="s">
        <v>134</v>
      </c>
      <c r="R489" t="s">
        <v>135</v>
      </c>
      <c r="S489" s="18">
        <v>7.5078620005000003</v>
      </c>
      <c r="T489" t="s">
        <v>371</v>
      </c>
      <c r="U489" t="s">
        <v>130</v>
      </c>
      <c r="V489" t="s">
        <v>372</v>
      </c>
      <c r="W489" s="18">
        <v>6.8143694769999996</v>
      </c>
      <c r="X489" t="s">
        <v>64</v>
      </c>
      <c r="Y489" t="s">
        <v>130</v>
      </c>
      <c r="Z489" t="s">
        <v>373</v>
      </c>
      <c r="AA489" s="18">
        <v>3.9775447758000002</v>
      </c>
      <c r="AB489" t="s">
        <v>140</v>
      </c>
      <c r="AC489" t="s">
        <v>128</v>
      </c>
      <c r="AD489" t="s">
        <v>141</v>
      </c>
      <c r="AE489" s="18">
        <v>2.9311587199999999E-2</v>
      </c>
      <c r="AF489" t="s">
        <v>3098</v>
      </c>
      <c r="AG489" t="s">
        <v>143</v>
      </c>
      <c r="AH489" t="s">
        <v>3099</v>
      </c>
      <c r="AI489" s="18">
        <v>0.2162256286</v>
      </c>
      <c r="AJ489" t="s">
        <v>3100</v>
      </c>
      <c r="AK489" t="s">
        <v>134</v>
      </c>
      <c r="AL489" t="s">
        <v>3101</v>
      </c>
      <c r="AM489" t="s">
        <v>3098</v>
      </c>
      <c r="AN489" t="s">
        <v>143</v>
      </c>
      <c r="AO489" t="s">
        <v>3099</v>
      </c>
      <c r="AP489" s="18">
        <v>2.9311587199999999E-2</v>
      </c>
      <c r="AQ489" t="s">
        <v>123</v>
      </c>
      <c r="AR489" t="b">
        <f>ISNUMBER(SEARCH('Consulta Por Puntos Baloto'!$E$5,B489,1))</f>
        <v>0</v>
      </c>
      <c r="AS489">
        <f t="shared" si="14"/>
        <v>31</v>
      </c>
      <c r="AT489" t="str">
        <f t="shared" si="15"/>
        <v>Punto pago</v>
      </c>
    </row>
    <row r="490" spans="1:46">
      <c r="A490" t="s">
        <v>3102</v>
      </c>
      <c r="B490" t="s">
        <v>3103</v>
      </c>
      <c r="C490" s="18">
        <v>0.98680614470000005</v>
      </c>
      <c r="D490" t="s">
        <v>127</v>
      </c>
      <c r="E490" t="s">
        <v>128</v>
      </c>
      <c r="F490" t="s">
        <v>129</v>
      </c>
      <c r="G490" s="18">
        <v>0.65602398289999997</v>
      </c>
      <c r="H490" t="s">
        <v>423</v>
      </c>
      <c r="I490" t="s">
        <v>130</v>
      </c>
      <c r="J490" t="s">
        <v>878</v>
      </c>
      <c r="K490" s="18">
        <v>2.3087447369</v>
      </c>
      <c r="L490" t="s">
        <v>64</v>
      </c>
      <c r="M490" t="s">
        <v>130</v>
      </c>
      <c r="N490" t="s">
        <v>370</v>
      </c>
      <c r="O490" s="18">
        <v>0.65602398289999997</v>
      </c>
      <c r="P490" t="s">
        <v>133</v>
      </c>
      <c r="Q490" t="s">
        <v>134</v>
      </c>
      <c r="R490" t="s">
        <v>135</v>
      </c>
      <c r="S490" s="18">
        <v>4.0423896313999998</v>
      </c>
      <c r="T490" t="s">
        <v>371</v>
      </c>
      <c r="U490" t="s">
        <v>130</v>
      </c>
      <c r="V490" t="s">
        <v>372</v>
      </c>
      <c r="W490" s="18">
        <v>3.6654381493999999</v>
      </c>
      <c r="X490" t="s">
        <v>64</v>
      </c>
      <c r="Y490" t="s">
        <v>130</v>
      </c>
      <c r="Z490" t="s">
        <v>373</v>
      </c>
      <c r="AA490" s="18">
        <v>1.1882102823</v>
      </c>
      <c r="AB490" t="s">
        <v>140</v>
      </c>
      <c r="AC490" t="s">
        <v>128</v>
      </c>
      <c r="AD490" t="s">
        <v>141</v>
      </c>
      <c r="AE490" s="18">
        <v>0.1032857226</v>
      </c>
      <c r="AF490" t="s">
        <v>1035</v>
      </c>
      <c r="AG490" t="s">
        <v>143</v>
      </c>
      <c r="AH490" t="s">
        <v>1036</v>
      </c>
      <c r="AI490" s="18">
        <v>0.11170323779999999</v>
      </c>
      <c r="AJ490" t="s">
        <v>3104</v>
      </c>
      <c r="AK490" t="s">
        <v>134</v>
      </c>
      <c r="AL490" t="s">
        <v>3105</v>
      </c>
      <c r="AM490" t="s">
        <v>1035</v>
      </c>
      <c r="AN490" t="s">
        <v>143</v>
      </c>
      <c r="AO490" t="s">
        <v>1036</v>
      </c>
      <c r="AP490" s="18">
        <v>0.1032857226</v>
      </c>
      <c r="AQ490" t="s">
        <v>123</v>
      </c>
      <c r="AR490" t="b">
        <f>ISNUMBER(SEARCH('Consulta Por Puntos Baloto'!$E$5,B490,1))</f>
        <v>0</v>
      </c>
      <c r="AS490">
        <f t="shared" si="14"/>
        <v>31</v>
      </c>
      <c r="AT490" t="str">
        <f t="shared" si="15"/>
        <v>Punto pago</v>
      </c>
    </row>
    <row r="491" spans="1:46">
      <c r="A491" t="s">
        <v>3106</v>
      </c>
      <c r="B491" t="s">
        <v>3107</v>
      </c>
      <c r="C491" s="18">
        <v>1.2725316297</v>
      </c>
      <c r="D491" t="s">
        <v>127</v>
      </c>
      <c r="E491" t="s">
        <v>128</v>
      </c>
      <c r="F491" t="s">
        <v>129</v>
      </c>
      <c r="G491" s="18">
        <v>0.96968031629999996</v>
      </c>
      <c r="H491" t="s">
        <v>423</v>
      </c>
      <c r="I491" t="s">
        <v>130</v>
      </c>
      <c r="J491" t="s">
        <v>424</v>
      </c>
      <c r="K491" s="18">
        <v>1.7309776471</v>
      </c>
      <c r="L491" t="s">
        <v>64</v>
      </c>
      <c r="M491" t="s">
        <v>130</v>
      </c>
      <c r="N491" t="s">
        <v>370</v>
      </c>
      <c r="O491" s="18">
        <v>1.7428654115</v>
      </c>
      <c r="P491" t="s">
        <v>133</v>
      </c>
      <c r="Q491" t="s">
        <v>134</v>
      </c>
      <c r="R491" t="s">
        <v>135</v>
      </c>
      <c r="S491" s="18">
        <v>3.9549406128000002</v>
      </c>
      <c r="T491" t="s">
        <v>136</v>
      </c>
      <c r="U491" t="s">
        <v>130</v>
      </c>
      <c r="V491" t="s">
        <v>137</v>
      </c>
      <c r="W491" s="18">
        <v>3.0213529758000002</v>
      </c>
      <c r="X491" t="s">
        <v>138</v>
      </c>
      <c r="Y491" t="s">
        <v>130</v>
      </c>
      <c r="Z491" t="s">
        <v>139</v>
      </c>
      <c r="AA491" s="18">
        <v>1.0761111184000001</v>
      </c>
      <c r="AB491" t="s">
        <v>140</v>
      </c>
      <c r="AC491" t="s">
        <v>128</v>
      </c>
      <c r="AD491" t="s">
        <v>141</v>
      </c>
      <c r="AE491" s="18">
        <v>0.58039794759999996</v>
      </c>
      <c r="AF491" t="s">
        <v>3085</v>
      </c>
      <c r="AG491" t="s">
        <v>143</v>
      </c>
      <c r="AH491" t="s">
        <v>3086</v>
      </c>
      <c r="AI491" s="18">
        <v>3.0940374199999999E-2</v>
      </c>
      <c r="AJ491" t="s">
        <v>3108</v>
      </c>
      <c r="AK491" t="s">
        <v>134</v>
      </c>
      <c r="AL491" t="s">
        <v>3109</v>
      </c>
      <c r="AM491" t="s">
        <v>3108</v>
      </c>
      <c r="AN491" t="s">
        <v>134</v>
      </c>
      <c r="AO491" t="s">
        <v>3109</v>
      </c>
      <c r="AP491" s="18">
        <v>3.0940374199999999E-2</v>
      </c>
      <c r="AQ491" t="s">
        <v>123</v>
      </c>
      <c r="AR491" t="b">
        <f>ISNUMBER(SEARCH('Consulta Por Puntos Baloto'!$E$5,B491,1))</f>
        <v>0</v>
      </c>
      <c r="AS491">
        <f t="shared" si="14"/>
        <v>35</v>
      </c>
      <c r="AT491" t="str">
        <f t="shared" si="15"/>
        <v>Punto red</v>
      </c>
    </row>
    <row r="492" spans="1:46">
      <c r="A492" t="s">
        <v>3110</v>
      </c>
      <c r="B492" t="s">
        <v>3111</v>
      </c>
      <c r="C492" s="18">
        <v>2.6807698692000002</v>
      </c>
      <c r="D492" t="s">
        <v>541</v>
      </c>
      <c r="E492" t="s">
        <v>128</v>
      </c>
      <c r="F492" t="s">
        <v>542</v>
      </c>
      <c r="G492" s="18">
        <v>0.48492693100000001</v>
      </c>
      <c r="H492" t="s">
        <v>371</v>
      </c>
      <c r="I492" t="s">
        <v>130</v>
      </c>
      <c r="J492" t="s">
        <v>372</v>
      </c>
      <c r="K492" s="18">
        <v>1.8607796645000001</v>
      </c>
      <c r="L492" t="s">
        <v>64</v>
      </c>
      <c r="M492" t="s">
        <v>130</v>
      </c>
      <c r="N492" t="s">
        <v>512</v>
      </c>
      <c r="O492" s="18">
        <v>3.8018793668000002</v>
      </c>
      <c r="P492" t="s">
        <v>133</v>
      </c>
      <c r="Q492" t="s">
        <v>134</v>
      </c>
      <c r="R492" t="s">
        <v>135</v>
      </c>
      <c r="S492" s="18">
        <v>0.45350939369999999</v>
      </c>
      <c r="T492" t="s">
        <v>371</v>
      </c>
      <c r="U492" t="s">
        <v>130</v>
      </c>
      <c r="V492" t="s">
        <v>372</v>
      </c>
      <c r="W492" s="18">
        <v>2.1460354465</v>
      </c>
      <c r="X492" t="s">
        <v>64</v>
      </c>
      <c r="Y492" t="s">
        <v>130</v>
      </c>
      <c r="Z492" t="s">
        <v>373</v>
      </c>
      <c r="AA492" s="18">
        <v>1.2666815404</v>
      </c>
      <c r="AB492" s="19" t="s">
        <v>963</v>
      </c>
      <c r="AC492" t="s">
        <v>128</v>
      </c>
      <c r="AD492" t="s">
        <v>964</v>
      </c>
      <c r="AE492" s="18">
        <v>0.29919386510000001</v>
      </c>
      <c r="AF492" t="s">
        <v>3112</v>
      </c>
      <c r="AG492" t="s">
        <v>143</v>
      </c>
      <c r="AH492" t="s">
        <v>3113</v>
      </c>
      <c r="AI492" s="18">
        <v>0.1018027123</v>
      </c>
      <c r="AJ492" t="s">
        <v>3114</v>
      </c>
      <c r="AK492" t="s">
        <v>134</v>
      </c>
      <c r="AL492" t="s">
        <v>3115</v>
      </c>
      <c r="AM492" t="s">
        <v>3114</v>
      </c>
      <c r="AN492" t="s">
        <v>134</v>
      </c>
      <c r="AO492" t="s">
        <v>3115</v>
      </c>
      <c r="AP492" s="18">
        <v>0.1018027123</v>
      </c>
      <c r="AQ492" t="s">
        <v>123</v>
      </c>
      <c r="AR492" t="b">
        <f>ISNUMBER(SEARCH('Consulta Por Puntos Baloto'!$E$5,B492,1))</f>
        <v>0</v>
      </c>
      <c r="AS492">
        <f t="shared" si="14"/>
        <v>35</v>
      </c>
      <c r="AT492" t="str">
        <f t="shared" si="15"/>
        <v>Punto red</v>
      </c>
    </row>
    <row r="493" spans="1:46">
      <c r="A493" t="s">
        <v>3116</v>
      </c>
      <c r="B493" t="s">
        <v>3117</v>
      </c>
      <c r="C493" s="18">
        <v>7.3255864408000004</v>
      </c>
      <c r="D493" t="s">
        <v>508</v>
      </c>
      <c r="E493" t="s">
        <v>509</v>
      </c>
      <c r="F493" t="s">
        <v>510</v>
      </c>
      <c r="G493" s="18">
        <v>2.9170816217</v>
      </c>
      <c r="H493" t="s">
        <v>64</v>
      </c>
      <c r="I493" t="s">
        <v>130</v>
      </c>
      <c r="J493" t="s">
        <v>511</v>
      </c>
      <c r="K493" s="18">
        <v>5.3915611664999998</v>
      </c>
      <c r="L493" t="s">
        <v>64</v>
      </c>
      <c r="M493" t="s">
        <v>130</v>
      </c>
      <c r="N493" t="s">
        <v>512</v>
      </c>
      <c r="O493" s="18">
        <v>6.3250937671000003</v>
      </c>
      <c r="P493" t="s">
        <v>513</v>
      </c>
      <c r="Q493" t="s">
        <v>509</v>
      </c>
      <c r="R493" t="s">
        <v>514</v>
      </c>
      <c r="S493" s="18">
        <v>6.1008884431999997</v>
      </c>
      <c r="T493" t="s">
        <v>371</v>
      </c>
      <c r="U493" t="s">
        <v>130</v>
      </c>
      <c r="V493" t="s">
        <v>372</v>
      </c>
      <c r="W493" s="18">
        <v>3.4347175481000001</v>
      </c>
      <c r="X493" t="s">
        <v>64</v>
      </c>
      <c r="Y493" t="s">
        <v>130</v>
      </c>
      <c r="Z493" t="s">
        <v>517</v>
      </c>
      <c r="AA493" s="18">
        <v>5.7414310480999999</v>
      </c>
      <c r="AB493" s="19" t="s">
        <v>963</v>
      </c>
      <c r="AC493" t="s">
        <v>128</v>
      </c>
      <c r="AD493" t="s">
        <v>964</v>
      </c>
      <c r="AE493" s="18">
        <v>0.18037808859999999</v>
      </c>
      <c r="AF493" t="s">
        <v>3118</v>
      </c>
      <c r="AG493" t="s">
        <v>143</v>
      </c>
      <c r="AH493" t="s">
        <v>3119</v>
      </c>
      <c r="AI493" s="18">
        <v>0.12663412260000001</v>
      </c>
      <c r="AJ493" t="s">
        <v>3120</v>
      </c>
      <c r="AK493" t="s">
        <v>134</v>
      </c>
      <c r="AL493" t="s">
        <v>3121</v>
      </c>
      <c r="AM493" t="s">
        <v>3120</v>
      </c>
      <c r="AN493" t="s">
        <v>134</v>
      </c>
      <c r="AO493" t="s">
        <v>3121</v>
      </c>
      <c r="AP493" s="18">
        <v>0.12663412260000001</v>
      </c>
      <c r="AQ493" t="s">
        <v>123</v>
      </c>
      <c r="AR493" t="b">
        <f>ISNUMBER(SEARCH('Consulta Por Puntos Baloto'!$E$5,B493,1))</f>
        <v>0</v>
      </c>
      <c r="AS493">
        <f t="shared" si="14"/>
        <v>35</v>
      </c>
      <c r="AT493" t="str">
        <f t="shared" si="15"/>
        <v>Punto red</v>
      </c>
    </row>
    <row r="494" spans="1:46">
      <c r="A494" t="s">
        <v>3122</v>
      </c>
      <c r="B494" t="s">
        <v>3123</v>
      </c>
      <c r="C494" s="18">
        <v>5.7518640059999999</v>
      </c>
      <c r="D494" t="s">
        <v>127</v>
      </c>
      <c r="E494" t="s">
        <v>128</v>
      </c>
      <c r="F494" t="s">
        <v>129</v>
      </c>
      <c r="G494" s="18">
        <v>1.8342899046000001</v>
      </c>
      <c r="H494" t="s">
        <v>64</v>
      </c>
      <c r="I494" t="s">
        <v>130</v>
      </c>
      <c r="J494" t="s">
        <v>1041</v>
      </c>
      <c r="K494" s="18">
        <v>3.7450219011999999</v>
      </c>
      <c r="L494" t="s">
        <v>64</v>
      </c>
      <c r="M494" t="s">
        <v>130</v>
      </c>
      <c r="N494" t="s">
        <v>512</v>
      </c>
      <c r="O494" s="18">
        <v>5.1607693647000001</v>
      </c>
      <c r="P494" t="s">
        <v>133</v>
      </c>
      <c r="Q494" t="s">
        <v>134</v>
      </c>
      <c r="R494" t="s">
        <v>135</v>
      </c>
      <c r="S494" s="18">
        <v>4.1658957509999999</v>
      </c>
      <c r="T494" t="s">
        <v>371</v>
      </c>
      <c r="U494" t="s">
        <v>130</v>
      </c>
      <c r="V494" t="s">
        <v>372</v>
      </c>
      <c r="W494" s="18">
        <v>2.5186302092999999</v>
      </c>
      <c r="X494" t="s">
        <v>64</v>
      </c>
      <c r="Y494" t="s">
        <v>130</v>
      </c>
      <c r="Z494" t="s">
        <v>517</v>
      </c>
      <c r="AA494" s="18">
        <v>3.7319981802000002</v>
      </c>
      <c r="AB494" s="19" t="s">
        <v>963</v>
      </c>
      <c r="AC494" t="s">
        <v>128</v>
      </c>
      <c r="AD494" t="s">
        <v>964</v>
      </c>
      <c r="AE494" s="18">
        <v>0.21695458340000001</v>
      </c>
      <c r="AF494" t="s">
        <v>3124</v>
      </c>
      <c r="AG494" t="s">
        <v>143</v>
      </c>
      <c r="AH494" t="s">
        <v>3125</v>
      </c>
      <c r="AI494" s="18">
        <v>5.4042237100000001E-2</v>
      </c>
      <c r="AJ494" t="s">
        <v>3126</v>
      </c>
      <c r="AK494" t="s">
        <v>134</v>
      </c>
      <c r="AL494" t="s">
        <v>3127</v>
      </c>
      <c r="AM494" t="s">
        <v>3126</v>
      </c>
      <c r="AN494" t="s">
        <v>134</v>
      </c>
      <c r="AO494" t="s">
        <v>3127</v>
      </c>
      <c r="AP494" s="18">
        <v>5.4042237100000001E-2</v>
      </c>
      <c r="AQ494" t="s">
        <v>123</v>
      </c>
      <c r="AR494" t="b">
        <f>ISNUMBER(SEARCH('Consulta Por Puntos Baloto'!$E$5,B494,1))</f>
        <v>0</v>
      </c>
      <c r="AS494">
        <f t="shared" si="14"/>
        <v>35</v>
      </c>
      <c r="AT494" t="str">
        <f t="shared" si="15"/>
        <v>Punto red</v>
      </c>
    </row>
    <row r="495" spans="1:46">
      <c r="A495" t="s">
        <v>3128</v>
      </c>
      <c r="B495" t="s">
        <v>3129</v>
      </c>
      <c r="C495" s="18">
        <v>5.9657526085999999</v>
      </c>
      <c r="D495" t="s">
        <v>541</v>
      </c>
      <c r="E495" t="s">
        <v>128</v>
      </c>
      <c r="F495" t="s">
        <v>542</v>
      </c>
      <c r="G495" s="18">
        <v>1.8095430188999999</v>
      </c>
      <c r="H495" t="s">
        <v>64</v>
      </c>
      <c r="I495" t="s">
        <v>130</v>
      </c>
      <c r="J495" t="s">
        <v>511</v>
      </c>
      <c r="K495" s="18">
        <v>3.679453493</v>
      </c>
      <c r="L495" t="s">
        <v>64</v>
      </c>
      <c r="M495" t="s">
        <v>130</v>
      </c>
      <c r="N495" t="s">
        <v>512</v>
      </c>
      <c r="O495" s="18">
        <v>5.4049952995000003</v>
      </c>
      <c r="P495" t="s">
        <v>133</v>
      </c>
      <c r="Q495" t="s">
        <v>134</v>
      </c>
      <c r="R495" t="s">
        <v>135</v>
      </c>
      <c r="S495" s="18">
        <v>4.2181367531999996</v>
      </c>
      <c r="T495" t="s">
        <v>371</v>
      </c>
      <c r="U495" t="s">
        <v>130</v>
      </c>
      <c r="V495" t="s">
        <v>372</v>
      </c>
      <c r="W495" s="18">
        <v>2.2829423753999998</v>
      </c>
      <c r="X495" t="s">
        <v>64</v>
      </c>
      <c r="Y495" t="s">
        <v>130</v>
      </c>
      <c r="Z495" t="s">
        <v>517</v>
      </c>
      <c r="AA495" s="18">
        <v>3.8417248709999998</v>
      </c>
      <c r="AB495" s="19" t="s">
        <v>963</v>
      </c>
      <c r="AC495" t="s">
        <v>128</v>
      </c>
      <c r="AD495" t="s">
        <v>964</v>
      </c>
      <c r="AE495" s="18">
        <v>5.6618510300000001E-2</v>
      </c>
      <c r="AF495" t="s">
        <v>1327</v>
      </c>
      <c r="AG495" t="s">
        <v>143</v>
      </c>
      <c r="AH495" t="s">
        <v>1328</v>
      </c>
      <c r="AI495" s="18">
        <v>0.20776351509999999</v>
      </c>
      <c r="AJ495" t="s">
        <v>3130</v>
      </c>
      <c r="AK495" t="s">
        <v>134</v>
      </c>
      <c r="AL495" t="s">
        <v>3131</v>
      </c>
      <c r="AM495" t="s">
        <v>1327</v>
      </c>
      <c r="AN495" t="s">
        <v>143</v>
      </c>
      <c r="AO495" t="s">
        <v>1328</v>
      </c>
      <c r="AP495" s="18">
        <v>5.6618510300000001E-2</v>
      </c>
      <c r="AQ495" t="s">
        <v>123</v>
      </c>
      <c r="AR495" t="b">
        <f>ISNUMBER(SEARCH('Consulta Por Puntos Baloto'!$E$5,B495,1))</f>
        <v>0</v>
      </c>
      <c r="AS495">
        <f t="shared" si="14"/>
        <v>31</v>
      </c>
      <c r="AT495" t="str">
        <f t="shared" si="15"/>
        <v>Punto pago</v>
      </c>
    </row>
    <row r="496" spans="1:46">
      <c r="A496" t="s">
        <v>3132</v>
      </c>
      <c r="B496" t="s">
        <v>3133</v>
      </c>
      <c r="C496" s="18">
        <v>2.5286955482</v>
      </c>
      <c r="D496" t="s">
        <v>127</v>
      </c>
      <c r="E496" t="s">
        <v>128</v>
      </c>
      <c r="F496" t="s">
        <v>129</v>
      </c>
      <c r="G496" s="18">
        <v>2.0684481843000002</v>
      </c>
      <c r="H496" t="s">
        <v>423</v>
      </c>
      <c r="I496" t="s">
        <v>130</v>
      </c>
      <c r="J496" t="s">
        <v>878</v>
      </c>
      <c r="K496" s="18">
        <v>3.4228745254000001</v>
      </c>
      <c r="L496" t="s">
        <v>64</v>
      </c>
      <c r="M496" t="s">
        <v>130</v>
      </c>
      <c r="N496" t="s">
        <v>370</v>
      </c>
      <c r="O496" s="18">
        <v>2.0684481843000002</v>
      </c>
      <c r="P496" t="s">
        <v>133</v>
      </c>
      <c r="Q496" t="s">
        <v>134</v>
      </c>
      <c r="R496" t="s">
        <v>135</v>
      </c>
      <c r="S496" s="18">
        <v>4.1887254909999996</v>
      </c>
      <c r="T496" t="s">
        <v>371</v>
      </c>
      <c r="U496" t="s">
        <v>130</v>
      </c>
      <c r="V496" t="s">
        <v>372</v>
      </c>
      <c r="W496" s="18">
        <v>3.2048899122000001</v>
      </c>
      <c r="X496" t="s">
        <v>64</v>
      </c>
      <c r="Y496" t="s">
        <v>130</v>
      </c>
      <c r="Z496" t="s">
        <v>373</v>
      </c>
      <c r="AA496" s="18">
        <v>2.7315408657</v>
      </c>
      <c r="AB496" t="s">
        <v>140</v>
      </c>
      <c r="AC496" t="s">
        <v>128</v>
      </c>
      <c r="AD496" t="s">
        <v>141</v>
      </c>
      <c r="AE496" s="18">
        <v>7.9933376200000003E-2</v>
      </c>
      <c r="AF496" t="s">
        <v>3134</v>
      </c>
      <c r="AG496" t="s">
        <v>143</v>
      </c>
      <c r="AH496" t="s">
        <v>3135</v>
      </c>
      <c r="AI496" s="18">
        <v>2.6731932100000001E-2</v>
      </c>
      <c r="AJ496" t="s">
        <v>841</v>
      </c>
      <c r="AK496" t="s">
        <v>134</v>
      </c>
      <c r="AL496" t="s">
        <v>3136</v>
      </c>
      <c r="AM496" t="s">
        <v>841</v>
      </c>
      <c r="AN496" t="s">
        <v>134</v>
      </c>
      <c r="AO496" t="s">
        <v>3136</v>
      </c>
      <c r="AP496" s="18">
        <v>2.6731932100000001E-2</v>
      </c>
      <c r="AQ496" t="s">
        <v>123</v>
      </c>
      <c r="AR496" t="b">
        <f>ISNUMBER(SEARCH('Consulta Por Puntos Baloto'!$E$5,B496,1))</f>
        <v>0</v>
      </c>
      <c r="AS496">
        <f t="shared" si="14"/>
        <v>35</v>
      </c>
      <c r="AT496" t="str">
        <f t="shared" si="15"/>
        <v>Punto red</v>
      </c>
    </row>
    <row r="497" spans="1:46">
      <c r="A497" t="s">
        <v>3137</v>
      </c>
      <c r="B497" t="s">
        <v>3138</v>
      </c>
      <c r="C497" s="18">
        <v>0.71410114660000001</v>
      </c>
      <c r="D497" t="s">
        <v>892</v>
      </c>
      <c r="E497" t="s">
        <v>893</v>
      </c>
      <c r="F497" t="s">
        <v>894</v>
      </c>
      <c r="G497" s="18">
        <v>1.2717743813</v>
      </c>
      <c r="H497" t="s">
        <v>64</v>
      </c>
      <c r="I497" t="s">
        <v>895</v>
      </c>
      <c r="J497" t="s">
        <v>896</v>
      </c>
      <c r="K497" s="18">
        <v>47.087604662899999</v>
      </c>
      <c r="L497" t="s">
        <v>64</v>
      </c>
      <c r="M497" t="s">
        <v>154</v>
      </c>
      <c r="N497" t="s">
        <v>156</v>
      </c>
      <c r="O497" s="18">
        <v>1.3363585054</v>
      </c>
      <c r="P497" t="s">
        <v>897</v>
      </c>
      <c r="Q497" t="s">
        <v>893</v>
      </c>
      <c r="R497" t="s">
        <v>898</v>
      </c>
      <c r="S497" s="18">
        <v>74.132437346900005</v>
      </c>
      <c r="T497" t="s">
        <v>111</v>
      </c>
      <c r="U497" t="s">
        <v>112</v>
      </c>
      <c r="V497" t="s">
        <v>113</v>
      </c>
      <c r="W497" s="18">
        <v>45.830293095499997</v>
      </c>
      <c r="X497" t="s">
        <v>64</v>
      </c>
      <c r="Y497" t="s">
        <v>154</v>
      </c>
      <c r="Z497" t="s">
        <v>159</v>
      </c>
      <c r="AA497" s="18">
        <v>47.8662880515</v>
      </c>
      <c r="AB497" s="19" t="s">
        <v>899</v>
      </c>
      <c r="AC497" t="s">
        <v>151</v>
      </c>
      <c r="AD497" t="s">
        <v>900</v>
      </c>
      <c r="AE497" s="18">
        <v>0.30949235450000001</v>
      </c>
      <c r="AF497" t="s">
        <v>3139</v>
      </c>
      <c r="AG497" t="s">
        <v>893</v>
      </c>
      <c r="AH497" t="s">
        <v>3140</v>
      </c>
      <c r="AI497" s="18">
        <v>0.30842836229999998</v>
      </c>
      <c r="AJ497" t="s">
        <v>3141</v>
      </c>
      <c r="AK497" t="s">
        <v>893</v>
      </c>
      <c r="AL497" t="s">
        <v>3142</v>
      </c>
      <c r="AM497" t="s">
        <v>3141</v>
      </c>
      <c r="AN497" t="s">
        <v>893</v>
      </c>
      <c r="AO497" t="s">
        <v>3142</v>
      </c>
      <c r="AP497" s="18">
        <v>0.30842836229999998</v>
      </c>
      <c r="AQ497" t="s">
        <v>123</v>
      </c>
      <c r="AR497" t="b">
        <f>ISNUMBER(SEARCH('Consulta Por Puntos Baloto'!$E$5,B497,1))</f>
        <v>0</v>
      </c>
      <c r="AS497">
        <f t="shared" si="14"/>
        <v>35</v>
      </c>
      <c r="AT497" t="str">
        <f t="shared" si="15"/>
        <v>Punto red</v>
      </c>
    </row>
    <row r="498" spans="1:46">
      <c r="A498" t="s">
        <v>3143</v>
      </c>
      <c r="B498" t="s">
        <v>3144</v>
      </c>
      <c r="C498" s="18">
        <v>30.567497081199999</v>
      </c>
      <c r="D498" t="s">
        <v>1765</v>
      </c>
      <c r="E498" t="s">
        <v>1766</v>
      </c>
      <c r="F498" t="s">
        <v>1767</v>
      </c>
      <c r="G498" s="18">
        <v>33.435922809799997</v>
      </c>
      <c r="H498" t="s">
        <v>64</v>
      </c>
      <c r="I498" t="s">
        <v>1451</v>
      </c>
      <c r="J498" t="s">
        <v>1452</v>
      </c>
      <c r="K498" s="18">
        <v>35.802244494299998</v>
      </c>
      <c r="L498" t="s">
        <v>64</v>
      </c>
      <c r="M498" t="s">
        <v>112</v>
      </c>
      <c r="N498" t="s">
        <v>721</v>
      </c>
      <c r="O498" s="18">
        <v>34.290530078700002</v>
      </c>
      <c r="P498" t="s">
        <v>1454</v>
      </c>
      <c r="Q498" t="s">
        <v>1449</v>
      </c>
      <c r="R498" t="s">
        <v>1455</v>
      </c>
      <c r="S498" s="18">
        <v>36.225069604600002</v>
      </c>
      <c r="T498" t="s">
        <v>111</v>
      </c>
      <c r="U498" t="s">
        <v>112</v>
      </c>
      <c r="V498" t="s">
        <v>113</v>
      </c>
      <c r="W498" s="18">
        <v>29.540292606000001</v>
      </c>
      <c r="X498" t="s">
        <v>64</v>
      </c>
      <c r="Y498" t="s">
        <v>1768</v>
      </c>
      <c r="Z498" t="s">
        <v>1769</v>
      </c>
      <c r="AA498" s="18">
        <v>36.2265255282</v>
      </c>
      <c r="AB498" s="19" t="s">
        <v>1111</v>
      </c>
      <c r="AC498" t="s">
        <v>509</v>
      </c>
      <c r="AD498" s="19" t="s">
        <v>1112</v>
      </c>
      <c r="AE498" s="18">
        <v>9.7538217E-3</v>
      </c>
      <c r="AF498" t="s">
        <v>2205</v>
      </c>
      <c r="AG498" t="s">
        <v>2206</v>
      </c>
      <c r="AH498" t="s">
        <v>2207</v>
      </c>
      <c r="AI498" s="18">
        <v>3.2472544999999999E-3</v>
      </c>
      <c r="AJ498" t="s">
        <v>3145</v>
      </c>
      <c r="AK498" t="s">
        <v>2206</v>
      </c>
      <c r="AL498" t="s">
        <v>3146</v>
      </c>
      <c r="AM498" t="s">
        <v>3145</v>
      </c>
      <c r="AN498" t="s">
        <v>2206</v>
      </c>
      <c r="AO498" t="s">
        <v>3146</v>
      </c>
      <c r="AP498" s="18">
        <v>3.2472544999999999E-3</v>
      </c>
      <c r="AQ498" t="s">
        <v>123</v>
      </c>
      <c r="AR498" t="b">
        <f>ISNUMBER(SEARCH('Consulta Por Puntos Baloto'!$E$5,B498,1))</f>
        <v>0</v>
      </c>
      <c r="AS498">
        <f t="shared" si="14"/>
        <v>35</v>
      </c>
      <c r="AT498" t="str">
        <f t="shared" si="15"/>
        <v>Punto red</v>
      </c>
    </row>
    <row r="499" spans="1:46">
      <c r="A499" t="s">
        <v>3147</v>
      </c>
      <c r="B499" t="s">
        <v>3148</v>
      </c>
      <c r="C499" s="18">
        <v>0.92612584040000001</v>
      </c>
      <c r="D499" t="s">
        <v>892</v>
      </c>
      <c r="E499" t="s">
        <v>893</v>
      </c>
      <c r="F499" t="s">
        <v>894</v>
      </c>
      <c r="G499" s="18">
        <v>1.4230064898999999</v>
      </c>
      <c r="H499" t="s">
        <v>64</v>
      </c>
      <c r="I499" t="s">
        <v>895</v>
      </c>
      <c r="J499" t="s">
        <v>896</v>
      </c>
      <c r="K499" s="18">
        <v>45.635936037599997</v>
      </c>
      <c r="L499" t="s">
        <v>64</v>
      </c>
      <c r="M499" t="s">
        <v>154</v>
      </c>
      <c r="N499" t="s">
        <v>156</v>
      </c>
      <c r="O499" s="18">
        <v>1.5024848582000001</v>
      </c>
      <c r="P499" t="s">
        <v>897</v>
      </c>
      <c r="Q499" t="s">
        <v>893</v>
      </c>
      <c r="R499" t="s">
        <v>898</v>
      </c>
      <c r="S499" s="18">
        <v>75.178387545999996</v>
      </c>
      <c r="T499" t="s">
        <v>111</v>
      </c>
      <c r="U499" t="s">
        <v>112</v>
      </c>
      <c r="V499" t="s">
        <v>113</v>
      </c>
      <c r="W499" s="18">
        <v>44.379597734500003</v>
      </c>
      <c r="X499" t="s">
        <v>64</v>
      </c>
      <c r="Y499" t="s">
        <v>154</v>
      </c>
      <c r="Z499" t="s">
        <v>159</v>
      </c>
      <c r="AA499" s="18">
        <v>46.415550729899998</v>
      </c>
      <c r="AB499" s="19" t="s">
        <v>899</v>
      </c>
      <c r="AC499" t="s">
        <v>151</v>
      </c>
      <c r="AD499" t="s">
        <v>900</v>
      </c>
      <c r="AE499" s="18">
        <v>0.60905307710000001</v>
      </c>
      <c r="AF499" t="s">
        <v>1974</v>
      </c>
      <c r="AG499" t="s">
        <v>893</v>
      </c>
      <c r="AH499" t="s">
        <v>1975</v>
      </c>
      <c r="AI499" s="18">
        <v>0.75708988669999999</v>
      </c>
      <c r="AJ499" t="s">
        <v>1980</v>
      </c>
      <c r="AK499" t="s">
        <v>893</v>
      </c>
      <c r="AL499" t="s">
        <v>1981</v>
      </c>
      <c r="AM499" t="s">
        <v>1974</v>
      </c>
      <c r="AN499" t="s">
        <v>893</v>
      </c>
      <c r="AO499" t="s">
        <v>1975</v>
      </c>
      <c r="AP499" s="18">
        <v>0.60905307710000001</v>
      </c>
      <c r="AQ499" t="s">
        <v>123</v>
      </c>
      <c r="AR499" t="b">
        <f>ISNUMBER(SEARCH('Consulta Por Puntos Baloto'!$E$5,B499,1))</f>
        <v>0</v>
      </c>
      <c r="AS499">
        <f t="shared" si="14"/>
        <v>31</v>
      </c>
      <c r="AT499" t="str">
        <f t="shared" si="15"/>
        <v>Punto pago</v>
      </c>
    </row>
    <row r="500" spans="1:46">
      <c r="A500" t="s">
        <v>3149</v>
      </c>
      <c r="B500" t="s">
        <v>3150</v>
      </c>
      <c r="C500" s="18">
        <v>0.44439212030000003</v>
      </c>
      <c r="D500" t="s">
        <v>892</v>
      </c>
      <c r="E500" t="s">
        <v>893</v>
      </c>
      <c r="F500" t="s">
        <v>894</v>
      </c>
      <c r="G500" s="18">
        <v>1.1114236168</v>
      </c>
      <c r="H500" t="s">
        <v>64</v>
      </c>
      <c r="I500" t="s">
        <v>895</v>
      </c>
      <c r="J500" t="s">
        <v>896</v>
      </c>
      <c r="K500" s="18">
        <v>46.785476686599999</v>
      </c>
      <c r="L500" t="s">
        <v>64</v>
      </c>
      <c r="M500" t="s">
        <v>154</v>
      </c>
      <c r="N500" t="s">
        <v>156</v>
      </c>
      <c r="O500" s="18">
        <v>1.1865625774999999</v>
      </c>
      <c r="P500" t="s">
        <v>897</v>
      </c>
      <c r="Q500" t="s">
        <v>893</v>
      </c>
      <c r="R500" t="s">
        <v>898</v>
      </c>
      <c r="S500" s="18">
        <v>74.309846747500004</v>
      </c>
      <c r="T500" t="s">
        <v>111</v>
      </c>
      <c r="U500" t="s">
        <v>112</v>
      </c>
      <c r="V500" t="s">
        <v>113</v>
      </c>
      <c r="W500" s="18">
        <v>45.5274238561</v>
      </c>
      <c r="X500" t="s">
        <v>64</v>
      </c>
      <c r="Y500" t="s">
        <v>154</v>
      </c>
      <c r="Z500" t="s">
        <v>159</v>
      </c>
      <c r="AA500" s="18">
        <v>47.563441502300002</v>
      </c>
      <c r="AB500" s="19" t="s">
        <v>899</v>
      </c>
      <c r="AC500" t="s">
        <v>151</v>
      </c>
      <c r="AD500" t="s">
        <v>900</v>
      </c>
      <c r="AE500" s="18">
        <v>2.19324329E-2</v>
      </c>
      <c r="AF500" t="s">
        <v>3139</v>
      </c>
      <c r="AG500" t="s">
        <v>893</v>
      </c>
      <c r="AH500" t="s">
        <v>3140</v>
      </c>
      <c r="AI500" s="18">
        <v>5.8948192099999998E-2</v>
      </c>
      <c r="AJ500" t="s">
        <v>3141</v>
      </c>
      <c r="AK500" t="s">
        <v>893</v>
      </c>
      <c r="AL500" t="s">
        <v>3142</v>
      </c>
      <c r="AM500" t="s">
        <v>3139</v>
      </c>
      <c r="AN500" t="s">
        <v>893</v>
      </c>
      <c r="AO500" t="s">
        <v>3140</v>
      </c>
      <c r="AP500" s="18">
        <v>2.19324329E-2</v>
      </c>
      <c r="AQ500" t="s">
        <v>123</v>
      </c>
      <c r="AR500" t="b">
        <f>ISNUMBER(SEARCH('Consulta Por Puntos Baloto'!$E$5,B500,1))</f>
        <v>0</v>
      </c>
      <c r="AS500">
        <f t="shared" si="14"/>
        <v>31</v>
      </c>
      <c r="AT500" t="str">
        <f t="shared" si="15"/>
        <v>Punto pago</v>
      </c>
    </row>
    <row r="501" spans="1:46">
      <c r="A501" t="s">
        <v>3151</v>
      </c>
      <c r="B501" t="s">
        <v>3152</v>
      </c>
      <c r="C501" s="18">
        <v>0.18462952120000001</v>
      </c>
      <c r="D501" t="s">
        <v>892</v>
      </c>
      <c r="E501" t="s">
        <v>893</v>
      </c>
      <c r="F501" t="s">
        <v>894</v>
      </c>
      <c r="G501" s="18">
        <v>0.67407593379999997</v>
      </c>
      <c r="H501" t="s">
        <v>64</v>
      </c>
      <c r="I501" t="s">
        <v>895</v>
      </c>
      <c r="J501" t="s">
        <v>896</v>
      </c>
      <c r="K501" s="18">
        <v>46.629742067899997</v>
      </c>
      <c r="L501" t="s">
        <v>64</v>
      </c>
      <c r="M501" t="s">
        <v>154</v>
      </c>
      <c r="N501" t="s">
        <v>156</v>
      </c>
      <c r="O501" s="18">
        <v>0.75153034100000005</v>
      </c>
      <c r="P501" t="s">
        <v>897</v>
      </c>
      <c r="Q501" t="s">
        <v>893</v>
      </c>
      <c r="R501" t="s">
        <v>898</v>
      </c>
      <c r="S501" s="18">
        <v>74.126852689800003</v>
      </c>
      <c r="T501" t="s">
        <v>111</v>
      </c>
      <c r="U501" t="s">
        <v>112</v>
      </c>
      <c r="V501" t="s">
        <v>113</v>
      </c>
      <c r="W501" s="18">
        <v>45.364690551199999</v>
      </c>
      <c r="X501" t="s">
        <v>64</v>
      </c>
      <c r="Y501" t="s">
        <v>154</v>
      </c>
      <c r="Z501" t="s">
        <v>159</v>
      </c>
      <c r="AA501" s="18">
        <v>47.4008501458</v>
      </c>
      <c r="AB501" s="19" t="s">
        <v>899</v>
      </c>
      <c r="AC501" t="s">
        <v>151</v>
      </c>
      <c r="AD501" t="s">
        <v>900</v>
      </c>
      <c r="AE501" s="18">
        <v>0.12764496249999999</v>
      </c>
      <c r="AF501" t="s">
        <v>1964</v>
      </c>
      <c r="AG501" t="s">
        <v>893</v>
      </c>
      <c r="AH501" t="s">
        <v>1965</v>
      </c>
      <c r="AI501" s="18">
        <v>0.12654274139999999</v>
      </c>
      <c r="AJ501" t="s">
        <v>1970</v>
      </c>
      <c r="AK501" t="s">
        <v>893</v>
      </c>
      <c r="AL501" t="s">
        <v>1971</v>
      </c>
      <c r="AM501" t="s">
        <v>1970</v>
      </c>
      <c r="AN501" t="s">
        <v>893</v>
      </c>
      <c r="AO501" t="s">
        <v>1971</v>
      </c>
      <c r="AP501" s="18">
        <v>0.12654274139999999</v>
      </c>
      <c r="AQ501" t="s">
        <v>123</v>
      </c>
      <c r="AR501" t="b">
        <f>ISNUMBER(SEARCH('Consulta Por Puntos Baloto'!$E$5,B501,1))</f>
        <v>0</v>
      </c>
      <c r="AS501">
        <f t="shared" si="14"/>
        <v>35</v>
      </c>
      <c r="AT501" t="str">
        <f t="shared" si="15"/>
        <v>Punto red</v>
      </c>
    </row>
    <row r="502" spans="1:46">
      <c r="A502" t="s">
        <v>3153</v>
      </c>
      <c r="B502" t="s">
        <v>3154</v>
      </c>
      <c r="C502" s="18">
        <v>0.10960027930000001</v>
      </c>
      <c r="D502" t="s">
        <v>892</v>
      </c>
      <c r="E502" t="s">
        <v>893</v>
      </c>
      <c r="F502" t="s">
        <v>894</v>
      </c>
      <c r="G502" s="18">
        <v>0.83287302760000004</v>
      </c>
      <c r="H502" t="s">
        <v>64</v>
      </c>
      <c r="I502" t="s">
        <v>895</v>
      </c>
      <c r="J502" t="s">
        <v>896</v>
      </c>
      <c r="K502" s="18">
        <v>46.549128751399998</v>
      </c>
      <c r="L502" t="s">
        <v>64</v>
      </c>
      <c r="M502" t="s">
        <v>154</v>
      </c>
      <c r="N502" t="s">
        <v>156</v>
      </c>
      <c r="O502" s="18">
        <v>0.91445426269999996</v>
      </c>
      <c r="P502" t="s">
        <v>897</v>
      </c>
      <c r="Q502" t="s">
        <v>893</v>
      </c>
      <c r="R502" t="s">
        <v>898</v>
      </c>
      <c r="S502" s="18">
        <v>74.306491875199995</v>
      </c>
      <c r="T502" t="s">
        <v>111</v>
      </c>
      <c r="U502" t="s">
        <v>112</v>
      </c>
      <c r="V502" t="s">
        <v>113</v>
      </c>
      <c r="W502" s="18">
        <v>45.287044777799998</v>
      </c>
      <c r="X502" t="s">
        <v>64</v>
      </c>
      <c r="Y502" t="s">
        <v>154</v>
      </c>
      <c r="Z502" t="s">
        <v>159</v>
      </c>
      <c r="AA502" s="18">
        <v>47.323162780200001</v>
      </c>
      <c r="AB502" s="19" t="s">
        <v>899</v>
      </c>
      <c r="AC502" t="s">
        <v>151</v>
      </c>
      <c r="AD502" t="s">
        <v>900</v>
      </c>
      <c r="AE502" s="18">
        <v>5.8273949899999997E-2</v>
      </c>
      <c r="AF502" t="s">
        <v>901</v>
      </c>
      <c r="AG502" t="s">
        <v>893</v>
      </c>
      <c r="AH502" t="s">
        <v>902</v>
      </c>
      <c r="AI502" s="18">
        <v>5.8273949899999997E-2</v>
      </c>
      <c r="AJ502" t="s">
        <v>2058</v>
      </c>
      <c r="AK502" t="s">
        <v>893</v>
      </c>
      <c r="AL502" t="s">
        <v>3155</v>
      </c>
      <c r="AM502" t="s">
        <v>901</v>
      </c>
      <c r="AN502" t="s">
        <v>893</v>
      </c>
      <c r="AO502" t="s">
        <v>902</v>
      </c>
      <c r="AP502" s="18">
        <v>5.8273949899999997E-2</v>
      </c>
      <c r="AQ502" t="s">
        <v>123</v>
      </c>
      <c r="AR502" t="b">
        <f>ISNUMBER(SEARCH('Consulta Por Puntos Baloto'!$E$5,B502,1))</f>
        <v>0</v>
      </c>
      <c r="AS502">
        <f t="shared" si="14"/>
        <v>31</v>
      </c>
      <c r="AT502" t="str">
        <f t="shared" si="15"/>
        <v>Punto pago</v>
      </c>
    </row>
    <row r="503" spans="1:46">
      <c r="A503" t="s">
        <v>3153</v>
      </c>
      <c r="B503" t="s">
        <v>3154</v>
      </c>
      <c r="C503" s="18">
        <v>0.10960027930000001</v>
      </c>
      <c r="D503" t="s">
        <v>892</v>
      </c>
      <c r="E503" t="s">
        <v>893</v>
      </c>
      <c r="F503" t="s">
        <v>894</v>
      </c>
      <c r="G503" s="18">
        <v>0.83287302760000004</v>
      </c>
      <c r="H503" t="s">
        <v>64</v>
      </c>
      <c r="I503" t="s">
        <v>895</v>
      </c>
      <c r="J503" t="s">
        <v>896</v>
      </c>
      <c r="K503" s="18">
        <v>46.549128751399998</v>
      </c>
      <c r="L503" t="s">
        <v>64</v>
      </c>
      <c r="M503" t="s">
        <v>154</v>
      </c>
      <c r="N503" t="s">
        <v>156</v>
      </c>
      <c r="O503" s="18">
        <v>0.91445426269999996</v>
      </c>
      <c r="P503" t="s">
        <v>897</v>
      </c>
      <c r="Q503" t="s">
        <v>893</v>
      </c>
      <c r="R503" t="s">
        <v>898</v>
      </c>
      <c r="S503" s="18">
        <v>74.306491875199995</v>
      </c>
      <c r="T503" t="s">
        <v>111</v>
      </c>
      <c r="U503" t="s">
        <v>112</v>
      </c>
      <c r="V503" t="s">
        <v>113</v>
      </c>
      <c r="W503" s="18">
        <v>45.287044777799998</v>
      </c>
      <c r="X503" t="s">
        <v>64</v>
      </c>
      <c r="Y503" t="s">
        <v>154</v>
      </c>
      <c r="Z503" t="s">
        <v>159</v>
      </c>
      <c r="AA503" s="18">
        <v>47.323162780200001</v>
      </c>
      <c r="AB503" s="19" t="s">
        <v>899</v>
      </c>
      <c r="AC503" t="s">
        <v>151</v>
      </c>
      <c r="AD503" t="s">
        <v>900</v>
      </c>
      <c r="AE503" s="18">
        <v>5.8273949899999997E-2</v>
      </c>
      <c r="AF503" t="s">
        <v>901</v>
      </c>
      <c r="AG503" t="s">
        <v>893</v>
      </c>
      <c r="AH503" t="s">
        <v>902</v>
      </c>
      <c r="AI503" s="18">
        <v>5.8273949899999997E-2</v>
      </c>
      <c r="AJ503" t="s">
        <v>2058</v>
      </c>
      <c r="AK503" t="s">
        <v>893</v>
      </c>
      <c r="AL503" t="s">
        <v>3155</v>
      </c>
      <c r="AM503" t="s">
        <v>2058</v>
      </c>
      <c r="AN503" t="s">
        <v>893</v>
      </c>
      <c r="AO503" t="s">
        <v>3155</v>
      </c>
      <c r="AP503" s="18">
        <v>5.8273949899999997E-2</v>
      </c>
      <c r="AQ503" t="s">
        <v>123</v>
      </c>
      <c r="AR503" t="b">
        <f>ISNUMBER(SEARCH('Consulta Por Puntos Baloto'!$E$5,B503,1))</f>
        <v>0</v>
      </c>
      <c r="AS503">
        <f t="shared" si="14"/>
        <v>31</v>
      </c>
      <c r="AT503" t="str">
        <f t="shared" si="15"/>
        <v>Punto pago</v>
      </c>
    </row>
    <row r="504" spans="1:46">
      <c r="A504" t="s">
        <v>3156</v>
      </c>
      <c r="B504" t="s">
        <v>3157</v>
      </c>
      <c r="C504" s="18">
        <v>0.66846934619999998</v>
      </c>
      <c r="D504" t="s">
        <v>892</v>
      </c>
      <c r="E504" t="s">
        <v>893</v>
      </c>
      <c r="F504" t="s">
        <v>894</v>
      </c>
      <c r="G504" s="18">
        <v>0.27809518449999998</v>
      </c>
      <c r="H504" t="s">
        <v>64</v>
      </c>
      <c r="I504" t="s">
        <v>895</v>
      </c>
      <c r="J504" t="s">
        <v>896</v>
      </c>
      <c r="K504" s="18">
        <v>46.233788892699998</v>
      </c>
      <c r="L504" t="s">
        <v>64</v>
      </c>
      <c r="M504" t="s">
        <v>154</v>
      </c>
      <c r="N504" t="s">
        <v>156</v>
      </c>
      <c r="O504" s="18">
        <v>0.3407827772</v>
      </c>
      <c r="P504" t="s">
        <v>897</v>
      </c>
      <c r="Q504" t="s">
        <v>893</v>
      </c>
      <c r="R504" t="s">
        <v>898</v>
      </c>
      <c r="S504" s="18">
        <v>74.039017266399995</v>
      </c>
      <c r="T504" t="s">
        <v>111</v>
      </c>
      <c r="U504" t="s">
        <v>112</v>
      </c>
      <c r="V504" t="s">
        <v>113</v>
      </c>
      <c r="W504" s="18">
        <v>44.959826998799997</v>
      </c>
      <c r="X504" t="s">
        <v>64</v>
      </c>
      <c r="Y504" t="s">
        <v>154</v>
      </c>
      <c r="Z504" t="s">
        <v>159</v>
      </c>
      <c r="AA504" s="18">
        <v>46.9959372171</v>
      </c>
      <c r="AB504" s="19" t="s">
        <v>899</v>
      </c>
      <c r="AC504" t="s">
        <v>151</v>
      </c>
      <c r="AD504" t="s">
        <v>900</v>
      </c>
      <c r="AE504" s="18">
        <v>0.61797265339999996</v>
      </c>
      <c r="AF504" t="s">
        <v>1964</v>
      </c>
      <c r="AG504" t="s">
        <v>893</v>
      </c>
      <c r="AH504" t="s">
        <v>1965</v>
      </c>
      <c r="AI504" s="18">
        <v>0.135796045</v>
      </c>
      <c r="AJ504" t="s">
        <v>2223</v>
      </c>
      <c r="AK504" t="s">
        <v>893</v>
      </c>
      <c r="AL504" t="s">
        <v>2224</v>
      </c>
      <c r="AM504" t="s">
        <v>2223</v>
      </c>
      <c r="AN504" t="s">
        <v>893</v>
      </c>
      <c r="AO504" t="s">
        <v>2224</v>
      </c>
      <c r="AP504" s="18">
        <v>0.135796045</v>
      </c>
      <c r="AQ504" t="s">
        <v>123</v>
      </c>
      <c r="AR504" t="b">
        <f>ISNUMBER(SEARCH('Consulta Por Puntos Baloto'!$E$5,B504,1))</f>
        <v>0</v>
      </c>
      <c r="AS504">
        <f t="shared" si="14"/>
        <v>35</v>
      </c>
      <c r="AT504" t="str">
        <f t="shared" si="15"/>
        <v>Punto red</v>
      </c>
    </row>
    <row r="505" spans="1:46">
      <c r="A505" t="s">
        <v>3158</v>
      </c>
      <c r="B505" t="s">
        <v>3159</v>
      </c>
      <c r="C505" s="18">
        <v>23.068252588099998</v>
      </c>
      <c r="D505" t="s">
        <v>1448</v>
      </c>
      <c r="E505" t="s">
        <v>1449</v>
      </c>
      <c r="F505" t="s">
        <v>1450</v>
      </c>
      <c r="G505" s="18">
        <v>23.046170070399999</v>
      </c>
      <c r="H505" t="s">
        <v>64</v>
      </c>
      <c r="I505" t="s">
        <v>1451</v>
      </c>
      <c r="J505" t="s">
        <v>1452</v>
      </c>
      <c r="K505" s="18">
        <v>27.526442510700001</v>
      </c>
      <c r="L505" t="s">
        <v>64</v>
      </c>
      <c r="M505" t="s">
        <v>471</v>
      </c>
      <c r="N505" t="s">
        <v>1453</v>
      </c>
      <c r="O505" s="18">
        <v>23.914440661099999</v>
      </c>
      <c r="P505" t="s">
        <v>1454</v>
      </c>
      <c r="Q505" t="s">
        <v>1449</v>
      </c>
      <c r="R505" t="s">
        <v>1455</v>
      </c>
      <c r="S505" s="18">
        <v>29.054605630099999</v>
      </c>
      <c r="T505" t="s">
        <v>111</v>
      </c>
      <c r="U505" t="s">
        <v>112</v>
      </c>
      <c r="V505" t="s">
        <v>113</v>
      </c>
      <c r="W505" s="18">
        <v>23.930524294400001</v>
      </c>
      <c r="X505" t="s">
        <v>64</v>
      </c>
      <c r="Y505" t="s">
        <v>1451</v>
      </c>
      <c r="Z505" t="s">
        <v>1456</v>
      </c>
      <c r="AA505" s="18">
        <v>29.055947341100001</v>
      </c>
      <c r="AB505" s="19" t="s">
        <v>1111</v>
      </c>
      <c r="AC505" t="s">
        <v>509</v>
      </c>
      <c r="AD505" s="19" t="s">
        <v>1112</v>
      </c>
      <c r="AE505" s="18">
        <v>2.7766597000000001E-2</v>
      </c>
      <c r="AF505" t="s">
        <v>3160</v>
      </c>
      <c r="AG505" t="s">
        <v>1958</v>
      </c>
      <c r="AH505" t="s">
        <v>3161</v>
      </c>
      <c r="AI505" s="18">
        <v>4.3029482999999997E-3</v>
      </c>
      <c r="AJ505" t="s">
        <v>3162</v>
      </c>
      <c r="AK505" t="s">
        <v>1958</v>
      </c>
      <c r="AL505" t="s">
        <v>3163</v>
      </c>
      <c r="AM505" t="s">
        <v>3162</v>
      </c>
      <c r="AN505" t="s">
        <v>1958</v>
      </c>
      <c r="AO505" t="s">
        <v>3163</v>
      </c>
      <c r="AP505" s="18">
        <v>4.3029482999999997E-3</v>
      </c>
      <c r="AQ505" t="s">
        <v>123</v>
      </c>
      <c r="AR505" t="b">
        <f>ISNUMBER(SEARCH('Consulta Por Puntos Baloto'!$E$5,B505,1))</f>
        <v>0</v>
      </c>
      <c r="AS505">
        <f t="shared" si="14"/>
        <v>35</v>
      </c>
      <c r="AT505" t="str">
        <f t="shared" si="15"/>
        <v>Punto red</v>
      </c>
    </row>
    <row r="506" spans="1:46">
      <c r="A506" t="s">
        <v>3164</v>
      </c>
      <c r="B506" t="s">
        <v>3165</v>
      </c>
      <c r="C506" s="18">
        <v>0.53835736919999999</v>
      </c>
      <c r="D506" t="s">
        <v>892</v>
      </c>
      <c r="E506" t="s">
        <v>893</v>
      </c>
      <c r="F506" t="s">
        <v>894</v>
      </c>
      <c r="G506" s="18">
        <v>0.63521320960000005</v>
      </c>
      <c r="H506" t="s">
        <v>64</v>
      </c>
      <c r="I506" t="s">
        <v>895</v>
      </c>
      <c r="J506" t="s">
        <v>896</v>
      </c>
      <c r="K506" s="18">
        <v>46.027705104699997</v>
      </c>
      <c r="L506" t="s">
        <v>64</v>
      </c>
      <c r="M506" t="s">
        <v>154</v>
      </c>
      <c r="N506" t="s">
        <v>156</v>
      </c>
      <c r="O506" s="18">
        <v>0.70980322169999999</v>
      </c>
      <c r="P506" t="s">
        <v>897</v>
      </c>
      <c r="Q506" t="s">
        <v>893</v>
      </c>
      <c r="R506" t="s">
        <v>898</v>
      </c>
      <c r="S506" s="18">
        <v>74.408223423799996</v>
      </c>
      <c r="T506" t="s">
        <v>111</v>
      </c>
      <c r="U506" t="s">
        <v>112</v>
      </c>
      <c r="V506" t="s">
        <v>113</v>
      </c>
      <c r="W506" s="18">
        <v>44.759164821900001</v>
      </c>
      <c r="X506" t="s">
        <v>64</v>
      </c>
      <c r="Y506" t="s">
        <v>154</v>
      </c>
      <c r="Z506" t="s">
        <v>159</v>
      </c>
      <c r="AA506" s="18">
        <v>46.795336480899998</v>
      </c>
      <c r="AB506" s="19" t="s">
        <v>899</v>
      </c>
      <c r="AC506" t="s">
        <v>151</v>
      </c>
      <c r="AD506" t="s">
        <v>900</v>
      </c>
      <c r="AE506" s="18">
        <v>0.53184121129999995</v>
      </c>
      <c r="AF506" t="s">
        <v>1964</v>
      </c>
      <c r="AG506" t="s">
        <v>893</v>
      </c>
      <c r="AH506" t="s">
        <v>1965</v>
      </c>
      <c r="AI506" s="18">
        <v>9.8142092E-2</v>
      </c>
      <c r="AJ506" t="s">
        <v>1980</v>
      </c>
      <c r="AK506" t="s">
        <v>893</v>
      </c>
      <c r="AL506" t="s">
        <v>1981</v>
      </c>
      <c r="AM506" t="s">
        <v>1980</v>
      </c>
      <c r="AN506" t="s">
        <v>893</v>
      </c>
      <c r="AO506" t="s">
        <v>1981</v>
      </c>
      <c r="AP506" s="18">
        <v>9.8142092E-2</v>
      </c>
      <c r="AQ506" t="s">
        <v>123</v>
      </c>
      <c r="AR506" t="b">
        <f>ISNUMBER(SEARCH('Consulta Por Puntos Baloto'!$E$5,B506,1))</f>
        <v>0</v>
      </c>
      <c r="AS506">
        <f t="shared" si="14"/>
        <v>35</v>
      </c>
      <c r="AT506" t="str">
        <f t="shared" si="15"/>
        <v>Punto red</v>
      </c>
    </row>
    <row r="507" spans="1:46">
      <c r="A507" t="s">
        <v>3166</v>
      </c>
      <c r="B507" t="s">
        <v>3167</v>
      </c>
      <c r="C507" s="18">
        <v>24.878740275999998</v>
      </c>
      <c r="D507" t="s">
        <v>508</v>
      </c>
      <c r="E507" t="s">
        <v>509</v>
      </c>
      <c r="F507" t="s">
        <v>510</v>
      </c>
      <c r="G507" s="18">
        <v>24.733164390700001</v>
      </c>
      <c r="H507" t="s">
        <v>64</v>
      </c>
      <c r="I507" t="s">
        <v>112</v>
      </c>
      <c r="J507" t="s">
        <v>1110</v>
      </c>
      <c r="K507" s="18">
        <v>26.204740064700001</v>
      </c>
      <c r="L507" t="s">
        <v>64</v>
      </c>
      <c r="M507" t="s">
        <v>112</v>
      </c>
      <c r="N507" t="s">
        <v>721</v>
      </c>
      <c r="O507" s="18">
        <v>26.630532835099999</v>
      </c>
      <c r="P507" t="s">
        <v>513</v>
      </c>
      <c r="Q507" t="s">
        <v>509</v>
      </c>
      <c r="R507" t="s">
        <v>514</v>
      </c>
      <c r="S507" s="18">
        <v>26.6219317105</v>
      </c>
      <c r="T507" t="s">
        <v>111</v>
      </c>
      <c r="U507" t="s">
        <v>112</v>
      </c>
      <c r="V507" t="s">
        <v>113</v>
      </c>
      <c r="W507" s="18">
        <v>27.119211547799999</v>
      </c>
      <c r="X507" t="s">
        <v>64</v>
      </c>
      <c r="Y507" t="s">
        <v>1768</v>
      </c>
      <c r="Z507" t="s">
        <v>1769</v>
      </c>
      <c r="AA507" s="18">
        <v>26.623372488099999</v>
      </c>
      <c r="AB507" s="19" t="s">
        <v>1111</v>
      </c>
      <c r="AC507" t="s">
        <v>509</v>
      </c>
      <c r="AD507" s="19" t="s">
        <v>1112</v>
      </c>
      <c r="AE507" s="18">
        <v>5.3885756399999998E-2</v>
      </c>
      <c r="AF507" t="s">
        <v>2238</v>
      </c>
      <c r="AG507" t="s">
        <v>2232</v>
      </c>
      <c r="AH507" t="s">
        <v>2239</v>
      </c>
      <c r="AI507" s="18">
        <v>2.1472439999999999E-4</v>
      </c>
      <c r="AJ507" t="s">
        <v>2246</v>
      </c>
      <c r="AK507" t="s">
        <v>2232</v>
      </c>
      <c r="AL507" t="s">
        <v>2247</v>
      </c>
      <c r="AM507" t="s">
        <v>2246</v>
      </c>
      <c r="AN507" t="s">
        <v>2232</v>
      </c>
      <c r="AO507" t="s">
        <v>2247</v>
      </c>
      <c r="AP507" s="18">
        <v>2.1472439999999999E-4</v>
      </c>
      <c r="AQ507" t="s">
        <v>123</v>
      </c>
      <c r="AR507" t="b">
        <f>ISNUMBER(SEARCH('Consulta Por Puntos Baloto'!$E$5,B507,1))</f>
        <v>0</v>
      </c>
      <c r="AS507">
        <f t="shared" si="14"/>
        <v>35</v>
      </c>
      <c r="AT507" t="str">
        <f t="shared" si="15"/>
        <v>Punto red</v>
      </c>
    </row>
    <row r="508" spans="1:46">
      <c r="A508" t="s">
        <v>3168</v>
      </c>
      <c r="B508" t="s">
        <v>3169</v>
      </c>
      <c r="C508" s="18">
        <v>2.4628123838999998</v>
      </c>
      <c r="D508" t="s">
        <v>892</v>
      </c>
      <c r="E508" t="s">
        <v>893</v>
      </c>
      <c r="F508" t="s">
        <v>894</v>
      </c>
      <c r="G508" s="18">
        <v>2.4502727004999998</v>
      </c>
      <c r="H508" t="s">
        <v>64</v>
      </c>
      <c r="I508" t="s">
        <v>895</v>
      </c>
      <c r="J508" t="s">
        <v>896</v>
      </c>
      <c r="K508" s="18">
        <v>48.902977473100002</v>
      </c>
      <c r="L508" t="s">
        <v>64</v>
      </c>
      <c r="M508" t="s">
        <v>154</v>
      </c>
      <c r="N508" t="s">
        <v>156</v>
      </c>
      <c r="O508" s="18">
        <v>2.4435653933000001</v>
      </c>
      <c r="P508" t="s">
        <v>897</v>
      </c>
      <c r="Q508" t="s">
        <v>893</v>
      </c>
      <c r="R508" t="s">
        <v>898</v>
      </c>
      <c r="S508" s="18">
        <v>72.317908630600002</v>
      </c>
      <c r="T508" t="s">
        <v>111</v>
      </c>
      <c r="U508" t="s">
        <v>112</v>
      </c>
      <c r="V508" t="s">
        <v>113</v>
      </c>
      <c r="W508" s="18">
        <v>45.915216965900001</v>
      </c>
      <c r="X508" t="s">
        <v>64</v>
      </c>
      <c r="Y508" t="s">
        <v>1768</v>
      </c>
      <c r="Z508" t="s">
        <v>1769</v>
      </c>
      <c r="AA508" s="18">
        <v>49.6688986606</v>
      </c>
      <c r="AB508" s="19" t="s">
        <v>899</v>
      </c>
      <c r="AC508" t="s">
        <v>151</v>
      </c>
      <c r="AD508" t="s">
        <v>900</v>
      </c>
      <c r="AE508" s="18">
        <v>2.27282176E-2</v>
      </c>
      <c r="AF508" t="s">
        <v>3170</v>
      </c>
      <c r="AG508" t="s">
        <v>3171</v>
      </c>
      <c r="AH508" t="s">
        <v>3172</v>
      </c>
      <c r="AI508" s="18">
        <v>1.03519261E-2</v>
      </c>
      <c r="AJ508" t="s">
        <v>3173</v>
      </c>
      <c r="AK508" t="s">
        <v>3171</v>
      </c>
      <c r="AL508" t="s">
        <v>3174</v>
      </c>
      <c r="AM508" t="s">
        <v>3173</v>
      </c>
      <c r="AN508" t="s">
        <v>3171</v>
      </c>
      <c r="AO508" t="s">
        <v>3174</v>
      </c>
      <c r="AP508" s="18">
        <v>1.03519261E-2</v>
      </c>
      <c r="AQ508" t="s">
        <v>123</v>
      </c>
      <c r="AR508" t="b">
        <f>ISNUMBER(SEARCH('Consulta Por Puntos Baloto'!$E$5,B508,1))</f>
        <v>0</v>
      </c>
      <c r="AS508">
        <f t="shared" si="14"/>
        <v>35</v>
      </c>
      <c r="AT508" t="str">
        <f t="shared" si="15"/>
        <v>Punto red</v>
      </c>
    </row>
    <row r="509" spans="1:46">
      <c r="A509" t="s">
        <v>3175</v>
      </c>
      <c r="B509" t="s">
        <v>3176</v>
      </c>
      <c r="C509" s="18">
        <v>0.8335572376</v>
      </c>
      <c r="D509" t="s">
        <v>202</v>
      </c>
      <c r="E509" t="s">
        <v>128</v>
      </c>
      <c r="F509" t="s">
        <v>203</v>
      </c>
      <c r="G509" s="18">
        <v>0.1823077625</v>
      </c>
      <c r="H509" t="s">
        <v>64</v>
      </c>
      <c r="I509" t="s">
        <v>130</v>
      </c>
      <c r="J509" t="s">
        <v>204</v>
      </c>
      <c r="K509" s="18">
        <v>1.2213167103</v>
      </c>
      <c r="L509" t="s">
        <v>205</v>
      </c>
      <c r="M509" t="s">
        <v>130</v>
      </c>
      <c r="N509" t="s">
        <v>206</v>
      </c>
      <c r="O509" s="18">
        <v>0.93558690919999998</v>
      </c>
      <c r="P509" t="s">
        <v>207</v>
      </c>
      <c r="Q509" t="s">
        <v>134</v>
      </c>
      <c r="R509" t="s">
        <v>208</v>
      </c>
      <c r="S509" s="18">
        <v>1.63148133</v>
      </c>
      <c r="T509" t="s">
        <v>136</v>
      </c>
      <c r="U509" t="s">
        <v>130</v>
      </c>
      <c r="V509" t="s">
        <v>137</v>
      </c>
      <c r="W509" s="18">
        <v>1.2384164935999999</v>
      </c>
      <c r="X509" t="s">
        <v>64</v>
      </c>
      <c r="Y509" t="s">
        <v>130</v>
      </c>
      <c r="Z509" t="s">
        <v>209</v>
      </c>
      <c r="AA509" s="18">
        <v>1.1983264168000001</v>
      </c>
      <c r="AB509" t="s">
        <v>943</v>
      </c>
      <c r="AC509" t="s">
        <v>128</v>
      </c>
      <c r="AD509" t="s">
        <v>944</v>
      </c>
      <c r="AE509" s="18">
        <v>0</v>
      </c>
      <c r="AF509" t="s">
        <v>3177</v>
      </c>
      <c r="AG509" t="s">
        <v>143</v>
      </c>
      <c r="AH509" t="s">
        <v>3178</v>
      </c>
      <c r="AI509" s="18">
        <v>3.0346718500000001E-2</v>
      </c>
      <c r="AJ509" t="s">
        <v>214</v>
      </c>
      <c r="AK509" t="s">
        <v>134</v>
      </c>
      <c r="AL509" t="s">
        <v>215</v>
      </c>
      <c r="AM509" t="s">
        <v>3177</v>
      </c>
      <c r="AN509" t="s">
        <v>143</v>
      </c>
      <c r="AO509" t="s">
        <v>3178</v>
      </c>
      <c r="AP509" s="18">
        <v>0</v>
      </c>
      <c r="AQ509" t="s">
        <v>123</v>
      </c>
      <c r="AR509" t="b">
        <f>ISNUMBER(SEARCH('Consulta Por Puntos Baloto'!$E$5,B509,1))</f>
        <v>0</v>
      </c>
      <c r="AS509">
        <f t="shared" si="14"/>
        <v>31</v>
      </c>
      <c r="AT509" t="str">
        <f t="shared" si="15"/>
        <v>Punto pago</v>
      </c>
    </row>
    <row r="510" spans="1:46">
      <c r="A510" t="s">
        <v>3179</v>
      </c>
      <c r="B510" t="s">
        <v>3180</v>
      </c>
      <c r="C510" s="18">
        <v>3.7368868754000002</v>
      </c>
      <c r="D510" t="s">
        <v>584</v>
      </c>
      <c r="E510" t="s">
        <v>128</v>
      </c>
      <c r="F510" t="s">
        <v>585</v>
      </c>
      <c r="G510" s="18">
        <v>1.4632388175</v>
      </c>
      <c r="H510" t="s">
        <v>64</v>
      </c>
      <c r="I510" t="s">
        <v>130</v>
      </c>
      <c r="J510" t="s">
        <v>1722</v>
      </c>
      <c r="K510" s="18">
        <v>2.0974226631000001</v>
      </c>
      <c r="L510" t="s">
        <v>64</v>
      </c>
      <c r="M510" t="s">
        <v>130</v>
      </c>
      <c r="N510" t="s">
        <v>629</v>
      </c>
      <c r="O510" s="18">
        <v>3.6907486980000002</v>
      </c>
      <c r="P510" t="s">
        <v>467</v>
      </c>
      <c r="Q510" t="s">
        <v>134</v>
      </c>
      <c r="R510" t="s">
        <v>468</v>
      </c>
      <c r="S510" s="18">
        <v>2.7124529613999999</v>
      </c>
      <c r="T510" t="s">
        <v>469</v>
      </c>
      <c r="U510" t="s">
        <v>130</v>
      </c>
      <c r="V510" t="s">
        <v>470</v>
      </c>
      <c r="W510" s="18">
        <v>4.1488950375</v>
      </c>
      <c r="X510" t="s">
        <v>64</v>
      </c>
      <c r="Y510" t="s">
        <v>471</v>
      </c>
      <c r="Z510" t="s">
        <v>472</v>
      </c>
      <c r="AA510" s="18">
        <v>2.7124529613999999</v>
      </c>
      <c r="AB510" t="s">
        <v>591</v>
      </c>
      <c r="AC510" t="s">
        <v>128</v>
      </c>
      <c r="AD510" t="s">
        <v>592</v>
      </c>
      <c r="AE510" s="18">
        <v>0.13831728060000001</v>
      </c>
      <c r="AF510" t="s">
        <v>3181</v>
      </c>
      <c r="AG510" t="s">
        <v>143</v>
      </c>
      <c r="AH510" t="s">
        <v>3182</v>
      </c>
      <c r="AI510" s="18">
        <v>0.13831728060000001</v>
      </c>
      <c r="AJ510" t="s">
        <v>3183</v>
      </c>
      <c r="AK510" t="s">
        <v>134</v>
      </c>
      <c r="AL510" t="s">
        <v>3184</v>
      </c>
      <c r="AM510" t="s">
        <v>3181</v>
      </c>
      <c r="AN510" t="s">
        <v>143</v>
      </c>
      <c r="AO510" t="s">
        <v>3182</v>
      </c>
      <c r="AP510" s="18">
        <v>0.13831728060000001</v>
      </c>
      <c r="AQ510" t="s">
        <v>123</v>
      </c>
      <c r="AR510" t="b">
        <f>ISNUMBER(SEARCH('Consulta Por Puntos Baloto'!$E$5,B510,1))</f>
        <v>0</v>
      </c>
      <c r="AS510">
        <f t="shared" si="14"/>
        <v>31</v>
      </c>
      <c r="AT510" t="str">
        <f t="shared" si="15"/>
        <v>Punto pago</v>
      </c>
    </row>
    <row r="511" spans="1:46">
      <c r="A511" t="s">
        <v>3179</v>
      </c>
      <c r="B511" t="s">
        <v>3180</v>
      </c>
      <c r="C511" s="18">
        <v>3.7368868754000002</v>
      </c>
      <c r="D511" t="s">
        <v>584</v>
      </c>
      <c r="E511" t="s">
        <v>128</v>
      </c>
      <c r="F511" t="s">
        <v>585</v>
      </c>
      <c r="G511" s="18">
        <v>1.4632388175</v>
      </c>
      <c r="H511" t="s">
        <v>64</v>
      </c>
      <c r="I511" t="s">
        <v>130</v>
      </c>
      <c r="J511" t="s">
        <v>1722</v>
      </c>
      <c r="K511" s="18">
        <v>2.0974226631000001</v>
      </c>
      <c r="L511" t="s">
        <v>64</v>
      </c>
      <c r="M511" t="s">
        <v>130</v>
      </c>
      <c r="N511" t="s">
        <v>629</v>
      </c>
      <c r="O511" s="18">
        <v>3.6907486980000002</v>
      </c>
      <c r="P511" t="s">
        <v>467</v>
      </c>
      <c r="Q511" t="s">
        <v>134</v>
      </c>
      <c r="R511" t="s">
        <v>468</v>
      </c>
      <c r="S511" s="18">
        <v>2.7124529613999999</v>
      </c>
      <c r="T511" t="s">
        <v>469</v>
      </c>
      <c r="U511" t="s">
        <v>130</v>
      </c>
      <c r="V511" t="s">
        <v>470</v>
      </c>
      <c r="W511" s="18">
        <v>4.1488950375</v>
      </c>
      <c r="X511" t="s">
        <v>64</v>
      </c>
      <c r="Y511" t="s">
        <v>471</v>
      </c>
      <c r="Z511" t="s">
        <v>472</v>
      </c>
      <c r="AA511" s="18">
        <v>2.7124529613999999</v>
      </c>
      <c r="AB511" t="s">
        <v>591</v>
      </c>
      <c r="AC511" t="s">
        <v>128</v>
      </c>
      <c r="AD511" t="s">
        <v>592</v>
      </c>
      <c r="AE511" s="18">
        <v>0.13831728060000001</v>
      </c>
      <c r="AF511" t="s">
        <v>3181</v>
      </c>
      <c r="AG511" t="s">
        <v>143</v>
      </c>
      <c r="AH511" t="s">
        <v>3182</v>
      </c>
      <c r="AI511" s="18">
        <v>0.13831728060000001</v>
      </c>
      <c r="AJ511" t="s">
        <v>3183</v>
      </c>
      <c r="AK511" t="s">
        <v>134</v>
      </c>
      <c r="AL511" t="s">
        <v>3184</v>
      </c>
      <c r="AM511" t="s">
        <v>3183</v>
      </c>
      <c r="AN511" t="s">
        <v>134</v>
      </c>
      <c r="AO511" t="s">
        <v>3184</v>
      </c>
      <c r="AP511" s="18">
        <v>0.13831728060000001</v>
      </c>
      <c r="AQ511" t="s">
        <v>123</v>
      </c>
      <c r="AR511" t="b">
        <f>ISNUMBER(SEARCH('Consulta Por Puntos Baloto'!$E$5,B511,1))</f>
        <v>0</v>
      </c>
      <c r="AS511">
        <f t="shared" si="14"/>
        <v>31</v>
      </c>
      <c r="AT511" t="str">
        <f t="shared" si="15"/>
        <v>Punto pago</v>
      </c>
    </row>
    <row r="512" spans="1:46">
      <c r="A512" t="s">
        <v>3185</v>
      </c>
      <c r="B512" t="s">
        <v>3186</v>
      </c>
      <c r="C512" s="18">
        <v>0.23331268459999999</v>
      </c>
      <c r="D512" t="s">
        <v>1448</v>
      </c>
      <c r="E512" t="s">
        <v>1449</v>
      </c>
      <c r="F512" t="s">
        <v>1450</v>
      </c>
      <c r="G512" s="18">
        <v>0.1184534881</v>
      </c>
      <c r="H512" t="s">
        <v>64</v>
      </c>
      <c r="I512" t="s">
        <v>1451</v>
      </c>
      <c r="J512" t="s">
        <v>1452</v>
      </c>
      <c r="K512" s="18">
        <v>18.6253070727</v>
      </c>
      <c r="L512" t="s">
        <v>64</v>
      </c>
      <c r="M512" t="s">
        <v>471</v>
      </c>
      <c r="N512" t="s">
        <v>1453</v>
      </c>
      <c r="O512" s="18">
        <v>0.92481812860000001</v>
      </c>
      <c r="P512" t="s">
        <v>1454</v>
      </c>
      <c r="Q512" t="s">
        <v>1449</v>
      </c>
      <c r="R512" t="s">
        <v>1455</v>
      </c>
      <c r="S512" s="18">
        <v>28.819094319800001</v>
      </c>
      <c r="T512" t="s">
        <v>469</v>
      </c>
      <c r="U512" t="s">
        <v>130</v>
      </c>
      <c r="V512" t="s">
        <v>470</v>
      </c>
      <c r="W512" s="18">
        <v>0.92521728910000001</v>
      </c>
      <c r="X512" t="s">
        <v>64</v>
      </c>
      <c r="Y512" t="s">
        <v>1451</v>
      </c>
      <c r="Z512" t="s">
        <v>1456</v>
      </c>
      <c r="AA512" s="18">
        <v>27.499960350199999</v>
      </c>
      <c r="AB512" s="19" t="s">
        <v>473</v>
      </c>
      <c r="AC512" t="s">
        <v>128</v>
      </c>
      <c r="AD512" t="s">
        <v>474</v>
      </c>
      <c r="AE512" s="18">
        <v>0.20550390169999999</v>
      </c>
      <c r="AF512" t="s">
        <v>1484</v>
      </c>
      <c r="AG512" t="s">
        <v>1449</v>
      </c>
      <c r="AH512" t="s">
        <v>1485</v>
      </c>
      <c r="AI512" s="18">
        <v>9.9815517899999998E-2</v>
      </c>
      <c r="AJ512" t="s">
        <v>903</v>
      </c>
      <c r="AK512" t="s">
        <v>1449</v>
      </c>
      <c r="AL512" t="s">
        <v>3187</v>
      </c>
      <c r="AM512" t="s">
        <v>903</v>
      </c>
      <c r="AN512" t="s">
        <v>1449</v>
      </c>
      <c r="AO512" t="s">
        <v>3187</v>
      </c>
      <c r="AP512" s="18">
        <v>9.9815517899999998E-2</v>
      </c>
      <c r="AQ512" t="s">
        <v>123</v>
      </c>
      <c r="AR512" t="b">
        <f>ISNUMBER(SEARCH('Consulta Por Puntos Baloto'!$E$5,B512,1))</f>
        <v>0</v>
      </c>
      <c r="AS512">
        <f t="shared" si="14"/>
        <v>35</v>
      </c>
      <c r="AT512" t="str">
        <f t="shared" si="15"/>
        <v>Punto red</v>
      </c>
    </row>
    <row r="513" spans="1:46">
      <c r="A513" t="s">
        <v>3188</v>
      </c>
      <c r="B513" t="s">
        <v>3189</v>
      </c>
      <c r="C513" s="18">
        <v>2.7276579450999998</v>
      </c>
      <c r="D513" t="s">
        <v>169</v>
      </c>
      <c r="E513" t="s">
        <v>128</v>
      </c>
      <c r="F513" t="s">
        <v>170</v>
      </c>
      <c r="G513" s="18">
        <v>0.2138960301</v>
      </c>
      <c r="H513" t="s">
        <v>64</v>
      </c>
      <c r="I513" t="s">
        <v>130</v>
      </c>
      <c r="J513" t="s">
        <v>619</v>
      </c>
      <c r="K513" s="18">
        <v>2.7728931512999999</v>
      </c>
      <c r="L513" t="s">
        <v>64</v>
      </c>
      <c r="M513" t="s">
        <v>130</v>
      </c>
      <c r="N513" t="s">
        <v>172</v>
      </c>
      <c r="O513" s="18">
        <v>1.5556982159999999</v>
      </c>
      <c r="P513" t="s">
        <v>173</v>
      </c>
      <c r="Q513" t="s">
        <v>134</v>
      </c>
      <c r="R513" t="s">
        <v>174</v>
      </c>
      <c r="S513" s="18">
        <v>1.5442653564</v>
      </c>
      <c r="T513" t="s">
        <v>64</v>
      </c>
      <c r="U513" t="s">
        <v>130</v>
      </c>
      <c r="V513" t="s">
        <v>171</v>
      </c>
      <c r="W513" s="18">
        <v>1.0246448786</v>
      </c>
      <c r="X513" t="s">
        <v>620</v>
      </c>
      <c r="Y513" t="s">
        <v>130</v>
      </c>
      <c r="Z513" t="s">
        <v>621</v>
      </c>
      <c r="AA513" s="18">
        <v>1.5901995614</v>
      </c>
      <c r="AB513" t="s">
        <v>176</v>
      </c>
      <c r="AC513" t="s">
        <v>128</v>
      </c>
      <c r="AD513" t="s">
        <v>177</v>
      </c>
      <c r="AE513" s="18">
        <v>0.1604280706</v>
      </c>
      <c r="AF513" t="s">
        <v>3190</v>
      </c>
      <c r="AG513" t="s">
        <v>143</v>
      </c>
      <c r="AH513" t="s">
        <v>3191</v>
      </c>
      <c r="AI513" s="18">
        <v>1.3204247800000001E-2</v>
      </c>
      <c r="AJ513" t="s">
        <v>3192</v>
      </c>
      <c r="AK513" t="s">
        <v>134</v>
      </c>
      <c r="AL513" t="s">
        <v>3193</v>
      </c>
      <c r="AM513" t="s">
        <v>3192</v>
      </c>
      <c r="AN513" t="s">
        <v>134</v>
      </c>
      <c r="AO513" t="s">
        <v>3193</v>
      </c>
      <c r="AP513" s="18">
        <v>1.3204247800000001E-2</v>
      </c>
      <c r="AQ513" t="s">
        <v>123</v>
      </c>
      <c r="AR513" t="b">
        <f>ISNUMBER(SEARCH('Consulta Por Puntos Baloto'!$E$5,B513,1))</f>
        <v>0</v>
      </c>
      <c r="AS513">
        <f t="shared" si="14"/>
        <v>35</v>
      </c>
      <c r="AT513" t="str">
        <f t="shared" si="15"/>
        <v>Punto red</v>
      </c>
    </row>
    <row r="514" spans="1:46">
      <c r="A514" t="s">
        <v>3194</v>
      </c>
      <c r="B514" t="s">
        <v>3195</v>
      </c>
      <c r="C514" s="18">
        <v>4.0080760189999998</v>
      </c>
      <c r="D514" t="s">
        <v>584</v>
      </c>
      <c r="E514" t="s">
        <v>128</v>
      </c>
      <c r="F514" t="s">
        <v>585</v>
      </c>
      <c r="G514" s="18">
        <v>1.838572758</v>
      </c>
      <c r="H514" t="s">
        <v>64</v>
      </c>
      <c r="I514" t="s">
        <v>130</v>
      </c>
      <c r="J514" t="s">
        <v>1722</v>
      </c>
      <c r="K514" s="18">
        <v>2.1485042433000001</v>
      </c>
      <c r="L514" t="s">
        <v>64</v>
      </c>
      <c r="M514" t="s">
        <v>130</v>
      </c>
      <c r="N514" t="s">
        <v>629</v>
      </c>
      <c r="O514" s="18">
        <v>3.9584541471999999</v>
      </c>
      <c r="P514" t="s">
        <v>467</v>
      </c>
      <c r="Q514" t="s">
        <v>134</v>
      </c>
      <c r="R514" t="s">
        <v>468</v>
      </c>
      <c r="S514" s="18">
        <v>3.0535109144999999</v>
      </c>
      <c r="T514" t="s">
        <v>469</v>
      </c>
      <c r="U514" t="s">
        <v>130</v>
      </c>
      <c r="V514" t="s">
        <v>470</v>
      </c>
      <c r="W514" s="18">
        <v>4.1704317500999997</v>
      </c>
      <c r="X514" t="s">
        <v>64</v>
      </c>
      <c r="Y514" t="s">
        <v>471</v>
      </c>
      <c r="Z514" t="s">
        <v>472</v>
      </c>
      <c r="AA514" s="18">
        <v>3.0535109144999999</v>
      </c>
      <c r="AB514" t="s">
        <v>591</v>
      </c>
      <c r="AC514" t="s">
        <v>128</v>
      </c>
      <c r="AD514" t="s">
        <v>592</v>
      </c>
      <c r="AE514" s="18">
        <v>4.47039901E-2</v>
      </c>
      <c r="AF514" t="s">
        <v>3196</v>
      </c>
      <c r="AG514" t="s">
        <v>143</v>
      </c>
      <c r="AH514" t="s">
        <v>3197</v>
      </c>
      <c r="AI514" s="18">
        <v>2.1655395300000001E-2</v>
      </c>
      <c r="AJ514" t="s">
        <v>3198</v>
      </c>
      <c r="AK514" t="s">
        <v>134</v>
      </c>
      <c r="AL514" t="s">
        <v>3199</v>
      </c>
      <c r="AM514" t="s">
        <v>3198</v>
      </c>
      <c r="AN514" t="s">
        <v>134</v>
      </c>
      <c r="AO514" t="s">
        <v>3199</v>
      </c>
      <c r="AP514" s="18">
        <v>2.1655395300000001E-2</v>
      </c>
      <c r="AQ514" t="s">
        <v>123</v>
      </c>
      <c r="AR514" t="b">
        <f>ISNUMBER(SEARCH('Consulta Por Puntos Baloto'!$E$5,B514,1))</f>
        <v>0</v>
      </c>
      <c r="AS514">
        <f t="shared" si="14"/>
        <v>35</v>
      </c>
      <c r="AT514" t="str">
        <f t="shared" si="15"/>
        <v>Punto red</v>
      </c>
    </row>
    <row r="515" spans="1:46">
      <c r="A515" t="s">
        <v>3200</v>
      </c>
      <c r="B515" t="s">
        <v>3201</v>
      </c>
      <c r="C515" s="18">
        <v>1.9573349362000001</v>
      </c>
      <c r="D515" t="s">
        <v>584</v>
      </c>
      <c r="E515" t="s">
        <v>128</v>
      </c>
      <c r="F515" t="s">
        <v>585</v>
      </c>
      <c r="G515" s="18">
        <v>0.99635128309999998</v>
      </c>
      <c r="H515" t="s">
        <v>64</v>
      </c>
      <c r="I515" t="s">
        <v>130</v>
      </c>
      <c r="J515" t="s">
        <v>1149</v>
      </c>
      <c r="K515" s="18">
        <v>1.6008839818</v>
      </c>
      <c r="L515" t="s">
        <v>64</v>
      </c>
      <c r="M515" t="s">
        <v>130</v>
      </c>
      <c r="N515" t="s">
        <v>714</v>
      </c>
      <c r="O515" s="18">
        <v>1.3409842031999999</v>
      </c>
      <c r="P515" t="s">
        <v>588</v>
      </c>
      <c r="Q515" t="s">
        <v>134</v>
      </c>
      <c r="R515" t="s">
        <v>589</v>
      </c>
      <c r="S515" s="18">
        <v>2.2957386706</v>
      </c>
      <c r="T515" t="s">
        <v>469</v>
      </c>
      <c r="U515" t="s">
        <v>130</v>
      </c>
      <c r="V515" t="s">
        <v>470</v>
      </c>
      <c r="W515" s="18">
        <v>1.3661634253999999</v>
      </c>
      <c r="X515" t="s">
        <v>64</v>
      </c>
      <c r="Y515" t="s">
        <v>130</v>
      </c>
      <c r="Z515" t="s">
        <v>590</v>
      </c>
      <c r="AA515" s="18">
        <v>1.6272230534000001</v>
      </c>
      <c r="AB515" t="s">
        <v>691</v>
      </c>
      <c r="AC515" t="s">
        <v>128</v>
      </c>
      <c r="AD515" t="s">
        <v>692</v>
      </c>
      <c r="AE515" s="18">
        <v>0.1479118002</v>
      </c>
      <c r="AF515" t="s">
        <v>3202</v>
      </c>
      <c r="AG515" t="s">
        <v>143</v>
      </c>
      <c r="AH515" t="s">
        <v>3203</v>
      </c>
      <c r="AI515" s="18">
        <v>0.2749798779</v>
      </c>
      <c r="AJ515" t="s">
        <v>3204</v>
      </c>
      <c r="AK515" t="s">
        <v>134</v>
      </c>
      <c r="AL515" t="s">
        <v>3205</v>
      </c>
      <c r="AM515" t="s">
        <v>3202</v>
      </c>
      <c r="AN515" t="s">
        <v>143</v>
      </c>
      <c r="AO515" t="s">
        <v>3203</v>
      </c>
      <c r="AP515" s="18">
        <v>0.1479118002</v>
      </c>
      <c r="AQ515" t="s">
        <v>123</v>
      </c>
      <c r="AR515" t="b">
        <f>ISNUMBER(SEARCH('Consulta Por Puntos Baloto'!$E$5,B515,1))</f>
        <v>0</v>
      </c>
      <c r="AS515">
        <f t="shared" ref="AS515:AS578" si="16">MATCH(AP515,A515:AL515,0)</f>
        <v>31</v>
      </c>
      <c r="AT515" t="str">
        <f t="shared" ref="AT515:AT578" si="17">+VLOOKUP(AS515,$AW$2:$AX$10,2,0)</f>
        <v>Punto pago</v>
      </c>
    </row>
    <row r="516" spans="1:46">
      <c r="A516" t="s">
        <v>3206</v>
      </c>
      <c r="B516" t="s">
        <v>3207</v>
      </c>
      <c r="C516" s="18">
        <v>1.5344813045000001</v>
      </c>
      <c r="D516" t="s">
        <v>463</v>
      </c>
      <c r="E516" t="s">
        <v>128</v>
      </c>
      <c r="F516" t="s">
        <v>464</v>
      </c>
      <c r="G516" s="18">
        <v>0.64946249219999996</v>
      </c>
      <c r="H516" t="s">
        <v>64</v>
      </c>
      <c r="I516" t="s">
        <v>130</v>
      </c>
      <c r="J516" t="s">
        <v>1149</v>
      </c>
      <c r="K516" s="18">
        <v>2.0707281123999999</v>
      </c>
      <c r="L516" t="s">
        <v>64</v>
      </c>
      <c r="M516" t="s">
        <v>130</v>
      </c>
      <c r="N516" t="s">
        <v>714</v>
      </c>
      <c r="O516" s="18">
        <v>2.4677898355000001</v>
      </c>
      <c r="P516" t="s">
        <v>588</v>
      </c>
      <c r="Q516" t="s">
        <v>134</v>
      </c>
      <c r="R516" t="s">
        <v>589</v>
      </c>
      <c r="S516" s="18">
        <v>1.8433355105</v>
      </c>
      <c r="T516" t="s">
        <v>469</v>
      </c>
      <c r="U516" t="s">
        <v>130</v>
      </c>
      <c r="V516" t="s">
        <v>470</v>
      </c>
      <c r="W516" s="18">
        <v>1.3874744473</v>
      </c>
      <c r="X516" t="s">
        <v>64</v>
      </c>
      <c r="Y516" t="s">
        <v>130</v>
      </c>
      <c r="Z516" t="s">
        <v>690</v>
      </c>
      <c r="AA516" s="18">
        <v>1.4970754028</v>
      </c>
      <c r="AB516" s="19" t="s">
        <v>1195</v>
      </c>
      <c r="AC516" t="s">
        <v>128</v>
      </c>
      <c r="AD516" t="s">
        <v>1196</v>
      </c>
      <c r="AE516" s="18">
        <v>0.26121313600000001</v>
      </c>
      <c r="AF516" t="s">
        <v>3208</v>
      </c>
      <c r="AG516" t="s">
        <v>143</v>
      </c>
      <c r="AH516" t="s">
        <v>3209</v>
      </c>
      <c r="AI516" s="18">
        <v>6.5016412499999995E-2</v>
      </c>
      <c r="AJ516" t="s">
        <v>3210</v>
      </c>
      <c r="AK516" t="s">
        <v>134</v>
      </c>
      <c r="AL516" t="s">
        <v>3211</v>
      </c>
      <c r="AM516" t="s">
        <v>3210</v>
      </c>
      <c r="AN516" t="s">
        <v>134</v>
      </c>
      <c r="AO516" t="s">
        <v>3211</v>
      </c>
      <c r="AP516" s="18">
        <v>6.5016412499999995E-2</v>
      </c>
      <c r="AQ516" t="s">
        <v>123</v>
      </c>
      <c r="AR516" t="b">
        <f>ISNUMBER(SEARCH('Consulta Por Puntos Baloto'!$E$5,B516,1))</f>
        <v>0</v>
      </c>
      <c r="AS516">
        <f t="shared" si="16"/>
        <v>35</v>
      </c>
      <c r="AT516" t="str">
        <f t="shared" si="17"/>
        <v>Punto red</v>
      </c>
    </row>
    <row r="517" spans="1:46">
      <c r="A517" t="s">
        <v>3212</v>
      </c>
      <c r="B517" t="s">
        <v>3213</v>
      </c>
      <c r="C517" s="18">
        <v>2.2178817486</v>
      </c>
      <c r="D517" t="s">
        <v>584</v>
      </c>
      <c r="E517" t="s">
        <v>128</v>
      </c>
      <c r="F517" t="s">
        <v>585</v>
      </c>
      <c r="G517" s="18">
        <v>0.34001112719999999</v>
      </c>
      <c r="H517" t="s">
        <v>64</v>
      </c>
      <c r="I517" t="s">
        <v>130</v>
      </c>
      <c r="J517" t="s">
        <v>1722</v>
      </c>
      <c r="K517" s="18">
        <v>1.5152462744999999</v>
      </c>
      <c r="L517" t="s">
        <v>64</v>
      </c>
      <c r="M517" t="s">
        <v>130</v>
      </c>
      <c r="N517" t="s">
        <v>629</v>
      </c>
      <c r="O517" s="18">
        <v>4.1387253964999999</v>
      </c>
      <c r="P517" t="s">
        <v>467</v>
      </c>
      <c r="Q517" t="s">
        <v>134</v>
      </c>
      <c r="R517" t="s">
        <v>468</v>
      </c>
      <c r="S517" s="18">
        <v>1.1667368915</v>
      </c>
      <c r="T517" t="s">
        <v>469</v>
      </c>
      <c r="U517" t="s">
        <v>130</v>
      </c>
      <c r="V517" t="s">
        <v>470</v>
      </c>
      <c r="W517" s="18">
        <v>3.7587871670999999</v>
      </c>
      <c r="X517" t="s">
        <v>64</v>
      </c>
      <c r="Y517" t="s">
        <v>130</v>
      </c>
      <c r="Z517" t="s">
        <v>690</v>
      </c>
      <c r="AA517" s="18">
        <v>1.1667368915</v>
      </c>
      <c r="AB517" t="s">
        <v>591</v>
      </c>
      <c r="AC517" t="s">
        <v>128</v>
      </c>
      <c r="AD517" t="s">
        <v>592</v>
      </c>
      <c r="AE517" s="18">
        <v>0.109760839</v>
      </c>
      <c r="AF517" t="s">
        <v>3214</v>
      </c>
      <c r="AG517" t="s">
        <v>143</v>
      </c>
      <c r="AH517" t="s">
        <v>3215</v>
      </c>
      <c r="AI517" s="18">
        <v>0.16334072059999999</v>
      </c>
      <c r="AJ517" t="s">
        <v>3216</v>
      </c>
      <c r="AK517" t="s">
        <v>134</v>
      </c>
      <c r="AL517" t="s">
        <v>3217</v>
      </c>
      <c r="AM517" t="s">
        <v>3214</v>
      </c>
      <c r="AN517" t="s">
        <v>143</v>
      </c>
      <c r="AO517" t="s">
        <v>3215</v>
      </c>
      <c r="AP517" s="18">
        <v>0.109760839</v>
      </c>
      <c r="AQ517" t="s">
        <v>123</v>
      </c>
      <c r="AR517" t="b">
        <f>ISNUMBER(SEARCH('Consulta Por Puntos Baloto'!$E$5,B517,1))</f>
        <v>0</v>
      </c>
      <c r="AS517">
        <f t="shared" si="16"/>
        <v>31</v>
      </c>
      <c r="AT517" t="str">
        <f t="shared" si="17"/>
        <v>Punto pago</v>
      </c>
    </row>
    <row r="518" spans="1:46">
      <c r="A518" t="s">
        <v>3218</v>
      </c>
      <c r="B518" t="s">
        <v>3219</v>
      </c>
      <c r="C518" s="18">
        <v>1.1273106167</v>
      </c>
      <c r="D518" t="s">
        <v>584</v>
      </c>
      <c r="E518" t="s">
        <v>128</v>
      </c>
      <c r="F518" t="s">
        <v>585</v>
      </c>
      <c r="G518" s="18">
        <v>1.1079170169999999</v>
      </c>
      <c r="H518" t="s">
        <v>64</v>
      </c>
      <c r="I518" t="s">
        <v>130</v>
      </c>
      <c r="J518" t="s">
        <v>587</v>
      </c>
      <c r="K518" s="18">
        <v>1.0949367292000001</v>
      </c>
      <c r="L518" t="s">
        <v>64</v>
      </c>
      <c r="M518" t="s">
        <v>130</v>
      </c>
      <c r="N518" t="s">
        <v>587</v>
      </c>
      <c r="O518" s="18">
        <v>2.8500916629000002</v>
      </c>
      <c r="P518" t="s">
        <v>588</v>
      </c>
      <c r="Q518" t="s">
        <v>134</v>
      </c>
      <c r="R518" t="s">
        <v>589</v>
      </c>
      <c r="S518" s="18">
        <v>2.1621791231</v>
      </c>
      <c r="T518" t="s">
        <v>469</v>
      </c>
      <c r="U518" t="s">
        <v>130</v>
      </c>
      <c r="V518" t="s">
        <v>470</v>
      </c>
      <c r="W518" s="18">
        <v>2.8809959959000002</v>
      </c>
      <c r="X518" t="s">
        <v>64</v>
      </c>
      <c r="Y518" t="s">
        <v>130</v>
      </c>
      <c r="Z518" t="s">
        <v>590</v>
      </c>
      <c r="AA518" s="18">
        <v>2.1621791231</v>
      </c>
      <c r="AB518" t="s">
        <v>591</v>
      </c>
      <c r="AC518" t="s">
        <v>128</v>
      </c>
      <c r="AD518" t="s">
        <v>592</v>
      </c>
      <c r="AE518" s="18">
        <v>9.3698020000000007E-2</v>
      </c>
      <c r="AF518" t="s">
        <v>3220</v>
      </c>
      <c r="AG518" t="s">
        <v>143</v>
      </c>
      <c r="AH518" t="s">
        <v>3221</v>
      </c>
      <c r="AI518" s="18">
        <v>9.3698020000000007E-2</v>
      </c>
      <c r="AJ518" t="s">
        <v>3222</v>
      </c>
      <c r="AK518" t="s">
        <v>134</v>
      </c>
      <c r="AL518" t="s">
        <v>3223</v>
      </c>
      <c r="AM518" t="s">
        <v>3220</v>
      </c>
      <c r="AN518" t="s">
        <v>143</v>
      </c>
      <c r="AO518" t="s">
        <v>3221</v>
      </c>
      <c r="AP518" s="18">
        <v>9.3698020000000007E-2</v>
      </c>
      <c r="AQ518" t="s">
        <v>123</v>
      </c>
      <c r="AR518" t="b">
        <f>ISNUMBER(SEARCH('Consulta Por Puntos Baloto'!$E$5,B518,1))</f>
        <v>0</v>
      </c>
      <c r="AS518">
        <f t="shared" si="16"/>
        <v>31</v>
      </c>
      <c r="AT518" t="str">
        <f t="shared" si="17"/>
        <v>Punto pago</v>
      </c>
    </row>
    <row r="519" spans="1:46">
      <c r="A519" t="s">
        <v>3218</v>
      </c>
      <c r="B519" t="s">
        <v>3219</v>
      </c>
      <c r="C519" s="18">
        <v>1.1273106167</v>
      </c>
      <c r="D519" t="s">
        <v>584</v>
      </c>
      <c r="E519" t="s">
        <v>128</v>
      </c>
      <c r="F519" t="s">
        <v>585</v>
      </c>
      <c r="G519" s="18">
        <v>1.1079170169999999</v>
      </c>
      <c r="H519" t="s">
        <v>64</v>
      </c>
      <c r="I519" t="s">
        <v>130</v>
      </c>
      <c r="J519" t="s">
        <v>587</v>
      </c>
      <c r="K519" s="18">
        <v>1.0949367292000001</v>
      </c>
      <c r="L519" t="s">
        <v>64</v>
      </c>
      <c r="M519" t="s">
        <v>130</v>
      </c>
      <c r="N519" t="s">
        <v>587</v>
      </c>
      <c r="O519" s="18">
        <v>2.8500916629000002</v>
      </c>
      <c r="P519" t="s">
        <v>588</v>
      </c>
      <c r="Q519" t="s">
        <v>134</v>
      </c>
      <c r="R519" t="s">
        <v>589</v>
      </c>
      <c r="S519" s="18">
        <v>2.1621791231</v>
      </c>
      <c r="T519" t="s">
        <v>469</v>
      </c>
      <c r="U519" t="s">
        <v>130</v>
      </c>
      <c r="V519" t="s">
        <v>470</v>
      </c>
      <c r="W519" s="18">
        <v>2.8809959959000002</v>
      </c>
      <c r="X519" t="s">
        <v>64</v>
      </c>
      <c r="Y519" t="s">
        <v>130</v>
      </c>
      <c r="Z519" t="s">
        <v>590</v>
      </c>
      <c r="AA519" s="18">
        <v>2.1621791231</v>
      </c>
      <c r="AB519" t="s">
        <v>591</v>
      </c>
      <c r="AC519" t="s">
        <v>128</v>
      </c>
      <c r="AD519" t="s">
        <v>592</v>
      </c>
      <c r="AE519" s="18">
        <v>9.3698020000000007E-2</v>
      </c>
      <c r="AF519" t="s">
        <v>3220</v>
      </c>
      <c r="AG519" t="s">
        <v>143</v>
      </c>
      <c r="AH519" t="s">
        <v>3221</v>
      </c>
      <c r="AI519" s="18">
        <v>9.3698020000000007E-2</v>
      </c>
      <c r="AJ519" t="s">
        <v>3222</v>
      </c>
      <c r="AK519" t="s">
        <v>134</v>
      </c>
      <c r="AL519" t="s">
        <v>3223</v>
      </c>
      <c r="AM519" t="s">
        <v>3222</v>
      </c>
      <c r="AN519" t="s">
        <v>134</v>
      </c>
      <c r="AO519" t="s">
        <v>3223</v>
      </c>
      <c r="AP519" s="18">
        <v>9.3698020000000007E-2</v>
      </c>
      <c r="AQ519" t="s">
        <v>123</v>
      </c>
      <c r="AR519" t="b">
        <f>ISNUMBER(SEARCH('Consulta Por Puntos Baloto'!$E$5,B519,1))</f>
        <v>0</v>
      </c>
      <c r="AS519">
        <f t="shared" si="16"/>
        <v>31</v>
      </c>
      <c r="AT519" t="str">
        <f t="shared" si="17"/>
        <v>Punto pago</v>
      </c>
    </row>
    <row r="520" spans="1:46">
      <c r="A520" t="s">
        <v>3224</v>
      </c>
      <c r="B520" t="s">
        <v>3225</v>
      </c>
      <c r="C520" s="18">
        <v>0.87307664689999998</v>
      </c>
      <c r="D520" t="s">
        <v>584</v>
      </c>
      <c r="E520" t="s">
        <v>128</v>
      </c>
      <c r="F520" t="s">
        <v>585</v>
      </c>
      <c r="G520" s="18">
        <v>0.51253961410000004</v>
      </c>
      <c r="H520" t="s">
        <v>64</v>
      </c>
      <c r="I520" t="s">
        <v>130</v>
      </c>
      <c r="J520" t="s">
        <v>714</v>
      </c>
      <c r="K520" s="18">
        <v>0.51253961410000004</v>
      </c>
      <c r="L520" t="s">
        <v>64</v>
      </c>
      <c r="M520" t="s">
        <v>130</v>
      </c>
      <c r="N520" t="s">
        <v>714</v>
      </c>
      <c r="O520" s="18">
        <v>1.5809553623999999</v>
      </c>
      <c r="P520" t="s">
        <v>588</v>
      </c>
      <c r="Q520" t="s">
        <v>134</v>
      </c>
      <c r="R520" t="s">
        <v>589</v>
      </c>
      <c r="S520" s="18">
        <v>2.1036090986999998</v>
      </c>
      <c r="T520" t="s">
        <v>469</v>
      </c>
      <c r="U520" t="s">
        <v>130</v>
      </c>
      <c r="V520" t="s">
        <v>470</v>
      </c>
      <c r="W520" s="18">
        <v>1.6137802287</v>
      </c>
      <c r="X520" t="s">
        <v>64</v>
      </c>
      <c r="Y520" t="s">
        <v>130</v>
      </c>
      <c r="Z520" t="s">
        <v>590</v>
      </c>
      <c r="AA520" s="18">
        <v>2.1036090986999998</v>
      </c>
      <c r="AB520" t="s">
        <v>591</v>
      </c>
      <c r="AC520" t="s">
        <v>128</v>
      </c>
      <c r="AD520" t="s">
        <v>592</v>
      </c>
      <c r="AE520" s="18">
        <v>0.2554487459</v>
      </c>
      <c r="AF520" t="s">
        <v>907</v>
      </c>
      <c r="AG520" t="s">
        <v>143</v>
      </c>
      <c r="AH520" t="s">
        <v>908</v>
      </c>
      <c r="AI520" s="18">
        <v>0.12628652830000001</v>
      </c>
      <c r="AJ520" t="s">
        <v>909</v>
      </c>
      <c r="AK520" t="s">
        <v>134</v>
      </c>
      <c r="AL520" t="s">
        <v>910</v>
      </c>
      <c r="AM520" t="s">
        <v>909</v>
      </c>
      <c r="AN520" t="s">
        <v>134</v>
      </c>
      <c r="AO520" t="s">
        <v>910</v>
      </c>
      <c r="AP520" s="18">
        <v>0.12628652830000001</v>
      </c>
      <c r="AQ520" t="s">
        <v>123</v>
      </c>
      <c r="AR520" t="b">
        <f>ISNUMBER(SEARCH('Consulta Por Puntos Baloto'!$E$5,B520,1))</f>
        <v>0</v>
      </c>
      <c r="AS520">
        <f t="shared" si="16"/>
        <v>35</v>
      </c>
      <c r="AT520" t="str">
        <f t="shared" si="17"/>
        <v>Punto red</v>
      </c>
    </row>
    <row r="521" spans="1:46">
      <c r="A521" t="s">
        <v>3226</v>
      </c>
      <c r="B521" t="s">
        <v>3227</v>
      </c>
      <c r="C521" s="18">
        <v>2.4889461231999999</v>
      </c>
      <c r="D521" t="s">
        <v>686</v>
      </c>
      <c r="E521" t="s">
        <v>128</v>
      </c>
      <c r="F521" t="s">
        <v>687</v>
      </c>
      <c r="G521" s="18">
        <v>0.6477745332</v>
      </c>
      <c r="H521" t="s">
        <v>64</v>
      </c>
      <c r="I521" t="s">
        <v>130</v>
      </c>
      <c r="J521" t="s">
        <v>672</v>
      </c>
      <c r="K521" s="18">
        <v>0.6477745332</v>
      </c>
      <c r="L521" t="s">
        <v>64</v>
      </c>
      <c r="M521" t="s">
        <v>130</v>
      </c>
      <c r="N521" t="s">
        <v>672</v>
      </c>
      <c r="O521" s="18">
        <v>2.5439849053999999</v>
      </c>
      <c r="P521" t="s">
        <v>699</v>
      </c>
      <c r="Q521" t="s">
        <v>134</v>
      </c>
      <c r="R521" t="s">
        <v>700</v>
      </c>
      <c r="S521" s="18">
        <v>2.5945129009999999</v>
      </c>
      <c r="T521" t="s">
        <v>496</v>
      </c>
      <c r="U521" t="s">
        <v>130</v>
      </c>
      <c r="V521" t="s">
        <v>497</v>
      </c>
      <c r="W521" s="18">
        <v>2.2292292184</v>
      </c>
      <c r="X521" t="s">
        <v>64</v>
      </c>
      <c r="Y521" t="s">
        <v>130</v>
      </c>
      <c r="Z521" t="s">
        <v>690</v>
      </c>
      <c r="AA521" s="18">
        <v>1.1840660098</v>
      </c>
      <c r="AB521" t="s">
        <v>691</v>
      </c>
      <c r="AC521" t="s">
        <v>128</v>
      </c>
      <c r="AD521" t="s">
        <v>692</v>
      </c>
      <c r="AE521" s="18">
        <v>8.4700454300000005E-2</v>
      </c>
      <c r="AF521" t="s">
        <v>3228</v>
      </c>
      <c r="AG521" t="s">
        <v>143</v>
      </c>
      <c r="AH521" t="s">
        <v>3229</v>
      </c>
      <c r="AI521" s="18">
        <v>0.30329325660000001</v>
      </c>
      <c r="AJ521" t="s">
        <v>3230</v>
      </c>
      <c r="AK521" t="s">
        <v>134</v>
      </c>
      <c r="AL521" t="s">
        <v>3231</v>
      </c>
      <c r="AM521" t="s">
        <v>3228</v>
      </c>
      <c r="AN521" t="s">
        <v>143</v>
      </c>
      <c r="AO521" t="s">
        <v>3229</v>
      </c>
      <c r="AP521" s="18">
        <v>8.4700454300000005E-2</v>
      </c>
      <c r="AQ521" t="s">
        <v>123</v>
      </c>
      <c r="AR521" t="b">
        <f>ISNUMBER(SEARCH('Consulta Por Puntos Baloto'!$E$5,B521,1))</f>
        <v>0</v>
      </c>
      <c r="AS521">
        <f t="shared" si="16"/>
        <v>31</v>
      </c>
      <c r="AT521" t="str">
        <f t="shared" si="17"/>
        <v>Punto pago</v>
      </c>
    </row>
    <row r="522" spans="1:46">
      <c r="A522" t="s">
        <v>3232</v>
      </c>
      <c r="B522" t="s">
        <v>3233</v>
      </c>
      <c r="C522" s="18">
        <v>1.5758128828</v>
      </c>
      <c r="D522" t="s">
        <v>584</v>
      </c>
      <c r="E522" t="s">
        <v>128</v>
      </c>
      <c r="F522" t="s">
        <v>585</v>
      </c>
      <c r="G522" s="18">
        <v>1.1819288106000001</v>
      </c>
      <c r="H522" t="s">
        <v>64</v>
      </c>
      <c r="I522" t="s">
        <v>130</v>
      </c>
      <c r="J522" t="s">
        <v>714</v>
      </c>
      <c r="K522" s="18">
        <v>1.1819288106000001</v>
      </c>
      <c r="L522" t="s">
        <v>64</v>
      </c>
      <c r="M522" t="s">
        <v>130</v>
      </c>
      <c r="N522" t="s">
        <v>714</v>
      </c>
      <c r="O522" s="18">
        <v>1.1598021306999999</v>
      </c>
      <c r="P522" t="s">
        <v>588</v>
      </c>
      <c r="Q522" t="s">
        <v>134</v>
      </c>
      <c r="R522" t="s">
        <v>589</v>
      </c>
      <c r="S522" s="18">
        <v>2.1222107796</v>
      </c>
      <c r="T522" t="s">
        <v>469</v>
      </c>
      <c r="U522" t="s">
        <v>130</v>
      </c>
      <c r="V522" t="s">
        <v>470</v>
      </c>
      <c r="W522" s="18">
        <v>1.1923296046</v>
      </c>
      <c r="X522" t="s">
        <v>64</v>
      </c>
      <c r="Y522" t="s">
        <v>130</v>
      </c>
      <c r="Z522" t="s">
        <v>590</v>
      </c>
      <c r="AA522" s="18">
        <v>1.9011977339999999</v>
      </c>
      <c r="AB522" t="s">
        <v>691</v>
      </c>
      <c r="AC522" t="s">
        <v>128</v>
      </c>
      <c r="AD522" t="s">
        <v>692</v>
      </c>
      <c r="AE522" s="18">
        <v>0.22152748080000001</v>
      </c>
      <c r="AF522" t="s">
        <v>3234</v>
      </c>
      <c r="AG522" t="s">
        <v>143</v>
      </c>
      <c r="AH522" t="s">
        <v>3235</v>
      </c>
      <c r="AI522" s="18">
        <v>0.18180034610000001</v>
      </c>
      <c r="AJ522" t="s">
        <v>3236</v>
      </c>
      <c r="AK522" t="s">
        <v>134</v>
      </c>
      <c r="AL522" t="s">
        <v>3237</v>
      </c>
      <c r="AM522" t="s">
        <v>3236</v>
      </c>
      <c r="AN522" t="s">
        <v>134</v>
      </c>
      <c r="AO522" t="s">
        <v>3237</v>
      </c>
      <c r="AP522" s="18">
        <v>0.18180034610000001</v>
      </c>
      <c r="AQ522" t="s">
        <v>123</v>
      </c>
      <c r="AR522" t="b">
        <f>ISNUMBER(SEARCH('Consulta Por Puntos Baloto'!$E$5,B522,1))</f>
        <v>0</v>
      </c>
      <c r="AS522">
        <f t="shared" si="16"/>
        <v>35</v>
      </c>
      <c r="AT522" t="str">
        <f t="shared" si="17"/>
        <v>Punto red</v>
      </c>
    </row>
    <row r="523" spans="1:46">
      <c r="A523" t="s">
        <v>3238</v>
      </c>
      <c r="B523" t="s">
        <v>3239</v>
      </c>
      <c r="C523" s="18">
        <v>2.3018615703999998</v>
      </c>
      <c r="D523" t="s">
        <v>584</v>
      </c>
      <c r="E523" t="s">
        <v>128</v>
      </c>
      <c r="F523" t="s">
        <v>585</v>
      </c>
      <c r="G523" s="18">
        <v>1.0567535125</v>
      </c>
      <c r="H523" t="s">
        <v>64</v>
      </c>
      <c r="I523" t="s">
        <v>130</v>
      </c>
      <c r="J523" t="s">
        <v>590</v>
      </c>
      <c r="K523" s="18">
        <v>1.395090631</v>
      </c>
      <c r="L523" t="s">
        <v>64</v>
      </c>
      <c r="M523" t="s">
        <v>130</v>
      </c>
      <c r="N523" t="s">
        <v>636</v>
      </c>
      <c r="O523" s="18">
        <v>1.0548952186</v>
      </c>
      <c r="P523" t="s">
        <v>588</v>
      </c>
      <c r="Q523" t="s">
        <v>134</v>
      </c>
      <c r="R523" t="s">
        <v>589</v>
      </c>
      <c r="S523" s="18">
        <v>2.7680820953</v>
      </c>
      <c r="T523" t="s">
        <v>469</v>
      </c>
      <c r="U523" t="s">
        <v>130</v>
      </c>
      <c r="V523" t="s">
        <v>470</v>
      </c>
      <c r="W523" s="18">
        <v>1.0700323903</v>
      </c>
      <c r="X523" t="s">
        <v>64</v>
      </c>
      <c r="Y523" t="s">
        <v>130</v>
      </c>
      <c r="Z523" t="s">
        <v>590</v>
      </c>
      <c r="AA523" s="18">
        <v>1.1790325499000001</v>
      </c>
      <c r="AB523" t="s">
        <v>691</v>
      </c>
      <c r="AC523" t="s">
        <v>128</v>
      </c>
      <c r="AD523" t="s">
        <v>692</v>
      </c>
      <c r="AE523" s="18">
        <v>0.1193439197</v>
      </c>
      <c r="AF523" t="s">
        <v>3240</v>
      </c>
      <c r="AG523" t="s">
        <v>143</v>
      </c>
      <c r="AH523" t="s">
        <v>3241</v>
      </c>
      <c r="AI523" s="18">
        <v>0.38308216340000001</v>
      </c>
      <c r="AJ523" t="s">
        <v>3242</v>
      </c>
      <c r="AK523" t="s">
        <v>134</v>
      </c>
      <c r="AL523" t="s">
        <v>3243</v>
      </c>
      <c r="AM523" t="s">
        <v>3240</v>
      </c>
      <c r="AN523" t="s">
        <v>143</v>
      </c>
      <c r="AO523" t="s">
        <v>3241</v>
      </c>
      <c r="AP523" s="18">
        <v>0.1193439197</v>
      </c>
      <c r="AQ523" t="s">
        <v>123</v>
      </c>
      <c r="AR523" t="b">
        <f>ISNUMBER(SEARCH('Consulta Por Puntos Baloto'!$E$5,B523,1))</f>
        <v>0</v>
      </c>
      <c r="AS523">
        <f t="shared" si="16"/>
        <v>31</v>
      </c>
      <c r="AT523" t="str">
        <f t="shared" si="17"/>
        <v>Punto pago</v>
      </c>
    </row>
    <row r="524" spans="1:46">
      <c r="A524" t="s">
        <v>3244</v>
      </c>
      <c r="B524" t="s">
        <v>3245</v>
      </c>
      <c r="C524" s="18">
        <v>1.5005984564999999</v>
      </c>
      <c r="D524" t="s">
        <v>584</v>
      </c>
      <c r="E524" t="s">
        <v>128</v>
      </c>
      <c r="F524" t="s">
        <v>585</v>
      </c>
      <c r="G524" s="18">
        <v>0.71860953449999998</v>
      </c>
      <c r="H524" t="s">
        <v>64</v>
      </c>
      <c r="I524" t="s">
        <v>130</v>
      </c>
      <c r="J524" t="s">
        <v>587</v>
      </c>
      <c r="K524" s="18">
        <v>0.75329596919999997</v>
      </c>
      <c r="L524" t="s">
        <v>64</v>
      </c>
      <c r="M524" t="s">
        <v>130</v>
      </c>
      <c r="N524" t="s">
        <v>587</v>
      </c>
      <c r="O524" s="18">
        <v>3.7702481219999999</v>
      </c>
      <c r="P524" t="s">
        <v>588</v>
      </c>
      <c r="Q524" t="s">
        <v>134</v>
      </c>
      <c r="R524" t="s">
        <v>589</v>
      </c>
      <c r="S524" s="18">
        <v>1.2177739852</v>
      </c>
      <c r="T524" t="s">
        <v>469</v>
      </c>
      <c r="U524" t="s">
        <v>130</v>
      </c>
      <c r="V524" t="s">
        <v>470</v>
      </c>
      <c r="W524" s="18">
        <v>3.806692269</v>
      </c>
      <c r="X524" t="s">
        <v>64</v>
      </c>
      <c r="Y524" t="s">
        <v>130</v>
      </c>
      <c r="Z524" t="s">
        <v>590</v>
      </c>
      <c r="AA524" s="18">
        <v>1.2177739852</v>
      </c>
      <c r="AB524" t="s">
        <v>591</v>
      </c>
      <c r="AC524" t="s">
        <v>128</v>
      </c>
      <c r="AD524" t="s">
        <v>592</v>
      </c>
      <c r="AE524" s="18">
        <v>4.86253439E-2</v>
      </c>
      <c r="AF524" t="s">
        <v>3246</v>
      </c>
      <c r="AG524" t="s">
        <v>143</v>
      </c>
      <c r="AH524" t="s">
        <v>3247</v>
      </c>
      <c r="AI524" s="18">
        <v>0.53603001289999996</v>
      </c>
      <c r="AJ524" t="s">
        <v>3248</v>
      </c>
      <c r="AK524" t="s">
        <v>134</v>
      </c>
      <c r="AL524" t="s">
        <v>3249</v>
      </c>
      <c r="AM524" t="s">
        <v>3246</v>
      </c>
      <c r="AN524" t="s">
        <v>143</v>
      </c>
      <c r="AO524" t="s">
        <v>3247</v>
      </c>
      <c r="AP524" s="18">
        <v>4.86253439E-2</v>
      </c>
      <c r="AQ524" t="s">
        <v>123</v>
      </c>
      <c r="AR524" t="b">
        <f>ISNUMBER(SEARCH('Consulta Por Puntos Baloto'!$E$5,B524,1))</f>
        <v>0</v>
      </c>
      <c r="AS524">
        <f t="shared" si="16"/>
        <v>31</v>
      </c>
      <c r="AT524" t="str">
        <f t="shared" si="17"/>
        <v>Punto pago</v>
      </c>
    </row>
    <row r="525" spans="1:46">
      <c r="A525" t="s">
        <v>3250</v>
      </c>
      <c r="B525" t="s">
        <v>3251</v>
      </c>
      <c r="C525" s="18">
        <v>1.9692417229000001</v>
      </c>
      <c r="D525" t="s">
        <v>584</v>
      </c>
      <c r="E525" t="s">
        <v>128</v>
      </c>
      <c r="F525" t="s">
        <v>585</v>
      </c>
      <c r="G525" s="18">
        <v>0.712059055</v>
      </c>
      <c r="H525" t="s">
        <v>64</v>
      </c>
      <c r="I525" t="s">
        <v>130</v>
      </c>
      <c r="J525" t="s">
        <v>1149</v>
      </c>
      <c r="K525" s="18">
        <v>1.6904630267</v>
      </c>
      <c r="L525" t="s">
        <v>64</v>
      </c>
      <c r="M525" t="s">
        <v>130</v>
      </c>
      <c r="N525" t="s">
        <v>714</v>
      </c>
      <c r="O525" s="18">
        <v>1.7329873239</v>
      </c>
      <c r="P525" t="s">
        <v>588</v>
      </c>
      <c r="Q525" t="s">
        <v>134</v>
      </c>
      <c r="R525" t="s">
        <v>589</v>
      </c>
      <c r="S525" s="18">
        <v>2.0752055627999999</v>
      </c>
      <c r="T525" t="s">
        <v>469</v>
      </c>
      <c r="U525" t="s">
        <v>130</v>
      </c>
      <c r="V525" t="s">
        <v>470</v>
      </c>
      <c r="W525" s="18">
        <v>1.7590608256</v>
      </c>
      <c r="X525" t="s">
        <v>64</v>
      </c>
      <c r="Y525" t="s">
        <v>130</v>
      </c>
      <c r="Z525" t="s">
        <v>590</v>
      </c>
      <c r="AA525" s="18">
        <v>1.879483424</v>
      </c>
      <c r="AB525" t="s">
        <v>691</v>
      </c>
      <c r="AC525" t="s">
        <v>128</v>
      </c>
      <c r="AD525" t="s">
        <v>692</v>
      </c>
      <c r="AE525" s="18">
        <v>0.2534626203</v>
      </c>
      <c r="AF525" t="s">
        <v>3252</v>
      </c>
      <c r="AG525" t="s">
        <v>143</v>
      </c>
      <c r="AH525" t="s">
        <v>3253</v>
      </c>
      <c r="AI525" s="18">
        <v>0.1036919323</v>
      </c>
      <c r="AJ525" t="s">
        <v>3254</v>
      </c>
      <c r="AK525" t="s">
        <v>134</v>
      </c>
      <c r="AL525" t="s">
        <v>3255</v>
      </c>
      <c r="AM525" t="s">
        <v>3254</v>
      </c>
      <c r="AN525" t="s">
        <v>134</v>
      </c>
      <c r="AO525" t="s">
        <v>3255</v>
      </c>
      <c r="AP525" s="18">
        <v>0.1036919323</v>
      </c>
      <c r="AQ525" t="s">
        <v>123</v>
      </c>
      <c r="AR525" t="b">
        <f>ISNUMBER(SEARCH('Consulta Por Puntos Baloto'!$E$5,B525,1))</f>
        <v>0</v>
      </c>
      <c r="AS525">
        <f t="shared" si="16"/>
        <v>35</v>
      </c>
      <c r="AT525" t="str">
        <f t="shared" si="17"/>
        <v>Punto red</v>
      </c>
    </row>
    <row r="526" spans="1:46">
      <c r="A526" t="s">
        <v>3256</v>
      </c>
      <c r="B526" t="s">
        <v>3257</v>
      </c>
      <c r="C526" s="18">
        <v>0.54248264509999999</v>
      </c>
      <c r="D526" t="s">
        <v>584</v>
      </c>
      <c r="E526" t="s">
        <v>128</v>
      </c>
      <c r="F526" t="s">
        <v>585</v>
      </c>
      <c r="G526" s="18">
        <v>0.47272330140000002</v>
      </c>
      <c r="H526" t="s">
        <v>64</v>
      </c>
      <c r="I526" t="s">
        <v>130</v>
      </c>
      <c r="J526" t="s">
        <v>1385</v>
      </c>
      <c r="K526" s="18">
        <v>0.77560057920000003</v>
      </c>
      <c r="L526" t="s">
        <v>64</v>
      </c>
      <c r="M526" t="s">
        <v>130</v>
      </c>
      <c r="N526" t="s">
        <v>714</v>
      </c>
      <c r="O526" s="18">
        <v>2.4081237486</v>
      </c>
      <c r="P526" t="s">
        <v>588</v>
      </c>
      <c r="Q526" t="s">
        <v>134</v>
      </c>
      <c r="R526" t="s">
        <v>589</v>
      </c>
      <c r="S526" s="18">
        <v>0.83030588660000004</v>
      </c>
      <c r="T526" t="s">
        <v>469</v>
      </c>
      <c r="U526" t="s">
        <v>130</v>
      </c>
      <c r="V526" t="s">
        <v>470</v>
      </c>
      <c r="W526" s="18">
        <v>2.4450430568999999</v>
      </c>
      <c r="X526" t="s">
        <v>64</v>
      </c>
      <c r="Y526" t="s">
        <v>130</v>
      </c>
      <c r="Z526" t="s">
        <v>590</v>
      </c>
      <c r="AA526" s="18">
        <v>0.83030588660000004</v>
      </c>
      <c r="AB526" t="s">
        <v>591</v>
      </c>
      <c r="AC526" t="s">
        <v>128</v>
      </c>
      <c r="AD526" t="s">
        <v>592</v>
      </c>
      <c r="AE526" s="18">
        <v>1.7296835199999999E-2</v>
      </c>
      <c r="AF526" t="s">
        <v>3258</v>
      </c>
      <c r="AG526" t="s">
        <v>143</v>
      </c>
      <c r="AH526" t="s">
        <v>3259</v>
      </c>
      <c r="AI526" s="18">
        <v>2.7663302399999999E-2</v>
      </c>
      <c r="AJ526" t="s">
        <v>3260</v>
      </c>
      <c r="AK526" t="s">
        <v>134</v>
      </c>
      <c r="AL526" t="s">
        <v>3261</v>
      </c>
      <c r="AM526" t="s">
        <v>3258</v>
      </c>
      <c r="AN526" t="s">
        <v>143</v>
      </c>
      <c r="AO526" t="s">
        <v>3259</v>
      </c>
      <c r="AP526" s="18">
        <v>1.7296835199999999E-2</v>
      </c>
      <c r="AQ526" t="s">
        <v>123</v>
      </c>
      <c r="AR526" t="b">
        <f>ISNUMBER(SEARCH('Consulta Por Puntos Baloto'!$E$5,B526,1))</f>
        <v>0</v>
      </c>
      <c r="AS526">
        <f t="shared" si="16"/>
        <v>31</v>
      </c>
      <c r="AT526" t="str">
        <f t="shared" si="17"/>
        <v>Punto pago</v>
      </c>
    </row>
    <row r="527" spans="1:46">
      <c r="A527" t="s">
        <v>3262</v>
      </c>
      <c r="B527" t="s">
        <v>3263</v>
      </c>
      <c r="C527" s="18">
        <v>2.1260286993999999</v>
      </c>
      <c r="D527" t="s">
        <v>584</v>
      </c>
      <c r="E527" t="s">
        <v>128</v>
      </c>
      <c r="F527" t="s">
        <v>585</v>
      </c>
      <c r="G527" s="18">
        <v>0.58463431529999998</v>
      </c>
      <c r="H527" t="s">
        <v>64</v>
      </c>
      <c r="I527" t="s">
        <v>130</v>
      </c>
      <c r="J527" t="s">
        <v>586</v>
      </c>
      <c r="K527" s="18">
        <v>2.1259661019</v>
      </c>
      <c r="L527" t="s">
        <v>64</v>
      </c>
      <c r="M527" t="s">
        <v>130</v>
      </c>
      <c r="N527" t="s">
        <v>172</v>
      </c>
      <c r="O527" s="18">
        <v>2.8105687204000001</v>
      </c>
      <c r="P527" t="s">
        <v>173</v>
      </c>
      <c r="Q527" t="s">
        <v>134</v>
      </c>
      <c r="R527" t="s">
        <v>174</v>
      </c>
      <c r="S527" s="18">
        <v>2.9648052968999998</v>
      </c>
      <c r="T527" t="s">
        <v>64</v>
      </c>
      <c r="U527" t="s">
        <v>130</v>
      </c>
      <c r="V527" t="s">
        <v>171</v>
      </c>
      <c r="W527" s="18">
        <v>2.8240901812999999</v>
      </c>
      <c r="X527" t="s">
        <v>64</v>
      </c>
      <c r="Y527" t="s">
        <v>130</v>
      </c>
      <c r="Z527" t="s">
        <v>175</v>
      </c>
      <c r="AA527" s="18">
        <v>3.0013130544000002</v>
      </c>
      <c r="AB527" t="s">
        <v>176</v>
      </c>
      <c r="AC527" t="s">
        <v>128</v>
      </c>
      <c r="AD527" t="s">
        <v>177</v>
      </c>
      <c r="AE527" s="18">
        <v>0.1987139523</v>
      </c>
      <c r="AF527" t="s">
        <v>3264</v>
      </c>
      <c r="AG527" t="s">
        <v>143</v>
      </c>
      <c r="AH527" t="s">
        <v>3265</v>
      </c>
      <c r="AI527" s="18">
        <v>0.15783416859999999</v>
      </c>
      <c r="AJ527" t="s">
        <v>3266</v>
      </c>
      <c r="AK527" t="s">
        <v>134</v>
      </c>
      <c r="AL527" t="s">
        <v>3267</v>
      </c>
      <c r="AM527" t="s">
        <v>3266</v>
      </c>
      <c r="AN527" t="s">
        <v>134</v>
      </c>
      <c r="AO527" t="s">
        <v>3267</v>
      </c>
      <c r="AP527" s="18">
        <v>0.15783416859999999</v>
      </c>
      <c r="AQ527" t="s">
        <v>123</v>
      </c>
      <c r="AR527" t="b">
        <f>ISNUMBER(SEARCH('Consulta Por Puntos Baloto'!$E$5,B527,1))</f>
        <v>0</v>
      </c>
      <c r="AS527">
        <f t="shared" si="16"/>
        <v>35</v>
      </c>
      <c r="AT527" t="str">
        <f t="shared" si="17"/>
        <v>Punto red</v>
      </c>
    </row>
    <row r="528" spans="1:46">
      <c r="A528" t="s">
        <v>3268</v>
      </c>
      <c r="B528" t="s">
        <v>3269</v>
      </c>
      <c r="C528" s="18">
        <v>4.2959638365000004</v>
      </c>
      <c r="D528" t="s">
        <v>584</v>
      </c>
      <c r="E528" t="s">
        <v>128</v>
      </c>
      <c r="F528" t="s">
        <v>585</v>
      </c>
      <c r="G528" s="18">
        <v>1.8543949432</v>
      </c>
      <c r="H528" t="s">
        <v>64</v>
      </c>
      <c r="I528" t="s">
        <v>130</v>
      </c>
      <c r="J528" t="s">
        <v>619</v>
      </c>
      <c r="K528" s="18">
        <v>2.3282326476000001</v>
      </c>
      <c r="L528" t="s">
        <v>64</v>
      </c>
      <c r="M528" t="s">
        <v>130</v>
      </c>
      <c r="N528" t="s">
        <v>629</v>
      </c>
      <c r="O528" s="18">
        <v>3.2985961215000001</v>
      </c>
      <c r="P528" t="s">
        <v>173</v>
      </c>
      <c r="Q528" t="s">
        <v>134</v>
      </c>
      <c r="R528" t="s">
        <v>174</v>
      </c>
      <c r="S528" s="18">
        <v>3.2936016760000002</v>
      </c>
      <c r="T528" t="s">
        <v>64</v>
      </c>
      <c r="U528" t="s">
        <v>130</v>
      </c>
      <c r="V528" t="s">
        <v>171</v>
      </c>
      <c r="W528" s="18">
        <v>2.7740850144000002</v>
      </c>
      <c r="X528" t="s">
        <v>620</v>
      </c>
      <c r="Y528" t="s">
        <v>130</v>
      </c>
      <c r="Z528" t="s">
        <v>621</v>
      </c>
      <c r="AA528" s="18">
        <v>3.3397323855000001</v>
      </c>
      <c r="AB528" t="s">
        <v>176</v>
      </c>
      <c r="AC528" t="s">
        <v>128</v>
      </c>
      <c r="AD528" t="s">
        <v>177</v>
      </c>
      <c r="AE528" s="18">
        <v>0.25799573339999998</v>
      </c>
      <c r="AF528" t="s">
        <v>3270</v>
      </c>
      <c r="AG528" t="s">
        <v>143</v>
      </c>
      <c r="AH528" t="s">
        <v>3271</v>
      </c>
      <c r="AI528" s="18">
        <v>1.5092839199999999E-2</v>
      </c>
      <c r="AJ528" t="s">
        <v>3272</v>
      </c>
      <c r="AK528" t="s">
        <v>134</v>
      </c>
      <c r="AL528" t="s">
        <v>3273</v>
      </c>
      <c r="AM528" t="s">
        <v>3272</v>
      </c>
      <c r="AN528" t="s">
        <v>134</v>
      </c>
      <c r="AO528" t="s">
        <v>3273</v>
      </c>
      <c r="AP528" s="18">
        <v>1.5092839199999999E-2</v>
      </c>
      <c r="AQ528" t="s">
        <v>123</v>
      </c>
      <c r="AR528" t="b">
        <f>ISNUMBER(SEARCH('Consulta Por Puntos Baloto'!$E$5,B528,1))</f>
        <v>0</v>
      </c>
      <c r="AS528">
        <f t="shared" si="16"/>
        <v>35</v>
      </c>
      <c r="AT528" t="str">
        <f t="shared" si="17"/>
        <v>Punto red</v>
      </c>
    </row>
    <row r="529" spans="1:46">
      <c r="A529" t="s">
        <v>3274</v>
      </c>
      <c r="B529" t="s">
        <v>3275</v>
      </c>
      <c r="C529" s="18">
        <v>1.3942376263</v>
      </c>
      <c r="D529" t="s">
        <v>463</v>
      </c>
      <c r="E529" t="s">
        <v>128</v>
      </c>
      <c r="F529" t="s">
        <v>464</v>
      </c>
      <c r="G529" s="18">
        <v>0.56299478670000003</v>
      </c>
      <c r="H529" t="s">
        <v>64</v>
      </c>
      <c r="I529" t="s">
        <v>130</v>
      </c>
      <c r="J529" t="s">
        <v>1149</v>
      </c>
      <c r="K529" s="18">
        <v>2.3215239829000001</v>
      </c>
      <c r="L529" t="s">
        <v>64</v>
      </c>
      <c r="M529" t="s">
        <v>130</v>
      </c>
      <c r="N529" t="s">
        <v>714</v>
      </c>
      <c r="O529" s="18">
        <v>2.6206535081000002</v>
      </c>
      <c r="P529" t="s">
        <v>588</v>
      </c>
      <c r="Q529" t="s">
        <v>134</v>
      </c>
      <c r="R529" t="s">
        <v>589</v>
      </c>
      <c r="S529" s="18">
        <v>2.0490061221000002</v>
      </c>
      <c r="T529" t="s">
        <v>469</v>
      </c>
      <c r="U529" t="s">
        <v>130</v>
      </c>
      <c r="V529" t="s">
        <v>470</v>
      </c>
      <c r="W529" s="18">
        <v>1.1358056032999999</v>
      </c>
      <c r="X529" t="s">
        <v>64</v>
      </c>
      <c r="Y529" t="s">
        <v>130</v>
      </c>
      <c r="Z529" t="s">
        <v>690</v>
      </c>
      <c r="AA529" s="18">
        <v>1.3429752561999999</v>
      </c>
      <c r="AB529" s="19" t="s">
        <v>1195</v>
      </c>
      <c r="AC529" t="s">
        <v>128</v>
      </c>
      <c r="AD529" t="s">
        <v>1196</v>
      </c>
      <c r="AE529" s="18">
        <v>0.50845319590000004</v>
      </c>
      <c r="AF529" t="s">
        <v>3208</v>
      </c>
      <c r="AG529" t="s">
        <v>143</v>
      </c>
      <c r="AH529" t="s">
        <v>3209</v>
      </c>
      <c r="AI529" s="18">
        <v>0.1896473075</v>
      </c>
      <c r="AJ529" t="s">
        <v>3210</v>
      </c>
      <c r="AK529" t="s">
        <v>134</v>
      </c>
      <c r="AL529" t="s">
        <v>3211</v>
      </c>
      <c r="AM529" t="s">
        <v>3210</v>
      </c>
      <c r="AN529" t="s">
        <v>134</v>
      </c>
      <c r="AO529" t="s">
        <v>3211</v>
      </c>
      <c r="AP529" s="18">
        <v>0.1896473075</v>
      </c>
      <c r="AQ529" t="s">
        <v>123</v>
      </c>
      <c r="AR529" t="b">
        <f>ISNUMBER(SEARCH('Consulta Por Puntos Baloto'!$E$5,B529,1))</f>
        <v>0</v>
      </c>
      <c r="AS529">
        <f t="shared" si="16"/>
        <v>35</v>
      </c>
      <c r="AT529" t="str">
        <f t="shared" si="17"/>
        <v>Punto red</v>
      </c>
    </row>
    <row r="530" spans="1:46">
      <c r="A530" t="s">
        <v>3276</v>
      </c>
      <c r="B530" t="s">
        <v>3277</v>
      </c>
      <c r="C530" s="18">
        <v>1.8827811973999999</v>
      </c>
      <c r="D530" t="s">
        <v>463</v>
      </c>
      <c r="E530" t="s">
        <v>128</v>
      </c>
      <c r="F530" t="s">
        <v>464</v>
      </c>
      <c r="G530" s="18">
        <v>0.63482441749999996</v>
      </c>
      <c r="H530" t="s">
        <v>64</v>
      </c>
      <c r="I530" t="s">
        <v>130</v>
      </c>
      <c r="J530" t="s">
        <v>1149</v>
      </c>
      <c r="K530" s="18">
        <v>1.8137880355</v>
      </c>
      <c r="L530" t="s">
        <v>64</v>
      </c>
      <c r="M530" t="s">
        <v>130</v>
      </c>
      <c r="N530" t="s">
        <v>714</v>
      </c>
      <c r="O530" s="18">
        <v>2.1214813915000001</v>
      </c>
      <c r="P530" t="s">
        <v>588</v>
      </c>
      <c r="Q530" t="s">
        <v>134</v>
      </c>
      <c r="R530" t="s">
        <v>589</v>
      </c>
      <c r="S530" s="18">
        <v>1.8589613447</v>
      </c>
      <c r="T530" t="s">
        <v>469</v>
      </c>
      <c r="U530" t="s">
        <v>130</v>
      </c>
      <c r="V530" t="s">
        <v>470</v>
      </c>
      <c r="W530" s="18">
        <v>1.6638036614</v>
      </c>
      <c r="X530" t="s">
        <v>64</v>
      </c>
      <c r="Y530" t="s">
        <v>130</v>
      </c>
      <c r="Z530" t="s">
        <v>690</v>
      </c>
      <c r="AA530" s="18">
        <v>1.8459024723999999</v>
      </c>
      <c r="AB530" s="19" t="s">
        <v>1195</v>
      </c>
      <c r="AC530" t="s">
        <v>128</v>
      </c>
      <c r="AD530" t="s">
        <v>1196</v>
      </c>
      <c r="AE530" s="18">
        <v>0.29673465199999999</v>
      </c>
      <c r="AF530" t="s">
        <v>445</v>
      </c>
      <c r="AG530" t="s">
        <v>143</v>
      </c>
      <c r="AH530" t="s">
        <v>3278</v>
      </c>
      <c r="AI530" s="18">
        <v>9.5748579099999995E-2</v>
      </c>
      <c r="AJ530" t="s">
        <v>3279</v>
      </c>
      <c r="AK530" t="s">
        <v>134</v>
      </c>
      <c r="AL530" t="s">
        <v>3280</v>
      </c>
      <c r="AM530" t="s">
        <v>3279</v>
      </c>
      <c r="AN530" t="s">
        <v>134</v>
      </c>
      <c r="AO530" t="s">
        <v>3280</v>
      </c>
      <c r="AP530" s="18">
        <v>9.5748579099999995E-2</v>
      </c>
      <c r="AQ530" t="s">
        <v>123</v>
      </c>
      <c r="AR530" t="b">
        <f>ISNUMBER(SEARCH('Consulta Por Puntos Baloto'!$E$5,B530,1))</f>
        <v>0</v>
      </c>
      <c r="AS530">
        <f t="shared" si="16"/>
        <v>35</v>
      </c>
      <c r="AT530" t="str">
        <f t="shared" si="17"/>
        <v>Punto red</v>
      </c>
    </row>
    <row r="531" spans="1:46">
      <c r="A531" t="s">
        <v>3281</v>
      </c>
      <c r="B531" t="s">
        <v>3282</v>
      </c>
      <c r="C531" s="18">
        <v>1.2811443412000001</v>
      </c>
      <c r="D531" t="s">
        <v>584</v>
      </c>
      <c r="E531" t="s">
        <v>128</v>
      </c>
      <c r="F531" t="s">
        <v>585</v>
      </c>
      <c r="G531" s="18">
        <v>1.1071169625999999</v>
      </c>
      <c r="H531" t="s">
        <v>64</v>
      </c>
      <c r="I531" t="s">
        <v>130</v>
      </c>
      <c r="J531" t="s">
        <v>714</v>
      </c>
      <c r="K531" s="18">
        <v>1.1071169625999999</v>
      </c>
      <c r="L531" t="s">
        <v>64</v>
      </c>
      <c r="M531" t="s">
        <v>130</v>
      </c>
      <c r="N531" t="s">
        <v>714</v>
      </c>
      <c r="O531" s="18">
        <v>1.9557713897</v>
      </c>
      <c r="P531" t="s">
        <v>588</v>
      </c>
      <c r="Q531" t="s">
        <v>134</v>
      </c>
      <c r="R531" t="s">
        <v>589</v>
      </c>
      <c r="S531" s="18">
        <v>2.5651981868</v>
      </c>
      <c r="T531" t="s">
        <v>469</v>
      </c>
      <c r="U531" t="s">
        <v>130</v>
      </c>
      <c r="V531" t="s">
        <v>470</v>
      </c>
      <c r="W531" s="18">
        <v>1.9817454628</v>
      </c>
      <c r="X531" t="s">
        <v>64</v>
      </c>
      <c r="Y531" t="s">
        <v>130</v>
      </c>
      <c r="Z531" t="s">
        <v>590</v>
      </c>
      <c r="AA531" s="18">
        <v>2.5651981868</v>
      </c>
      <c r="AB531" t="s">
        <v>591</v>
      </c>
      <c r="AC531" t="s">
        <v>128</v>
      </c>
      <c r="AD531" t="s">
        <v>592</v>
      </c>
      <c r="AE531" s="18">
        <v>0.1186904872</v>
      </c>
      <c r="AF531" t="s">
        <v>3283</v>
      </c>
      <c r="AG531" t="s">
        <v>143</v>
      </c>
      <c r="AH531" t="s">
        <v>3284</v>
      </c>
      <c r="AI531" s="18">
        <v>1.5775656999999998E-2</v>
      </c>
      <c r="AJ531" t="s">
        <v>3285</v>
      </c>
      <c r="AK531" t="s">
        <v>134</v>
      </c>
      <c r="AL531" t="s">
        <v>3286</v>
      </c>
      <c r="AM531" t="s">
        <v>3285</v>
      </c>
      <c r="AN531" t="s">
        <v>134</v>
      </c>
      <c r="AO531" t="s">
        <v>3286</v>
      </c>
      <c r="AP531" s="18">
        <v>1.5775656999999998E-2</v>
      </c>
      <c r="AQ531" t="s">
        <v>123</v>
      </c>
      <c r="AR531" t="b">
        <f>ISNUMBER(SEARCH('Consulta Por Puntos Baloto'!$E$5,B531,1))</f>
        <v>0</v>
      </c>
      <c r="AS531">
        <f t="shared" si="16"/>
        <v>35</v>
      </c>
      <c r="AT531" t="str">
        <f t="shared" si="17"/>
        <v>Punto red</v>
      </c>
    </row>
    <row r="532" spans="1:46">
      <c r="A532" t="s">
        <v>3287</v>
      </c>
      <c r="B532" t="s">
        <v>3288</v>
      </c>
      <c r="C532" s="18">
        <v>0.55669371860000005</v>
      </c>
      <c r="D532" t="s">
        <v>584</v>
      </c>
      <c r="E532" t="s">
        <v>128</v>
      </c>
      <c r="F532" t="s">
        <v>585</v>
      </c>
      <c r="G532" s="18">
        <v>0.21632809610000001</v>
      </c>
      <c r="H532" t="s">
        <v>64</v>
      </c>
      <c r="I532" t="s">
        <v>130</v>
      </c>
      <c r="J532" t="s">
        <v>714</v>
      </c>
      <c r="K532" s="18">
        <v>0.21632809610000001</v>
      </c>
      <c r="L532" t="s">
        <v>64</v>
      </c>
      <c r="M532" t="s">
        <v>130</v>
      </c>
      <c r="N532" t="s">
        <v>714</v>
      </c>
      <c r="O532" s="18">
        <v>1.7765496806000001</v>
      </c>
      <c r="P532" t="s">
        <v>588</v>
      </c>
      <c r="Q532" t="s">
        <v>134</v>
      </c>
      <c r="R532" t="s">
        <v>589</v>
      </c>
      <c r="S532" s="18">
        <v>1.7777352572</v>
      </c>
      <c r="T532" t="s">
        <v>469</v>
      </c>
      <c r="U532" t="s">
        <v>130</v>
      </c>
      <c r="V532" t="s">
        <v>470</v>
      </c>
      <c r="W532" s="18">
        <v>1.8115863808999999</v>
      </c>
      <c r="X532" t="s">
        <v>64</v>
      </c>
      <c r="Y532" t="s">
        <v>130</v>
      </c>
      <c r="Z532" t="s">
        <v>590</v>
      </c>
      <c r="AA532" s="18">
        <v>1.7777352572</v>
      </c>
      <c r="AB532" t="s">
        <v>591</v>
      </c>
      <c r="AC532" t="s">
        <v>128</v>
      </c>
      <c r="AD532" t="s">
        <v>592</v>
      </c>
      <c r="AE532" s="18">
        <v>0.3632595159</v>
      </c>
      <c r="AF532" t="s">
        <v>3289</v>
      </c>
      <c r="AG532" t="s">
        <v>143</v>
      </c>
      <c r="AH532" t="s">
        <v>3290</v>
      </c>
      <c r="AI532" s="18">
        <v>0.24635650549999999</v>
      </c>
      <c r="AJ532" t="s">
        <v>3291</v>
      </c>
      <c r="AK532" t="s">
        <v>134</v>
      </c>
      <c r="AL532" t="s">
        <v>3292</v>
      </c>
      <c r="AM532" t="s">
        <v>64</v>
      </c>
      <c r="AN532" t="s">
        <v>130</v>
      </c>
      <c r="AO532" t="s">
        <v>714</v>
      </c>
      <c r="AP532" s="18">
        <v>0.21632809610000001</v>
      </c>
      <c r="AQ532" t="s">
        <v>123</v>
      </c>
      <c r="AR532" t="b">
        <f>ISNUMBER(SEARCH('Consulta Por Puntos Baloto'!$E$5,B532,1))</f>
        <v>0</v>
      </c>
      <c r="AS532">
        <f t="shared" si="16"/>
        <v>7</v>
      </c>
      <c r="AT532" t="str">
        <f t="shared" si="17"/>
        <v>Cajero automático</v>
      </c>
    </row>
    <row r="533" spans="1:46">
      <c r="A533" t="s">
        <v>3287</v>
      </c>
      <c r="B533" t="s">
        <v>3288</v>
      </c>
      <c r="C533" s="18">
        <v>0.55669371860000005</v>
      </c>
      <c r="D533" t="s">
        <v>584</v>
      </c>
      <c r="E533" t="s">
        <v>128</v>
      </c>
      <c r="F533" t="s">
        <v>585</v>
      </c>
      <c r="G533" s="18">
        <v>0.21632809610000001</v>
      </c>
      <c r="H533" t="s">
        <v>64</v>
      </c>
      <c r="I533" t="s">
        <v>130</v>
      </c>
      <c r="J533" t="s">
        <v>714</v>
      </c>
      <c r="K533" s="18">
        <v>0.21632809610000001</v>
      </c>
      <c r="L533" t="s">
        <v>64</v>
      </c>
      <c r="M533" t="s">
        <v>130</v>
      </c>
      <c r="N533" t="s">
        <v>714</v>
      </c>
      <c r="O533" s="18">
        <v>1.7765496806000001</v>
      </c>
      <c r="P533" t="s">
        <v>588</v>
      </c>
      <c r="Q533" t="s">
        <v>134</v>
      </c>
      <c r="R533" t="s">
        <v>589</v>
      </c>
      <c r="S533" s="18">
        <v>1.7777352572</v>
      </c>
      <c r="T533" t="s">
        <v>469</v>
      </c>
      <c r="U533" t="s">
        <v>130</v>
      </c>
      <c r="V533" t="s">
        <v>470</v>
      </c>
      <c r="W533" s="18">
        <v>1.8115863808999999</v>
      </c>
      <c r="X533" t="s">
        <v>64</v>
      </c>
      <c r="Y533" t="s">
        <v>130</v>
      </c>
      <c r="Z533" t="s">
        <v>590</v>
      </c>
      <c r="AA533" s="18">
        <v>1.7777352572</v>
      </c>
      <c r="AB533" t="s">
        <v>591</v>
      </c>
      <c r="AC533" t="s">
        <v>128</v>
      </c>
      <c r="AD533" t="s">
        <v>592</v>
      </c>
      <c r="AE533" s="18">
        <v>0.3632595159</v>
      </c>
      <c r="AF533" t="s">
        <v>3289</v>
      </c>
      <c r="AG533" t="s">
        <v>143</v>
      </c>
      <c r="AH533" t="s">
        <v>3290</v>
      </c>
      <c r="AI533" s="18">
        <v>0.24635650549999999</v>
      </c>
      <c r="AJ533" t="s">
        <v>3291</v>
      </c>
      <c r="AK533" t="s">
        <v>134</v>
      </c>
      <c r="AL533" t="s">
        <v>3292</v>
      </c>
      <c r="AM533" t="s">
        <v>64</v>
      </c>
      <c r="AN533" t="s">
        <v>130</v>
      </c>
      <c r="AO533" t="s">
        <v>714</v>
      </c>
      <c r="AP533" s="18">
        <v>0.21632809610000001</v>
      </c>
      <c r="AQ533" t="s">
        <v>123</v>
      </c>
      <c r="AR533" t="b">
        <f>ISNUMBER(SEARCH('Consulta Por Puntos Baloto'!$E$5,B533,1))</f>
        <v>0</v>
      </c>
      <c r="AS533">
        <f t="shared" si="16"/>
        <v>7</v>
      </c>
      <c r="AT533" t="str">
        <f t="shared" si="17"/>
        <v>Cajero automático</v>
      </c>
    </row>
    <row r="534" spans="1:46">
      <c r="A534" t="s">
        <v>3293</v>
      </c>
      <c r="B534" t="s">
        <v>3294</v>
      </c>
      <c r="C534" s="18">
        <v>2.0264279470000002</v>
      </c>
      <c r="D534" t="s">
        <v>584</v>
      </c>
      <c r="E534" t="s">
        <v>128</v>
      </c>
      <c r="F534" t="s">
        <v>585</v>
      </c>
      <c r="G534" s="18">
        <v>0.37402961109999999</v>
      </c>
      <c r="H534" t="s">
        <v>64</v>
      </c>
      <c r="I534" t="s">
        <v>130</v>
      </c>
      <c r="J534" t="s">
        <v>629</v>
      </c>
      <c r="K534" s="18">
        <v>0.37725224550000003</v>
      </c>
      <c r="L534" t="s">
        <v>64</v>
      </c>
      <c r="M534" t="s">
        <v>130</v>
      </c>
      <c r="N534" t="s">
        <v>629</v>
      </c>
      <c r="O534" s="18">
        <v>4.2921854506999999</v>
      </c>
      <c r="P534" t="s">
        <v>588</v>
      </c>
      <c r="Q534" t="s">
        <v>134</v>
      </c>
      <c r="R534" t="s">
        <v>589</v>
      </c>
      <c r="S534" s="18">
        <v>1.8489747914000001</v>
      </c>
      <c r="T534" t="s">
        <v>469</v>
      </c>
      <c r="U534" t="s">
        <v>130</v>
      </c>
      <c r="V534" t="s">
        <v>470</v>
      </c>
      <c r="W534" s="18">
        <v>4.0228108288</v>
      </c>
      <c r="X534" t="s">
        <v>620</v>
      </c>
      <c r="Y534" t="s">
        <v>130</v>
      </c>
      <c r="Z534" t="s">
        <v>621</v>
      </c>
      <c r="AA534" s="18">
        <v>1.8489747914000001</v>
      </c>
      <c r="AB534" t="s">
        <v>591</v>
      </c>
      <c r="AC534" t="s">
        <v>128</v>
      </c>
      <c r="AD534" t="s">
        <v>592</v>
      </c>
      <c r="AE534" s="18">
        <v>1.9762361799999999E-2</v>
      </c>
      <c r="AF534" t="s">
        <v>3295</v>
      </c>
      <c r="AG534" t="s">
        <v>143</v>
      </c>
      <c r="AH534" t="s">
        <v>3296</v>
      </c>
      <c r="AI534" s="18">
        <v>0.33253500920000001</v>
      </c>
      <c r="AJ534" t="s">
        <v>3297</v>
      </c>
      <c r="AK534" t="s">
        <v>134</v>
      </c>
      <c r="AL534" t="s">
        <v>3298</v>
      </c>
      <c r="AM534" t="s">
        <v>3295</v>
      </c>
      <c r="AN534" t="s">
        <v>143</v>
      </c>
      <c r="AO534" t="s">
        <v>3296</v>
      </c>
      <c r="AP534" s="18">
        <v>1.9762361799999999E-2</v>
      </c>
      <c r="AQ534" t="s">
        <v>123</v>
      </c>
      <c r="AR534" t="b">
        <f>ISNUMBER(SEARCH('Consulta Por Puntos Baloto'!$E$5,B534,1))</f>
        <v>0</v>
      </c>
      <c r="AS534">
        <f t="shared" si="16"/>
        <v>31</v>
      </c>
      <c r="AT534" t="str">
        <f t="shared" si="17"/>
        <v>Punto pago</v>
      </c>
    </row>
    <row r="535" spans="1:46">
      <c r="A535" t="s">
        <v>3299</v>
      </c>
      <c r="B535" t="s">
        <v>3300</v>
      </c>
      <c r="C535" s="18">
        <v>2.1851928564</v>
      </c>
      <c r="D535" t="s">
        <v>584</v>
      </c>
      <c r="E535" t="s">
        <v>128</v>
      </c>
      <c r="F535" t="s">
        <v>585</v>
      </c>
      <c r="G535" s="18">
        <v>0.22428554210000001</v>
      </c>
      <c r="H535" t="s">
        <v>64</v>
      </c>
      <c r="I535" t="s">
        <v>130</v>
      </c>
      <c r="J535" t="s">
        <v>629</v>
      </c>
      <c r="K535" s="18">
        <v>0.2268882311</v>
      </c>
      <c r="L535" t="s">
        <v>64</v>
      </c>
      <c r="M535" t="s">
        <v>130</v>
      </c>
      <c r="N535" t="s">
        <v>629</v>
      </c>
      <c r="O535" s="18">
        <v>4.3008327185999997</v>
      </c>
      <c r="P535" t="s">
        <v>173</v>
      </c>
      <c r="Q535" t="s">
        <v>134</v>
      </c>
      <c r="R535" t="s">
        <v>174</v>
      </c>
      <c r="S535" s="18">
        <v>1.9867704321999999</v>
      </c>
      <c r="T535" t="s">
        <v>469</v>
      </c>
      <c r="U535" t="s">
        <v>130</v>
      </c>
      <c r="V535" t="s">
        <v>470</v>
      </c>
      <c r="W535" s="18">
        <v>3.9908936510999999</v>
      </c>
      <c r="X535" t="s">
        <v>620</v>
      </c>
      <c r="Y535" t="s">
        <v>130</v>
      </c>
      <c r="Z535" t="s">
        <v>621</v>
      </c>
      <c r="AA535" s="18">
        <v>1.9867704321999999</v>
      </c>
      <c r="AB535" t="s">
        <v>591</v>
      </c>
      <c r="AC535" t="s">
        <v>128</v>
      </c>
      <c r="AD535" t="s">
        <v>592</v>
      </c>
      <c r="AE535" s="18">
        <v>3.4159099700000001E-2</v>
      </c>
      <c r="AF535" t="s">
        <v>3301</v>
      </c>
      <c r="AG535" t="s">
        <v>143</v>
      </c>
      <c r="AH535" t="s">
        <v>3302</v>
      </c>
      <c r="AI535" s="18">
        <v>0.28145124589999998</v>
      </c>
      <c r="AJ535" t="s">
        <v>3297</v>
      </c>
      <c r="AK535" t="s">
        <v>134</v>
      </c>
      <c r="AL535" t="s">
        <v>3298</v>
      </c>
      <c r="AM535" t="s">
        <v>3301</v>
      </c>
      <c r="AN535" t="s">
        <v>143</v>
      </c>
      <c r="AO535" t="s">
        <v>3302</v>
      </c>
      <c r="AP535" s="18">
        <v>3.4159099700000001E-2</v>
      </c>
      <c r="AQ535" t="s">
        <v>123</v>
      </c>
      <c r="AR535" t="b">
        <f>ISNUMBER(SEARCH('Consulta Por Puntos Baloto'!$E$5,B535,1))</f>
        <v>0</v>
      </c>
      <c r="AS535">
        <f t="shared" si="16"/>
        <v>31</v>
      </c>
      <c r="AT535" t="str">
        <f t="shared" si="17"/>
        <v>Punto pago</v>
      </c>
    </row>
    <row r="536" spans="1:46">
      <c r="A536" t="s">
        <v>3303</v>
      </c>
      <c r="B536" t="s">
        <v>3304</v>
      </c>
      <c r="C536" s="18">
        <v>2.2631131221</v>
      </c>
      <c r="D536" t="s">
        <v>584</v>
      </c>
      <c r="E536" t="s">
        <v>128</v>
      </c>
      <c r="F536" t="s">
        <v>585</v>
      </c>
      <c r="G536" s="18">
        <v>0.63707383910000004</v>
      </c>
      <c r="H536" t="s">
        <v>64</v>
      </c>
      <c r="I536" t="s">
        <v>130</v>
      </c>
      <c r="J536" t="s">
        <v>629</v>
      </c>
      <c r="K536" s="18">
        <v>0.64069771289999999</v>
      </c>
      <c r="L536" t="s">
        <v>64</v>
      </c>
      <c r="M536" t="s">
        <v>130</v>
      </c>
      <c r="N536" t="s">
        <v>629</v>
      </c>
      <c r="O536" s="18">
        <v>4.5198325746999997</v>
      </c>
      <c r="P536" t="s">
        <v>588</v>
      </c>
      <c r="Q536" t="s">
        <v>134</v>
      </c>
      <c r="R536" t="s">
        <v>589</v>
      </c>
      <c r="S536" s="18">
        <v>1.6656106029</v>
      </c>
      <c r="T536" t="s">
        <v>469</v>
      </c>
      <c r="U536" t="s">
        <v>130</v>
      </c>
      <c r="V536" t="s">
        <v>470</v>
      </c>
      <c r="W536" s="18">
        <v>4.5395790330999999</v>
      </c>
      <c r="X536" t="s">
        <v>64</v>
      </c>
      <c r="Y536" t="s">
        <v>130</v>
      </c>
      <c r="Z536" t="s">
        <v>690</v>
      </c>
      <c r="AA536" s="18">
        <v>1.6656106029</v>
      </c>
      <c r="AB536" t="s">
        <v>591</v>
      </c>
      <c r="AC536" t="s">
        <v>128</v>
      </c>
      <c r="AD536" t="s">
        <v>592</v>
      </c>
      <c r="AE536" s="18">
        <v>0.16080416310000001</v>
      </c>
      <c r="AF536" t="s">
        <v>3305</v>
      </c>
      <c r="AG536" t="s">
        <v>143</v>
      </c>
      <c r="AH536" t="s">
        <v>3306</v>
      </c>
      <c r="AI536" s="18">
        <v>7.8690650000000001E-2</v>
      </c>
      <c r="AJ536" t="s">
        <v>3307</v>
      </c>
      <c r="AK536" t="s">
        <v>134</v>
      </c>
      <c r="AL536" t="s">
        <v>3308</v>
      </c>
      <c r="AM536" t="s">
        <v>3307</v>
      </c>
      <c r="AN536" t="s">
        <v>134</v>
      </c>
      <c r="AO536" t="s">
        <v>3308</v>
      </c>
      <c r="AP536" s="18">
        <v>7.8690650000000001E-2</v>
      </c>
      <c r="AQ536" t="s">
        <v>123</v>
      </c>
      <c r="AR536" t="b">
        <f>ISNUMBER(SEARCH('Consulta Por Puntos Baloto'!$E$5,B536,1))</f>
        <v>0</v>
      </c>
      <c r="AS536">
        <f t="shared" si="16"/>
        <v>35</v>
      </c>
      <c r="AT536" t="str">
        <f t="shared" si="17"/>
        <v>Punto red</v>
      </c>
    </row>
    <row r="537" spans="1:46">
      <c r="A537" t="s">
        <v>3309</v>
      </c>
      <c r="B537" t="s">
        <v>3310</v>
      </c>
      <c r="C537" s="18">
        <v>2.3500687178000002</v>
      </c>
      <c r="D537" t="s">
        <v>584</v>
      </c>
      <c r="E537" t="s">
        <v>128</v>
      </c>
      <c r="F537" t="s">
        <v>585</v>
      </c>
      <c r="G537" s="18">
        <v>0.7738506584</v>
      </c>
      <c r="H537" t="s">
        <v>64</v>
      </c>
      <c r="I537" t="s">
        <v>130</v>
      </c>
      <c r="J537" t="s">
        <v>629</v>
      </c>
      <c r="K537" s="18">
        <v>0.77714798880000002</v>
      </c>
      <c r="L537" t="s">
        <v>64</v>
      </c>
      <c r="M537" t="s">
        <v>130</v>
      </c>
      <c r="N537" t="s">
        <v>629</v>
      </c>
      <c r="O537" s="18">
        <v>4.5928411590999998</v>
      </c>
      <c r="P537" t="s">
        <v>588</v>
      </c>
      <c r="Q537" t="s">
        <v>134</v>
      </c>
      <c r="R537" t="s">
        <v>589</v>
      </c>
      <c r="S537" s="18">
        <v>1.6648822703999999</v>
      </c>
      <c r="T537" t="s">
        <v>469</v>
      </c>
      <c r="U537" t="s">
        <v>130</v>
      </c>
      <c r="V537" t="s">
        <v>470</v>
      </c>
      <c r="W537" s="18">
        <v>4.4871326506999996</v>
      </c>
      <c r="X537" t="s">
        <v>64</v>
      </c>
      <c r="Y537" t="s">
        <v>130</v>
      </c>
      <c r="Z537" t="s">
        <v>690</v>
      </c>
      <c r="AA537" s="18">
        <v>1.6648822703999999</v>
      </c>
      <c r="AB537" t="s">
        <v>591</v>
      </c>
      <c r="AC537" t="s">
        <v>128</v>
      </c>
      <c r="AD537" t="s">
        <v>592</v>
      </c>
      <c r="AE537" s="18">
        <v>0</v>
      </c>
      <c r="AF537" t="s">
        <v>3305</v>
      </c>
      <c r="AG537" t="s">
        <v>143</v>
      </c>
      <c r="AH537" t="s">
        <v>3306</v>
      </c>
      <c r="AI537" s="18">
        <v>3.02227022E-2</v>
      </c>
      <c r="AJ537" t="s">
        <v>3311</v>
      </c>
      <c r="AK537" t="s">
        <v>134</v>
      </c>
      <c r="AL537" t="s">
        <v>3312</v>
      </c>
      <c r="AM537" t="s">
        <v>3305</v>
      </c>
      <c r="AN537" t="s">
        <v>143</v>
      </c>
      <c r="AO537" t="s">
        <v>3306</v>
      </c>
      <c r="AP537" s="18">
        <v>0</v>
      </c>
      <c r="AQ537" t="s">
        <v>123</v>
      </c>
      <c r="AR537" t="b">
        <f>ISNUMBER(SEARCH('Consulta Por Puntos Baloto'!$E$5,B537,1))</f>
        <v>0</v>
      </c>
      <c r="AS537">
        <f t="shared" si="16"/>
        <v>31</v>
      </c>
      <c r="AT537" t="str">
        <f t="shared" si="17"/>
        <v>Punto pago</v>
      </c>
    </row>
    <row r="538" spans="1:46">
      <c r="A538" t="s">
        <v>3313</v>
      </c>
      <c r="B538" t="s">
        <v>3314</v>
      </c>
      <c r="C538" s="18">
        <v>2.3139968979000001</v>
      </c>
      <c r="D538" t="s">
        <v>584</v>
      </c>
      <c r="E538" t="s">
        <v>128</v>
      </c>
      <c r="F538" t="s">
        <v>585</v>
      </c>
      <c r="G538" s="18">
        <v>0.80944708040000002</v>
      </c>
      <c r="H538" t="s">
        <v>64</v>
      </c>
      <c r="I538" t="s">
        <v>130</v>
      </c>
      <c r="J538" t="s">
        <v>629</v>
      </c>
      <c r="K538" s="18">
        <v>0.81288454850000003</v>
      </c>
      <c r="L538" t="s">
        <v>64</v>
      </c>
      <c r="M538" t="s">
        <v>130</v>
      </c>
      <c r="N538" t="s">
        <v>629</v>
      </c>
      <c r="O538" s="18">
        <v>4.5524420688999996</v>
      </c>
      <c r="P538" t="s">
        <v>588</v>
      </c>
      <c r="Q538" t="s">
        <v>134</v>
      </c>
      <c r="R538" t="s">
        <v>589</v>
      </c>
      <c r="S538" s="18">
        <v>1.6136546223999999</v>
      </c>
      <c r="T538" t="s">
        <v>469</v>
      </c>
      <c r="U538" t="s">
        <v>130</v>
      </c>
      <c r="V538" t="s">
        <v>470</v>
      </c>
      <c r="W538" s="18">
        <v>4.4343670014000001</v>
      </c>
      <c r="X538" t="s">
        <v>64</v>
      </c>
      <c r="Y538" t="s">
        <v>130</v>
      </c>
      <c r="Z538" t="s">
        <v>690</v>
      </c>
      <c r="AA538" s="18">
        <v>1.6136546223999999</v>
      </c>
      <c r="AB538" t="s">
        <v>591</v>
      </c>
      <c r="AC538" t="s">
        <v>128</v>
      </c>
      <c r="AD538" t="s">
        <v>592</v>
      </c>
      <c r="AE538" s="18">
        <v>4.6902686499999999E-2</v>
      </c>
      <c r="AF538" t="s">
        <v>3315</v>
      </c>
      <c r="AG538" t="s">
        <v>143</v>
      </c>
      <c r="AH538" t="s">
        <v>3316</v>
      </c>
      <c r="AI538" s="18">
        <v>7.1744483999999997E-2</v>
      </c>
      <c r="AJ538" t="s">
        <v>3311</v>
      </c>
      <c r="AK538" t="s">
        <v>134</v>
      </c>
      <c r="AL538" t="s">
        <v>3312</v>
      </c>
      <c r="AM538" t="s">
        <v>3315</v>
      </c>
      <c r="AN538" t="s">
        <v>143</v>
      </c>
      <c r="AO538" t="s">
        <v>3316</v>
      </c>
      <c r="AP538" s="18">
        <v>4.6902686499999999E-2</v>
      </c>
      <c r="AQ538" t="s">
        <v>123</v>
      </c>
      <c r="AR538" t="b">
        <f>ISNUMBER(SEARCH('Consulta Por Puntos Baloto'!$E$5,B538,1))</f>
        <v>0</v>
      </c>
      <c r="AS538">
        <f t="shared" si="16"/>
        <v>31</v>
      </c>
      <c r="AT538" t="str">
        <f t="shared" si="17"/>
        <v>Punto pago</v>
      </c>
    </row>
    <row r="539" spans="1:46">
      <c r="A539" t="s">
        <v>3317</v>
      </c>
      <c r="B539" t="s">
        <v>3318</v>
      </c>
      <c r="C539" s="18">
        <v>1.6348839728</v>
      </c>
      <c r="D539" t="s">
        <v>584</v>
      </c>
      <c r="E539" t="s">
        <v>128</v>
      </c>
      <c r="F539" t="s">
        <v>585</v>
      </c>
      <c r="G539" s="18">
        <v>0.86003037329999998</v>
      </c>
      <c r="H539" t="s">
        <v>64</v>
      </c>
      <c r="I539" t="s">
        <v>130</v>
      </c>
      <c r="J539" t="s">
        <v>590</v>
      </c>
      <c r="K539" s="18">
        <v>1.1846536767</v>
      </c>
      <c r="L539" t="s">
        <v>64</v>
      </c>
      <c r="M539" t="s">
        <v>130</v>
      </c>
      <c r="N539" t="s">
        <v>714</v>
      </c>
      <c r="O539" s="18">
        <v>0.82780605500000004</v>
      </c>
      <c r="P539" t="s">
        <v>588</v>
      </c>
      <c r="Q539" t="s">
        <v>134</v>
      </c>
      <c r="R539" t="s">
        <v>589</v>
      </c>
      <c r="S539" s="18">
        <v>2.3691308769999999</v>
      </c>
      <c r="T539" t="s">
        <v>469</v>
      </c>
      <c r="U539" t="s">
        <v>130</v>
      </c>
      <c r="V539" t="s">
        <v>470</v>
      </c>
      <c r="W539" s="18">
        <v>0.86241831520000001</v>
      </c>
      <c r="X539" t="s">
        <v>64</v>
      </c>
      <c r="Y539" t="s">
        <v>130</v>
      </c>
      <c r="Z539" t="s">
        <v>590</v>
      </c>
      <c r="AA539" s="18">
        <v>1.6496040807000001</v>
      </c>
      <c r="AB539" t="s">
        <v>637</v>
      </c>
      <c r="AC539" t="s">
        <v>128</v>
      </c>
      <c r="AD539" t="s">
        <v>638</v>
      </c>
      <c r="AE539" s="18">
        <v>0.43114429679999999</v>
      </c>
      <c r="AF539" t="s">
        <v>3234</v>
      </c>
      <c r="AG539" t="s">
        <v>143</v>
      </c>
      <c r="AH539" t="s">
        <v>3235</v>
      </c>
      <c r="AI539" s="18">
        <v>0.29698283910000001</v>
      </c>
      <c r="AJ539" t="s">
        <v>1444</v>
      </c>
      <c r="AK539" t="s">
        <v>134</v>
      </c>
      <c r="AL539" t="s">
        <v>1445</v>
      </c>
      <c r="AM539" t="s">
        <v>1444</v>
      </c>
      <c r="AN539" t="s">
        <v>134</v>
      </c>
      <c r="AO539" t="s">
        <v>1445</v>
      </c>
      <c r="AP539" s="18">
        <v>0.29698283910000001</v>
      </c>
      <c r="AQ539" t="s">
        <v>123</v>
      </c>
      <c r="AR539" t="b">
        <f>ISNUMBER(SEARCH('Consulta Por Puntos Baloto'!$E$5,B539,1))</f>
        <v>0</v>
      </c>
      <c r="AS539">
        <f t="shared" si="16"/>
        <v>35</v>
      </c>
      <c r="AT539" t="str">
        <f t="shared" si="17"/>
        <v>Punto red</v>
      </c>
    </row>
    <row r="540" spans="1:46">
      <c r="A540" t="s">
        <v>3319</v>
      </c>
      <c r="B540" t="s">
        <v>3320</v>
      </c>
      <c r="C540" s="18">
        <v>3.0643885929999999</v>
      </c>
      <c r="D540" t="s">
        <v>463</v>
      </c>
      <c r="E540" t="s">
        <v>128</v>
      </c>
      <c r="F540" t="s">
        <v>464</v>
      </c>
      <c r="G540" s="18">
        <v>0.43199226549999997</v>
      </c>
      <c r="H540" t="s">
        <v>64</v>
      </c>
      <c r="I540" t="s">
        <v>130</v>
      </c>
      <c r="J540" t="s">
        <v>2097</v>
      </c>
      <c r="K540" s="18">
        <v>0.6880179823</v>
      </c>
      <c r="L540" t="s">
        <v>64</v>
      </c>
      <c r="M540" t="s">
        <v>130</v>
      </c>
      <c r="N540" t="s">
        <v>466</v>
      </c>
      <c r="O540" s="18">
        <v>0.48879534520000001</v>
      </c>
      <c r="P540" t="s">
        <v>467</v>
      </c>
      <c r="Q540" t="s">
        <v>134</v>
      </c>
      <c r="R540" t="s">
        <v>468</v>
      </c>
      <c r="S540" s="18">
        <v>4.5736812426000002</v>
      </c>
      <c r="T540" t="s">
        <v>469</v>
      </c>
      <c r="U540" t="s">
        <v>130</v>
      </c>
      <c r="V540" t="s">
        <v>470</v>
      </c>
      <c r="W540" s="18">
        <v>2.633301329</v>
      </c>
      <c r="X540" t="s">
        <v>745</v>
      </c>
      <c r="Y540" t="s">
        <v>130</v>
      </c>
      <c r="Z540" t="s">
        <v>746</v>
      </c>
      <c r="AA540" s="18">
        <v>0.56012174719999996</v>
      </c>
      <c r="AB540" s="19" t="s">
        <v>473</v>
      </c>
      <c r="AC540" t="s">
        <v>128</v>
      </c>
      <c r="AD540" t="s">
        <v>474</v>
      </c>
      <c r="AE540" s="18">
        <v>0.21859437949999999</v>
      </c>
      <c r="AF540" t="s">
        <v>3321</v>
      </c>
      <c r="AG540" t="s">
        <v>143</v>
      </c>
      <c r="AH540" t="s">
        <v>3322</v>
      </c>
      <c r="AI540" s="18">
        <v>0.1055323209</v>
      </c>
      <c r="AJ540" t="s">
        <v>3323</v>
      </c>
      <c r="AK540" t="s">
        <v>134</v>
      </c>
      <c r="AL540" t="s">
        <v>3324</v>
      </c>
      <c r="AM540" t="s">
        <v>3323</v>
      </c>
      <c r="AN540" t="s">
        <v>134</v>
      </c>
      <c r="AO540" t="s">
        <v>3324</v>
      </c>
      <c r="AP540" s="18">
        <v>0.1055323209</v>
      </c>
      <c r="AQ540" t="s">
        <v>123</v>
      </c>
      <c r="AR540" t="b">
        <f>ISNUMBER(SEARCH('Consulta Por Puntos Baloto'!$E$5,B540,1))</f>
        <v>0</v>
      </c>
      <c r="AS540">
        <f t="shared" si="16"/>
        <v>35</v>
      </c>
      <c r="AT540" t="str">
        <f t="shared" si="17"/>
        <v>Punto red</v>
      </c>
    </row>
    <row r="541" spans="1:46">
      <c r="A541" t="s">
        <v>3325</v>
      </c>
      <c r="B541" t="s">
        <v>3326</v>
      </c>
      <c r="C541" s="18">
        <v>3.3871071644000001</v>
      </c>
      <c r="D541" t="s">
        <v>127</v>
      </c>
      <c r="E541" t="s">
        <v>128</v>
      </c>
      <c r="F541" t="s">
        <v>129</v>
      </c>
      <c r="G541" s="18">
        <v>1.3518890442</v>
      </c>
      <c r="H541" t="s">
        <v>64</v>
      </c>
      <c r="I541" t="s">
        <v>130</v>
      </c>
      <c r="J541" t="s">
        <v>1041</v>
      </c>
      <c r="K541" s="18">
        <v>3.8133502470999998</v>
      </c>
      <c r="L541" t="s">
        <v>64</v>
      </c>
      <c r="M541" t="s">
        <v>130</v>
      </c>
      <c r="N541" t="s">
        <v>370</v>
      </c>
      <c r="O541" s="18">
        <v>2.8378927946000001</v>
      </c>
      <c r="P541" t="s">
        <v>133</v>
      </c>
      <c r="Q541" t="s">
        <v>134</v>
      </c>
      <c r="R541" t="s">
        <v>135</v>
      </c>
      <c r="S541" s="18">
        <v>3.7954460784999999</v>
      </c>
      <c r="T541" t="s">
        <v>371</v>
      </c>
      <c r="U541" t="s">
        <v>130</v>
      </c>
      <c r="V541" t="s">
        <v>372</v>
      </c>
      <c r="W541" s="18">
        <v>2.4807464134999999</v>
      </c>
      <c r="X541" t="s">
        <v>64</v>
      </c>
      <c r="Y541" t="s">
        <v>130</v>
      </c>
      <c r="Z541" t="s">
        <v>373</v>
      </c>
      <c r="AA541" s="18">
        <v>2.9667844250000002</v>
      </c>
      <c r="AB541" s="19" t="s">
        <v>963</v>
      </c>
      <c r="AC541" t="s">
        <v>128</v>
      </c>
      <c r="AD541" t="s">
        <v>964</v>
      </c>
      <c r="AE541" s="18">
        <v>0.21289504570000001</v>
      </c>
      <c r="AF541" t="s">
        <v>3327</v>
      </c>
      <c r="AG541" t="s">
        <v>143</v>
      </c>
      <c r="AH541" t="s">
        <v>3328</v>
      </c>
      <c r="AI541" s="18">
        <v>4.16386755E-2</v>
      </c>
      <c r="AJ541" t="s">
        <v>3329</v>
      </c>
      <c r="AK541" t="s">
        <v>134</v>
      </c>
      <c r="AL541" t="s">
        <v>3330</v>
      </c>
      <c r="AM541" t="s">
        <v>3329</v>
      </c>
      <c r="AN541" t="s">
        <v>134</v>
      </c>
      <c r="AO541" t="s">
        <v>3330</v>
      </c>
      <c r="AP541" s="18">
        <v>4.16386755E-2</v>
      </c>
      <c r="AQ541" t="s">
        <v>123</v>
      </c>
      <c r="AR541" t="b">
        <f>ISNUMBER(SEARCH('Consulta Por Puntos Baloto'!$E$5,B541,1))</f>
        <v>0</v>
      </c>
      <c r="AS541">
        <f t="shared" si="16"/>
        <v>35</v>
      </c>
      <c r="AT541" t="str">
        <f t="shared" si="17"/>
        <v>Punto red</v>
      </c>
    </row>
    <row r="542" spans="1:46">
      <c r="A542" t="s">
        <v>3331</v>
      </c>
      <c r="B542" t="s">
        <v>3332</v>
      </c>
      <c r="C542" s="18">
        <v>2.9197204358</v>
      </c>
      <c r="D542" t="s">
        <v>127</v>
      </c>
      <c r="E542" t="s">
        <v>128</v>
      </c>
      <c r="F542" t="s">
        <v>129</v>
      </c>
      <c r="G542" s="18">
        <v>1.0631993789</v>
      </c>
      <c r="H542" t="s">
        <v>64</v>
      </c>
      <c r="I542" t="s">
        <v>130</v>
      </c>
      <c r="J542" t="s">
        <v>1041</v>
      </c>
      <c r="K542" s="18">
        <v>2.8045803090999999</v>
      </c>
      <c r="L542" t="s">
        <v>64</v>
      </c>
      <c r="M542" t="s">
        <v>130</v>
      </c>
      <c r="N542" t="s">
        <v>370</v>
      </c>
      <c r="O542" s="18">
        <v>2.3230813382000002</v>
      </c>
      <c r="P542" t="s">
        <v>133</v>
      </c>
      <c r="Q542" t="s">
        <v>134</v>
      </c>
      <c r="R542" t="s">
        <v>135</v>
      </c>
      <c r="S542" s="18">
        <v>2.5968072021999999</v>
      </c>
      <c r="T542" t="s">
        <v>371</v>
      </c>
      <c r="U542" t="s">
        <v>130</v>
      </c>
      <c r="V542" t="s">
        <v>372</v>
      </c>
      <c r="W542" s="18">
        <v>1.5406390722000001</v>
      </c>
      <c r="X542" t="s">
        <v>64</v>
      </c>
      <c r="Y542" t="s">
        <v>130</v>
      </c>
      <c r="Z542" t="s">
        <v>373</v>
      </c>
      <c r="AA542" s="18">
        <v>1.743763709</v>
      </c>
      <c r="AB542" s="19" t="s">
        <v>963</v>
      </c>
      <c r="AC542" t="s">
        <v>128</v>
      </c>
      <c r="AD542" t="s">
        <v>964</v>
      </c>
      <c r="AE542" s="18">
        <v>9.5369514599999997E-2</v>
      </c>
      <c r="AF542" t="s">
        <v>3333</v>
      </c>
      <c r="AG542" t="s">
        <v>143</v>
      </c>
      <c r="AH542" t="s">
        <v>3334</v>
      </c>
      <c r="AI542" s="18">
        <v>0.1239579222</v>
      </c>
      <c r="AJ542" t="s">
        <v>3335</v>
      </c>
      <c r="AK542" t="s">
        <v>134</v>
      </c>
      <c r="AL542" t="s">
        <v>3336</v>
      </c>
      <c r="AM542" t="s">
        <v>3333</v>
      </c>
      <c r="AN542" t="s">
        <v>143</v>
      </c>
      <c r="AO542" t="s">
        <v>3334</v>
      </c>
      <c r="AP542" s="18">
        <v>9.5369514599999997E-2</v>
      </c>
      <c r="AQ542" t="s">
        <v>123</v>
      </c>
      <c r="AR542" t="b">
        <f>ISNUMBER(SEARCH('Consulta Por Puntos Baloto'!$E$5,B542,1))</f>
        <v>0</v>
      </c>
      <c r="AS542">
        <f t="shared" si="16"/>
        <v>31</v>
      </c>
      <c r="AT542" t="str">
        <f t="shared" si="17"/>
        <v>Punto pago</v>
      </c>
    </row>
    <row r="543" spans="1:46">
      <c r="A543" t="s">
        <v>3337</v>
      </c>
      <c r="B543" t="s">
        <v>3338</v>
      </c>
      <c r="C543" s="18">
        <v>0.25310142959999998</v>
      </c>
      <c r="D543" t="s">
        <v>563</v>
      </c>
      <c r="E543" t="s">
        <v>128</v>
      </c>
      <c r="F543" t="s">
        <v>564</v>
      </c>
      <c r="G543" s="18">
        <v>0.41274884249999999</v>
      </c>
      <c r="H543" t="s">
        <v>64</v>
      </c>
      <c r="I543" t="s">
        <v>130</v>
      </c>
      <c r="J543" t="s">
        <v>885</v>
      </c>
      <c r="K543" s="18">
        <v>0.68276614660000001</v>
      </c>
      <c r="L543" t="s">
        <v>138</v>
      </c>
      <c r="M543" t="s">
        <v>130</v>
      </c>
      <c r="N543" t="s">
        <v>139</v>
      </c>
      <c r="O543" s="18">
        <v>1.2866936685999999</v>
      </c>
      <c r="P543" t="s">
        <v>453</v>
      </c>
      <c r="Q543" t="s">
        <v>134</v>
      </c>
      <c r="R543" t="s">
        <v>454</v>
      </c>
      <c r="S543" s="18">
        <v>1.4086990833999999</v>
      </c>
      <c r="T543" t="s">
        <v>136</v>
      </c>
      <c r="U543" t="s">
        <v>130</v>
      </c>
      <c r="V543" t="s">
        <v>137</v>
      </c>
      <c r="W543" s="18">
        <v>0.47415006050000003</v>
      </c>
      <c r="X543" t="s">
        <v>64</v>
      </c>
      <c r="Y543" t="s">
        <v>130</v>
      </c>
      <c r="Z543" t="s">
        <v>569</v>
      </c>
      <c r="AA543" s="18">
        <v>0.68276614660000001</v>
      </c>
      <c r="AB543" s="19" t="s">
        <v>455</v>
      </c>
      <c r="AC543" t="s">
        <v>128</v>
      </c>
      <c r="AD543" t="s">
        <v>456</v>
      </c>
      <c r="AE543" s="18">
        <v>0.29252488069999999</v>
      </c>
      <c r="AF543" t="s">
        <v>886</v>
      </c>
      <c r="AG543" t="s">
        <v>143</v>
      </c>
      <c r="AH543" t="s">
        <v>887</v>
      </c>
      <c r="AI543" s="18">
        <v>2.9947111700000001E-2</v>
      </c>
      <c r="AJ543" t="s">
        <v>3339</v>
      </c>
      <c r="AK543" t="s">
        <v>134</v>
      </c>
      <c r="AL543" t="s">
        <v>3340</v>
      </c>
      <c r="AM543" t="s">
        <v>3339</v>
      </c>
      <c r="AN543" t="s">
        <v>134</v>
      </c>
      <c r="AO543" t="s">
        <v>3340</v>
      </c>
      <c r="AP543" s="18">
        <v>2.9947111700000001E-2</v>
      </c>
      <c r="AQ543" t="s">
        <v>123</v>
      </c>
      <c r="AR543" t="b">
        <f>ISNUMBER(SEARCH('Consulta Por Puntos Baloto'!$E$5,B543,1))</f>
        <v>0</v>
      </c>
      <c r="AS543">
        <f t="shared" si="16"/>
        <v>35</v>
      </c>
      <c r="AT543" t="str">
        <f t="shared" si="17"/>
        <v>Punto red</v>
      </c>
    </row>
    <row r="544" spans="1:46">
      <c r="A544" t="s">
        <v>3341</v>
      </c>
      <c r="B544" t="s">
        <v>3342</v>
      </c>
      <c r="C544" s="18">
        <v>0.66753748400000001</v>
      </c>
      <c r="D544" t="s">
        <v>508</v>
      </c>
      <c r="E544" t="s">
        <v>509</v>
      </c>
      <c r="F544" t="s">
        <v>510</v>
      </c>
      <c r="G544" s="18">
        <v>0.53683828190000005</v>
      </c>
      <c r="H544" t="s">
        <v>64</v>
      </c>
      <c r="I544" t="s">
        <v>112</v>
      </c>
      <c r="J544" t="s">
        <v>1110</v>
      </c>
      <c r="K544" s="18">
        <v>2.0907382876999998</v>
      </c>
      <c r="L544" t="s">
        <v>64</v>
      </c>
      <c r="M544" t="s">
        <v>112</v>
      </c>
      <c r="N544" t="s">
        <v>721</v>
      </c>
      <c r="O544" s="18">
        <v>2.5404393902</v>
      </c>
      <c r="P544" t="s">
        <v>513</v>
      </c>
      <c r="Q544" t="s">
        <v>509</v>
      </c>
      <c r="R544" t="s">
        <v>514</v>
      </c>
      <c r="S544" s="18">
        <v>2.5281145908</v>
      </c>
      <c r="T544" t="s">
        <v>111</v>
      </c>
      <c r="U544" t="s">
        <v>112</v>
      </c>
      <c r="V544" t="s">
        <v>113</v>
      </c>
      <c r="W544" s="18">
        <v>7.6457313077000002</v>
      </c>
      <c r="X544" t="s">
        <v>64</v>
      </c>
      <c r="Y544" t="s">
        <v>130</v>
      </c>
      <c r="Z544" t="s">
        <v>517</v>
      </c>
      <c r="AA544" s="18">
        <v>2.5295998695000002</v>
      </c>
      <c r="AB544" s="19" t="s">
        <v>1111</v>
      </c>
      <c r="AC544" t="s">
        <v>509</v>
      </c>
      <c r="AD544" s="19" t="s">
        <v>1112</v>
      </c>
      <c r="AE544" s="18">
        <v>0.59654590959999998</v>
      </c>
      <c r="AF544" t="s">
        <v>1243</v>
      </c>
      <c r="AG544" t="s">
        <v>509</v>
      </c>
      <c r="AH544" t="s">
        <v>1244</v>
      </c>
      <c r="AI544" s="18">
        <v>0.1733465606</v>
      </c>
      <c r="AJ544" t="s">
        <v>3343</v>
      </c>
      <c r="AK544" t="s">
        <v>509</v>
      </c>
      <c r="AL544" t="s">
        <v>3344</v>
      </c>
      <c r="AM544" t="s">
        <v>3343</v>
      </c>
      <c r="AN544" t="s">
        <v>509</v>
      </c>
      <c r="AO544" t="s">
        <v>3344</v>
      </c>
      <c r="AP544" s="18">
        <v>0.1733465606</v>
      </c>
      <c r="AQ544" t="s">
        <v>123</v>
      </c>
      <c r="AR544" t="b">
        <f>ISNUMBER(SEARCH('Consulta Por Puntos Baloto'!$E$5,B544,1))</f>
        <v>0</v>
      </c>
      <c r="AS544">
        <f t="shared" si="16"/>
        <v>35</v>
      </c>
      <c r="AT544" t="str">
        <f t="shared" si="17"/>
        <v>Punto red</v>
      </c>
    </row>
    <row r="545" spans="1:46">
      <c r="A545" t="s">
        <v>3345</v>
      </c>
      <c r="B545" t="s">
        <v>3346</v>
      </c>
      <c r="C545" s="18">
        <v>53.299568885600003</v>
      </c>
      <c r="D545" t="s">
        <v>1689</v>
      </c>
      <c r="E545" t="s">
        <v>1690</v>
      </c>
      <c r="F545" t="s">
        <v>1691</v>
      </c>
      <c r="G545" s="18">
        <v>53.044865475000002</v>
      </c>
      <c r="H545" t="s">
        <v>64</v>
      </c>
      <c r="I545" t="s">
        <v>114</v>
      </c>
      <c r="J545" t="s">
        <v>3347</v>
      </c>
      <c r="K545" s="18">
        <v>97.658551991799996</v>
      </c>
      <c r="L545" t="s">
        <v>64</v>
      </c>
      <c r="M545" t="s">
        <v>130</v>
      </c>
      <c r="N545" t="s">
        <v>1424</v>
      </c>
      <c r="O545" s="18">
        <v>97.954384832100004</v>
      </c>
      <c r="P545" t="s">
        <v>1425</v>
      </c>
      <c r="Q545" t="s">
        <v>134</v>
      </c>
      <c r="R545" t="s">
        <v>1426</v>
      </c>
      <c r="S545" s="18">
        <v>98.712925635100007</v>
      </c>
      <c r="T545" t="s">
        <v>136</v>
      </c>
      <c r="U545" t="s">
        <v>130</v>
      </c>
      <c r="V545" t="s">
        <v>137</v>
      </c>
      <c r="W545" s="18">
        <v>53.723606820400001</v>
      </c>
      <c r="X545" t="s">
        <v>3348</v>
      </c>
      <c r="Y545" t="s">
        <v>114</v>
      </c>
      <c r="Z545" t="s">
        <v>3349</v>
      </c>
      <c r="AA545" s="18">
        <v>53.308838285299998</v>
      </c>
      <c r="AB545" t="s">
        <v>1694</v>
      </c>
      <c r="AC545" t="s">
        <v>1690</v>
      </c>
      <c r="AD545" t="s">
        <v>1695</v>
      </c>
      <c r="AE545" s="18">
        <v>5.8629775500000002E-2</v>
      </c>
      <c r="AF545" t="s">
        <v>3350</v>
      </c>
      <c r="AG545" t="s">
        <v>3351</v>
      </c>
      <c r="AH545" t="s">
        <v>3352</v>
      </c>
      <c r="AI545" s="18">
        <v>4.40997287E-2</v>
      </c>
      <c r="AJ545" t="s">
        <v>3353</v>
      </c>
      <c r="AK545" t="s">
        <v>3351</v>
      </c>
      <c r="AL545" t="s">
        <v>3354</v>
      </c>
      <c r="AM545" t="s">
        <v>3353</v>
      </c>
      <c r="AN545" t="s">
        <v>3351</v>
      </c>
      <c r="AO545" t="s">
        <v>3354</v>
      </c>
      <c r="AP545" s="18">
        <v>4.40997287E-2</v>
      </c>
      <c r="AQ545" t="s">
        <v>123</v>
      </c>
      <c r="AR545" t="b">
        <f>ISNUMBER(SEARCH('Consulta Por Puntos Baloto'!$E$5,B545,1))</f>
        <v>0</v>
      </c>
      <c r="AS545">
        <f t="shared" si="16"/>
        <v>35</v>
      </c>
      <c r="AT545" t="str">
        <f t="shared" si="17"/>
        <v>Punto red</v>
      </c>
    </row>
    <row r="546" spans="1:46">
      <c r="A546" t="s">
        <v>3355</v>
      </c>
      <c r="B546" t="s">
        <v>3356</v>
      </c>
      <c r="C546" s="18">
        <v>1.2075888073000001</v>
      </c>
      <c r="D546" t="s">
        <v>563</v>
      </c>
      <c r="E546" t="s">
        <v>128</v>
      </c>
      <c r="F546" t="s">
        <v>564</v>
      </c>
      <c r="G546" s="18">
        <v>0.45433503149999999</v>
      </c>
      <c r="H546" t="s">
        <v>64</v>
      </c>
      <c r="I546" t="s">
        <v>130</v>
      </c>
      <c r="J546" t="s">
        <v>131</v>
      </c>
      <c r="K546" s="18">
        <v>1.0061986713</v>
      </c>
      <c r="L546" t="s">
        <v>64</v>
      </c>
      <c r="M546" t="s">
        <v>130</v>
      </c>
      <c r="N546" t="s">
        <v>132</v>
      </c>
      <c r="O546" s="18">
        <v>2.2479436894</v>
      </c>
      <c r="P546" t="s">
        <v>453</v>
      </c>
      <c r="Q546" t="s">
        <v>134</v>
      </c>
      <c r="R546" t="s">
        <v>454</v>
      </c>
      <c r="S546" s="18">
        <v>2.6664590562999999</v>
      </c>
      <c r="T546" t="s">
        <v>136</v>
      </c>
      <c r="U546" t="s">
        <v>130</v>
      </c>
      <c r="V546" t="s">
        <v>137</v>
      </c>
      <c r="W546" s="18">
        <v>1.7418930259000001</v>
      </c>
      <c r="X546" t="s">
        <v>138</v>
      </c>
      <c r="Y546" t="s">
        <v>130</v>
      </c>
      <c r="Z546" t="s">
        <v>139</v>
      </c>
      <c r="AA546" s="18">
        <v>1.7418930259000001</v>
      </c>
      <c r="AB546" s="19" t="s">
        <v>455</v>
      </c>
      <c r="AC546" t="s">
        <v>128</v>
      </c>
      <c r="AD546" t="s">
        <v>456</v>
      </c>
      <c r="AE546" s="18">
        <v>0.62302960689999998</v>
      </c>
      <c r="AF546" t="s">
        <v>2579</v>
      </c>
      <c r="AG546" t="s">
        <v>143</v>
      </c>
      <c r="AH546" t="s">
        <v>2580</v>
      </c>
      <c r="AI546" s="18">
        <v>0.18113827229999999</v>
      </c>
      <c r="AJ546" t="s">
        <v>3357</v>
      </c>
      <c r="AK546" t="s">
        <v>134</v>
      </c>
      <c r="AL546" t="s">
        <v>3358</v>
      </c>
      <c r="AM546" t="s">
        <v>3357</v>
      </c>
      <c r="AN546" t="s">
        <v>134</v>
      </c>
      <c r="AO546" t="s">
        <v>3358</v>
      </c>
      <c r="AP546" s="18">
        <v>0.18113827229999999</v>
      </c>
      <c r="AQ546" t="s">
        <v>123</v>
      </c>
      <c r="AR546" t="b">
        <f>ISNUMBER(SEARCH('Consulta Por Puntos Baloto'!$E$5,B546,1))</f>
        <v>0</v>
      </c>
      <c r="AS546">
        <f t="shared" si="16"/>
        <v>35</v>
      </c>
      <c r="AT546" t="str">
        <f t="shared" si="17"/>
        <v>Punto red</v>
      </c>
    </row>
    <row r="547" spans="1:46">
      <c r="A547" t="s">
        <v>3359</v>
      </c>
      <c r="B547" t="s">
        <v>3360</v>
      </c>
      <c r="C547" s="18">
        <v>0.67530582019999996</v>
      </c>
      <c r="D547" t="s">
        <v>941</v>
      </c>
      <c r="E547" t="s">
        <v>128</v>
      </c>
      <c r="F547" t="s">
        <v>942</v>
      </c>
      <c r="G547" s="18">
        <v>0.59886766979999995</v>
      </c>
      <c r="H547" t="s">
        <v>205</v>
      </c>
      <c r="I547" t="s">
        <v>130</v>
      </c>
      <c r="J547" t="s">
        <v>206</v>
      </c>
      <c r="K547" s="18">
        <v>0.59886766979999995</v>
      </c>
      <c r="L547" t="s">
        <v>205</v>
      </c>
      <c r="M547" t="s">
        <v>130</v>
      </c>
      <c r="N547" t="s">
        <v>206</v>
      </c>
      <c r="O547" s="18">
        <v>1.1284339575</v>
      </c>
      <c r="P547" t="s">
        <v>453</v>
      </c>
      <c r="Q547" t="s">
        <v>134</v>
      </c>
      <c r="R547" t="s">
        <v>454</v>
      </c>
      <c r="S547" s="18">
        <v>0.70501637819999996</v>
      </c>
      <c r="T547" t="s">
        <v>136</v>
      </c>
      <c r="U547" t="s">
        <v>130</v>
      </c>
      <c r="V547" t="s">
        <v>137</v>
      </c>
      <c r="W547" s="18">
        <v>1.5408059267000001</v>
      </c>
      <c r="X547" t="s">
        <v>138</v>
      </c>
      <c r="Y547" t="s">
        <v>130</v>
      </c>
      <c r="Z547" t="s">
        <v>139</v>
      </c>
      <c r="AA547" s="18">
        <v>0.60172217569999997</v>
      </c>
      <c r="AB547" t="s">
        <v>943</v>
      </c>
      <c r="AC547" t="s">
        <v>128</v>
      </c>
      <c r="AD547" t="s">
        <v>944</v>
      </c>
      <c r="AE547" s="18">
        <v>0.13583781519999999</v>
      </c>
      <c r="AF547" t="s">
        <v>945</v>
      </c>
      <c r="AG547" t="s">
        <v>143</v>
      </c>
      <c r="AH547" t="s">
        <v>946</v>
      </c>
      <c r="AI547" s="18">
        <v>0.13661783929999999</v>
      </c>
      <c r="AJ547" t="s">
        <v>947</v>
      </c>
      <c r="AK547" t="s">
        <v>134</v>
      </c>
      <c r="AL547" t="s">
        <v>948</v>
      </c>
      <c r="AM547" t="s">
        <v>945</v>
      </c>
      <c r="AN547" t="s">
        <v>143</v>
      </c>
      <c r="AO547" t="s">
        <v>946</v>
      </c>
      <c r="AP547" s="18">
        <v>0.13583781519999999</v>
      </c>
      <c r="AQ547" t="s">
        <v>123</v>
      </c>
      <c r="AR547" t="b">
        <f>ISNUMBER(SEARCH('Consulta Por Puntos Baloto'!$E$5,B547,1))</f>
        <v>0</v>
      </c>
      <c r="AS547">
        <f t="shared" si="16"/>
        <v>31</v>
      </c>
      <c r="AT547" t="str">
        <f t="shared" si="17"/>
        <v>Punto pago</v>
      </c>
    </row>
    <row r="548" spans="1:46">
      <c r="A548" t="s">
        <v>3361</v>
      </c>
      <c r="B548" t="s">
        <v>3362</v>
      </c>
      <c r="C548" s="18">
        <v>2.9407782569999998</v>
      </c>
      <c r="D548" t="s">
        <v>508</v>
      </c>
      <c r="E548" t="s">
        <v>509</v>
      </c>
      <c r="F548" t="s">
        <v>510</v>
      </c>
      <c r="G548" s="18">
        <v>0.46595707349999999</v>
      </c>
      <c r="H548" t="s">
        <v>64</v>
      </c>
      <c r="I548" t="s">
        <v>112</v>
      </c>
      <c r="J548" t="s">
        <v>1172</v>
      </c>
      <c r="K548" s="18">
        <v>1.4926726624</v>
      </c>
      <c r="L548" t="s">
        <v>64</v>
      </c>
      <c r="M548" t="s">
        <v>112</v>
      </c>
      <c r="N548" t="s">
        <v>721</v>
      </c>
      <c r="O548" s="18">
        <v>1.0433230837</v>
      </c>
      <c r="P548" t="s">
        <v>513</v>
      </c>
      <c r="Q548" t="s">
        <v>509</v>
      </c>
      <c r="R548" t="s">
        <v>514</v>
      </c>
      <c r="S548" s="18">
        <v>1.0553784124000001</v>
      </c>
      <c r="T548" t="s">
        <v>111</v>
      </c>
      <c r="U548" t="s">
        <v>112</v>
      </c>
      <c r="V548" t="s">
        <v>113</v>
      </c>
      <c r="W548" s="18">
        <v>4.3811258785999998</v>
      </c>
      <c r="X548" t="s">
        <v>64</v>
      </c>
      <c r="Y548" t="s">
        <v>130</v>
      </c>
      <c r="Z548" t="s">
        <v>517</v>
      </c>
      <c r="AA548" s="18">
        <v>1.0538922475000001</v>
      </c>
      <c r="AB548" s="19" t="s">
        <v>1111</v>
      </c>
      <c r="AC548" t="s">
        <v>509</v>
      </c>
      <c r="AD548" s="19" t="s">
        <v>1112</v>
      </c>
      <c r="AE548" s="18">
        <v>0.65148450810000003</v>
      </c>
      <c r="AF548" t="s">
        <v>3363</v>
      </c>
      <c r="AG548" t="s">
        <v>509</v>
      </c>
      <c r="AH548" t="s">
        <v>3364</v>
      </c>
      <c r="AI548" s="18">
        <v>3.1619516299999997E-2</v>
      </c>
      <c r="AJ548" t="s">
        <v>3365</v>
      </c>
      <c r="AK548" t="s">
        <v>509</v>
      </c>
      <c r="AL548" t="s">
        <v>3366</v>
      </c>
      <c r="AM548" t="s">
        <v>3365</v>
      </c>
      <c r="AN548" t="s">
        <v>509</v>
      </c>
      <c r="AO548" t="s">
        <v>3366</v>
      </c>
      <c r="AP548" s="18">
        <v>3.1619516299999997E-2</v>
      </c>
      <c r="AQ548" t="s">
        <v>123</v>
      </c>
      <c r="AR548" t="b">
        <f>ISNUMBER(SEARCH('Consulta Por Puntos Baloto'!$E$5,B548,1))</f>
        <v>0</v>
      </c>
      <c r="AS548">
        <f t="shared" si="16"/>
        <v>35</v>
      </c>
      <c r="AT548" t="str">
        <f t="shared" si="17"/>
        <v>Punto red</v>
      </c>
    </row>
    <row r="549" spans="1:46">
      <c r="A549" t="s">
        <v>3367</v>
      </c>
      <c r="B549" t="s">
        <v>3368</v>
      </c>
      <c r="C549" s="18">
        <v>0.69712968809999998</v>
      </c>
      <c r="D549" t="s">
        <v>508</v>
      </c>
      <c r="E549" t="s">
        <v>509</v>
      </c>
      <c r="F549" t="s">
        <v>510</v>
      </c>
      <c r="G549" s="18">
        <v>0.68234157230000003</v>
      </c>
      <c r="H549" t="s">
        <v>64</v>
      </c>
      <c r="I549" t="s">
        <v>130</v>
      </c>
      <c r="J549" t="s">
        <v>1209</v>
      </c>
      <c r="K549" s="18">
        <v>0.83851769850000002</v>
      </c>
      <c r="L549" t="s">
        <v>64</v>
      </c>
      <c r="M549" t="s">
        <v>112</v>
      </c>
      <c r="N549" t="s">
        <v>721</v>
      </c>
      <c r="O549" s="18">
        <v>1.2677077267000001</v>
      </c>
      <c r="P549" t="s">
        <v>513</v>
      </c>
      <c r="Q549" t="s">
        <v>509</v>
      </c>
      <c r="R549" t="s">
        <v>514</v>
      </c>
      <c r="S549" s="18">
        <v>1.2528715893</v>
      </c>
      <c r="T549" t="s">
        <v>111</v>
      </c>
      <c r="U549" t="s">
        <v>112</v>
      </c>
      <c r="V549" t="s">
        <v>113</v>
      </c>
      <c r="W549" s="18">
        <v>6.2849886276999998</v>
      </c>
      <c r="X549" t="s">
        <v>64</v>
      </c>
      <c r="Y549" t="s">
        <v>130</v>
      </c>
      <c r="Z549" t="s">
        <v>517</v>
      </c>
      <c r="AA549" s="18">
        <v>1.2542838913000001</v>
      </c>
      <c r="AB549" s="19" t="s">
        <v>1111</v>
      </c>
      <c r="AC549" t="s">
        <v>509</v>
      </c>
      <c r="AD549" s="19" t="s">
        <v>1112</v>
      </c>
      <c r="AE549" s="18">
        <v>0.27055755440000001</v>
      </c>
      <c r="AF549" t="s">
        <v>3369</v>
      </c>
      <c r="AG549" t="s">
        <v>509</v>
      </c>
      <c r="AH549" t="s">
        <v>3370</v>
      </c>
      <c r="AI549" s="18">
        <v>6.58342118E-2</v>
      </c>
      <c r="AJ549" t="s">
        <v>2058</v>
      </c>
      <c r="AK549" t="s">
        <v>509</v>
      </c>
      <c r="AL549" t="s">
        <v>3371</v>
      </c>
      <c r="AM549" t="s">
        <v>2058</v>
      </c>
      <c r="AN549" t="s">
        <v>509</v>
      </c>
      <c r="AO549" t="s">
        <v>3371</v>
      </c>
      <c r="AP549" s="18">
        <v>6.58342118E-2</v>
      </c>
      <c r="AQ549" t="s">
        <v>123</v>
      </c>
      <c r="AR549" t="b">
        <f>ISNUMBER(SEARCH('Consulta Por Puntos Baloto'!$E$5,B549,1))</f>
        <v>0</v>
      </c>
      <c r="AS549">
        <f t="shared" si="16"/>
        <v>35</v>
      </c>
      <c r="AT549" t="str">
        <f t="shared" si="17"/>
        <v>Punto red</v>
      </c>
    </row>
    <row r="550" spans="1:46">
      <c r="A550" t="s">
        <v>3372</v>
      </c>
      <c r="B550" t="s">
        <v>3373</v>
      </c>
      <c r="C550" s="18">
        <v>5.8013114182000001</v>
      </c>
      <c r="D550" t="s">
        <v>526</v>
      </c>
      <c r="E550" t="s">
        <v>128</v>
      </c>
      <c r="F550" t="s">
        <v>527</v>
      </c>
      <c r="G550" s="18">
        <v>0.90393386600000003</v>
      </c>
      <c r="H550" t="s">
        <v>64</v>
      </c>
      <c r="I550" t="s">
        <v>130</v>
      </c>
      <c r="J550" t="s">
        <v>779</v>
      </c>
      <c r="K550" s="18">
        <v>3.7991617478999999</v>
      </c>
      <c r="L550" t="s">
        <v>64</v>
      </c>
      <c r="M550" t="s">
        <v>130</v>
      </c>
      <c r="N550" t="s">
        <v>529</v>
      </c>
      <c r="O550" s="18">
        <v>0.95789878709999998</v>
      </c>
      <c r="P550" t="s">
        <v>530</v>
      </c>
      <c r="Q550" t="s">
        <v>134</v>
      </c>
      <c r="R550" t="s">
        <v>531</v>
      </c>
      <c r="S550" s="18">
        <v>2.4597136967000002</v>
      </c>
      <c r="T550" t="s">
        <v>515</v>
      </c>
      <c r="U550" t="s">
        <v>130</v>
      </c>
      <c r="V550" t="s">
        <v>516</v>
      </c>
      <c r="W550" s="18">
        <v>3.8084081318999998</v>
      </c>
      <c r="X550" t="s">
        <v>64</v>
      </c>
      <c r="Y550" t="s">
        <v>130</v>
      </c>
      <c r="Z550" t="s">
        <v>532</v>
      </c>
      <c r="AA550" s="18">
        <v>2.3947698771999999</v>
      </c>
      <c r="AB550" t="s">
        <v>533</v>
      </c>
      <c r="AC550" t="s">
        <v>128</v>
      </c>
      <c r="AD550" t="s">
        <v>534</v>
      </c>
      <c r="AE550" s="18">
        <v>1.5844430499999999E-2</v>
      </c>
      <c r="AF550" t="s">
        <v>1156</v>
      </c>
      <c r="AG550" t="s">
        <v>143</v>
      </c>
      <c r="AH550" t="s">
        <v>1157</v>
      </c>
      <c r="AI550" s="18">
        <v>5.1607294999999999E-3</v>
      </c>
      <c r="AJ550" t="s">
        <v>1158</v>
      </c>
      <c r="AK550" t="s">
        <v>134</v>
      </c>
      <c r="AL550" t="s">
        <v>1159</v>
      </c>
      <c r="AM550" t="s">
        <v>1158</v>
      </c>
      <c r="AN550" t="s">
        <v>134</v>
      </c>
      <c r="AO550" t="s">
        <v>1159</v>
      </c>
      <c r="AP550" s="18">
        <v>5.1607294999999999E-3</v>
      </c>
      <c r="AQ550" t="s">
        <v>123</v>
      </c>
      <c r="AR550" t="b">
        <f>ISNUMBER(SEARCH('Consulta Por Puntos Baloto'!$E$5,B550,1))</f>
        <v>0</v>
      </c>
      <c r="AS550">
        <f t="shared" si="16"/>
        <v>35</v>
      </c>
      <c r="AT550" t="str">
        <f t="shared" si="17"/>
        <v>Punto red</v>
      </c>
    </row>
    <row r="551" spans="1:46">
      <c r="A551" t="s">
        <v>3374</v>
      </c>
      <c r="B551" t="s">
        <v>3375</v>
      </c>
      <c r="C551" s="18">
        <v>0.99368626589999998</v>
      </c>
      <c r="D551" t="s">
        <v>584</v>
      </c>
      <c r="E551" t="s">
        <v>128</v>
      </c>
      <c r="F551" t="s">
        <v>585</v>
      </c>
      <c r="G551" s="18">
        <v>0.20120739369999999</v>
      </c>
      <c r="H551" t="s">
        <v>64</v>
      </c>
      <c r="I551" t="s">
        <v>130</v>
      </c>
      <c r="J551" t="s">
        <v>470</v>
      </c>
      <c r="K551" s="18">
        <v>0.99828411679999995</v>
      </c>
      <c r="L551" t="s">
        <v>64</v>
      </c>
      <c r="M551" t="s">
        <v>130</v>
      </c>
      <c r="N551" t="s">
        <v>587</v>
      </c>
      <c r="O551" s="18">
        <v>2.8456113089000001</v>
      </c>
      <c r="P551" t="s">
        <v>588</v>
      </c>
      <c r="Q551" t="s">
        <v>134</v>
      </c>
      <c r="R551" t="s">
        <v>589</v>
      </c>
      <c r="S551" s="18">
        <v>0.33226433830000002</v>
      </c>
      <c r="T551" t="s">
        <v>469</v>
      </c>
      <c r="U551" t="s">
        <v>130</v>
      </c>
      <c r="V551" t="s">
        <v>470</v>
      </c>
      <c r="W551" s="18">
        <v>2.8822763624999999</v>
      </c>
      <c r="X551" t="s">
        <v>64</v>
      </c>
      <c r="Y551" t="s">
        <v>130</v>
      </c>
      <c r="Z551" t="s">
        <v>590</v>
      </c>
      <c r="AA551" s="18">
        <v>0.33226433830000002</v>
      </c>
      <c r="AB551" t="s">
        <v>591</v>
      </c>
      <c r="AC551" t="s">
        <v>128</v>
      </c>
      <c r="AD551" t="s">
        <v>592</v>
      </c>
      <c r="AE551" s="18">
        <v>7.0086352399999996E-2</v>
      </c>
      <c r="AF551" t="s">
        <v>3376</v>
      </c>
      <c r="AG551" t="s">
        <v>143</v>
      </c>
      <c r="AH551" t="s">
        <v>3377</v>
      </c>
      <c r="AI551" s="18">
        <v>1.0397051500000001E-2</v>
      </c>
      <c r="AJ551" t="s">
        <v>3378</v>
      </c>
      <c r="AK551" t="s">
        <v>134</v>
      </c>
      <c r="AL551" t="s">
        <v>3379</v>
      </c>
      <c r="AM551" t="s">
        <v>3378</v>
      </c>
      <c r="AN551" t="s">
        <v>134</v>
      </c>
      <c r="AO551" t="s">
        <v>3379</v>
      </c>
      <c r="AP551" s="18">
        <v>1.0397051500000001E-2</v>
      </c>
      <c r="AQ551" t="s">
        <v>123</v>
      </c>
      <c r="AR551" t="b">
        <f>ISNUMBER(SEARCH('Consulta Por Puntos Baloto'!$E$5,B551,1))</f>
        <v>0</v>
      </c>
      <c r="AS551">
        <f t="shared" si="16"/>
        <v>35</v>
      </c>
      <c r="AT551" t="str">
        <f t="shared" si="17"/>
        <v>Punto red</v>
      </c>
    </row>
    <row r="552" spans="1:46">
      <c r="A552" t="s">
        <v>3380</v>
      </c>
      <c r="B552" t="s">
        <v>3381</v>
      </c>
      <c r="C552" s="18">
        <v>0.55333979219999996</v>
      </c>
      <c r="D552" t="s">
        <v>3382</v>
      </c>
      <c r="E552" t="s">
        <v>3383</v>
      </c>
      <c r="F552" t="s">
        <v>3384</v>
      </c>
      <c r="G552" s="18">
        <v>37.4011746798</v>
      </c>
      <c r="H552" t="s">
        <v>64</v>
      </c>
      <c r="I552" t="s">
        <v>2638</v>
      </c>
      <c r="J552" t="s">
        <v>2639</v>
      </c>
      <c r="K552" s="18">
        <v>37.4011746798</v>
      </c>
      <c r="L552" t="s">
        <v>64</v>
      </c>
      <c r="M552" t="s">
        <v>2638</v>
      </c>
      <c r="N552" t="s">
        <v>2639</v>
      </c>
      <c r="O552" s="18">
        <v>67.348426253300005</v>
      </c>
      <c r="P552" t="s">
        <v>2625</v>
      </c>
      <c r="Q552" t="s">
        <v>134</v>
      </c>
      <c r="R552" t="s">
        <v>2626</v>
      </c>
      <c r="S552" s="18">
        <v>65.976873269400002</v>
      </c>
      <c r="T552" t="s">
        <v>311</v>
      </c>
      <c r="U552" t="s">
        <v>130</v>
      </c>
      <c r="V552" t="s">
        <v>312</v>
      </c>
      <c r="W552" s="18">
        <v>49.706514163800001</v>
      </c>
      <c r="X552" t="s">
        <v>64</v>
      </c>
      <c r="Y552" t="s">
        <v>313</v>
      </c>
      <c r="Z552" t="s">
        <v>314</v>
      </c>
      <c r="AA552" s="18">
        <v>55.174876569299997</v>
      </c>
      <c r="AB552" t="s">
        <v>300</v>
      </c>
      <c r="AC552" t="s">
        <v>301</v>
      </c>
      <c r="AD552" t="s">
        <v>302</v>
      </c>
      <c r="AE552" s="18">
        <v>0.74251932730000003</v>
      </c>
      <c r="AF552" t="s">
        <v>3385</v>
      </c>
      <c r="AG552" t="s">
        <v>3383</v>
      </c>
      <c r="AH552" t="s">
        <v>3386</v>
      </c>
      <c r="AI552" s="18">
        <v>0.1280532952</v>
      </c>
      <c r="AJ552" t="s">
        <v>3387</v>
      </c>
      <c r="AK552" t="s">
        <v>3383</v>
      </c>
      <c r="AL552" t="s">
        <v>3388</v>
      </c>
      <c r="AM552" t="s">
        <v>3387</v>
      </c>
      <c r="AN552" t="s">
        <v>3383</v>
      </c>
      <c r="AO552" t="s">
        <v>3388</v>
      </c>
      <c r="AP552" s="18">
        <v>0.1280532952</v>
      </c>
      <c r="AQ552" t="s">
        <v>123</v>
      </c>
      <c r="AR552" t="b">
        <f>ISNUMBER(SEARCH('Consulta Por Puntos Baloto'!$E$5,B552,1))</f>
        <v>0</v>
      </c>
      <c r="AS552">
        <f t="shared" si="16"/>
        <v>35</v>
      </c>
      <c r="AT552" t="str">
        <f t="shared" si="17"/>
        <v>Punto red</v>
      </c>
    </row>
    <row r="553" spans="1:46">
      <c r="A553" t="s">
        <v>3389</v>
      </c>
      <c r="B553" t="s">
        <v>3390</v>
      </c>
      <c r="C553" s="18">
        <v>1.1847854789000001</v>
      </c>
      <c r="D553" t="s">
        <v>3012</v>
      </c>
      <c r="E553" t="s">
        <v>3013</v>
      </c>
      <c r="F553" t="s">
        <v>3014</v>
      </c>
      <c r="G553" s="18">
        <v>0.88815160839999996</v>
      </c>
      <c r="H553" t="s">
        <v>64</v>
      </c>
      <c r="I553" t="s">
        <v>2638</v>
      </c>
      <c r="J553" t="s">
        <v>2639</v>
      </c>
      <c r="K553" s="18">
        <v>0.88815160839999996</v>
      </c>
      <c r="L553" t="s">
        <v>64</v>
      </c>
      <c r="M553" t="s">
        <v>2638</v>
      </c>
      <c r="N553" t="s">
        <v>2639</v>
      </c>
      <c r="O553" s="18">
        <v>31.094783800199998</v>
      </c>
      <c r="P553" t="s">
        <v>2625</v>
      </c>
      <c r="Q553" t="s">
        <v>134</v>
      </c>
      <c r="R553" t="s">
        <v>2626</v>
      </c>
      <c r="S553" s="18">
        <v>30.0162216278</v>
      </c>
      <c r="T553" t="s">
        <v>311</v>
      </c>
      <c r="U553" t="s">
        <v>130</v>
      </c>
      <c r="V553" t="s">
        <v>312</v>
      </c>
      <c r="W553" s="18">
        <v>12.907645931399999</v>
      </c>
      <c r="X553" t="s">
        <v>64</v>
      </c>
      <c r="Y553" t="s">
        <v>313</v>
      </c>
      <c r="Z553" t="s">
        <v>314</v>
      </c>
      <c r="AA553" s="18">
        <v>19.7383841551</v>
      </c>
      <c r="AB553" s="19" t="s">
        <v>2641</v>
      </c>
      <c r="AC553" t="s">
        <v>1501</v>
      </c>
      <c r="AD553" t="s">
        <v>2642</v>
      </c>
      <c r="AE553" s="18">
        <v>0.1804307879</v>
      </c>
      <c r="AF553" t="s">
        <v>3391</v>
      </c>
      <c r="AG553" t="s">
        <v>3013</v>
      </c>
      <c r="AH553" t="s">
        <v>3392</v>
      </c>
      <c r="AI553" s="18">
        <v>1.17285454E-2</v>
      </c>
      <c r="AJ553" t="s">
        <v>3393</v>
      </c>
      <c r="AK553" t="s">
        <v>3013</v>
      </c>
      <c r="AL553" t="s">
        <v>3394</v>
      </c>
      <c r="AM553" t="s">
        <v>3393</v>
      </c>
      <c r="AN553" t="s">
        <v>3013</v>
      </c>
      <c r="AO553" t="s">
        <v>3394</v>
      </c>
      <c r="AP553" s="18">
        <v>1.17285454E-2</v>
      </c>
      <c r="AQ553" t="s">
        <v>123</v>
      </c>
      <c r="AR553" t="b">
        <f>ISNUMBER(SEARCH('Consulta Por Puntos Baloto'!$E$5,B553,1))</f>
        <v>0</v>
      </c>
      <c r="AS553">
        <f t="shared" si="16"/>
        <v>35</v>
      </c>
      <c r="AT553" t="str">
        <f t="shared" si="17"/>
        <v>Punto red</v>
      </c>
    </row>
    <row r="554" spans="1:46">
      <c r="A554" t="s">
        <v>3395</v>
      </c>
      <c r="B554" t="s">
        <v>3396</v>
      </c>
      <c r="C554" s="18">
        <v>1.3706913869999999</v>
      </c>
      <c r="D554" t="s">
        <v>3012</v>
      </c>
      <c r="E554" t="s">
        <v>3013</v>
      </c>
      <c r="F554" t="s">
        <v>3014</v>
      </c>
      <c r="G554" s="18">
        <v>0.97622632259999997</v>
      </c>
      <c r="H554" t="s">
        <v>64</v>
      </c>
      <c r="I554" t="s">
        <v>2638</v>
      </c>
      <c r="J554" t="s">
        <v>2639</v>
      </c>
      <c r="K554" s="18">
        <v>0.97622632259999997</v>
      </c>
      <c r="L554" t="s">
        <v>64</v>
      </c>
      <c r="M554" t="s">
        <v>2638</v>
      </c>
      <c r="N554" t="s">
        <v>2639</v>
      </c>
      <c r="O554" s="18">
        <v>31.2845975165</v>
      </c>
      <c r="P554" t="s">
        <v>2625</v>
      </c>
      <c r="Q554" t="s">
        <v>134</v>
      </c>
      <c r="R554" t="s">
        <v>2626</v>
      </c>
      <c r="S554" s="18">
        <v>30.206218846700001</v>
      </c>
      <c r="T554" t="s">
        <v>311</v>
      </c>
      <c r="U554" t="s">
        <v>130</v>
      </c>
      <c r="V554" t="s">
        <v>312</v>
      </c>
      <c r="W554" s="18">
        <v>13.0973534549</v>
      </c>
      <c r="X554" t="s">
        <v>64</v>
      </c>
      <c r="Y554" t="s">
        <v>313</v>
      </c>
      <c r="Z554" t="s">
        <v>314</v>
      </c>
      <c r="AA554" s="18">
        <v>19.925842728399999</v>
      </c>
      <c r="AB554" s="19" t="s">
        <v>2641</v>
      </c>
      <c r="AC554" t="s">
        <v>1501</v>
      </c>
      <c r="AD554" t="s">
        <v>2642</v>
      </c>
      <c r="AE554" s="18">
        <v>0.36437206239999997</v>
      </c>
      <c r="AF554" t="s">
        <v>3391</v>
      </c>
      <c r="AG554" t="s">
        <v>3013</v>
      </c>
      <c r="AH554" t="s">
        <v>3392</v>
      </c>
      <c r="AI554" s="18">
        <v>0.1099051291</v>
      </c>
      <c r="AJ554" t="s">
        <v>3397</v>
      </c>
      <c r="AK554" t="s">
        <v>3013</v>
      </c>
      <c r="AL554" t="s">
        <v>3398</v>
      </c>
      <c r="AM554" t="s">
        <v>3397</v>
      </c>
      <c r="AN554" t="s">
        <v>3013</v>
      </c>
      <c r="AO554" t="s">
        <v>3398</v>
      </c>
      <c r="AP554" s="18">
        <v>0.1099051291</v>
      </c>
      <c r="AQ554" t="s">
        <v>123</v>
      </c>
      <c r="AR554" t="b">
        <f>ISNUMBER(SEARCH('Consulta Por Puntos Baloto'!$E$5,B554,1))</f>
        <v>0</v>
      </c>
      <c r="AS554">
        <f t="shared" si="16"/>
        <v>35</v>
      </c>
      <c r="AT554" t="str">
        <f t="shared" si="17"/>
        <v>Punto red</v>
      </c>
    </row>
    <row r="555" spans="1:46">
      <c r="A555" t="s">
        <v>3399</v>
      </c>
      <c r="B555" t="s">
        <v>3400</v>
      </c>
      <c r="C555" s="18">
        <v>3.7814183685999998</v>
      </c>
      <c r="D555" t="s">
        <v>3012</v>
      </c>
      <c r="E555" t="s">
        <v>3013</v>
      </c>
      <c r="F555" t="s">
        <v>3014</v>
      </c>
      <c r="G555" s="18">
        <v>2.6084087712000001</v>
      </c>
      <c r="H555" t="s">
        <v>64</v>
      </c>
      <c r="I555" t="s">
        <v>2638</v>
      </c>
      <c r="J555" t="s">
        <v>2639</v>
      </c>
      <c r="K555" s="18">
        <v>2.6084087712000001</v>
      </c>
      <c r="L555" t="s">
        <v>64</v>
      </c>
      <c r="M555" t="s">
        <v>2638</v>
      </c>
      <c r="N555" t="s">
        <v>2639</v>
      </c>
      <c r="O555" s="18">
        <v>31.0951233784</v>
      </c>
      <c r="P555" t="s">
        <v>2625</v>
      </c>
      <c r="Q555" t="s">
        <v>134</v>
      </c>
      <c r="R555" t="s">
        <v>2626</v>
      </c>
      <c r="S555" s="18">
        <v>29.856857604000002</v>
      </c>
      <c r="T555" t="s">
        <v>311</v>
      </c>
      <c r="U555" t="s">
        <v>130</v>
      </c>
      <c r="V555" t="s">
        <v>312</v>
      </c>
      <c r="W555" s="18">
        <v>13.2132239303</v>
      </c>
      <c r="X555" t="s">
        <v>64</v>
      </c>
      <c r="Y555" t="s">
        <v>313</v>
      </c>
      <c r="Z555" t="s">
        <v>314</v>
      </c>
      <c r="AA555" s="18">
        <v>20.256007200300001</v>
      </c>
      <c r="AB555" s="19" t="s">
        <v>2641</v>
      </c>
      <c r="AC555" t="s">
        <v>1501</v>
      </c>
      <c r="AD555" t="s">
        <v>2642</v>
      </c>
      <c r="AE555" s="18">
        <v>1.7099863145</v>
      </c>
      <c r="AF555" t="s">
        <v>3401</v>
      </c>
      <c r="AG555" t="s">
        <v>3013</v>
      </c>
      <c r="AH555" t="s">
        <v>3402</v>
      </c>
      <c r="AI555" s="18">
        <v>9.2279102399999993E-2</v>
      </c>
      <c r="AJ555" t="s">
        <v>3403</v>
      </c>
      <c r="AK555" t="s">
        <v>3013</v>
      </c>
      <c r="AL555" t="s">
        <v>3404</v>
      </c>
      <c r="AM555" t="s">
        <v>3403</v>
      </c>
      <c r="AN555" t="s">
        <v>3013</v>
      </c>
      <c r="AO555" t="s">
        <v>3404</v>
      </c>
      <c r="AP555" s="18">
        <v>9.2279102399999993E-2</v>
      </c>
      <c r="AQ555" t="s">
        <v>123</v>
      </c>
      <c r="AR555" t="b">
        <f>ISNUMBER(SEARCH('Consulta Por Puntos Baloto'!$E$5,B555,1))</f>
        <v>0</v>
      </c>
      <c r="AS555">
        <f t="shared" si="16"/>
        <v>35</v>
      </c>
      <c r="AT555" t="str">
        <f t="shared" si="17"/>
        <v>Punto red</v>
      </c>
    </row>
    <row r="556" spans="1:46">
      <c r="A556" t="s">
        <v>3405</v>
      </c>
      <c r="B556" t="s">
        <v>3406</v>
      </c>
      <c r="C556" s="18">
        <v>1.6494975156</v>
      </c>
      <c r="D556" t="s">
        <v>3012</v>
      </c>
      <c r="E556" t="s">
        <v>3013</v>
      </c>
      <c r="F556" t="s">
        <v>3014</v>
      </c>
      <c r="G556" s="18">
        <v>0.79179390699999996</v>
      </c>
      <c r="H556" t="s">
        <v>64</v>
      </c>
      <c r="I556" t="s">
        <v>2638</v>
      </c>
      <c r="J556" t="s">
        <v>2639</v>
      </c>
      <c r="K556" s="18">
        <v>0.79179390699999996</v>
      </c>
      <c r="L556" t="s">
        <v>64</v>
      </c>
      <c r="M556" t="s">
        <v>2638</v>
      </c>
      <c r="N556" t="s">
        <v>2639</v>
      </c>
      <c r="O556" s="18">
        <v>31.461465865899999</v>
      </c>
      <c r="P556" t="s">
        <v>2625</v>
      </c>
      <c r="Q556" t="s">
        <v>134</v>
      </c>
      <c r="R556" t="s">
        <v>2626</v>
      </c>
      <c r="S556" s="18">
        <v>30.363218316899999</v>
      </c>
      <c r="T556" t="s">
        <v>311</v>
      </c>
      <c r="U556" t="s">
        <v>130</v>
      </c>
      <c r="V556" t="s">
        <v>312</v>
      </c>
      <c r="W556" s="18">
        <v>13.282412495199999</v>
      </c>
      <c r="X556" t="s">
        <v>64</v>
      </c>
      <c r="Y556" t="s">
        <v>313</v>
      </c>
      <c r="Z556" t="s">
        <v>314</v>
      </c>
      <c r="AA556" s="18">
        <v>20.151617050900001</v>
      </c>
      <c r="AB556" s="19" t="s">
        <v>2641</v>
      </c>
      <c r="AC556" t="s">
        <v>1501</v>
      </c>
      <c r="AD556" t="s">
        <v>2642</v>
      </c>
      <c r="AE556" s="18">
        <v>0.62622368679999996</v>
      </c>
      <c r="AF556" t="s">
        <v>3391</v>
      </c>
      <c r="AG556" t="s">
        <v>3013</v>
      </c>
      <c r="AH556" t="s">
        <v>3392</v>
      </c>
      <c r="AI556" s="18">
        <v>7.2845112099999998E-2</v>
      </c>
      <c r="AJ556" t="s">
        <v>3407</v>
      </c>
      <c r="AK556" t="s">
        <v>3013</v>
      </c>
      <c r="AL556" t="s">
        <v>3408</v>
      </c>
      <c r="AM556" t="s">
        <v>3407</v>
      </c>
      <c r="AN556" t="s">
        <v>3013</v>
      </c>
      <c r="AO556" t="s">
        <v>3408</v>
      </c>
      <c r="AP556" s="18">
        <v>7.2845112099999998E-2</v>
      </c>
      <c r="AQ556" t="s">
        <v>123</v>
      </c>
      <c r="AR556" t="b">
        <f>ISNUMBER(SEARCH('Consulta Por Puntos Baloto'!$E$5,B556,1))</f>
        <v>0</v>
      </c>
      <c r="AS556">
        <f t="shared" si="16"/>
        <v>35</v>
      </c>
      <c r="AT556" t="str">
        <f t="shared" si="17"/>
        <v>Punto red</v>
      </c>
    </row>
    <row r="557" spans="1:46">
      <c r="A557" t="s">
        <v>3409</v>
      </c>
      <c r="B557" t="s">
        <v>3410</v>
      </c>
      <c r="C557" s="18">
        <v>0.33105460009999998</v>
      </c>
      <c r="D557" t="s">
        <v>3012</v>
      </c>
      <c r="E557" t="s">
        <v>3013</v>
      </c>
      <c r="F557" t="s">
        <v>3014</v>
      </c>
      <c r="G557" s="18">
        <v>0.41449382260000001</v>
      </c>
      <c r="H557" t="s">
        <v>64</v>
      </c>
      <c r="I557" t="s">
        <v>2638</v>
      </c>
      <c r="J557" t="s">
        <v>3015</v>
      </c>
      <c r="K557" s="18">
        <v>1.3191602715999999</v>
      </c>
      <c r="L557" t="s">
        <v>64</v>
      </c>
      <c r="M557" t="s">
        <v>2638</v>
      </c>
      <c r="N557" t="s">
        <v>2639</v>
      </c>
      <c r="O557" s="18">
        <v>29.731770836599999</v>
      </c>
      <c r="P557" t="s">
        <v>2625</v>
      </c>
      <c r="Q557" t="s">
        <v>134</v>
      </c>
      <c r="R557" t="s">
        <v>2626</v>
      </c>
      <c r="S557" s="18">
        <v>28.652137705800001</v>
      </c>
      <c r="T557" t="s">
        <v>311</v>
      </c>
      <c r="U557" t="s">
        <v>130</v>
      </c>
      <c r="V557" t="s">
        <v>312</v>
      </c>
      <c r="W557" s="18">
        <v>11.5455082393</v>
      </c>
      <c r="X557" t="s">
        <v>64</v>
      </c>
      <c r="Y557" t="s">
        <v>313</v>
      </c>
      <c r="Z557" t="s">
        <v>314</v>
      </c>
      <c r="AA557" s="18">
        <v>18.392934844999999</v>
      </c>
      <c r="AB557" s="19" t="s">
        <v>2641</v>
      </c>
      <c r="AC557" t="s">
        <v>1501</v>
      </c>
      <c r="AD557" t="s">
        <v>2642</v>
      </c>
      <c r="AE557" s="18">
        <v>0.3353961399</v>
      </c>
      <c r="AF557" t="s">
        <v>3016</v>
      </c>
      <c r="AG557" t="s">
        <v>3013</v>
      </c>
      <c r="AH557" t="s">
        <v>3017</v>
      </c>
      <c r="AI557" s="18">
        <v>0.15936149920000001</v>
      </c>
      <c r="AJ557" t="s">
        <v>329</v>
      </c>
      <c r="AK557" t="s">
        <v>3013</v>
      </c>
      <c r="AL557" t="s">
        <v>3018</v>
      </c>
      <c r="AM557" t="s">
        <v>329</v>
      </c>
      <c r="AN557" t="s">
        <v>3013</v>
      </c>
      <c r="AO557" t="s">
        <v>3018</v>
      </c>
      <c r="AP557" s="18">
        <v>0.15936149920000001</v>
      </c>
      <c r="AQ557" t="s">
        <v>123</v>
      </c>
      <c r="AR557" t="b">
        <f>ISNUMBER(SEARCH('Consulta Por Puntos Baloto'!$E$5,B557,1))</f>
        <v>0</v>
      </c>
      <c r="AS557">
        <f t="shared" si="16"/>
        <v>35</v>
      </c>
      <c r="AT557" t="str">
        <f t="shared" si="17"/>
        <v>Punto red</v>
      </c>
    </row>
    <row r="558" spans="1:46">
      <c r="A558" t="s">
        <v>3411</v>
      </c>
      <c r="B558" t="s">
        <v>3412</v>
      </c>
      <c r="C558" s="18">
        <v>0.21086315880000001</v>
      </c>
      <c r="D558" t="s">
        <v>3012</v>
      </c>
      <c r="E558" t="s">
        <v>3013</v>
      </c>
      <c r="F558" t="s">
        <v>3014</v>
      </c>
      <c r="G558" s="18">
        <v>0.48232698439999999</v>
      </c>
      <c r="H558" t="s">
        <v>64</v>
      </c>
      <c r="I558" t="s">
        <v>2638</v>
      </c>
      <c r="J558" t="s">
        <v>3015</v>
      </c>
      <c r="K558" s="18">
        <v>1.1547050042</v>
      </c>
      <c r="L558" t="s">
        <v>64</v>
      </c>
      <c r="M558" t="s">
        <v>2638</v>
      </c>
      <c r="N558" t="s">
        <v>2639</v>
      </c>
      <c r="O558" s="18">
        <v>30.021559551500001</v>
      </c>
      <c r="P558" t="s">
        <v>2625</v>
      </c>
      <c r="Q558" t="s">
        <v>134</v>
      </c>
      <c r="R558" t="s">
        <v>2626</v>
      </c>
      <c r="S558" s="18">
        <v>28.945409811000001</v>
      </c>
      <c r="T558" t="s">
        <v>311</v>
      </c>
      <c r="U558" t="s">
        <v>130</v>
      </c>
      <c r="V558" t="s">
        <v>312</v>
      </c>
      <c r="W558" s="18">
        <v>11.834233538299999</v>
      </c>
      <c r="X558" t="s">
        <v>64</v>
      </c>
      <c r="Y558" t="s">
        <v>313</v>
      </c>
      <c r="Z558" t="s">
        <v>314</v>
      </c>
      <c r="AA558" s="18">
        <v>18.670543369699999</v>
      </c>
      <c r="AB558" s="19" t="s">
        <v>2641</v>
      </c>
      <c r="AC558" t="s">
        <v>1501</v>
      </c>
      <c r="AD558" t="s">
        <v>2642</v>
      </c>
      <c r="AE558" s="18">
        <v>0.22017673530000001</v>
      </c>
      <c r="AF558" t="s">
        <v>3016</v>
      </c>
      <c r="AG558" t="s">
        <v>3013</v>
      </c>
      <c r="AH558" t="s">
        <v>3017</v>
      </c>
      <c r="AI558" s="18">
        <v>6.9342535900000002E-2</v>
      </c>
      <c r="AJ558" t="s">
        <v>3413</v>
      </c>
      <c r="AK558" t="s">
        <v>3013</v>
      </c>
      <c r="AL558" t="s">
        <v>3414</v>
      </c>
      <c r="AM558" t="s">
        <v>3413</v>
      </c>
      <c r="AN558" t="s">
        <v>3013</v>
      </c>
      <c r="AO558" t="s">
        <v>3414</v>
      </c>
      <c r="AP558" s="18">
        <v>6.9342535900000002E-2</v>
      </c>
      <c r="AQ558" t="s">
        <v>123</v>
      </c>
      <c r="AR558" t="b">
        <f>ISNUMBER(SEARCH('Consulta Por Puntos Baloto'!$E$5,B558,1))</f>
        <v>0</v>
      </c>
      <c r="AS558">
        <f t="shared" si="16"/>
        <v>35</v>
      </c>
      <c r="AT558" t="str">
        <f t="shared" si="17"/>
        <v>Punto red</v>
      </c>
    </row>
    <row r="559" spans="1:46">
      <c r="A559" t="s">
        <v>3415</v>
      </c>
      <c r="B559" t="s">
        <v>3416</v>
      </c>
      <c r="C559" s="18">
        <v>1.4811708750999999</v>
      </c>
      <c r="D559" t="s">
        <v>3012</v>
      </c>
      <c r="E559" t="s">
        <v>3013</v>
      </c>
      <c r="F559" t="s">
        <v>3014</v>
      </c>
      <c r="G559" s="18">
        <v>0.84840810600000005</v>
      </c>
      <c r="H559" t="s">
        <v>64</v>
      </c>
      <c r="I559" t="s">
        <v>2638</v>
      </c>
      <c r="J559" t="s">
        <v>2639</v>
      </c>
      <c r="K559" s="18">
        <v>0.84840810600000005</v>
      </c>
      <c r="L559" t="s">
        <v>64</v>
      </c>
      <c r="M559" t="s">
        <v>2638</v>
      </c>
      <c r="N559" t="s">
        <v>2639</v>
      </c>
      <c r="O559" s="18">
        <v>31.3533475413</v>
      </c>
      <c r="P559" t="s">
        <v>2625</v>
      </c>
      <c r="Q559" t="s">
        <v>134</v>
      </c>
      <c r="R559" t="s">
        <v>2626</v>
      </c>
      <c r="S559" s="18">
        <v>30.2650644388</v>
      </c>
      <c r="T559" t="s">
        <v>311</v>
      </c>
      <c r="U559" t="s">
        <v>130</v>
      </c>
      <c r="V559" t="s">
        <v>312</v>
      </c>
      <c r="W559" s="18">
        <v>13.1692706703</v>
      </c>
      <c r="X559" t="s">
        <v>64</v>
      </c>
      <c r="Y559" t="s">
        <v>313</v>
      </c>
      <c r="Z559" t="s">
        <v>314</v>
      </c>
      <c r="AA559" s="18">
        <v>20.018772970699999</v>
      </c>
      <c r="AB559" s="19" t="s">
        <v>2641</v>
      </c>
      <c r="AC559" t="s">
        <v>1501</v>
      </c>
      <c r="AD559" t="s">
        <v>2642</v>
      </c>
      <c r="AE559" s="18">
        <v>0.4419133012</v>
      </c>
      <c r="AF559" t="s">
        <v>3391</v>
      </c>
      <c r="AG559" t="s">
        <v>3013</v>
      </c>
      <c r="AH559" t="s">
        <v>3392</v>
      </c>
      <c r="AI559" s="18">
        <v>0.20275494999999999</v>
      </c>
      <c r="AJ559" t="s">
        <v>3417</v>
      </c>
      <c r="AK559" t="s">
        <v>3013</v>
      </c>
      <c r="AL559" t="s">
        <v>3418</v>
      </c>
      <c r="AM559" t="s">
        <v>3417</v>
      </c>
      <c r="AN559" t="s">
        <v>3013</v>
      </c>
      <c r="AO559" t="s">
        <v>3418</v>
      </c>
      <c r="AP559" s="18">
        <v>0.20275494999999999</v>
      </c>
      <c r="AQ559" t="s">
        <v>123</v>
      </c>
      <c r="AR559" t="b">
        <f>ISNUMBER(SEARCH('Consulta Por Puntos Baloto'!$E$5,B559,1))</f>
        <v>0</v>
      </c>
      <c r="AS559">
        <f t="shared" si="16"/>
        <v>35</v>
      </c>
      <c r="AT559" t="str">
        <f t="shared" si="17"/>
        <v>Punto red</v>
      </c>
    </row>
    <row r="560" spans="1:46">
      <c r="A560" t="s">
        <v>3419</v>
      </c>
      <c r="B560" t="s">
        <v>3420</v>
      </c>
      <c r="C560" s="18">
        <v>0.6909889306</v>
      </c>
      <c r="D560" t="s">
        <v>3012</v>
      </c>
      <c r="E560" t="s">
        <v>3013</v>
      </c>
      <c r="F560" t="s">
        <v>3014</v>
      </c>
      <c r="G560" s="18">
        <v>0.71682476839999998</v>
      </c>
      <c r="H560" t="s">
        <v>64</v>
      </c>
      <c r="I560" t="s">
        <v>2638</v>
      </c>
      <c r="J560" t="s">
        <v>3015</v>
      </c>
      <c r="K560" s="18">
        <v>1.7899689717</v>
      </c>
      <c r="L560" t="s">
        <v>64</v>
      </c>
      <c r="M560" t="s">
        <v>2638</v>
      </c>
      <c r="N560" t="s">
        <v>2639</v>
      </c>
      <c r="O560" s="18">
        <v>30.205131489399999</v>
      </c>
      <c r="P560" t="s">
        <v>2625</v>
      </c>
      <c r="Q560" t="s">
        <v>134</v>
      </c>
      <c r="R560" t="s">
        <v>2626</v>
      </c>
      <c r="S560" s="18">
        <v>29.1704158515</v>
      </c>
      <c r="T560" t="s">
        <v>311</v>
      </c>
      <c r="U560" t="s">
        <v>130</v>
      </c>
      <c r="V560" t="s">
        <v>312</v>
      </c>
      <c r="W560" s="18">
        <v>12.025657951199999</v>
      </c>
      <c r="X560" t="s">
        <v>64</v>
      </c>
      <c r="Y560" t="s">
        <v>313</v>
      </c>
      <c r="Z560" t="s">
        <v>314</v>
      </c>
      <c r="AA560" s="18">
        <v>18.755758937900001</v>
      </c>
      <c r="AB560" s="19" t="s">
        <v>2641</v>
      </c>
      <c r="AC560" t="s">
        <v>1501</v>
      </c>
      <c r="AD560" t="s">
        <v>2642</v>
      </c>
      <c r="AE560" s="18">
        <v>0.68489083139999996</v>
      </c>
      <c r="AF560" t="s">
        <v>3016</v>
      </c>
      <c r="AG560" t="s">
        <v>3013</v>
      </c>
      <c r="AH560" t="s">
        <v>3017</v>
      </c>
      <c r="AI560" s="18">
        <v>0.16893846949999999</v>
      </c>
      <c r="AJ560" t="s">
        <v>3421</v>
      </c>
      <c r="AK560" t="s">
        <v>3013</v>
      </c>
      <c r="AL560" t="s">
        <v>3422</v>
      </c>
      <c r="AM560" t="s">
        <v>3421</v>
      </c>
      <c r="AN560" t="s">
        <v>3013</v>
      </c>
      <c r="AO560" t="s">
        <v>3422</v>
      </c>
      <c r="AP560" s="18">
        <v>0.16893846949999999</v>
      </c>
      <c r="AQ560" t="s">
        <v>123</v>
      </c>
      <c r="AR560" t="b">
        <f>ISNUMBER(SEARCH('Consulta Por Puntos Baloto'!$E$5,B560,1))</f>
        <v>0</v>
      </c>
      <c r="AS560">
        <f t="shared" si="16"/>
        <v>35</v>
      </c>
      <c r="AT560" t="str">
        <f t="shared" si="17"/>
        <v>Punto red</v>
      </c>
    </row>
    <row r="561" spans="1:46">
      <c r="A561" t="s">
        <v>3423</v>
      </c>
      <c r="B561" t="s">
        <v>3424</v>
      </c>
      <c r="C561" s="18">
        <v>1.093184629</v>
      </c>
      <c r="D561" t="s">
        <v>3012</v>
      </c>
      <c r="E561" t="s">
        <v>3013</v>
      </c>
      <c r="F561" t="s">
        <v>3014</v>
      </c>
      <c r="G561" s="18">
        <v>0.66182552549999996</v>
      </c>
      <c r="H561" t="s">
        <v>64</v>
      </c>
      <c r="I561" t="s">
        <v>2638</v>
      </c>
      <c r="J561" t="s">
        <v>2639</v>
      </c>
      <c r="K561" s="18">
        <v>0.66182552549999996</v>
      </c>
      <c r="L561" t="s">
        <v>64</v>
      </c>
      <c r="M561" t="s">
        <v>2638</v>
      </c>
      <c r="N561" t="s">
        <v>2639</v>
      </c>
      <c r="O561" s="18">
        <v>30.945817309700001</v>
      </c>
      <c r="P561" t="s">
        <v>2625</v>
      </c>
      <c r="Q561" t="s">
        <v>134</v>
      </c>
      <c r="R561" t="s">
        <v>2626</v>
      </c>
      <c r="S561" s="18">
        <v>29.858153176599998</v>
      </c>
      <c r="T561" t="s">
        <v>311</v>
      </c>
      <c r="U561" t="s">
        <v>130</v>
      </c>
      <c r="V561" t="s">
        <v>312</v>
      </c>
      <c r="W561" s="18">
        <v>12.7617611283</v>
      </c>
      <c r="X561" t="s">
        <v>64</v>
      </c>
      <c r="Y561" t="s">
        <v>313</v>
      </c>
      <c r="Z561" t="s">
        <v>314</v>
      </c>
      <c r="AA561" s="18">
        <v>19.613960152699999</v>
      </c>
      <c r="AB561" s="19" t="s">
        <v>2641</v>
      </c>
      <c r="AC561" t="s">
        <v>1501</v>
      </c>
      <c r="AD561" t="s">
        <v>2642</v>
      </c>
      <c r="AE561" s="18">
        <v>0.1211249434</v>
      </c>
      <c r="AF561" t="s">
        <v>3391</v>
      </c>
      <c r="AG561" t="s">
        <v>3013</v>
      </c>
      <c r="AH561" t="s">
        <v>3392</v>
      </c>
      <c r="AI561" s="18">
        <v>5.8037661099999999E-2</v>
      </c>
      <c r="AJ561" t="s">
        <v>3425</v>
      </c>
      <c r="AK561" t="s">
        <v>3013</v>
      </c>
      <c r="AL561" t="s">
        <v>3426</v>
      </c>
      <c r="AM561" t="s">
        <v>3425</v>
      </c>
      <c r="AN561" t="s">
        <v>3013</v>
      </c>
      <c r="AO561" t="s">
        <v>3426</v>
      </c>
      <c r="AP561" s="18">
        <v>5.8037661099999999E-2</v>
      </c>
      <c r="AQ561" t="s">
        <v>123</v>
      </c>
      <c r="AR561" t="b">
        <f>ISNUMBER(SEARCH('Consulta Por Puntos Baloto'!$E$5,B561,1))</f>
        <v>0</v>
      </c>
      <c r="AS561">
        <f t="shared" si="16"/>
        <v>35</v>
      </c>
      <c r="AT561" t="str">
        <f t="shared" si="17"/>
        <v>Punto red</v>
      </c>
    </row>
    <row r="562" spans="1:46">
      <c r="A562" t="s">
        <v>3427</v>
      </c>
      <c r="B562" t="s">
        <v>3428</v>
      </c>
      <c r="C562" s="18">
        <v>0.65824579289999996</v>
      </c>
      <c r="D562" t="s">
        <v>3012</v>
      </c>
      <c r="E562" t="s">
        <v>3013</v>
      </c>
      <c r="F562" t="s">
        <v>3014</v>
      </c>
      <c r="G562" s="18">
        <v>0.87690282789999996</v>
      </c>
      <c r="H562" t="s">
        <v>64</v>
      </c>
      <c r="I562" t="s">
        <v>2638</v>
      </c>
      <c r="J562" t="s">
        <v>2639</v>
      </c>
      <c r="K562" s="18">
        <v>0.87690282789999996</v>
      </c>
      <c r="L562" t="s">
        <v>64</v>
      </c>
      <c r="M562" t="s">
        <v>2638</v>
      </c>
      <c r="N562" t="s">
        <v>2639</v>
      </c>
      <c r="O562" s="18">
        <v>30.554935774600001</v>
      </c>
      <c r="P562" t="s">
        <v>2625</v>
      </c>
      <c r="Q562" t="s">
        <v>134</v>
      </c>
      <c r="R562" t="s">
        <v>2626</v>
      </c>
      <c r="S562" s="18">
        <v>29.477399350999999</v>
      </c>
      <c r="T562" t="s">
        <v>311</v>
      </c>
      <c r="U562" t="s">
        <v>130</v>
      </c>
      <c r="V562" t="s">
        <v>312</v>
      </c>
      <c r="W562" s="18">
        <v>12.3677431831</v>
      </c>
      <c r="X562" t="s">
        <v>64</v>
      </c>
      <c r="Y562" t="s">
        <v>313</v>
      </c>
      <c r="Z562" t="s">
        <v>314</v>
      </c>
      <c r="AA562" s="18">
        <v>19.201582172799998</v>
      </c>
      <c r="AB562" s="19" t="s">
        <v>2641</v>
      </c>
      <c r="AC562" t="s">
        <v>1501</v>
      </c>
      <c r="AD562" t="s">
        <v>2642</v>
      </c>
      <c r="AE562" s="18">
        <v>0.38240631260000002</v>
      </c>
      <c r="AF562" t="s">
        <v>3391</v>
      </c>
      <c r="AG562" t="s">
        <v>3013</v>
      </c>
      <c r="AH562" t="s">
        <v>3392</v>
      </c>
      <c r="AI562" s="18">
        <v>4.7638695600000003E-2</v>
      </c>
      <c r="AJ562" t="s">
        <v>1106</v>
      </c>
      <c r="AK562" t="s">
        <v>3013</v>
      </c>
      <c r="AL562" t="s">
        <v>3429</v>
      </c>
      <c r="AM562" t="s">
        <v>1106</v>
      </c>
      <c r="AN562" t="s">
        <v>3013</v>
      </c>
      <c r="AO562" t="s">
        <v>3429</v>
      </c>
      <c r="AP562" s="18">
        <v>4.7638695600000003E-2</v>
      </c>
      <c r="AQ562" t="s">
        <v>123</v>
      </c>
      <c r="AR562" t="b">
        <f>ISNUMBER(SEARCH('Consulta Por Puntos Baloto'!$E$5,B562,1))</f>
        <v>0</v>
      </c>
      <c r="AS562">
        <f t="shared" si="16"/>
        <v>35</v>
      </c>
      <c r="AT562" t="str">
        <f t="shared" si="17"/>
        <v>Punto red</v>
      </c>
    </row>
    <row r="563" spans="1:46">
      <c r="A563" t="s">
        <v>3430</v>
      </c>
      <c r="B563" t="s">
        <v>3431</v>
      </c>
      <c r="C563" s="18">
        <v>1.2978888829999999</v>
      </c>
      <c r="D563" t="s">
        <v>3012</v>
      </c>
      <c r="E563" t="s">
        <v>3013</v>
      </c>
      <c r="F563" t="s">
        <v>3014</v>
      </c>
      <c r="G563" s="18">
        <v>1.1078097844000001</v>
      </c>
      <c r="H563" t="s">
        <v>64</v>
      </c>
      <c r="I563" t="s">
        <v>2638</v>
      </c>
      <c r="J563" t="s">
        <v>2639</v>
      </c>
      <c r="K563" s="18">
        <v>1.1078097844000001</v>
      </c>
      <c r="L563" t="s">
        <v>64</v>
      </c>
      <c r="M563" t="s">
        <v>2638</v>
      </c>
      <c r="N563" t="s">
        <v>2639</v>
      </c>
      <c r="O563" s="18">
        <v>31.227199505200002</v>
      </c>
      <c r="P563" t="s">
        <v>2625</v>
      </c>
      <c r="Q563" t="s">
        <v>134</v>
      </c>
      <c r="R563" t="s">
        <v>2626</v>
      </c>
      <c r="S563" s="18">
        <v>30.157365717600001</v>
      </c>
      <c r="T563" t="s">
        <v>311</v>
      </c>
      <c r="U563" t="s">
        <v>130</v>
      </c>
      <c r="V563" t="s">
        <v>312</v>
      </c>
      <c r="W563" s="18">
        <v>13.038712455900001</v>
      </c>
      <c r="X563" t="s">
        <v>64</v>
      </c>
      <c r="Y563" t="s">
        <v>313</v>
      </c>
      <c r="Z563" t="s">
        <v>314</v>
      </c>
      <c r="AA563" s="18">
        <v>19.848211778500001</v>
      </c>
      <c r="AB563" s="19" t="s">
        <v>2641</v>
      </c>
      <c r="AC563" t="s">
        <v>1501</v>
      </c>
      <c r="AD563" t="s">
        <v>2642</v>
      </c>
      <c r="AE563" s="18">
        <v>0.39225316589999998</v>
      </c>
      <c r="AF563" t="s">
        <v>3391</v>
      </c>
      <c r="AG563" t="s">
        <v>3013</v>
      </c>
      <c r="AH563" t="s">
        <v>3392</v>
      </c>
      <c r="AI563" s="18">
        <v>5.5556803199999998E-2</v>
      </c>
      <c r="AJ563" t="s">
        <v>3432</v>
      </c>
      <c r="AK563" t="s">
        <v>3013</v>
      </c>
      <c r="AL563" t="s">
        <v>3433</v>
      </c>
      <c r="AM563" t="s">
        <v>3432</v>
      </c>
      <c r="AN563" t="s">
        <v>3013</v>
      </c>
      <c r="AO563" t="s">
        <v>3433</v>
      </c>
      <c r="AP563" s="18">
        <v>5.5556803199999998E-2</v>
      </c>
      <c r="AQ563" t="s">
        <v>123</v>
      </c>
      <c r="AR563" t="b">
        <f>ISNUMBER(SEARCH('Consulta Por Puntos Baloto'!$E$5,B563,1))</f>
        <v>0</v>
      </c>
      <c r="AS563">
        <f t="shared" si="16"/>
        <v>35</v>
      </c>
      <c r="AT563" t="str">
        <f t="shared" si="17"/>
        <v>Punto red</v>
      </c>
    </row>
    <row r="564" spans="1:46">
      <c r="A564" t="s">
        <v>3434</v>
      </c>
      <c r="B564" t="s">
        <v>3435</v>
      </c>
      <c r="C564" s="18">
        <v>1.2488802591999999</v>
      </c>
      <c r="D564" t="s">
        <v>3012</v>
      </c>
      <c r="E564" t="s">
        <v>3013</v>
      </c>
      <c r="F564" t="s">
        <v>3014</v>
      </c>
      <c r="G564" s="18">
        <v>0.46165441930000001</v>
      </c>
      <c r="H564" t="s">
        <v>64</v>
      </c>
      <c r="I564" t="s">
        <v>2638</v>
      </c>
      <c r="J564" t="s">
        <v>2639</v>
      </c>
      <c r="K564" s="18">
        <v>0.46165441930000001</v>
      </c>
      <c r="L564" t="s">
        <v>64</v>
      </c>
      <c r="M564" t="s">
        <v>2638</v>
      </c>
      <c r="N564" t="s">
        <v>2639</v>
      </c>
      <c r="O564" s="18">
        <v>31.0067313801</v>
      </c>
      <c r="P564" t="s">
        <v>2625</v>
      </c>
      <c r="Q564" t="s">
        <v>134</v>
      </c>
      <c r="R564" t="s">
        <v>2626</v>
      </c>
      <c r="S564" s="18">
        <v>29.9077992239</v>
      </c>
      <c r="T564" t="s">
        <v>311</v>
      </c>
      <c r="U564" t="s">
        <v>130</v>
      </c>
      <c r="V564" t="s">
        <v>312</v>
      </c>
      <c r="W564" s="18">
        <v>12.828634643299999</v>
      </c>
      <c r="X564" t="s">
        <v>64</v>
      </c>
      <c r="Y564" t="s">
        <v>313</v>
      </c>
      <c r="Z564" t="s">
        <v>314</v>
      </c>
      <c r="AA564" s="18">
        <v>19.7037198596</v>
      </c>
      <c r="AB564" s="19" t="s">
        <v>2641</v>
      </c>
      <c r="AC564" t="s">
        <v>1501</v>
      </c>
      <c r="AD564" t="s">
        <v>2642</v>
      </c>
      <c r="AE564" s="18">
        <v>0.36087345630000001</v>
      </c>
      <c r="AF564" t="s">
        <v>3391</v>
      </c>
      <c r="AG564" t="s">
        <v>3013</v>
      </c>
      <c r="AH564" t="s">
        <v>3392</v>
      </c>
      <c r="AI564" s="18">
        <v>8.3383263400000004E-2</v>
      </c>
      <c r="AJ564" t="s">
        <v>3436</v>
      </c>
      <c r="AK564" t="s">
        <v>3013</v>
      </c>
      <c r="AL564" t="s">
        <v>3437</v>
      </c>
      <c r="AM564" t="s">
        <v>3436</v>
      </c>
      <c r="AN564" t="s">
        <v>3013</v>
      </c>
      <c r="AO564" t="s">
        <v>3437</v>
      </c>
      <c r="AP564" s="18">
        <v>8.3383263400000004E-2</v>
      </c>
      <c r="AQ564" t="s">
        <v>123</v>
      </c>
      <c r="AR564" t="b">
        <f>ISNUMBER(SEARCH('Consulta Por Puntos Baloto'!$E$5,B564,1))</f>
        <v>0</v>
      </c>
      <c r="AS564">
        <f t="shared" si="16"/>
        <v>35</v>
      </c>
      <c r="AT564" t="str">
        <f t="shared" si="17"/>
        <v>Punto red</v>
      </c>
    </row>
    <row r="565" spans="1:46">
      <c r="A565" t="s">
        <v>3438</v>
      </c>
      <c r="B565" t="s">
        <v>3439</v>
      </c>
      <c r="C565" s="18">
        <v>44.932969352500002</v>
      </c>
      <c r="D565" t="s">
        <v>3382</v>
      </c>
      <c r="E565" t="s">
        <v>3383</v>
      </c>
      <c r="F565" t="s">
        <v>3384</v>
      </c>
      <c r="G565" s="18">
        <v>50.178896240599997</v>
      </c>
      <c r="H565" t="s">
        <v>64</v>
      </c>
      <c r="I565" t="s">
        <v>2638</v>
      </c>
      <c r="J565" t="s">
        <v>2639</v>
      </c>
      <c r="K565" s="18">
        <v>50.178896240599997</v>
      </c>
      <c r="L565" t="s">
        <v>64</v>
      </c>
      <c r="M565" t="s">
        <v>2638</v>
      </c>
      <c r="N565" t="s">
        <v>2639</v>
      </c>
      <c r="O565" s="18">
        <v>63.3234665879</v>
      </c>
      <c r="P565" t="s">
        <v>2588</v>
      </c>
      <c r="Q565" t="s">
        <v>134</v>
      </c>
      <c r="R565" t="s">
        <v>2589</v>
      </c>
      <c r="S565" s="18">
        <v>62.257584329099998</v>
      </c>
      <c r="T565" t="s">
        <v>311</v>
      </c>
      <c r="U565" t="s">
        <v>130</v>
      </c>
      <c r="V565" t="s">
        <v>312</v>
      </c>
      <c r="W565" s="18">
        <v>54.802046221300003</v>
      </c>
      <c r="X565" t="s">
        <v>64</v>
      </c>
      <c r="Y565" t="s">
        <v>313</v>
      </c>
      <c r="Z565" t="s">
        <v>314</v>
      </c>
      <c r="AA565" s="18">
        <v>59.716596231700002</v>
      </c>
      <c r="AB565" s="19" t="s">
        <v>2641</v>
      </c>
      <c r="AC565" t="s">
        <v>1501</v>
      </c>
      <c r="AD565" t="s">
        <v>2642</v>
      </c>
      <c r="AE565" s="18">
        <v>14.3209774407</v>
      </c>
      <c r="AF565" t="s">
        <v>3440</v>
      </c>
      <c r="AG565" t="s">
        <v>3441</v>
      </c>
      <c r="AH565" t="s">
        <v>3442</v>
      </c>
      <c r="AI565" s="18">
        <v>7.2870682920999998</v>
      </c>
      <c r="AJ565" t="s">
        <v>3443</v>
      </c>
      <c r="AK565" t="s">
        <v>3444</v>
      </c>
      <c r="AL565" t="s">
        <v>3445</v>
      </c>
      <c r="AM565" t="s">
        <v>3443</v>
      </c>
      <c r="AN565" t="s">
        <v>3444</v>
      </c>
      <c r="AO565" t="s">
        <v>3445</v>
      </c>
      <c r="AP565" s="18">
        <v>7.2870682920999998</v>
      </c>
      <c r="AQ565" t="s">
        <v>123</v>
      </c>
      <c r="AR565" t="b">
        <f>ISNUMBER(SEARCH('Consulta Por Puntos Baloto'!$E$5,B565,1))</f>
        <v>0</v>
      </c>
      <c r="AS565">
        <f t="shared" si="16"/>
        <v>35</v>
      </c>
      <c r="AT565" t="str">
        <f t="shared" si="17"/>
        <v>Punto red</v>
      </c>
    </row>
    <row r="566" spans="1:46">
      <c r="A566" t="s">
        <v>3446</v>
      </c>
      <c r="B566" t="s">
        <v>3447</v>
      </c>
      <c r="C566" s="18">
        <v>7.2776815084999997</v>
      </c>
      <c r="D566" t="s">
        <v>1500</v>
      </c>
      <c r="E566" t="s">
        <v>1501</v>
      </c>
      <c r="F566" t="s">
        <v>1502</v>
      </c>
      <c r="G566" s="18">
        <v>0.10326887830000001</v>
      </c>
      <c r="H566" t="s">
        <v>64</v>
      </c>
      <c r="I566" t="s">
        <v>313</v>
      </c>
      <c r="J566" t="s">
        <v>314</v>
      </c>
      <c r="K566" s="18">
        <v>12.5506722282</v>
      </c>
      <c r="L566" t="s">
        <v>64</v>
      </c>
      <c r="M566" t="s">
        <v>2638</v>
      </c>
      <c r="N566" t="s">
        <v>2639</v>
      </c>
      <c r="O566" s="18">
        <v>18.2860735141</v>
      </c>
      <c r="P566" t="s">
        <v>2625</v>
      </c>
      <c r="Q566" t="s">
        <v>134</v>
      </c>
      <c r="R566" t="s">
        <v>2626</v>
      </c>
      <c r="S566" s="18">
        <v>17.2491120149</v>
      </c>
      <c r="T566" t="s">
        <v>311</v>
      </c>
      <c r="U566" t="s">
        <v>130</v>
      </c>
      <c r="V566" t="s">
        <v>312</v>
      </c>
      <c r="W566" s="18">
        <v>0.10326887830000001</v>
      </c>
      <c r="X566" t="s">
        <v>64</v>
      </c>
      <c r="Y566" t="s">
        <v>313</v>
      </c>
      <c r="Z566" t="s">
        <v>314</v>
      </c>
      <c r="AA566" s="18">
        <v>7.128937477</v>
      </c>
      <c r="AB566" s="19" t="s">
        <v>2641</v>
      </c>
      <c r="AC566" t="s">
        <v>1501</v>
      </c>
      <c r="AD566" t="s">
        <v>2642</v>
      </c>
      <c r="AE566" s="18">
        <v>0.1462890869</v>
      </c>
      <c r="AF566" t="s">
        <v>3448</v>
      </c>
      <c r="AG566" t="s">
        <v>3449</v>
      </c>
      <c r="AH566" t="s">
        <v>3450</v>
      </c>
      <c r="AI566" s="18">
        <v>0.1354331483</v>
      </c>
      <c r="AJ566" t="s">
        <v>3451</v>
      </c>
      <c r="AK566" t="s">
        <v>3449</v>
      </c>
      <c r="AL566" t="s">
        <v>3452</v>
      </c>
      <c r="AM566" t="s">
        <v>64</v>
      </c>
      <c r="AN566" t="s">
        <v>313</v>
      </c>
      <c r="AO566" t="s">
        <v>314</v>
      </c>
      <c r="AP566" s="18">
        <v>0.10326887830000001</v>
      </c>
      <c r="AQ566" t="s">
        <v>123</v>
      </c>
      <c r="AR566" t="b">
        <f>ISNUMBER(SEARCH('Consulta Por Puntos Baloto'!$E$5,B566,1))</f>
        <v>0</v>
      </c>
      <c r="AS566">
        <f t="shared" si="16"/>
        <v>7</v>
      </c>
      <c r="AT566" t="str">
        <f t="shared" si="17"/>
        <v>Cajero automático</v>
      </c>
    </row>
    <row r="567" spans="1:46">
      <c r="A567" t="s">
        <v>3446</v>
      </c>
      <c r="B567" t="s">
        <v>3447</v>
      </c>
      <c r="C567" s="18">
        <v>7.2776815084999997</v>
      </c>
      <c r="D567" t="s">
        <v>1500</v>
      </c>
      <c r="E567" t="s">
        <v>1501</v>
      </c>
      <c r="F567" t="s">
        <v>1502</v>
      </c>
      <c r="G567" s="18">
        <v>0.10326887830000001</v>
      </c>
      <c r="H567" t="s">
        <v>64</v>
      </c>
      <c r="I567" t="s">
        <v>313</v>
      </c>
      <c r="J567" t="s">
        <v>314</v>
      </c>
      <c r="K567" s="18">
        <v>12.5506722282</v>
      </c>
      <c r="L567" t="s">
        <v>64</v>
      </c>
      <c r="M567" t="s">
        <v>2638</v>
      </c>
      <c r="N567" t="s">
        <v>2639</v>
      </c>
      <c r="O567" s="18">
        <v>18.2860735141</v>
      </c>
      <c r="P567" t="s">
        <v>2625</v>
      </c>
      <c r="Q567" t="s">
        <v>134</v>
      </c>
      <c r="R567" t="s">
        <v>2626</v>
      </c>
      <c r="S567" s="18">
        <v>17.2491120149</v>
      </c>
      <c r="T567" t="s">
        <v>311</v>
      </c>
      <c r="U567" t="s">
        <v>130</v>
      </c>
      <c r="V567" t="s">
        <v>312</v>
      </c>
      <c r="W567" s="18">
        <v>0.10326887830000001</v>
      </c>
      <c r="X567" t="s">
        <v>64</v>
      </c>
      <c r="Y567" t="s">
        <v>313</v>
      </c>
      <c r="Z567" t="s">
        <v>314</v>
      </c>
      <c r="AA567" s="18">
        <v>7.128937477</v>
      </c>
      <c r="AB567" s="19" t="s">
        <v>2641</v>
      </c>
      <c r="AC567" t="s">
        <v>1501</v>
      </c>
      <c r="AD567" t="s">
        <v>2642</v>
      </c>
      <c r="AE567" s="18">
        <v>0.1462890869</v>
      </c>
      <c r="AF567" t="s">
        <v>3448</v>
      </c>
      <c r="AG567" t="s">
        <v>3449</v>
      </c>
      <c r="AH567" t="s">
        <v>3450</v>
      </c>
      <c r="AI567" s="18">
        <v>0.1354331483</v>
      </c>
      <c r="AJ567" t="s">
        <v>3451</v>
      </c>
      <c r="AK567" t="s">
        <v>3449</v>
      </c>
      <c r="AL567" t="s">
        <v>3452</v>
      </c>
      <c r="AM567" t="s">
        <v>64</v>
      </c>
      <c r="AN567" t="s">
        <v>313</v>
      </c>
      <c r="AO567" t="s">
        <v>314</v>
      </c>
      <c r="AP567" s="18">
        <v>0.10326887830000001</v>
      </c>
      <c r="AQ567" t="s">
        <v>123</v>
      </c>
      <c r="AR567" t="b">
        <f>ISNUMBER(SEARCH('Consulta Por Puntos Baloto'!$E$5,B567,1))</f>
        <v>0</v>
      </c>
      <c r="AS567">
        <f t="shared" si="16"/>
        <v>7</v>
      </c>
      <c r="AT567" t="str">
        <f t="shared" si="17"/>
        <v>Cajero automático</v>
      </c>
    </row>
    <row r="568" spans="1:46">
      <c r="A568" t="s">
        <v>3453</v>
      </c>
      <c r="B568" t="s">
        <v>3454</v>
      </c>
      <c r="C568" s="18">
        <v>0.70422039579999995</v>
      </c>
      <c r="D568" t="s">
        <v>3012</v>
      </c>
      <c r="E568" t="s">
        <v>3013</v>
      </c>
      <c r="F568" t="s">
        <v>3014</v>
      </c>
      <c r="G568" s="18">
        <v>0.72984839030000004</v>
      </c>
      <c r="H568" t="s">
        <v>64</v>
      </c>
      <c r="I568" t="s">
        <v>2638</v>
      </c>
      <c r="J568" t="s">
        <v>2639</v>
      </c>
      <c r="K568" s="18">
        <v>0.72984839030000004</v>
      </c>
      <c r="L568" t="s">
        <v>64</v>
      </c>
      <c r="M568" t="s">
        <v>2638</v>
      </c>
      <c r="N568" t="s">
        <v>2639</v>
      </c>
      <c r="O568" s="18">
        <v>30.179537632799999</v>
      </c>
      <c r="P568" t="s">
        <v>2625</v>
      </c>
      <c r="Q568" t="s">
        <v>134</v>
      </c>
      <c r="R568" t="s">
        <v>2626</v>
      </c>
      <c r="S568" s="18">
        <v>29.079874478800001</v>
      </c>
      <c r="T568" t="s">
        <v>311</v>
      </c>
      <c r="U568" t="s">
        <v>130</v>
      </c>
      <c r="V568" t="s">
        <v>312</v>
      </c>
      <c r="W568" s="18">
        <v>12.003044295900001</v>
      </c>
      <c r="X568" t="s">
        <v>64</v>
      </c>
      <c r="Y568" t="s">
        <v>313</v>
      </c>
      <c r="Z568" t="s">
        <v>314</v>
      </c>
      <c r="AA568" s="18">
        <v>18.888287714299999</v>
      </c>
      <c r="AB568" s="19" t="s">
        <v>2641</v>
      </c>
      <c r="AC568" t="s">
        <v>1501</v>
      </c>
      <c r="AD568" t="s">
        <v>2642</v>
      </c>
      <c r="AE568" s="18">
        <v>0.71348721500000001</v>
      </c>
      <c r="AF568" t="s">
        <v>3016</v>
      </c>
      <c r="AG568" t="s">
        <v>3013</v>
      </c>
      <c r="AH568" t="s">
        <v>3017</v>
      </c>
      <c r="AI568" s="18">
        <v>0.13154120259999999</v>
      </c>
      <c r="AJ568" t="s">
        <v>3455</v>
      </c>
      <c r="AK568" t="s">
        <v>3013</v>
      </c>
      <c r="AL568" t="s">
        <v>3456</v>
      </c>
      <c r="AM568" t="s">
        <v>3455</v>
      </c>
      <c r="AN568" t="s">
        <v>3013</v>
      </c>
      <c r="AO568" t="s">
        <v>3456</v>
      </c>
      <c r="AP568" s="18">
        <v>0.13154120259999999</v>
      </c>
      <c r="AQ568" t="s">
        <v>123</v>
      </c>
      <c r="AR568" t="b">
        <f>ISNUMBER(SEARCH('Consulta Por Puntos Baloto'!$E$5,B568,1))</f>
        <v>0</v>
      </c>
      <c r="AS568">
        <f t="shared" si="16"/>
        <v>35</v>
      </c>
      <c r="AT568" t="str">
        <f t="shared" si="17"/>
        <v>Punto red</v>
      </c>
    </row>
    <row r="569" spans="1:46">
      <c r="A569" t="s">
        <v>3457</v>
      </c>
      <c r="B569" t="s">
        <v>3458</v>
      </c>
      <c r="C569" s="18">
        <v>0.37036243549999998</v>
      </c>
      <c r="D569" t="s">
        <v>3382</v>
      </c>
      <c r="E569" t="s">
        <v>3383</v>
      </c>
      <c r="F569" t="s">
        <v>3384</v>
      </c>
      <c r="G569" s="18">
        <v>37.174339834500003</v>
      </c>
      <c r="H569" t="s">
        <v>64</v>
      </c>
      <c r="I569" t="s">
        <v>2638</v>
      </c>
      <c r="J569" t="s">
        <v>2639</v>
      </c>
      <c r="K569" s="18">
        <v>37.174339834500003</v>
      </c>
      <c r="L569" t="s">
        <v>64</v>
      </c>
      <c r="M569" t="s">
        <v>2638</v>
      </c>
      <c r="N569" t="s">
        <v>2639</v>
      </c>
      <c r="O569" s="18">
        <v>67.106708416499998</v>
      </c>
      <c r="P569" t="s">
        <v>2625</v>
      </c>
      <c r="Q569" t="s">
        <v>134</v>
      </c>
      <c r="R569" t="s">
        <v>2626</v>
      </c>
      <c r="S569" s="18">
        <v>65.733642361700007</v>
      </c>
      <c r="T569" t="s">
        <v>311</v>
      </c>
      <c r="U569" t="s">
        <v>130</v>
      </c>
      <c r="V569" t="s">
        <v>312</v>
      </c>
      <c r="W569" s="18">
        <v>49.472078630200002</v>
      </c>
      <c r="X569" t="s">
        <v>64</v>
      </c>
      <c r="Y569" t="s">
        <v>313</v>
      </c>
      <c r="Z569" t="s">
        <v>314</v>
      </c>
      <c r="AA569" s="18">
        <v>55.306615606699999</v>
      </c>
      <c r="AB569" t="s">
        <v>300</v>
      </c>
      <c r="AC569" t="s">
        <v>301</v>
      </c>
      <c r="AD569" t="s">
        <v>302</v>
      </c>
      <c r="AE569" s="18">
        <v>0.53064963099999995</v>
      </c>
      <c r="AF569" t="s">
        <v>3385</v>
      </c>
      <c r="AG569" t="s">
        <v>3383</v>
      </c>
      <c r="AH569" t="s">
        <v>3386</v>
      </c>
      <c r="AI569" s="18">
        <v>0.1184374041</v>
      </c>
      <c r="AJ569" t="s">
        <v>3459</v>
      </c>
      <c r="AK569" t="s">
        <v>3383</v>
      </c>
      <c r="AL569" t="s">
        <v>3460</v>
      </c>
      <c r="AM569" t="s">
        <v>3459</v>
      </c>
      <c r="AN569" t="s">
        <v>3383</v>
      </c>
      <c r="AO569" t="s">
        <v>3460</v>
      </c>
      <c r="AP569" s="18">
        <v>0.1184374041</v>
      </c>
      <c r="AQ569" t="s">
        <v>123</v>
      </c>
      <c r="AR569" t="b">
        <f>ISNUMBER(SEARCH('Consulta Por Puntos Baloto'!$E$5,B569,1))</f>
        <v>0</v>
      </c>
      <c r="AS569">
        <f t="shared" si="16"/>
        <v>35</v>
      </c>
      <c r="AT569" t="str">
        <f t="shared" si="17"/>
        <v>Punto red</v>
      </c>
    </row>
    <row r="570" spans="1:46">
      <c r="A570" t="s">
        <v>3461</v>
      </c>
      <c r="B570" t="s">
        <v>3462</v>
      </c>
      <c r="C570" s="18">
        <v>14.707948615899999</v>
      </c>
      <c r="D570" t="s">
        <v>3012</v>
      </c>
      <c r="E570" t="s">
        <v>3013</v>
      </c>
      <c r="F570" t="s">
        <v>3014</v>
      </c>
      <c r="G570" s="18">
        <v>13.695930731100001</v>
      </c>
      <c r="H570" t="s">
        <v>64</v>
      </c>
      <c r="I570" t="s">
        <v>2638</v>
      </c>
      <c r="J570" t="s">
        <v>2639</v>
      </c>
      <c r="K570" s="18">
        <v>13.695930731100001</v>
      </c>
      <c r="L570" t="s">
        <v>64</v>
      </c>
      <c r="M570" t="s">
        <v>2638</v>
      </c>
      <c r="N570" t="s">
        <v>2639</v>
      </c>
      <c r="O570" s="18">
        <v>33.140462842600002</v>
      </c>
      <c r="P570" t="s">
        <v>2625</v>
      </c>
      <c r="Q570" t="s">
        <v>134</v>
      </c>
      <c r="R570" t="s">
        <v>2626</v>
      </c>
      <c r="S570" s="18">
        <v>31.514987251000001</v>
      </c>
      <c r="T570" t="s">
        <v>311</v>
      </c>
      <c r="U570" t="s">
        <v>130</v>
      </c>
      <c r="V570" t="s">
        <v>312</v>
      </c>
      <c r="W570" s="18">
        <v>18.690699363499998</v>
      </c>
      <c r="X570" t="s">
        <v>64</v>
      </c>
      <c r="Y570" t="s">
        <v>313</v>
      </c>
      <c r="Z570" t="s">
        <v>314</v>
      </c>
      <c r="AA570" s="18">
        <v>24.8869949294</v>
      </c>
      <c r="AB570" s="19" t="s">
        <v>2641</v>
      </c>
      <c r="AC570" t="s">
        <v>1501</v>
      </c>
      <c r="AD570" t="s">
        <v>2642</v>
      </c>
      <c r="AE570" s="18">
        <v>0.12791616980000001</v>
      </c>
      <c r="AF570" t="s">
        <v>3463</v>
      </c>
      <c r="AG570" t="s">
        <v>3464</v>
      </c>
      <c r="AH570" t="s">
        <v>3465</v>
      </c>
      <c r="AI570" s="18">
        <v>5.15236377E-2</v>
      </c>
      <c r="AJ570" t="s">
        <v>3466</v>
      </c>
      <c r="AK570" t="s">
        <v>3464</v>
      </c>
      <c r="AL570" t="s">
        <v>3467</v>
      </c>
      <c r="AM570" t="s">
        <v>3466</v>
      </c>
      <c r="AN570" t="s">
        <v>3464</v>
      </c>
      <c r="AO570" t="s">
        <v>3467</v>
      </c>
      <c r="AP570" s="18">
        <v>5.15236377E-2</v>
      </c>
      <c r="AQ570" t="s">
        <v>123</v>
      </c>
      <c r="AR570" t="b">
        <f>ISNUMBER(SEARCH('Consulta Por Puntos Baloto'!$E$5,B570,1))</f>
        <v>0</v>
      </c>
      <c r="AS570">
        <f t="shared" si="16"/>
        <v>35</v>
      </c>
      <c r="AT570" t="str">
        <f t="shared" si="17"/>
        <v>Punto red</v>
      </c>
    </row>
    <row r="571" spans="1:46">
      <c r="A571" t="s">
        <v>3468</v>
      </c>
      <c r="B571" t="s">
        <v>3469</v>
      </c>
      <c r="C571" s="18">
        <v>9.0977085756000005</v>
      </c>
      <c r="D571" t="s">
        <v>3012</v>
      </c>
      <c r="E571" t="s">
        <v>3013</v>
      </c>
      <c r="F571" t="s">
        <v>3014</v>
      </c>
      <c r="G571" s="18">
        <v>2.6726575712999998</v>
      </c>
      <c r="H571" t="s">
        <v>64</v>
      </c>
      <c r="I571" t="s">
        <v>313</v>
      </c>
      <c r="J571" t="s">
        <v>314</v>
      </c>
      <c r="K571" s="18">
        <v>10.048559258099999</v>
      </c>
      <c r="L571" t="s">
        <v>64</v>
      </c>
      <c r="M571" t="s">
        <v>2638</v>
      </c>
      <c r="N571" t="s">
        <v>2639</v>
      </c>
      <c r="O571" s="18">
        <v>20.842433261699998</v>
      </c>
      <c r="P571" t="s">
        <v>2625</v>
      </c>
      <c r="Q571" t="s">
        <v>134</v>
      </c>
      <c r="R571" t="s">
        <v>2626</v>
      </c>
      <c r="S571" s="18">
        <v>19.8197181777</v>
      </c>
      <c r="T571" t="s">
        <v>311</v>
      </c>
      <c r="U571" t="s">
        <v>130</v>
      </c>
      <c r="V571" t="s">
        <v>312</v>
      </c>
      <c r="W571" s="18">
        <v>2.6726575712999998</v>
      </c>
      <c r="X571" t="s">
        <v>64</v>
      </c>
      <c r="Y571" t="s">
        <v>313</v>
      </c>
      <c r="Z571" t="s">
        <v>314</v>
      </c>
      <c r="AA571" s="18">
        <v>9.5204192260999996</v>
      </c>
      <c r="AB571" s="19" t="s">
        <v>2641</v>
      </c>
      <c r="AC571" t="s">
        <v>1501</v>
      </c>
      <c r="AD571" t="s">
        <v>2642</v>
      </c>
      <c r="AE571" s="18">
        <v>2.5353216221000001</v>
      </c>
      <c r="AF571" t="s">
        <v>3470</v>
      </c>
      <c r="AG571" t="s">
        <v>3471</v>
      </c>
      <c r="AH571" t="s">
        <v>3472</v>
      </c>
      <c r="AI571" s="18">
        <v>1.9018820799999999E-2</v>
      </c>
      <c r="AJ571" t="s">
        <v>3473</v>
      </c>
      <c r="AK571" t="s">
        <v>3449</v>
      </c>
      <c r="AL571" t="s">
        <v>3474</v>
      </c>
      <c r="AM571" t="s">
        <v>3473</v>
      </c>
      <c r="AN571" t="s">
        <v>3449</v>
      </c>
      <c r="AO571" t="s">
        <v>3474</v>
      </c>
      <c r="AP571" s="18">
        <v>1.9018820799999999E-2</v>
      </c>
      <c r="AQ571" t="s">
        <v>123</v>
      </c>
      <c r="AR571" t="b">
        <f>ISNUMBER(SEARCH('Consulta Por Puntos Baloto'!$E$5,B571,1))</f>
        <v>0</v>
      </c>
      <c r="AS571">
        <f t="shared" si="16"/>
        <v>35</v>
      </c>
      <c r="AT571" t="str">
        <f t="shared" si="17"/>
        <v>Punto red</v>
      </c>
    </row>
    <row r="572" spans="1:46">
      <c r="A572" t="s">
        <v>3475</v>
      </c>
      <c r="B572" t="s">
        <v>3476</v>
      </c>
      <c r="C572" s="18">
        <v>7.6719174188999997</v>
      </c>
      <c r="D572" t="s">
        <v>1420</v>
      </c>
      <c r="E572" t="s">
        <v>128</v>
      </c>
      <c r="F572" t="s">
        <v>1421</v>
      </c>
      <c r="G572" s="18">
        <v>6.6659796589000004</v>
      </c>
      <c r="H572" t="s">
        <v>64</v>
      </c>
      <c r="I572" t="s">
        <v>130</v>
      </c>
      <c r="J572" t="s">
        <v>3477</v>
      </c>
      <c r="K572" s="18">
        <v>7.0259774055999999</v>
      </c>
      <c r="L572" t="s">
        <v>64</v>
      </c>
      <c r="M572" t="s">
        <v>130</v>
      </c>
      <c r="N572" t="s">
        <v>3478</v>
      </c>
      <c r="O572" s="18">
        <v>7.1985324171</v>
      </c>
      <c r="P572" t="s">
        <v>3479</v>
      </c>
      <c r="Q572" t="s">
        <v>134</v>
      </c>
      <c r="R572" t="s">
        <v>3480</v>
      </c>
      <c r="S572" s="18">
        <v>7.7156118478</v>
      </c>
      <c r="T572" t="s">
        <v>807</v>
      </c>
      <c r="U572" t="s">
        <v>130</v>
      </c>
      <c r="V572" t="s">
        <v>808</v>
      </c>
      <c r="W572" s="18">
        <v>6.6659796589000004</v>
      </c>
      <c r="X572" t="s">
        <v>64</v>
      </c>
      <c r="Y572" t="s">
        <v>130</v>
      </c>
      <c r="Z572" t="s">
        <v>3477</v>
      </c>
      <c r="AA572" s="18">
        <v>7.6719174188999997</v>
      </c>
      <c r="AB572" s="19" t="s">
        <v>1428</v>
      </c>
      <c r="AC572" t="s">
        <v>128</v>
      </c>
      <c r="AD572" t="s">
        <v>1429</v>
      </c>
      <c r="AE572" s="18">
        <v>6.2398362105</v>
      </c>
      <c r="AF572" t="s">
        <v>3481</v>
      </c>
      <c r="AG572" t="s">
        <v>143</v>
      </c>
      <c r="AH572" t="s">
        <v>3482</v>
      </c>
      <c r="AI572" s="18">
        <v>0.12086424160000001</v>
      </c>
      <c r="AJ572" t="s">
        <v>3483</v>
      </c>
      <c r="AK572" t="s">
        <v>3484</v>
      </c>
      <c r="AL572" t="s">
        <v>3485</v>
      </c>
      <c r="AM572" t="s">
        <v>3483</v>
      </c>
      <c r="AN572" t="s">
        <v>3484</v>
      </c>
      <c r="AO572" t="s">
        <v>3485</v>
      </c>
      <c r="AP572" s="18">
        <v>0.12086424160000001</v>
      </c>
      <c r="AQ572" t="s">
        <v>123</v>
      </c>
      <c r="AR572" t="b">
        <f>ISNUMBER(SEARCH('Consulta Por Puntos Baloto'!$E$5,B572,1))</f>
        <v>0</v>
      </c>
      <c r="AS572">
        <f t="shared" si="16"/>
        <v>35</v>
      </c>
      <c r="AT572" t="str">
        <f t="shared" si="17"/>
        <v>Punto red</v>
      </c>
    </row>
    <row r="573" spans="1:46">
      <c r="A573" t="s">
        <v>3486</v>
      </c>
      <c r="B573" t="s">
        <v>3487</v>
      </c>
      <c r="C573" s="18">
        <v>20.181342076499998</v>
      </c>
      <c r="D573" t="s">
        <v>1500</v>
      </c>
      <c r="E573" t="s">
        <v>1501</v>
      </c>
      <c r="F573" t="s">
        <v>1502</v>
      </c>
      <c r="G573" s="18">
        <v>15.033724770399999</v>
      </c>
      <c r="H573" t="s">
        <v>64</v>
      </c>
      <c r="I573" t="s">
        <v>2636</v>
      </c>
      <c r="J573" t="s">
        <v>3488</v>
      </c>
      <c r="K573" s="18">
        <v>21.746452376299999</v>
      </c>
      <c r="L573" t="s">
        <v>64</v>
      </c>
      <c r="M573" t="s">
        <v>2638</v>
      </c>
      <c r="N573" t="s">
        <v>2639</v>
      </c>
      <c r="O573" s="18">
        <v>23.095610943800001</v>
      </c>
      <c r="P573" t="s">
        <v>2588</v>
      </c>
      <c r="Q573" t="s">
        <v>134</v>
      </c>
      <c r="R573" t="s">
        <v>2589</v>
      </c>
      <c r="S573" s="18">
        <v>21.8203295072</v>
      </c>
      <c r="T573" t="s">
        <v>311</v>
      </c>
      <c r="U573" t="s">
        <v>130</v>
      </c>
      <c r="V573" t="s">
        <v>312</v>
      </c>
      <c r="W573" s="18">
        <v>17.3294643674</v>
      </c>
      <c r="X573" t="s">
        <v>64</v>
      </c>
      <c r="Y573" t="s">
        <v>313</v>
      </c>
      <c r="Z573" t="s">
        <v>314</v>
      </c>
      <c r="AA573" s="18">
        <v>20.042108392700001</v>
      </c>
      <c r="AB573" s="19" t="s">
        <v>2641</v>
      </c>
      <c r="AC573" t="s">
        <v>1501</v>
      </c>
      <c r="AD573" t="s">
        <v>2642</v>
      </c>
      <c r="AE573" s="18">
        <v>8.3313313392000001</v>
      </c>
      <c r="AF573" t="s">
        <v>3489</v>
      </c>
      <c r="AG573" t="s">
        <v>3490</v>
      </c>
      <c r="AH573" t="s">
        <v>3491</v>
      </c>
      <c r="AI573" s="18">
        <v>2.4395302300000001E-2</v>
      </c>
      <c r="AJ573" t="s">
        <v>3492</v>
      </c>
      <c r="AK573" t="s">
        <v>3493</v>
      </c>
      <c r="AL573" t="s">
        <v>3494</v>
      </c>
      <c r="AM573" t="s">
        <v>3492</v>
      </c>
      <c r="AN573" t="s">
        <v>3493</v>
      </c>
      <c r="AO573" t="s">
        <v>3494</v>
      </c>
      <c r="AP573" s="18">
        <v>2.4395302300000001E-2</v>
      </c>
      <c r="AQ573" t="s">
        <v>123</v>
      </c>
      <c r="AR573" t="b">
        <f>ISNUMBER(SEARCH('Consulta Por Puntos Baloto'!$E$5,B573,1))</f>
        <v>0</v>
      </c>
      <c r="AS573">
        <f t="shared" si="16"/>
        <v>35</v>
      </c>
      <c r="AT573" t="str">
        <f t="shared" si="17"/>
        <v>Punto red</v>
      </c>
    </row>
    <row r="574" spans="1:46">
      <c r="A574" t="s">
        <v>3495</v>
      </c>
      <c r="B574" t="s">
        <v>3496</v>
      </c>
      <c r="C574" s="18">
        <v>7.7755920422000004</v>
      </c>
      <c r="D574" t="s">
        <v>1420</v>
      </c>
      <c r="E574" t="s">
        <v>128</v>
      </c>
      <c r="F574" t="s">
        <v>1421</v>
      </c>
      <c r="G574" s="18">
        <v>6.7811379089999999</v>
      </c>
      <c r="H574" t="s">
        <v>64</v>
      </c>
      <c r="I574" t="s">
        <v>130</v>
      </c>
      <c r="J574" t="s">
        <v>3477</v>
      </c>
      <c r="K574" s="18">
        <v>7.1427406269000002</v>
      </c>
      <c r="L574" t="s">
        <v>64</v>
      </c>
      <c r="M574" t="s">
        <v>130</v>
      </c>
      <c r="N574" t="s">
        <v>3478</v>
      </c>
      <c r="O574" s="18">
        <v>7.3145183189000003</v>
      </c>
      <c r="P574" t="s">
        <v>3479</v>
      </c>
      <c r="Q574" t="s">
        <v>134</v>
      </c>
      <c r="R574" t="s">
        <v>3480</v>
      </c>
      <c r="S574" s="18">
        <v>7.8319688227000004</v>
      </c>
      <c r="T574" t="s">
        <v>807</v>
      </c>
      <c r="U574" t="s">
        <v>130</v>
      </c>
      <c r="V574" t="s">
        <v>808</v>
      </c>
      <c r="W574" s="18">
        <v>6.7811379089999999</v>
      </c>
      <c r="X574" t="s">
        <v>64</v>
      </c>
      <c r="Y574" t="s">
        <v>130</v>
      </c>
      <c r="Z574" t="s">
        <v>3477</v>
      </c>
      <c r="AA574" s="18">
        <v>7.7755920422000004</v>
      </c>
      <c r="AB574" s="19" t="s">
        <v>1428</v>
      </c>
      <c r="AC574" t="s">
        <v>128</v>
      </c>
      <c r="AD574" t="s">
        <v>1429</v>
      </c>
      <c r="AE574" s="18">
        <v>6.3538803216000002</v>
      </c>
      <c r="AF574" t="s">
        <v>3481</v>
      </c>
      <c r="AG574" t="s">
        <v>143</v>
      </c>
      <c r="AH574" t="s">
        <v>3482</v>
      </c>
      <c r="AI574" s="18">
        <v>9.2919031000000003E-3</v>
      </c>
      <c r="AJ574" t="s">
        <v>3483</v>
      </c>
      <c r="AK574" t="s">
        <v>3484</v>
      </c>
      <c r="AL574" t="s">
        <v>3485</v>
      </c>
      <c r="AM574" t="s">
        <v>3483</v>
      </c>
      <c r="AN574" t="s">
        <v>3484</v>
      </c>
      <c r="AO574" t="s">
        <v>3485</v>
      </c>
      <c r="AP574" s="18">
        <v>9.2919031000000003E-3</v>
      </c>
      <c r="AQ574" t="s">
        <v>123</v>
      </c>
      <c r="AR574" t="b">
        <f>ISNUMBER(SEARCH('Consulta Por Puntos Baloto'!$E$5,B574,1))</f>
        <v>0</v>
      </c>
      <c r="AS574">
        <f t="shared" si="16"/>
        <v>35</v>
      </c>
      <c r="AT574" t="str">
        <f t="shared" si="17"/>
        <v>Punto red</v>
      </c>
    </row>
    <row r="575" spans="1:46">
      <c r="A575" t="s">
        <v>3497</v>
      </c>
      <c r="B575" t="s">
        <v>3498</v>
      </c>
      <c r="C575" s="18">
        <v>21.114423754499999</v>
      </c>
      <c r="D575" t="s">
        <v>3012</v>
      </c>
      <c r="E575" t="s">
        <v>3013</v>
      </c>
      <c r="F575" t="s">
        <v>3014</v>
      </c>
      <c r="G575" s="18">
        <v>20.343984948900001</v>
      </c>
      <c r="H575" t="s">
        <v>64</v>
      </c>
      <c r="I575" t="s">
        <v>2638</v>
      </c>
      <c r="J575" t="s">
        <v>2639</v>
      </c>
      <c r="K575" s="18">
        <v>20.343984948900001</v>
      </c>
      <c r="L575" t="s">
        <v>64</v>
      </c>
      <c r="M575" t="s">
        <v>2638</v>
      </c>
      <c r="N575" t="s">
        <v>2639</v>
      </c>
      <c r="O575" s="18">
        <v>31.601081756900001</v>
      </c>
      <c r="P575" t="s">
        <v>2588</v>
      </c>
      <c r="Q575" t="s">
        <v>134</v>
      </c>
      <c r="R575" t="s">
        <v>2589</v>
      </c>
      <c r="S575" s="18">
        <v>30.150727972999999</v>
      </c>
      <c r="T575" t="s">
        <v>311</v>
      </c>
      <c r="U575" t="s">
        <v>130</v>
      </c>
      <c r="V575" t="s">
        <v>312</v>
      </c>
      <c r="W575" s="18">
        <v>21.403512901999999</v>
      </c>
      <c r="X575" t="s">
        <v>64</v>
      </c>
      <c r="Y575" t="s">
        <v>313</v>
      </c>
      <c r="Z575" t="s">
        <v>314</v>
      </c>
      <c r="AA575" s="18">
        <v>26.177532840400001</v>
      </c>
      <c r="AB575" s="19" t="s">
        <v>2641</v>
      </c>
      <c r="AC575" t="s">
        <v>1501</v>
      </c>
      <c r="AD575" t="s">
        <v>2642</v>
      </c>
      <c r="AE575" s="18">
        <v>7.7199894232000004</v>
      </c>
      <c r="AF575" t="s">
        <v>3463</v>
      </c>
      <c r="AG575" t="s">
        <v>3464</v>
      </c>
      <c r="AH575" t="s">
        <v>3465</v>
      </c>
      <c r="AI575" s="18">
        <v>0.1074147454</v>
      </c>
      <c r="AJ575" t="s">
        <v>3499</v>
      </c>
      <c r="AK575" t="s">
        <v>3500</v>
      </c>
      <c r="AL575" t="s">
        <v>3501</v>
      </c>
      <c r="AM575" t="s">
        <v>3499</v>
      </c>
      <c r="AN575" t="s">
        <v>3500</v>
      </c>
      <c r="AO575" t="s">
        <v>3501</v>
      </c>
      <c r="AP575" s="18">
        <v>0.1074147454</v>
      </c>
      <c r="AQ575" t="s">
        <v>123</v>
      </c>
      <c r="AR575" t="b">
        <f>ISNUMBER(SEARCH('Consulta Por Puntos Baloto'!$E$5,B575,1))</f>
        <v>0</v>
      </c>
      <c r="AS575">
        <f t="shared" si="16"/>
        <v>35</v>
      </c>
      <c r="AT575" t="str">
        <f t="shared" si="17"/>
        <v>Punto red</v>
      </c>
    </row>
    <row r="576" spans="1:46">
      <c r="A576" t="s">
        <v>3502</v>
      </c>
      <c r="B576" t="s">
        <v>3503</v>
      </c>
      <c r="C576" s="18">
        <v>23.120196180600001</v>
      </c>
      <c r="D576" t="s">
        <v>3382</v>
      </c>
      <c r="E576" t="s">
        <v>3383</v>
      </c>
      <c r="F576" t="s">
        <v>3384</v>
      </c>
      <c r="G576" s="18">
        <v>36.734361572399997</v>
      </c>
      <c r="H576" t="s">
        <v>64</v>
      </c>
      <c r="I576" t="s">
        <v>2638</v>
      </c>
      <c r="J576" t="s">
        <v>2639</v>
      </c>
      <c r="K576" s="18">
        <v>36.734361572399997</v>
      </c>
      <c r="L576" t="s">
        <v>64</v>
      </c>
      <c r="M576" t="s">
        <v>2638</v>
      </c>
      <c r="N576" t="s">
        <v>2639</v>
      </c>
      <c r="O576" s="18">
        <v>59.932764301699997</v>
      </c>
      <c r="P576" t="s">
        <v>2588</v>
      </c>
      <c r="Q576" t="s">
        <v>134</v>
      </c>
      <c r="R576" t="s">
        <v>2589</v>
      </c>
      <c r="S576" s="18">
        <v>58.316839767099999</v>
      </c>
      <c r="T576" t="s">
        <v>311</v>
      </c>
      <c r="U576" t="s">
        <v>130</v>
      </c>
      <c r="V576" t="s">
        <v>312</v>
      </c>
      <c r="W576" s="18">
        <v>45.634254831600003</v>
      </c>
      <c r="X576" t="s">
        <v>64</v>
      </c>
      <c r="Y576" t="s">
        <v>313</v>
      </c>
      <c r="Z576" t="s">
        <v>314</v>
      </c>
      <c r="AA576" s="18">
        <v>52.087127124699997</v>
      </c>
      <c r="AB576" s="19" t="s">
        <v>2641</v>
      </c>
      <c r="AC576" t="s">
        <v>1501</v>
      </c>
      <c r="AD576" t="s">
        <v>2642</v>
      </c>
      <c r="AE576" s="18">
        <v>4.0781377799999997E-2</v>
      </c>
      <c r="AF576" t="s">
        <v>3504</v>
      </c>
      <c r="AG576" t="s">
        <v>3505</v>
      </c>
      <c r="AH576" t="s">
        <v>3506</v>
      </c>
      <c r="AI576" s="18">
        <v>3.6361431E-2</v>
      </c>
      <c r="AJ576" t="s">
        <v>3507</v>
      </c>
      <c r="AK576" t="s">
        <v>3508</v>
      </c>
      <c r="AL576" t="s">
        <v>3509</v>
      </c>
      <c r="AM576" t="s">
        <v>3507</v>
      </c>
      <c r="AN576" t="s">
        <v>3508</v>
      </c>
      <c r="AO576" t="s">
        <v>3509</v>
      </c>
      <c r="AP576" s="18">
        <v>3.6361431E-2</v>
      </c>
      <c r="AQ576" t="s">
        <v>123</v>
      </c>
      <c r="AR576" t="b">
        <f>ISNUMBER(SEARCH('Consulta Por Puntos Baloto'!$E$5,B576,1))</f>
        <v>0</v>
      </c>
      <c r="AS576">
        <f t="shared" si="16"/>
        <v>35</v>
      </c>
      <c r="AT576" t="str">
        <f t="shared" si="17"/>
        <v>Punto red</v>
      </c>
    </row>
    <row r="577" spans="1:46">
      <c r="A577" t="s">
        <v>3510</v>
      </c>
      <c r="B577" t="s">
        <v>3511</v>
      </c>
      <c r="C577" s="18">
        <v>23.153298933799999</v>
      </c>
      <c r="D577" t="s">
        <v>3382</v>
      </c>
      <c r="E577" t="s">
        <v>3383</v>
      </c>
      <c r="F577" t="s">
        <v>3384</v>
      </c>
      <c r="G577" s="18">
        <v>36.651547501800003</v>
      </c>
      <c r="H577" t="s">
        <v>64</v>
      </c>
      <c r="I577" t="s">
        <v>2638</v>
      </c>
      <c r="J577" t="s">
        <v>2639</v>
      </c>
      <c r="K577" s="18">
        <v>36.651547501800003</v>
      </c>
      <c r="L577" t="s">
        <v>64</v>
      </c>
      <c r="M577" t="s">
        <v>2638</v>
      </c>
      <c r="N577" t="s">
        <v>2639</v>
      </c>
      <c r="O577" s="18">
        <v>59.831071956000002</v>
      </c>
      <c r="P577" t="s">
        <v>2588</v>
      </c>
      <c r="Q577" t="s">
        <v>134</v>
      </c>
      <c r="R577" t="s">
        <v>2589</v>
      </c>
      <c r="S577" s="18">
        <v>58.215559362400001</v>
      </c>
      <c r="T577" t="s">
        <v>311</v>
      </c>
      <c r="U577" t="s">
        <v>130</v>
      </c>
      <c r="V577" t="s">
        <v>312</v>
      </c>
      <c r="W577" s="18">
        <v>45.539974618400002</v>
      </c>
      <c r="X577" t="s">
        <v>64</v>
      </c>
      <c r="Y577" t="s">
        <v>313</v>
      </c>
      <c r="Z577" t="s">
        <v>314</v>
      </c>
      <c r="AA577" s="18">
        <v>51.990558282199999</v>
      </c>
      <c r="AB577" s="19" t="s">
        <v>2641</v>
      </c>
      <c r="AC577" t="s">
        <v>1501</v>
      </c>
      <c r="AD577" t="s">
        <v>2642</v>
      </c>
      <c r="AE577" s="18">
        <v>0.1081476314</v>
      </c>
      <c r="AF577" t="s">
        <v>3512</v>
      </c>
      <c r="AG577" t="s">
        <v>3508</v>
      </c>
      <c r="AH577" t="s">
        <v>3513</v>
      </c>
      <c r="AI577" s="18">
        <v>1.9301794000000001E-3</v>
      </c>
      <c r="AJ577" t="s">
        <v>3514</v>
      </c>
      <c r="AK577" t="s">
        <v>3508</v>
      </c>
      <c r="AL577" t="s">
        <v>3515</v>
      </c>
      <c r="AM577" t="s">
        <v>3514</v>
      </c>
      <c r="AN577" t="s">
        <v>3508</v>
      </c>
      <c r="AO577" t="s">
        <v>3515</v>
      </c>
      <c r="AP577" s="18">
        <v>1.9301794000000001E-3</v>
      </c>
      <c r="AQ577" t="s">
        <v>123</v>
      </c>
      <c r="AR577" t="b">
        <f>ISNUMBER(SEARCH('Consulta Por Puntos Baloto'!$E$5,B577,1))</f>
        <v>0</v>
      </c>
      <c r="AS577">
        <f t="shared" si="16"/>
        <v>35</v>
      </c>
      <c r="AT577" t="str">
        <f t="shared" si="17"/>
        <v>Punto red</v>
      </c>
    </row>
    <row r="578" spans="1:46">
      <c r="A578" t="s">
        <v>3516</v>
      </c>
      <c r="B578" t="s">
        <v>3517</v>
      </c>
      <c r="C578" s="18">
        <v>45.773143587900002</v>
      </c>
      <c r="D578" t="s">
        <v>2585</v>
      </c>
      <c r="E578" t="s">
        <v>128</v>
      </c>
      <c r="F578" t="s">
        <v>2586</v>
      </c>
      <c r="G578" s="18">
        <v>42.304212993599997</v>
      </c>
      <c r="H578" t="s">
        <v>64</v>
      </c>
      <c r="I578" t="s">
        <v>2636</v>
      </c>
      <c r="J578" t="s">
        <v>3488</v>
      </c>
      <c r="K578" s="18">
        <v>45.000869354899997</v>
      </c>
      <c r="L578" t="s">
        <v>64</v>
      </c>
      <c r="M578" t="s">
        <v>130</v>
      </c>
      <c r="N578" t="s">
        <v>3478</v>
      </c>
      <c r="O578" s="18">
        <v>45.417786013799997</v>
      </c>
      <c r="P578" t="s">
        <v>3479</v>
      </c>
      <c r="Q578" t="s">
        <v>134</v>
      </c>
      <c r="R578" t="s">
        <v>3480</v>
      </c>
      <c r="S578" s="18">
        <v>45.713246923</v>
      </c>
      <c r="T578" t="s">
        <v>311</v>
      </c>
      <c r="U578" t="s">
        <v>130</v>
      </c>
      <c r="V578" t="s">
        <v>312</v>
      </c>
      <c r="W578" s="18">
        <v>44.525408109499999</v>
      </c>
      <c r="X578" t="s">
        <v>64</v>
      </c>
      <c r="Y578" t="s">
        <v>313</v>
      </c>
      <c r="Z578" t="s">
        <v>314</v>
      </c>
      <c r="AA578" s="18">
        <v>45.775243597299998</v>
      </c>
      <c r="AB578" t="s">
        <v>2661</v>
      </c>
      <c r="AC578" t="s">
        <v>128</v>
      </c>
      <c r="AD578" t="s">
        <v>2662</v>
      </c>
      <c r="AE578" s="18">
        <v>32.524498081399997</v>
      </c>
      <c r="AF578" t="s">
        <v>3463</v>
      </c>
      <c r="AG578" t="s">
        <v>3464</v>
      </c>
      <c r="AH578" t="s">
        <v>3465</v>
      </c>
      <c r="AI578" s="18">
        <v>6.7840872400000002E-2</v>
      </c>
      <c r="AJ578" t="s">
        <v>3518</v>
      </c>
      <c r="AK578" t="s">
        <v>3519</v>
      </c>
      <c r="AL578" t="s">
        <v>3520</v>
      </c>
      <c r="AM578" t="s">
        <v>3518</v>
      </c>
      <c r="AN578" t="s">
        <v>3519</v>
      </c>
      <c r="AO578" t="s">
        <v>3520</v>
      </c>
      <c r="AP578" s="18">
        <v>6.7840872400000002E-2</v>
      </c>
      <c r="AQ578" t="s">
        <v>123</v>
      </c>
      <c r="AR578" t="b">
        <f>ISNUMBER(SEARCH('Consulta Por Puntos Baloto'!$E$5,B578,1))</f>
        <v>0</v>
      </c>
      <c r="AS578">
        <f t="shared" si="16"/>
        <v>35</v>
      </c>
      <c r="AT578" t="str">
        <f t="shared" si="17"/>
        <v>Punto red</v>
      </c>
    </row>
    <row r="579" spans="1:46">
      <c r="A579" t="s">
        <v>3521</v>
      </c>
      <c r="B579" t="s">
        <v>3522</v>
      </c>
      <c r="C579" s="18">
        <v>21.230841628699999</v>
      </c>
      <c r="D579" t="s">
        <v>3012</v>
      </c>
      <c r="E579" t="s">
        <v>3013</v>
      </c>
      <c r="F579" t="s">
        <v>3014</v>
      </c>
      <c r="G579" s="18">
        <v>21.208011921699999</v>
      </c>
      <c r="H579" t="s">
        <v>64</v>
      </c>
      <c r="I579" t="s">
        <v>2638</v>
      </c>
      <c r="J579" t="s">
        <v>3015</v>
      </c>
      <c r="K579" s="18">
        <v>21.855975567000002</v>
      </c>
      <c r="L579" t="s">
        <v>64</v>
      </c>
      <c r="M579" t="s">
        <v>2638</v>
      </c>
      <c r="N579" t="s">
        <v>2639</v>
      </c>
      <c r="O579" s="18">
        <v>41.538606810099999</v>
      </c>
      <c r="P579" t="s">
        <v>1454</v>
      </c>
      <c r="Q579" t="s">
        <v>1449</v>
      </c>
      <c r="R579" t="s">
        <v>1455</v>
      </c>
      <c r="S579" s="18">
        <v>43.110674063700003</v>
      </c>
      <c r="T579" t="s">
        <v>311</v>
      </c>
      <c r="U579" t="s">
        <v>130</v>
      </c>
      <c r="V579" t="s">
        <v>312</v>
      </c>
      <c r="W579" s="18">
        <v>28.2677001984</v>
      </c>
      <c r="X579" t="s">
        <v>64</v>
      </c>
      <c r="Y579" t="s">
        <v>313</v>
      </c>
      <c r="Z579" t="s">
        <v>314</v>
      </c>
      <c r="AA579" s="18">
        <v>32.224672312000003</v>
      </c>
      <c r="AB579" s="19" t="s">
        <v>2641</v>
      </c>
      <c r="AC579" t="s">
        <v>1501</v>
      </c>
      <c r="AD579" t="s">
        <v>2642</v>
      </c>
      <c r="AE579" s="18">
        <v>1.7352121799999998E-2</v>
      </c>
      <c r="AF579" t="s">
        <v>3523</v>
      </c>
      <c r="AG579" t="s">
        <v>3524</v>
      </c>
      <c r="AH579" t="s">
        <v>3525</v>
      </c>
      <c r="AI579" s="18">
        <v>1.2550376000000001E-3</v>
      </c>
      <c r="AJ579" t="s">
        <v>3526</v>
      </c>
      <c r="AK579" t="s">
        <v>3524</v>
      </c>
      <c r="AL579" t="s">
        <v>3527</v>
      </c>
      <c r="AM579" t="s">
        <v>3526</v>
      </c>
      <c r="AN579" t="s">
        <v>3524</v>
      </c>
      <c r="AO579" t="s">
        <v>3527</v>
      </c>
      <c r="AP579" s="18">
        <v>1.2550376000000001E-3</v>
      </c>
      <c r="AQ579" t="s">
        <v>123</v>
      </c>
      <c r="AR579" t="b">
        <f>ISNUMBER(SEARCH('Consulta Por Puntos Baloto'!$E$5,B579,1))</f>
        <v>0</v>
      </c>
      <c r="AS579">
        <f t="shared" ref="AS579:AS642" si="18">MATCH(AP579,A579:AL579,0)</f>
        <v>35</v>
      </c>
      <c r="AT579" t="str">
        <f t="shared" ref="AT579:AT642" si="19">+VLOOKUP(AS579,$AW$2:$AX$10,2,0)</f>
        <v>Punto red</v>
      </c>
    </row>
    <row r="580" spans="1:46">
      <c r="A580" t="s">
        <v>3528</v>
      </c>
      <c r="B580" t="s">
        <v>3529</v>
      </c>
      <c r="C580" s="18">
        <v>21.2174390546</v>
      </c>
      <c r="D580" t="s">
        <v>3012</v>
      </c>
      <c r="E580" t="s">
        <v>3013</v>
      </c>
      <c r="F580" t="s">
        <v>3014</v>
      </c>
      <c r="G580" s="18">
        <v>21.1936361108</v>
      </c>
      <c r="H580" t="s">
        <v>64</v>
      </c>
      <c r="I580" t="s">
        <v>2638</v>
      </c>
      <c r="J580" t="s">
        <v>3015</v>
      </c>
      <c r="K580" s="18">
        <v>21.846547089600001</v>
      </c>
      <c r="L580" t="s">
        <v>64</v>
      </c>
      <c r="M580" t="s">
        <v>2638</v>
      </c>
      <c r="N580" t="s">
        <v>2639</v>
      </c>
      <c r="O580" s="18">
        <v>41.466990962799997</v>
      </c>
      <c r="P580" t="s">
        <v>1454</v>
      </c>
      <c r="Q580" t="s">
        <v>1449</v>
      </c>
      <c r="R580" t="s">
        <v>1455</v>
      </c>
      <c r="S580" s="18">
        <v>43.058026764300003</v>
      </c>
      <c r="T580" t="s">
        <v>311</v>
      </c>
      <c r="U580" t="s">
        <v>130</v>
      </c>
      <c r="V580" t="s">
        <v>312</v>
      </c>
      <c r="W580" s="18">
        <v>28.2286414788</v>
      </c>
      <c r="X580" t="s">
        <v>64</v>
      </c>
      <c r="Y580" t="s">
        <v>313</v>
      </c>
      <c r="Z580" t="s">
        <v>314</v>
      </c>
      <c r="AA580" s="18">
        <v>32.174714676100002</v>
      </c>
      <c r="AB580" s="19" t="s">
        <v>2641</v>
      </c>
      <c r="AC580" t="s">
        <v>1501</v>
      </c>
      <c r="AD580" t="s">
        <v>2642</v>
      </c>
      <c r="AE580" s="18">
        <v>8.5873735699999995E-2</v>
      </c>
      <c r="AF580" t="s">
        <v>3523</v>
      </c>
      <c r="AG580" t="s">
        <v>3524</v>
      </c>
      <c r="AH580" t="s">
        <v>3525</v>
      </c>
      <c r="AI580" s="18">
        <v>7.7140074000000003E-3</v>
      </c>
      <c r="AJ580" t="s">
        <v>3530</v>
      </c>
      <c r="AK580" t="s">
        <v>3524</v>
      </c>
      <c r="AL580" t="s">
        <v>3531</v>
      </c>
      <c r="AM580" t="s">
        <v>3530</v>
      </c>
      <c r="AN580" t="s">
        <v>3524</v>
      </c>
      <c r="AO580" t="s">
        <v>3531</v>
      </c>
      <c r="AP580" s="18">
        <v>7.7140074000000003E-3</v>
      </c>
      <c r="AQ580" t="s">
        <v>123</v>
      </c>
      <c r="AR580" t="b">
        <f>ISNUMBER(SEARCH('Consulta Por Puntos Baloto'!$E$5,B580,1))</f>
        <v>0</v>
      </c>
      <c r="AS580">
        <f t="shared" si="18"/>
        <v>35</v>
      </c>
      <c r="AT580" t="str">
        <f t="shared" si="19"/>
        <v>Punto red</v>
      </c>
    </row>
    <row r="581" spans="1:46">
      <c r="A581" t="s">
        <v>3532</v>
      </c>
      <c r="B581" t="s">
        <v>3533</v>
      </c>
      <c r="C581" s="18">
        <v>23.175424849900001</v>
      </c>
      <c r="D581" t="s">
        <v>3012</v>
      </c>
      <c r="E581" t="s">
        <v>3013</v>
      </c>
      <c r="F581" t="s">
        <v>3014</v>
      </c>
      <c r="G581" s="18">
        <v>21.906795966299999</v>
      </c>
      <c r="H581" t="s">
        <v>64</v>
      </c>
      <c r="I581" t="s">
        <v>2638</v>
      </c>
      <c r="J581" t="s">
        <v>2639</v>
      </c>
      <c r="K581" s="18">
        <v>21.906795966299999</v>
      </c>
      <c r="L581" t="s">
        <v>64</v>
      </c>
      <c r="M581" t="s">
        <v>2638</v>
      </c>
      <c r="N581" t="s">
        <v>2639</v>
      </c>
      <c r="O581" s="18">
        <v>43.333957145399999</v>
      </c>
      <c r="P581" t="s">
        <v>2588</v>
      </c>
      <c r="Q581" t="s">
        <v>134</v>
      </c>
      <c r="R581" t="s">
        <v>2589</v>
      </c>
      <c r="S581" s="18">
        <v>41.672021903800001</v>
      </c>
      <c r="T581" t="s">
        <v>311</v>
      </c>
      <c r="U581" t="s">
        <v>130</v>
      </c>
      <c r="V581" t="s">
        <v>312</v>
      </c>
      <c r="W581" s="18">
        <v>29.174065550400002</v>
      </c>
      <c r="X581" t="s">
        <v>64</v>
      </c>
      <c r="Y581" t="s">
        <v>313</v>
      </c>
      <c r="Z581" t="s">
        <v>314</v>
      </c>
      <c r="AA581" s="18">
        <v>35.449149178299997</v>
      </c>
      <c r="AB581" s="19" t="s">
        <v>2641</v>
      </c>
      <c r="AC581" t="s">
        <v>1501</v>
      </c>
      <c r="AD581" t="s">
        <v>2642</v>
      </c>
      <c r="AE581" s="18">
        <v>10.438114193700001</v>
      </c>
      <c r="AF581" t="s">
        <v>3463</v>
      </c>
      <c r="AG581" t="s">
        <v>3464</v>
      </c>
      <c r="AH581" t="s">
        <v>3465</v>
      </c>
      <c r="AI581" s="18">
        <v>7.8261795999999995E-2</v>
      </c>
      <c r="AJ581" t="s">
        <v>3534</v>
      </c>
      <c r="AK581" t="s">
        <v>3535</v>
      </c>
      <c r="AL581" t="s">
        <v>3536</v>
      </c>
      <c r="AM581" t="s">
        <v>3534</v>
      </c>
      <c r="AN581" t="s">
        <v>3535</v>
      </c>
      <c r="AO581" t="s">
        <v>3536</v>
      </c>
      <c r="AP581" s="18">
        <v>7.8261795999999995E-2</v>
      </c>
      <c r="AQ581" t="s">
        <v>123</v>
      </c>
      <c r="AR581" t="b">
        <f>ISNUMBER(SEARCH('Consulta Por Puntos Baloto'!$E$5,B581,1))</f>
        <v>0</v>
      </c>
      <c r="AS581">
        <f t="shared" si="18"/>
        <v>35</v>
      </c>
      <c r="AT581" t="str">
        <f t="shared" si="19"/>
        <v>Punto red</v>
      </c>
    </row>
    <row r="582" spans="1:46">
      <c r="A582" t="s">
        <v>3537</v>
      </c>
      <c r="B582" t="s">
        <v>3538</v>
      </c>
      <c r="C582" s="18">
        <v>11.550685334600001</v>
      </c>
      <c r="D582" t="s">
        <v>3012</v>
      </c>
      <c r="E582" t="s">
        <v>3013</v>
      </c>
      <c r="F582" t="s">
        <v>3014</v>
      </c>
      <c r="G582" s="18">
        <v>10.926826910300001</v>
      </c>
      <c r="H582" t="s">
        <v>64</v>
      </c>
      <c r="I582" t="s">
        <v>2638</v>
      </c>
      <c r="J582" t="s">
        <v>2639</v>
      </c>
      <c r="K582" s="18">
        <v>10.926826910300001</v>
      </c>
      <c r="L582" t="s">
        <v>64</v>
      </c>
      <c r="M582" t="s">
        <v>2638</v>
      </c>
      <c r="N582" t="s">
        <v>2639</v>
      </c>
      <c r="O582" s="18">
        <v>28.059852000999999</v>
      </c>
      <c r="P582" t="s">
        <v>2625</v>
      </c>
      <c r="Q582" t="s">
        <v>134</v>
      </c>
      <c r="R582" t="s">
        <v>2626</v>
      </c>
      <c r="S582" s="18">
        <v>26.495290456799999</v>
      </c>
      <c r="T582" t="s">
        <v>311</v>
      </c>
      <c r="U582" t="s">
        <v>130</v>
      </c>
      <c r="V582" t="s">
        <v>312</v>
      </c>
      <c r="W582" s="18">
        <v>13.297661252799999</v>
      </c>
      <c r="X582" t="s">
        <v>64</v>
      </c>
      <c r="Y582" t="s">
        <v>313</v>
      </c>
      <c r="Z582" t="s">
        <v>314</v>
      </c>
      <c r="AA582" s="18">
        <v>19.4525013674</v>
      </c>
      <c r="AB582" s="19" t="s">
        <v>2641</v>
      </c>
      <c r="AC582" t="s">
        <v>1501</v>
      </c>
      <c r="AD582" t="s">
        <v>2642</v>
      </c>
      <c r="AE582" s="18">
        <v>0.21824651740000001</v>
      </c>
      <c r="AF582" t="s">
        <v>3539</v>
      </c>
      <c r="AG582" t="s">
        <v>3540</v>
      </c>
      <c r="AH582" t="s">
        <v>3541</v>
      </c>
      <c r="AI582" s="18">
        <v>6.2657522699999996E-2</v>
      </c>
      <c r="AJ582" t="s">
        <v>3542</v>
      </c>
      <c r="AK582" t="s">
        <v>3540</v>
      </c>
      <c r="AL582" t="s">
        <v>3543</v>
      </c>
      <c r="AM582" t="s">
        <v>3542</v>
      </c>
      <c r="AN582" t="s">
        <v>3540</v>
      </c>
      <c r="AO582" t="s">
        <v>3543</v>
      </c>
      <c r="AP582" s="18">
        <v>6.2657522699999996E-2</v>
      </c>
      <c r="AQ582" t="s">
        <v>123</v>
      </c>
      <c r="AR582" t="b">
        <f>ISNUMBER(SEARCH('Consulta Por Puntos Baloto'!$E$5,B582,1))</f>
        <v>0</v>
      </c>
      <c r="AS582">
        <f t="shared" si="18"/>
        <v>35</v>
      </c>
      <c r="AT582" t="str">
        <f t="shared" si="19"/>
        <v>Punto red</v>
      </c>
    </row>
    <row r="583" spans="1:46">
      <c r="A583" t="s">
        <v>3544</v>
      </c>
      <c r="B583" t="s">
        <v>3545</v>
      </c>
      <c r="C583" s="18">
        <v>0.20566023189999999</v>
      </c>
      <c r="D583" t="s">
        <v>3382</v>
      </c>
      <c r="E583" t="s">
        <v>3383</v>
      </c>
      <c r="F583" t="s">
        <v>3384</v>
      </c>
      <c r="G583" s="18">
        <v>36.7023644533</v>
      </c>
      <c r="H583" t="s">
        <v>64</v>
      </c>
      <c r="I583" t="s">
        <v>2638</v>
      </c>
      <c r="J583" t="s">
        <v>2639</v>
      </c>
      <c r="K583" s="18">
        <v>36.7023644533</v>
      </c>
      <c r="L583" t="s">
        <v>64</v>
      </c>
      <c r="M583" t="s">
        <v>2638</v>
      </c>
      <c r="N583" t="s">
        <v>2639</v>
      </c>
      <c r="O583" s="18">
        <v>66.686201961500004</v>
      </c>
      <c r="P583" t="s">
        <v>2625</v>
      </c>
      <c r="Q583" t="s">
        <v>134</v>
      </c>
      <c r="R583" t="s">
        <v>2626</v>
      </c>
      <c r="S583" s="18">
        <v>65.320309130400005</v>
      </c>
      <c r="T583" t="s">
        <v>311</v>
      </c>
      <c r="U583" t="s">
        <v>130</v>
      </c>
      <c r="V583" t="s">
        <v>312</v>
      </c>
      <c r="W583" s="18">
        <v>49.0231075027</v>
      </c>
      <c r="X583" t="s">
        <v>64</v>
      </c>
      <c r="Y583" t="s">
        <v>313</v>
      </c>
      <c r="Z583" t="s">
        <v>314</v>
      </c>
      <c r="AA583" s="18">
        <v>55.877900696799998</v>
      </c>
      <c r="AB583" t="s">
        <v>300</v>
      </c>
      <c r="AC583" t="s">
        <v>301</v>
      </c>
      <c r="AD583" t="s">
        <v>302</v>
      </c>
      <c r="AE583" s="18">
        <v>0.201387183</v>
      </c>
      <c r="AF583" t="s">
        <v>3385</v>
      </c>
      <c r="AG583" t="s">
        <v>3383</v>
      </c>
      <c r="AH583" t="s">
        <v>3386</v>
      </c>
      <c r="AI583" s="18">
        <v>7.9472372799999996E-2</v>
      </c>
      <c r="AJ583" t="s">
        <v>3546</v>
      </c>
      <c r="AK583" t="s">
        <v>3383</v>
      </c>
      <c r="AL583" t="s">
        <v>3547</v>
      </c>
      <c r="AM583" t="s">
        <v>3546</v>
      </c>
      <c r="AN583" t="s">
        <v>3383</v>
      </c>
      <c r="AO583" t="s">
        <v>3547</v>
      </c>
      <c r="AP583" s="18">
        <v>7.9472372799999996E-2</v>
      </c>
      <c r="AQ583" t="s">
        <v>123</v>
      </c>
      <c r="AR583" t="b">
        <f>ISNUMBER(SEARCH('Consulta Por Puntos Baloto'!$E$5,B583,1))</f>
        <v>0</v>
      </c>
      <c r="AS583">
        <f t="shared" si="18"/>
        <v>35</v>
      </c>
      <c r="AT583" t="str">
        <f t="shared" si="19"/>
        <v>Punto red</v>
      </c>
    </row>
    <row r="584" spans="1:46">
      <c r="A584" t="s">
        <v>3548</v>
      </c>
      <c r="B584" t="s">
        <v>3549</v>
      </c>
      <c r="C584" s="18">
        <v>0.16627969179999999</v>
      </c>
      <c r="D584" t="s">
        <v>3382</v>
      </c>
      <c r="E584" t="s">
        <v>3383</v>
      </c>
      <c r="F584" t="s">
        <v>3384</v>
      </c>
      <c r="G584" s="18">
        <v>36.998393632400003</v>
      </c>
      <c r="H584" t="s">
        <v>64</v>
      </c>
      <c r="I584" t="s">
        <v>2638</v>
      </c>
      <c r="J584" t="s">
        <v>2639</v>
      </c>
      <c r="K584" s="18">
        <v>36.998393632400003</v>
      </c>
      <c r="L584" t="s">
        <v>64</v>
      </c>
      <c r="M584" t="s">
        <v>2638</v>
      </c>
      <c r="N584" t="s">
        <v>2639</v>
      </c>
      <c r="O584" s="18">
        <v>66.947645117199997</v>
      </c>
      <c r="P584" t="s">
        <v>2625</v>
      </c>
      <c r="Q584" t="s">
        <v>134</v>
      </c>
      <c r="R584" t="s">
        <v>2626</v>
      </c>
      <c r="S584" s="18">
        <v>65.576939972600002</v>
      </c>
      <c r="T584" t="s">
        <v>311</v>
      </c>
      <c r="U584" t="s">
        <v>130</v>
      </c>
      <c r="V584" t="s">
        <v>312</v>
      </c>
      <c r="W584" s="18">
        <v>49.303624007000003</v>
      </c>
      <c r="X584" t="s">
        <v>64</v>
      </c>
      <c r="Y584" t="s">
        <v>313</v>
      </c>
      <c r="Z584" t="s">
        <v>314</v>
      </c>
      <c r="AA584" s="18">
        <v>55.5107889684</v>
      </c>
      <c r="AB584" t="s">
        <v>300</v>
      </c>
      <c r="AC584" t="s">
        <v>301</v>
      </c>
      <c r="AD584" t="s">
        <v>302</v>
      </c>
      <c r="AE584" s="18">
        <v>0.34042223449999998</v>
      </c>
      <c r="AF584" t="s">
        <v>3385</v>
      </c>
      <c r="AG584" t="s">
        <v>3383</v>
      </c>
      <c r="AH584" t="s">
        <v>3386</v>
      </c>
      <c r="AI584" s="18">
        <v>7.0281974299999994E-2</v>
      </c>
      <c r="AJ584" t="s">
        <v>3550</v>
      </c>
      <c r="AK584" t="s">
        <v>3383</v>
      </c>
      <c r="AL584" t="s">
        <v>3551</v>
      </c>
      <c r="AM584" t="s">
        <v>3550</v>
      </c>
      <c r="AN584" t="s">
        <v>3383</v>
      </c>
      <c r="AO584" t="s">
        <v>3551</v>
      </c>
      <c r="AP584" s="18">
        <v>7.0281974299999994E-2</v>
      </c>
      <c r="AQ584" t="s">
        <v>123</v>
      </c>
      <c r="AR584" t="b">
        <f>ISNUMBER(SEARCH('Consulta Por Puntos Baloto'!$E$5,B584,1))</f>
        <v>0</v>
      </c>
      <c r="AS584">
        <f t="shared" si="18"/>
        <v>35</v>
      </c>
      <c r="AT584" t="str">
        <f t="shared" si="19"/>
        <v>Punto red</v>
      </c>
    </row>
    <row r="585" spans="1:46">
      <c r="A585" t="s">
        <v>3552</v>
      </c>
      <c r="B585" t="s">
        <v>3553</v>
      </c>
      <c r="C585" s="18">
        <v>7.9055935893999996</v>
      </c>
      <c r="D585" t="s">
        <v>3382</v>
      </c>
      <c r="E585" t="s">
        <v>3383</v>
      </c>
      <c r="F585" t="s">
        <v>3384</v>
      </c>
      <c r="G585" s="18">
        <v>28.947025031399999</v>
      </c>
      <c r="H585" t="s">
        <v>64</v>
      </c>
      <c r="I585" t="s">
        <v>2638</v>
      </c>
      <c r="J585" t="s">
        <v>2639</v>
      </c>
      <c r="K585" s="18">
        <v>28.947025031399999</v>
      </c>
      <c r="L585" t="s">
        <v>64</v>
      </c>
      <c r="M585" t="s">
        <v>2638</v>
      </c>
      <c r="N585" t="s">
        <v>2639</v>
      </c>
      <c r="O585" s="18">
        <v>59.021984087100002</v>
      </c>
      <c r="P585" t="s">
        <v>2625</v>
      </c>
      <c r="Q585" t="s">
        <v>134</v>
      </c>
      <c r="R585" t="s">
        <v>2626</v>
      </c>
      <c r="S585" s="18">
        <v>57.681096046</v>
      </c>
      <c r="T585" t="s">
        <v>311</v>
      </c>
      <c r="U585" t="s">
        <v>130</v>
      </c>
      <c r="V585" t="s">
        <v>312</v>
      </c>
      <c r="W585" s="18">
        <v>41.289271023799998</v>
      </c>
      <c r="X585" t="s">
        <v>64</v>
      </c>
      <c r="Y585" t="s">
        <v>313</v>
      </c>
      <c r="Z585" t="s">
        <v>314</v>
      </c>
      <c r="AA585" s="18">
        <v>48.326102259999999</v>
      </c>
      <c r="AB585" s="19" t="s">
        <v>2641</v>
      </c>
      <c r="AC585" t="s">
        <v>1501</v>
      </c>
      <c r="AD585" t="s">
        <v>2642</v>
      </c>
      <c r="AE585" s="18">
        <v>6.7068817732000001</v>
      </c>
      <c r="AF585" t="s">
        <v>3554</v>
      </c>
      <c r="AG585" t="s">
        <v>3555</v>
      </c>
      <c r="AH585" t="s">
        <v>3556</v>
      </c>
      <c r="AI585" s="18">
        <v>1.1492481800000001E-2</v>
      </c>
      <c r="AJ585" t="s">
        <v>3557</v>
      </c>
      <c r="AK585" t="s">
        <v>3558</v>
      </c>
      <c r="AL585" t="s">
        <v>3559</v>
      </c>
      <c r="AM585" t="s">
        <v>3557</v>
      </c>
      <c r="AN585" t="s">
        <v>3558</v>
      </c>
      <c r="AO585" t="s">
        <v>3559</v>
      </c>
      <c r="AP585" s="18">
        <v>1.1492481800000001E-2</v>
      </c>
      <c r="AQ585" t="s">
        <v>123</v>
      </c>
      <c r="AR585" t="b">
        <f>ISNUMBER(SEARCH('Consulta Por Puntos Baloto'!$E$5,B585,1))</f>
        <v>0</v>
      </c>
      <c r="AS585">
        <f t="shared" si="18"/>
        <v>35</v>
      </c>
      <c r="AT585" t="str">
        <f t="shared" si="19"/>
        <v>Punto red</v>
      </c>
    </row>
    <row r="586" spans="1:46">
      <c r="A586" t="s">
        <v>3560</v>
      </c>
      <c r="B586" t="s">
        <v>3561</v>
      </c>
      <c r="C586" s="18">
        <v>8.3657094413999999</v>
      </c>
      <c r="D586" t="s">
        <v>3382</v>
      </c>
      <c r="E586" t="s">
        <v>3383</v>
      </c>
      <c r="F586" t="s">
        <v>3384</v>
      </c>
      <c r="G586" s="18">
        <v>35.127123412300001</v>
      </c>
      <c r="H586" t="s">
        <v>64</v>
      </c>
      <c r="I586" t="s">
        <v>2638</v>
      </c>
      <c r="J586" t="s">
        <v>2639</v>
      </c>
      <c r="K586" s="18">
        <v>35.127123412300001</v>
      </c>
      <c r="L586" t="s">
        <v>64</v>
      </c>
      <c r="M586" t="s">
        <v>2638</v>
      </c>
      <c r="N586" t="s">
        <v>2639</v>
      </c>
      <c r="O586" s="18">
        <v>63.506386640700001</v>
      </c>
      <c r="P586" t="s">
        <v>2625</v>
      </c>
      <c r="Q586" t="s">
        <v>134</v>
      </c>
      <c r="R586" t="s">
        <v>2626</v>
      </c>
      <c r="S586" s="18">
        <v>62.003268539499999</v>
      </c>
      <c r="T586" t="s">
        <v>311</v>
      </c>
      <c r="U586" t="s">
        <v>130</v>
      </c>
      <c r="V586" t="s">
        <v>312</v>
      </c>
      <c r="W586" s="18">
        <v>46.6438982552</v>
      </c>
      <c r="X586" t="s">
        <v>64</v>
      </c>
      <c r="Y586" t="s">
        <v>313</v>
      </c>
      <c r="Z586" t="s">
        <v>314</v>
      </c>
      <c r="AA586" s="18">
        <v>53.6448365233</v>
      </c>
      <c r="AB586" s="19" t="s">
        <v>2641</v>
      </c>
      <c r="AC586" t="s">
        <v>1501</v>
      </c>
      <c r="AD586" t="s">
        <v>2642</v>
      </c>
      <c r="AE586" s="18">
        <v>8.2542496231999998</v>
      </c>
      <c r="AF586" t="s">
        <v>3385</v>
      </c>
      <c r="AG586" t="s">
        <v>3383</v>
      </c>
      <c r="AH586" t="s">
        <v>3386</v>
      </c>
      <c r="AI586" s="18">
        <v>3.9262908000000001E-3</v>
      </c>
      <c r="AJ586" t="s">
        <v>3562</v>
      </c>
      <c r="AK586" t="s">
        <v>3563</v>
      </c>
      <c r="AL586" t="s">
        <v>3564</v>
      </c>
      <c r="AM586" t="s">
        <v>3562</v>
      </c>
      <c r="AN586" t="s">
        <v>3563</v>
      </c>
      <c r="AO586" t="s">
        <v>3564</v>
      </c>
      <c r="AP586" s="18">
        <v>3.9262908000000001E-3</v>
      </c>
      <c r="AQ586" t="s">
        <v>123</v>
      </c>
      <c r="AR586" t="b">
        <f>ISNUMBER(SEARCH('Consulta Por Puntos Baloto'!$E$5,B586,1))</f>
        <v>0</v>
      </c>
      <c r="AS586">
        <f t="shared" si="18"/>
        <v>35</v>
      </c>
      <c r="AT586" t="str">
        <f t="shared" si="19"/>
        <v>Punto red</v>
      </c>
    </row>
    <row r="587" spans="1:46">
      <c r="A587" t="s">
        <v>3565</v>
      </c>
      <c r="B587" t="s">
        <v>3566</v>
      </c>
      <c r="C587" s="18">
        <v>11.7041898187</v>
      </c>
      <c r="D587" t="s">
        <v>3012</v>
      </c>
      <c r="E587" t="s">
        <v>3013</v>
      </c>
      <c r="F587" t="s">
        <v>3014</v>
      </c>
      <c r="G587" s="18">
        <v>11.033948974999999</v>
      </c>
      <c r="H587" t="s">
        <v>64</v>
      </c>
      <c r="I587" t="s">
        <v>2638</v>
      </c>
      <c r="J587" t="s">
        <v>2639</v>
      </c>
      <c r="K587" s="18">
        <v>11.033948974999999</v>
      </c>
      <c r="L587" t="s">
        <v>64</v>
      </c>
      <c r="M587" t="s">
        <v>2638</v>
      </c>
      <c r="N587" t="s">
        <v>2639</v>
      </c>
      <c r="O587" s="18">
        <v>28.499396962799999</v>
      </c>
      <c r="P587" t="s">
        <v>2625</v>
      </c>
      <c r="Q587" t="s">
        <v>134</v>
      </c>
      <c r="R587" t="s">
        <v>2626</v>
      </c>
      <c r="S587" s="18">
        <v>26.930195887499998</v>
      </c>
      <c r="T587" t="s">
        <v>311</v>
      </c>
      <c r="U587" t="s">
        <v>130</v>
      </c>
      <c r="V587" t="s">
        <v>312</v>
      </c>
      <c r="W587" s="18">
        <v>13.739036930499999</v>
      </c>
      <c r="X587" t="s">
        <v>64</v>
      </c>
      <c r="Y587" t="s">
        <v>313</v>
      </c>
      <c r="Z587" t="s">
        <v>314</v>
      </c>
      <c r="AA587" s="18">
        <v>19.9094349111</v>
      </c>
      <c r="AB587" s="19" t="s">
        <v>2641</v>
      </c>
      <c r="AC587" t="s">
        <v>1501</v>
      </c>
      <c r="AD587" t="s">
        <v>2642</v>
      </c>
      <c r="AE587" s="18">
        <v>0.22063692509999999</v>
      </c>
      <c r="AF587" t="s">
        <v>3567</v>
      </c>
      <c r="AG587" t="s">
        <v>3540</v>
      </c>
      <c r="AH587" t="s">
        <v>3568</v>
      </c>
      <c r="AI587" s="18">
        <v>3.7925573800000001E-2</v>
      </c>
      <c r="AJ587" t="s">
        <v>3569</v>
      </c>
      <c r="AK587" t="s">
        <v>3540</v>
      </c>
      <c r="AL587" t="s">
        <v>3570</v>
      </c>
      <c r="AM587" t="s">
        <v>3569</v>
      </c>
      <c r="AN587" t="s">
        <v>3540</v>
      </c>
      <c r="AO587" t="s">
        <v>3570</v>
      </c>
      <c r="AP587" s="18">
        <v>3.7925573800000001E-2</v>
      </c>
      <c r="AQ587" t="s">
        <v>123</v>
      </c>
      <c r="AR587" t="b">
        <f>ISNUMBER(SEARCH('Consulta Por Puntos Baloto'!$E$5,B587,1))</f>
        <v>0</v>
      </c>
      <c r="AS587">
        <f t="shared" si="18"/>
        <v>35</v>
      </c>
      <c r="AT587" t="str">
        <f t="shared" si="19"/>
        <v>Punto red</v>
      </c>
    </row>
    <row r="588" spans="1:46">
      <c r="A588" t="s">
        <v>3571</v>
      </c>
      <c r="B588" t="s">
        <v>3572</v>
      </c>
      <c r="C588" s="18">
        <v>14.6330102756</v>
      </c>
      <c r="D588" t="s">
        <v>3012</v>
      </c>
      <c r="E588" t="s">
        <v>3013</v>
      </c>
      <c r="F588" t="s">
        <v>3014</v>
      </c>
      <c r="G588" s="18">
        <v>13.284236636899999</v>
      </c>
      <c r="H588" t="s">
        <v>64</v>
      </c>
      <c r="I588" t="s">
        <v>2638</v>
      </c>
      <c r="J588" t="s">
        <v>2639</v>
      </c>
      <c r="K588" s="18">
        <v>13.284236636899999</v>
      </c>
      <c r="L588" t="s">
        <v>64</v>
      </c>
      <c r="M588" t="s">
        <v>2638</v>
      </c>
      <c r="N588" t="s">
        <v>2639</v>
      </c>
      <c r="O588" s="18">
        <v>39.767565714600003</v>
      </c>
      <c r="P588" t="s">
        <v>2625</v>
      </c>
      <c r="Q588" t="s">
        <v>134</v>
      </c>
      <c r="R588" t="s">
        <v>2626</v>
      </c>
      <c r="S588" s="18">
        <v>38.280512071399997</v>
      </c>
      <c r="T588" t="s">
        <v>311</v>
      </c>
      <c r="U588" t="s">
        <v>130</v>
      </c>
      <c r="V588" t="s">
        <v>312</v>
      </c>
      <c r="W588" s="18">
        <v>23.183067473000001</v>
      </c>
      <c r="X588" t="s">
        <v>64</v>
      </c>
      <c r="Y588" t="s">
        <v>313</v>
      </c>
      <c r="Z588" t="s">
        <v>314</v>
      </c>
      <c r="AA588" s="18">
        <v>30.082137458399998</v>
      </c>
      <c r="AB588" s="19" t="s">
        <v>2641</v>
      </c>
      <c r="AC588" t="s">
        <v>1501</v>
      </c>
      <c r="AD588" t="s">
        <v>2642</v>
      </c>
      <c r="AE588" s="18">
        <v>8.3598589753999999</v>
      </c>
      <c r="AF588" t="s">
        <v>3463</v>
      </c>
      <c r="AG588" t="s">
        <v>3464</v>
      </c>
      <c r="AH588" t="s">
        <v>3465</v>
      </c>
      <c r="AI588" s="18">
        <v>1.06444126E-2</v>
      </c>
      <c r="AJ588" t="s">
        <v>3573</v>
      </c>
      <c r="AK588" t="s">
        <v>3574</v>
      </c>
      <c r="AL588" t="s">
        <v>3575</v>
      </c>
      <c r="AM588" t="s">
        <v>3573</v>
      </c>
      <c r="AN588" t="s">
        <v>3574</v>
      </c>
      <c r="AO588" t="s">
        <v>3575</v>
      </c>
      <c r="AP588" s="18">
        <v>1.06444126E-2</v>
      </c>
      <c r="AQ588" t="s">
        <v>123</v>
      </c>
      <c r="AR588" t="b">
        <f>ISNUMBER(SEARCH('Consulta Por Puntos Baloto'!$E$5,B588,1))</f>
        <v>0</v>
      </c>
      <c r="AS588">
        <f t="shared" si="18"/>
        <v>35</v>
      </c>
      <c r="AT588" t="str">
        <f t="shared" si="19"/>
        <v>Punto red</v>
      </c>
    </row>
    <row r="589" spans="1:46">
      <c r="A589" t="s">
        <v>3576</v>
      </c>
      <c r="B589" t="s">
        <v>3577</v>
      </c>
      <c r="C589" s="18">
        <v>5.3073894420999999</v>
      </c>
      <c r="D589" t="s">
        <v>3012</v>
      </c>
      <c r="E589" t="s">
        <v>3013</v>
      </c>
      <c r="F589" t="s">
        <v>3014</v>
      </c>
      <c r="G589" s="18">
        <v>4.2061996822000003</v>
      </c>
      <c r="H589" t="s">
        <v>64</v>
      </c>
      <c r="I589" t="s">
        <v>2638</v>
      </c>
      <c r="J589" t="s">
        <v>2639</v>
      </c>
      <c r="K589" s="18">
        <v>4.2061996822000003</v>
      </c>
      <c r="L589" t="s">
        <v>64</v>
      </c>
      <c r="M589" t="s">
        <v>2638</v>
      </c>
      <c r="N589" t="s">
        <v>2639</v>
      </c>
      <c r="O589" s="18">
        <v>34.976593535900001</v>
      </c>
      <c r="P589" t="s">
        <v>2625</v>
      </c>
      <c r="Q589" t="s">
        <v>134</v>
      </c>
      <c r="R589" t="s">
        <v>2626</v>
      </c>
      <c r="S589" s="18">
        <v>33.829636692699999</v>
      </c>
      <c r="T589" t="s">
        <v>311</v>
      </c>
      <c r="U589" t="s">
        <v>130</v>
      </c>
      <c r="V589" t="s">
        <v>312</v>
      </c>
      <c r="W589" s="18">
        <v>16.838883940100001</v>
      </c>
      <c r="X589" t="s">
        <v>64</v>
      </c>
      <c r="Y589" t="s">
        <v>313</v>
      </c>
      <c r="Z589" t="s">
        <v>314</v>
      </c>
      <c r="AA589" s="18">
        <v>23.765730963500001</v>
      </c>
      <c r="AB589" s="19" t="s">
        <v>2641</v>
      </c>
      <c r="AC589" t="s">
        <v>1501</v>
      </c>
      <c r="AD589" t="s">
        <v>2642</v>
      </c>
      <c r="AE589" s="18">
        <v>7.0704093499999995E-2</v>
      </c>
      <c r="AF589" t="s">
        <v>3578</v>
      </c>
      <c r="AG589" t="s">
        <v>3579</v>
      </c>
      <c r="AH589" t="s">
        <v>3580</v>
      </c>
      <c r="AI589" s="18">
        <v>7.3064924200000006E-2</v>
      </c>
      <c r="AJ589" t="s">
        <v>3579</v>
      </c>
      <c r="AK589" t="s">
        <v>3579</v>
      </c>
      <c r="AL589" t="s">
        <v>3581</v>
      </c>
      <c r="AM589" t="s">
        <v>3578</v>
      </c>
      <c r="AN589" t="s">
        <v>3579</v>
      </c>
      <c r="AO589" t="s">
        <v>3580</v>
      </c>
      <c r="AP589" s="18">
        <v>7.0704093499999995E-2</v>
      </c>
      <c r="AQ589" t="s">
        <v>123</v>
      </c>
      <c r="AR589" t="b">
        <f>ISNUMBER(SEARCH('Consulta Por Puntos Baloto'!$E$5,B589,1))</f>
        <v>0</v>
      </c>
      <c r="AS589">
        <f t="shared" si="18"/>
        <v>31</v>
      </c>
      <c r="AT589" t="str">
        <f t="shared" si="19"/>
        <v>Punto pago</v>
      </c>
    </row>
    <row r="590" spans="1:46">
      <c r="A590" t="s">
        <v>3582</v>
      </c>
      <c r="B590" t="s">
        <v>3583</v>
      </c>
      <c r="C590" s="18">
        <v>0.36382806150000002</v>
      </c>
      <c r="D590" t="s">
        <v>3382</v>
      </c>
      <c r="E590" t="s">
        <v>3383</v>
      </c>
      <c r="F590" t="s">
        <v>3384</v>
      </c>
      <c r="G590" s="18">
        <v>37.209594704600001</v>
      </c>
      <c r="H590" t="s">
        <v>64</v>
      </c>
      <c r="I590" t="s">
        <v>2638</v>
      </c>
      <c r="J590" t="s">
        <v>2639</v>
      </c>
      <c r="K590" s="18">
        <v>37.209594704600001</v>
      </c>
      <c r="L590" t="s">
        <v>64</v>
      </c>
      <c r="M590" t="s">
        <v>2638</v>
      </c>
      <c r="N590" t="s">
        <v>2639</v>
      </c>
      <c r="O590" s="18">
        <v>67.158670800199999</v>
      </c>
      <c r="P590" t="s">
        <v>2625</v>
      </c>
      <c r="Q590" t="s">
        <v>134</v>
      </c>
      <c r="R590" t="s">
        <v>2626</v>
      </c>
      <c r="S590" s="18">
        <v>65.787629219199999</v>
      </c>
      <c r="T590" t="s">
        <v>311</v>
      </c>
      <c r="U590" t="s">
        <v>130</v>
      </c>
      <c r="V590" t="s">
        <v>312</v>
      </c>
      <c r="W590" s="18">
        <v>49.515294831200002</v>
      </c>
      <c r="X590" t="s">
        <v>64</v>
      </c>
      <c r="Y590" t="s">
        <v>313</v>
      </c>
      <c r="Z590" t="s">
        <v>314</v>
      </c>
      <c r="AA590" s="18">
        <v>55.337707586400001</v>
      </c>
      <c r="AB590" t="s">
        <v>300</v>
      </c>
      <c r="AC590" t="s">
        <v>301</v>
      </c>
      <c r="AD590" t="s">
        <v>302</v>
      </c>
      <c r="AE590" s="18">
        <v>0.55096611780000004</v>
      </c>
      <c r="AF590" t="s">
        <v>3385</v>
      </c>
      <c r="AG590" t="s">
        <v>3383</v>
      </c>
      <c r="AH590" t="s">
        <v>3386</v>
      </c>
      <c r="AI590" s="18">
        <v>8.4396579999999996E-4</v>
      </c>
      <c r="AJ590" t="s">
        <v>3584</v>
      </c>
      <c r="AK590" t="s">
        <v>3383</v>
      </c>
      <c r="AL590" t="s">
        <v>3585</v>
      </c>
      <c r="AM590" t="s">
        <v>3584</v>
      </c>
      <c r="AN590" t="s">
        <v>3383</v>
      </c>
      <c r="AO590" t="s">
        <v>3585</v>
      </c>
      <c r="AP590" s="18">
        <v>8.4396579999999996E-4</v>
      </c>
      <c r="AQ590" t="s">
        <v>123</v>
      </c>
      <c r="AR590" t="b">
        <f>ISNUMBER(SEARCH('Consulta Por Puntos Baloto'!$E$5,B590,1))</f>
        <v>0</v>
      </c>
      <c r="AS590">
        <f t="shared" si="18"/>
        <v>35</v>
      </c>
      <c r="AT590" t="str">
        <f t="shared" si="19"/>
        <v>Punto red</v>
      </c>
    </row>
    <row r="591" spans="1:46">
      <c r="A591" t="s">
        <v>3586</v>
      </c>
      <c r="B591" t="s">
        <v>3587</v>
      </c>
      <c r="C591" s="18">
        <v>4.5318152368</v>
      </c>
      <c r="D591" t="s">
        <v>481</v>
      </c>
      <c r="E591" t="s">
        <v>128</v>
      </c>
      <c r="F591" t="s">
        <v>482</v>
      </c>
      <c r="G591" s="18">
        <v>0.98297417180000002</v>
      </c>
      <c r="H591" t="s">
        <v>64</v>
      </c>
      <c r="I591" t="s">
        <v>130</v>
      </c>
      <c r="J591" t="s">
        <v>512</v>
      </c>
      <c r="K591" s="18">
        <v>0.97726121480000006</v>
      </c>
      <c r="L591" t="s">
        <v>64</v>
      </c>
      <c r="M591" t="s">
        <v>130</v>
      </c>
      <c r="N591" t="s">
        <v>512</v>
      </c>
      <c r="O591" s="18">
        <v>3.3750954255000001</v>
      </c>
      <c r="P591" t="s">
        <v>1300</v>
      </c>
      <c r="Q591" t="s">
        <v>134</v>
      </c>
      <c r="R591" t="s">
        <v>1301</v>
      </c>
      <c r="S591" s="18">
        <v>2.2902624927000002</v>
      </c>
      <c r="T591" t="s">
        <v>371</v>
      </c>
      <c r="U591" t="s">
        <v>130</v>
      </c>
      <c r="V591" t="s">
        <v>372</v>
      </c>
      <c r="W591" s="18">
        <v>2.0379666882</v>
      </c>
      <c r="X591" t="s">
        <v>64</v>
      </c>
      <c r="Y591" t="s">
        <v>130</v>
      </c>
      <c r="Z591" t="s">
        <v>532</v>
      </c>
      <c r="AA591" s="18">
        <v>1.870730037</v>
      </c>
      <c r="AB591" t="s">
        <v>1333</v>
      </c>
      <c r="AC591" t="s">
        <v>128</v>
      </c>
      <c r="AD591" t="s">
        <v>1334</v>
      </c>
      <c r="AE591" s="18">
        <v>6.5681793700000005E-2</v>
      </c>
      <c r="AF591" t="s">
        <v>2274</v>
      </c>
      <c r="AG591" t="s">
        <v>143</v>
      </c>
      <c r="AH591" t="s">
        <v>2275</v>
      </c>
      <c r="AI591" s="18">
        <v>0.15893083</v>
      </c>
      <c r="AJ591" t="s">
        <v>2276</v>
      </c>
      <c r="AK591" t="s">
        <v>134</v>
      </c>
      <c r="AL591" t="s">
        <v>2277</v>
      </c>
      <c r="AM591" t="s">
        <v>2274</v>
      </c>
      <c r="AN591" t="s">
        <v>143</v>
      </c>
      <c r="AO591" t="s">
        <v>2275</v>
      </c>
      <c r="AP591" s="18">
        <v>6.5681793700000005E-2</v>
      </c>
      <c r="AQ591" t="s">
        <v>123</v>
      </c>
      <c r="AR591" t="b">
        <f>ISNUMBER(SEARCH('Consulta Por Puntos Baloto'!$E$5,B591,1))</f>
        <v>0</v>
      </c>
      <c r="AS591">
        <f t="shared" si="18"/>
        <v>31</v>
      </c>
      <c r="AT591" t="str">
        <f t="shared" si="19"/>
        <v>Punto pago</v>
      </c>
    </row>
    <row r="592" spans="1:46">
      <c r="A592" t="s">
        <v>3588</v>
      </c>
      <c r="B592" t="s">
        <v>3589</v>
      </c>
      <c r="C592" s="18">
        <v>0.14450194669999999</v>
      </c>
      <c r="D592" t="s">
        <v>668</v>
      </c>
      <c r="E592" t="s">
        <v>128</v>
      </c>
      <c r="F592" t="s">
        <v>669</v>
      </c>
      <c r="G592" s="18">
        <v>0.28097725309999999</v>
      </c>
      <c r="H592" t="s">
        <v>64</v>
      </c>
      <c r="I592" t="s">
        <v>130</v>
      </c>
      <c r="J592" t="s">
        <v>677</v>
      </c>
      <c r="K592" s="18">
        <v>0.50581038140000001</v>
      </c>
      <c r="L592" t="s">
        <v>990</v>
      </c>
      <c r="M592" t="s">
        <v>130</v>
      </c>
      <c r="N592" t="s">
        <v>991</v>
      </c>
      <c r="O592" s="18">
        <v>1.023306754</v>
      </c>
      <c r="P592" t="s">
        <v>992</v>
      </c>
      <c r="Q592" t="s">
        <v>134</v>
      </c>
      <c r="R592" t="s">
        <v>993</v>
      </c>
      <c r="S592" s="18">
        <v>2.3664897471000002</v>
      </c>
      <c r="T592" t="s">
        <v>675</v>
      </c>
      <c r="U592" t="s">
        <v>130</v>
      </c>
      <c r="V592" t="s">
        <v>676</v>
      </c>
      <c r="W592" s="18">
        <v>0.28097725309999999</v>
      </c>
      <c r="X592" t="s">
        <v>64</v>
      </c>
      <c r="Y592" t="s">
        <v>130</v>
      </c>
      <c r="Z592" t="s">
        <v>677</v>
      </c>
      <c r="AA592" s="18">
        <v>0.50581038140000001</v>
      </c>
      <c r="AB592" t="s">
        <v>2790</v>
      </c>
      <c r="AC592" t="s">
        <v>128</v>
      </c>
      <c r="AD592" t="s">
        <v>2791</v>
      </c>
      <c r="AE592" s="18">
        <v>0.22388700959999999</v>
      </c>
      <c r="AF592" t="s">
        <v>3590</v>
      </c>
      <c r="AG592" t="s">
        <v>143</v>
      </c>
      <c r="AH592" t="s">
        <v>3591</v>
      </c>
      <c r="AI592" s="18">
        <v>0.1419415765</v>
      </c>
      <c r="AJ592" t="s">
        <v>2794</v>
      </c>
      <c r="AK592" t="s">
        <v>134</v>
      </c>
      <c r="AL592" t="s">
        <v>2795</v>
      </c>
      <c r="AM592" t="s">
        <v>2794</v>
      </c>
      <c r="AN592" t="s">
        <v>134</v>
      </c>
      <c r="AO592" t="s">
        <v>2795</v>
      </c>
      <c r="AP592" s="18">
        <v>0.1419415765</v>
      </c>
      <c r="AQ592" t="s">
        <v>123</v>
      </c>
      <c r="AR592" t="b">
        <f>ISNUMBER(SEARCH('Consulta Por Puntos Baloto'!$E$5,B592,1))</f>
        <v>0</v>
      </c>
      <c r="AS592">
        <f t="shared" si="18"/>
        <v>35</v>
      </c>
      <c r="AT592" t="str">
        <f t="shared" si="19"/>
        <v>Punto red</v>
      </c>
    </row>
    <row r="593" spans="1:46">
      <c r="A593" t="s">
        <v>3592</v>
      </c>
      <c r="B593" t="s">
        <v>3593</v>
      </c>
      <c r="C593" s="18">
        <v>0.14450194669999999</v>
      </c>
      <c r="D593" t="s">
        <v>668</v>
      </c>
      <c r="E593" t="s">
        <v>128</v>
      </c>
      <c r="F593" t="s">
        <v>669</v>
      </c>
      <c r="G593" s="18">
        <v>0.28097725309999999</v>
      </c>
      <c r="H593" t="s">
        <v>64</v>
      </c>
      <c r="I593" t="s">
        <v>130</v>
      </c>
      <c r="J593" t="s">
        <v>677</v>
      </c>
      <c r="K593" s="18">
        <v>0.50581038140000001</v>
      </c>
      <c r="L593" t="s">
        <v>990</v>
      </c>
      <c r="M593" t="s">
        <v>130</v>
      </c>
      <c r="N593" t="s">
        <v>991</v>
      </c>
      <c r="O593" s="18">
        <v>1.023306754</v>
      </c>
      <c r="P593" t="s">
        <v>992</v>
      </c>
      <c r="Q593" t="s">
        <v>134</v>
      </c>
      <c r="R593" t="s">
        <v>993</v>
      </c>
      <c r="S593" s="18">
        <v>2.3664897471000002</v>
      </c>
      <c r="T593" t="s">
        <v>675</v>
      </c>
      <c r="U593" t="s">
        <v>130</v>
      </c>
      <c r="V593" t="s">
        <v>676</v>
      </c>
      <c r="W593" s="18">
        <v>0.28097725309999999</v>
      </c>
      <c r="X593" t="s">
        <v>64</v>
      </c>
      <c r="Y593" t="s">
        <v>130</v>
      </c>
      <c r="Z593" t="s">
        <v>677</v>
      </c>
      <c r="AA593" s="18">
        <v>0.50581038140000001</v>
      </c>
      <c r="AB593" t="s">
        <v>2790</v>
      </c>
      <c r="AC593" t="s">
        <v>128</v>
      </c>
      <c r="AD593" t="s">
        <v>2791</v>
      </c>
      <c r="AE593" s="18">
        <v>0.22388700959999999</v>
      </c>
      <c r="AF593" t="s">
        <v>3590</v>
      </c>
      <c r="AG593" t="s">
        <v>143</v>
      </c>
      <c r="AH593" t="s">
        <v>3591</v>
      </c>
      <c r="AI593" s="18">
        <v>0.1419415765</v>
      </c>
      <c r="AJ593" t="s">
        <v>2794</v>
      </c>
      <c r="AK593" t="s">
        <v>134</v>
      </c>
      <c r="AL593" t="s">
        <v>2795</v>
      </c>
      <c r="AM593" t="s">
        <v>2794</v>
      </c>
      <c r="AN593" t="s">
        <v>134</v>
      </c>
      <c r="AO593" t="s">
        <v>2795</v>
      </c>
      <c r="AP593" s="18">
        <v>0.1419415765</v>
      </c>
      <c r="AQ593" t="s">
        <v>123</v>
      </c>
      <c r="AR593" t="b">
        <f>ISNUMBER(SEARCH('Consulta Por Puntos Baloto'!$E$5,B593,1))</f>
        <v>0</v>
      </c>
      <c r="AS593">
        <f t="shared" si="18"/>
        <v>35</v>
      </c>
      <c r="AT593" t="str">
        <f t="shared" si="19"/>
        <v>Punto red</v>
      </c>
    </row>
    <row r="594" spans="1:46">
      <c r="A594" t="s">
        <v>3594</v>
      </c>
      <c r="B594" t="s">
        <v>3595</v>
      </c>
      <c r="C594" s="18">
        <v>5.1879680579</v>
      </c>
      <c r="D594" t="s">
        <v>526</v>
      </c>
      <c r="E594" t="s">
        <v>128</v>
      </c>
      <c r="F594" t="s">
        <v>527</v>
      </c>
      <c r="G594" s="18">
        <v>0.7291835659</v>
      </c>
      <c r="H594" t="s">
        <v>64</v>
      </c>
      <c r="I594" t="s">
        <v>130</v>
      </c>
      <c r="J594" t="s">
        <v>543</v>
      </c>
      <c r="K594" s="18">
        <v>2.0581204135000002</v>
      </c>
      <c r="L594" t="s">
        <v>64</v>
      </c>
      <c r="M594" t="s">
        <v>130</v>
      </c>
      <c r="N594" t="s">
        <v>512</v>
      </c>
      <c r="O594" s="18">
        <v>3.1790249424999999</v>
      </c>
      <c r="P594" t="s">
        <v>1300</v>
      </c>
      <c r="Q594" t="s">
        <v>134</v>
      </c>
      <c r="R594" t="s">
        <v>1301</v>
      </c>
      <c r="S594" s="18">
        <v>3.3176977245999999</v>
      </c>
      <c r="T594" t="s">
        <v>515</v>
      </c>
      <c r="U594" t="s">
        <v>130</v>
      </c>
      <c r="V594" t="s">
        <v>516</v>
      </c>
      <c r="W594" s="18">
        <v>2.5731366152000001</v>
      </c>
      <c r="X594" t="s">
        <v>64</v>
      </c>
      <c r="Y594" t="s">
        <v>130</v>
      </c>
      <c r="Z594" t="s">
        <v>532</v>
      </c>
      <c r="AA594" s="18">
        <v>1.9037757147000001</v>
      </c>
      <c r="AB594" t="s">
        <v>533</v>
      </c>
      <c r="AC594" t="s">
        <v>128</v>
      </c>
      <c r="AD594" t="s">
        <v>534</v>
      </c>
      <c r="AE594" s="18">
        <v>0.18419922920000001</v>
      </c>
      <c r="AF594" t="s">
        <v>3596</v>
      </c>
      <c r="AG594" t="s">
        <v>143</v>
      </c>
      <c r="AH594" t="s">
        <v>3597</v>
      </c>
      <c r="AI594" s="18">
        <v>0.15794530349999999</v>
      </c>
      <c r="AJ594" t="s">
        <v>3598</v>
      </c>
      <c r="AK594" t="s">
        <v>134</v>
      </c>
      <c r="AL594" t="s">
        <v>3599</v>
      </c>
      <c r="AM594" t="s">
        <v>3598</v>
      </c>
      <c r="AN594" t="s">
        <v>134</v>
      </c>
      <c r="AO594" t="s">
        <v>3599</v>
      </c>
      <c r="AP594" s="18">
        <v>0.15794530349999999</v>
      </c>
      <c r="AQ594" t="s">
        <v>123</v>
      </c>
      <c r="AR594" t="b">
        <f>ISNUMBER(SEARCH('Consulta Por Puntos Baloto'!$E$5,B594,1))</f>
        <v>0</v>
      </c>
      <c r="AS594">
        <f t="shared" si="18"/>
        <v>35</v>
      </c>
      <c r="AT594" t="str">
        <f t="shared" si="19"/>
        <v>Punto red</v>
      </c>
    </row>
    <row r="595" spans="1:46">
      <c r="A595" t="s">
        <v>3600</v>
      </c>
      <c r="B595" t="s">
        <v>3601</v>
      </c>
      <c r="C595" s="18">
        <v>1.0673826864</v>
      </c>
      <c r="D595" t="s">
        <v>563</v>
      </c>
      <c r="E595" t="s">
        <v>128</v>
      </c>
      <c r="F595" t="s">
        <v>564</v>
      </c>
      <c r="G595" s="18">
        <v>0.37839905429999998</v>
      </c>
      <c r="H595" t="s">
        <v>64</v>
      </c>
      <c r="I595" t="s">
        <v>130</v>
      </c>
      <c r="J595" t="s">
        <v>131</v>
      </c>
      <c r="K595" s="18">
        <v>0.85052536050000005</v>
      </c>
      <c r="L595" t="s">
        <v>64</v>
      </c>
      <c r="M595" t="s">
        <v>130</v>
      </c>
      <c r="N595" t="s">
        <v>132</v>
      </c>
      <c r="O595" s="18">
        <v>2.0921654748999998</v>
      </c>
      <c r="P595" t="s">
        <v>453</v>
      </c>
      <c r="Q595" t="s">
        <v>134</v>
      </c>
      <c r="R595" t="s">
        <v>454</v>
      </c>
      <c r="S595" s="18">
        <v>0.78936891340000004</v>
      </c>
      <c r="T595" t="s">
        <v>515</v>
      </c>
      <c r="U595" t="s">
        <v>130</v>
      </c>
      <c r="V595" t="s">
        <v>516</v>
      </c>
      <c r="W595" s="18">
        <v>1.5819427688000001</v>
      </c>
      <c r="X595" t="s">
        <v>138</v>
      </c>
      <c r="Y595" t="s">
        <v>130</v>
      </c>
      <c r="Z595" t="s">
        <v>139</v>
      </c>
      <c r="AA595" s="18">
        <v>0.78936891340000004</v>
      </c>
      <c r="AB595" t="s">
        <v>518</v>
      </c>
      <c r="AC595" t="s">
        <v>128</v>
      </c>
      <c r="AD595" t="s">
        <v>519</v>
      </c>
      <c r="AE595" s="18">
        <v>0.12358897639999999</v>
      </c>
      <c r="AF595" t="s">
        <v>3602</v>
      </c>
      <c r="AG595" t="s">
        <v>143</v>
      </c>
      <c r="AH595" t="s">
        <v>3603</v>
      </c>
      <c r="AI595" s="18">
        <v>7.8593258299999996E-2</v>
      </c>
      <c r="AJ595" t="s">
        <v>3357</v>
      </c>
      <c r="AK595" t="s">
        <v>134</v>
      </c>
      <c r="AL595" t="s">
        <v>3358</v>
      </c>
      <c r="AM595" t="s">
        <v>3357</v>
      </c>
      <c r="AN595" t="s">
        <v>134</v>
      </c>
      <c r="AO595" t="s">
        <v>3358</v>
      </c>
      <c r="AP595" s="18">
        <v>7.8593258299999996E-2</v>
      </c>
      <c r="AQ595" t="s">
        <v>123</v>
      </c>
      <c r="AR595" t="b">
        <f>ISNUMBER(SEARCH('Consulta Por Puntos Baloto'!$E$5,B595,1))</f>
        <v>0</v>
      </c>
      <c r="AS595">
        <f t="shared" si="18"/>
        <v>35</v>
      </c>
      <c r="AT595" t="str">
        <f t="shared" si="19"/>
        <v>Punto red</v>
      </c>
    </row>
    <row r="596" spans="1:46">
      <c r="A596" t="s">
        <v>3604</v>
      </c>
      <c r="B596" t="s">
        <v>3605</v>
      </c>
      <c r="C596" s="18">
        <v>5.8831351843000004</v>
      </c>
      <c r="D596" t="s">
        <v>508</v>
      </c>
      <c r="E596" t="s">
        <v>509</v>
      </c>
      <c r="F596" t="s">
        <v>510</v>
      </c>
      <c r="G596" s="18">
        <v>1.1430036997999999</v>
      </c>
      <c r="H596" t="s">
        <v>64</v>
      </c>
      <c r="I596" t="s">
        <v>130</v>
      </c>
      <c r="J596" t="s">
        <v>707</v>
      </c>
      <c r="K596" s="18">
        <v>3.9166979215</v>
      </c>
      <c r="L596" t="s">
        <v>64</v>
      </c>
      <c r="M596" t="s">
        <v>130</v>
      </c>
      <c r="N596" t="s">
        <v>512</v>
      </c>
      <c r="O596" s="18">
        <v>2.7436221735999999</v>
      </c>
      <c r="P596" t="s">
        <v>530</v>
      </c>
      <c r="Q596" t="s">
        <v>134</v>
      </c>
      <c r="R596" t="s">
        <v>531</v>
      </c>
      <c r="S596" s="18">
        <v>1.3479219772</v>
      </c>
      <c r="T596" t="s">
        <v>515</v>
      </c>
      <c r="U596" t="s">
        <v>130</v>
      </c>
      <c r="V596" t="s">
        <v>516</v>
      </c>
      <c r="W596" s="18">
        <v>3.3356873431</v>
      </c>
      <c r="X596" t="s">
        <v>64</v>
      </c>
      <c r="Y596" t="s">
        <v>130</v>
      </c>
      <c r="Z596" t="s">
        <v>517</v>
      </c>
      <c r="AA596" s="18">
        <v>1.3479219772</v>
      </c>
      <c r="AB596" t="s">
        <v>518</v>
      </c>
      <c r="AC596" t="s">
        <v>128</v>
      </c>
      <c r="AD596" t="s">
        <v>519</v>
      </c>
      <c r="AE596" s="18">
        <v>0.1025095791</v>
      </c>
      <c r="AF596" t="s">
        <v>3606</v>
      </c>
      <c r="AG596" t="s">
        <v>143</v>
      </c>
      <c r="AH596" t="s">
        <v>3607</v>
      </c>
      <c r="AI596" s="18">
        <v>0.21708348259999999</v>
      </c>
      <c r="AJ596" t="s">
        <v>3608</v>
      </c>
      <c r="AK596" t="s">
        <v>134</v>
      </c>
      <c r="AL596" t="s">
        <v>3609</v>
      </c>
      <c r="AM596" t="s">
        <v>3606</v>
      </c>
      <c r="AN596" t="s">
        <v>143</v>
      </c>
      <c r="AO596" t="s">
        <v>3607</v>
      </c>
      <c r="AP596" s="18">
        <v>0.1025095791</v>
      </c>
      <c r="AQ596" t="s">
        <v>123</v>
      </c>
      <c r="AR596" t="b">
        <f>ISNUMBER(SEARCH('Consulta Por Puntos Baloto'!$E$5,B596,1))</f>
        <v>0</v>
      </c>
      <c r="AS596">
        <f t="shared" si="18"/>
        <v>31</v>
      </c>
      <c r="AT596" t="str">
        <f t="shared" si="19"/>
        <v>Punto pago</v>
      </c>
    </row>
    <row r="597" spans="1:46">
      <c r="A597" t="s">
        <v>3610</v>
      </c>
      <c r="B597" t="s">
        <v>3611</v>
      </c>
      <c r="C597" s="18">
        <v>0.59463450390000006</v>
      </c>
      <c r="D597" t="s">
        <v>451</v>
      </c>
      <c r="E597" t="s">
        <v>128</v>
      </c>
      <c r="F597" t="s">
        <v>452</v>
      </c>
      <c r="G597" s="18">
        <v>0.28526166409999998</v>
      </c>
      <c r="H597" t="s">
        <v>64</v>
      </c>
      <c r="I597" t="s">
        <v>130</v>
      </c>
      <c r="J597" t="s">
        <v>569</v>
      </c>
      <c r="K597" s="18">
        <v>0.37349008610000001</v>
      </c>
      <c r="L597" t="s">
        <v>64</v>
      </c>
      <c r="M597" t="s">
        <v>130</v>
      </c>
      <c r="N597" t="s">
        <v>654</v>
      </c>
      <c r="O597" s="18">
        <v>0.83394234239999998</v>
      </c>
      <c r="P597" t="s">
        <v>453</v>
      </c>
      <c r="Q597" t="s">
        <v>134</v>
      </c>
      <c r="R597" t="s">
        <v>454</v>
      </c>
      <c r="S597" s="18">
        <v>0.75815922570000005</v>
      </c>
      <c r="T597" t="s">
        <v>136</v>
      </c>
      <c r="U597" t="s">
        <v>130</v>
      </c>
      <c r="V597" t="s">
        <v>137</v>
      </c>
      <c r="W597" s="18">
        <v>0.28526166409999998</v>
      </c>
      <c r="X597" t="s">
        <v>64</v>
      </c>
      <c r="Y597" t="s">
        <v>130</v>
      </c>
      <c r="Z597" t="s">
        <v>569</v>
      </c>
      <c r="AA597" s="18">
        <v>0.42332230050000003</v>
      </c>
      <c r="AB597" s="19" t="s">
        <v>455</v>
      </c>
      <c r="AC597" t="s">
        <v>128</v>
      </c>
      <c r="AD597" t="s">
        <v>456</v>
      </c>
      <c r="AE597" s="18">
        <v>0.16024713030000001</v>
      </c>
      <c r="AF597" t="s">
        <v>457</v>
      </c>
      <c r="AG597" t="s">
        <v>143</v>
      </c>
      <c r="AH597" t="s">
        <v>458</v>
      </c>
      <c r="AI597" s="18">
        <v>0.2107532734</v>
      </c>
      <c r="AJ597" t="s">
        <v>3612</v>
      </c>
      <c r="AK597" t="s">
        <v>134</v>
      </c>
      <c r="AL597" t="s">
        <v>3613</v>
      </c>
      <c r="AM597" t="s">
        <v>457</v>
      </c>
      <c r="AN597" t="s">
        <v>143</v>
      </c>
      <c r="AO597" t="s">
        <v>458</v>
      </c>
      <c r="AP597" s="18">
        <v>0.16024713030000001</v>
      </c>
      <c r="AQ597" t="s">
        <v>123</v>
      </c>
      <c r="AR597" t="b">
        <f>ISNUMBER(SEARCH('Consulta Por Puntos Baloto'!$E$5,B597,1))</f>
        <v>0</v>
      </c>
      <c r="AS597">
        <f t="shared" si="18"/>
        <v>31</v>
      </c>
      <c r="AT597" t="str">
        <f t="shared" si="19"/>
        <v>Punto pago</v>
      </c>
    </row>
    <row r="598" spans="1:46">
      <c r="A598" t="s">
        <v>3614</v>
      </c>
      <c r="B598" t="s">
        <v>3615</v>
      </c>
      <c r="C598" s="18">
        <v>3.2752047405</v>
      </c>
      <c r="D598" t="s">
        <v>127</v>
      </c>
      <c r="E598" t="s">
        <v>128</v>
      </c>
      <c r="F598" t="s">
        <v>129</v>
      </c>
      <c r="G598" s="18">
        <v>1.8995943126999999</v>
      </c>
      <c r="H598" t="s">
        <v>64</v>
      </c>
      <c r="I598" t="s">
        <v>130</v>
      </c>
      <c r="J598" t="s">
        <v>1261</v>
      </c>
      <c r="K598" s="18">
        <v>4.3305860955000002</v>
      </c>
      <c r="L598" t="s">
        <v>64</v>
      </c>
      <c r="M598" t="s">
        <v>130</v>
      </c>
      <c r="N598" t="s">
        <v>370</v>
      </c>
      <c r="O598" s="18">
        <v>2.8905461326999999</v>
      </c>
      <c r="P598" t="s">
        <v>133</v>
      </c>
      <c r="Q598" t="s">
        <v>134</v>
      </c>
      <c r="R598" t="s">
        <v>135</v>
      </c>
      <c r="S598" s="18">
        <v>5.0135642195000001</v>
      </c>
      <c r="T598" t="s">
        <v>371</v>
      </c>
      <c r="U598" t="s">
        <v>130</v>
      </c>
      <c r="V598" t="s">
        <v>372</v>
      </c>
      <c r="W598" s="18">
        <v>3.8658070977999999</v>
      </c>
      <c r="X598" t="s">
        <v>64</v>
      </c>
      <c r="Y598" t="s">
        <v>130</v>
      </c>
      <c r="Z598" t="s">
        <v>373</v>
      </c>
      <c r="AA598" s="18">
        <v>3.4728936846999998</v>
      </c>
      <c r="AB598" t="s">
        <v>140</v>
      </c>
      <c r="AC598" t="s">
        <v>128</v>
      </c>
      <c r="AD598" t="s">
        <v>141</v>
      </c>
      <c r="AE598" s="18">
        <v>0.29383256159999999</v>
      </c>
      <c r="AF598" t="s">
        <v>3616</v>
      </c>
      <c r="AG598" t="s">
        <v>143</v>
      </c>
      <c r="AH598" t="s">
        <v>3617</v>
      </c>
      <c r="AI598" s="18">
        <v>8.6315320000000001E-2</v>
      </c>
      <c r="AJ598" t="s">
        <v>3618</v>
      </c>
      <c r="AK598" t="s">
        <v>134</v>
      </c>
      <c r="AL598" t="s">
        <v>3619</v>
      </c>
      <c r="AM598" t="s">
        <v>3618</v>
      </c>
      <c r="AN598" t="s">
        <v>134</v>
      </c>
      <c r="AO598" t="s">
        <v>3619</v>
      </c>
      <c r="AP598" s="18">
        <v>8.6315320000000001E-2</v>
      </c>
      <c r="AQ598" t="s">
        <v>123</v>
      </c>
      <c r="AR598" t="b">
        <f>ISNUMBER(SEARCH('Consulta Por Puntos Baloto'!$E$5,B598,1))</f>
        <v>0</v>
      </c>
      <c r="AS598">
        <f t="shared" si="18"/>
        <v>35</v>
      </c>
      <c r="AT598" t="str">
        <f t="shared" si="19"/>
        <v>Punto red</v>
      </c>
    </row>
    <row r="599" spans="1:46">
      <c r="A599" t="s">
        <v>3620</v>
      </c>
      <c r="B599" t="s">
        <v>3621</v>
      </c>
      <c r="C599" s="18">
        <v>3.2976375583999999</v>
      </c>
      <c r="D599" t="s">
        <v>584</v>
      </c>
      <c r="E599" t="s">
        <v>128</v>
      </c>
      <c r="F599" t="s">
        <v>585</v>
      </c>
      <c r="G599" s="18">
        <v>0.15420406189999999</v>
      </c>
      <c r="H599" t="s">
        <v>64</v>
      </c>
      <c r="I599" t="s">
        <v>130</v>
      </c>
      <c r="J599" t="s">
        <v>3622</v>
      </c>
      <c r="K599" s="18">
        <v>1.1199184014000001</v>
      </c>
      <c r="L599" t="s">
        <v>64</v>
      </c>
      <c r="M599" t="s">
        <v>130</v>
      </c>
      <c r="N599" t="s">
        <v>636</v>
      </c>
      <c r="O599" s="18">
        <v>1.2893376344</v>
      </c>
      <c r="P599" t="s">
        <v>699</v>
      </c>
      <c r="Q599" t="s">
        <v>134</v>
      </c>
      <c r="R599" t="s">
        <v>700</v>
      </c>
      <c r="S599" s="18">
        <v>3.7708904223999999</v>
      </c>
      <c r="T599" t="s">
        <v>469</v>
      </c>
      <c r="U599" t="s">
        <v>130</v>
      </c>
      <c r="V599" t="s">
        <v>470</v>
      </c>
      <c r="W599" s="18">
        <v>1.4516666127</v>
      </c>
      <c r="X599" t="s">
        <v>64</v>
      </c>
      <c r="Y599" t="s">
        <v>130</v>
      </c>
      <c r="Z599" t="s">
        <v>590</v>
      </c>
      <c r="AA599" s="18">
        <v>0.16359329149999999</v>
      </c>
      <c r="AB599" t="s">
        <v>691</v>
      </c>
      <c r="AC599" t="s">
        <v>128</v>
      </c>
      <c r="AD599" t="s">
        <v>692</v>
      </c>
      <c r="AE599" s="18">
        <v>0.2184150094</v>
      </c>
      <c r="AF599" t="s">
        <v>3623</v>
      </c>
      <c r="AG599" t="s">
        <v>143</v>
      </c>
      <c r="AH599" t="s">
        <v>3624</v>
      </c>
      <c r="AI599" s="18">
        <v>0.1007821334</v>
      </c>
      <c r="AJ599" t="s">
        <v>3625</v>
      </c>
      <c r="AK599" t="s">
        <v>134</v>
      </c>
      <c r="AL599" t="s">
        <v>3626</v>
      </c>
      <c r="AM599" t="s">
        <v>3625</v>
      </c>
      <c r="AN599" t="s">
        <v>134</v>
      </c>
      <c r="AO599" t="s">
        <v>3626</v>
      </c>
      <c r="AP599" s="18">
        <v>0.1007821334</v>
      </c>
      <c r="AQ599" t="s">
        <v>123</v>
      </c>
      <c r="AR599" t="b">
        <f>ISNUMBER(SEARCH('Consulta Por Puntos Baloto'!$E$5,B599,1))</f>
        <v>0</v>
      </c>
      <c r="AS599">
        <f t="shared" si="18"/>
        <v>35</v>
      </c>
      <c r="AT599" t="str">
        <f t="shared" si="19"/>
        <v>Punto red</v>
      </c>
    </row>
    <row r="600" spans="1:46">
      <c r="A600" t="s">
        <v>3627</v>
      </c>
      <c r="B600" t="s">
        <v>3628</v>
      </c>
      <c r="C600" s="18">
        <v>3.4228785802999999</v>
      </c>
      <c r="D600" t="s">
        <v>463</v>
      </c>
      <c r="E600" t="s">
        <v>128</v>
      </c>
      <c r="F600" t="s">
        <v>464</v>
      </c>
      <c r="G600" s="18">
        <v>1.0125475292999999</v>
      </c>
      <c r="H600" t="s">
        <v>64</v>
      </c>
      <c r="I600" t="s">
        <v>130</v>
      </c>
      <c r="J600" t="s">
        <v>465</v>
      </c>
      <c r="K600" s="18">
        <v>1.9931252264999999</v>
      </c>
      <c r="L600" t="s">
        <v>64</v>
      </c>
      <c r="M600" t="s">
        <v>130</v>
      </c>
      <c r="N600" t="s">
        <v>466</v>
      </c>
      <c r="O600" s="18">
        <v>1.0125475514</v>
      </c>
      <c r="P600" t="s">
        <v>467</v>
      </c>
      <c r="Q600" t="s">
        <v>134</v>
      </c>
      <c r="R600" t="s">
        <v>468</v>
      </c>
      <c r="S600" s="18">
        <v>4.1440396821999999</v>
      </c>
      <c r="T600" t="s">
        <v>469</v>
      </c>
      <c r="U600" t="s">
        <v>130</v>
      </c>
      <c r="V600" t="s">
        <v>470</v>
      </c>
      <c r="W600" s="18">
        <v>2.2249869571000001</v>
      </c>
      <c r="X600" t="s">
        <v>64</v>
      </c>
      <c r="Y600" t="s">
        <v>471</v>
      </c>
      <c r="Z600" t="s">
        <v>472</v>
      </c>
      <c r="AA600" s="18">
        <v>1.8976881672000001</v>
      </c>
      <c r="AB600" s="19" t="s">
        <v>473</v>
      </c>
      <c r="AC600" t="s">
        <v>128</v>
      </c>
      <c r="AD600" t="s">
        <v>474</v>
      </c>
      <c r="AE600" s="18">
        <v>0.1415387032</v>
      </c>
      <c r="AF600" t="s">
        <v>3629</v>
      </c>
      <c r="AG600" t="s">
        <v>143</v>
      </c>
      <c r="AH600" t="s">
        <v>3630</v>
      </c>
      <c r="AI600" s="18">
        <v>0.27303452919999999</v>
      </c>
      <c r="AJ600" t="s">
        <v>3631</v>
      </c>
      <c r="AK600" t="s">
        <v>134</v>
      </c>
      <c r="AL600" t="s">
        <v>3632</v>
      </c>
      <c r="AM600" t="s">
        <v>3629</v>
      </c>
      <c r="AN600" t="s">
        <v>143</v>
      </c>
      <c r="AO600" t="s">
        <v>3630</v>
      </c>
      <c r="AP600" s="18">
        <v>0.1415387032</v>
      </c>
      <c r="AQ600" t="s">
        <v>123</v>
      </c>
      <c r="AR600" t="b">
        <f>ISNUMBER(SEARCH('Consulta Por Puntos Baloto'!$E$5,B600,1))</f>
        <v>0</v>
      </c>
      <c r="AS600">
        <f t="shared" si="18"/>
        <v>31</v>
      </c>
      <c r="AT600" t="str">
        <f t="shared" si="19"/>
        <v>Punto pago</v>
      </c>
    </row>
    <row r="601" spans="1:46">
      <c r="A601" t="s">
        <v>3633</v>
      </c>
      <c r="B601" t="s">
        <v>3634</v>
      </c>
      <c r="C601" s="18">
        <v>3.3418559576</v>
      </c>
      <c r="D601" t="s">
        <v>127</v>
      </c>
      <c r="E601" t="s">
        <v>128</v>
      </c>
      <c r="F601" t="s">
        <v>129</v>
      </c>
      <c r="G601" s="18">
        <v>1.4915761695</v>
      </c>
      <c r="H601" t="s">
        <v>64</v>
      </c>
      <c r="I601" t="s">
        <v>130</v>
      </c>
      <c r="J601" t="s">
        <v>1041</v>
      </c>
      <c r="K601" s="18">
        <v>3.8356739125999999</v>
      </c>
      <c r="L601" t="s">
        <v>64</v>
      </c>
      <c r="M601" t="s">
        <v>130</v>
      </c>
      <c r="N601" t="s">
        <v>370</v>
      </c>
      <c r="O601" s="18">
        <v>2.8033144160000001</v>
      </c>
      <c r="P601" t="s">
        <v>133</v>
      </c>
      <c r="Q601" t="s">
        <v>134</v>
      </c>
      <c r="R601" t="s">
        <v>135</v>
      </c>
      <c r="S601" s="18">
        <v>3.9030558757999998</v>
      </c>
      <c r="T601" t="s">
        <v>371</v>
      </c>
      <c r="U601" t="s">
        <v>130</v>
      </c>
      <c r="V601" t="s">
        <v>372</v>
      </c>
      <c r="W601" s="18">
        <v>2.6109209664000002</v>
      </c>
      <c r="X601" t="s">
        <v>64</v>
      </c>
      <c r="Y601" t="s">
        <v>130</v>
      </c>
      <c r="Z601" t="s">
        <v>373</v>
      </c>
      <c r="AA601" s="18">
        <v>3.0663829695000002</v>
      </c>
      <c r="AB601" s="19" t="s">
        <v>963</v>
      </c>
      <c r="AC601" t="s">
        <v>128</v>
      </c>
      <c r="AD601" t="s">
        <v>964</v>
      </c>
      <c r="AE601" s="18">
        <v>0.15756155220000001</v>
      </c>
      <c r="AF601" t="s">
        <v>3327</v>
      </c>
      <c r="AG601" t="s">
        <v>143</v>
      </c>
      <c r="AH601" t="s">
        <v>3328</v>
      </c>
      <c r="AI601" s="18">
        <v>5.2063659399999997E-2</v>
      </c>
      <c r="AJ601" t="s">
        <v>3635</v>
      </c>
      <c r="AK601" t="s">
        <v>134</v>
      </c>
      <c r="AL601" t="s">
        <v>3636</v>
      </c>
      <c r="AM601" t="s">
        <v>3635</v>
      </c>
      <c r="AN601" t="s">
        <v>134</v>
      </c>
      <c r="AO601" t="s">
        <v>3636</v>
      </c>
      <c r="AP601" s="18">
        <v>5.2063659399999997E-2</v>
      </c>
      <c r="AQ601" t="s">
        <v>123</v>
      </c>
      <c r="AR601" t="b">
        <f>ISNUMBER(SEARCH('Consulta Por Puntos Baloto'!$E$5,B601,1))</f>
        <v>0</v>
      </c>
      <c r="AS601">
        <f t="shared" si="18"/>
        <v>35</v>
      </c>
      <c r="AT601" t="str">
        <f t="shared" si="19"/>
        <v>Punto red</v>
      </c>
    </row>
    <row r="602" spans="1:46">
      <c r="A602" t="s">
        <v>3637</v>
      </c>
      <c r="B602" t="s">
        <v>3638</v>
      </c>
      <c r="C602" s="18">
        <v>2.6438295504</v>
      </c>
      <c r="D602" t="s">
        <v>526</v>
      </c>
      <c r="E602" t="s">
        <v>128</v>
      </c>
      <c r="F602" t="s">
        <v>527</v>
      </c>
      <c r="G602" s="18">
        <v>0.14579928119999999</v>
      </c>
      <c r="H602" t="s">
        <v>64</v>
      </c>
      <c r="I602" t="s">
        <v>130</v>
      </c>
      <c r="J602" t="s">
        <v>532</v>
      </c>
      <c r="K602" s="18">
        <v>2.5292045446000002</v>
      </c>
      <c r="L602" t="s">
        <v>64</v>
      </c>
      <c r="M602" t="s">
        <v>130</v>
      </c>
      <c r="N602" t="s">
        <v>529</v>
      </c>
      <c r="O602" s="18">
        <v>2.0439249459000002</v>
      </c>
      <c r="P602" t="s">
        <v>1300</v>
      </c>
      <c r="Q602" t="s">
        <v>134</v>
      </c>
      <c r="R602" t="s">
        <v>1301</v>
      </c>
      <c r="S602" s="18">
        <v>2.9920708931000002</v>
      </c>
      <c r="T602" t="s">
        <v>371</v>
      </c>
      <c r="U602" t="s">
        <v>130</v>
      </c>
      <c r="V602" t="s">
        <v>372</v>
      </c>
      <c r="W602" s="18">
        <v>0.17067365079999999</v>
      </c>
      <c r="X602" t="s">
        <v>64</v>
      </c>
      <c r="Y602" t="s">
        <v>130</v>
      </c>
      <c r="Z602" t="s">
        <v>532</v>
      </c>
      <c r="AA602" s="18">
        <v>0.34075132070000003</v>
      </c>
      <c r="AB602" t="s">
        <v>1333</v>
      </c>
      <c r="AC602" t="s">
        <v>128</v>
      </c>
      <c r="AD602" t="s">
        <v>1334</v>
      </c>
      <c r="AE602" s="18">
        <v>0.16161395240000001</v>
      </c>
      <c r="AF602" t="s">
        <v>3639</v>
      </c>
      <c r="AG602" t="s">
        <v>143</v>
      </c>
      <c r="AH602" t="s">
        <v>3640</v>
      </c>
      <c r="AI602" s="18">
        <v>0.33276547899999998</v>
      </c>
      <c r="AJ602" t="s">
        <v>903</v>
      </c>
      <c r="AK602" t="s">
        <v>134</v>
      </c>
      <c r="AL602" t="s">
        <v>3641</v>
      </c>
      <c r="AM602" t="s">
        <v>64</v>
      </c>
      <c r="AN602" t="s">
        <v>130</v>
      </c>
      <c r="AO602" t="s">
        <v>532</v>
      </c>
      <c r="AP602" s="18">
        <v>0.14579928119999999</v>
      </c>
      <c r="AQ602" t="s">
        <v>123</v>
      </c>
      <c r="AR602" t="b">
        <f>ISNUMBER(SEARCH('Consulta Por Puntos Baloto'!$E$5,B602,1))</f>
        <v>0</v>
      </c>
      <c r="AS602">
        <f t="shared" si="18"/>
        <v>7</v>
      </c>
      <c r="AT602" t="str">
        <f t="shared" si="19"/>
        <v>Cajero automático</v>
      </c>
    </row>
    <row r="603" spans="1:46">
      <c r="A603" t="s">
        <v>3642</v>
      </c>
      <c r="B603" t="s">
        <v>3643</v>
      </c>
      <c r="C603" s="18">
        <v>0.80622740319999997</v>
      </c>
      <c r="D603" t="s">
        <v>563</v>
      </c>
      <c r="E603" t="s">
        <v>128</v>
      </c>
      <c r="F603" t="s">
        <v>564</v>
      </c>
      <c r="G603" s="18">
        <v>0.84029502430000003</v>
      </c>
      <c r="H603" t="s">
        <v>567</v>
      </c>
      <c r="I603" t="s">
        <v>130</v>
      </c>
      <c r="J603" t="s">
        <v>568</v>
      </c>
      <c r="K603" s="18">
        <v>0.84029502430000003</v>
      </c>
      <c r="L603" t="s">
        <v>567</v>
      </c>
      <c r="M603" t="s">
        <v>130</v>
      </c>
      <c r="N603" t="s">
        <v>568</v>
      </c>
      <c r="O603" s="18">
        <v>1.7803322496</v>
      </c>
      <c r="P603" t="s">
        <v>441</v>
      </c>
      <c r="Q603" t="s">
        <v>134</v>
      </c>
      <c r="R603" t="s">
        <v>442</v>
      </c>
      <c r="S603" s="18">
        <v>2.1373815654000001</v>
      </c>
      <c r="T603" t="s">
        <v>136</v>
      </c>
      <c r="U603" t="s">
        <v>130</v>
      </c>
      <c r="V603" t="s">
        <v>137</v>
      </c>
      <c r="W603" s="18">
        <v>1.1901204462999999</v>
      </c>
      <c r="X603" t="s">
        <v>64</v>
      </c>
      <c r="Y603" t="s">
        <v>130</v>
      </c>
      <c r="Z603" t="s">
        <v>569</v>
      </c>
      <c r="AA603" s="18">
        <v>0.91539294449999997</v>
      </c>
      <c r="AB603" s="19" t="s">
        <v>443</v>
      </c>
      <c r="AC603" t="s">
        <v>128</v>
      </c>
      <c r="AD603" t="s">
        <v>444</v>
      </c>
      <c r="AE603" s="18">
        <v>0.20453061149999999</v>
      </c>
      <c r="AF603" t="s">
        <v>570</v>
      </c>
      <c r="AG603" t="s">
        <v>143</v>
      </c>
      <c r="AH603" t="s">
        <v>571</v>
      </c>
      <c r="AI603" s="18">
        <v>0.1929966078</v>
      </c>
      <c r="AJ603" t="s">
        <v>3644</v>
      </c>
      <c r="AK603" t="s">
        <v>134</v>
      </c>
      <c r="AL603" t="s">
        <v>3645</v>
      </c>
      <c r="AM603" t="s">
        <v>3644</v>
      </c>
      <c r="AN603" t="s">
        <v>134</v>
      </c>
      <c r="AO603" t="s">
        <v>3645</v>
      </c>
      <c r="AP603" s="18">
        <v>0.1929966078</v>
      </c>
      <c r="AQ603" t="s">
        <v>123</v>
      </c>
      <c r="AR603" t="b">
        <f>ISNUMBER(SEARCH('Consulta Por Puntos Baloto'!$E$5,B603,1))</f>
        <v>0</v>
      </c>
      <c r="AS603">
        <f t="shared" si="18"/>
        <v>35</v>
      </c>
      <c r="AT603" t="str">
        <f t="shared" si="19"/>
        <v>Punto red</v>
      </c>
    </row>
    <row r="604" spans="1:46">
      <c r="A604" t="s">
        <v>3646</v>
      </c>
      <c r="B604" t="s">
        <v>3647</v>
      </c>
      <c r="C604" s="18">
        <v>1.3286453964</v>
      </c>
      <c r="D604" t="s">
        <v>437</v>
      </c>
      <c r="E604" t="s">
        <v>128</v>
      </c>
      <c r="F604" t="s">
        <v>438</v>
      </c>
      <c r="G604" s="18">
        <v>0.70336419839999997</v>
      </c>
      <c r="H604" t="s">
        <v>64</v>
      </c>
      <c r="I604" t="s">
        <v>130</v>
      </c>
      <c r="J604" t="s">
        <v>439</v>
      </c>
      <c r="K604" s="18">
        <v>1.2386080930000001</v>
      </c>
      <c r="L604" t="s">
        <v>567</v>
      </c>
      <c r="M604" t="s">
        <v>130</v>
      </c>
      <c r="N604" t="s">
        <v>568</v>
      </c>
      <c r="O604" s="18">
        <v>1.1659654377999999</v>
      </c>
      <c r="P604" t="s">
        <v>441</v>
      </c>
      <c r="Q604" t="s">
        <v>134</v>
      </c>
      <c r="R604" t="s">
        <v>442</v>
      </c>
      <c r="S604" s="18">
        <v>2.8030272256000002</v>
      </c>
      <c r="T604" t="s">
        <v>136</v>
      </c>
      <c r="U604" t="s">
        <v>130</v>
      </c>
      <c r="V604" t="s">
        <v>137</v>
      </c>
      <c r="W604" s="18">
        <v>1.3028556368999999</v>
      </c>
      <c r="X604" t="s">
        <v>64</v>
      </c>
      <c r="Y604" t="s">
        <v>130</v>
      </c>
      <c r="Z604" t="s">
        <v>209</v>
      </c>
      <c r="AA604" s="18">
        <v>0.83202471379999998</v>
      </c>
      <c r="AB604" s="19" t="s">
        <v>443</v>
      </c>
      <c r="AC604" t="s">
        <v>128</v>
      </c>
      <c r="AD604" t="s">
        <v>444</v>
      </c>
      <c r="AE604" s="18">
        <v>0.37574979809999998</v>
      </c>
      <c r="AF604" t="s">
        <v>951</v>
      </c>
      <c r="AG604" t="s">
        <v>143</v>
      </c>
      <c r="AH604" t="s">
        <v>952</v>
      </c>
      <c r="AI604" s="18">
        <v>0.21618396519999999</v>
      </c>
      <c r="AJ604" t="s">
        <v>2692</v>
      </c>
      <c r="AK604" t="s">
        <v>134</v>
      </c>
      <c r="AL604" t="s">
        <v>3648</v>
      </c>
      <c r="AM604" t="s">
        <v>2692</v>
      </c>
      <c r="AN604" t="s">
        <v>134</v>
      </c>
      <c r="AO604" t="s">
        <v>3648</v>
      </c>
      <c r="AP604" s="18">
        <v>0.21618396519999999</v>
      </c>
      <c r="AQ604" t="s">
        <v>123</v>
      </c>
      <c r="AR604" t="b">
        <f>ISNUMBER(SEARCH('Consulta Por Puntos Baloto'!$E$5,B604,1))</f>
        <v>0</v>
      </c>
      <c r="AS604">
        <f t="shared" si="18"/>
        <v>35</v>
      </c>
      <c r="AT604" t="str">
        <f t="shared" si="19"/>
        <v>Punto red</v>
      </c>
    </row>
    <row r="605" spans="1:46">
      <c r="A605" t="s">
        <v>3649</v>
      </c>
      <c r="B605" t="s">
        <v>3650</v>
      </c>
      <c r="C605" s="18">
        <v>1.7532695775</v>
      </c>
      <c r="D605" t="s">
        <v>584</v>
      </c>
      <c r="E605" t="s">
        <v>128</v>
      </c>
      <c r="F605" t="s">
        <v>585</v>
      </c>
      <c r="G605" s="18">
        <v>1.0402225552</v>
      </c>
      <c r="H605" t="s">
        <v>64</v>
      </c>
      <c r="I605" t="s">
        <v>130</v>
      </c>
      <c r="J605" t="s">
        <v>1149</v>
      </c>
      <c r="K605" s="18">
        <v>1.4229837185</v>
      </c>
      <c r="L605" t="s">
        <v>64</v>
      </c>
      <c r="M605" t="s">
        <v>130</v>
      </c>
      <c r="N605" t="s">
        <v>714</v>
      </c>
      <c r="O605" s="18">
        <v>1.4444571033</v>
      </c>
      <c r="P605" t="s">
        <v>588</v>
      </c>
      <c r="Q605" t="s">
        <v>134</v>
      </c>
      <c r="R605" t="s">
        <v>589</v>
      </c>
      <c r="S605" s="18">
        <v>2.0649013185</v>
      </c>
      <c r="T605" t="s">
        <v>469</v>
      </c>
      <c r="U605" t="s">
        <v>130</v>
      </c>
      <c r="V605" t="s">
        <v>470</v>
      </c>
      <c r="W605" s="18">
        <v>1.4733409391000001</v>
      </c>
      <c r="X605" t="s">
        <v>64</v>
      </c>
      <c r="Y605" t="s">
        <v>130</v>
      </c>
      <c r="Z605" t="s">
        <v>590</v>
      </c>
      <c r="AA605" s="18">
        <v>1.8596242280999999</v>
      </c>
      <c r="AB605" t="s">
        <v>691</v>
      </c>
      <c r="AC605" t="s">
        <v>128</v>
      </c>
      <c r="AD605" t="s">
        <v>692</v>
      </c>
      <c r="AE605" s="18">
        <v>0.21391179390000001</v>
      </c>
      <c r="AF605" t="s">
        <v>1150</v>
      </c>
      <c r="AG605" t="s">
        <v>143</v>
      </c>
      <c r="AH605" t="s">
        <v>1151</v>
      </c>
      <c r="AI605" s="18">
        <v>0.17136073639999999</v>
      </c>
      <c r="AJ605" t="s">
        <v>1152</v>
      </c>
      <c r="AK605" t="s">
        <v>134</v>
      </c>
      <c r="AL605" t="s">
        <v>1153</v>
      </c>
      <c r="AM605" t="s">
        <v>1152</v>
      </c>
      <c r="AN605" t="s">
        <v>134</v>
      </c>
      <c r="AO605" t="s">
        <v>1153</v>
      </c>
      <c r="AP605" s="18">
        <v>0.17136073639999999</v>
      </c>
      <c r="AQ605" t="s">
        <v>123</v>
      </c>
      <c r="AR605" t="b">
        <f>ISNUMBER(SEARCH('Consulta Por Puntos Baloto'!$E$5,B605,1))</f>
        <v>0</v>
      </c>
      <c r="AS605">
        <f t="shared" si="18"/>
        <v>35</v>
      </c>
      <c r="AT605" t="str">
        <f t="shared" si="19"/>
        <v>Punto red</v>
      </c>
    </row>
    <row r="606" spans="1:46">
      <c r="A606" t="s">
        <v>3651</v>
      </c>
      <c r="B606" t="s">
        <v>3652</v>
      </c>
      <c r="C606" s="18">
        <v>2.3250766790999999</v>
      </c>
      <c r="D606" t="s">
        <v>1001</v>
      </c>
      <c r="E606" t="s">
        <v>128</v>
      </c>
      <c r="F606" t="s">
        <v>1002</v>
      </c>
      <c r="G606" s="18">
        <v>0.43564671519999998</v>
      </c>
      <c r="H606" t="s">
        <v>670</v>
      </c>
      <c r="I606" t="s">
        <v>130</v>
      </c>
      <c r="J606" t="s">
        <v>671</v>
      </c>
      <c r="K606" s="18">
        <v>1.1688601916000001</v>
      </c>
      <c r="L606" t="s">
        <v>64</v>
      </c>
      <c r="M606" t="s">
        <v>130</v>
      </c>
      <c r="N606" t="s">
        <v>672</v>
      </c>
      <c r="O606" s="18">
        <v>2.0983107304000002</v>
      </c>
      <c r="P606" t="s">
        <v>699</v>
      </c>
      <c r="Q606" t="s">
        <v>134</v>
      </c>
      <c r="R606" t="s">
        <v>700</v>
      </c>
      <c r="S606" s="18">
        <v>3.5502126678999999</v>
      </c>
      <c r="T606" t="s">
        <v>675</v>
      </c>
      <c r="U606" t="s">
        <v>130</v>
      </c>
      <c r="V606" t="s">
        <v>676</v>
      </c>
      <c r="W606" s="18">
        <v>2.6211495509999998</v>
      </c>
      <c r="X606" t="s">
        <v>64</v>
      </c>
      <c r="Y606" t="s">
        <v>130</v>
      </c>
      <c r="Z606" t="s">
        <v>1011</v>
      </c>
      <c r="AA606" s="18">
        <v>1.4734898845</v>
      </c>
      <c r="AB606" t="s">
        <v>691</v>
      </c>
      <c r="AC606" t="s">
        <v>128</v>
      </c>
      <c r="AD606" t="s">
        <v>692</v>
      </c>
      <c r="AE606" s="18">
        <v>0.29082798380000002</v>
      </c>
      <c r="AF606" t="s">
        <v>2653</v>
      </c>
      <c r="AG606" t="s">
        <v>143</v>
      </c>
      <c r="AH606" t="s">
        <v>2654</v>
      </c>
      <c r="AI606" s="18">
        <v>0.1462162306</v>
      </c>
      <c r="AJ606" t="s">
        <v>2655</v>
      </c>
      <c r="AK606" t="s">
        <v>134</v>
      </c>
      <c r="AL606" t="s">
        <v>2656</v>
      </c>
      <c r="AM606" t="s">
        <v>2655</v>
      </c>
      <c r="AN606" t="s">
        <v>134</v>
      </c>
      <c r="AO606" t="s">
        <v>2656</v>
      </c>
      <c r="AP606" s="18">
        <v>0.1462162306</v>
      </c>
      <c r="AQ606" t="s">
        <v>123</v>
      </c>
      <c r="AR606" t="b">
        <f>ISNUMBER(SEARCH('Consulta Por Puntos Baloto'!$E$5,B606,1))</f>
        <v>0</v>
      </c>
      <c r="AS606">
        <f t="shared" si="18"/>
        <v>35</v>
      </c>
      <c r="AT606" t="str">
        <f t="shared" si="19"/>
        <v>Punto red</v>
      </c>
    </row>
    <row r="607" spans="1:46">
      <c r="A607" t="s">
        <v>3653</v>
      </c>
      <c r="B607" t="s">
        <v>3654</v>
      </c>
      <c r="C607" s="18">
        <v>3.3662645485999998</v>
      </c>
      <c r="D607" t="s">
        <v>526</v>
      </c>
      <c r="E607" t="s">
        <v>128</v>
      </c>
      <c r="F607" t="s">
        <v>527</v>
      </c>
      <c r="G607" s="18">
        <v>0.50020796209999996</v>
      </c>
      <c r="H607" t="s">
        <v>1406</v>
      </c>
      <c r="I607" t="s">
        <v>130</v>
      </c>
      <c r="J607" t="s">
        <v>1407</v>
      </c>
      <c r="K607" s="18">
        <v>1.8148946915999999</v>
      </c>
      <c r="L607" t="s">
        <v>64</v>
      </c>
      <c r="M607" t="s">
        <v>130</v>
      </c>
      <c r="N607" t="s">
        <v>529</v>
      </c>
      <c r="O607" s="18">
        <v>0.79362241570000003</v>
      </c>
      <c r="P607" t="s">
        <v>1300</v>
      </c>
      <c r="Q607" t="s">
        <v>134</v>
      </c>
      <c r="R607" t="s">
        <v>1301</v>
      </c>
      <c r="S607" s="18">
        <v>4.4314148138</v>
      </c>
      <c r="T607" t="s">
        <v>371</v>
      </c>
      <c r="U607" t="s">
        <v>130</v>
      </c>
      <c r="V607" t="s">
        <v>372</v>
      </c>
      <c r="W607" s="18">
        <v>1.5057958891000001</v>
      </c>
      <c r="X607" t="s">
        <v>64</v>
      </c>
      <c r="Y607" t="s">
        <v>130</v>
      </c>
      <c r="Z607" t="s">
        <v>532</v>
      </c>
      <c r="AA607" s="18">
        <v>0.4908847475</v>
      </c>
      <c r="AB607" t="s">
        <v>533</v>
      </c>
      <c r="AC607" t="s">
        <v>128</v>
      </c>
      <c r="AD607" t="s">
        <v>534</v>
      </c>
      <c r="AE607" s="18">
        <v>0.21567905500000001</v>
      </c>
      <c r="AF607" t="s">
        <v>3655</v>
      </c>
      <c r="AG607" t="s">
        <v>143</v>
      </c>
      <c r="AH607" t="s">
        <v>3656</v>
      </c>
      <c r="AI607" s="18">
        <v>0.1126770544</v>
      </c>
      <c r="AJ607" t="s">
        <v>3657</v>
      </c>
      <c r="AK607" t="s">
        <v>134</v>
      </c>
      <c r="AL607" t="s">
        <v>3658</v>
      </c>
      <c r="AM607" t="s">
        <v>3657</v>
      </c>
      <c r="AN607" t="s">
        <v>134</v>
      </c>
      <c r="AO607" t="s">
        <v>3658</v>
      </c>
      <c r="AP607" s="18">
        <v>0.1126770544</v>
      </c>
      <c r="AQ607" t="s">
        <v>123</v>
      </c>
      <c r="AR607" t="b">
        <f>ISNUMBER(SEARCH('Consulta Por Puntos Baloto'!$E$5,B607,1))</f>
        <v>0</v>
      </c>
      <c r="AS607">
        <f t="shared" si="18"/>
        <v>35</v>
      </c>
      <c r="AT607" t="str">
        <f t="shared" si="19"/>
        <v>Punto red</v>
      </c>
    </row>
    <row r="608" spans="1:46">
      <c r="A608" t="s">
        <v>3659</v>
      </c>
      <c r="B608" t="s">
        <v>3660</v>
      </c>
      <c r="C608" s="18">
        <v>21.553389920000001</v>
      </c>
      <c r="D608" t="s">
        <v>1448</v>
      </c>
      <c r="E608" t="s">
        <v>1449</v>
      </c>
      <c r="F608" t="s">
        <v>1450</v>
      </c>
      <c r="G608" s="18">
        <v>21.659118792400001</v>
      </c>
      <c r="H608" t="s">
        <v>64</v>
      </c>
      <c r="I608" t="s">
        <v>1451</v>
      </c>
      <c r="J608" t="s">
        <v>1452</v>
      </c>
      <c r="K608" s="18">
        <v>39.7710531456</v>
      </c>
      <c r="L608" t="s">
        <v>64</v>
      </c>
      <c r="M608" t="s">
        <v>471</v>
      </c>
      <c r="N608" t="s">
        <v>1453</v>
      </c>
      <c r="O608" s="18">
        <v>21.713500795200002</v>
      </c>
      <c r="P608" t="s">
        <v>1454</v>
      </c>
      <c r="Q608" t="s">
        <v>1449</v>
      </c>
      <c r="R608" t="s">
        <v>1455</v>
      </c>
      <c r="S608" s="18">
        <v>48.916271057099998</v>
      </c>
      <c r="T608" t="s">
        <v>111</v>
      </c>
      <c r="U608" t="s">
        <v>112</v>
      </c>
      <c r="V608" t="s">
        <v>113</v>
      </c>
      <c r="W608" s="18">
        <v>21.7766081073</v>
      </c>
      <c r="X608" t="s">
        <v>64</v>
      </c>
      <c r="Y608" t="s">
        <v>1451</v>
      </c>
      <c r="Z608" t="s">
        <v>1456</v>
      </c>
      <c r="AA608" s="18">
        <v>48.892960635599998</v>
      </c>
      <c r="AB608" s="19" t="s">
        <v>473</v>
      </c>
      <c r="AC608" t="s">
        <v>128</v>
      </c>
      <c r="AD608" t="s">
        <v>474</v>
      </c>
      <c r="AE608" s="18">
        <v>11.2536337473</v>
      </c>
      <c r="AF608" t="s">
        <v>3661</v>
      </c>
      <c r="AG608" t="s">
        <v>3662</v>
      </c>
      <c r="AH608" t="s">
        <v>3663</v>
      </c>
      <c r="AI608" s="18">
        <v>3.55283666E-2</v>
      </c>
      <c r="AJ608" t="s">
        <v>3664</v>
      </c>
      <c r="AK608" t="s">
        <v>3665</v>
      </c>
      <c r="AL608" t="s">
        <v>3666</v>
      </c>
      <c r="AM608" t="s">
        <v>3664</v>
      </c>
      <c r="AN608" t="s">
        <v>3665</v>
      </c>
      <c r="AO608" t="s">
        <v>3666</v>
      </c>
      <c r="AP608" s="18">
        <v>3.55283666E-2</v>
      </c>
      <c r="AQ608" t="s">
        <v>123</v>
      </c>
      <c r="AR608" t="b">
        <f>ISNUMBER(SEARCH('Consulta Por Puntos Baloto'!$E$5,B608,1))</f>
        <v>0</v>
      </c>
      <c r="AS608">
        <f t="shared" si="18"/>
        <v>35</v>
      </c>
      <c r="AT608" t="str">
        <f t="shared" si="19"/>
        <v>Punto red</v>
      </c>
    </row>
    <row r="609" spans="1:46">
      <c r="A609" t="s">
        <v>3667</v>
      </c>
      <c r="B609" t="s">
        <v>3668</v>
      </c>
      <c r="C609" s="18">
        <v>21.0373020812</v>
      </c>
      <c r="D609" t="s">
        <v>3669</v>
      </c>
      <c r="E609" t="s">
        <v>3670</v>
      </c>
      <c r="F609" t="s">
        <v>3671</v>
      </c>
      <c r="G609" s="18">
        <v>39.562858481900001</v>
      </c>
      <c r="H609" t="s">
        <v>64</v>
      </c>
      <c r="I609" t="s">
        <v>1451</v>
      </c>
      <c r="J609" t="s">
        <v>1456</v>
      </c>
      <c r="K609" s="18">
        <v>58.565827016299998</v>
      </c>
      <c r="L609" t="s">
        <v>64</v>
      </c>
      <c r="M609" t="s">
        <v>471</v>
      </c>
      <c r="N609" t="s">
        <v>1453</v>
      </c>
      <c r="O609" s="18">
        <v>39.5628584898</v>
      </c>
      <c r="P609" t="s">
        <v>1454</v>
      </c>
      <c r="Q609" t="s">
        <v>1449</v>
      </c>
      <c r="R609" t="s">
        <v>1455</v>
      </c>
      <c r="S609" s="18">
        <v>66.599646660000005</v>
      </c>
      <c r="T609" t="s">
        <v>64</v>
      </c>
      <c r="U609" t="s">
        <v>130</v>
      </c>
      <c r="V609" t="s">
        <v>171</v>
      </c>
      <c r="W609" s="18">
        <v>39.617619620600003</v>
      </c>
      <c r="X609" t="s">
        <v>64</v>
      </c>
      <c r="Y609" t="s">
        <v>1451</v>
      </c>
      <c r="Z609" t="s">
        <v>1456</v>
      </c>
      <c r="AA609" s="18">
        <v>64.6629676238</v>
      </c>
      <c r="AB609" s="19" t="s">
        <v>2641</v>
      </c>
      <c r="AC609" t="s">
        <v>1501</v>
      </c>
      <c r="AD609" t="s">
        <v>2642</v>
      </c>
      <c r="AE609" s="18">
        <v>8.7205318000000004E-3</v>
      </c>
      <c r="AF609" t="s">
        <v>3672</v>
      </c>
      <c r="AG609" t="s">
        <v>3673</v>
      </c>
      <c r="AH609" t="s">
        <v>3674</v>
      </c>
      <c r="AI609" s="18">
        <v>3.1245434200000002E-2</v>
      </c>
      <c r="AJ609" t="s">
        <v>3675</v>
      </c>
      <c r="AK609" t="s">
        <v>3673</v>
      </c>
      <c r="AL609" t="s">
        <v>3676</v>
      </c>
      <c r="AM609" t="s">
        <v>3672</v>
      </c>
      <c r="AN609" t="s">
        <v>3673</v>
      </c>
      <c r="AO609" t="s">
        <v>3674</v>
      </c>
      <c r="AP609" s="18">
        <v>8.7205318000000004E-3</v>
      </c>
      <c r="AQ609" t="s">
        <v>123</v>
      </c>
      <c r="AR609" t="b">
        <f>ISNUMBER(SEARCH('Consulta Por Puntos Baloto'!$E$5,B609,1))</f>
        <v>0</v>
      </c>
      <c r="AS609">
        <f t="shared" si="18"/>
        <v>31</v>
      </c>
      <c r="AT609" t="str">
        <f t="shared" si="19"/>
        <v>Punto pago</v>
      </c>
    </row>
    <row r="610" spans="1:46">
      <c r="A610" t="s">
        <v>3677</v>
      </c>
      <c r="B610" t="s">
        <v>3678</v>
      </c>
      <c r="C610" s="18">
        <v>20.9726660155</v>
      </c>
      <c r="D610" t="s">
        <v>3669</v>
      </c>
      <c r="E610" t="s">
        <v>3670</v>
      </c>
      <c r="F610" t="s">
        <v>3671</v>
      </c>
      <c r="G610" s="18">
        <v>39.625140459500003</v>
      </c>
      <c r="H610" t="s">
        <v>64</v>
      </c>
      <c r="I610" t="s">
        <v>1451</v>
      </c>
      <c r="J610" t="s">
        <v>1456</v>
      </c>
      <c r="K610" s="18">
        <v>58.629419106900002</v>
      </c>
      <c r="L610" t="s">
        <v>64</v>
      </c>
      <c r="M610" t="s">
        <v>471</v>
      </c>
      <c r="N610" t="s">
        <v>1453</v>
      </c>
      <c r="O610" s="18">
        <v>39.6251404673</v>
      </c>
      <c r="P610" t="s">
        <v>1454</v>
      </c>
      <c r="Q610" t="s">
        <v>1449</v>
      </c>
      <c r="R610" t="s">
        <v>1455</v>
      </c>
      <c r="S610" s="18">
        <v>66.673785400100002</v>
      </c>
      <c r="T610" t="s">
        <v>64</v>
      </c>
      <c r="U610" t="s">
        <v>130</v>
      </c>
      <c r="V610" t="s">
        <v>171</v>
      </c>
      <c r="W610" s="18">
        <v>39.679948783100002</v>
      </c>
      <c r="X610" t="s">
        <v>64</v>
      </c>
      <c r="Y610" t="s">
        <v>1451</v>
      </c>
      <c r="Z610" t="s">
        <v>1456</v>
      </c>
      <c r="AA610" s="18">
        <v>64.744338498499999</v>
      </c>
      <c r="AB610" s="19" t="s">
        <v>2641</v>
      </c>
      <c r="AC610" t="s">
        <v>1501</v>
      </c>
      <c r="AD610" t="s">
        <v>2642</v>
      </c>
      <c r="AE610" s="18">
        <v>2.47630093E-2</v>
      </c>
      <c r="AF610" t="s">
        <v>3679</v>
      </c>
      <c r="AG610" t="s">
        <v>3673</v>
      </c>
      <c r="AH610" t="s">
        <v>3680</v>
      </c>
      <c r="AI610" s="18">
        <v>3.7340633999999998E-3</v>
      </c>
      <c r="AJ610" t="s">
        <v>3681</v>
      </c>
      <c r="AK610" t="s">
        <v>3673</v>
      </c>
      <c r="AL610" t="s">
        <v>3682</v>
      </c>
      <c r="AM610" t="s">
        <v>3681</v>
      </c>
      <c r="AN610" t="s">
        <v>3673</v>
      </c>
      <c r="AO610" t="s">
        <v>3682</v>
      </c>
      <c r="AP610" s="18">
        <v>3.7340633999999998E-3</v>
      </c>
      <c r="AQ610" t="s">
        <v>123</v>
      </c>
      <c r="AR610" t="b">
        <f>ISNUMBER(SEARCH('Consulta Por Puntos Baloto'!$E$5,B610,1))</f>
        <v>0</v>
      </c>
      <c r="AS610">
        <f t="shared" si="18"/>
        <v>35</v>
      </c>
      <c r="AT610" t="str">
        <f t="shared" si="19"/>
        <v>Punto red</v>
      </c>
    </row>
    <row r="611" spans="1:46">
      <c r="A611" t="s">
        <v>3683</v>
      </c>
      <c r="B611" t="s">
        <v>3684</v>
      </c>
      <c r="C611" s="18">
        <v>14.454729474100001</v>
      </c>
      <c r="D611" t="s">
        <v>1448</v>
      </c>
      <c r="E611" t="s">
        <v>1449</v>
      </c>
      <c r="F611" t="s">
        <v>1450</v>
      </c>
      <c r="G611" s="18">
        <v>14.4428212712</v>
      </c>
      <c r="H611" t="s">
        <v>64</v>
      </c>
      <c r="I611" t="s">
        <v>1451</v>
      </c>
      <c r="J611" t="s">
        <v>1456</v>
      </c>
      <c r="K611" s="18">
        <v>33.229498696900002</v>
      </c>
      <c r="L611" t="s">
        <v>64</v>
      </c>
      <c r="M611" t="s">
        <v>471</v>
      </c>
      <c r="N611" t="s">
        <v>1453</v>
      </c>
      <c r="O611" s="18">
        <v>14.4428212763</v>
      </c>
      <c r="P611" t="s">
        <v>1454</v>
      </c>
      <c r="Q611" t="s">
        <v>1449</v>
      </c>
      <c r="R611" t="s">
        <v>1455</v>
      </c>
      <c r="S611" s="18">
        <v>43.436618787199997</v>
      </c>
      <c r="T611" t="s">
        <v>469</v>
      </c>
      <c r="U611" t="s">
        <v>130</v>
      </c>
      <c r="V611" t="s">
        <v>470</v>
      </c>
      <c r="W611" s="18">
        <v>14.504603741</v>
      </c>
      <c r="X611" t="s">
        <v>64</v>
      </c>
      <c r="Y611" t="s">
        <v>1451</v>
      </c>
      <c r="Z611" t="s">
        <v>1456</v>
      </c>
      <c r="AA611" s="18">
        <v>42.178399884800001</v>
      </c>
      <c r="AB611" s="19" t="s">
        <v>473</v>
      </c>
      <c r="AC611" t="s">
        <v>128</v>
      </c>
      <c r="AD611" t="s">
        <v>474</v>
      </c>
      <c r="AE611" s="18">
        <v>3.2162741532000001</v>
      </c>
      <c r="AF611" t="s">
        <v>3685</v>
      </c>
      <c r="AG611" t="s">
        <v>3662</v>
      </c>
      <c r="AH611" t="s">
        <v>3686</v>
      </c>
      <c r="AI611" s="18">
        <v>3.2717415667999998</v>
      </c>
      <c r="AJ611" t="s">
        <v>3687</v>
      </c>
      <c r="AK611" t="s">
        <v>3688</v>
      </c>
      <c r="AL611" t="s">
        <v>3689</v>
      </c>
      <c r="AM611" t="s">
        <v>3685</v>
      </c>
      <c r="AN611" t="s">
        <v>3662</v>
      </c>
      <c r="AO611" t="s">
        <v>3686</v>
      </c>
      <c r="AP611" s="18">
        <v>3.2162741532000001</v>
      </c>
      <c r="AQ611" t="s">
        <v>123</v>
      </c>
      <c r="AR611" t="b">
        <f>ISNUMBER(SEARCH('Consulta Por Puntos Baloto'!$E$5,B611,1))</f>
        <v>0</v>
      </c>
      <c r="AS611">
        <f t="shared" si="18"/>
        <v>31</v>
      </c>
      <c r="AT611" t="str">
        <f t="shared" si="19"/>
        <v>Punto pago</v>
      </c>
    </row>
    <row r="612" spans="1:46">
      <c r="A612" t="s">
        <v>3690</v>
      </c>
      <c r="B612" t="s">
        <v>3691</v>
      </c>
      <c r="C612" s="18">
        <v>31.399576057800001</v>
      </c>
      <c r="D612" t="s">
        <v>3692</v>
      </c>
      <c r="E612" t="s">
        <v>3693</v>
      </c>
      <c r="F612" t="s">
        <v>3694</v>
      </c>
      <c r="G612" s="18">
        <v>56.956543772700002</v>
      </c>
      <c r="H612" t="s">
        <v>64</v>
      </c>
      <c r="I612" t="s">
        <v>2638</v>
      </c>
      <c r="J612" t="s">
        <v>3015</v>
      </c>
      <c r="K612" s="18">
        <v>57.486630277400003</v>
      </c>
      <c r="L612" t="s">
        <v>64</v>
      </c>
      <c r="M612" t="s">
        <v>2638</v>
      </c>
      <c r="N612" t="s">
        <v>2639</v>
      </c>
      <c r="O612" s="18">
        <v>59.969393652500003</v>
      </c>
      <c r="P612" t="s">
        <v>1454</v>
      </c>
      <c r="Q612" t="s">
        <v>1449</v>
      </c>
      <c r="R612" t="s">
        <v>1455</v>
      </c>
      <c r="S612" s="18">
        <v>74.869468785199999</v>
      </c>
      <c r="T612" t="s">
        <v>64</v>
      </c>
      <c r="U612" t="s">
        <v>130</v>
      </c>
      <c r="V612" t="s">
        <v>171</v>
      </c>
      <c r="W612" s="18">
        <v>59.990755619600002</v>
      </c>
      <c r="X612" t="s">
        <v>64</v>
      </c>
      <c r="Y612" t="s">
        <v>1451</v>
      </c>
      <c r="Z612" t="s">
        <v>1456</v>
      </c>
      <c r="AA612" s="18">
        <v>66.103771502699999</v>
      </c>
      <c r="AB612" s="19" t="s">
        <v>2641</v>
      </c>
      <c r="AC612" t="s">
        <v>1501</v>
      </c>
      <c r="AD612" t="s">
        <v>2642</v>
      </c>
      <c r="AE612" s="18">
        <v>11.070688413499999</v>
      </c>
      <c r="AF612" t="s">
        <v>3695</v>
      </c>
      <c r="AG612" t="s">
        <v>3696</v>
      </c>
      <c r="AH612" t="s">
        <v>3697</v>
      </c>
      <c r="AI612" s="18">
        <v>2.3541058600000001E-2</v>
      </c>
      <c r="AJ612" t="s">
        <v>3698</v>
      </c>
      <c r="AK612" t="s">
        <v>3699</v>
      </c>
      <c r="AL612" t="s">
        <v>3700</v>
      </c>
      <c r="AM612" t="s">
        <v>3698</v>
      </c>
      <c r="AN612" t="s">
        <v>3699</v>
      </c>
      <c r="AO612" t="s">
        <v>3700</v>
      </c>
      <c r="AP612" s="18">
        <v>2.3541058600000001E-2</v>
      </c>
      <c r="AQ612" t="s">
        <v>123</v>
      </c>
      <c r="AR612" t="b">
        <f>ISNUMBER(SEARCH('Consulta Por Puntos Baloto'!$E$5,B612,1))</f>
        <v>0</v>
      </c>
      <c r="AS612">
        <f t="shared" si="18"/>
        <v>35</v>
      </c>
      <c r="AT612" t="str">
        <f t="shared" si="19"/>
        <v>Punto red</v>
      </c>
    </row>
    <row r="613" spans="1:46">
      <c r="A613" t="s">
        <v>3701</v>
      </c>
      <c r="B613" t="s">
        <v>3702</v>
      </c>
      <c r="C613" s="18">
        <v>20.319967924699998</v>
      </c>
      <c r="D613" t="s">
        <v>1448</v>
      </c>
      <c r="E613" t="s">
        <v>1449</v>
      </c>
      <c r="F613" t="s">
        <v>1450</v>
      </c>
      <c r="G613" s="18">
        <v>19.5301909718</v>
      </c>
      <c r="H613" t="s">
        <v>64</v>
      </c>
      <c r="I613" t="s">
        <v>1451</v>
      </c>
      <c r="J613" t="s">
        <v>1456</v>
      </c>
      <c r="K613" s="18">
        <v>34.171119375300002</v>
      </c>
      <c r="L613" t="s">
        <v>64</v>
      </c>
      <c r="M613" t="s">
        <v>471</v>
      </c>
      <c r="N613" t="s">
        <v>1453</v>
      </c>
      <c r="O613" s="18">
        <v>19.530190982699999</v>
      </c>
      <c r="P613" t="s">
        <v>1454</v>
      </c>
      <c r="Q613" t="s">
        <v>1449</v>
      </c>
      <c r="R613" t="s">
        <v>1455</v>
      </c>
      <c r="S613" s="18">
        <v>37.534558243399999</v>
      </c>
      <c r="T613" t="s">
        <v>64</v>
      </c>
      <c r="U613" t="s">
        <v>130</v>
      </c>
      <c r="V613" t="s">
        <v>171</v>
      </c>
      <c r="W613" s="18">
        <v>19.540052681199999</v>
      </c>
      <c r="X613" t="s">
        <v>64</v>
      </c>
      <c r="Y613" t="s">
        <v>1451</v>
      </c>
      <c r="Z613" t="s">
        <v>1456</v>
      </c>
      <c r="AA613" s="18">
        <v>33.565541429600003</v>
      </c>
      <c r="AB613" s="19" t="s">
        <v>2641</v>
      </c>
      <c r="AC613" t="s">
        <v>1501</v>
      </c>
      <c r="AD613" t="s">
        <v>2642</v>
      </c>
      <c r="AE613" s="18">
        <v>0.1319426467</v>
      </c>
      <c r="AF613" t="s">
        <v>3703</v>
      </c>
      <c r="AG613" t="s">
        <v>3704</v>
      </c>
      <c r="AH613" t="s">
        <v>3705</v>
      </c>
      <c r="AI613" s="18">
        <v>2.2125871299999999E-2</v>
      </c>
      <c r="AJ613" t="s">
        <v>3706</v>
      </c>
      <c r="AK613" t="s">
        <v>3704</v>
      </c>
      <c r="AL613" t="s">
        <v>3707</v>
      </c>
      <c r="AM613" t="s">
        <v>3706</v>
      </c>
      <c r="AN613" t="s">
        <v>3704</v>
      </c>
      <c r="AO613" t="s">
        <v>3707</v>
      </c>
      <c r="AP613" s="18">
        <v>2.2125871299999999E-2</v>
      </c>
      <c r="AQ613" t="s">
        <v>123</v>
      </c>
      <c r="AR613" t="b">
        <f>ISNUMBER(SEARCH('Consulta Por Puntos Baloto'!$E$5,B613,1))</f>
        <v>0</v>
      </c>
      <c r="AS613">
        <f t="shared" si="18"/>
        <v>35</v>
      </c>
      <c r="AT613" t="str">
        <f t="shared" si="19"/>
        <v>Punto red</v>
      </c>
    </row>
    <row r="614" spans="1:46">
      <c r="A614" t="s">
        <v>3708</v>
      </c>
      <c r="B614" t="s">
        <v>3709</v>
      </c>
      <c r="C614" s="18">
        <v>21.061279194200001</v>
      </c>
      <c r="D614" t="s">
        <v>3669</v>
      </c>
      <c r="E614" t="s">
        <v>3670</v>
      </c>
      <c r="F614" t="s">
        <v>3671</v>
      </c>
      <c r="G614" s="18">
        <v>39.534040172600001</v>
      </c>
      <c r="H614" t="s">
        <v>64</v>
      </c>
      <c r="I614" t="s">
        <v>1451</v>
      </c>
      <c r="J614" t="s">
        <v>1456</v>
      </c>
      <c r="K614" s="18">
        <v>58.539819665700001</v>
      </c>
      <c r="L614" t="s">
        <v>64</v>
      </c>
      <c r="M614" t="s">
        <v>471</v>
      </c>
      <c r="N614" t="s">
        <v>1453</v>
      </c>
      <c r="O614" s="18">
        <v>39.534040180399998</v>
      </c>
      <c r="P614" t="s">
        <v>1454</v>
      </c>
      <c r="Q614" t="s">
        <v>1449</v>
      </c>
      <c r="R614" t="s">
        <v>1455</v>
      </c>
      <c r="S614" s="18">
        <v>66.600360759699996</v>
      </c>
      <c r="T614" t="s">
        <v>64</v>
      </c>
      <c r="U614" t="s">
        <v>130</v>
      </c>
      <c r="V614" t="s">
        <v>171</v>
      </c>
      <c r="W614" s="18">
        <v>39.588902339000001</v>
      </c>
      <c r="X614" t="s">
        <v>64</v>
      </c>
      <c r="Y614" t="s">
        <v>1451</v>
      </c>
      <c r="Z614" t="s">
        <v>1456</v>
      </c>
      <c r="AA614" s="18">
        <v>64.689468865699993</v>
      </c>
      <c r="AB614" s="19" t="s">
        <v>2641</v>
      </c>
      <c r="AC614" t="s">
        <v>1501</v>
      </c>
      <c r="AD614" t="s">
        <v>2642</v>
      </c>
      <c r="AE614" s="18">
        <v>2.1953570000000002E-3</v>
      </c>
      <c r="AF614" t="s">
        <v>3710</v>
      </c>
      <c r="AG614" t="s">
        <v>3673</v>
      </c>
      <c r="AH614" t="s">
        <v>3711</v>
      </c>
      <c r="AI614" s="18">
        <v>1.1540446999999999E-3</v>
      </c>
      <c r="AJ614" t="s">
        <v>3712</v>
      </c>
      <c r="AK614" t="s">
        <v>3673</v>
      </c>
      <c r="AL614" t="s">
        <v>3713</v>
      </c>
      <c r="AM614" t="s">
        <v>3712</v>
      </c>
      <c r="AN614" t="s">
        <v>3673</v>
      </c>
      <c r="AO614" t="s">
        <v>3713</v>
      </c>
      <c r="AP614" s="18">
        <v>1.1540446999999999E-3</v>
      </c>
      <c r="AQ614" t="s">
        <v>123</v>
      </c>
      <c r="AR614" t="b">
        <f>ISNUMBER(SEARCH('Consulta Por Puntos Baloto'!$E$5,B614,1))</f>
        <v>0</v>
      </c>
      <c r="AS614">
        <f t="shared" si="18"/>
        <v>35</v>
      </c>
      <c r="AT614" t="str">
        <f t="shared" si="19"/>
        <v>Punto red</v>
      </c>
    </row>
    <row r="615" spans="1:46">
      <c r="A615" t="s">
        <v>3714</v>
      </c>
      <c r="B615" t="s">
        <v>3715</v>
      </c>
      <c r="C615" s="18">
        <v>2.1961299256000002</v>
      </c>
      <c r="D615" t="s">
        <v>3692</v>
      </c>
      <c r="E615" t="s">
        <v>3693</v>
      </c>
      <c r="F615" t="s">
        <v>3694</v>
      </c>
      <c r="G615" s="18">
        <v>78.937043682799995</v>
      </c>
      <c r="H615" t="s">
        <v>64</v>
      </c>
      <c r="I615" t="s">
        <v>1451</v>
      </c>
      <c r="J615" t="s">
        <v>1456</v>
      </c>
      <c r="K615" s="18">
        <v>87.772256590400005</v>
      </c>
      <c r="L615" t="s">
        <v>64</v>
      </c>
      <c r="M615" t="s">
        <v>2638</v>
      </c>
      <c r="N615" t="s">
        <v>2639</v>
      </c>
      <c r="O615" s="18">
        <v>78.937043692800003</v>
      </c>
      <c r="P615" t="s">
        <v>1454</v>
      </c>
      <c r="Q615" t="s">
        <v>1449</v>
      </c>
      <c r="R615" t="s">
        <v>1455</v>
      </c>
      <c r="S615" s="18">
        <v>100.3189582528</v>
      </c>
      <c r="T615" t="s">
        <v>64</v>
      </c>
      <c r="U615" t="s">
        <v>130</v>
      </c>
      <c r="V615" t="s">
        <v>171</v>
      </c>
      <c r="W615" s="18">
        <v>78.9780689352</v>
      </c>
      <c r="X615" t="s">
        <v>64</v>
      </c>
      <c r="Y615" t="s">
        <v>1451</v>
      </c>
      <c r="Z615" t="s">
        <v>1456</v>
      </c>
      <c r="AA615" s="18">
        <v>93.661735276399995</v>
      </c>
      <c r="AB615" s="19" t="s">
        <v>2641</v>
      </c>
      <c r="AC615" t="s">
        <v>1501</v>
      </c>
      <c r="AD615" t="s">
        <v>2642</v>
      </c>
      <c r="AE615" s="18">
        <v>2.3781978799999999E-2</v>
      </c>
      <c r="AF615" t="s">
        <v>3716</v>
      </c>
      <c r="AG615" t="s">
        <v>3717</v>
      </c>
      <c r="AH615" t="s">
        <v>3718</v>
      </c>
      <c r="AI615" s="18">
        <v>4.1696453299999998E-2</v>
      </c>
      <c r="AJ615" t="s">
        <v>3719</v>
      </c>
      <c r="AK615" t="s">
        <v>3717</v>
      </c>
      <c r="AL615" t="s">
        <v>3720</v>
      </c>
      <c r="AM615" t="s">
        <v>3716</v>
      </c>
      <c r="AN615" t="s">
        <v>3717</v>
      </c>
      <c r="AO615" t="s">
        <v>3718</v>
      </c>
      <c r="AP615" s="18">
        <v>2.3781978799999999E-2</v>
      </c>
      <c r="AQ615" t="s">
        <v>123</v>
      </c>
      <c r="AR615" t="b">
        <f>ISNUMBER(SEARCH('Consulta Por Puntos Baloto'!$E$5,B615,1))</f>
        <v>0</v>
      </c>
      <c r="AS615">
        <f t="shared" si="18"/>
        <v>31</v>
      </c>
      <c r="AT615" t="str">
        <f t="shared" si="19"/>
        <v>Punto pago</v>
      </c>
    </row>
    <row r="616" spans="1:46">
      <c r="A616" t="s">
        <v>3721</v>
      </c>
      <c r="B616" t="s">
        <v>3722</v>
      </c>
      <c r="C616" s="18">
        <v>2.2514308346999998</v>
      </c>
      <c r="D616" t="s">
        <v>3692</v>
      </c>
      <c r="E616" t="s">
        <v>3693</v>
      </c>
      <c r="F616" t="s">
        <v>3694</v>
      </c>
      <c r="G616" s="18">
        <v>79.004062396400002</v>
      </c>
      <c r="H616" t="s">
        <v>64</v>
      </c>
      <c r="I616" t="s">
        <v>1451</v>
      </c>
      <c r="J616" t="s">
        <v>1456</v>
      </c>
      <c r="K616" s="18">
        <v>87.821483344800001</v>
      </c>
      <c r="L616" t="s">
        <v>64</v>
      </c>
      <c r="M616" t="s">
        <v>2638</v>
      </c>
      <c r="N616" t="s">
        <v>2639</v>
      </c>
      <c r="O616" s="18">
        <v>79.004062406399996</v>
      </c>
      <c r="P616" t="s">
        <v>1454</v>
      </c>
      <c r="Q616" t="s">
        <v>1449</v>
      </c>
      <c r="R616" t="s">
        <v>1455</v>
      </c>
      <c r="S616" s="18">
        <v>100.3808393928</v>
      </c>
      <c r="T616" t="s">
        <v>64</v>
      </c>
      <c r="U616" t="s">
        <v>130</v>
      </c>
      <c r="V616" t="s">
        <v>171</v>
      </c>
      <c r="W616" s="18">
        <v>79.045078494400002</v>
      </c>
      <c r="X616" t="s">
        <v>64</v>
      </c>
      <c r="Y616" t="s">
        <v>1451</v>
      </c>
      <c r="Z616" t="s">
        <v>1456</v>
      </c>
      <c r="AA616" s="18">
        <v>93.719720349799999</v>
      </c>
      <c r="AB616" s="19" t="s">
        <v>2641</v>
      </c>
      <c r="AC616" t="s">
        <v>1501</v>
      </c>
      <c r="AD616" t="s">
        <v>2642</v>
      </c>
      <c r="AE616" s="18">
        <v>4.5761577800000001E-2</v>
      </c>
      <c r="AF616" t="s">
        <v>3723</v>
      </c>
      <c r="AG616" t="s">
        <v>3717</v>
      </c>
      <c r="AH616" t="s">
        <v>3724</v>
      </c>
      <c r="AI616" s="18">
        <v>1.9438320799999999E-2</v>
      </c>
      <c r="AJ616" t="s">
        <v>3725</v>
      </c>
      <c r="AK616" t="s">
        <v>3717</v>
      </c>
      <c r="AL616" t="s">
        <v>3726</v>
      </c>
      <c r="AM616" t="s">
        <v>3725</v>
      </c>
      <c r="AN616" t="s">
        <v>3717</v>
      </c>
      <c r="AO616" t="s">
        <v>3726</v>
      </c>
      <c r="AP616" s="18">
        <v>1.9438320799999999E-2</v>
      </c>
      <c r="AQ616" t="s">
        <v>123</v>
      </c>
      <c r="AR616" t="b">
        <f>ISNUMBER(SEARCH('Consulta Por Puntos Baloto'!$E$5,B616,1))</f>
        <v>0</v>
      </c>
      <c r="AS616">
        <f t="shared" si="18"/>
        <v>35</v>
      </c>
      <c r="AT616" t="str">
        <f t="shared" si="19"/>
        <v>Punto red</v>
      </c>
    </row>
    <row r="617" spans="1:46">
      <c r="A617" t="s">
        <v>3727</v>
      </c>
      <c r="B617" t="s">
        <v>3728</v>
      </c>
      <c r="C617" s="18">
        <v>19.328649224700001</v>
      </c>
      <c r="D617" t="s">
        <v>1448</v>
      </c>
      <c r="E617" t="s">
        <v>1449</v>
      </c>
      <c r="F617" t="s">
        <v>1450</v>
      </c>
      <c r="G617" s="18">
        <v>18.486960663400001</v>
      </c>
      <c r="H617" t="s">
        <v>64</v>
      </c>
      <c r="I617" t="s">
        <v>1451</v>
      </c>
      <c r="J617" t="s">
        <v>1456</v>
      </c>
      <c r="K617" s="18">
        <v>30.658785729800002</v>
      </c>
      <c r="L617" t="s">
        <v>64</v>
      </c>
      <c r="M617" t="s">
        <v>471</v>
      </c>
      <c r="N617" t="s">
        <v>1453</v>
      </c>
      <c r="O617" s="18">
        <v>18.486960673599999</v>
      </c>
      <c r="P617" t="s">
        <v>1454</v>
      </c>
      <c r="Q617" t="s">
        <v>1449</v>
      </c>
      <c r="R617" t="s">
        <v>1455</v>
      </c>
      <c r="S617" s="18">
        <v>32.756305243900002</v>
      </c>
      <c r="T617" t="s">
        <v>64</v>
      </c>
      <c r="U617" t="s">
        <v>130</v>
      </c>
      <c r="V617" t="s">
        <v>171</v>
      </c>
      <c r="W617" s="18">
        <v>18.480160325500002</v>
      </c>
      <c r="X617" t="s">
        <v>64</v>
      </c>
      <c r="Y617" t="s">
        <v>1451</v>
      </c>
      <c r="Z617" t="s">
        <v>1456</v>
      </c>
      <c r="AA617" s="18">
        <v>28.4385917396</v>
      </c>
      <c r="AB617" s="19" t="s">
        <v>2641</v>
      </c>
      <c r="AC617" t="s">
        <v>1501</v>
      </c>
      <c r="AD617" t="s">
        <v>2642</v>
      </c>
      <c r="AE617" s="18">
        <v>5.0681974906000002</v>
      </c>
      <c r="AF617" t="s">
        <v>3703</v>
      </c>
      <c r="AG617" t="s">
        <v>3704</v>
      </c>
      <c r="AH617" t="s">
        <v>3705</v>
      </c>
      <c r="AI617" s="18">
        <v>7.4134537E-2</v>
      </c>
      <c r="AJ617" t="s">
        <v>3729</v>
      </c>
      <c r="AK617" t="s">
        <v>3730</v>
      </c>
      <c r="AL617" t="s">
        <v>3731</v>
      </c>
      <c r="AM617" t="s">
        <v>3729</v>
      </c>
      <c r="AN617" t="s">
        <v>3730</v>
      </c>
      <c r="AO617" t="s">
        <v>3731</v>
      </c>
      <c r="AP617" s="18">
        <v>7.4134537E-2</v>
      </c>
      <c r="AQ617" t="s">
        <v>123</v>
      </c>
      <c r="AR617" t="b">
        <f>ISNUMBER(SEARCH('Consulta Por Puntos Baloto'!$E$5,B617,1))</f>
        <v>0</v>
      </c>
      <c r="AS617">
        <f t="shared" si="18"/>
        <v>35</v>
      </c>
      <c r="AT617" t="str">
        <f t="shared" si="19"/>
        <v>Punto red</v>
      </c>
    </row>
    <row r="618" spans="1:46">
      <c r="A618" t="s">
        <v>3732</v>
      </c>
      <c r="B618" t="s">
        <v>3733</v>
      </c>
      <c r="C618" s="18">
        <v>28.5925212026</v>
      </c>
      <c r="D618" t="s">
        <v>3669</v>
      </c>
      <c r="E618" t="s">
        <v>3670</v>
      </c>
      <c r="F618" t="s">
        <v>3671</v>
      </c>
      <c r="G618" s="18">
        <v>43.793179626200001</v>
      </c>
      <c r="H618" t="s">
        <v>64</v>
      </c>
      <c r="I618" t="s">
        <v>1451</v>
      </c>
      <c r="J618" t="s">
        <v>1456</v>
      </c>
      <c r="K618" s="18">
        <v>57.448027735399997</v>
      </c>
      <c r="L618" t="s">
        <v>64</v>
      </c>
      <c r="M618" t="s">
        <v>2638</v>
      </c>
      <c r="N618" t="s">
        <v>2639</v>
      </c>
      <c r="O618" s="18">
        <v>43.793179636600001</v>
      </c>
      <c r="P618" t="s">
        <v>1454</v>
      </c>
      <c r="Q618" t="s">
        <v>1449</v>
      </c>
      <c r="R618" t="s">
        <v>1455</v>
      </c>
      <c r="S618" s="18">
        <v>65.063475245899994</v>
      </c>
      <c r="T618" t="s">
        <v>64</v>
      </c>
      <c r="U618" t="s">
        <v>130</v>
      </c>
      <c r="V618" t="s">
        <v>171</v>
      </c>
      <c r="W618" s="18">
        <v>43.829455063300003</v>
      </c>
      <c r="X618" t="s">
        <v>64</v>
      </c>
      <c r="Y618" t="s">
        <v>1451</v>
      </c>
      <c r="Z618" t="s">
        <v>1456</v>
      </c>
      <c r="AA618" s="18">
        <v>59.528421437399999</v>
      </c>
      <c r="AB618" s="19" t="s">
        <v>2641</v>
      </c>
      <c r="AC618" t="s">
        <v>1501</v>
      </c>
      <c r="AD618" t="s">
        <v>2642</v>
      </c>
      <c r="AE618" s="18">
        <v>17.327953519800001</v>
      </c>
      <c r="AF618" t="s">
        <v>3734</v>
      </c>
      <c r="AG618" t="s">
        <v>3696</v>
      </c>
      <c r="AH618" t="s">
        <v>3735</v>
      </c>
      <c r="AI618" s="18">
        <v>0.1287909549</v>
      </c>
      <c r="AJ618" t="s">
        <v>3736</v>
      </c>
      <c r="AK618" t="s">
        <v>3737</v>
      </c>
      <c r="AL618" t="s">
        <v>3738</v>
      </c>
      <c r="AM618" t="s">
        <v>3736</v>
      </c>
      <c r="AN618" t="s">
        <v>3737</v>
      </c>
      <c r="AO618" t="s">
        <v>3738</v>
      </c>
      <c r="AP618" s="18">
        <v>0.1287909549</v>
      </c>
      <c r="AQ618" t="s">
        <v>123</v>
      </c>
      <c r="AR618" t="b">
        <f>ISNUMBER(SEARCH('Consulta Por Puntos Baloto'!$E$5,B618,1))</f>
        <v>0</v>
      </c>
      <c r="AS618">
        <f t="shared" si="18"/>
        <v>35</v>
      </c>
      <c r="AT618" t="str">
        <f t="shared" si="19"/>
        <v>Punto red</v>
      </c>
    </row>
    <row r="619" spans="1:46">
      <c r="A619" t="s">
        <v>3739</v>
      </c>
      <c r="B619" t="s">
        <v>3740</v>
      </c>
      <c r="C619" s="18">
        <v>33.880850664299999</v>
      </c>
      <c r="D619" t="s">
        <v>1448</v>
      </c>
      <c r="E619" t="s">
        <v>1449</v>
      </c>
      <c r="F619" t="s">
        <v>1450</v>
      </c>
      <c r="G619" s="18">
        <v>33.125874985899998</v>
      </c>
      <c r="H619" t="s">
        <v>64</v>
      </c>
      <c r="I619" t="s">
        <v>1451</v>
      </c>
      <c r="J619" t="s">
        <v>1456</v>
      </c>
      <c r="K619" s="18">
        <v>40.572601952100001</v>
      </c>
      <c r="L619" t="s">
        <v>64</v>
      </c>
      <c r="M619" t="s">
        <v>2638</v>
      </c>
      <c r="N619" t="s">
        <v>2639</v>
      </c>
      <c r="O619" s="18">
        <v>33.125874996999997</v>
      </c>
      <c r="P619" t="s">
        <v>1454</v>
      </c>
      <c r="Q619" t="s">
        <v>1449</v>
      </c>
      <c r="R619" t="s">
        <v>1455</v>
      </c>
      <c r="S619" s="18">
        <v>49.253157031999997</v>
      </c>
      <c r="T619" t="s">
        <v>64</v>
      </c>
      <c r="U619" t="s">
        <v>130</v>
      </c>
      <c r="V619" t="s">
        <v>171</v>
      </c>
      <c r="W619" s="18">
        <v>33.141808528799999</v>
      </c>
      <c r="X619" t="s">
        <v>64</v>
      </c>
      <c r="Y619" t="s">
        <v>1451</v>
      </c>
      <c r="Z619" t="s">
        <v>1456</v>
      </c>
      <c r="AA619" s="18">
        <v>42.605525837499997</v>
      </c>
      <c r="AB619" s="19" t="s">
        <v>2641</v>
      </c>
      <c r="AC619" t="s">
        <v>1501</v>
      </c>
      <c r="AD619" t="s">
        <v>2642</v>
      </c>
      <c r="AE619" s="18">
        <v>13.7615234073</v>
      </c>
      <c r="AF619" t="s">
        <v>3703</v>
      </c>
      <c r="AG619" t="s">
        <v>3704</v>
      </c>
      <c r="AH619" t="s">
        <v>3705</v>
      </c>
      <c r="AI619" s="18">
        <v>2.5755468699999999E-2</v>
      </c>
      <c r="AJ619" t="s">
        <v>3741</v>
      </c>
      <c r="AK619" t="s">
        <v>3742</v>
      </c>
      <c r="AL619" t="s">
        <v>3743</v>
      </c>
      <c r="AM619" t="s">
        <v>3741</v>
      </c>
      <c r="AN619" t="s">
        <v>3742</v>
      </c>
      <c r="AO619" t="s">
        <v>3743</v>
      </c>
      <c r="AP619" s="18">
        <v>2.5755468699999999E-2</v>
      </c>
      <c r="AQ619" t="s">
        <v>123</v>
      </c>
      <c r="AR619" t="b">
        <f>ISNUMBER(SEARCH('Consulta Por Puntos Baloto'!$E$5,B619,1))</f>
        <v>0</v>
      </c>
      <c r="AS619">
        <f t="shared" si="18"/>
        <v>35</v>
      </c>
      <c r="AT619" t="str">
        <f t="shared" si="19"/>
        <v>Punto red</v>
      </c>
    </row>
    <row r="620" spans="1:46">
      <c r="A620" t="s">
        <v>3744</v>
      </c>
      <c r="B620" t="s">
        <v>3745</v>
      </c>
      <c r="C620" s="18">
        <v>25.732141040199998</v>
      </c>
      <c r="D620" t="s">
        <v>1448</v>
      </c>
      <c r="E620" t="s">
        <v>1449</v>
      </c>
      <c r="F620" t="s">
        <v>1450</v>
      </c>
      <c r="G620" s="18">
        <v>25.291232684400001</v>
      </c>
      <c r="H620" t="s">
        <v>64</v>
      </c>
      <c r="I620" t="s">
        <v>1451</v>
      </c>
      <c r="J620" t="s">
        <v>1456</v>
      </c>
      <c r="K620" s="18">
        <v>43.826551774599999</v>
      </c>
      <c r="L620" t="s">
        <v>64</v>
      </c>
      <c r="M620" t="s">
        <v>471</v>
      </c>
      <c r="N620" t="s">
        <v>1453</v>
      </c>
      <c r="O620" s="18">
        <v>25.2912326939</v>
      </c>
      <c r="P620" t="s">
        <v>1454</v>
      </c>
      <c r="Q620" t="s">
        <v>1449</v>
      </c>
      <c r="R620" t="s">
        <v>1455</v>
      </c>
      <c r="S620" s="18">
        <v>50.753385222200002</v>
      </c>
      <c r="T620" t="s">
        <v>64</v>
      </c>
      <c r="U620" t="s">
        <v>130</v>
      </c>
      <c r="V620" t="s">
        <v>171</v>
      </c>
      <c r="W620" s="18">
        <v>25.3372425198</v>
      </c>
      <c r="X620" t="s">
        <v>64</v>
      </c>
      <c r="Y620" t="s">
        <v>1451</v>
      </c>
      <c r="Z620" t="s">
        <v>1456</v>
      </c>
      <c r="AA620" s="18">
        <v>48.621874576000003</v>
      </c>
      <c r="AB620" s="19" t="s">
        <v>2641</v>
      </c>
      <c r="AC620" t="s">
        <v>1501</v>
      </c>
      <c r="AD620" t="s">
        <v>2642</v>
      </c>
      <c r="AE620" s="18">
        <v>7.7609428800000005E-2</v>
      </c>
      <c r="AF620" t="s">
        <v>3746</v>
      </c>
      <c r="AG620" t="s">
        <v>3747</v>
      </c>
      <c r="AH620" t="s">
        <v>3748</v>
      </c>
      <c r="AI620" s="18">
        <v>8.4555952000000007E-3</v>
      </c>
      <c r="AJ620" t="s">
        <v>3749</v>
      </c>
      <c r="AK620" t="s">
        <v>3747</v>
      </c>
      <c r="AL620" t="s">
        <v>3750</v>
      </c>
      <c r="AM620" t="s">
        <v>3749</v>
      </c>
      <c r="AN620" t="s">
        <v>3747</v>
      </c>
      <c r="AO620" t="s">
        <v>3750</v>
      </c>
      <c r="AP620" s="18">
        <v>8.4555952000000007E-3</v>
      </c>
      <c r="AQ620" t="s">
        <v>123</v>
      </c>
      <c r="AR620" t="b">
        <f>ISNUMBER(SEARCH('Consulta Por Puntos Baloto'!$E$5,B620,1))</f>
        <v>0</v>
      </c>
      <c r="AS620">
        <f t="shared" si="18"/>
        <v>35</v>
      </c>
      <c r="AT620" t="str">
        <f t="shared" si="19"/>
        <v>Punto red</v>
      </c>
    </row>
    <row r="621" spans="1:46">
      <c r="A621" t="s">
        <v>3751</v>
      </c>
      <c r="B621" t="s">
        <v>3752</v>
      </c>
      <c r="C621" s="18">
        <v>35.817189354299998</v>
      </c>
      <c r="D621" t="s">
        <v>3692</v>
      </c>
      <c r="E621" t="s">
        <v>3693</v>
      </c>
      <c r="F621" t="s">
        <v>3694</v>
      </c>
      <c r="G621" s="18">
        <v>61.064054213600002</v>
      </c>
      <c r="H621" t="s">
        <v>64</v>
      </c>
      <c r="I621" t="s">
        <v>2638</v>
      </c>
      <c r="J621" t="s">
        <v>3015</v>
      </c>
      <c r="K621" s="18">
        <v>61.2710161543</v>
      </c>
      <c r="L621" t="s">
        <v>64</v>
      </c>
      <c r="M621" t="s">
        <v>2638</v>
      </c>
      <c r="N621" t="s">
        <v>2639</v>
      </c>
      <c r="O621" s="18">
        <v>70.966598150600007</v>
      </c>
      <c r="P621" t="s">
        <v>1454</v>
      </c>
      <c r="Q621" t="s">
        <v>1449</v>
      </c>
      <c r="R621" t="s">
        <v>1455</v>
      </c>
      <c r="S621" s="18">
        <v>82.902146529099994</v>
      </c>
      <c r="T621" t="s">
        <v>64</v>
      </c>
      <c r="U621" t="s">
        <v>130</v>
      </c>
      <c r="V621" t="s">
        <v>171</v>
      </c>
      <c r="W621" s="18">
        <v>69.185852268700003</v>
      </c>
      <c r="X621" t="s">
        <v>64</v>
      </c>
      <c r="Y621" t="s">
        <v>313</v>
      </c>
      <c r="Z621" t="s">
        <v>314</v>
      </c>
      <c r="AA621" s="18">
        <v>72.871700896199997</v>
      </c>
      <c r="AB621" s="19" t="s">
        <v>2641</v>
      </c>
      <c r="AC621" t="s">
        <v>1501</v>
      </c>
      <c r="AD621" t="s">
        <v>2642</v>
      </c>
      <c r="AE621" s="18">
        <v>13.429658423799999</v>
      </c>
      <c r="AF621" t="s">
        <v>3753</v>
      </c>
      <c r="AG621" t="s">
        <v>3754</v>
      </c>
      <c r="AH621" t="s">
        <v>3755</v>
      </c>
      <c r="AI621" s="18">
        <v>0.1235186881</v>
      </c>
      <c r="AJ621" t="s">
        <v>3756</v>
      </c>
      <c r="AK621" t="s">
        <v>3757</v>
      </c>
      <c r="AL621" t="s">
        <v>3758</v>
      </c>
      <c r="AM621" t="s">
        <v>3756</v>
      </c>
      <c r="AN621" t="s">
        <v>3757</v>
      </c>
      <c r="AO621" t="s">
        <v>3758</v>
      </c>
      <c r="AP621" s="18">
        <v>0.1235186881</v>
      </c>
      <c r="AQ621" t="s">
        <v>123</v>
      </c>
      <c r="AR621" t="b">
        <f>ISNUMBER(SEARCH('Consulta Por Puntos Baloto'!$E$5,B621,1))</f>
        <v>0</v>
      </c>
      <c r="AS621">
        <f t="shared" si="18"/>
        <v>35</v>
      </c>
      <c r="AT621" t="str">
        <f t="shared" si="19"/>
        <v>Punto red</v>
      </c>
    </row>
    <row r="622" spans="1:46">
      <c r="A622" t="s">
        <v>3759</v>
      </c>
      <c r="B622" t="s">
        <v>3760</v>
      </c>
      <c r="C622" s="18">
        <v>38.541101353400002</v>
      </c>
      <c r="D622" t="s">
        <v>3669</v>
      </c>
      <c r="E622" t="s">
        <v>3670</v>
      </c>
      <c r="F622" t="s">
        <v>3671</v>
      </c>
      <c r="G622" s="18">
        <v>42.580744308900002</v>
      </c>
      <c r="H622" t="s">
        <v>64</v>
      </c>
      <c r="I622" t="s">
        <v>1451</v>
      </c>
      <c r="J622" t="s">
        <v>1456</v>
      </c>
      <c r="K622" s="18">
        <v>48.489166717700002</v>
      </c>
      <c r="L622" t="s">
        <v>64</v>
      </c>
      <c r="M622" t="s">
        <v>2638</v>
      </c>
      <c r="N622" t="s">
        <v>2639</v>
      </c>
      <c r="O622" s="18">
        <v>42.580744319899999</v>
      </c>
      <c r="P622" t="s">
        <v>1454</v>
      </c>
      <c r="Q622" t="s">
        <v>1449</v>
      </c>
      <c r="R622" t="s">
        <v>1455</v>
      </c>
      <c r="S622" s="18">
        <v>59.797800473499997</v>
      </c>
      <c r="T622" t="s">
        <v>64</v>
      </c>
      <c r="U622" t="s">
        <v>130</v>
      </c>
      <c r="V622" t="s">
        <v>171</v>
      </c>
      <c r="W622" s="18">
        <v>42.604234879000003</v>
      </c>
      <c r="X622" t="s">
        <v>64</v>
      </c>
      <c r="Y622" t="s">
        <v>1451</v>
      </c>
      <c r="Z622" t="s">
        <v>1456</v>
      </c>
      <c r="AA622" s="18">
        <v>52.708826058</v>
      </c>
      <c r="AB622" s="19" t="s">
        <v>2641</v>
      </c>
      <c r="AC622" t="s">
        <v>1501</v>
      </c>
      <c r="AD622" t="s">
        <v>2642</v>
      </c>
      <c r="AE622" s="18">
        <v>19.527163768099999</v>
      </c>
      <c r="AF622" t="s">
        <v>3695</v>
      </c>
      <c r="AG622" t="s">
        <v>3696</v>
      </c>
      <c r="AH622" t="s">
        <v>3697</v>
      </c>
      <c r="AI622" s="18">
        <v>0.121248487</v>
      </c>
      <c r="AJ622" t="s">
        <v>3761</v>
      </c>
      <c r="AK622" t="s">
        <v>3762</v>
      </c>
      <c r="AL622" t="s">
        <v>3763</v>
      </c>
      <c r="AM622" t="s">
        <v>3761</v>
      </c>
      <c r="AN622" t="s">
        <v>3762</v>
      </c>
      <c r="AO622" t="s">
        <v>3763</v>
      </c>
      <c r="AP622" s="18">
        <v>0.121248487</v>
      </c>
      <c r="AQ622" t="e">
        <v>#N/A</v>
      </c>
      <c r="AR622" t="b">
        <f>ISNUMBER(SEARCH('Consulta Por Puntos Baloto'!$E$5,B622,1))</f>
        <v>0</v>
      </c>
      <c r="AS622">
        <f t="shared" si="18"/>
        <v>35</v>
      </c>
      <c r="AT622" t="str">
        <f t="shared" si="19"/>
        <v>Punto red</v>
      </c>
    </row>
    <row r="623" spans="1:46">
      <c r="A623" t="s">
        <v>3764</v>
      </c>
      <c r="B623" t="s">
        <v>3765</v>
      </c>
      <c r="C623" s="18">
        <v>25.6421483096</v>
      </c>
      <c r="D623" t="s">
        <v>1448</v>
      </c>
      <c r="E623" t="s">
        <v>1449</v>
      </c>
      <c r="F623" t="s">
        <v>1450</v>
      </c>
      <c r="G623" s="18">
        <v>25.202170695</v>
      </c>
      <c r="H623" t="s">
        <v>64</v>
      </c>
      <c r="I623" t="s">
        <v>1451</v>
      </c>
      <c r="J623" t="s">
        <v>1456</v>
      </c>
      <c r="K623" s="18">
        <v>43.742650275300001</v>
      </c>
      <c r="L623" t="s">
        <v>64</v>
      </c>
      <c r="M623" t="s">
        <v>471</v>
      </c>
      <c r="N623" t="s">
        <v>1453</v>
      </c>
      <c r="O623" s="18">
        <v>25.2021707044</v>
      </c>
      <c r="P623" t="s">
        <v>1454</v>
      </c>
      <c r="Q623" t="s">
        <v>1449</v>
      </c>
      <c r="R623" t="s">
        <v>1455</v>
      </c>
      <c r="S623" s="18">
        <v>50.685672997799998</v>
      </c>
      <c r="T623" t="s">
        <v>64</v>
      </c>
      <c r="U623" t="s">
        <v>130</v>
      </c>
      <c r="V623" t="s">
        <v>171</v>
      </c>
      <c r="W623" s="18">
        <v>25.248238817600001</v>
      </c>
      <c r="X623" t="s">
        <v>64</v>
      </c>
      <c r="Y623" t="s">
        <v>1451</v>
      </c>
      <c r="Z623" t="s">
        <v>1456</v>
      </c>
      <c r="AA623" s="18">
        <v>48.573841943700003</v>
      </c>
      <c r="AB623" s="19" t="s">
        <v>2641</v>
      </c>
      <c r="AC623" t="s">
        <v>1501</v>
      </c>
      <c r="AD623" t="s">
        <v>2642</v>
      </c>
      <c r="AE623" s="18">
        <v>2.3383859699999999E-2</v>
      </c>
      <c r="AF623" t="s">
        <v>3746</v>
      </c>
      <c r="AG623" t="s">
        <v>3747</v>
      </c>
      <c r="AH623" t="s">
        <v>3748</v>
      </c>
      <c r="AI623" s="18">
        <v>3.9065148799999998E-2</v>
      </c>
      <c r="AJ623" t="s">
        <v>3766</v>
      </c>
      <c r="AK623" t="s">
        <v>3747</v>
      </c>
      <c r="AL623" t="s">
        <v>3767</v>
      </c>
      <c r="AM623" t="s">
        <v>3746</v>
      </c>
      <c r="AN623" t="s">
        <v>3747</v>
      </c>
      <c r="AO623" t="s">
        <v>3748</v>
      </c>
      <c r="AP623" s="18">
        <v>2.3383859699999999E-2</v>
      </c>
      <c r="AQ623" t="s">
        <v>123</v>
      </c>
      <c r="AR623" t="b">
        <f>ISNUMBER(SEARCH('Consulta Por Puntos Baloto'!$E$5,B623,1))</f>
        <v>0</v>
      </c>
      <c r="AS623">
        <f t="shared" si="18"/>
        <v>31</v>
      </c>
      <c r="AT623" t="str">
        <f t="shared" si="19"/>
        <v>Punto pago</v>
      </c>
    </row>
    <row r="624" spans="1:46">
      <c r="A624" t="s">
        <v>3768</v>
      </c>
      <c r="B624" t="s">
        <v>3769</v>
      </c>
      <c r="C624" s="18">
        <v>18.759426811400001</v>
      </c>
      <c r="D624" t="s">
        <v>1448</v>
      </c>
      <c r="E624" t="s">
        <v>1449</v>
      </c>
      <c r="F624" t="s">
        <v>1450</v>
      </c>
      <c r="G624" s="18">
        <v>18.291883136300001</v>
      </c>
      <c r="H624" t="s">
        <v>64</v>
      </c>
      <c r="I624" t="s">
        <v>1451</v>
      </c>
      <c r="J624" t="s">
        <v>1456</v>
      </c>
      <c r="K624" s="18">
        <v>36.801564071500003</v>
      </c>
      <c r="L624" t="s">
        <v>64</v>
      </c>
      <c r="M624" t="s">
        <v>471</v>
      </c>
      <c r="N624" t="s">
        <v>1453</v>
      </c>
      <c r="O624" s="18">
        <v>18.291883146</v>
      </c>
      <c r="P624" t="s">
        <v>1454</v>
      </c>
      <c r="Q624" t="s">
        <v>1449</v>
      </c>
      <c r="R624" t="s">
        <v>1455</v>
      </c>
      <c r="S624" s="18">
        <v>44.162679296299999</v>
      </c>
      <c r="T624" t="s">
        <v>64</v>
      </c>
      <c r="U624" t="s">
        <v>130</v>
      </c>
      <c r="V624" t="s">
        <v>171</v>
      </c>
      <c r="W624" s="18">
        <v>18.336488770599999</v>
      </c>
      <c r="X624" t="s">
        <v>64</v>
      </c>
      <c r="Y624" t="s">
        <v>1451</v>
      </c>
      <c r="Z624" t="s">
        <v>1456</v>
      </c>
      <c r="AA624" s="18">
        <v>42.970875374199998</v>
      </c>
      <c r="AB624" s="19" t="s">
        <v>2641</v>
      </c>
      <c r="AC624" t="s">
        <v>1501</v>
      </c>
      <c r="AD624" t="s">
        <v>2642</v>
      </c>
      <c r="AE624" s="18">
        <v>6.9710633839999998</v>
      </c>
      <c r="AF624" t="s">
        <v>3746</v>
      </c>
      <c r="AG624" t="s">
        <v>3747</v>
      </c>
      <c r="AH624" t="s">
        <v>3748</v>
      </c>
      <c r="AI624" s="18">
        <v>8.0560890499999996E-2</v>
      </c>
      <c r="AJ624" t="s">
        <v>3770</v>
      </c>
      <c r="AK624" t="s">
        <v>3771</v>
      </c>
      <c r="AL624" t="s">
        <v>3772</v>
      </c>
      <c r="AM624" t="s">
        <v>3770</v>
      </c>
      <c r="AN624" t="s">
        <v>3771</v>
      </c>
      <c r="AO624" t="s">
        <v>3772</v>
      </c>
      <c r="AP624" s="18">
        <v>8.0560890499999996E-2</v>
      </c>
      <c r="AQ624" t="s">
        <v>123</v>
      </c>
      <c r="AR624" t="b">
        <f>ISNUMBER(SEARCH('Consulta Por Puntos Baloto'!$E$5,B624,1))</f>
        <v>0</v>
      </c>
      <c r="AS624">
        <f t="shared" si="18"/>
        <v>35</v>
      </c>
      <c r="AT624" t="str">
        <f t="shared" si="19"/>
        <v>Punto red</v>
      </c>
    </row>
    <row r="625" spans="1:46">
      <c r="A625" t="s">
        <v>3773</v>
      </c>
      <c r="B625" t="s">
        <v>3774</v>
      </c>
      <c r="C625" s="18">
        <v>18.846737325100001</v>
      </c>
      <c r="D625" t="s">
        <v>1448</v>
      </c>
      <c r="E625" t="s">
        <v>1449</v>
      </c>
      <c r="F625" t="s">
        <v>1450</v>
      </c>
      <c r="G625" s="18">
        <v>18.3784828601</v>
      </c>
      <c r="H625" t="s">
        <v>64</v>
      </c>
      <c r="I625" t="s">
        <v>1451</v>
      </c>
      <c r="J625" t="s">
        <v>1456</v>
      </c>
      <c r="K625" s="18">
        <v>36.883429121600003</v>
      </c>
      <c r="L625" t="s">
        <v>64</v>
      </c>
      <c r="M625" t="s">
        <v>471</v>
      </c>
      <c r="N625" t="s">
        <v>1453</v>
      </c>
      <c r="O625" s="18">
        <v>18.378482869700001</v>
      </c>
      <c r="P625" t="s">
        <v>1454</v>
      </c>
      <c r="Q625" t="s">
        <v>1449</v>
      </c>
      <c r="R625" t="s">
        <v>1455</v>
      </c>
      <c r="S625" s="18">
        <v>44.2289162143</v>
      </c>
      <c r="T625" t="s">
        <v>64</v>
      </c>
      <c r="U625" t="s">
        <v>130</v>
      </c>
      <c r="V625" t="s">
        <v>171</v>
      </c>
      <c r="W625" s="18">
        <v>18.423038714400001</v>
      </c>
      <c r="X625" t="s">
        <v>64</v>
      </c>
      <c r="Y625" t="s">
        <v>1451</v>
      </c>
      <c r="Z625" t="s">
        <v>1456</v>
      </c>
      <c r="AA625" s="18">
        <v>43.016518533899998</v>
      </c>
      <c r="AB625" s="19" t="s">
        <v>2641</v>
      </c>
      <c r="AC625" t="s">
        <v>1501</v>
      </c>
      <c r="AD625" t="s">
        <v>2642</v>
      </c>
      <c r="AE625" s="18">
        <v>6.8877017593999996</v>
      </c>
      <c r="AF625" t="s">
        <v>3746</v>
      </c>
      <c r="AG625" t="s">
        <v>3747</v>
      </c>
      <c r="AH625" t="s">
        <v>3748</v>
      </c>
      <c r="AI625" s="18">
        <v>0.1306525771</v>
      </c>
      <c r="AJ625" t="s">
        <v>3770</v>
      </c>
      <c r="AK625" t="s">
        <v>3771</v>
      </c>
      <c r="AL625" t="s">
        <v>3772</v>
      </c>
      <c r="AM625" t="s">
        <v>3770</v>
      </c>
      <c r="AN625" t="s">
        <v>3771</v>
      </c>
      <c r="AO625" t="s">
        <v>3772</v>
      </c>
      <c r="AP625" s="18">
        <v>0.1306525771</v>
      </c>
      <c r="AQ625" t="s">
        <v>123</v>
      </c>
      <c r="AR625" t="b">
        <f>ISNUMBER(SEARCH('Consulta Por Puntos Baloto'!$E$5,B625,1))</f>
        <v>0</v>
      </c>
      <c r="AS625">
        <f t="shared" si="18"/>
        <v>35</v>
      </c>
      <c r="AT625" t="str">
        <f t="shared" si="19"/>
        <v>Punto red</v>
      </c>
    </row>
    <row r="626" spans="1:46">
      <c r="A626" t="s">
        <v>3775</v>
      </c>
      <c r="B626" t="s">
        <v>3776</v>
      </c>
      <c r="C626" s="18">
        <v>25.737322321699999</v>
      </c>
      <c r="D626" t="s">
        <v>1448</v>
      </c>
      <c r="E626" t="s">
        <v>1449</v>
      </c>
      <c r="F626" t="s">
        <v>1450</v>
      </c>
      <c r="G626" s="18">
        <v>25.295310735800001</v>
      </c>
      <c r="H626" t="s">
        <v>64</v>
      </c>
      <c r="I626" t="s">
        <v>1451</v>
      </c>
      <c r="J626" t="s">
        <v>1456</v>
      </c>
      <c r="K626" s="18">
        <v>43.825522335800002</v>
      </c>
      <c r="L626" t="s">
        <v>64</v>
      </c>
      <c r="M626" t="s">
        <v>471</v>
      </c>
      <c r="N626" t="s">
        <v>1453</v>
      </c>
      <c r="O626" s="18">
        <v>25.295310745199998</v>
      </c>
      <c r="P626" t="s">
        <v>1454</v>
      </c>
      <c r="Q626" t="s">
        <v>1449</v>
      </c>
      <c r="R626" t="s">
        <v>1455</v>
      </c>
      <c r="S626" s="18">
        <v>50.741334899400002</v>
      </c>
      <c r="T626" t="s">
        <v>64</v>
      </c>
      <c r="U626" t="s">
        <v>130</v>
      </c>
      <c r="V626" t="s">
        <v>171</v>
      </c>
      <c r="W626" s="18">
        <v>25.341253932400001</v>
      </c>
      <c r="X626" t="s">
        <v>64</v>
      </c>
      <c r="Y626" t="s">
        <v>1451</v>
      </c>
      <c r="Z626" t="s">
        <v>1456</v>
      </c>
      <c r="AA626" s="18">
        <v>48.600578168200002</v>
      </c>
      <c r="AB626" s="19" t="s">
        <v>2641</v>
      </c>
      <c r="AC626" t="s">
        <v>1501</v>
      </c>
      <c r="AD626" t="s">
        <v>2642</v>
      </c>
      <c r="AE626" s="18">
        <v>0.10594252129999999</v>
      </c>
      <c r="AF626" t="s">
        <v>3746</v>
      </c>
      <c r="AG626" t="s">
        <v>3747</v>
      </c>
      <c r="AH626" t="s">
        <v>3748</v>
      </c>
      <c r="AI626" s="18">
        <v>7.9479150000000005E-4</v>
      </c>
      <c r="AJ626" t="s">
        <v>3777</v>
      </c>
      <c r="AK626" t="s">
        <v>3747</v>
      </c>
      <c r="AL626" t="s">
        <v>3778</v>
      </c>
      <c r="AM626" t="s">
        <v>3777</v>
      </c>
      <c r="AN626" t="s">
        <v>3747</v>
      </c>
      <c r="AO626" t="s">
        <v>3778</v>
      </c>
      <c r="AP626" s="18">
        <v>7.9479150000000005E-4</v>
      </c>
      <c r="AQ626" t="s">
        <v>123</v>
      </c>
      <c r="AR626" t="b">
        <f>ISNUMBER(SEARCH('Consulta Por Puntos Baloto'!$E$5,B626,1))</f>
        <v>0</v>
      </c>
      <c r="AS626">
        <f t="shared" si="18"/>
        <v>35</v>
      </c>
      <c r="AT626" t="str">
        <f t="shared" si="19"/>
        <v>Punto red</v>
      </c>
    </row>
    <row r="627" spans="1:46">
      <c r="A627" t="s">
        <v>3779</v>
      </c>
      <c r="B627" t="s">
        <v>3780</v>
      </c>
      <c r="C627" s="18">
        <v>25.7382198478</v>
      </c>
      <c r="D627" t="s">
        <v>1448</v>
      </c>
      <c r="E627" t="s">
        <v>1449</v>
      </c>
      <c r="F627" t="s">
        <v>1450</v>
      </c>
      <c r="G627" s="18">
        <v>25.296565843700002</v>
      </c>
      <c r="H627" t="s">
        <v>64</v>
      </c>
      <c r="I627" t="s">
        <v>1451</v>
      </c>
      <c r="J627" t="s">
        <v>1456</v>
      </c>
      <c r="K627" s="18">
        <v>43.828409638799997</v>
      </c>
      <c r="L627" t="s">
        <v>64</v>
      </c>
      <c r="M627" t="s">
        <v>471</v>
      </c>
      <c r="N627" t="s">
        <v>1453</v>
      </c>
      <c r="O627" s="18">
        <v>25.296565853200001</v>
      </c>
      <c r="P627" t="s">
        <v>1454</v>
      </c>
      <c r="Q627" t="s">
        <v>1449</v>
      </c>
      <c r="R627" t="s">
        <v>1455</v>
      </c>
      <c r="S627" s="18">
        <v>50.747587742699999</v>
      </c>
      <c r="T627" t="s">
        <v>64</v>
      </c>
      <c r="U627" t="s">
        <v>130</v>
      </c>
      <c r="V627" t="s">
        <v>171</v>
      </c>
      <c r="W627" s="18">
        <v>25.342530592300001</v>
      </c>
      <c r="X627" t="s">
        <v>64</v>
      </c>
      <c r="Y627" t="s">
        <v>1451</v>
      </c>
      <c r="Z627" t="s">
        <v>1456</v>
      </c>
      <c r="AA627" s="18">
        <v>48.609470782800003</v>
      </c>
      <c r="AB627" s="19" t="s">
        <v>2641</v>
      </c>
      <c r="AC627" t="s">
        <v>1501</v>
      </c>
      <c r="AD627" t="s">
        <v>2642</v>
      </c>
      <c r="AE627" s="18">
        <v>9.7825947699999999E-2</v>
      </c>
      <c r="AF627" t="s">
        <v>3746</v>
      </c>
      <c r="AG627" t="s">
        <v>3747</v>
      </c>
      <c r="AH627" t="s">
        <v>3748</v>
      </c>
      <c r="AI627" s="18">
        <v>1.3468404999999999E-2</v>
      </c>
      <c r="AJ627" t="s">
        <v>3777</v>
      </c>
      <c r="AK627" t="s">
        <v>3747</v>
      </c>
      <c r="AL627" t="s">
        <v>3778</v>
      </c>
      <c r="AM627" t="s">
        <v>3777</v>
      </c>
      <c r="AN627" t="s">
        <v>3747</v>
      </c>
      <c r="AO627" t="s">
        <v>3778</v>
      </c>
      <c r="AP627" s="18">
        <v>1.3468404999999999E-2</v>
      </c>
      <c r="AQ627" t="s">
        <v>123</v>
      </c>
      <c r="AR627" t="b">
        <f>ISNUMBER(SEARCH('Consulta Por Puntos Baloto'!$E$5,B627,1))</f>
        <v>0</v>
      </c>
      <c r="AS627">
        <f t="shared" si="18"/>
        <v>35</v>
      </c>
      <c r="AT627" t="str">
        <f t="shared" si="19"/>
        <v>Punto red</v>
      </c>
    </row>
    <row r="628" spans="1:46">
      <c r="A628" t="s">
        <v>3781</v>
      </c>
      <c r="B628" t="s">
        <v>3782</v>
      </c>
      <c r="C628" s="18">
        <v>25.630728701100001</v>
      </c>
      <c r="D628" t="s">
        <v>1448</v>
      </c>
      <c r="E628" t="s">
        <v>1449</v>
      </c>
      <c r="F628" t="s">
        <v>1450</v>
      </c>
      <c r="G628" s="18">
        <v>25.1875826592</v>
      </c>
      <c r="H628" t="s">
        <v>64</v>
      </c>
      <c r="I628" t="s">
        <v>1451</v>
      </c>
      <c r="J628" t="s">
        <v>1456</v>
      </c>
      <c r="K628" s="18">
        <v>43.713684514900002</v>
      </c>
      <c r="L628" t="s">
        <v>64</v>
      </c>
      <c r="M628" t="s">
        <v>471</v>
      </c>
      <c r="N628" t="s">
        <v>1453</v>
      </c>
      <c r="O628" s="18">
        <v>25.187582668699999</v>
      </c>
      <c r="P628" t="s">
        <v>1454</v>
      </c>
      <c r="Q628" t="s">
        <v>1449</v>
      </c>
      <c r="R628" t="s">
        <v>1455</v>
      </c>
      <c r="S628" s="18">
        <v>50.6272534784</v>
      </c>
      <c r="T628" t="s">
        <v>64</v>
      </c>
      <c r="U628" t="s">
        <v>130</v>
      </c>
      <c r="V628" t="s">
        <v>171</v>
      </c>
      <c r="W628" s="18">
        <v>25.2334600356</v>
      </c>
      <c r="X628" t="s">
        <v>64</v>
      </c>
      <c r="Y628" t="s">
        <v>1451</v>
      </c>
      <c r="Z628" t="s">
        <v>1456</v>
      </c>
      <c r="AA628" s="18">
        <v>48.492592182599999</v>
      </c>
      <c r="AB628" s="19" t="s">
        <v>2641</v>
      </c>
      <c r="AC628" t="s">
        <v>1501</v>
      </c>
      <c r="AD628" t="s">
        <v>2642</v>
      </c>
      <c r="AE628" s="18">
        <v>0.1230662196</v>
      </c>
      <c r="AF628" t="s">
        <v>3746</v>
      </c>
      <c r="AG628" t="s">
        <v>3747</v>
      </c>
      <c r="AH628" t="s">
        <v>3748</v>
      </c>
      <c r="AI628" s="18">
        <v>3.3964528600000002E-2</v>
      </c>
      <c r="AJ628" t="s">
        <v>3783</v>
      </c>
      <c r="AK628" t="s">
        <v>3747</v>
      </c>
      <c r="AL628" t="s">
        <v>3784</v>
      </c>
      <c r="AM628" t="s">
        <v>3783</v>
      </c>
      <c r="AN628" t="s">
        <v>3747</v>
      </c>
      <c r="AO628" t="s">
        <v>3784</v>
      </c>
      <c r="AP628" s="18">
        <v>3.3964528600000002E-2</v>
      </c>
      <c r="AQ628" t="s">
        <v>123</v>
      </c>
      <c r="AR628" t="b">
        <f>ISNUMBER(SEARCH('Consulta Por Puntos Baloto'!$E$5,B628,1))</f>
        <v>0</v>
      </c>
      <c r="AS628">
        <f t="shared" si="18"/>
        <v>35</v>
      </c>
      <c r="AT628" t="str">
        <f t="shared" si="19"/>
        <v>Punto red</v>
      </c>
    </row>
    <row r="629" spans="1:46">
      <c r="A629" t="s">
        <v>3785</v>
      </c>
      <c r="B629" t="s">
        <v>3786</v>
      </c>
      <c r="C629" s="18">
        <v>7.7548341579000004</v>
      </c>
      <c r="D629" t="s">
        <v>1420</v>
      </c>
      <c r="E629" t="s">
        <v>128</v>
      </c>
      <c r="F629" t="s">
        <v>1421</v>
      </c>
      <c r="G629" s="18">
        <v>6.802635682</v>
      </c>
      <c r="H629" t="s">
        <v>64</v>
      </c>
      <c r="I629" t="s">
        <v>130</v>
      </c>
      <c r="J629" t="s">
        <v>3477</v>
      </c>
      <c r="K629" s="18">
        <v>7.1877173403999999</v>
      </c>
      <c r="L629" t="s">
        <v>64</v>
      </c>
      <c r="M629" t="s">
        <v>130</v>
      </c>
      <c r="N629" t="s">
        <v>3478</v>
      </c>
      <c r="O629" s="18">
        <v>7.3425896227000003</v>
      </c>
      <c r="P629" t="s">
        <v>3479</v>
      </c>
      <c r="Q629" t="s">
        <v>134</v>
      </c>
      <c r="R629" t="s">
        <v>3480</v>
      </c>
      <c r="S629" s="18">
        <v>7.8641327587000003</v>
      </c>
      <c r="T629" t="s">
        <v>807</v>
      </c>
      <c r="U629" t="s">
        <v>130</v>
      </c>
      <c r="V629" t="s">
        <v>808</v>
      </c>
      <c r="W629" s="18">
        <v>6.802635682</v>
      </c>
      <c r="X629" t="s">
        <v>64</v>
      </c>
      <c r="Y629" t="s">
        <v>130</v>
      </c>
      <c r="Z629" t="s">
        <v>3477</v>
      </c>
      <c r="AA629" s="18">
        <v>7.7548341579000004</v>
      </c>
      <c r="AB629" s="19" t="s">
        <v>1428</v>
      </c>
      <c r="AC629" t="s">
        <v>128</v>
      </c>
      <c r="AD629" t="s">
        <v>1429</v>
      </c>
      <c r="AE629" s="18">
        <v>6.4028590232999996</v>
      </c>
      <c r="AF629" t="s">
        <v>3787</v>
      </c>
      <c r="AG629" t="s">
        <v>143</v>
      </c>
      <c r="AH629" t="s">
        <v>3788</v>
      </c>
      <c r="AI629" s="18">
        <v>0.1265948334</v>
      </c>
      <c r="AJ629" t="s">
        <v>3483</v>
      </c>
      <c r="AK629" t="s">
        <v>3484</v>
      </c>
      <c r="AL629" t="s">
        <v>3485</v>
      </c>
      <c r="AM629" t="s">
        <v>3483</v>
      </c>
      <c r="AN629" t="s">
        <v>3484</v>
      </c>
      <c r="AO629" t="s">
        <v>3485</v>
      </c>
      <c r="AP629" s="18">
        <v>0.1265948334</v>
      </c>
      <c r="AQ629" t="s">
        <v>123</v>
      </c>
      <c r="AR629" t="b">
        <f>ISNUMBER(SEARCH('Consulta Por Puntos Baloto'!$E$5,B629,1))</f>
        <v>0</v>
      </c>
      <c r="AS629">
        <f t="shared" si="18"/>
        <v>35</v>
      </c>
      <c r="AT629" t="str">
        <f t="shared" si="19"/>
        <v>Punto red</v>
      </c>
    </row>
    <row r="630" spans="1:46">
      <c r="A630" t="s">
        <v>3789</v>
      </c>
      <c r="B630" t="s">
        <v>3790</v>
      </c>
      <c r="C630" s="18">
        <v>0.36351750059999999</v>
      </c>
      <c r="D630" t="s">
        <v>1500</v>
      </c>
      <c r="E630" t="s">
        <v>1501</v>
      </c>
      <c r="F630" t="s">
        <v>1502</v>
      </c>
      <c r="G630" s="18">
        <v>0.66024524139999996</v>
      </c>
      <c r="H630" t="s">
        <v>64</v>
      </c>
      <c r="I630" t="s">
        <v>2636</v>
      </c>
      <c r="J630" t="s">
        <v>2637</v>
      </c>
      <c r="K630" s="18">
        <v>10.8185346519</v>
      </c>
      <c r="L630" t="s">
        <v>311</v>
      </c>
      <c r="M630" t="s">
        <v>130</v>
      </c>
      <c r="N630" t="s">
        <v>2660</v>
      </c>
      <c r="O630" s="18">
        <v>11.4219855703</v>
      </c>
      <c r="P630" t="s">
        <v>2625</v>
      </c>
      <c r="Q630" t="s">
        <v>134</v>
      </c>
      <c r="R630" t="s">
        <v>2626</v>
      </c>
      <c r="S630" s="18">
        <v>10.8185346519</v>
      </c>
      <c r="T630" t="s">
        <v>311</v>
      </c>
      <c r="U630" t="s">
        <v>130</v>
      </c>
      <c r="V630" t="s">
        <v>312</v>
      </c>
      <c r="W630" s="18">
        <v>2.2394640300000002</v>
      </c>
      <c r="X630" t="s">
        <v>64</v>
      </c>
      <c r="Y630" t="s">
        <v>2636</v>
      </c>
      <c r="Z630" t="s">
        <v>3005</v>
      </c>
      <c r="AA630" s="18">
        <v>0.5496250815</v>
      </c>
      <c r="AB630" s="19" t="s">
        <v>2641</v>
      </c>
      <c r="AC630" t="s">
        <v>1501</v>
      </c>
      <c r="AD630" t="s">
        <v>2642</v>
      </c>
      <c r="AE630" s="18">
        <v>0.17682429669999999</v>
      </c>
      <c r="AF630" t="s">
        <v>3006</v>
      </c>
      <c r="AG630" t="s">
        <v>1501</v>
      </c>
      <c r="AH630" t="s">
        <v>3007</v>
      </c>
      <c r="AI630" s="18">
        <v>4.7496973900000003E-2</v>
      </c>
      <c r="AJ630" t="s">
        <v>3791</v>
      </c>
      <c r="AK630" t="s">
        <v>1501</v>
      </c>
      <c r="AL630" t="s">
        <v>3792</v>
      </c>
      <c r="AM630" t="s">
        <v>3791</v>
      </c>
      <c r="AN630" t="s">
        <v>1501</v>
      </c>
      <c r="AO630" t="s">
        <v>3792</v>
      </c>
      <c r="AP630" s="18">
        <v>4.7496973900000003E-2</v>
      </c>
      <c r="AQ630" t="s">
        <v>123</v>
      </c>
      <c r="AR630" t="b">
        <f>ISNUMBER(SEARCH('Consulta Por Puntos Baloto'!$E$5,B630,1))</f>
        <v>0</v>
      </c>
      <c r="AS630">
        <f t="shared" si="18"/>
        <v>35</v>
      </c>
      <c r="AT630" t="str">
        <f t="shared" si="19"/>
        <v>Punto red</v>
      </c>
    </row>
    <row r="631" spans="1:46">
      <c r="A631" t="s">
        <v>3793</v>
      </c>
      <c r="B631" t="s">
        <v>3794</v>
      </c>
      <c r="C631" s="18">
        <v>0.1623069962</v>
      </c>
      <c r="D631" t="s">
        <v>3382</v>
      </c>
      <c r="E631" t="s">
        <v>3383</v>
      </c>
      <c r="F631" t="s">
        <v>3384</v>
      </c>
      <c r="G631" s="18">
        <v>36.988163224700003</v>
      </c>
      <c r="H631" t="s">
        <v>64</v>
      </c>
      <c r="I631" t="s">
        <v>2638</v>
      </c>
      <c r="J631" t="s">
        <v>2639</v>
      </c>
      <c r="K631" s="18">
        <v>36.988163224700003</v>
      </c>
      <c r="L631" t="s">
        <v>64</v>
      </c>
      <c r="M631" t="s">
        <v>2638</v>
      </c>
      <c r="N631" t="s">
        <v>2639</v>
      </c>
      <c r="O631" s="18">
        <v>66.961287927300006</v>
      </c>
      <c r="P631" t="s">
        <v>2625</v>
      </c>
      <c r="Q631" t="s">
        <v>134</v>
      </c>
      <c r="R631" t="s">
        <v>2626</v>
      </c>
      <c r="S631" s="18">
        <v>65.593605440199994</v>
      </c>
      <c r="T631" t="s">
        <v>311</v>
      </c>
      <c r="U631" t="s">
        <v>130</v>
      </c>
      <c r="V631" t="s">
        <v>312</v>
      </c>
      <c r="W631" s="18">
        <v>49.3046000358</v>
      </c>
      <c r="X631" t="s">
        <v>64</v>
      </c>
      <c r="Y631" t="s">
        <v>313</v>
      </c>
      <c r="Z631" t="s">
        <v>314</v>
      </c>
      <c r="AA631" s="18">
        <v>55.605896096199999</v>
      </c>
      <c r="AB631" t="s">
        <v>300</v>
      </c>
      <c r="AC631" t="s">
        <v>301</v>
      </c>
      <c r="AD631" t="s">
        <v>302</v>
      </c>
      <c r="AE631" s="18">
        <v>0.35905364610000001</v>
      </c>
      <c r="AF631" t="s">
        <v>3385</v>
      </c>
      <c r="AG631" t="s">
        <v>3383</v>
      </c>
      <c r="AH631" t="s">
        <v>3386</v>
      </c>
      <c r="AI631" s="18">
        <v>1.02872325E-2</v>
      </c>
      <c r="AJ631" t="s">
        <v>3795</v>
      </c>
      <c r="AK631" t="s">
        <v>3383</v>
      </c>
      <c r="AL631" t="s">
        <v>3796</v>
      </c>
      <c r="AM631" t="s">
        <v>3795</v>
      </c>
      <c r="AN631" t="s">
        <v>3383</v>
      </c>
      <c r="AO631" t="s">
        <v>3796</v>
      </c>
      <c r="AP631" s="18">
        <v>1.02872325E-2</v>
      </c>
      <c r="AQ631" t="s">
        <v>123</v>
      </c>
      <c r="AR631" t="b">
        <f>ISNUMBER(SEARCH('Consulta Por Puntos Baloto'!$E$5,B631,1))</f>
        <v>0</v>
      </c>
      <c r="AS631">
        <f t="shared" si="18"/>
        <v>35</v>
      </c>
      <c r="AT631" t="str">
        <f t="shared" si="19"/>
        <v>Punto red</v>
      </c>
    </row>
    <row r="632" spans="1:46">
      <c r="A632" t="s">
        <v>3797</v>
      </c>
      <c r="B632" t="s">
        <v>3798</v>
      </c>
      <c r="C632" s="18">
        <v>0.18946615419999999</v>
      </c>
      <c r="D632" t="s">
        <v>1500</v>
      </c>
      <c r="E632" t="s">
        <v>1501</v>
      </c>
      <c r="F632" t="s">
        <v>1502</v>
      </c>
      <c r="G632" s="18">
        <v>0.4866622109</v>
      </c>
      <c r="H632" t="s">
        <v>64</v>
      </c>
      <c r="I632" t="s">
        <v>2636</v>
      </c>
      <c r="J632" t="s">
        <v>2637</v>
      </c>
      <c r="K632" s="18">
        <v>10.8907858085</v>
      </c>
      <c r="L632" t="s">
        <v>311</v>
      </c>
      <c r="M632" t="s">
        <v>130</v>
      </c>
      <c r="N632" t="s">
        <v>2660</v>
      </c>
      <c r="O632" s="18">
        <v>11.517758134499999</v>
      </c>
      <c r="P632" t="s">
        <v>2625</v>
      </c>
      <c r="Q632" t="s">
        <v>134</v>
      </c>
      <c r="R632" t="s">
        <v>2626</v>
      </c>
      <c r="S632" s="18">
        <v>10.8907858085</v>
      </c>
      <c r="T632" t="s">
        <v>311</v>
      </c>
      <c r="U632" t="s">
        <v>130</v>
      </c>
      <c r="V632" t="s">
        <v>312</v>
      </c>
      <c r="W632" s="18">
        <v>2.0767834284000002</v>
      </c>
      <c r="X632" t="s">
        <v>64</v>
      </c>
      <c r="Y632" t="s">
        <v>2636</v>
      </c>
      <c r="Z632" t="s">
        <v>3005</v>
      </c>
      <c r="AA632" s="18">
        <v>0.37556318290000001</v>
      </c>
      <c r="AB632" s="19" t="s">
        <v>2641</v>
      </c>
      <c r="AC632" t="s">
        <v>1501</v>
      </c>
      <c r="AD632" t="s">
        <v>2642</v>
      </c>
      <c r="AE632" s="18">
        <v>0.16805882520000001</v>
      </c>
      <c r="AF632" t="s">
        <v>3006</v>
      </c>
      <c r="AG632" t="s">
        <v>1501</v>
      </c>
      <c r="AH632" t="s">
        <v>3007</v>
      </c>
      <c r="AI632" s="18">
        <v>9.0558350600000004E-2</v>
      </c>
      <c r="AJ632" t="s">
        <v>3799</v>
      </c>
      <c r="AK632" t="s">
        <v>1501</v>
      </c>
      <c r="AL632" t="s">
        <v>3800</v>
      </c>
      <c r="AM632" t="s">
        <v>3799</v>
      </c>
      <c r="AN632" t="s">
        <v>1501</v>
      </c>
      <c r="AO632" t="s">
        <v>3800</v>
      </c>
      <c r="AP632" s="18">
        <v>9.0558350600000004E-2</v>
      </c>
      <c r="AQ632" t="s">
        <v>123</v>
      </c>
      <c r="AR632" t="b">
        <f>ISNUMBER(SEARCH('Consulta Por Puntos Baloto'!$E$5,B632,1))</f>
        <v>0</v>
      </c>
      <c r="AS632">
        <f t="shared" si="18"/>
        <v>35</v>
      </c>
      <c r="AT632" t="str">
        <f t="shared" si="19"/>
        <v>Punto red</v>
      </c>
    </row>
    <row r="633" spans="1:46">
      <c r="A633" t="s">
        <v>3801</v>
      </c>
      <c r="B633" t="s">
        <v>3802</v>
      </c>
      <c r="C633" s="18">
        <v>0.18946615419999999</v>
      </c>
      <c r="D633" t="s">
        <v>1500</v>
      </c>
      <c r="E633" t="s">
        <v>1501</v>
      </c>
      <c r="F633" t="s">
        <v>1502</v>
      </c>
      <c r="G633" s="18">
        <v>0.4866622109</v>
      </c>
      <c r="H633" t="s">
        <v>64</v>
      </c>
      <c r="I633" t="s">
        <v>2636</v>
      </c>
      <c r="J633" t="s">
        <v>2637</v>
      </c>
      <c r="K633" s="18">
        <v>10.8907858085</v>
      </c>
      <c r="L633" t="s">
        <v>311</v>
      </c>
      <c r="M633" t="s">
        <v>130</v>
      </c>
      <c r="N633" t="s">
        <v>2660</v>
      </c>
      <c r="O633" s="18">
        <v>11.517758134499999</v>
      </c>
      <c r="P633" t="s">
        <v>2625</v>
      </c>
      <c r="Q633" t="s">
        <v>134</v>
      </c>
      <c r="R633" t="s">
        <v>2626</v>
      </c>
      <c r="S633" s="18">
        <v>10.8907858085</v>
      </c>
      <c r="T633" t="s">
        <v>311</v>
      </c>
      <c r="U633" t="s">
        <v>130</v>
      </c>
      <c r="V633" t="s">
        <v>312</v>
      </c>
      <c r="W633" s="18">
        <v>2.0767834284000002</v>
      </c>
      <c r="X633" t="s">
        <v>64</v>
      </c>
      <c r="Y633" t="s">
        <v>2636</v>
      </c>
      <c r="Z633" t="s">
        <v>3005</v>
      </c>
      <c r="AA633" s="18">
        <v>0.37556318290000001</v>
      </c>
      <c r="AB633" s="19" t="s">
        <v>2641</v>
      </c>
      <c r="AC633" t="s">
        <v>1501</v>
      </c>
      <c r="AD633" t="s">
        <v>2642</v>
      </c>
      <c r="AE633" s="18">
        <v>0.16805882520000001</v>
      </c>
      <c r="AF633" t="s">
        <v>3006</v>
      </c>
      <c r="AG633" t="s">
        <v>1501</v>
      </c>
      <c r="AH633" t="s">
        <v>3007</v>
      </c>
      <c r="AI633" s="18">
        <v>9.0558350600000004E-2</v>
      </c>
      <c r="AJ633" t="s">
        <v>3799</v>
      </c>
      <c r="AK633" t="s">
        <v>1501</v>
      </c>
      <c r="AL633" t="s">
        <v>3800</v>
      </c>
      <c r="AM633" t="s">
        <v>3799</v>
      </c>
      <c r="AN633" t="s">
        <v>1501</v>
      </c>
      <c r="AO633" t="s">
        <v>3800</v>
      </c>
      <c r="AP633" s="18">
        <v>9.0558350600000004E-2</v>
      </c>
      <c r="AQ633" t="s">
        <v>123</v>
      </c>
      <c r="AR633" t="b">
        <f>ISNUMBER(SEARCH('Consulta Por Puntos Baloto'!$E$5,B633,1))</f>
        <v>0</v>
      </c>
      <c r="AS633">
        <f t="shared" si="18"/>
        <v>35</v>
      </c>
      <c r="AT633" t="str">
        <f t="shared" si="19"/>
        <v>Punto red</v>
      </c>
    </row>
    <row r="634" spans="1:46">
      <c r="A634" t="s">
        <v>3803</v>
      </c>
      <c r="B634" t="s">
        <v>3804</v>
      </c>
      <c r="C634" s="18">
        <v>0.43380281850000002</v>
      </c>
      <c r="D634" t="s">
        <v>1500</v>
      </c>
      <c r="E634" t="s">
        <v>1501</v>
      </c>
      <c r="F634" t="s">
        <v>1502</v>
      </c>
      <c r="G634" s="18">
        <v>0.67765742470000001</v>
      </c>
      <c r="H634" t="s">
        <v>64</v>
      </c>
      <c r="I634" t="s">
        <v>2636</v>
      </c>
      <c r="J634" t="s">
        <v>2637</v>
      </c>
      <c r="K634" s="18">
        <v>10.5985411378</v>
      </c>
      <c r="L634" t="s">
        <v>311</v>
      </c>
      <c r="M634" t="s">
        <v>130</v>
      </c>
      <c r="N634" t="s">
        <v>2660</v>
      </c>
      <c r="O634" s="18">
        <v>11.222320611300001</v>
      </c>
      <c r="P634" t="s">
        <v>2625</v>
      </c>
      <c r="Q634" t="s">
        <v>134</v>
      </c>
      <c r="R634" t="s">
        <v>2626</v>
      </c>
      <c r="S634" s="18">
        <v>10.5985411378</v>
      </c>
      <c r="T634" t="s">
        <v>311</v>
      </c>
      <c r="U634" t="s">
        <v>130</v>
      </c>
      <c r="V634" t="s">
        <v>312</v>
      </c>
      <c r="W634" s="18">
        <v>2.1554088331000001</v>
      </c>
      <c r="X634" t="s">
        <v>64</v>
      </c>
      <c r="Y634" t="s">
        <v>2636</v>
      </c>
      <c r="Z634" t="s">
        <v>3005</v>
      </c>
      <c r="AA634" s="18">
        <v>0.59648308110000003</v>
      </c>
      <c r="AB634" s="19" t="s">
        <v>2641</v>
      </c>
      <c r="AC634" t="s">
        <v>1501</v>
      </c>
      <c r="AD634" t="s">
        <v>2642</v>
      </c>
      <c r="AE634" s="18">
        <v>0.40445308200000002</v>
      </c>
      <c r="AF634" t="s">
        <v>3006</v>
      </c>
      <c r="AG634" t="s">
        <v>1501</v>
      </c>
      <c r="AH634" t="s">
        <v>3007</v>
      </c>
      <c r="AI634" s="18">
        <v>0.1363043562</v>
      </c>
      <c r="AJ634" t="s">
        <v>3805</v>
      </c>
      <c r="AK634" t="s">
        <v>1501</v>
      </c>
      <c r="AL634" t="s">
        <v>3806</v>
      </c>
      <c r="AM634" t="s">
        <v>3805</v>
      </c>
      <c r="AN634" t="s">
        <v>1501</v>
      </c>
      <c r="AO634" t="s">
        <v>3806</v>
      </c>
      <c r="AP634" s="18">
        <v>0.1363043562</v>
      </c>
      <c r="AQ634" t="s">
        <v>123</v>
      </c>
      <c r="AR634" t="b">
        <f>ISNUMBER(SEARCH('Consulta Por Puntos Baloto'!$E$5,B634,1))</f>
        <v>0</v>
      </c>
      <c r="AS634">
        <f t="shared" si="18"/>
        <v>35</v>
      </c>
      <c r="AT634" t="str">
        <f t="shared" si="19"/>
        <v>Punto red</v>
      </c>
    </row>
    <row r="635" spans="1:46">
      <c r="A635" t="s">
        <v>3807</v>
      </c>
      <c r="B635" t="s">
        <v>3808</v>
      </c>
      <c r="C635" s="18">
        <v>0.38447190530000003</v>
      </c>
      <c r="D635" t="s">
        <v>1500</v>
      </c>
      <c r="E635" t="s">
        <v>1501</v>
      </c>
      <c r="F635" t="s">
        <v>1502</v>
      </c>
      <c r="G635" s="18">
        <v>0.67361362989999995</v>
      </c>
      <c r="H635" t="s">
        <v>64</v>
      </c>
      <c r="I635" t="s">
        <v>2636</v>
      </c>
      <c r="J635" t="s">
        <v>2637</v>
      </c>
      <c r="K635" s="18">
        <v>11.0158854588</v>
      </c>
      <c r="L635" t="s">
        <v>311</v>
      </c>
      <c r="M635" t="s">
        <v>130</v>
      </c>
      <c r="N635" t="s">
        <v>2660</v>
      </c>
      <c r="O635" s="18">
        <v>11.6088582127</v>
      </c>
      <c r="P635" t="s">
        <v>2625</v>
      </c>
      <c r="Q635" t="s">
        <v>134</v>
      </c>
      <c r="R635" t="s">
        <v>2626</v>
      </c>
      <c r="S635" s="18">
        <v>11.0158854588</v>
      </c>
      <c r="T635" t="s">
        <v>311</v>
      </c>
      <c r="U635" t="s">
        <v>130</v>
      </c>
      <c r="V635" t="s">
        <v>312</v>
      </c>
      <c r="W635" s="18">
        <v>2.2876970940999999</v>
      </c>
      <c r="X635" t="s">
        <v>64</v>
      </c>
      <c r="Y635" t="s">
        <v>2636</v>
      </c>
      <c r="Z635" t="s">
        <v>3005</v>
      </c>
      <c r="AA635" s="18">
        <v>0.55151951649999997</v>
      </c>
      <c r="AB635" s="19" t="s">
        <v>2641</v>
      </c>
      <c r="AC635" t="s">
        <v>1501</v>
      </c>
      <c r="AD635" t="s">
        <v>2642</v>
      </c>
      <c r="AE635" s="18">
        <v>8.3176484300000006E-2</v>
      </c>
      <c r="AF635" t="s">
        <v>3006</v>
      </c>
      <c r="AG635" t="s">
        <v>1501</v>
      </c>
      <c r="AH635" t="s">
        <v>3007</v>
      </c>
      <c r="AI635" s="18">
        <v>8.3176484300000006E-2</v>
      </c>
      <c r="AJ635" t="s">
        <v>2058</v>
      </c>
      <c r="AK635" t="s">
        <v>1501</v>
      </c>
      <c r="AL635" t="s">
        <v>3809</v>
      </c>
      <c r="AM635" t="s">
        <v>3006</v>
      </c>
      <c r="AN635" t="s">
        <v>1501</v>
      </c>
      <c r="AO635" t="s">
        <v>3007</v>
      </c>
      <c r="AP635" s="18">
        <v>8.3176484300000006E-2</v>
      </c>
      <c r="AQ635" t="s">
        <v>123</v>
      </c>
      <c r="AR635" t="b">
        <f>ISNUMBER(SEARCH('Consulta Por Puntos Baloto'!$E$5,B635,1))</f>
        <v>0</v>
      </c>
      <c r="AS635">
        <f t="shared" si="18"/>
        <v>31</v>
      </c>
      <c r="AT635" t="str">
        <f t="shared" si="19"/>
        <v>Punto pago</v>
      </c>
    </row>
    <row r="636" spans="1:46">
      <c r="A636" t="s">
        <v>3807</v>
      </c>
      <c r="B636" t="s">
        <v>3808</v>
      </c>
      <c r="C636" s="18">
        <v>0.38447190530000003</v>
      </c>
      <c r="D636" t="s">
        <v>1500</v>
      </c>
      <c r="E636" t="s">
        <v>1501</v>
      </c>
      <c r="F636" t="s">
        <v>1502</v>
      </c>
      <c r="G636" s="18">
        <v>0.67361362989999995</v>
      </c>
      <c r="H636" t="s">
        <v>64</v>
      </c>
      <c r="I636" t="s">
        <v>2636</v>
      </c>
      <c r="J636" t="s">
        <v>2637</v>
      </c>
      <c r="K636" s="18">
        <v>11.0158854588</v>
      </c>
      <c r="L636" t="s">
        <v>311</v>
      </c>
      <c r="M636" t="s">
        <v>130</v>
      </c>
      <c r="N636" t="s">
        <v>2660</v>
      </c>
      <c r="O636" s="18">
        <v>11.6088582127</v>
      </c>
      <c r="P636" t="s">
        <v>2625</v>
      </c>
      <c r="Q636" t="s">
        <v>134</v>
      </c>
      <c r="R636" t="s">
        <v>2626</v>
      </c>
      <c r="S636" s="18">
        <v>11.0158854588</v>
      </c>
      <c r="T636" t="s">
        <v>311</v>
      </c>
      <c r="U636" t="s">
        <v>130</v>
      </c>
      <c r="V636" t="s">
        <v>312</v>
      </c>
      <c r="W636" s="18">
        <v>2.2876970940999999</v>
      </c>
      <c r="X636" t="s">
        <v>64</v>
      </c>
      <c r="Y636" t="s">
        <v>2636</v>
      </c>
      <c r="Z636" t="s">
        <v>3005</v>
      </c>
      <c r="AA636" s="18">
        <v>0.55151951649999997</v>
      </c>
      <c r="AB636" s="19" t="s">
        <v>2641</v>
      </c>
      <c r="AC636" t="s">
        <v>1501</v>
      </c>
      <c r="AD636" t="s">
        <v>2642</v>
      </c>
      <c r="AE636" s="18">
        <v>8.3176484300000006E-2</v>
      </c>
      <c r="AF636" t="s">
        <v>3006</v>
      </c>
      <c r="AG636" t="s">
        <v>1501</v>
      </c>
      <c r="AH636" t="s">
        <v>3007</v>
      </c>
      <c r="AI636" s="18">
        <v>8.3176484300000006E-2</v>
      </c>
      <c r="AJ636" t="s">
        <v>2058</v>
      </c>
      <c r="AK636" t="s">
        <v>1501</v>
      </c>
      <c r="AL636" t="s">
        <v>3809</v>
      </c>
      <c r="AM636" t="s">
        <v>2058</v>
      </c>
      <c r="AN636" t="s">
        <v>1501</v>
      </c>
      <c r="AO636" t="s">
        <v>3809</v>
      </c>
      <c r="AP636" s="18">
        <v>8.3176484300000006E-2</v>
      </c>
      <c r="AQ636" t="s">
        <v>123</v>
      </c>
      <c r="AR636" t="b">
        <f>ISNUMBER(SEARCH('Consulta Por Puntos Baloto'!$E$5,B636,1))</f>
        <v>0</v>
      </c>
      <c r="AS636">
        <f t="shared" si="18"/>
        <v>31</v>
      </c>
      <c r="AT636" t="str">
        <f t="shared" si="19"/>
        <v>Punto pago</v>
      </c>
    </row>
    <row r="637" spans="1:46">
      <c r="A637" t="s">
        <v>3810</v>
      </c>
      <c r="B637" t="s">
        <v>3811</v>
      </c>
      <c r="C637" s="18">
        <v>2.6471794169999998</v>
      </c>
      <c r="D637" t="s">
        <v>1500</v>
      </c>
      <c r="E637" t="s">
        <v>1501</v>
      </c>
      <c r="F637" t="s">
        <v>1502</v>
      </c>
      <c r="G637" s="18">
        <v>1.0258628695000001</v>
      </c>
      <c r="H637" t="s">
        <v>64</v>
      </c>
      <c r="I637" t="s">
        <v>2636</v>
      </c>
      <c r="J637" t="s">
        <v>3812</v>
      </c>
      <c r="K637" s="18">
        <v>12.5260546351</v>
      </c>
      <c r="L637" t="s">
        <v>311</v>
      </c>
      <c r="M637" t="s">
        <v>130</v>
      </c>
      <c r="N637" t="s">
        <v>2660</v>
      </c>
      <c r="O637" s="18">
        <v>13.458243552400001</v>
      </c>
      <c r="P637" t="s">
        <v>2625</v>
      </c>
      <c r="Q637" t="s">
        <v>134</v>
      </c>
      <c r="R637" t="s">
        <v>2626</v>
      </c>
      <c r="S637" s="18">
        <v>12.5260546351</v>
      </c>
      <c r="T637" t="s">
        <v>311</v>
      </c>
      <c r="U637" t="s">
        <v>130</v>
      </c>
      <c r="V637" t="s">
        <v>312</v>
      </c>
      <c r="W637" s="18">
        <v>0.96690962560000004</v>
      </c>
      <c r="X637" t="s">
        <v>64</v>
      </c>
      <c r="Y637" t="s">
        <v>2636</v>
      </c>
      <c r="Z637" t="s">
        <v>2640</v>
      </c>
      <c r="AA637" s="18">
        <v>2.4829656911</v>
      </c>
      <c r="AB637" s="19" t="s">
        <v>2641</v>
      </c>
      <c r="AC637" t="s">
        <v>1501</v>
      </c>
      <c r="AD637" t="s">
        <v>2642</v>
      </c>
      <c r="AE637" s="18">
        <v>1.3950716994000001</v>
      </c>
      <c r="AF637" t="s">
        <v>3813</v>
      </c>
      <c r="AG637" t="s">
        <v>1501</v>
      </c>
      <c r="AH637" t="s">
        <v>3814</v>
      </c>
      <c r="AI637" s="18">
        <v>7.6279776899999999E-2</v>
      </c>
      <c r="AJ637" t="s">
        <v>3815</v>
      </c>
      <c r="AK637" t="s">
        <v>1501</v>
      </c>
      <c r="AL637" t="s">
        <v>3816</v>
      </c>
      <c r="AM637" t="s">
        <v>3815</v>
      </c>
      <c r="AN637" t="s">
        <v>1501</v>
      </c>
      <c r="AO637" t="s">
        <v>3816</v>
      </c>
      <c r="AP637" s="18">
        <v>7.6279776899999999E-2</v>
      </c>
      <c r="AQ637" t="s">
        <v>123</v>
      </c>
      <c r="AR637" t="b">
        <f>ISNUMBER(SEARCH('Consulta Por Puntos Baloto'!$E$5,B637,1))</f>
        <v>0</v>
      </c>
      <c r="AS637">
        <f t="shared" si="18"/>
        <v>35</v>
      </c>
      <c r="AT637" t="str">
        <f t="shared" si="19"/>
        <v>Punto red</v>
      </c>
    </row>
    <row r="638" spans="1:46">
      <c r="A638" t="s">
        <v>3817</v>
      </c>
      <c r="B638" t="s">
        <v>3818</v>
      </c>
      <c r="C638" s="18">
        <v>0.99691657519999999</v>
      </c>
      <c r="D638" t="s">
        <v>1500</v>
      </c>
      <c r="E638" t="s">
        <v>1501</v>
      </c>
      <c r="F638" t="s">
        <v>1502</v>
      </c>
      <c r="G638" s="18">
        <v>0.7229340125</v>
      </c>
      <c r="H638" t="s">
        <v>64</v>
      </c>
      <c r="I638" t="s">
        <v>2636</v>
      </c>
      <c r="J638" t="s">
        <v>2637</v>
      </c>
      <c r="K638" s="18">
        <v>11.106793147399999</v>
      </c>
      <c r="L638" t="s">
        <v>311</v>
      </c>
      <c r="M638" t="s">
        <v>130</v>
      </c>
      <c r="N638" t="s">
        <v>2660</v>
      </c>
      <c r="O638" s="18">
        <v>11.904715334900001</v>
      </c>
      <c r="P638" t="s">
        <v>2625</v>
      </c>
      <c r="Q638" t="s">
        <v>134</v>
      </c>
      <c r="R638" t="s">
        <v>2626</v>
      </c>
      <c r="S638" s="18">
        <v>11.106793147399999</v>
      </c>
      <c r="T638" t="s">
        <v>311</v>
      </c>
      <c r="U638" t="s">
        <v>130</v>
      </c>
      <c r="V638" t="s">
        <v>312</v>
      </c>
      <c r="W638" s="18">
        <v>0.89322549929999995</v>
      </c>
      <c r="X638" t="s">
        <v>64</v>
      </c>
      <c r="Y638" t="s">
        <v>2636</v>
      </c>
      <c r="Z638" t="s">
        <v>3005</v>
      </c>
      <c r="AA638" s="18">
        <v>0.8457584735</v>
      </c>
      <c r="AB638" s="19" t="s">
        <v>2641</v>
      </c>
      <c r="AC638" t="s">
        <v>1501</v>
      </c>
      <c r="AD638" t="s">
        <v>2642</v>
      </c>
      <c r="AE638" s="18">
        <v>0.72182961580000005</v>
      </c>
      <c r="AF638" t="s">
        <v>3813</v>
      </c>
      <c r="AG638" t="s">
        <v>1501</v>
      </c>
      <c r="AH638" t="s">
        <v>3814</v>
      </c>
      <c r="AI638" s="18">
        <v>0.24536150479999999</v>
      </c>
      <c r="AJ638" t="s">
        <v>349</v>
      </c>
      <c r="AK638" t="s">
        <v>1501</v>
      </c>
      <c r="AL638" t="s">
        <v>3819</v>
      </c>
      <c r="AM638" t="s">
        <v>349</v>
      </c>
      <c r="AN638" t="s">
        <v>1501</v>
      </c>
      <c r="AO638" t="s">
        <v>3819</v>
      </c>
      <c r="AP638" s="18">
        <v>0.24536150479999999</v>
      </c>
      <c r="AQ638" t="s">
        <v>123</v>
      </c>
      <c r="AR638" t="b">
        <f>ISNUMBER(SEARCH('Consulta Por Puntos Baloto'!$E$5,B638,1))</f>
        <v>0</v>
      </c>
      <c r="AS638">
        <f t="shared" si="18"/>
        <v>35</v>
      </c>
      <c r="AT638" t="str">
        <f t="shared" si="19"/>
        <v>Punto red</v>
      </c>
    </row>
    <row r="639" spans="1:46">
      <c r="A639" t="s">
        <v>3820</v>
      </c>
      <c r="B639" t="s">
        <v>3821</v>
      </c>
      <c r="C639" s="18">
        <v>33.946729632199997</v>
      </c>
      <c r="D639" t="s">
        <v>3382</v>
      </c>
      <c r="E639" t="s">
        <v>3383</v>
      </c>
      <c r="F639" t="s">
        <v>3384</v>
      </c>
      <c r="G639" s="18">
        <v>43.007188000500001</v>
      </c>
      <c r="H639" t="s">
        <v>64</v>
      </c>
      <c r="I639" t="s">
        <v>2638</v>
      </c>
      <c r="J639" t="s">
        <v>2639</v>
      </c>
      <c r="K639" s="18">
        <v>43.007188000500001</v>
      </c>
      <c r="L639" t="s">
        <v>64</v>
      </c>
      <c r="M639" t="s">
        <v>2638</v>
      </c>
      <c r="N639" t="s">
        <v>2639</v>
      </c>
      <c r="O639" s="18">
        <v>61.214215748699999</v>
      </c>
      <c r="P639" t="s">
        <v>2588</v>
      </c>
      <c r="Q639" t="s">
        <v>134</v>
      </c>
      <c r="R639" t="s">
        <v>2589</v>
      </c>
      <c r="S639" s="18">
        <v>59.857193223400003</v>
      </c>
      <c r="T639" t="s">
        <v>311</v>
      </c>
      <c r="U639" t="s">
        <v>130</v>
      </c>
      <c r="V639" t="s">
        <v>312</v>
      </c>
      <c r="W639" s="18">
        <v>49.715143960699997</v>
      </c>
      <c r="X639" t="s">
        <v>64</v>
      </c>
      <c r="Y639" t="s">
        <v>313</v>
      </c>
      <c r="Z639" t="s">
        <v>314</v>
      </c>
      <c r="AA639" s="18">
        <v>55.461443686700001</v>
      </c>
      <c r="AB639" s="19" t="s">
        <v>2641</v>
      </c>
      <c r="AC639" t="s">
        <v>1501</v>
      </c>
      <c r="AD639" t="s">
        <v>2642</v>
      </c>
      <c r="AE639" s="18">
        <v>10.9839855255</v>
      </c>
      <c r="AF639" t="s">
        <v>3504</v>
      </c>
      <c r="AG639" t="s">
        <v>3505</v>
      </c>
      <c r="AH639" t="s">
        <v>3506</v>
      </c>
      <c r="AI639" s="18">
        <v>8.9718716399999995E-2</v>
      </c>
      <c r="AJ639" t="s">
        <v>3822</v>
      </c>
      <c r="AK639" t="s">
        <v>3823</v>
      </c>
      <c r="AL639" t="s">
        <v>3824</v>
      </c>
      <c r="AM639" t="s">
        <v>3822</v>
      </c>
      <c r="AN639" t="s">
        <v>3823</v>
      </c>
      <c r="AO639" t="s">
        <v>3824</v>
      </c>
      <c r="AP639" s="18">
        <v>8.9718716399999995E-2</v>
      </c>
      <c r="AQ639" t="s">
        <v>123</v>
      </c>
      <c r="AR639" t="b">
        <f>ISNUMBER(SEARCH('Consulta Por Puntos Baloto'!$E$5,B639,1))</f>
        <v>0</v>
      </c>
      <c r="AS639">
        <f t="shared" si="18"/>
        <v>35</v>
      </c>
      <c r="AT639" t="str">
        <f t="shared" si="19"/>
        <v>Punto red</v>
      </c>
    </row>
    <row r="640" spans="1:46">
      <c r="A640" t="s">
        <v>3825</v>
      </c>
      <c r="B640" t="s">
        <v>3826</v>
      </c>
      <c r="C640" s="18">
        <v>0.33334483640000001</v>
      </c>
      <c r="D640" t="s">
        <v>563</v>
      </c>
      <c r="E640" t="s">
        <v>128</v>
      </c>
      <c r="F640" t="s">
        <v>564</v>
      </c>
      <c r="G640" s="18">
        <v>0.35760731420000003</v>
      </c>
      <c r="H640" t="s">
        <v>64</v>
      </c>
      <c r="I640" t="s">
        <v>130</v>
      </c>
      <c r="J640" t="s">
        <v>569</v>
      </c>
      <c r="K640" s="18">
        <v>0.64540095389999996</v>
      </c>
      <c r="L640" t="s">
        <v>138</v>
      </c>
      <c r="M640" t="s">
        <v>130</v>
      </c>
      <c r="N640" t="s">
        <v>139</v>
      </c>
      <c r="O640" s="18">
        <v>1.2398142431000001</v>
      </c>
      <c r="P640" t="s">
        <v>453</v>
      </c>
      <c r="Q640" t="s">
        <v>134</v>
      </c>
      <c r="R640" t="s">
        <v>454</v>
      </c>
      <c r="S640" s="18">
        <v>1.3078931920000001</v>
      </c>
      <c r="T640" t="s">
        <v>136</v>
      </c>
      <c r="U640" t="s">
        <v>130</v>
      </c>
      <c r="V640" t="s">
        <v>137</v>
      </c>
      <c r="W640" s="18">
        <v>0.35760731420000003</v>
      </c>
      <c r="X640" t="s">
        <v>64</v>
      </c>
      <c r="Y640" t="s">
        <v>130</v>
      </c>
      <c r="Z640" t="s">
        <v>569</v>
      </c>
      <c r="AA640" s="18">
        <v>0.64540095389999996</v>
      </c>
      <c r="AB640" s="19" t="s">
        <v>455</v>
      </c>
      <c r="AC640" t="s">
        <v>128</v>
      </c>
      <c r="AD640" t="s">
        <v>456</v>
      </c>
      <c r="AE640" s="18">
        <v>0.40466484200000002</v>
      </c>
      <c r="AF640" t="s">
        <v>886</v>
      </c>
      <c r="AG640" t="s">
        <v>143</v>
      </c>
      <c r="AH640" t="s">
        <v>887</v>
      </c>
      <c r="AI640" s="18">
        <v>0.1061421131</v>
      </c>
      <c r="AJ640" t="s">
        <v>613</v>
      </c>
      <c r="AK640" t="s">
        <v>134</v>
      </c>
      <c r="AL640" t="s">
        <v>614</v>
      </c>
      <c r="AM640" t="s">
        <v>613</v>
      </c>
      <c r="AN640" t="s">
        <v>134</v>
      </c>
      <c r="AO640" t="s">
        <v>614</v>
      </c>
      <c r="AP640" s="18">
        <v>0.1061421131</v>
      </c>
      <c r="AQ640" t="s">
        <v>123</v>
      </c>
      <c r="AR640" t="b">
        <f>ISNUMBER(SEARCH('Consulta Por Puntos Baloto'!$E$5,B640,1))</f>
        <v>0</v>
      </c>
      <c r="AS640">
        <f t="shared" si="18"/>
        <v>35</v>
      </c>
      <c r="AT640" t="str">
        <f t="shared" si="19"/>
        <v>Punto red</v>
      </c>
    </row>
    <row r="641" spans="1:46">
      <c r="A641" t="s">
        <v>3827</v>
      </c>
      <c r="B641" t="s">
        <v>3828</v>
      </c>
      <c r="C641" s="18">
        <v>0.34313582149999999</v>
      </c>
      <c r="D641" t="s">
        <v>563</v>
      </c>
      <c r="E641" t="s">
        <v>128</v>
      </c>
      <c r="F641" t="s">
        <v>564</v>
      </c>
      <c r="G641" s="18">
        <v>0.35247953389999997</v>
      </c>
      <c r="H641" t="s">
        <v>64</v>
      </c>
      <c r="I641" t="s">
        <v>130</v>
      </c>
      <c r="J641" t="s">
        <v>569</v>
      </c>
      <c r="K641" s="18">
        <v>0.63391902970000003</v>
      </c>
      <c r="L641" t="s">
        <v>138</v>
      </c>
      <c r="M641" t="s">
        <v>130</v>
      </c>
      <c r="N641" t="s">
        <v>139</v>
      </c>
      <c r="O641" s="18">
        <v>1.2282989419000001</v>
      </c>
      <c r="P641" t="s">
        <v>453</v>
      </c>
      <c r="Q641" t="s">
        <v>134</v>
      </c>
      <c r="R641" t="s">
        <v>454</v>
      </c>
      <c r="S641" s="18">
        <v>1.2989741027999999</v>
      </c>
      <c r="T641" t="s">
        <v>136</v>
      </c>
      <c r="U641" t="s">
        <v>130</v>
      </c>
      <c r="V641" t="s">
        <v>137</v>
      </c>
      <c r="W641" s="18">
        <v>0.35247953389999997</v>
      </c>
      <c r="X641" t="s">
        <v>64</v>
      </c>
      <c r="Y641" t="s">
        <v>130</v>
      </c>
      <c r="Z641" t="s">
        <v>569</v>
      </c>
      <c r="AA641" s="18">
        <v>0.63391902970000003</v>
      </c>
      <c r="AB641" s="19" t="s">
        <v>455</v>
      </c>
      <c r="AC641" t="s">
        <v>128</v>
      </c>
      <c r="AD641" t="s">
        <v>456</v>
      </c>
      <c r="AE641" s="18">
        <v>0.4056029646</v>
      </c>
      <c r="AF641" t="s">
        <v>886</v>
      </c>
      <c r="AG641" t="s">
        <v>143</v>
      </c>
      <c r="AH641" t="s">
        <v>887</v>
      </c>
      <c r="AI641" s="18">
        <v>0.1138853207</v>
      </c>
      <c r="AJ641" t="s">
        <v>613</v>
      </c>
      <c r="AK641" t="s">
        <v>134</v>
      </c>
      <c r="AL641" t="s">
        <v>614</v>
      </c>
      <c r="AM641" t="s">
        <v>613</v>
      </c>
      <c r="AN641" t="s">
        <v>134</v>
      </c>
      <c r="AO641" t="s">
        <v>614</v>
      </c>
      <c r="AP641" s="18">
        <v>0.1138853207</v>
      </c>
      <c r="AQ641" t="s">
        <v>123</v>
      </c>
      <c r="AR641" t="b">
        <f>ISNUMBER(SEARCH('Consulta Por Puntos Baloto'!$E$5,B641,1))</f>
        <v>0</v>
      </c>
      <c r="AS641">
        <f t="shared" si="18"/>
        <v>35</v>
      </c>
      <c r="AT641" t="str">
        <f t="shared" si="19"/>
        <v>Punto red</v>
      </c>
    </row>
    <row r="642" spans="1:46">
      <c r="A642" t="s">
        <v>3829</v>
      </c>
      <c r="B642" t="s">
        <v>3830</v>
      </c>
      <c r="C642" s="18">
        <v>0.3286570566</v>
      </c>
      <c r="D642" t="s">
        <v>563</v>
      </c>
      <c r="E642" t="s">
        <v>128</v>
      </c>
      <c r="F642" t="s">
        <v>564</v>
      </c>
      <c r="G642" s="18">
        <v>0.373082837</v>
      </c>
      <c r="H642" t="s">
        <v>64</v>
      </c>
      <c r="I642" t="s">
        <v>130</v>
      </c>
      <c r="J642" t="s">
        <v>569</v>
      </c>
      <c r="K642" s="18">
        <v>0.63732420489999997</v>
      </c>
      <c r="L642" t="s">
        <v>138</v>
      </c>
      <c r="M642" t="s">
        <v>130</v>
      </c>
      <c r="N642" t="s">
        <v>139</v>
      </c>
      <c r="O642" s="18">
        <v>1.2342208962000001</v>
      </c>
      <c r="P642" t="s">
        <v>453</v>
      </c>
      <c r="Q642" t="s">
        <v>134</v>
      </c>
      <c r="R642" t="s">
        <v>454</v>
      </c>
      <c r="S642" s="18">
        <v>1.3158191449000001</v>
      </c>
      <c r="T642" t="s">
        <v>136</v>
      </c>
      <c r="U642" t="s">
        <v>130</v>
      </c>
      <c r="V642" t="s">
        <v>137</v>
      </c>
      <c r="W642" s="18">
        <v>0.373082837</v>
      </c>
      <c r="X642" t="s">
        <v>64</v>
      </c>
      <c r="Y642" t="s">
        <v>130</v>
      </c>
      <c r="Z642" t="s">
        <v>569</v>
      </c>
      <c r="AA642" s="18">
        <v>0.63732420489999997</v>
      </c>
      <c r="AB642" s="19" t="s">
        <v>455</v>
      </c>
      <c r="AC642" t="s">
        <v>128</v>
      </c>
      <c r="AD642" t="s">
        <v>456</v>
      </c>
      <c r="AE642" s="18">
        <v>0.3847659423</v>
      </c>
      <c r="AF642" t="s">
        <v>886</v>
      </c>
      <c r="AG642" t="s">
        <v>143</v>
      </c>
      <c r="AH642" t="s">
        <v>887</v>
      </c>
      <c r="AI642" s="18">
        <v>0.1126036126</v>
      </c>
      <c r="AJ642" t="s">
        <v>3339</v>
      </c>
      <c r="AK642" t="s">
        <v>134</v>
      </c>
      <c r="AL642" t="s">
        <v>3340</v>
      </c>
      <c r="AM642" t="s">
        <v>3339</v>
      </c>
      <c r="AN642" t="s">
        <v>134</v>
      </c>
      <c r="AO642" t="s">
        <v>3340</v>
      </c>
      <c r="AP642" s="18">
        <v>0.1126036126</v>
      </c>
      <c r="AQ642" t="s">
        <v>123</v>
      </c>
      <c r="AR642" t="b">
        <f>ISNUMBER(SEARCH('Consulta Por Puntos Baloto'!$E$5,B642,1))</f>
        <v>0</v>
      </c>
      <c r="AS642">
        <f t="shared" si="18"/>
        <v>35</v>
      </c>
      <c r="AT642" t="str">
        <f t="shared" si="19"/>
        <v>Punto red</v>
      </c>
    </row>
    <row r="643" spans="1:46">
      <c r="A643" t="s">
        <v>3831</v>
      </c>
      <c r="B643" t="s">
        <v>3832</v>
      </c>
      <c r="C643" s="18">
        <v>0.69732802459999998</v>
      </c>
      <c r="D643" t="s">
        <v>451</v>
      </c>
      <c r="E643" t="s">
        <v>128</v>
      </c>
      <c r="F643" t="s">
        <v>452</v>
      </c>
      <c r="G643" s="18">
        <v>0.24001916710000001</v>
      </c>
      <c r="H643" t="s">
        <v>64</v>
      </c>
      <c r="I643" t="s">
        <v>130</v>
      </c>
      <c r="J643" t="s">
        <v>654</v>
      </c>
      <c r="K643" s="18">
        <v>0.24001916710000001</v>
      </c>
      <c r="L643" t="s">
        <v>64</v>
      </c>
      <c r="M643" t="s">
        <v>130</v>
      </c>
      <c r="N643" t="s">
        <v>654</v>
      </c>
      <c r="O643" s="18">
        <v>0.67697313599999998</v>
      </c>
      <c r="P643" t="s">
        <v>453</v>
      </c>
      <c r="Q643" t="s">
        <v>134</v>
      </c>
      <c r="R643" t="s">
        <v>454</v>
      </c>
      <c r="S643" s="18">
        <v>0.59931595689999995</v>
      </c>
      <c r="T643" t="s">
        <v>136</v>
      </c>
      <c r="U643" t="s">
        <v>130</v>
      </c>
      <c r="V643" t="s">
        <v>137</v>
      </c>
      <c r="W643" s="18">
        <v>0.41663041429999997</v>
      </c>
      <c r="X643" t="s">
        <v>138</v>
      </c>
      <c r="Y643" t="s">
        <v>130</v>
      </c>
      <c r="Z643" t="s">
        <v>139</v>
      </c>
      <c r="AA643" s="18">
        <v>0.41663041429999997</v>
      </c>
      <c r="AB643" s="19" t="s">
        <v>455</v>
      </c>
      <c r="AC643" t="s">
        <v>128</v>
      </c>
      <c r="AD643" t="s">
        <v>456</v>
      </c>
      <c r="AE643" s="18">
        <v>8.46556646E-2</v>
      </c>
      <c r="AF643" t="s">
        <v>655</v>
      </c>
      <c r="AG643" t="s">
        <v>143</v>
      </c>
      <c r="AH643" t="s">
        <v>656</v>
      </c>
      <c r="AI643" s="18">
        <v>0.160985516</v>
      </c>
      <c r="AJ643" t="s">
        <v>657</v>
      </c>
      <c r="AK643" t="s">
        <v>134</v>
      </c>
      <c r="AL643" t="s">
        <v>658</v>
      </c>
      <c r="AM643" t="s">
        <v>655</v>
      </c>
      <c r="AN643" t="s">
        <v>143</v>
      </c>
      <c r="AO643" t="s">
        <v>656</v>
      </c>
      <c r="AP643" s="18">
        <v>8.46556646E-2</v>
      </c>
      <c r="AQ643" t="s">
        <v>123</v>
      </c>
      <c r="AR643" t="b">
        <f>ISNUMBER(SEARCH('Consulta Por Puntos Baloto'!$E$5,B643,1))</f>
        <v>0</v>
      </c>
      <c r="AS643">
        <f t="shared" ref="AS643:AS706" si="20">MATCH(AP643,A643:AL643,0)</f>
        <v>31</v>
      </c>
      <c r="AT643" t="str">
        <f t="shared" ref="AT643:AT706" si="21">+VLOOKUP(AS643,$AW$2:$AX$10,2,0)</f>
        <v>Punto pago</v>
      </c>
    </row>
    <row r="644" spans="1:46">
      <c r="A644" t="s">
        <v>3833</v>
      </c>
      <c r="B644" t="s">
        <v>3834</v>
      </c>
      <c r="C644" s="18">
        <v>1.2208218787</v>
      </c>
      <c r="D644" t="s">
        <v>541</v>
      </c>
      <c r="E644" t="s">
        <v>128</v>
      </c>
      <c r="F644" t="s">
        <v>542</v>
      </c>
      <c r="G644" s="18">
        <v>1.4282983343</v>
      </c>
      <c r="H644" t="s">
        <v>64</v>
      </c>
      <c r="I644" t="s">
        <v>130</v>
      </c>
      <c r="J644" t="s">
        <v>370</v>
      </c>
      <c r="K644" s="18">
        <v>1.4282983343</v>
      </c>
      <c r="L644" t="s">
        <v>64</v>
      </c>
      <c r="M644" t="s">
        <v>130</v>
      </c>
      <c r="N644" t="s">
        <v>370</v>
      </c>
      <c r="O644" s="18">
        <v>2.6857705508</v>
      </c>
      <c r="P644" t="s">
        <v>133</v>
      </c>
      <c r="Q644" t="s">
        <v>134</v>
      </c>
      <c r="R644" t="s">
        <v>135</v>
      </c>
      <c r="S644" s="18">
        <v>3.0320974287000002</v>
      </c>
      <c r="T644" t="s">
        <v>136</v>
      </c>
      <c r="U644" t="s">
        <v>130</v>
      </c>
      <c r="V644" t="s">
        <v>137</v>
      </c>
      <c r="W644" s="18">
        <v>2.0458707857</v>
      </c>
      <c r="X644" t="s">
        <v>64</v>
      </c>
      <c r="Y644" t="s">
        <v>130</v>
      </c>
      <c r="Z644" t="s">
        <v>569</v>
      </c>
      <c r="AA644" s="18">
        <v>1.2361748233000001</v>
      </c>
      <c r="AB644" t="s">
        <v>818</v>
      </c>
      <c r="AC644" t="s">
        <v>128</v>
      </c>
      <c r="AD644" t="s">
        <v>819</v>
      </c>
      <c r="AE644" s="18">
        <v>0.23462017509999999</v>
      </c>
      <c r="AF644" t="s">
        <v>3835</v>
      </c>
      <c r="AG644" t="s">
        <v>143</v>
      </c>
      <c r="AH644" t="s">
        <v>3836</v>
      </c>
      <c r="AI644" s="18">
        <v>0.46614784770000001</v>
      </c>
      <c r="AJ644" t="s">
        <v>3837</v>
      </c>
      <c r="AK644" t="s">
        <v>134</v>
      </c>
      <c r="AL644" t="s">
        <v>3838</v>
      </c>
      <c r="AM644" t="s">
        <v>3835</v>
      </c>
      <c r="AN644" t="s">
        <v>143</v>
      </c>
      <c r="AO644" t="s">
        <v>3836</v>
      </c>
      <c r="AP644" s="18">
        <v>0.23462017509999999</v>
      </c>
      <c r="AQ644" t="s">
        <v>123</v>
      </c>
      <c r="AR644" t="b">
        <f>ISNUMBER(SEARCH('Consulta Por Puntos Baloto'!$E$5,B644,1))</f>
        <v>0</v>
      </c>
      <c r="AS644">
        <f t="shared" si="20"/>
        <v>31</v>
      </c>
      <c r="AT644" t="str">
        <f t="shared" si="21"/>
        <v>Punto pago</v>
      </c>
    </row>
    <row r="645" spans="1:46">
      <c r="A645" t="s">
        <v>3839</v>
      </c>
      <c r="B645" t="s">
        <v>3840</v>
      </c>
      <c r="C645" s="18">
        <v>6.1444010858000002</v>
      </c>
      <c r="D645" t="s">
        <v>508</v>
      </c>
      <c r="E645" t="s">
        <v>509</v>
      </c>
      <c r="F645" t="s">
        <v>510</v>
      </c>
      <c r="G645" s="18">
        <v>1.1788000504</v>
      </c>
      <c r="H645" t="s">
        <v>64</v>
      </c>
      <c r="I645" t="s">
        <v>130</v>
      </c>
      <c r="J645" t="s">
        <v>511</v>
      </c>
      <c r="K645" s="18">
        <v>3.8769245957999998</v>
      </c>
      <c r="L645" t="s">
        <v>64</v>
      </c>
      <c r="M645" t="s">
        <v>130</v>
      </c>
      <c r="N645" t="s">
        <v>512</v>
      </c>
      <c r="O645" s="18">
        <v>4.7237557832999997</v>
      </c>
      <c r="P645" t="s">
        <v>513</v>
      </c>
      <c r="Q645" t="s">
        <v>509</v>
      </c>
      <c r="R645" t="s">
        <v>514</v>
      </c>
      <c r="S645" s="18">
        <v>4.4579041409000002</v>
      </c>
      <c r="T645" t="s">
        <v>515</v>
      </c>
      <c r="U645" t="s">
        <v>130</v>
      </c>
      <c r="V645" t="s">
        <v>516</v>
      </c>
      <c r="W645" s="18">
        <v>1.5405025119</v>
      </c>
      <c r="X645" t="s">
        <v>64</v>
      </c>
      <c r="Y645" t="s">
        <v>130</v>
      </c>
      <c r="Z645" t="s">
        <v>517</v>
      </c>
      <c r="AA645" s="18">
        <v>4.4579041409000002</v>
      </c>
      <c r="AB645" t="s">
        <v>518</v>
      </c>
      <c r="AC645" t="s">
        <v>128</v>
      </c>
      <c r="AD645" t="s">
        <v>519</v>
      </c>
      <c r="AE645" s="18">
        <v>0.21544468959999999</v>
      </c>
      <c r="AF645" t="s">
        <v>3841</v>
      </c>
      <c r="AG645" t="s">
        <v>143</v>
      </c>
      <c r="AH645" t="s">
        <v>3842</v>
      </c>
      <c r="AI645" s="18">
        <v>6.3814680700000001E-2</v>
      </c>
      <c r="AJ645" t="s">
        <v>3843</v>
      </c>
      <c r="AK645" t="s">
        <v>134</v>
      </c>
      <c r="AL645" t="s">
        <v>3844</v>
      </c>
      <c r="AM645" t="s">
        <v>3843</v>
      </c>
      <c r="AN645" t="s">
        <v>134</v>
      </c>
      <c r="AO645" t="s">
        <v>3844</v>
      </c>
      <c r="AP645" s="18">
        <v>6.3814680700000001E-2</v>
      </c>
      <c r="AQ645" t="s">
        <v>123</v>
      </c>
      <c r="AR645" t="b">
        <f>ISNUMBER(SEARCH('Consulta Por Puntos Baloto'!$E$5,B645,1))</f>
        <v>0</v>
      </c>
      <c r="AS645">
        <f t="shared" si="20"/>
        <v>35</v>
      </c>
      <c r="AT645" t="str">
        <f t="shared" si="21"/>
        <v>Punto red</v>
      </c>
    </row>
    <row r="646" spans="1:46">
      <c r="A646" t="s">
        <v>3845</v>
      </c>
      <c r="B646" t="s">
        <v>3846</v>
      </c>
      <c r="C646" s="18">
        <v>6.0081170647000004</v>
      </c>
      <c r="D646" t="s">
        <v>526</v>
      </c>
      <c r="E646" t="s">
        <v>128</v>
      </c>
      <c r="F646" t="s">
        <v>527</v>
      </c>
      <c r="G646" s="18">
        <v>0.66450765840000003</v>
      </c>
      <c r="H646" t="s">
        <v>64</v>
      </c>
      <c r="I646" t="s">
        <v>130</v>
      </c>
      <c r="J646" t="s">
        <v>543</v>
      </c>
      <c r="K646" s="18">
        <v>2.4293023260000002</v>
      </c>
      <c r="L646" t="s">
        <v>64</v>
      </c>
      <c r="M646" t="s">
        <v>130</v>
      </c>
      <c r="N646" t="s">
        <v>512</v>
      </c>
      <c r="O646" s="18">
        <v>3.5501161507000001</v>
      </c>
      <c r="P646" t="s">
        <v>530</v>
      </c>
      <c r="Q646" t="s">
        <v>134</v>
      </c>
      <c r="R646" t="s">
        <v>531</v>
      </c>
      <c r="S646" s="18">
        <v>2.7364676028999999</v>
      </c>
      <c r="T646" t="s">
        <v>515</v>
      </c>
      <c r="U646" t="s">
        <v>130</v>
      </c>
      <c r="V646" t="s">
        <v>516</v>
      </c>
      <c r="W646" s="18">
        <v>2.1498131315000002</v>
      </c>
      <c r="X646" t="s">
        <v>64</v>
      </c>
      <c r="Y646" t="s">
        <v>130</v>
      </c>
      <c r="Z646" t="s">
        <v>517</v>
      </c>
      <c r="AA646" s="18">
        <v>2.6360440325000001</v>
      </c>
      <c r="AB646" t="s">
        <v>533</v>
      </c>
      <c r="AC646" t="s">
        <v>128</v>
      </c>
      <c r="AD646" t="s">
        <v>534</v>
      </c>
      <c r="AE646" s="18">
        <v>0.21203614400000001</v>
      </c>
      <c r="AF646" t="s">
        <v>767</v>
      </c>
      <c r="AG646" t="s">
        <v>143</v>
      </c>
      <c r="AH646" t="s">
        <v>768</v>
      </c>
      <c r="AI646" s="18">
        <v>0.18945281929999999</v>
      </c>
      <c r="AJ646" t="s">
        <v>3847</v>
      </c>
      <c r="AK646" t="s">
        <v>134</v>
      </c>
      <c r="AL646" t="s">
        <v>3848</v>
      </c>
      <c r="AM646" t="s">
        <v>3847</v>
      </c>
      <c r="AN646" t="s">
        <v>134</v>
      </c>
      <c r="AO646" t="s">
        <v>3848</v>
      </c>
      <c r="AP646" s="18">
        <v>0.18945281929999999</v>
      </c>
      <c r="AQ646" t="s">
        <v>123</v>
      </c>
      <c r="AR646" t="b">
        <f>ISNUMBER(SEARCH('Consulta Por Puntos Baloto'!$E$5,B646,1))</f>
        <v>0</v>
      </c>
      <c r="AS646">
        <f t="shared" si="20"/>
        <v>35</v>
      </c>
      <c r="AT646" t="str">
        <f t="shared" si="21"/>
        <v>Punto red</v>
      </c>
    </row>
    <row r="647" spans="1:46">
      <c r="A647" t="s">
        <v>3849</v>
      </c>
      <c r="B647" t="s">
        <v>3850</v>
      </c>
      <c r="C647" s="18">
        <v>2.1199961035000001</v>
      </c>
      <c r="D647" t="s">
        <v>584</v>
      </c>
      <c r="E647" t="s">
        <v>128</v>
      </c>
      <c r="F647" t="s">
        <v>585</v>
      </c>
      <c r="G647" s="18">
        <v>0.48109566990000002</v>
      </c>
      <c r="H647" t="s">
        <v>64</v>
      </c>
      <c r="I647" t="s">
        <v>130</v>
      </c>
      <c r="J647" t="s">
        <v>629</v>
      </c>
      <c r="K647" s="18">
        <v>0.4853592222</v>
      </c>
      <c r="L647" t="s">
        <v>64</v>
      </c>
      <c r="M647" t="s">
        <v>130</v>
      </c>
      <c r="N647" t="s">
        <v>629</v>
      </c>
      <c r="O647" s="18">
        <v>4.3901062503999997</v>
      </c>
      <c r="P647" t="s">
        <v>588</v>
      </c>
      <c r="Q647" t="s">
        <v>134</v>
      </c>
      <c r="R647" t="s">
        <v>589</v>
      </c>
      <c r="S647" s="18">
        <v>1.668906641</v>
      </c>
      <c r="T647" t="s">
        <v>469</v>
      </c>
      <c r="U647" t="s">
        <v>130</v>
      </c>
      <c r="V647" t="s">
        <v>470</v>
      </c>
      <c r="W647" s="18">
        <v>4.4265570975999999</v>
      </c>
      <c r="X647" t="s">
        <v>64</v>
      </c>
      <c r="Y647" t="s">
        <v>130</v>
      </c>
      <c r="Z647" t="s">
        <v>590</v>
      </c>
      <c r="AA647" s="18">
        <v>1.668906641</v>
      </c>
      <c r="AB647" t="s">
        <v>591</v>
      </c>
      <c r="AC647" t="s">
        <v>128</v>
      </c>
      <c r="AD647" t="s">
        <v>592</v>
      </c>
      <c r="AE647" s="18">
        <v>0.1062299833</v>
      </c>
      <c r="AF647" t="s">
        <v>3851</v>
      </c>
      <c r="AG647" t="s">
        <v>143</v>
      </c>
      <c r="AH647" t="s">
        <v>3852</v>
      </c>
      <c r="AI647" s="18">
        <v>4.2854928100000002E-2</v>
      </c>
      <c r="AJ647" t="s">
        <v>3853</v>
      </c>
      <c r="AK647" t="s">
        <v>134</v>
      </c>
      <c r="AL647" t="s">
        <v>3854</v>
      </c>
      <c r="AM647" t="s">
        <v>3853</v>
      </c>
      <c r="AN647" t="s">
        <v>134</v>
      </c>
      <c r="AO647" t="s">
        <v>3854</v>
      </c>
      <c r="AP647" s="18">
        <v>4.2854928100000002E-2</v>
      </c>
      <c r="AQ647" t="s">
        <v>123</v>
      </c>
      <c r="AR647" t="b">
        <f>ISNUMBER(SEARCH('Consulta Por Puntos Baloto'!$E$5,B647,1))</f>
        <v>0</v>
      </c>
      <c r="AS647">
        <f t="shared" si="20"/>
        <v>35</v>
      </c>
      <c r="AT647" t="str">
        <f t="shared" si="21"/>
        <v>Punto red</v>
      </c>
    </row>
    <row r="648" spans="1:46">
      <c r="A648" t="s">
        <v>3855</v>
      </c>
      <c r="B648" t="s">
        <v>3856</v>
      </c>
      <c r="C648" s="18">
        <v>1.4425780277</v>
      </c>
      <c r="D648" t="s">
        <v>563</v>
      </c>
      <c r="E648" t="s">
        <v>128</v>
      </c>
      <c r="F648" t="s">
        <v>564</v>
      </c>
      <c r="G648" s="18">
        <v>0.66178918679999998</v>
      </c>
      <c r="H648" t="s">
        <v>565</v>
      </c>
      <c r="I648" t="s">
        <v>130</v>
      </c>
      <c r="J648" t="s">
        <v>566</v>
      </c>
      <c r="K648" s="18">
        <v>0.94337895380000003</v>
      </c>
      <c r="L648" t="s">
        <v>567</v>
      </c>
      <c r="M648" t="s">
        <v>130</v>
      </c>
      <c r="N648" t="s">
        <v>568</v>
      </c>
      <c r="O648" s="18">
        <v>1.3215292377000001</v>
      </c>
      <c r="P648" t="s">
        <v>441</v>
      </c>
      <c r="Q648" t="s">
        <v>134</v>
      </c>
      <c r="R648" t="s">
        <v>442</v>
      </c>
      <c r="S648" s="18">
        <v>2.4902862889000001</v>
      </c>
      <c r="T648" t="s">
        <v>136</v>
      </c>
      <c r="U648" t="s">
        <v>130</v>
      </c>
      <c r="V648" t="s">
        <v>137</v>
      </c>
      <c r="W648" s="18">
        <v>1.2934579987999999</v>
      </c>
      <c r="X648" t="s">
        <v>64</v>
      </c>
      <c r="Y648" t="s">
        <v>130</v>
      </c>
      <c r="Z648" t="s">
        <v>209</v>
      </c>
      <c r="AA648" s="18">
        <v>0.66178918679999998</v>
      </c>
      <c r="AB648" s="19" t="s">
        <v>443</v>
      </c>
      <c r="AC648" t="s">
        <v>128</v>
      </c>
      <c r="AD648" t="s">
        <v>444</v>
      </c>
      <c r="AE648" s="18">
        <v>0.14624444819999999</v>
      </c>
      <c r="AF648" t="s">
        <v>929</v>
      </c>
      <c r="AG648" t="s">
        <v>143</v>
      </c>
      <c r="AH648" t="s">
        <v>930</v>
      </c>
      <c r="AI648" s="18">
        <v>0.19075231570000001</v>
      </c>
      <c r="AJ648" t="s">
        <v>3857</v>
      </c>
      <c r="AK648" t="s">
        <v>134</v>
      </c>
      <c r="AL648" t="s">
        <v>3858</v>
      </c>
      <c r="AM648" t="s">
        <v>929</v>
      </c>
      <c r="AN648" t="s">
        <v>143</v>
      </c>
      <c r="AO648" t="s">
        <v>930</v>
      </c>
      <c r="AP648" s="18">
        <v>0.14624444819999999</v>
      </c>
      <c r="AQ648" t="s">
        <v>123</v>
      </c>
      <c r="AR648" t="b">
        <f>ISNUMBER(SEARCH('Consulta Por Puntos Baloto'!$E$5,B648,1))</f>
        <v>0</v>
      </c>
      <c r="AS648">
        <f t="shared" si="20"/>
        <v>31</v>
      </c>
      <c r="AT648" t="str">
        <f t="shared" si="21"/>
        <v>Punto pago</v>
      </c>
    </row>
    <row r="649" spans="1:46">
      <c r="A649" t="s">
        <v>3859</v>
      </c>
      <c r="B649" t="s">
        <v>3860</v>
      </c>
      <c r="C649" s="18">
        <v>6.5003604927999996</v>
      </c>
      <c r="D649" t="s">
        <v>127</v>
      </c>
      <c r="E649" t="s">
        <v>128</v>
      </c>
      <c r="F649" t="s">
        <v>129</v>
      </c>
      <c r="G649" s="18">
        <v>0.26526458450000001</v>
      </c>
      <c r="H649" t="s">
        <v>64</v>
      </c>
      <c r="I649" t="s">
        <v>130</v>
      </c>
      <c r="J649" t="s">
        <v>369</v>
      </c>
      <c r="K649" s="18">
        <v>7.8060641257999999</v>
      </c>
      <c r="L649" t="s">
        <v>64</v>
      </c>
      <c r="M649" t="s">
        <v>130</v>
      </c>
      <c r="N649" t="s">
        <v>370</v>
      </c>
      <c r="O649" s="18">
        <v>6.2529539727000003</v>
      </c>
      <c r="P649" t="s">
        <v>133</v>
      </c>
      <c r="Q649" t="s">
        <v>134</v>
      </c>
      <c r="R649" t="s">
        <v>135</v>
      </c>
      <c r="S649" s="18">
        <v>8.3848657868000007</v>
      </c>
      <c r="T649" t="s">
        <v>371</v>
      </c>
      <c r="U649" t="s">
        <v>130</v>
      </c>
      <c r="V649" t="s">
        <v>372</v>
      </c>
      <c r="W649" s="18">
        <v>7.0092998238000002</v>
      </c>
      <c r="X649" t="s">
        <v>64</v>
      </c>
      <c r="Y649" t="s">
        <v>130</v>
      </c>
      <c r="Z649" t="s">
        <v>373</v>
      </c>
      <c r="AA649" s="18">
        <v>6.6752839037999996</v>
      </c>
      <c r="AB649" t="s">
        <v>140</v>
      </c>
      <c r="AC649" t="s">
        <v>128</v>
      </c>
      <c r="AD649" t="s">
        <v>141</v>
      </c>
      <c r="AE649" s="18">
        <v>0.1618518203</v>
      </c>
      <c r="AF649" t="s">
        <v>557</v>
      </c>
      <c r="AG649" t="s">
        <v>143</v>
      </c>
      <c r="AH649" t="s">
        <v>558</v>
      </c>
      <c r="AI649" s="18">
        <v>7.7721245499999994E-2</v>
      </c>
      <c r="AJ649" t="s">
        <v>559</v>
      </c>
      <c r="AK649" t="s">
        <v>134</v>
      </c>
      <c r="AL649" t="s">
        <v>560</v>
      </c>
      <c r="AM649" t="s">
        <v>559</v>
      </c>
      <c r="AN649" t="s">
        <v>134</v>
      </c>
      <c r="AO649" t="s">
        <v>560</v>
      </c>
      <c r="AP649" s="18">
        <v>7.7721245499999994E-2</v>
      </c>
      <c r="AQ649" t="s">
        <v>123</v>
      </c>
      <c r="AR649" t="b">
        <f>ISNUMBER(SEARCH('Consulta Por Puntos Baloto'!$E$5,B649,1))</f>
        <v>0</v>
      </c>
      <c r="AS649">
        <f t="shared" si="20"/>
        <v>35</v>
      </c>
      <c r="AT649" t="str">
        <f t="shared" si="21"/>
        <v>Punto red</v>
      </c>
    </row>
    <row r="650" spans="1:46">
      <c r="A650" t="s">
        <v>3861</v>
      </c>
      <c r="B650" t="s">
        <v>3862</v>
      </c>
      <c r="C650" s="18">
        <v>4.1704252629000003</v>
      </c>
      <c r="D650" t="s">
        <v>541</v>
      </c>
      <c r="E650" t="s">
        <v>128</v>
      </c>
      <c r="F650" t="s">
        <v>542</v>
      </c>
      <c r="G650" s="18">
        <v>0.64355071340000003</v>
      </c>
      <c r="H650" t="s">
        <v>64</v>
      </c>
      <c r="I650" t="s">
        <v>130</v>
      </c>
      <c r="J650" t="s">
        <v>512</v>
      </c>
      <c r="K650" s="18">
        <v>0.65552912200000002</v>
      </c>
      <c r="L650" t="s">
        <v>64</v>
      </c>
      <c r="M650" t="s">
        <v>130</v>
      </c>
      <c r="N650" t="s">
        <v>512</v>
      </c>
      <c r="O650" s="18">
        <v>4.6424552386000002</v>
      </c>
      <c r="P650" t="s">
        <v>133</v>
      </c>
      <c r="Q650" t="s">
        <v>134</v>
      </c>
      <c r="R650" t="s">
        <v>135</v>
      </c>
      <c r="S650" s="18">
        <v>1.5079563583</v>
      </c>
      <c r="T650" t="s">
        <v>371</v>
      </c>
      <c r="U650" t="s">
        <v>130</v>
      </c>
      <c r="V650" t="s">
        <v>372</v>
      </c>
      <c r="W650" s="18">
        <v>1.3060505416999999</v>
      </c>
      <c r="X650" t="s">
        <v>64</v>
      </c>
      <c r="Y650" t="s">
        <v>130</v>
      </c>
      <c r="Z650" t="s">
        <v>373</v>
      </c>
      <c r="AA650" s="18">
        <v>1.8098608780000001</v>
      </c>
      <c r="AB650" s="19" t="s">
        <v>963</v>
      </c>
      <c r="AC650" t="s">
        <v>128</v>
      </c>
      <c r="AD650" t="s">
        <v>964</v>
      </c>
      <c r="AE650" s="18">
        <v>0.18485999219999999</v>
      </c>
      <c r="AF650" t="s">
        <v>2529</v>
      </c>
      <c r="AG650" t="s">
        <v>143</v>
      </c>
      <c r="AH650" t="s">
        <v>2530</v>
      </c>
      <c r="AI650" s="18">
        <v>0.37054505640000002</v>
      </c>
      <c r="AJ650" t="s">
        <v>2923</v>
      </c>
      <c r="AK650" t="s">
        <v>134</v>
      </c>
      <c r="AL650" t="s">
        <v>2924</v>
      </c>
      <c r="AM650" t="s">
        <v>2529</v>
      </c>
      <c r="AN650" t="s">
        <v>143</v>
      </c>
      <c r="AO650" t="s">
        <v>2530</v>
      </c>
      <c r="AP650" s="18">
        <v>0.18485999219999999</v>
      </c>
      <c r="AQ650" t="s">
        <v>123</v>
      </c>
      <c r="AR650" t="b">
        <f>ISNUMBER(SEARCH('Consulta Por Puntos Baloto'!$E$5,B650,1))</f>
        <v>0</v>
      </c>
      <c r="AS650">
        <f t="shared" si="20"/>
        <v>31</v>
      </c>
      <c r="AT650" t="str">
        <f t="shared" si="21"/>
        <v>Punto pago</v>
      </c>
    </row>
    <row r="651" spans="1:46">
      <c r="A651" t="s">
        <v>3863</v>
      </c>
      <c r="B651" t="s">
        <v>3864</v>
      </c>
      <c r="C651" s="18">
        <v>4.3535648130000002</v>
      </c>
      <c r="D651" t="s">
        <v>526</v>
      </c>
      <c r="E651" t="s">
        <v>128</v>
      </c>
      <c r="F651" t="s">
        <v>527</v>
      </c>
      <c r="G651" s="18">
        <v>0.75282145359999997</v>
      </c>
      <c r="H651" t="s">
        <v>64</v>
      </c>
      <c r="I651" t="s">
        <v>130</v>
      </c>
      <c r="J651" t="s">
        <v>3865</v>
      </c>
      <c r="K651" s="18">
        <v>1.4107176847</v>
      </c>
      <c r="L651" t="s">
        <v>64</v>
      </c>
      <c r="M651" t="s">
        <v>130</v>
      </c>
      <c r="N651" t="s">
        <v>512</v>
      </c>
      <c r="O651" s="18">
        <v>2.9534873634999999</v>
      </c>
      <c r="P651" t="s">
        <v>1300</v>
      </c>
      <c r="Q651" t="s">
        <v>134</v>
      </c>
      <c r="R651" t="s">
        <v>1301</v>
      </c>
      <c r="S651" s="18">
        <v>2.6222325334000001</v>
      </c>
      <c r="T651" t="s">
        <v>371</v>
      </c>
      <c r="U651" t="s">
        <v>130</v>
      </c>
      <c r="V651" t="s">
        <v>372</v>
      </c>
      <c r="W651" s="18">
        <v>1.7435851488</v>
      </c>
      <c r="X651" t="s">
        <v>64</v>
      </c>
      <c r="Y651" t="s">
        <v>130</v>
      </c>
      <c r="Z651" t="s">
        <v>532</v>
      </c>
      <c r="AA651" s="18">
        <v>1.548766791</v>
      </c>
      <c r="AB651" t="s">
        <v>1333</v>
      </c>
      <c r="AC651" t="s">
        <v>128</v>
      </c>
      <c r="AD651" t="s">
        <v>1334</v>
      </c>
      <c r="AE651" s="18">
        <v>5.9849444500000001E-2</v>
      </c>
      <c r="AF651" t="s">
        <v>3866</v>
      </c>
      <c r="AG651" t="s">
        <v>143</v>
      </c>
      <c r="AH651" t="s">
        <v>3867</v>
      </c>
      <c r="AI651" s="18">
        <v>7.3834389E-2</v>
      </c>
      <c r="AJ651" t="s">
        <v>3868</v>
      </c>
      <c r="AK651" t="s">
        <v>134</v>
      </c>
      <c r="AL651" t="s">
        <v>3869</v>
      </c>
      <c r="AM651" t="s">
        <v>3866</v>
      </c>
      <c r="AN651" t="s">
        <v>143</v>
      </c>
      <c r="AO651" t="s">
        <v>3867</v>
      </c>
      <c r="AP651" s="18">
        <v>5.9849444500000001E-2</v>
      </c>
      <c r="AQ651" t="s">
        <v>123</v>
      </c>
      <c r="AR651" t="b">
        <f>ISNUMBER(SEARCH('Consulta Por Puntos Baloto'!$E$5,B651,1))</f>
        <v>0</v>
      </c>
      <c r="AS651">
        <f t="shared" si="20"/>
        <v>31</v>
      </c>
      <c r="AT651" t="str">
        <f t="shared" si="21"/>
        <v>Punto pago</v>
      </c>
    </row>
    <row r="652" spans="1:46">
      <c r="A652" t="s">
        <v>3870</v>
      </c>
      <c r="B652" t="s">
        <v>3871</v>
      </c>
      <c r="C652" s="18">
        <v>1.2169361331999999</v>
      </c>
      <c r="D652" t="s">
        <v>541</v>
      </c>
      <c r="E652" t="s">
        <v>128</v>
      </c>
      <c r="F652" t="s">
        <v>542</v>
      </c>
      <c r="G652" s="18">
        <v>0.47256779669999999</v>
      </c>
      <c r="H652" t="s">
        <v>205</v>
      </c>
      <c r="I652" t="s">
        <v>130</v>
      </c>
      <c r="J652" t="s">
        <v>206</v>
      </c>
      <c r="K652" s="18">
        <v>1.0135495849</v>
      </c>
      <c r="L652" t="s">
        <v>64</v>
      </c>
      <c r="M652" t="s">
        <v>130</v>
      </c>
      <c r="N652" t="s">
        <v>370</v>
      </c>
      <c r="O652" s="18">
        <v>1.5793785570000001</v>
      </c>
      <c r="P652" t="s">
        <v>133</v>
      </c>
      <c r="Q652" t="s">
        <v>134</v>
      </c>
      <c r="R652" t="s">
        <v>135</v>
      </c>
      <c r="S652" s="18">
        <v>2.1043581023</v>
      </c>
      <c r="T652" t="s">
        <v>371</v>
      </c>
      <c r="U652" t="s">
        <v>130</v>
      </c>
      <c r="V652" t="s">
        <v>372</v>
      </c>
      <c r="W652" s="18">
        <v>2.3819441662999998</v>
      </c>
      <c r="X652" t="s">
        <v>64</v>
      </c>
      <c r="Y652" t="s">
        <v>130</v>
      </c>
      <c r="Z652" t="s">
        <v>373</v>
      </c>
      <c r="AA652" s="18">
        <v>1.2135920137</v>
      </c>
      <c r="AB652" t="s">
        <v>818</v>
      </c>
      <c r="AC652" t="s">
        <v>128</v>
      </c>
      <c r="AD652" t="s">
        <v>819</v>
      </c>
      <c r="AE652" s="18">
        <v>0.56094379230000002</v>
      </c>
      <c r="AF652" t="s">
        <v>3071</v>
      </c>
      <c r="AG652" t="s">
        <v>143</v>
      </c>
      <c r="AH652" t="s">
        <v>3072</v>
      </c>
      <c r="AI652" s="18">
        <v>2.3902875699999999E-2</v>
      </c>
      <c r="AJ652" t="s">
        <v>3872</v>
      </c>
      <c r="AK652" t="s">
        <v>134</v>
      </c>
      <c r="AL652" t="s">
        <v>3873</v>
      </c>
      <c r="AM652" t="s">
        <v>3872</v>
      </c>
      <c r="AN652" t="s">
        <v>134</v>
      </c>
      <c r="AO652" t="s">
        <v>3873</v>
      </c>
      <c r="AP652" s="18">
        <v>2.3902875699999999E-2</v>
      </c>
      <c r="AQ652" t="s">
        <v>123</v>
      </c>
      <c r="AR652" t="b">
        <f>ISNUMBER(SEARCH('Consulta Por Puntos Baloto'!$E$5,B652,1))</f>
        <v>0</v>
      </c>
      <c r="AS652">
        <f t="shared" si="20"/>
        <v>35</v>
      </c>
      <c r="AT652" t="str">
        <f t="shared" si="21"/>
        <v>Punto red</v>
      </c>
    </row>
    <row r="653" spans="1:46">
      <c r="A653" t="s">
        <v>3874</v>
      </c>
      <c r="B653" t="s">
        <v>3875</v>
      </c>
      <c r="C653" s="18">
        <v>0.54175736259999996</v>
      </c>
      <c r="D653" t="s">
        <v>481</v>
      </c>
      <c r="E653" t="s">
        <v>128</v>
      </c>
      <c r="F653" t="s">
        <v>482</v>
      </c>
      <c r="G653" s="18">
        <v>1.1530599114</v>
      </c>
      <c r="H653" t="s">
        <v>64</v>
      </c>
      <c r="I653" t="s">
        <v>130</v>
      </c>
      <c r="J653" t="s">
        <v>439</v>
      </c>
      <c r="K653" s="18">
        <v>1.4586773859</v>
      </c>
      <c r="L653" t="s">
        <v>64</v>
      </c>
      <c r="M653" t="s">
        <v>130</v>
      </c>
      <c r="N653" t="s">
        <v>440</v>
      </c>
      <c r="O653" s="18">
        <v>1.5660389685</v>
      </c>
      <c r="P653" t="s">
        <v>441</v>
      </c>
      <c r="Q653" t="s">
        <v>134</v>
      </c>
      <c r="R653" t="s">
        <v>442</v>
      </c>
      <c r="S653" s="18">
        <v>3.2698262756999998</v>
      </c>
      <c r="T653" t="s">
        <v>371</v>
      </c>
      <c r="U653" t="s">
        <v>130</v>
      </c>
      <c r="V653" t="s">
        <v>372</v>
      </c>
      <c r="W653" s="18">
        <v>1.9745614972000001</v>
      </c>
      <c r="X653" t="s">
        <v>64</v>
      </c>
      <c r="Y653" t="s">
        <v>130</v>
      </c>
      <c r="Z653" t="s">
        <v>209</v>
      </c>
      <c r="AA653" s="18">
        <v>1.5436914441</v>
      </c>
      <c r="AB653" s="19" t="s">
        <v>485</v>
      </c>
      <c r="AC653" t="s">
        <v>128</v>
      </c>
      <c r="AD653" t="s">
        <v>486</v>
      </c>
      <c r="AE653" s="18">
        <v>0.29345141699999999</v>
      </c>
      <c r="AF653" t="s">
        <v>445</v>
      </c>
      <c r="AG653" t="s">
        <v>143</v>
      </c>
      <c r="AH653" t="s">
        <v>446</v>
      </c>
      <c r="AI653" s="18">
        <v>0.1209821311</v>
      </c>
      <c r="AJ653" t="s">
        <v>3876</v>
      </c>
      <c r="AK653" t="s">
        <v>134</v>
      </c>
      <c r="AL653" t="s">
        <v>3877</v>
      </c>
      <c r="AM653" t="s">
        <v>3876</v>
      </c>
      <c r="AN653" t="s">
        <v>134</v>
      </c>
      <c r="AO653" t="s">
        <v>3877</v>
      </c>
      <c r="AP653" s="18">
        <v>0.1209821311</v>
      </c>
      <c r="AQ653" t="s">
        <v>123</v>
      </c>
      <c r="AR653" t="b">
        <f>ISNUMBER(SEARCH('Consulta Por Puntos Baloto'!$E$5,B653,1))</f>
        <v>0</v>
      </c>
      <c r="AS653">
        <f t="shared" si="20"/>
        <v>35</v>
      </c>
      <c r="AT653" t="str">
        <f t="shared" si="21"/>
        <v>Punto red</v>
      </c>
    </row>
    <row r="654" spans="1:46">
      <c r="A654" t="s">
        <v>3878</v>
      </c>
      <c r="B654" t="s">
        <v>3879</v>
      </c>
      <c r="C654" s="18">
        <v>0.22834596469999999</v>
      </c>
      <c r="D654" t="s">
        <v>451</v>
      </c>
      <c r="E654" t="s">
        <v>128</v>
      </c>
      <c r="F654" t="s">
        <v>452</v>
      </c>
      <c r="G654" s="18">
        <v>0.38760426050000002</v>
      </c>
      <c r="H654" t="s">
        <v>64</v>
      </c>
      <c r="I654" t="s">
        <v>130</v>
      </c>
      <c r="J654" t="s">
        <v>569</v>
      </c>
      <c r="K654" s="18">
        <v>0.45171046510000001</v>
      </c>
      <c r="L654" t="s">
        <v>138</v>
      </c>
      <c r="M654" t="s">
        <v>130</v>
      </c>
      <c r="N654" t="s">
        <v>139</v>
      </c>
      <c r="O654" s="18">
        <v>1.0542305342</v>
      </c>
      <c r="P654" t="s">
        <v>453</v>
      </c>
      <c r="Q654" t="s">
        <v>134</v>
      </c>
      <c r="R654" t="s">
        <v>454</v>
      </c>
      <c r="S654" s="18">
        <v>1.2152836641</v>
      </c>
      <c r="T654" t="s">
        <v>136</v>
      </c>
      <c r="U654" t="s">
        <v>130</v>
      </c>
      <c r="V654" t="s">
        <v>137</v>
      </c>
      <c r="W654" s="18">
        <v>0.38760426050000002</v>
      </c>
      <c r="X654" t="s">
        <v>64</v>
      </c>
      <c r="Y654" t="s">
        <v>130</v>
      </c>
      <c r="Z654" t="s">
        <v>569</v>
      </c>
      <c r="AA654" s="18">
        <v>0.45171046510000001</v>
      </c>
      <c r="AB654" s="19" t="s">
        <v>455</v>
      </c>
      <c r="AC654" t="s">
        <v>128</v>
      </c>
      <c r="AD654" t="s">
        <v>456</v>
      </c>
      <c r="AE654" s="18">
        <v>0.40011226439999997</v>
      </c>
      <c r="AF654" t="s">
        <v>886</v>
      </c>
      <c r="AG654" t="s">
        <v>143</v>
      </c>
      <c r="AH654" t="s">
        <v>887</v>
      </c>
      <c r="AI654" s="18">
        <v>4.0566667899999999E-2</v>
      </c>
      <c r="AJ654" t="s">
        <v>3880</v>
      </c>
      <c r="AK654" t="s">
        <v>134</v>
      </c>
      <c r="AL654" t="s">
        <v>3881</v>
      </c>
      <c r="AM654" t="s">
        <v>3880</v>
      </c>
      <c r="AN654" t="s">
        <v>134</v>
      </c>
      <c r="AO654" t="s">
        <v>3881</v>
      </c>
      <c r="AP654" s="18">
        <v>4.0566667899999999E-2</v>
      </c>
      <c r="AQ654" t="s">
        <v>123</v>
      </c>
      <c r="AR654" t="b">
        <f>ISNUMBER(SEARCH('Consulta Por Puntos Baloto'!$E$5,B654,1))</f>
        <v>0</v>
      </c>
      <c r="AS654">
        <f t="shared" si="20"/>
        <v>35</v>
      </c>
      <c r="AT654" t="str">
        <f t="shared" si="21"/>
        <v>Punto red</v>
      </c>
    </row>
    <row r="655" spans="1:46">
      <c r="A655" t="s">
        <v>3882</v>
      </c>
      <c r="B655" t="s">
        <v>3883</v>
      </c>
      <c r="C655" s="18">
        <v>1.9907811572</v>
      </c>
      <c r="D655" t="s">
        <v>541</v>
      </c>
      <c r="E655" t="s">
        <v>128</v>
      </c>
      <c r="F655" t="s">
        <v>542</v>
      </c>
      <c r="G655" s="18">
        <v>0.80304145120000003</v>
      </c>
      <c r="H655" t="s">
        <v>205</v>
      </c>
      <c r="I655" t="s">
        <v>130</v>
      </c>
      <c r="J655" t="s">
        <v>206</v>
      </c>
      <c r="K655" s="18">
        <v>1.7910509982</v>
      </c>
      <c r="L655" t="s">
        <v>64</v>
      </c>
      <c r="M655" t="s">
        <v>130</v>
      </c>
      <c r="N655" t="s">
        <v>370</v>
      </c>
      <c r="O655" s="18">
        <v>1.9712629489</v>
      </c>
      <c r="P655" t="s">
        <v>133</v>
      </c>
      <c r="Q655" t="s">
        <v>134</v>
      </c>
      <c r="R655" t="s">
        <v>135</v>
      </c>
      <c r="S655" s="18">
        <v>1.8405301034999999</v>
      </c>
      <c r="T655" t="s">
        <v>371</v>
      </c>
      <c r="U655" t="s">
        <v>130</v>
      </c>
      <c r="V655" t="s">
        <v>372</v>
      </c>
      <c r="W655" s="18">
        <v>1.6559935321999999</v>
      </c>
      <c r="X655" t="s">
        <v>64</v>
      </c>
      <c r="Y655" t="s">
        <v>130</v>
      </c>
      <c r="Z655" t="s">
        <v>373</v>
      </c>
      <c r="AA655" s="18">
        <v>0.9870187855</v>
      </c>
      <c r="AB655" s="19" t="s">
        <v>963</v>
      </c>
      <c r="AC655" t="s">
        <v>128</v>
      </c>
      <c r="AD655" t="s">
        <v>964</v>
      </c>
      <c r="AE655" s="18">
        <v>0.1431198588</v>
      </c>
      <c r="AF655" t="s">
        <v>2855</v>
      </c>
      <c r="AG655" t="s">
        <v>143</v>
      </c>
      <c r="AH655" t="s">
        <v>2856</v>
      </c>
      <c r="AI655" s="18">
        <v>0.1829394664</v>
      </c>
      <c r="AJ655" t="s">
        <v>2857</v>
      </c>
      <c r="AK655" t="s">
        <v>134</v>
      </c>
      <c r="AL655" t="s">
        <v>2858</v>
      </c>
      <c r="AM655" t="s">
        <v>2855</v>
      </c>
      <c r="AN655" t="s">
        <v>143</v>
      </c>
      <c r="AO655" t="s">
        <v>2856</v>
      </c>
      <c r="AP655" s="18">
        <v>0.1431198588</v>
      </c>
      <c r="AQ655" t="s">
        <v>123</v>
      </c>
      <c r="AR655" t="b">
        <f>ISNUMBER(SEARCH('Consulta Por Puntos Baloto'!$E$5,B655,1))</f>
        <v>0</v>
      </c>
      <c r="AS655">
        <f t="shared" si="20"/>
        <v>31</v>
      </c>
      <c r="AT655" t="str">
        <f t="shared" si="21"/>
        <v>Punto pago</v>
      </c>
    </row>
    <row r="656" spans="1:46">
      <c r="A656" t="s">
        <v>3884</v>
      </c>
      <c r="B656" t="s">
        <v>3885</v>
      </c>
      <c r="C656" s="18">
        <v>1.1616208369000001</v>
      </c>
      <c r="D656" t="s">
        <v>584</v>
      </c>
      <c r="E656" t="s">
        <v>128</v>
      </c>
      <c r="F656" t="s">
        <v>585</v>
      </c>
      <c r="G656" s="18">
        <v>0.68740507179999999</v>
      </c>
      <c r="H656" t="s">
        <v>64</v>
      </c>
      <c r="I656" t="s">
        <v>130</v>
      </c>
      <c r="J656" t="s">
        <v>714</v>
      </c>
      <c r="K656" s="18">
        <v>0.68740507179999999</v>
      </c>
      <c r="L656" t="s">
        <v>64</v>
      </c>
      <c r="M656" t="s">
        <v>130</v>
      </c>
      <c r="N656" t="s">
        <v>714</v>
      </c>
      <c r="O656" s="18">
        <v>1.1270016432000001</v>
      </c>
      <c r="P656" t="s">
        <v>588</v>
      </c>
      <c r="Q656" t="s">
        <v>134</v>
      </c>
      <c r="R656" t="s">
        <v>589</v>
      </c>
      <c r="S656" s="18">
        <v>2.2183984401000001</v>
      </c>
      <c r="T656" t="s">
        <v>469</v>
      </c>
      <c r="U656" t="s">
        <v>130</v>
      </c>
      <c r="V656" t="s">
        <v>470</v>
      </c>
      <c r="W656" s="18">
        <v>1.1621517783999999</v>
      </c>
      <c r="X656" t="s">
        <v>64</v>
      </c>
      <c r="Y656" t="s">
        <v>130</v>
      </c>
      <c r="Z656" t="s">
        <v>590</v>
      </c>
      <c r="AA656" s="18">
        <v>1.9962044614000001</v>
      </c>
      <c r="AB656" t="s">
        <v>637</v>
      </c>
      <c r="AC656" t="s">
        <v>128</v>
      </c>
      <c r="AD656" t="s">
        <v>638</v>
      </c>
      <c r="AE656" s="18">
        <v>0.43155425469999997</v>
      </c>
      <c r="AF656" t="s">
        <v>1442</v>
      </c>
      <c r="AG656" t="s">
        <v>143</v>
      </c>
      <c r="AH656" t="s">
        <v>1443</v>
      </c>
      <c r="AI656" s="18">
        <v>0.10318984740000001</v>
      </c>
      <c r="AJ656" t="s">
        <v>3886</v>
      </c>
      <c r="AK656" t="s">
        <v>134</v>
      </c>
      <c r="AL656" t="s">
        <v>3887</v>
      </c>
      <c r="AM656" t="s">
        <v>3886</v>
      </c>
      <c r="AN656" t="s">
        <v>134</v>
      </c>
      <c r="AO656" t="s">
        <v>3887</v>
      </c>
      <c r="AP656" s="18">
        <v>0.10318984740000001</v>
      </c>
      <c r="AQ656" t="s">
        <v>123</v>
      </c>
      <c r="AR656" t="b">
        <f>ISNUMBER(SEARCH('Consulta Por Puntos Baloto'!$E$5,B656,1))</f>
        <v>0</v>
      </c>
      <c r="AS656">
        <f t="shared" si="20"/>
        <v>35</v>
      </c>
      <c r="AT656" t="str">
        <f t="shared" si="21"/>
        <v>Punto red</v>
      </c>
    </row>
    <row r="657" spans="1:46">
      <c r="A657" t="s">
        <v>3888</v>
      </c>
      <c r="B657" t="s">
        <v>3889</v>
      </c>
      <c r="C657" s="18">
        <v>0.27731385530000002</v>
      </c>
      <c r="D657" t="s">
        <v>786</v>
      </c>
      <c r="E657" t="s">
        <v>128</v>
      </c>
      <c r="F657" t="s">
        <v>787</v>
      </c>
      <c r="G657" s="18">
        <v>0.31343635399999997</v>
      </c>
      <c r="H657" t="s">
        <v>675</v>
      </c>
      <c r="I657" t="s">
        <v>130</v>
      </c>
      <c r="J657" t="s">
        <v>788</v>
      </c>
      <c r="K657" s="18">
        <v>1.1679855726999999</v>
      </c>
      <c r="L657" t="s">
        <v>64</v>
      </c>
      <c r="M657" t="s">
        <v>130</v>
      </c>
      <c r="N657" t="s">
        <v>789</v>
      </c>
      <c r="O657" s="18">
        <v>1.0742075992</v>
      </c>
      <c r="P657" t="s">
        <v>1398</v>
      </c>
      <c r="Q657" t="s">
        <v>134</v>
      </c>
      <c r="R657" t="s">
        <v>1399</v>
      </c>
      <c r="S657" s="18">
        <v>0.25361814170000002</v>
      </c>
      <c r="T657" t="s">
        <v>675</v>
      </c>
      <c r="U657" t="s">
        <v>130</v>
      </c>
      <c r="V657" t="s">
        <v>676</v>
      </c>
      <c r="W657" s="18">
        <v>0.32146122560000001</v>
      </c>
      <c r="X657" t="s">
        <v>64</v>
      </c>
      <c r="Y657" t="s">
        <v>130</v>
      </c>
      <c r="Z657" t="s">
        <v>790</v>
      </c>
      <c r="AA657" s="18">
        <v>0.25361814170000002</v>
      </c>
      <c r="AB657" t="s">
        <v>791</v>
      </c>
      <c r="AC657" t="s">
        <v>128</v>
      </c>
      <c r="AD657" t="s">
        <v>792</v>
      </c>
      <c r="AE657" s="18">
        <v>2.6556682500000001E-2</v>
      </c>
      <c r="AF657" t="s">
        <v>1400</v>
      </c>
      <c r="AG657" t="s">
        <v>143</v>
      </c>
      <c r="AH657" t="s">
        <v>1401</v>
      </c>
      <c r="AI657" s="18">
        <v>0.1235787468</v>
      </c>
      <c r="AJ657" t="s">
        <v>1402</v>
      </c>
      <c r="AK657" t="s">
        <v>134</v>
      </c>
      <c r="AL657" t="s">
        <v>1403</v>
      </c>
      <c r="AM657" t="s">
        <v>1400</v>
      </c>
      <c r="AN657" t="s">
        <v>143</v>
      </c>
      <c r="AO657" t="s">
        <v>1401</v>
      </c>
      <c r="AP657" s="18">
        <v>2.6556682500000001E-2</v>
      </c>
      <c r="AQ657" t="s">
        <v>123</v>
      </c>
      <c r="AR657" t="b">
        <f>ISNUMBER(SEARCH('Consulta Por Puntos Baloto'!$E$5,B657,1))</f>
        <v>0</v>
      </c>
      <c r="AS657">
        <f t="shared" si="20"/>
        <v>31</v>
      </c>
      <c r="AT657" t="str">
        <f t="shared" si="21"/>
        <v>Punto pago</v>
      </c>
    </row>
    <row r="658" spans="1:46">
      <c r="A658" t="s">
        <v>3890</v>
      </c>
      <c r="B658" t="s">
        <v>3891</v>
      </c>
      <c r="C658" s="18">
        <v>0.56361690399999997</v>
      </c>
      <c r="D658" t="s">
        <v>786</v>
      </c>
      <c r="E658" t="s">
        <v>128</v>
      </c>
      <c r="F658" t="s">
        <v>787</v>
      </c>
      <c r="G658" s="18">
        <v>0.3248146724</v>
      </c>
      <c r="H658" t="s">
        <v>64</v>
      </c>
      <c r="I658" t="s">
        <v>130</v>
      </c>
      <c r="J658" t="s">
        <v>2783</v>
      </c>
      <c r="K658" s="18">
        <v>0.63436364810000001</v>
      </c>
      <c r="L658" t="s">
        <v>64</v>
      </c>
      <c r="M658" t="s">
        <v>130</v>
      </c>
      <c r="N658" t="s">
        <v>789</v>
      </c>
      <c r="O658" s="18">
        <v>0.66354320040000003</v>
      </c>
      <c r="P658" t="s">
        <v>1398</v>
      </c>
      <c r="Q658" t="s">
        <v>134</v>
      </c>
      <c r="R658" t="s">
        <v>1399</v>
      </c>
      <c r="S658" s="18">
        <v>0.5614376579</v>
      </c>
      <c r="T658" t="s">
        <v>675</v>
      </c>
      <c r="U658" t="s">
        <v>130</v>
      </c>
      <c r="V658" t="s">
        <v>676</v>
      </c>
      <c r="W658" s="18">
        <v>0.86203589110000001</v>
      </c>
      <c r="X658" t="s">
        <v>64</v>
      </c>
      <c r="Y658" t="s">
        <v>130</v>
      </c>
      <c r="Z658" t="s">
        <v>790</v>
      </c>
      <c r="AA658" s="18">
        <v>0.5614376579</v>
      </c>
      <c r="AB658" t="s">
        <v>791</v>
      </c>
      <c r="AC658" t="s">
        <v>128</v>
      </c>
      <c r="AD658" t="s">
        <v>792</v>
      </c>
      <c r="AE658" s="18">
        <v>7.6808227000000001E-3</v>
      </c>
      <c r="AF658" t="s">
        <v>3892</v>
      </c>
      <c r="AG658" t="s">
        <v>143</v>
      </c>
      <c r="AH658" t="s">
        <v>3893</v>
      </c>
      <c r="AI658" s="18">
        <v>0.2295206615</v>
      </c>
      <c r="AJ658" t="s">
        <v>3894</v>
      </c>
      <c r="AK658" t="s">
        <v>134</v>
      </c>
      <c r="AL658" t="s">
        <v>3895</v>
      </c>
      <c r="AM658" t="s">
        <v>3892</v>
      </c>
      <c r="AN658" t="s">
        <v>143</v>
      </c>
      <c r="AO658" t="s">
        <v>3893</v>
      </c>
      <c r="AP658" s="18">
        <v>7.6808227000000001E-3</v>
      </c>
      <c r="AQ658" t="s">
        <v>123</v>
      </c>
      <c r="AR658" t="b">
        <f>ISNUMBER(SEARCH('Consulta Por Puntos Baloto'!$E$5,B658,1))</f>
        <v>0</v>
      </c>
      <c r="AS658">
        <f t="shared" si="20"/>
        <v>31</v>
      </c>
      <c r="AT658" t="str">
        <f t="shared" si="21"/>
        <v>Punto pago</v>
      </c>
    </row>
    <row r="659" spans="1:46">
      <c r="A659" t="s">
        <v>3896</v>
      </c>
      <c r="B659" t="s">
        <v>3897</v>
      </c>
      <c r="C659" s="18">
        <v>1.0274529828000001</v>
      </c>
      <c r="D659" t="s">
        <v>541</v>
      </c>
      <c r="E659" t="s">
        <v>128</v>
      </c>
      <c r="F659" t="s">
        <v>542</v>
      </c>
      <c r="G659" s="18">
        <v>0.97582463909999995</v>
      </c>
      <c r="H659" t="s">
        <v>64</v>
      </c>
      <c r="I659" t="s">
        <v>130</v>
      </c>
      <c r="J659" t="s">
        <v>370</v>
      </c>
      <c r="K659" s="18">
        <v>0.97582463909999995</v>
      </c>
      <c r="L659" t="s">
        <v>64</v>
      </c>
      <c r="M659" t="s">
        <v>130</v>
      </c>
      <c r="N659" t="s">
        <v>370</v>
      </c>
      <c r="O659" s="18">
        <v>2.4105719025000001</v>
      </c>
      <c r="P659" t="s">
        <v>133</v>
      </c>
      <c r="Q659" t="s">
        <v>134</v>
      </c>
      <c r="R659" t="s">
        <v>135</v>
      </c>
      <c r="S659" s="18">
        <v>1.7792117506</v>
      </c>
      <c r="T659" t="s">
        <v>371</v>
      </c>
      <c r="U659" t="s">
        <v>130</v>
      </c>
      <c r="V659" t="s">
        <v>372</v>
      </c>
      <c r="W659" s="18">
        <v>2.7528502936999999</v>
      </c>
      <c r="X659" t="s">
        <v>64</v>
      </c>
      <c r="Y659" t="s">
        <v>130</v>
      </c>
      <c r="Z659" t="s">
        <v>373</v>
      </c>
      <c r="AA659" s="18">
        <v>0.91523728979999996</v>
      </c>
      <c r="AB659" t="s">
        <v>818</v>
      </c>
      <c r="AC659" t="s">
        <v>128</v>
      </c>
      <c r="AD659" t="s">
        <v>819</v>
      </c>
      <c r="AE659" s="18">
        <v>0.24704721039999999</v>
      </c>
      <c r="AF659" t="s">
        <v>3898</v>
      </c>
      <c r="AG659" t="s">
        <v>143</v>
      </c>
      <c r="AH659" t="s">
        <v>3899</v>
      </c>
      <c r="AI659" s="18">
        <v>6.1779642699999998E-2</v>
      </c>
      <c r="AJ659" t="s">
        <v>3900</v>
      </c>
      <c r="AK659" t="s">
        <v>134</v>
      </c>
      <c r="AL659" t="s">
        <v>3901</v>
      </c>
      <c r="AM659" t="s">
        <v>3900</v>
      </c>
      <c r="AN659" t="s">
        <v>134</v>
      </c>
      <c r="AO659" t="s">
        <v>3901</v>
      </c>
      <c r="AP659" s="18">
        <v>6.1779642699999998E-2</v>
      </c>
      <c r="AQ659" t="s">
        <v>123</v>
      </c>
      <c r="AR659" t="b">
        <f>ISNUMBER(SEARCH('Consulta Por Puntos Baloto'!$E$5,B659,1))</f>
        <v>0</v>
      </c>
      <c r="AS659">
        <f t="shared" si="20"/>
        <v>35</v>
      </c>
      <c r="AT659" t="str">
        <f t="shared" si="21"/>
        <v>Punto red</v>
      </c>
    </row>
    <row r="660" spans="1:46">
      <c r="A660" t="s">
        <v>3902</v>
      </c>
      <c r="B660" t="s">
        <v>3903</v>
      </c>
      <c r="C660" s="18">
        <v>4.5624732454999997</v>
      </c>
      <c r="D660" t="s">
        <v>508</v>
      </c>
      <c r="E660" t="s">
        <v>509</v>
      </c>
      <c r="F660" t="s">
        <v>510</v>
      </c>
      <c r="G660" s="18">
        <v>0.65228514709999996</v>
      </c>
      <c r="H660" t="s">
        <v>64</v>
      </c>
      <c r="I660" t="s">
        <v>130</v>
      </c>
      <c r="J660" t="s">
        <v>761</v>
      </c>
      <c r="K660" s="18">
        <v>3.1089652903</v>
      </c>
      <c r="L660" t="s">
        <v>64</v>
      </c>
      <c r="M660" t="s">
        <v>112</v>
      </c>
      <c r="N660" t="s">
        <v>721</v>
      </c>
      <c r="O660" s="18">
        <v>2.6608739821</v>
      </c>
      <c r="P660" t="s">
        <v>513</v>
      </c>
      <c r="Q660" t="s">
        <v>509</v>
      </c>
      <c r="R660" t="s">
        <v>514</v>
      </c>
      <c r="S660" s="18">
        <v>0.77942565480000003</v>
      </c>
      <c r="T660" t="s">
        <v>515</v>
      </c>
      <c r="U660" t="s">
        <v>130</v>
      </c>
      <c r="V660" t="s">
        <v>516</v>
      </c>
      <c r="W660" s="18">
        <v>3.4578890289999999</v>
      </c>
      <c r="X660" t="s">
        <v>64</v>
      </c>
      <c r="Y660" t="s">
        <v>130</v>
      </c>
      <c r="Z660" t="s">
        <v>517</v>
      </c>
      <c r="AA660" s="18">
        <v>0.77942565480000003</v>
      </c>
      <c r="AB660" t="s">
        <v>518</v>
      </c>
      <c r="AC660" t="s">
        <v>128</v>
      </c>
      <c r="AD660" t="s">
        <v>519</v>
      </c>
      <c r="AE660" s="18">
        <v>0.3975172501</v>
      </c>
      <c r="AF660" t="s">
        <v>3904</v>
      </c>
      <c r="AG660" t="s">
        <v>143</v>
      </c>
      <c r="AH660" t="s">
        <v>3905</v>
      </c>
      <c r="AI660" s="18">
        <v>0.1233769039</v>
      </c>
      <c r="AJ660" t="s">
        <v>3906</v>
      </c>
      <c r="AK660" t="s">
        <v>134</v>
      </c>
      <c r="AL660" t="s">
        <v>3907</v>
      </c>
      <c r="AM660" t="s">
        <v>3906</v>
      </c>
      <c r="AN660" t="s">
        <v>134</v>
      </c>
      <c r="AO660" t="s">
        <v>3907</v>
      </c>
      <c r="AP660" s="18">
        <v>0.1233769039</v>
      </c>
      <c r="AQ660" t="s">
        <v>123</v>
      </c>
      <c r="AR660" t="b">
        <f>ISNUMBER(SEARCH('Consulta Por Puntos Baloto'!$E$5,B660,1))</f>
        <v>0</v>
      </c>
      <c r="AS660">
        <f t="shared" si="20"/>
        <v>35</v>
      </c>
      <c r="AT660" t="str">
        <f t="shared" si="21"/>
        <v>Punto red</v>
      </c>
    </row>
    <row r="661" spans="1:46">
      <c r="A661" t="s">
        <v>3908</v>
      </c>
      <c r="B661" t="s">
        <v>3909</v>
      </c>
      <c r="C661" s="18">
        <v>4.7213827898999998</v>
      </c>
      <c r="D661" t="s">
        <v>508</v>
      </c>
      <c r="E661" t="s">
        <v>509</v>
      </c>
      <c r="F661" t="s">
        <v>510</v>
      </c>
      <c r="G661" s="18">
        <v>0.35728089239999999</v>
      </c>
      <c r="H661" t="s">
        <v>515</v>
      </c>
      <c r="I661" t="s">
        <v>130</v>
      </c>
      <c r="J661" t="s">
        <v>516</v>
      </c>
      <c r="K661" s="18">
        <v>3.3305789863999999</v>
      </c>
      <c r="L661" t="s">
        <v>64</v>
      </c>
      <c r="M661" t="s">
        <v>112</v>
      </c>
      <c r="N661" t="s">
        <v>721</v>
      </c>
      <c r="O661" s="18">
        <v>2.7198018348000002</v>
      </c>
      <c r="P661" t="s">
        <v>606</v>
      </c>
      <c r="Q661" t="s">
        <v>134</v>
      </c>
      <c r="R661" t="s">
        <v>607</v>
      </c>
      <c r="S661" s="18">
        <v>0.35728089239999999</v>
      </c>
      <c r="T661" t="s">
        <v>515</v>
      </c>
      <c r="U661" t="s">
        <v>130</v>
      </c>
      <c r="V661" t="s">
        <v>516</v>
      </c>
      <c r="W661" s="18">
        <v>4.4660810818999996</v>
      </c>
      <c r="X661" t="s">
        <v>64</v>
      </c>
      <c r="Y661" t="s">
        <v>130</v>
      </c>
      <c r="Z661" t="s">
        <v>517</v>
      </c>
      <c r="AA661" s="18">
        <v>0.35728089239999999</v>
      </c>
      <c r="AB661" t="s">
        <v>518</v>
      </c>
      <c r="AC661" t="s">
        <v>128</v>
      </c>
      <c r="AD661" t="s">
        <v>519</v>
      </c>
      <c r="AE661" s="18">
        <v>0.25466391779999997</v>
      </c>
      <c r="AF661" t="s">
        <v>3910</v>
      </c>
      <c r="AG661" t="s">
        <v>143</v>
      </c>
      <c r="AH661" t="s">
        <v>3911</v>
      </c>
      <c r="AI661" s="18">
        <v>9.8585500500000006E-2</v>
      </c>
      <c r="AJ661" t="s">
        <v>3912</v>
      </c>
      <c r="AK661" t="s">
        <v>134</v>
      </c>
      <c r="AL661" t="s">
        <v>3913</v>
      </c>
      <c r="AM661" t="s">
        <v>3912</v>
      </c>
      <c r="AN661" t="s">
        <v>134</v>
      </c>
      <c r="AO661" t="s">
        <v>3913</v>
      </c>
      <c r="AP661" s="18">
        <v>9.8585500500000006E-2</v>
      </c>
      <c r="AQ661" t="s">
        <v>123</v>
      </c>
      <c r="AR661" t="b">
        <f>ISNUMBER(SEARCH('Consulta Por Puntos Baloto'!$E$5,B661,1))</f>
        <v>0</v>
      </c>
      <c r="AS661">
        <f t="shared" si="20"/>
        <v>35</v>
      </c>
      <c r="AT661" t="str">
        <f t="shared" si="21"/>
        <v>Punto red</v>
      </c>
    </row>
    <row r="662" spans="1:46">
      <c r="A662" t="s">
        <v>3914</v>
      </c>
      <c r="B662" t="s">
        <v>3915</v>
      </c>
      <c r="C662" s="18">
        <v>5.6763037129000002</v>
      </c>
      <c r="D662" t="s">
        <v>526</v>
      </c>
      <c r="E662" t="s">
        <v>128</v>
      </c>
      <c r="F662" t="s">
        <v>527</v>
      </c>
      <c r="G662" s="18">
        <v>1.1534724034999999</v>
      </c>
      <c r="H662" t="s">
        <v>64</v>
      </c>
      <c r="I662" t="s">
        <v>130</v>
      </c>
      <c r="J662" t="s">
        <v>779</v>
      </c>
      <c r="K662" s="18">
        <v>3.7626191872999999</v>
      </c>
      <c r="L662" t="s">
        <v>64</v>
      </c>
      <c r="M662" t="s">
        <v>130</v>
      </c>
      <c r="N662" t="s">
        <v>529</v>
      </c>
      <c r="O662" s="18">
        <v>1.1889667449000001</v>
      </c>
      <c r="P662" t="s">
        <v>530</v>
      </c>
      <c r="Q662" t="s">
        <v>134</v>
      </c>
      <c r="R662" t="s">
        <v>531</v>
      </c>
      <c r="S662" s="18">
        <v>2.4184559826999998</v>
      </c>
      <c r="T662" t="s">
        <v>515</v>
      </c>
      <c r="U662" t="s">
        <v>130</v>
      </c>
      <c r="V662" t="s">
        <v>516</v>
      </c>
      <c r="W662" s="18">
        <v>3.5869944074000002</v>
      </c>
      <c r="X662" t="s">
        <v>64</v>
      </c>
      <c r="Y662" t="s">
        <v>130</v>
      </c>
      <c r="Z662" t="s">
        <v>532</v>
      </c>
      <c r="AA662" s="18">
        <v>2.1854034470000001</v>
      </c>
      <c r="AB662" t="s">
        <v>533</v>
      </c>
      <c r="AC662" t="s">
        <v>128</v>
      </c>
      <c r="AD662" t="s">
        <v>534</v>
      </c>
      <c r="AE662" s="18">
        <v>8.1195880100000006E-2</v>
      </c>
      <c r="AF662" t="s">
        <v>3916</v>
      </c>
      <c r="AG662" t="s">
        <v>143</v>
      </c>
      <c r="AH662" t="s">
        <v>3917</v>
      </c>
      <c r="AI662" s="18">
        <v>0.25526142210000002</v>
      </c>
      <c r="AJ662" t="s">
        <v>2340</v>
      </c>
      <c r="AK662" t="s">
        <v>134</v>
      </c>
      <c r="AL662" t="s">
        <v>2341</v>
      </c>
      <c r="AM662" t="s">
        <v>3916</v>
      </c>
      <c r="AN662" t="s">
        <v>143</v>
      </c>
      <c r="AO662" t="s">
        <v>3917</v>
      </c>
      <c r="AP662" s="18">
        <v>8.1195880100000006E-2</v>
      </c>
      <c r="AQ662" t="s">
        <v>123</v>
      </c>
      <c r="AR662" t="b">
        <f>ISNUMBER(SEARCH('Consulta Por Puntos Baloto'!$E$5,B662,1))</f>
        <v>0</v>
      </c>
      <c r="AS662">
        <f t="shared" si="20"/>
        <v>31</v>
      </c>
      <c r="AT662" t="str">
        <f t="shared" si="21"/>
        <v>Punto pago</v>
      </c>
    </row>
    <row r="663" spans="1:46">
      <c r="A663" t="s">
        <v>3918</v>
      </c>
      <c r="B663" t="s">
        <v>3919</v>
      </c>
      <c r="C663" s="18">
        <v>5.8013114182000001</v>
      </c>
      <c r="D663" t="s">
        <v>526</v>
      </c>
      <c r="E663" t="s">
        <v>128</v>
      </c>
      <c r="F663" t="s">
        <v>527</v>
      </c>
      <c r="G663" s="18">
        <v>0.90393386600000003</v>
      </c>
      <c r="H663" t="s">
        <v>64</v>
      </c>
      <c r="I663" t="s">
        <v>130</v>
      </c>
      <c r="J663" t="s">
        <v>779</v>
      </c>
      <c r="K663" s="18">
        <v>3.7991617478999999</v>
      </c>
      <c r="L663" t="s">
        <v>64</v>
      </c>
      <c r="M663" t="s">
        <v>130</v>
      </c>
      <c r="N663" t="s">
        <v>529</v>
      </c>
      <c r="O663" s="18">
        <v>0.95789878709999998</v>
      </c>
      <c r="P663" t="s">
        <v>530</v>
      </c>
      <c r="Q663" t="s">
        <v>134</v>
      </c>
      <c r="R663" t="s">
        <v>531</v>
      </c>
      <c r="S663" s="18">
        <v>2.4597136967000002</v>
      </c>
      <c r="T663" t="s">
        <v>515</v>
      </c>
      <c r="U663" t="s">
        <v>130</v>
      </c>
      <c r="V663" t="s">
        <v>516</v>
      </c>
      <c r="W663" s="18">
        <v>3.8084081318999998</v>
      </c>
      <c r="X663" t="s">
        <v>64</v>
      </c>
      <c r="Y663" t="s">
        <v>130</v>
      </c>
      <c r="Z663" t="s">
        <v>532</v>
      </c>
      <c r="AA663" s="18">
        <v>2.3947698771999999</v>
      </c>
      <c r="AB663" t="s">
        <v>533</v>
      </c>
      <c r="AC663" t="s">
        <v>128</v>
      </c>
      <c r="AD663" t="s">
        <v>534</v>
      </c>
      <c r="AE663" s="18">
        <v>1.5844430499999999E-2</v>
      </c>
      <c r="AF663" t="s">
        <v>1156</v>
      </c>
      <c r="AG663" t="s">
        <v>143</v>
      </c>
      <c r="AH663" t="s">
        <v>1157</v>
      </c>
      <c r="AI663" s="18">
        <v>5.1607294999999999E-3</v>
      </c>
      <c r="AJ663" t="s">
        <v>1158</v>
      </c>
      <c r="AK663" t="s">
        <v>134</v>
      </c>
      <c r="AL663" t="s">
        <v>1159</v>
      </c>
      <c r="AM663" t="s">
        <v>1158</v>
      </c>
      <c r="AN663" t="s">
        <v>134</v>
      </c>
      <c r="AO663" t="s">
        <v>1159</v>
      </c>
      <c r="AP663" s="18">
        <v>5.1607294999999999E-3</v>
      </c>
      <c r="AQ663" t="s">
        <v>123</v>
      </c>
      <c r="AR663" t="b">
        <f>ISNUMBER(SEARCH('Consulta Por Puntos Baloto'!$E$5,B663,1))</f>
        <v>0</v>
      </c>
      <c r="AS663">
        <f t="shared" si="20"/>
        <v>35</v>
      </c>
      <c r="AT663" t="str">
        <f t="shared" si="21"/>
        <v>Punto red</v>
      </c>
    </row>
    <row r="664" spans="1:46">
      <c r="A664" t="s">
        <v>3920</v>
      </c>
      <c r="B664" t="s">
        <v>3921</v>
      </c>
      <c r="C664" s="18">
        <v>1.3025331486</v>
      </c>
      <c r="D664" t="s">
        <v>563</v>
      </c>
      <c r="E664" t="s">
        <v>128</v>
      </c>
      <c r="F664" t="s">
        <v>564</v>
      </c>
      <c r="G664" s="18">
        <v>1.148467291</v>
      </c>
      <c r="H664" t="s">
        <v>64</v>
      </c>
      <c r="I664" t="s">
        <v>130</v>
      </c>
      <c r="J664" t="s">
        <v>131</v>
      </c>
      <c r="K664" s="18">
        <v>1.4994089145</v>
      </c>
      <c r="L664" t="s">
        <v>64</v>
      </c>
      <c r="M664" t="s">
        <v>130</v>
      </c>
      <c r="N664" t="s">
        <v>132</v>
      </c>
      <c r="O664" s="18">
        <v>2.6636248810000001</v>
      </c>
      <c r="P664" t="s">
        <v>133</v>
      </c>
      <c r="Q664" t="s">
        <v>134</v>
      </c>
      <c r="R664" t="s">
        <v>135</v>
      </c>
      <c r="S664" s="18">
        <v>2.9330804102000001</v>
      </c>
      <c r="T664" t="s">
        <v>136</v>
      </c>
      <c r="U664" t="s">
        <v>130</v>
      </c>
      <c r="V664" t="s">
        <v>137</v>
      </c>
      <c r="W664" s="18">
        <v>1.9692276071000001</v>
      </c>
      <c r="X664" t="s">
        <v>64</v>
      </c>
      <c r="Y664" t="s">
        <v>130</v>
      </c>
      <c r="Z664" t="s">
        <v>569</v>
      </c>
      <c r="AA664" s="18">
        <v>1.4601526048</v>
      </c>
      <c r="AB664" t="s">
        <v>818</v>
      </c>
      <c r="AC664" t="s">
        <v>128</v>
      </c>
      <c r="AD664" t="s">
        <v>819</v>
      </c>
      <c r="AE664" s="18">
        <v>0.1158412714</v>
      </c>
      <c r="AF664" t="s">
        <v>3835</v>
      </c>
      <c r="AG664" t="s">
        <v>143</v>
      </c>
      <c r="AH664" t="s">
        <v>3836</v>
      </c>
      <c r="AI664" s="18">
        <v>0.40146899159999999</v>
      </c>
      <c r="AJ664" t="s">
        <v>3922</v>
      </c>
      <c r="AK664" t="s">
        <v>134</v>
      </c>
      <c r="AL664" t="s">
        <v>3923</v>
      </c>
      <c r="AM664" t="s">
        <v>3835</v>
      </c>
      <c r="AN664" t="s">
        <v>143</v>
      </c>
      <c r="AO664" t="s">
        <v>3836</v>
      </c>
      <c r="AP664" s="18">
        <v>0.1158412714</v>
      </c>
      <c r="AQ664" t="s">
        <v>123</v>
      </c>
      <c r="AR664" t="b">
        <f>ISNUMBER(SEARCH('Consulta Por Puntos Baloto'!$E$5,B664,1))</f>
        <v>0</v>
      </c>
      <c r="AS664">
        <f t="shared" si="20"/>
        <v>31</v>
      </c>
      <c r="AT664" t="str">
        <f t="shared" si="21"/>
        <v>Punto pago</v>
      </c>
    </row>
    <row r="665" spans="1:46">
      <c r="A665" t="s">
        <v>3924</v>
      </c>
      <c r="B665" t="s">
        <v>3925</v>
      </c>
      <c r="C665" s="18">
        <v>4.6252854111000001</v>
      </c>
      <c r="D665" t="s">
        <v>508</v>
      </c>
      <c r="E665" t="s">
        <v>509</v>
      </c>
      <c r="F665" t="s">
        <v>510</v>
      </c>
      <c r="G665" s="18">
        <v>4.2971361600000001E-2</v>
      </c>
      <c r="H665" t="s">
        <v>64</v>
      </c>
      <c r="I665" t="s">
        <v>130</v>
      </c>
      <c r="J665" t="s">
        <v>761</v>
      </c>
      <c r="K665" s="18">
        <v>3.1936860438000001</v>
      </c>
      <c r="L665" t="s">
        <v>64</v>
      </c>
      <c r="M665" t="s">
        <v>112</v>
      </c>
      <c r="N665" t="s">
        <v>721</v>
      </c>
      <c r="O665" s="18">
        <v>2.7652835925999999</v>
      </c>
      <c r="P665" t="s">
        <v>513</v>
      </c>
      <c r="Q665" t="s">
        <v>509</v>
      </c>
      <c r="R665" t="s">
        <v>514</v>
      </c>
      <c r="S665" s="18">
        <v>0.13199360339999999</v>
      </c>
      <c r="T665" t="s">
        <v>515</v>
      </c>
      <c r="U665" t="s">
        <v>130</v>
      </c>
      <c r="V665" t="s">
        <v>516</v>
      </c>
      <c r="W665" s="18">
        <v>4.0237429189</v>
      </c>
      <c r="X665" t="s">
        <v>64</v>
      </c>
      <c r="Y665" t="s">
        <v>130</v>
      </c>
      <c r="Z665" t="s">
        <v>517</v>
      </c>
      <c r="AA665" s="18">
        <v>0.13199360339999999</v>
      </c>
      <c r="AB665" t="s">
        <v>518</v>
      </c>
      <c r="AC665" t="s">
        <v>128</v>
      </c>
      <c r="AD665" t="s">
        <v>519</v>
      </c>
      <c r="AE665" s="18">
        <v>0.16193905519999999</v>
      </c>
      <c r="AF665" t="s">
        <v>3926</v>
      </c>
      <c r="AG665" t="s">
        <v>143</v>
      </c>
      <c r="AH665" t="s">
        <v>3927</v>
      </c>
      <c r="AI665" s="18">
        <v>1.82024886E-2</v>
      </c>
      <c r="AJ665" t="s">
        <v>3928</v>
      </c>
      <c r="AK665" t="s">
        <v>134</v>
      </c>
      <c r="AL665" t="s">
        <v>3929</v>
      </c>
      <c r="AM665" t="s">
        <v>3928</v>
      </c>
      <c r="AN665" t="s">
        <v>134</v>
      </c>
      <c r="AO665" t="s">
        <v>3929</v>
      </c>
      <c r="AP665" s="18">
        <v>1.82024886E-2</v>
      </c>
      <c r="AQ665" t="s">
        <v>123</v>
      </c>
      <c r="AR665" t="b">
        <f>ISNUMBER(SEARCH('Consulta Por Puntos Baloto'!$E$5,B665,1))</f>
        <v>0</v>
      </c>
      <c r="AS665">
        <f t="shared" si="20"/>
        <v>35</v>
      </c>
      <c r="AT665" t="str">
        <f t="shared" si="21"/>
        <v>Punto red</v>
      </c>
    </row>
    <row r="666" spans="1:46">
      <c r="A666" t="s">
        <v>3930</v>
      </c>
      <c r="B666" t="s">
        <v>3931</v>
      </c>
      <c r="C666" s="18">
        <v>1.3097894301999999</v>
      </c>
      <c r="D666" t="s">
        <v>463</v>
      </c>
      <c r="E666" t="s">
        <v>128</v>
      </c>
      <c r="F666" t="s">
        <v>464</v>
      </c>
      <c r="G666" s="18">
        <v>0.59197012280000005</v>
      </c>
      <c r="H666" t="s">
        <v>64</v>
      </c>
      <c r="I666" t="s">
        <v>130</v>
      </c>
      <c r="J666" t="s">
        <v>1149</v>
      </c>
      <c r="K666" s="18">
        <v>2.3105813873000001</v>
      </c>
      <c r="L666" t="s">
        <v>64</v>
      </c>
      <c r="M666" t="s">
        <v>130</v>
      </c>
      <c r="N666" t="s">
        <v>742</v>
      </c>
      <c r="O666" s="18">
        <v>2.7229738658999998</v>
      </c>
      <c r="P666" t="s">
        <v>588</v>
      </c>
      <c r="Q666" t="s">
        <v>134</v>
      </c>
      <c r="R666" t="s">
        <v>589</v>
      </c>
      <c r="S666" s="18">
        <v>2.1319774040000001</v>
      </c>
      <c r="T666" t="s">
        <v>469</v>
      </c>
      <c r="U666" t="s">
        <v>130</v>
      </c>
      <c r="V666" t="s">
        <v>470</v>
      </c>
      <c r="W666" s="18">
        <v>1.0126582560999999</v>
      </c>
      <c r="X666" t="s">
        <v>64</v>
      </c>
      <c r="Y666" t="s">
        <v>130</v>
      </c>
      <c r="Z666" t="s">
        <v>690</v>
      </c>
      <c r="AA666" s="18">
        <v>1.2524655483</v>
      </c>
      <c r="AB666" s="19" t="s">
        <v>1195</v>
      </c>
      <c r="AC666" t="s">
        <v>128</v>
      </c>
      <c r="AD666" t="s">
        <v>1196</v>
      </c>
      <c r="AE666" s="18">
        <v>0.62316777980000004</v>
      </c>
      <c r="AF666" t="s">
        <v>3208</v>
      </c>
      <c r="AG666" t="s">
        <v>143</v>
      </c>
      <c r="AH666" t="s">
        <v>3209</v>
      </c>
      <c r="AI666" s="18">
        <v>0.31016023380000002</v>
      </c>
      <c r="AJ666" t="s">
        <v>3210</v>
      </c>
      <c r="AK666" t="s">
        <v>134</v>
      </c>
      <c r="AL666" t="s">
        <v>3211</v>
      </c>
      <c r="AM666" t="s">
        <v>3210</v>
      </c>
      <c r="AN666" t="s">
        <v>134</v>
      </c>
      <c r="AO666" t="s">
        <v>3211</v>
      </c>
      <c r="AP666" s="18">
        <v>0.31016023380000002</v>
      </c>
      <c r="AQ666" t="s">
        <v>123</v>
      </c>
      <c r="AR666" t="b">
        <f>ISNUMBER(SEARCH('Consulta Por Puntos Baloto'!$E$5,B666,1))</f>
        <v>0</v>
      </c>
      <c r="AS666">
        <f t="shared" si="20"/>
        <v>35</v>
      </c>
      <c r="AT666" t="str">
        <f t="shared" si="21"/>
        <v>Punto red</v>
      </c>
    </row>
    <row r="667" spans="1:46">
      <c r="A667" t="s">
        <v>3932</v>
      </c>
      <c r="B667" t="s">
        <v>3933</v>
      </c>
      <c r="C667" s="18">
        <v>5.0145877843999997</v>
      </c>
      <c r="D667" t="s">
        <v>526</v>
      </c>
      <c r="E667" t="s">
        <v>128</v>
      </c>
      <c r="F667" t="s">
        <v>527</v>
      </c>
      <c r="G667" s="18">
        <v>1.1265993728999999</v>
      </c>
      <c r="H667" t="s">
        <v>64</v>
      </c>
      <c r="I667" t="s">
        <v>130</v>
      </c>
      <c r="J667" t="s">
        <v>528</v>
      </c>
      <c r="K667" s="18">
        <v>3.2166325889</v>
      </c>
      <c r="L667" t="s">
        <v>64</v>
      </c>
      <c r="M667" t="s">
        <v>130</v>
      </c>
      <c r="N667" t="s">
        <v>512</v>
      </c>
      <c r="O667" s="18">
        <v>2.0614814522999998</v>
      </c>
      <c r="P667" t="s">
        <v>530</v>
      </c>
      <c r="Q667" t="s">
        <v>134</v>
      </c>
      <c r="R667" t="s">
        <v>531</v>
      </c>
      <c r="S667" s="18">
        <v>2.9339217408999998</v>
      </c>
      <c r="T667" t="s">
        <v>515</v>
      </c>
      <c r="U667" t="s">
        <v>130</v>
      </c>
      <c r="V667" t="s">
        <v>516</v>
      </c>
      <c r="W667" s="18">
        <v>2.6473676831000001</v>
      </c>
      <c r="X667" t="s">
        <v>64</v>
      </c>
      <c r="Y667" t="s">
        <v>130</v>
      </c>
      <c r="Z667" t="s">
        <v>532</v>
      </c>
      <c r="AA667" s="18">
        <v>1.3861196063000001</v>
      </c>
      <c r="AB667" t="s">
        <v>533</v>
      </c>
      <c r="AC667" t="s">
        <v>128</v>
      </c>
      <c r="AD667" t="s">
        <v>534</v>
      </c>
      <c r="AE667" s="18">
        <v>1.1545541100000001E-2</v>
      </c>
      <c r="AF667" t="s">
        <v>3934</v>
      </c>
      <c r="AG667" t="s">
        <v>143</v>
      </c>
      <c r="AH667" t="s">
        <v>3935</v>
      </c>
      <c r="AI667" s="18">
        <v>1.1545541100000001E-2</v>
      </c>
      <c r="AJ667" t="s">
        <v>3936</v>
      </c>
      <c r="AK667" t="s">
        <v>134</v>
      </c>
      <c r="AL667" t="s">
        <v>3937</v>
      </c>
      <c r="AM667" t="s">
        <v>3934</v>
      </c>
      <c r="AN667" t="s">
        <v>143</v>
      </c>
      <c r="AO667" t="s">
        <v>3935</v>
      </c>
      <c r="AP667" s="18">
        <v>1.1545541100000001E-2</v>
      </c>
      <c r="AQ667" t="s">
        <v>123</v>
      </c>
      <c r="AR667" t="b">
        <f>ISNUMBER(SEARCH('Consulta Por Puntos Baloto'!$E$5,B667,1))</f>
        <v>0</v>
      </c>
      <c r="AS667">
        <f t="shared" si="20"/>
        <v>31</v>
      </c>
      <c r="AT667" t="str">
        <f t="shared" si="21"/>
        <v>Punto pago</v>
      </c>
    </row>
    <row r="668" spans="1:46">
      <c r="A668" t="s">
        <v>3932</v>
      </c>
      <c r="B668" t="s">
        <v>3933</v>
      </c>
      <c r="C668" s="18">
        <v>5.0145877843999997</v>
      </c>
      <c r="D668" t="s">
        <v>526</v>
      </c>
      <c r="E668" t="s">
        <v>128</v>
      </c>
      <c r="F668" t="s">
        <v>527</v>
      </c>
      <c r="G668" s="18">
        <v>1.1265993728999999</v>
      </c>
      <c r="H668" t="s">
        <v>64</v>
      </c>
      <c r="I668" t="s">
        <v>130</v>
      </c>
      <c r="J668" t="s">
        <v>528</v>
      </c>
      <c r="K668" s="18">
        <v>3.2166325889</v>
      </c>
      <c r="L668" t="s">
        <v>64</v>
      </c>
      <c r="M668" t="s">
        <v>130</v>
      </c>
      <c r="N668" t="s">
        <v>512</v>
      </c>
      <c r="O668" s="18">
        <v>2.0614814522999998</v>
      </c>
      <c r="P668" t="s">
        <v>530</v>
      </c>
      <c r="Q668" t="s">
        <v>134</v>
      </c>
      <c r="R668" t="s">
        <v>531</v>
      </c>
      <c r="S668" s="18">
        <v>2.9339217408999998</v>
      </c>
      <c r="T668" t="s">
        <v>515</v>
      </c>
      <c r="U668" t="s">
        <v>130</v>
      </c>
      <c r="V668" t="s">
        <v>516</v>
      </c>
      <c r="W668" s="18">
        <v>2.6473676831000001</v>
      </c>
      <c r="X668" t="s">
        <v>64</v>
      </c>
      <c r="Y668" t="s">
        <v>130</v>
      </c>
      <c r="Z668" t="s">
        <v>532</v>
      </c>
      <c r="AA668" s="18">
        <v>1.3861196063000001</v>
      </c>
      <c r="AB668" t="s">
        <v>533</v>
      </c>
      <c r="AC668" t="s">
        <v>128</v>
      </c>
      <c r="AD668" t="s">
        <v>534</v>
      </c>
      <c r="AE668" s="18">
        <v>1.1545541100000001E-2</v>
      </c>
      <c r="AF668" t="s">
        <v>3934</v>
      </c>
      <c r="AG668" t="s">
        <v>143</v>
      </c>
      <c r="AH668" t="s">
        <v>3935</v>
      </c>
      <c r="AI668" s="18">
        <v>1.1545541100000001E-2</v>
      </c>
      <c r="AJ668" t="s">
        <v>3936</v>
      </c>
      <c r="AK668" t="s">
        <v>134</v>
      </c>
      <c r="AL668" t="s">
        <v>3937</v>
      </c>
      <c r="AM668" t="s">
        <v>3936</v>
      </c>
      <c r="AN668" t="s">
        <v>134</v>
      </c>
      <c r="AO668" t="s">
        <v>3937</v>
      </c>
      <c r="AP668" s="18">
        <v>1.1545541100000001E-2</v>
      </c>
      <c r="AQ668" t="s">
        <v>123</v>
      </c>
      <c r="AR668" t="b">
        <f>ISNUMBER(SEARCH('Consulta Por Puntos Baloto'!$E$5,B668,1))</f>
        <v>0</v>
      </c>
      <c r="AS668">
        <f t="shared" si="20"/>
        <v>31</v>
      </c>
      <c r="AT668" t="str">
        <f t="shared" si="21"/>
        <v>Punto pago</v>
      </c>
    </row>
    <row r="669" spans="1:46">
      <c r="A669" t="s">
        <v>3938</v>
      </c>
      <c r="B669" t="s">
        <v>3939</v>
      </c>
      <c r="C669" s="18">
        <v>5.1032814338000003</v>
      </c>
      <c r="D669" t="s">
        <v>526</v>
      </c>
      <c r="E669" t="s">
        <v>128</v>
      </c>
      <c r="F669" t="s">
        <v>527</v>
      </c>
      <c r="G669" s="18">
        <v>0.68707318650000004</v>
      </c>
      <c r="H669" t="s">
        <v>64</v>
      </c>
      <c r="I669" t="s">
        <v>130</v>
      </c>
      <c r="J669" t="s">
        <v>779</v>
      </c>
      <c r="K669" s="18">
        <v>2.8052402501999998</v>
      </c>
      <c r="L669" t="s">
        <v>64</v>
      </c>
      <c r="M669" t="s">
        <v>130</v>
      </c>
      <c r="N669" t="s">
        <v>529</v>
      </c>
      <c r="O669" s="18">
        <v>0.65516771959999998</v>
      </c>
      <c r="P669" t="s">
        <v>530</v>
      </c>
      <c r="Q669" t="s">
        <v>134</v>
      </c>
      <c r="R669" t="s">
        <v>531</v>
      </c>
      <c r="S669" s="18">
        <v>3.9867339605000001</v>
      </c>
      <c r="T669" t="s">
        <v>515</v>
      </c>
      <c r="U669" t="s">
        <v>130</v>
      </c>
      <c r="V669" t="s">
        <v>516</v>
      </c>
      <c r="W669" s="18">
        <v>3.8025835156999999</v>
      </c>
      <c r="X669" t="s">
        <v>64</v>
      </c>
      <c r="Y669" t="s">
        <v>130</v>
      </c>
      <c r="Z669" t="s">
        <v>532</v>
      </c>
      <c r="AA669" s="18">
        <v>2.5353258176</v>
      </c>
      <c r="AB669" t="s">
        <v>533</v>
      </c>
      <c r="AC669" t="s">
        <v>128</v>
      </c>
      <c r="AD669" t="s">
        <v>534</v>
      </c>
      <c r="AE669" s="18">
        <v>0.12183111119999999</v>
      </c>
      <c r="AF669" t="s">
        <v>2380</v>
      </c>
      <c r="AG669" t="s">
        <v>143</v>
      </c>
      <c r="AH669" t="s">
        <v>2381</v>
      </c>
      <c r="AI669" s="18">
        <v>0.1123498267</v>
      </c>
      <c r="AJ669" t="s">
        <v>3940</v>
      </c>
      <c r="AK669" t="s">
        <v>134</v>
      </c>
      <c r="AL669" t="s">
        <v>3941</v>
      </c>
      <c r="AM669" t="s">
        <v>3940</v>
      </c>
      <c r="AN669" t="s">
        <v>134</v>
      </c>
      <c r="AO669" t="s">
        <v>3941</v>
      </c>
      <c r="AP669" s="18">
        <v>0.1123498267</v>
      </c>
      <c r="AQ669" t="s">
        <v>123</v>
      </c>
      <c r="AR669" t="b">
        <f>ISNUMBER(SEARCH('Consulta Por Puntos Baloto'!$E$5,B669,1))</f>
        <v>0</v>
      </c>
      <c r="AS669">
        <f t="shared" si="20"/>
        <v>35</v>
      </c>
      <c r="AT669" t="str">
        <f t="shared" si="21"/>
        <v>Punto red</v>
      </c>
    </row>
    <row r="670" spans="1:46">
      <c r="A670" t="s">
        <v>3942</v>
      </c>
      <c r="B670" t="s">
        <v>3943</v>
      </c>
      <c r="C670" s="18">
        <v>2.5748386715999998</v>
      </c>
      <c r="D670" t="s">
        <v>127</v>
      </c>
      <c r="E670" t="s">
        <v>128</v>
      </c>
      <c r="F670" t="s">
        <v>129</v>
      </c>
      <c r="G670" s="18">
        <v>1.7092819786</v>
      </c>
      <c r="H670" t="s">
        <v>64</v>
      </c>
      <c r="I670" t="s">
        <v>130</v>
      </c>
      <c r="J670" t="s">
        <v>1041</v>
      </c>
      <c r="K670" s="18">
        <v>3.0814131064999999</v>
      </c>
      <c r="L670" t="s">
        <v>64</v>
      </c>
      <c r="M670" t="s">
        <v>130</v>
      </c>
      <c r="N670" t="s">
        <v>370</v>
      </c>
      <c r="O670" s="18">
        <v>2.0219748992</v>
      </c>
      <c r="P670" t="s">
        <v>133</v>
      </c>
      <c r="Q670" t="s">
        <v>134</v>
      </c>
      <c r="R670" t="s">
        <v>135</v>
      </c>
      <c r="S670" s="18">
        <v>3.5261243097000001</v>
      </c>
      <c r="T670" t="s">
        <v>371</v>
      </c>
      <c r="U670" t="s">
        <v>130</v>
      </c>
      <c r="V670" t="s">
        <v>372</v>
      </c>
      <c r="W670" s="18">
        <v>2.5159832868000001</v>
      </c>
      <c r="X670" t="s">
        <v>64</v>
      </c>
      <c r="Y670" t="s">
        <v>130</v>
      </c>
      <c r="Z670" t="s">
        <v>373</v>
      </c>
      <c r="AA670" s="18">
        <v>2.6496717669000001</v>
      </c>
      <c r="AB670" s="19" t="s">
        <v>963</v>
      </c>
      <c r="AC670" t="s">
        <v>128</v>
      </c>
      <c r="AD670" t="s">
        <v>964</v>
      </c>
      <c r="AE670" s="18">
        <v>0.1050170054</v>
      </c>
      <c r="AF670" t="s">
        <v>3944</v>
      </c>
      <c r="AG670" t="s">
        <v>143</v>
      </c>
      <c r="AH670" t="s">
        <v>3945</v>
      </c>
      <c r="AI670" s="18">
        <v>0.15650619669999999</v>
      </c>
      <c r="AJ670" t="s">
        <v>3946</v>
      </c>
      <c r="AK670" t="s">
        <v>134</v>
      </c>
      <c r="AL670" t="s">
        <v>3947</v>
      </c>
      <c r="AM670" t="s">
        <v>3944</v>
      </c>
      <c r="AN670" t="s">
        <v>143</v>
      </c>
      <c r="AO670" t="s">
        <v>3945</v>
      </c>
      <c r="AP670" s="18">
        <v>0.1050170054</v>
      </c>
      <c r="AQ670" t="s">
        <v>123</v>
      </c>
      <c r="AR670" t="b">
        <f>ISNUMBER(SEARCH('Consulta Por Puntos Baloto'!$E$5,B670,1))</f>
        <v>0</v>
      </c>
      <c r="AS670">
        <f t="shared" si="20"/>
        <v>31</v>
      </c>
      <c r="AT670" t="str">
        <f t="shared" si="21"/>
        <v>Punto pago</v>
      </c>
    </row>
    <row r="671" spans="1:46">
      <c r="A671" t="s">
        <v>3948</v>
      </c>
      <c r="B671" t="s">
        <v>3949</v>
      </c>
      <c r="C671" s="18">
        <v>1.2974291964</v>
      </c>
      <c r="D671" t="s">
        <v>2585</v>
      </c>
      <c r="E671" t="s">
        <v>128</v>
      </c>
      <c r="F671" t="s">
        <v>2586</v>
      </c>
      <c r="G671" s="18">
        <v>0.97462554629999998</v>
      </c>
      <c r="H671" t="s">
        <v>64</v>
      </c>
      <c r="I671" t="s">
        <v>130</v>
      </c>
      <c r="J671" t="s">
        <v>3950</v>
      </c>
      <c r="K671" s="18">
        <v>0.97462554629999998</v>
      </c>
      <c r="L671" t="s">
        <v>64</v>
      </c>
      <c r="M671" t="s">
        <v>130</v>
      </c>
      <c r="N671" t="s">
        <v>2624</v>
      </c>
      <c r="O671" s="18">
        <v>0.64943989329999996</v>
      </c>
      <c r="P671" t="s">
        <v>2625</v>
      </c>
      <c r="Q671" t="s">
        <v>134</v>
      </c>
      <c r="R671" t="s">
        <v>2626</v>
      </c>
      <c r="S671" s="18">
        <v>1.3437003078</v>
      </c>
      <c r="T671" t="s">
        <v>311</v>
      </c>
      <c r="U671" t="s">
        <v>130</v>
      </c>
      <c r="V671" t="s">
        <v>312</v>
      </c>
      <c r="W671" s="18">
        <v>1.3437003078</v>
      </c>
      <c r="X671" t="s">
        <v>64</v>
      </c>
      <c r="Y671" t="s">
        <v>130</v>
      </c>
      <c r="Z671" t="s">
        <v>2659</v>
      </c>
      <c r="AA671" s="18">
        <v>0.18399836989999999</v>
      </c>
      <c r="AB671" t="s">
        <v>2628</v>
      </c>
      <c r="AC671" t="s">
        <v>128</v>
      </c>
      <c r="AD671" t="s">
        <v>2629</v>
      </c>
      <c r="AE671" s="18">
        <v>0.3722156841</v>
      </c>
      <c r="AF671" t="s">
        <v>3951</v>
      </c>
      <c r="AG671" t="s">
        <v>143</v>
      </c>
      <c r="AH671" t="s">
        <v>3952</v>
      </c>
      <c r="AI671" s="18">
        <v>0.62074968080000004</v>
      </c>
      <c r="AJ671" t="s">
        <v>349</v>
      </c>
      <c r="AK671" t="s">
        <v>134</v>
      </c>
      <c r="AL671" t="s">
        <v>3953</v>
      </c>
      <c r="AM671" t="s">
        <v>873</v>
      </c>
      <c r="AN671" t="s">
        <v>128</v>
      </c>
      <c r="AO671" t="s">
        <v>2629</v>
      </c>
      <c r="AP671" s="18">
        <v>0.18399836989999999</v>
      </c>
      <c r="AQ671" t="s">
        <v>123</v>
      </c>
      <c r="AR671" t="b">
        <f>ISNUMBER(SEARCH('Consulta Por Puntos Baloto'!$E$5,B671,1))</f>
        <v>0</v>
      </c>
      <c r="AS671">
        <f t="shared" si="20"/>
        <v>27</v>
      </c>
      <c r="AT671" t="str">
        <f t="shared" si="21"/>
        <v>Oficina física</v>
      </c>
    </row>
    <row r="672" spans="1:46">
      <c r="A672" t="s">
        <v>3954</v>
      </c>
      <c r="B672" t="s">
        <v>3955</v>
      </c>
      <c r="C672" s="18">
        <v>4.3692988126000003</v>
      </c>
      <c r="D672" t="s">
        <v>526</v>
      </c>
      <c r="E672" t="s">
        <v>128</v>
      </c>
      <c r="F672" t="s">
        <v>527</v>
      </c>
      <c r="G672" s="18">
        <v>0.40584871630000002</v>
      </c>
      <c r="H672" t="s">
        <v>64</v>
      </c>
      <c r="I672" t="s">
        <v>130</v>
      </c>
      <c r="J672" t="s">
        <v>661</v>
      </c>
      <c r="K672" s="18">
        <v>2.0226881204999998</v>
      </c>
      <c r="L672" t="s">
        <v>64</v>
      </c>
      <c r="M672" t="s">
        <v>130</v>
      </c>
      <c r="N672" t="s">
        <v>529</v>
      </c>
      <c r="O672" s="18">
        <v>1.4383577368</v>
      </c>
      <c r="P672" t="s">
        <v>530</v>
      </c>
      <c r="Q672" t="s">
        <v>134</v>
      </c>
      <c r="R672" t="s">
        <v>531</v>
      </c>
      <c r="S672" s="18">
        <v>4.7278289059</v>
      </c>
      <c r="T672" t="s">
        <v>515</v>
      </c>
      <c r="U672" t="s">
        <v>130</v>
      </c>
      <c r="V672" t="s">
        <v>516</v>
      </c>
      <c r="W672" s="18">
        <v>3.4219065758</v>
      </c>
      <c r="X672" t="s">
        <v>64</v>
      </c>
      <c r="Y672" t="s">
        <v>130</v>
      </c>
      <c r="Z672" t="s">
        <v>532</v>
      </c>
      <c r="AA672" s="18">
        <v>2.3691818764999999</v>
      </c>
      <c r="AB672" t="s">
        <v>533</v>
      </c>
      <c r="AC672" t="s">
        <v>128</v>
      </c>
      <c r="AD672" t="s">
        <v>534</v>
      </c>
      <c r="AE672" s="18">
        <v>0.36497775119999998</v>
      </c>
      <c r="AF672" t="s">
        <v>662</v>
      </c>
      <c r="AG672" t="s">
        <v>143</v>
      </c>
      <c r="AH672" t="s">
        <v>663</v>
      </c>
      <c r="AI672" s="18">
        <v>0.16487459560000001</v>
      </c>
      <c r="AJ672" t="s">
        <v>3956</v>
      </c>
      <c r="AK672" t="s">
        <v>134</v>
      </c>
      <c r="AL672" t="s">
        <v>3957</v>
      </c>
      <c r="AM672" t="s">
        <v>3956</v>
      </c>
      <c r="AN672" t="s">
        <v>134</v>
      </c>
      <c r="AO672" t="s">
        <v>3957</v>
      </c>
      <c r="AP672" s="18">
        <v>0.16487459560000001</v>
      </c>
      <c r="AQ672" t="s">
        <v>123</v>
      </c>
      <c r="AR672" t="b">
        <f>ISNUMBER(SEARCH('Consulta Por Puntos Baloto'!$E$5,B672,1))</f>
        <v>0</v>
      </c>
      <c r="AS672">
        <f t="shared" si="20"/>
        <v>35</v>
      </c>
      <c r="AT672" t="str">
        <f t="shared" si="21"/>
        <v>Punto red</v>
      </c>
    </row>
    <row r="673" spans="1:46">
      <c r="A673" t="s">
        <v>3958</v>
      </c>
      <c r="B673" t="s">
        <v>3959</v>
      </c>
      <c r="C673" s="18">
        <v>0.1150348612</v>
      </c>
      <c r="D673" t="s">
        <v>3960</v>
      </c>
      <c r="E673" t="s">
        <v>128</v>
      </c>
      <c r="F673" t="s">
        <v>3961</v>
      </c>
      <c r="G673" s="18">
        <v>0.27525320549999999</v>
      </c>
      <c r="H673" t="s">
        <v>64</v>
      </c>
      <c r="I673" t="s">
        <v>130</v>
      </c>
      <c r="J673" t="s">
        <v>1427</v>
      </c>
      <c r="K673" s="18">
        <v>0.76800457470000005</v>
      </c>
      <c r="L673" t="s">
        <v>64</v>
      </c>
      <c r="M673" t="s">
        <v>130</v>
      </c>
      <c r="N673" t="s">
        <v>3962</v>
      </c>
      <c r="O673" s="18">
        <v>1.2157549072</v>
      </c>
      <c r="P673" t="s">
        <v>1425</v>
      </c>
      <c r="Q673" t="s">
        <v>134</v>
      </c>
      <c r="R673" t="s">
        <v>1426</v>
      </c>
      <c r="S673" s="18">
        <v>0.43643457870000002</v>
      </c>
      <c r="T673" t="s">
        <v>1086</v>
      </c>
      <c r="U673" t="s">
        <v>130</v>
      </c>
      <c r="V673" t="s">
        <v>1087</v>
      </c>
      <c r="W673" s="18">
        <v>0.27525320549999999</v>
      </c>
      <c r="X673" t="s">
        <v>64</v>
      </c>
      <c r="Y673" t="s">
        <v>130</v>
      </c>
      <c r="Z673" t="s">
        <v>1427</v>
      </c>
      <c r="AA673" s="18">
        <v>0.4488497004</v>
      </c>
      <c r="AB673" t="s">
        <v>3963</v>
      </c>
      <c r="AC673" t="s">
        <v>128</v>
      </c>
      <c r="AD673" t="s">
        <v>3964</v>
      </c>
      <c r="AE673" s="18">
        <v>7.1090491199999994E-2</v>
      </c>
      <c r="AF673" t="s">
        <v>3965</v>
      </c>
      <c r="AG673" t="s">
        <v>143</v>
      </c>
      <c r="AH673" t="s">
        <v>3966</v>
      </c>
      <c r="AI673" s="18">
        <v>0.13426393889999999</v>
      </c>
      <c r="AJ673" t="s">
        <v>3967</v>
      </c>
      <c r="AK673" t="s">
        <v>134</v>
      </c>
      <c r="AL673" t="s">
        <v>3968</v>
      </c>
      <c r="AM673" t="s">
        <v>3965</v>
      </c>
      <c r="AN673" t="s">
        <v>143</v>
      </c>
      <c r="AO673" t="s">
        <v>3966</v>
      </c>
      <c r="AP673" s="18">
        <v>7.1090491199999994E-2</v>
      </c>
      <c r="AQ673" t="s">
        <v>123</v>
      </c>
      <c r="AR673" t="b">
        <f>ISNUMBER(SEARCH('Consulta Por Puntos Baloto'!$E$5,B673,1))</f>
        <v>0</v>
      </c>
      <c r="AS673">
        <f t="shared" si="20"/>
        <v>31</v>
      </c>
      <c r="AT673" t="str">
        <f t="shared" si="21"/>
        <v>Punto pago</v>
      </c>
    </row>
    <row r="674" spans="1:46">
      <c r="A674" t="s">
        <v>3969</v>
      </c>
      <c r="B674" t="s">
        <v>3970</v>
      </c>
      <c r="C674" s="18">
        <v>10.5331758846</v>
      </c>
      <c r="D674" t="s">
        <v>3971</v>
      </c>
      <c r="E674" t="s">
        <v>3972</v>
      </c>
      <c r="F674" t="s">
        <v>3973</v>
      </c>
      <c r="G674" s="18">
        <v>8.7483704035999992</v>
      </c>
      <c r="H674" t="s">
        <v>64</v>
      </c>
      <c r="I674" t="s">
        <v>3974</v>
      </c>
      <c r="J674" t="s">
        <v>3975</v>
      </c>
      <c r="K674" s="18">
        <v>10.032254938299999</v>
      </c>
      <c r="L674" t="s">
        <v>64</v>
      </c>
      <c r="M674" t="s">
        <v>3974</v>
      </c>
      <c r="N674" t="s">
        <v>3976</v>
      </c>
      <c r="O674" s="18">
        <v>10.9381119694</v>
      </c>
      <c r="P674" t="s">
        <v>3977</v>
      </c>
      <c r="Q674" t="s">
        <v>3972</v>
      </c>
      <c r="R674" t="s">
        <v>3978</v>
      </c>
      <c r="S674" s="18">
        <v>451.0055868943</v>
      </c>
      <c r="T674" t="s">
        <v>85</v>
      </c>
      <c r="U674" t="s">
        <v>86</v>
      </c>
      <c r="V674" t="s">
        <v>87</v>
      </c>
      <c r="W674" s="18">
        <v>16.910609878900001</v>
      </c>
      <c r="X674" t="s">
        <v>3979</v>
      </c>
      <c r="Y674" t="s">
        <v>3974</v>
      </c>
      <c r="Z674" t="s">
        <v>3980</v>
      </c>
      <c r="AA674" s="18">
        <v>13.9713639878</v>
      </c>
      <c r="AB674" t="s">
        <v>3981</v>
      </c>
      <c r="AC674" t="s">
        <v>3972</v>
      </c>
      <c r="AD674" t="s">
        <v>3982</v>
      </c>
      <c r="AE674" s="18">
        <v>0.22824973060000001</v>
      </c>
      <c r="AF674" t="s">
        <v>3983</v>
      </c>
      <c r="AG674" t="s">
        <v>3984</v>
      </c>
      <c r="AH674" t="s">
        <v>3985</v>
      </c>
      <c r="AI674" s="18">
        <v>1.5270792485</v>
      </c>
      <c r="AJ674" t="s">
        <v>3986</v>
      </c>
      <c r="AK674" t="s">
        <v>3984</v>
      </c>
      <c r="AL674" t="s">
        <v>3987</v>
      </c>
      <c r="AM674" t="s">
        <v>3983</v>
      </c>
      <c r="AN674" t="s">
        <v>3984</v>
      </c>
      <c r="AO674" t="s">
        <v>3985</v>
      </c>
      <c r="AP674" s="18">
        <v>0.22824973060000001</v>
      </c>
      <c r="AQ674" t="s">
        <v>123</v>
      </c>
      <c r="AR674" t="b">
        <f>ISNUMBER(SEARCH('Consulta Por Puntos Baloto'!$E$5,B674,1))</f>
        <v>0</v>
      </c>
      <c r="AS674">
        <f t="shared" si="20"/>
        <v>31</v>
      </c>
      <c r="AT674" t="str">
        <f t="shared" si="21"/>
        <v>Punto pago</v>
      </c>
    </row>
    <row r="675" spans="1:46">
      <c r="A675" t="s">
        <v>3988</v>
      </c>
      <c r="B675" t="s">
        <v>3989</v>
      </c>
      <c r="C675" s="18">
        <v>8.7205655199999996E-2</v>
      </c>
      <c r="D675" t="s">
        <v>3990</v>
      </c>
      <c r="E675" t="s">
        <v>3991</v>
      </c>
      <c r="F675" t="s">
        <v>3992</v>
      </c>
      <c r="G675" s="18">
        <v>0.56144460539999996</v>
      </c>
      <c r="H675" t="s">
        <v>3993</v>
      </c>
      <c r="I675" t="s">
        <v>3993</v>
      </c>
      <c r="J675" t="s">
        <v>3994</v>
      </c>
      <c r="K675" s="18">
        <v>3.2513971191</v>
      </c>
      <c r="L675" t="s">
        <v>64</v>
      </c>
      <c r="M675" t="s">
        <v>3993</v>
      </c>
      <c r="N675" t="s">
        <v>3995</v>
      </c>
      <c r="O675" s="18">
        <v>2.3066886329999998</v>
      </c>
      <c r="P675" t="s">
        <v>3996</v>
      </c>
      <c r="Q675" t="s">
        <v>3991</v>
      </c>
      <c r="R675" t="s">
        <v>3997</v>
      </c>
      <c r="S675" s="18">
        <v>370.83394310910001</v>
      </c>
      <c r="T675" t="s">
        <v>85</v>
      </c>
      <c r="U675" t="s">
        <v>86</v>
      </c>
      <c r="V675" t="s">
        <v>87</v>
      </c>
      <c r="W675" s="18">
        <v>133.8360304844</v>
      </c>
      <c r="X675" t="s">
        <v>64</v>
      </c>
      <c r="Y675" t="s">
        <v>3998</v>
      </c>
      <c r="Z675" t="s">
        <v>3999</v>
      </c>
      <c r="AA675" s="18">
        <v>0.55993340290000004</v>
      </c>
      <c r="AB675" t="s">
        <v>4000</v>
      </c>
      <c r="AC675" t="s">
        <v>3991</v>
      </c>
      <c r="AD675" t="s">
        <v>4001</v>
      </c>
      <c r="AE675" s="18">
        <v>0.43918995500000002</v>
      </c>
      <c r="AF675" t="s">
        <v>4002</v>
      </c>
      <c r="AG675" t="s">
        <v>3991</v>
      </c>
      <c r="AH675" t="s">
        <v>4003</v>
      </c>
      <c r="AI675" s="18">
        <v>0.32311266900000002</v>
      </c>
      <c r="AJ675" t="s">
        <v>4004</v>
      </c>
      <c r="AK675" t="s">
        <v>3991</v>
      </c>
      <c r="AL675" t="s">
        <v>4005</v>
      </c>
      <c r="AM675" t="s">
        <v>3990</v>
      </c>
      <c r="AN675" t="s">
        <v>3991</v>
      </c>
      <c r="AO675" t="s">
        <v>3992</v>
      </c>
      <c r="AP675" s="18">
        <v>8.7205655199999996E-2</v>
      </c>
      <c r="AQ675" t="s">
        <v>123</v>
      </c>
      <c r="AR675" t="b">
        <f>ISNUMBER(SEARCH('Consulta Por Puntos Baloto'!$E$5,B675,1))</f>
        <v>0</v>
      </c>
      <c r="AS675">
        <f t="shared" si="20"/>
        <v>3</v>
      </c>
      <c r="AT675" t="str">
        <f t="shared" si="21"/>
        <v>Punto 472</v>
      </c>
    </row>
    <row r="676" spans="1:46">
      <c r="A676" t="s">
        <v>4006</v>
      </c>
      <c r="B676" t="s">
        <v>4007</v>
      </c>
      <c r="C676" s="18">
        <v>59.2489965782</v>
      </c>
      <c r="D676" t="s">
        <v>3692</v>
      </c>
      <c r="E676" t="s">
        <v>3693</v>
      </c>
      <c r="F676" t="s">
        <v>3694</v>
      </c>
      <c r="G676" s="18">
        <v>89.282317653999996</v>
      </c>
      <c r="H676" t="s">
        <v>64</v>
      </c>
      <c r="I676" t="s">
        <v>4008</v>
      </c>
      <c r="J676" t="s">
        <v>4009</v>
      </c>
      <c r="K676" s="18">
        <v>89.501449459300005</v>
      </c>
      <c r="L676" t="s">
        <v>4010</v>
      </c>
      <c r="M676" t="s">
        <v>4008</v>
      </c>
      <c r="N676" t="s">
        <v>4011</v>
      </c>
      <c r="O676" s="18">
        <v>112.3831499249</v>
      </c>
      <c r="P676" t="s">
        <v>225</v>
      </c>
      <c r="Q676" t="s">
        <v>220</v>
      </c>
      <c r="R676" t="s">
        <v>226</v>
      </c>
      <c r="S676" s="18">
        <v>113.1411788856</v>
      </c>
      <c r="T676" t="s">
        <v>227</v>
      </c>
      <c r="U676" t="s">
        <v>228</v>
      </c>
      <c r="V676" t="s">
        <v>229</v>
      </c>
      <c r="W676" s="18">
        <v>111.0433502261</v>
      </c>
      <c r="X676" t="s">
        <v>64</v>
      </c>
      <c r="Y676" t="s">
        <v>228</v>
      </c>
      <c r="Z676" t="s">
        <v>4012</v>
      </c>
      <c r="AA676" s="18">
        <v>89.273519988399997</v>
      </c>
      <c r="AB676" s="19" t="s">
        <v>4013</v>
      </c>
      <c r="AC676" t="s">
        <v>4014</v>
      </c>
      <c r="AD676" t="s">
        <v>4015</v>
      </c>
      <c r="AE676" s="18">
        <v>1.8123099999999999E-5</v>
      </c>
      <c r="AF676" t="s">
        <v>4016</v>
      </c>
      <c r="AG676" t="s">
        <v>4017</v>
      </c>
      <c r="AH676" t="s">
        <v>4018</v>
      </c>
      <c r="AI676" s="18">
        <v>8.4362980999999997E-3</v>
      </c>
      <c r="AJ676" t="s">
        <v>4019</v>
      </c>
      <c r="AK676" t="s">
        <v>4020</v>
      </c>
      <c r="AL676" t="s">
        <v>4021</v>
      </c>
      <c r="AM676" t="s">
        <v>4016</v>
      </c>
      <c r="AN676" t="s">
        <v>4017</v>
      </c>
      <c r="AO676" t="s">
        <v>4018</v>
      </c>
      <c r="AP676" s="18">
        <v>1.8123099999999999E-5</v>
      </c>
      <c r="AQ676" t="s">
        <v>123</v>
      </c>
      <c r="AR676" t="b">
        <f>ISNUMBER(SEARCH('Consulta Por Puntos Baloto'!$E$5,B676,1))</f>
        <v>0</v>
      </c>
      <c r="AS676">
        <f t="shared" si="20"/>
        <v>31</v>
      </c>
      <c r="AT676" t="str">
        <f t="shared" si="21"/>
        <v>Punto pago</v>
      </c>
    </row>
    <row r="677" spans="1:46">
      <c r="A677" t="s">
        <v>4022</v>
      </c>
      <c r="B677" t="s">
        <v>4023</v>
      </c>
      <c r="C677" s="18">
        <v>0.1584587096</v>
      </c>
      <c r="D677" t="s">
        <v>4024</v>
      </c>
      <c r="E677" t="s">
        <v>4025</v>
      </c>
      <c r="F677" t="s">
        <v>4026</v>
      </c>
      <c r="G677" s="18">
        <v>1.05658162E-2</v>
      </c>
      <c r="H677" t="s">
        <v>64</v>
      </c>
      <c r="I677" t="s">
        <v>4027</v>
      </c>
      <c r="J677" t="s">
        <v>4028</v>
      </c>
      <c r="K677" s="18">
        <v>56.927177822300003</v>
      </c>
      <c r="L677" t="s">
        <v>64</v>
      </c>
      <c r="M677" t="s">
        <v>4029</v>
      </c>
      <c r="N677" t="s">
        <v>4030</v>
      </c>
      <c r="O677" s="18">
        <v>0.86892005449999998</v>
      </c>
      <c r="P677" t="s">
        <v>4031</v>
      </c>
      <c r="Q677" t="s">
        <v>4025</v>
      </c>
      <c r="R677" t="s">
        <v>4032</v>
      </c>
      <c r="S677" s="18">
        <v>161.80430620269999</v>
      </c>
      <c r="T677" t="s">
        <v>227</v>
      </c>
      <c r="U677" t="s">
        <v>228</v>
      </c>
      <c r="V677" t="s">
        <v>229</v>
      </c>
      <c r="W677" s="18">
        <v>0.89290577609999999</v>
      </c>
      <c r="X677" t="s">
        <v>64</v>
      </c>
      <c r="Y677" t="s">
        <v>4027</v>
      </c>
      <c r="Z677" t="s">
        <v>4033</v>
      </c>
      <c r="AA677" s="18">
        <v>19.927121193400001</v>
      </c>
      <c r="AB677" t="s">
        <v>4034</v>
      </c>
      <c r="AC677" t="s">
        <v>4035</v>
      </c>
      <c r="AD677" t="s">
        <v>4036</v>
      </c>
      <c r="AE677" s="18">
        <v>1.0239165200000001E-2</v>
      </c>
      <c r="AF677" t="s">
        <v>4037</v>
      </c>
      <c r="AG677" t="s">
        <v>4025</v>
      </c>
      <c r="AH677" t="s">
        <v>4038</v>
      </c>
      <c r="AI677" s="18">
        <v>0.2305824122</v>
      </c>
      <c r="AJ677" t="s">
        <v>4039</v>
      </c>
      <c r="AK677" t="s">
        <v>4025</v>
      </c>
      <c r="AL677" t="s">
        <v>4040</v>
      </c>
      <c r="AM677" t="s">
        <v>4037</v>
      </c>
      <c r="AN677" t="s">
        <v>4025</v>
      </c>
      <c r="AO677" t="s">
        <v>4038</v>
      </c>
      <c r="AP677" s="18">
        <v>1.0239165200000001E-2</v>
      </c>
      <c r="AQ677" t="s">
        <v>123</v>
      </c>
      <c r="AR677" t="b">
        <f>ISNUMBER(SEARCH('Consulta Por Puntos Baloto'!$E$5,B677,1))</f>
        <v>0</v>
      </c>
      <c r="AS677">
        <f t="shared" si="20"/>
        <v>31</v>
      </c>
      <c r="AT677" t="str">
        <f t="shared" si="21"/>
        <v>Punto pago</v>
      </c>
    </row>
    <row r="678" spans="1:46">
      <c r="A678" t="s">
        <v>4041</v>
      </c>
      <c r="B678" t="s">
        <v>4042</v>
      </c>
      <c r="C678" s="18">
        <v>1.3328008912</v>
      </c>
      <c r="D678" t="s">
        <v>264</v>
      </c>
      <c r="E678" t="s">
        <v>62</v>
      </c>
      <c r="F678" t="s">
        <v>265</v>
      </c>
      <c r="G678" s="18">
        <v>0.26395418980000002</v>
      </c>
      <c r="H678" t="s">
        <v>64</v>
      </c>
      <c r="I678" t="s">
        <v>65</v>
      </c>
      <c r="J678" t="s">
        <v>66</v>
      </c>
      <c r="K678" s="18">
        <v>0.25264375179999998</v>
      </c>
      <c r="L678" t="s">
        <v>64</v>
      </c>
      <c r="M678" t="s">
        <v>65</v>
      </c>
      <c r="N678" t="s">
        <v>66</v>
      </c>
      <c r="O678" s="18">
        <v>11.1323155617</v>
      </c>
      <c r="P678" t="s">
        <v>67</v>
      </c>
      <c r="Q678" t="s">
        <v>62</v>
      </c>
      <c r="R678" t="s">
        <v>68</v>
      </c>
      <c r="S678" s="18">
        <v>7.3843101980999997</v>
      </c>
      <c r="T678" t="s">
        <v>69</v>
      </c>
      <c r="U678" t="s">
        <v>65</v>
      </c>
      <c r="V678" t="s">
        <v>70</v>
      </c>
      <c r="W678" s="18">
        <v>3.0743086269000002</v>
      </c>
      <c r="X678" t="s">
        <v>241</v>
      </c>
      <c r="Y678" t="s">
        <v>65</v>
      </c>
      <c r="Z678" t="s">
        <v>242</v>
      </c>
      <c r="AA678" s="18">
        <v>1.8974477313</v>
      </c>
      <c r="AB678" s="19" t="s">
        <v>266</v>
      </c>
      <c r="AC678" t="s">
        <v>62</v>
      </c>
      <c r="AD678" t="s">
        <v>267</v>
      </c>
      <c r="AE678" s="18">
        <v>3.8200570500000003E-2</v>
      </c>
      <c r="AF678" t="s">
        <v>4043</v>
      </c>
      <c r="AG678" t="s">
        <v>62</v>
      </c>
      <c r="AH678" t="s">
        <v>4044</v>
      </c>
      <c r="AI678" s="18">
        <v>0.26662439249999997</v>
      </c>
      <c r="AJ678" t="s">
        <v>4045</v>
      </c>
      <c r="AK678" t="s">
        <v>62</v>
      </c>
      <c r="AL678" t="s">
        <v>4046</v>
      </c>
      <c r="AM678" t="s">
        <v>4043</v>
      </c>
      <c r="AN678" t="s">
        <v>62</v>
      </c>
      <c r="AO678" t="s">
        <v>4044</v>
      </c>
      <c r="AP678" s="18">
        <v>3.8200570500000003E-2</v>
      </c>
      <c r="AQ678" t="s">
        <v>123</v>
      </c>
      <c r="AR678" t="b">
        <f>ISNUMBER(SEARCH('Consulta Por Puntos Baloto'!$E$5,B678,1))</f>
        <v>0</v>
      </c>
      <c r="AS678">
        <f t="shared" si="20"/>
        <v>31</v>
      </c>
      <c r="AT678" t="str">
        <f t="shared" si="21"/>
        <v>Punto pago</v>
      </c>
    </row>
    <row r="679" spans="1:46">
      <c r="A679" t="s">
        <v>4047</v>
      </c>
      <c r="B679" t="s">
        <v>4048</v>
      </c>
      <c r="C679" s="18">
        <v>25.804019651600001</v>
      </c>
      <c r="D679" t="s">
        <v>4049</v>
      </c>
      <c r="E679" t="s">
        <v>4050</v>
      </c>
      <c r="F679" t="s">
        <v>4051</v>
      </c>
      <c r="G679" s="18">
        <v>29.651942593299999</v>
      </c>
      <c r="H679" t="s">
        <v>64</v>
      </c>
      <c r="I679" t="s">
        <v>4008</v>
      </c>
      <c r="J679" t="s">
        <v>4009</v>
      </c>
      <c r="K679" s="18">
        <v>30.4457799843</v>
      </c>
      <c r="L679" t="s">
        <v>4010</v>
      </c>
      <c r="M679" t="s">
        <v>4008</v>
      </c>
      <c r="N679" t="s">
        <v>4011</v>
      </c>
      <c r="O679" s="18">
        <v>34.305520334100002</v>
      </c>
      <c r="P679" t="s">
        <v>4052</v>
      </c>
      <c r="Q679" t="s">
        <v>4053</v>
      </c>
      <c r="R679" t="s">
        <v>4054</v>
      </c>
      <c r="S679" s="18">
        <v>43.988565361399999</v>
      </c>
      <c r="T679" t="s">
        <v>227</v>
      </c>
      <c r="U679" t="s">
        <v>228</v>
      </c>
      <c r="V679" t="s">
        <v>229</v>
      </c>
      <c r="W679" s="18">
        <v>32.269425790500001</v>
      </c>
      <c r="X679" t="s">
        <v>64</v>
      </c>
      <c r="Y679" t="s">
        <v>4055</v>
      </c>
      <c r="Z679" t="s">
        <v>4056</v>
      </c>
      <c r="AA679" s="18">
        <v>29.638443559799999</v>
      </c>
      <c r="AB679" s="19" t="s">
        <v>4013</v>
      </c>
      <c r="AC679" t="s">
        <v>4014</v>
      </c>
      <c r="AD679" t="s">
        <v>4015</v>
      </c>
      <c r="AE679" s="18">
        <v>9.0170888974000007</v>
      </c>
      <c r="AF679" t="s">
        <v>4057</v>
      </c>
      <c r="AG679" t="s">
        <v>4058</v>
      </c>
      <c r="AH679" t="s">
        <v>4059</v>
      </c>
      <c r="AI679" s="18">
        <v>4.9054318700000002E-2</v>
      </c>
      <c r="AJ679" t="s">
        <v>4060</v>
      </c>
      <c r="AK679" t="s">
        <v>4061</v>
      </c>
      <c r="AL679" t="s">
        <v>4062</v>
      </c>
      <c r="AM679" t="s">
        <v>4060</v>
      </c>
      <c r="AN679" t="s">
        <v>4061</v>
      </c>
      <c r="AO679" t="s">
        <v>4062</v>
      </c>
      <c r="AP679" s="18">
        <v>4.9054318700000002E-2</v>
      </c>
      <c r="AQ679" t="s">
        <v>123</v>
      </c>
      <c r="AR679" t="b">
        <f>ISNUMBER(SEARCH('Consulta Por Puntos Baloto'!$E$5,B679,1))</f>
        <v>0</v>
      </c>
      <c r="AS679">
        <f t="shared" si="20"/>
        <v>35</v>
      </c>
      <c r="AT679" t="str">
        <f t="shared" si="21"/>
        <v>Punto red</v>
      </c>
    </row>
    <row r="680" spans="1:46">
      <c r="A680" t="s">
        <v>4063</v>
      </c>
      <c r="B680" t="s">
        <v>4064</v>
      </c>
      <c r="C680" s="18">
        <v>76.189269272100006</v>
      </c>
      <c r="D680" t="s">
        <v>4065</v>
      </c>
      <c r="E680" t="s">
        <v>4066</v>
      </c>
      <c r="F680" t="s">
        <v>4067</v>
      </c>
      <c r="G680" s="18">
        <v>74.088647594199998</v>
      </c>
      <c r="H680" t="s">
        <v>64</v>
      </c>
      <c r="I680" t="s">
        <v>4068</v>
      </c>
      <c r="J680" t="s">
        <v>4069</v>
      </c>
      <c r="K680" s="18">
        <v>240.2836238946</v>
      </c>
      <c r="L680" t="s">
        <v>64</v>
      </c>
      <c r="M680" t="s">
        <v>223</v>
      </c>
      <c r="N680" t="s">
        <v>4070</v>
      </c>
      <c r="O680" s="18">
        <v>74.088647555999998</v>
      </c>
      <c r="P680" t="s">
        <v>4071</v>
      </c>
      <c r="Q680" t="s">
        <v>4066</v>
      </c>
      <c r="R680" t="s">
        <v>4072</v>
      </c>
      <c r="S680" s="18">
        <v>248.0698447828</v>
      </c>
      <c r="T680" t="s">
        <v>227</v>
      </c>
      <c r="U680" t="s">
        <v>228</v>
      </c>
      <c r="V680" t="s">
        <v>229</v>
      </c>
      <c r="W680" s="18">
        <v>157.57430414140001</v>
      </c>
      <c r="X680" t="s">
        <v>64</v>
      </c>
      <c r="Y680" t="s">
        <v>4073</v>
      </c>
      <c r="Z680" t="s">
        <v>4074</v>
      </c>
      <c r="AA680" s="18">
        <v>76.078089761900003</v>
      </c>
      <c r="AB680" s="19" t="s">
        <v>4075</v>
      </c>
      <c r="AC680" t="s">
        <v>4066</v>
      </c>
      <c r="AD680" t="s">
        <v>4076</v>
      </c>
      <c r="AE680" s="18">
        <v>9.0580773999999996E-3</v>
      </c>
      <c r="AF680" t="s">
        <v>4077</v>
      </c>
      <c r="AG680" t="s">
        <v>4078</v>
      </c>
      <c r="AH680" t="s">
        <v>4079</v>
      </c>
      <c r="AI680" s="18">
        <v>0.1267165693</v>
      </c>
      <c r="AJ680" t="s">
        <v>4080</v>
      </c>
      <c r="AK680" t="s">
        <v>4078</v>
      </c>
      <c r="AL680" t="s">
        <v>4081</v>
      </c>
      <c r="AM680" t="s">
        <v>4077</v>
      </c>
      <c r="AN680" t="s">
        <v>4078</v>
      </c>
      <c r="AO680" t="s">
        <v>4079</v>
      </c>
      <c r="AP680" s="18">
        <v>9.0580773999999996E-3</v>
      </c>
      <c r="AQ680" t="s">
        <v>123</v>
      </c>
      <c r="AR680" t="b">
        <f>ISNUMBER(SEARCH('Consulta Por Puntos Baloto'!$E$5,B680,1))</f>
        <v>0</v>
      </c>
      <c r="AS680">
        <f t="shared" si="20"/>
        <v>31</v>
      </c>
      <c r="AT680" t="str">
        <f t="shared" si="21"/>
        <v>Punto pago</v>
      </c>
    </row>
    <row r="681" spans="1:46">
      <c r="A681" t="s">
        <v>4082</v>
      </c>
      <c r="B681" t="s">
        <v>4083</v>
      </c>
      <c r="C681" s="18">
        <v>27.4459582432</v>
      </c>
      <c r="D681" t="s">
        <v>4084</v>
      </c>
      <c r="E681" t="s">
        <v>4053</v>
      </c>
      <c r="F681" t="s">
        <v>4085</v>
      </c>
      <c r="G681" s="18">
        <v>25.751216387500001</v>
      </c>
      <c r="H681" t="s">
        <v>64</v>
      </c>
      <c r="I681" t="s">
        <v>4055</v>
      </c>
      <c r="J681" t="s">
        <v>4086</v>
      </c>
      <c r="K681" s="18">
        <v>31.6447196248</v>
      </c>
      <c r="L681" t="s">
        <v>64</v>
      </c>
      <c r="M681" t="s">
        <v>4008</v>
      </c>
      <c r="N681" t="s">
        <v>4087</v>
      </c>
      <c r="O681" s="18">
        <v>28.242824104</v>
      </c>
      <c r="P681" t="s">
        <v>4052</v>
      </c>
      <c r="Q681" t="s">
        <v>4053</v>
      </c>
      <c r="R681" t="s">
        <v>4054</v>
      </c>
      <c r="S681" s="18">
        <v>40.513812500699999</v>
      </c>
      <c r="T681" t="s">
        <v>227</v>
      </c>
      <c r="U681" t="s">
        <v>228</v>
      </c>
      <c r="V681" t="s">
        <v>229</v>
      </c>
      <c r="W681" s="18">
        <v>25.760514733600001</v>
      </c>
      <c r="X681" t="s">
        <v>64</v>
      </c>
      <c r="Y681" t="s">
        <v>4055</v>
      </c>
      <c r="Z681" t="s">
        <v>4056</v>
      </c>
      <c r="AA681" s="18">
        <v>31.668773367299998</v>
      </c>
      <c r="AB681" t="s">
        <v>4088</v>
      </c>
      <c r="AC681" t="s">
        <v>220</v>
      </c>
      <c r="AD681" t="s">
        <v>4089</v>
      </c>
      <c r="AE681" s="18">
        <v>2.0814780099999999E-2</v>
      </c>
      <c r="AF681" t="s">
        <v>4090</v>
      </c>
      <c r="AG681" t="s">
        <v>4058</v>
      </c>
      <c r="AH681" t="s">
        <v>4091</v>
      </c>
      <c r="AI681" s="18">
        <v>6.9430802400000005E-2</v>
      </c>
      <c r="AJ681" t="s">
        <v>4092</v>
      </c>
      <c r="AK681" t="s">
        <v>4058</v>
      </c>
      <c r="AL681" t="s">
        <v>4093</v>
      </c>
      <c r="AM681" t="s">
        <v>4090</v>
      </c>
      <c r="AN681" t="s">
        <v>4058</v>
      </c>
      <c r="AO681" t="s">
        <v>4091</v>
      </c>
      <c r="AP681" s="18">
        <v>2.0814780099999999E-2</v>
      </c>
      <c r="AQ681" t="s">
        <v>123</v>
      </c>
      <c r="AR681" t="b">
        <f>ISNUMBER(SEARCH('Consulta Por Puntos Baloto'!$E$5,B681,1))</f>
        <v>0</v>
      </c>
      <c r="AS681">
        <f t="shared" si="20"/>
        <v>31</v>
      </c>
      <c r="AT681" t="str">
        <f t="shared" si="21"/>
        <v>Punto pago</v>
      </c>
    </row>
    <row r="682" spans="1:46">
      <c r="A682" t="s">
        <v>4094</v>
      </c>
      <c r="B682" t="s">
        <v>4095</v>
      </c>
      <c r="C682" s="18">
        <v>6.4329727804000001</v>
      </c>
      <c r="D682" t="s">
        <v>4096</v>
      </c>
      <c r="E682" t="s">
        <v>4097</v>
      </c>
      <c r="F682" t="s">
        <v>4098</v>
      </c>
      <c r="G682" s="18">
        <v>44.399405466300003</v>
      </c>
      <c r="H682" t="s">
        <v>4029</v>
      </c>
      <c r="I682" t="s">
        <v>4029</v>
      </c>
      <c r="J682" t="s">
        <v>4099</v>
      </c>
      <c r="K682" s="18">
        <v>44.565067875899999</v>
      </c>
      <c r="L682" t="s">
        <v>64</v>
      </c>
      <c r="M682" t="s">
        <v>4029</v>
      </c>
      <c r="N682" t="s">
        <v>4030</v>
      </c>
      <c r="O682" s="18">
        <v>80.428795768599997</v>
      </c>
      <c r="P682" t="s">
        <v>4100</v>
      </c>
      <c r="Q682" t="s">
        <v>4101</v>
      </c>
      <c r="R682" t="s">
        <v>4102</v>
      </c>
      <c r="S682" s="18">
        <v>80.981691775499996</v>
      </c>
      <c r="T682" t="s">
        <v>227</v>
      </c>
      <c r="U682" t="s">
        <v>228</v>
      </c>
      <c r="V682" t="s">
        <v>229</v>
      </c>
      <c r="W682" s="18">
        <v>45.588465779499998</v>
      </c>
      <c r="X682" t="s">
        <v>4103</v>
      </c>
      <c r="Y682" t="s">
        <v>4029</v>
      </c>
      <c r="Z682" t="s">
        <v>4104</v>
      </c>
      <c r="AA682" s="18">
        <v>44.412259382599999</v>
      </c>
      <c r="AB682" s="19" t="s">
        <v>4105</v>
      </c>
      <c r="AC682" t="s">
        <v>4106</v>
      </c>
      <c r="AD682" t="s">
        <v>4107</v>
      </c>
      <c r="AE682" s="18">
        <v>2.9216376799999999E-2</v>
      </c>
      <c r="AF682" t="s">
        <v>4108</v>
      </c>
      <c r="AG682" t="s">
        <v>4109</v>
      </c>
      <c r="AH682" t="s">
        <v>4110</v>
      </c>
      <c r="AI682" s="18">
        <v>2.8699063300000001E-2</v>
      </c>
      <c r="AJ682" t="s">
        <v>4111</v>
      </c>
      <c r="AK682" t="s">
        <v>4112</v>
      </c>
      <c r="AL682" t="s">
        <v>4113</v>
      </c>
      <c r="AM682" t="s">
        <v>4111</v>
      </c>
      <c r="AN682" t="s">
        <v>4112</v>
      </c>
      <c r="AO682" t="s">
        <v>4113</v>
      </c>
      <c r="AP682" s="18">
        <v>2.8699063300000001E-2</v>
      </c>
      <c r="AQ682" t="s">
        <v>123</v>
      </c>
      <c r="AR682" t="b">
        <f>ISNUMBER(SEARCH('Consulta Por Puntos Baloto'!$E$5,B682,1))</f>
        <v>0</v>
      </c>
      <c r="AS682">
        <f t="shared" si="20"/>
        <v>35</v>
      </c>
      <c r="AT682" t="str">
        <f t="shared" si="21"/>
        <v>Punto red</v>
      </c>
    </row>
    <row r="683" spans="1:46">
      <c r="A683" t="s">
        <v>4114</v>
      </c>
      <c r="B683" t="s">
        <v>4115</v>
      </c>
      <c r="C683" s="18">
        <v>0.7240520976</v>
      </c>
      <c r="D683" t="s">
        <v>82</v>
      </c>
      <c r="E683" t="s">
        <v>83</v>
      </c>
      <c r="F683" t="s">
        <v>84</v>
      </c>
      <c r="G683" s="18">
        <v>1.0982905652999999</v>
      </c>
      <c r="H683" t="s">
        <v>85</v>
      </c>
      <c r="I683" t="s">
        <v>86</v>
      </c>
      <c r="J683" t="s">
        <v>87</v>
      </c>
      <c r="K683" s="18">
        <v>1.7955274549</v>
      </c>
      <c r="L683" t="s">
        <v>64</v>
      </c>
      <c r="M683" t="s">
        <v>86</v>
      </c>
      <c r="N683" t="s">
        <v>88</v>
      </c>
      <c r="O683" s="18">
        <v>1.1469203220999999</v>
      </c>
      <c r="P683" t="s">
        <v>89</v>
      </c>
      <c r="Q683" t="s">
        <v>83</v>
      </c>
      <c r="R683" t="s">
        <v>90</v>
      </c>
      <c r="S683" s="18">
        <v>1.0982905652999999</v>
      </c>
      <c r="T683" t="s">
        <v>85</v>
      </c>
      <c r="U683" t="s">
        <v>86</v>
      </c>
      <c r="V683" t="s">
        <v>87</v>
      </c>
      <c r="W683" s="18">
        <v>1.0982905652999999</v>
      </c>
      <c r="X683" t="s">
        <v>64</v>
      </c>
      <c r="Y683" t="s">
        <v>91</v>
      </c>
      <c r="Z683" t="s">
        <v>92</v>
      </c>
      <c r="AA683" s="18">
        <v>1.0982905652999999</v>
      </c>
      <c r="AB683" t="s">
        <v>93</v>
      </c>
      <c r="AC683" t="s">
        <v>83</v>
      </c>
      <c r="AD683" t="s">
        <v>94</v>
      </c>
      <c r="AE683" s="18">
        <v>0.40758611090000002</v>
      </c>
      <c r="AF683" t="s">
        <v>4116</v>
      </c>
      <c r="AG683" t="s">
        <v>83</v>
      </c>
      <c r="AH683" t="s">
        <v>4117</v>
      </c>
      <c r="AI683" s="18">
        <v>0.18203005450000001</v>
      </c>
      <c r="AJ683" t="s">
        <v>4118</v>
      </c>
      <c r="AK683" t="s">
        <v>83</v>
      </c>
      <c r="AL683" t="s">
        <v>4119</v>
      </c>
      <c r="AM683" t="s">
        <v>4118</v>
      </c>
      <c r="AN683" t="s">
        <v>83</v>
      </c>
      <c r="AO683" t="s">
        <v>4119</v>
      </c>
      <c r="AP683" s="18">
        <v>0.18203005450000001</v>
      </c>
      <c r="AQ683" t="s">
        <v>123</v>
      </c>
      <c r="AR683" t="b">
        <f>ISNUMBER(SEARCH('Consulta Por Puntos Baloto'!$E$5,B683,1))</f>
        <v>0</v>
      </c>
      <c r="AS683">
        <f t="shared" si="20"/>
        <v>35</v>
      </c>
      <c r="AT683" t="str">
        <f t="shared" si="21"/>
        <v>Punto red</v>
      </c>
    </row>
    <row r="684" spans="1:46">
      <c r="A684" t="s">
        <v>4120</v>
      </c>
      <c r="B684" t="s">
        <v>4121</v>
      </c>
      <c r="C684" s="18">
        <v>0.1953451085</v>
      </c>
      <c r="D684" t="s">
        <v>264</v>
      </c>
      <c r="E684" t="s">
        <v>62</v>
      </c>
      <c r="F684" t="s">
        <v>265</v>
      </c>
      <c r="G684" s="18">
        <v>0.80742733320000004</v>
      </c>
      <c r="H684" t="s">
        <v>64</v>
      </c>
      <c r="I684" t="s">
        <v>65</v>
      </c>
      <c r="J684" t="s">
        <v>4122</v>
      </c>
      <c r="K684" s="18">
        <v>0.80742733320000004</v>
      </c>
      <c r="L684" t="s">
        <v>64</v>
      </c>
      <c r="M684" t="s">
        <v>65</v>
      </c>
      <c r="N684" t="s">
        <v>4123</v>
      </c>
      <c r="O684" s="18">
        <v>12.5538555949</v>
      </c>
      <c r="P684" t="s">
        <v>67</v>
      </c>
      <c r="Q684" t="s">
        <v>62</v>
      </c>
      <c r="R684" t="s">
        <v>68</v>
      </c>
      <c r="S684" s="18">
        <v>8.7101674068000001</v>
      </c>
      <c r="T684" t="s">
        <v>69</v>
      </c>
      <c r="U684" t="s">
        <v>65</v>
      </c>
      <c r="V684" t="s">
        <v>70</v>
      </c>
      <c r="W684" s="18">
        <v>3.4845087719999999</v>
      </c>
      <c r="X684" t="s">
        <v>241</v>
      </c>
      <c r="Y684" t="s">
        <v>65</v>
      </c>
      <c r="Z684" t="s">
        <v>242</v>
      </c>
      <c r="AA684" s="18">
        <v>0.5139974786</v>
      </c>
      <c r="AB684" s="19" t="s">
        <v>266</v>
      </c>
      <c r="AC684" t="s">
        <v>62</v>
      </c>
      <c r="AD684" t="s">
        <v>267</v>
      </c>
      <c r="AE684" s="18">
        <v>0.16011656390000001</v>
      </c>
      <c r="AF684" t="s">
        <v>4124</v>
      </c>
      <c r="AG684" t="s">
        <v>62</v>
      </c>
      <c r="AH684" t="s">
        <v>4125</v>
      </c>
      <c r="AI684" s="18">
        <v>2.7245273300000001E-2</v>
      </c>
      <c r="AJ684" t="s">
        <v>4126</v>
      </c>
      <c r="AK684" t="s">
        <v>62</v>
      </c>
      <c r="AL684" t="s">
        <v>4127</v>
      </c>
      <c r="AM684" t="s">
        <v>4126</v>
      </c>
      <c r="AN684" t="s">
        <v>62</v>
      </c>
      <c r="AO684" t="s">
        <v>4127</v>
      </c>
      <c r="AP684" s="18">
        <v>2.7245273300000001E-2</v>
      </c>
      <c r="AQ684" t="s">
        <v>123</v>
      </c>
      <c r="AR684" t="b">
        <f>ISNUMBER(SEARCH('Consulta Por Puntos Baloto'!$E$5,B684,1))</f>
        <v>0</v>
      </c>
      <c r="AS684">
        <f t="shared" si="20"/>
        <v>35</v>
      </c>
      <c r="AT684" t="str">
        <f t="shared" si="21"/>
        <v>Punto red</v>
      </c>
    </row>
    <row r="685" spans="1:46">
      <c r="A685" t="s">
        <v>4128</v>
      </c>
      <c r="B685" t="s">
        <v>4129</v>
      </c>
      <c r="C685" s="18">
        <v>4.9990410618999999</v>
      </c>
      <c r="D685" t="s">
        <v>508</v>
      </c>
      <c r="E685" t="s">
        <v>509</v>
      </c>
      <c r="F685" t="s">
        <v>510</v>
      </c>
      <c r="G685" s="18">
        <v>1.0149125128000001</v>
      </c>
      <c r="H685" t="s">
        <v>64</v>
      </c>
      <c r="I685" t="s">
        <v>130</v>
      </c>
      <c r="J685" t="s">
        <v>707</v>
      </c>
      <c r="K685" s="18">
        <v>3.5625323677999998</v>
      </c>
      <c r="L685" t="s">
        <v>64</v>
      </c>
      <c r="M685" t="s">
        <v>112</v>
      </c>
      <c r="N685" t="s">
        <v>721</v>
      </c>
      <c r="O685" s="18">
        <v>3.1153245041000002</v>
      </c>
      <c r="P685" t="s">
        <v>513</v>
      </c>
      <c r="Q685" t="s">
        <v>509</v>
      </c>
      <c r="R685" t="s">
        <v>514</v>
      </c>
      <c r="S685" s="18">
        <v>1.4808023143</v>
      </c>
      <c r="T685" t="s">
        <v>515</v>
      </c>
      <c r="U685" t="s">
        <v>130</v>
      </c>
      <c r="V685" t="s">
        <v>516</v>
      </c>
      <c r="W685" s="18">
        <v>2.6893344990000001</v>
      </c>
      <c r="X685" t="s">
        <v>64</v>
      </c>
      <c r="Y685" t="s">
        <v>130</v>
      </c>
      <c r="Z685" t="s">
        <v>517</v>
      </c>
      <c r="AA685" s="18">
        <v>1.4808023143</v>
      </c>
      <c r="AB685" t="s">
        <v>518</v>
      </c>
      <c r="AC685" t="s">
        <v>128</v>
      </c>
      <c r="AD685" t="s">
        <v>519</v>
      </c>
      <c r="AE685" s="18">
        <v>0.1213408513</v>
      </c>
      <c r="AF685" t="s">
        <v>755</v>
      </c>
      <c r="AG685" t="s">
        <v>143</v>
      </c>
      <c r="AH685" t="s">
        <v>756</v>
      </c>
      <c r="AI685" s="18">
        <v>2.3108764699999999E-2</v>
      </c>
      <c r="AJ685" t="s">
        <v>1162</v>
      </c>
      <c r="AK685" t="s">
        <v>134</v>
      </c>
      <c r="AL685" t="s">
        <v>1163</v>
      </c>
      <c r="AM685" t="s">
        <v>1162</v>
      </c>
      <c r="AN685" t="s">
        <v>134</v>
      </c>
      <c r="AO685" t="s">
        <v>1163</v>
      </c>
      <c r="AP685" s="18">
        <v>2.3108764699999999E-2</v>
      </c>
      <c r="AQ685" t="s">
        <v>123</v>
      </c>
      <c r="AR685" t="b">
        <f>ISNUMBER(SEARCH('Consulta Por Puntos Baloto'!$E$5,B685,1))</f>
        <v>0</v>
      </c>
      <c r="AS685">
        <f t="shared" si="20"/>
        <v>35</v>
      </c>
      <c r="AT685" t="str">
        <f t="shared" si="21"/>
        <v>Punto red</v>
      </c>
    </row>
    <row r="686" spans="1:46">
      <c r="A686" t="s">
        <v>4130</v>
      </c>
      <c r="B686" t="s">
        <v>4131</v>
      </c>
      <c r="C686" s="18">
        <v>2.8184520465</v>
      </c>
      <c r="D686" t="s">
        <v>541</v>
      </c>
      <c r="E686" t="s">
        <v>128</v>
      </c>
      <c r="F686" t="s">
        <v>542</v>
      </c>
      <c r="G686" s="18">
        <v>0.63829427630000002</v>
      </c>
      <c r="H686" t="s">
        <v>371</v>
      </c>
      <c r="I686" t="s">
        <v>130</v>
      </c>
      <c r="J686" t="s">
        <v>372</v>
      </c>
      <c r="K686" s="18">
        <v>1.8320827749999999</v>
      </c>
      <c r="L686" t="s">
        <v>64</v>
      </c>
      <c r="M686" t="s">
        <v>130</v>
      </c>
      <c r="N686" t="s">
        <v>512</v>
      </c>
      <c r="O686" s="18">
        <v>3.9265043264999999</v>
      </c>
      <c r="P686" t="s">
        <v>494</v>
      </c>
      <c r="Q686" t="s">
        <v>134</v>
      </c>
      <c r="R686" t="s">
        <v>495</v>
      </c>
      <c r="S686" s="18">
        <v>0.60090498589999997</v>
      </c>
      <c r="T686" t="s">
        <v>371</v>
      </c>
      <c r="U686" t="s">
        <v>130</v>
      </c>
      <c r="V686" t="s">
        <v>372</v>
      </c>
      <c r="W686" s="18">
        <v>2.2944072072999999</v>
      </c>
      <c r="X686" t="s">
        <v>64</v>
      </c>
      <c r="Y686" t="s">
        <v>130</v>
      </c>
      <c r="Z686" t="s">
        <v>373</v>
      </c>
      <c r="AA686" s="18">
        <v>1.4004631139999999</v>
      </c>
      <c r="AB686" s="19" t="s">
        <v>485</v>
      </c>
      <c r="AC686" t="s">
        <v>128</v>
      </c>
      <c r="AD686" t="s">
        <v>486</v>
      </c>
      <c r="AE686" s="18">
        <v>0.10048974450000001</v>
      </c>
      <c r="AF686" t="s">
        <v>3112</v>
      </c>
      <c r="AG686" t="s">
        <v>143</v>
      </c>
      <c r="AH686" t="s">
        <v>3113</v>
      </c>
      <c r="AI686" s="18">
        <v>0.1770413931</v>
      </c>
      <c r="AJ686" t="s">
        <v>915</v>
      </c>
      <c r="AK686" t="s">
        <v>134</v>
      </c>
      <c r="AL686" t="s">
        <v>916</v>
      </c>
      <c r="AM686" t="s">
        <v>3112</v>
      </c>
      <c r="AN686" t="s">
        <v>143</v>
      </c>
      <c r="AO686" t="s">
        <v>3113</v>
      </c>
      <c r="AP686" s="18">
        <v>0.10048974450000001</v>
      </c>
      <c r="AQ686" t="s">
        <v>123</v>
      </c>
      <c r="AR686" t="b">
        <f>ISNUMBER(SEARCH('Consulta Por Puntos Baloto'!$E$5,B686,1))</f>
        <v>0</v>
      </c>
      <c r="AS686">
        <f t="shared" si="20"/>
        <v>31</v>
      </c>
      <c r="AT686" t="str">
        <f t="shared" si="21"/>
        <v>Punto pago</v>
      </c>
    </row>
    <row r="687" spans="1:46">
      <c r="A687" t="s">
        <v>4132</v>
      </c>
      <c r="B687" t="s">
        <v>4133</v>
      </c>
      <c r="C687" s="18">
        <v>4.5825985108999996</v>
      </c>
      <c r="D687" t="s">
        <v>526</v>
      </c>
      <c r="E687" t="s">
        <v>128</v>
      </c>
      <c r="F687" t="s">
        <v>527</v>
      </c>
      <c r="G687" s="18">
        <v>0.6025667361</v>
      </c>
      <c r="H687" t="s">
        <v>64</v>
      </c>
      <c r="I687" t="s">
        <v>130</v>
      </c>
      <c r="J687" t="s">
        <v>661</v>
      </c>
      <c r="K687" s="18">
        <v>2.2377300668000002</v>
      </c>
      <c r="L687" t="s">
        <v>64</v>
      </c>
      <c r="M687" t="s">
        <v>130</v>
      </c>
      <c r="N687" t="s">
        <v>529</v>
      </c>
      <c r="O687" s="18">
        <v>2.072528353</v>
      </c>
      <c r="P687" t="s">
        <v>530</v>
      </c>
      <c r="Q687" t="s">
        <v>134</v>
      </c>
      <c r="R687" t="s">
        <v>531</v>
      </c>
      <c r="S687" s="18">
        <v>5.4035270938000002</v>
      </c>
      <c r="T687" t="s">
        <v>515</v>
      </c>
      <c r="U687" t="s">
        <v>130</v>
      </c>
      <c r="V687" t="s">
        <v>516</v>
      </c>
      <c r="W687" s="18">
        <v>3.5813770010999999</v>
      </c>
      <c r="X687" t="s">
        <v>745</v>
      </c>
      <c r="Y687" t="s">
        <v>130</v>
      </c>
      <c r="Z687" t="s">
        <v>746</v>
      </c>
      <c r="AA687" s="18">
        <v>3.1627452657999999</v>
      </c>
      <c r="AB687" t="s">
        <v>533</v>
      </c>
      <c r="AC687" t="s">
        <v>128</v>
      </c>
      <c r="AD687" t="s">
        <v>534</v>
      </c>
      <c r="AE687" s="18">
        <v>0.29746852689999997</v>
      </c>
      <c r="AF687" t="s">
        <v>4134</v>
      </c>
      <c r="AG687" t="s">
        <v>143</v>
      </c>
      <c r="AH687" t="s">
        <v>4135</v>
      </c>
      <c r="AI687" s="18">
        <v>8.8658746900000002E-2</v>
      </c>
      <c r="AJ687" t="s">
        <v>4136</v>
      </c>
      <c r="AK687" t="s">
        <v>134</v>
      </c>
      <c r="AL687" t="s">
        <v>4137</v>
      </c>
      <c r="AM687" t="s">
        <v>4136</v>
      </c>
      <c r="AN687" t="s">
        <v>134</v>
      </c>
      <c r="AO687" t="s">
        <v>4137</v>
      </c>
      <c r="AP687" s="18">
        <v>8.8658746900000002E-2</v>
      </c>
      <c r="AQ687" t="s">
        <v>123</v>
      </c>
      <c r="AR687" t="b">
        <f>ISNUMBER(SEARCH('Consulta Por Puntos Baloto'!$E$5,B687,1))</f>
        <v>0</v>
      </c>
      <c r="AS687">
        <f t="shared" si="20"/>
        <v>35</v>
      </c>
      <c r="AT687" t="str">
        <f t="shared" si="21"/>
        <v>Punto red</v>
      </c>
    </row>
    <row r="688" spans="1:46">
      <c r="A688" t="s">
        <v>4138</v>
      </c>
      <c r="B688" t="s">
        <v>4139</v>
      </c>
      <c r="C688" s="18">
        <v>0.5720048459</v>
      </c>
      <c r="D688" t="s">
        <v>169</v>
      </c>
      <c r="E688" t="s">
        <v>128</v>
      </c>
      <c r="F688" t="s">
        <v>170</v>
      </c>
      <c r="G688" s="18">
        <v>0.1310020845</v>
      </c>
      <c r="H688" t="s">
        <v>64</v>
      </c>
      <c r="I688" t="s">
        <v>130</v>
      </c>
      <c r="J688" t="s">
        <v>2824</v>
      </c>
      <c r="K688" s="18">
        <v>0.33705819240000001</v>
      </c>
      <c r="L688" t="s">
        <v>64</v>
      </c>
      <c r="M688" t="s">
        <v>130</v>
      </c>
      <c r="N688" t="s">
        <v>172</v>
      </c>
      <c r="O688" s="18">
        <v>1.7743252497999999</v>
      </c>
      <c r="P688" t="s">
        <v>173</v>
      </c>
      <c r="Q688" t="s">
        <v>134</v>
      </c>
      <c r="R688" t="s">
        <v>174</v>
      </c>
      <c r="S688" s="18">
        <v>1.9247351052999999</v>
      </c>
      <c r="T688" t="s">
        <v>64</v>
      </c>
      <c r="U688" t="s">
        <v>130</v>
      </c>
      <c r="V688" t="s">
        <v>171</v>
      </c>
      <c r="W688" s="18">
        <v>1.9382926934</v>
      </c>
      <c r="X688" t="s">
        <v>64</v>
      </c>
      <c r="Y688" t="s">
        <v>130</v>
      </c>
      <c r="Z688" t="s">
        <v>175</v>
      </c>
      <c r="AA688" s="18">
        <v>1.9316673477999999</v>
      </c>
      <c r="AB688" t="s">
        <v>176</v>
      </c>
      <c r="AC688" t="s">
        <v>128</v>
      </c>
      <c r="AD688" t="s">
        <v>177</v>
      </c>
      <c r="AE688" s="18">
        <v>0.1720422976</v>
      </c>
      <c r="AF688" t="s">
        <v>2825</v>
      </c>
      <c r="AG688" t="s">
        <v>143</v>
      </c>
      <c r="AH688" t="s">
        <v>2826</v>
      </c>
      <c r="AI688" s="18">
        <v>3.9246266100000003E-2</v>
      </c>
      <c r="AJ688" t="s">
        <v>4140</v>
      </c>
      <c r="AK688" t="s">
        <v>134</v>
      </c>
      <c r="AL688" t="s">
        <v>4141</v>
      </c>
      <c r="AM688" t="s">
        <v>4140</v>
      </c>
      <c r="AN688" t="s">
        <v>134</v>
      </c>
      <c r="AO688" t="s">
        <v>4141</v>
      </c>
      <c r="AP688" s="18">
        <v>3.9246266100000003E-2</v>
      </c>
      <c r="AQ688" t="s">
        <v>123</v>
      </c>
      <c r="AR688" t="b">
        <f>ISNUMBER(SEARCH('Consulta Por Puntos Baloto'!$E$5,B688,1))</f>
        <v>0</v>
      </c>
      <c r="AS688">
        <f t="shared" si="20"/>
        <v>35</v>
      </c>
      <c r="AT688" t="str">
        <f t="shared" si="21"/>
        <v>Punto red</v>
      </c>
    </row>
    <row r="689" spans="1:46">
      <c r="A689" t="s">
        <v>4142</v>
      </c>
      <c r="B689" t="s">
        <v>4143</v>
      </c>
      <c r="C689" s="18">
        <v>0.75112175790000002</v>
      </c>
      <c r="D689" t="s">
        <v>4144</v>
      </c>
      <c r="E689" t="s">
        <v>4035</v>
      </c>
      <c r="F689" t="s">
        <v>4145</v>
      </c>
      <c r="G689" s="18">
        <v>0.94488857589999997</v>
      </c>
      <c r="H689" t="s">
        <v>64</v>
      </c>
      <c r="I689" t="s">
        <v>4146</v>
      </c>
      <c r="J689" t="s">
        <v>4147</v>
      </c>
      <c r="K689" s="18">
        <v>35.256143414299999</v>
      </c>
      <c r="L689" t="s">
        <v>64</v>
      </c>
      <c r="M689" t="s">
        <v>4029</v>
      </c>
      <c r="N689" t="s">
        <v>4030</v>
      </c>
      <c r="O689" s="18">
        <v>24.395099011700001</v>
      </c>
      <c r="P689" t="s">
        <v>4031</v>
      </c>
      <c r="Q689" t="s">
        <v>4025</v>
      </c>
      <c r="R689" t="s">
        <v>4032</v>
      </c>
      <c r="S689" s="18">
        <v>151.0737427473</v>
      </c>
      <c r="T689" t="s">
        <v>227</v>
      </c>
      <c r="U689" t="s">
        <v>228</v>
      </c>
      <c r="V689" t="s">
        <v>229</v>
      </c>
      <c r="W689" s="18">
        <v>1.0372619329999999</v>
      </c>
      <c r="X689" t="s">
        <v>4148</v>
      </c>
      <c r="Y689" t="s">
        <v>4146</v>
      </c>
      <c r="Z689" t="s">
        <v>4149</v>
      </c>
      <c r="AA689" s="18">
        <v>1.0372619295000001</v>
      </c>
      <c r="AB689" t="s">
        <v>4148</v>
      </c>
      <c r="AC689" t="s">
        <v>4035</v>
      </c>
      <c r="AD689" t="s">
        <v>4150</v>
      </c>
      <c r="AE689" s="18">
        <v>8.8255563800000006E-2</v>
      </c>
      <c r="AF689" t="s">
        <v>4151</v>
      </c>
      <c r="AG689" t="s">
        <v>4035</v>
      </c>
      <c r="AH689" t="s">
        <v>4152</v>
      </c>
      <c r="AI689" s="18">
        <v>0.27867043470000002</v>
      </c>
      <c r="AJ689" t="s">
        <v>4153</v>
      </c>
      <c r="AK689" t="s">
        <v>4035</v>
      </c>
      <c r="AL689" t="s">
        <v>4154</v>
      </c>
      <c r="AM689" t="s">
        <v>4151</v>
      </c>
      <c r="AN689" t="s">
        <v>4035</v>
      </c>
      <c r="AO689" t="s">
        <v>4152</v>
      </c>
      <c r="AP689" s="18">
        <v>8.8255563800000006E-2</v>
      </c>
      <c r="AQ689" t="s">
        <v>123</v>
      </c>
      <c r="AR689" t="b">
        <f>ISNUMBER(SEARCH('Consulta Por Puntos Baloto'!$E$5,B689,1))</f>
        <v>0</v>
      </c>
      <c r="AS689">
        <f t="shared" si="20"/>
        <v>31</v>
      </c>
      <c r="AT689" t="str">
        <f t="shared" si="21"/>
        <v>Punto pago</v>
      </c>
    </row>
    <row r="690" spans="1:46">
      <c r="A690" t="s">
        <v>4155</v>
      </c>
      <c r="B690" t="s">
        <v>4156</v>
      </c>
      <c r="C690" s="18">
        <v>0.219834908</v>
      </c>
      <c r="D690" t="s">
        <v>3990</v>
      </c>
      <c r="E690" t="s">
        <v>3991</v>
      </c>
      <c r="F690" t="s">
        <v>3992</v>
      </c>
      <c r="G690" s="18">
        <v>0.67364942569999997</v>
      </c>
      <c r="H690" t="s">
        <v>3993</v>
      </c>
      <c r="I690" t="s">
        <v>3993</v>
      </c>
      <c r="J690" t="s">
        <v>3994</v>
      </c>
      <c r="K690" s="18">
        <v>3.5557809015999999</v>
      </c>
      <c r="L690" t="s">
        <v>64</v>
      </c>
      <c r="M690" t="s">
        <v>3993</v>
      </c>
      <c r="N690" t="s">
        <v>3995</v>
      </c>
      <c r="O690" s="18">
        <v>2.0322319980999999</v>
      </c>
      <c r="P690" t="s">
        <v>3996</v>
      </c>
      <c r="Q690" t="s">
        <v>3991</v>
      </c>
      <c r="R690" t="s">
        <v>3997</v>
      </c>
      <c r="S690" s="18">
        <v>370.59085483270002</v>
      </c>
      <c r="T690" t="s">
        <v>85</v>
      </c>
      <c r="U690" t="s">
        <v>86</v>
      </c>
      <c r="V690" t="s">
        <v>87</v>
      </c>
      <c r="W690" s="18">
        <v>134.1387816916</v>
      </c>
      <c r="X690" t="s">
        <v>64</v>
      </c>
      <c r="Y690" t="s">
        <v>3998</v>
      </c>
      <c r="Z690" t="s">
        <v>3999</v>
      </c>
      <c r="AA690" s="18">
        <v>0.67119082090000004</v>
      </c>
      <c r="AB690" t="s">
        <v>4000</v>
      </c>
      <c r="AC690" t="s">
        <v>3991</v>
      </c>
      <c r="AD690" t="s">
        <v>4001</v>
      </c>
      <c r="AE690" s="18">
        <v>0.42013834789999999</v>
      </c>
      <c r="AF690" t="s">
        <v>4002</v>
      </c>
      <c r="AG690" t="s">
        <v>3991</v>
      </c>
      <c r="AH690" t="s">
        <v>4003</v>
      </c>
      <c r="AI690" s="18">
        <v>2.4252018699999999E-2</v>
      </c>
      <c r="AJ690" t="s">
        <v>4157</v>
      </c>
      <c r="AK690" t="s">
        <v>3991</v>
      </c>
      <c r="AL690" t="s">
        <v>4158</v>
      </c>
      <c r="AM690" t="s">
        <v>4157</v>
      </c>
      <c r="AN690" t="s">
        <v>3991</v>
      </c>
      <c r="AO690" t="s">
        <v>4158</v>
      </c>
      <c r="AP690" s="18">
        <v>2.4252018699999999E-2</v>
      </c>
      <c r="AQ690" t="s">
        <v>123</v>
      </c>
      <c r="AR690" t="b">
        <f>ISNUMBER(SEARCH('Consulta Por Puntos Baloto'!$E$5,B690,1))</f>
        <v>0</v>
      </c>
      <c r="AS690">
        <f t="shared" si="20"/>
        <v>35</v>
      </c>
      <c r="AT690" t="str">
        <f t="shared" si="21"/>
        <v>Punto red</v>
      </c>
    </row>
    <row r="691" spans="1:46">
      <c r="A691" t="s">
        <v>4159</v>
      </c>
      <c r="B691" t="s">
        <v>4160</v>
      </c>
      <c r="C691" s="18">
        <v>2.0681449446000002</v>
      </c>
      <c r="D691" t="s">
        <v>668</v>
      </c>
      <c r="E691" t="s">
        <v>128</v>
      </c>
      <c r="F691" t="s">
        <v>669</v>
      </c>
      <c r="G691" s="18">
        <v>0.77844565259999998</v>
      </c>
      <c r="H691" t="s">
        <v>670</v>
      </c>
      <c r="I691" t="s">
        <v>130</v>
      </c>
      <c r="J691" t="s">
        <v>671</v>
      </c>
      <c r="K691" s="18">
        <v>1.3059025577000001</v>
      </c>
      <c r="L691" t="s">
        <v>64</v>
      </c>
      <c r="M691" t="s">
        <v>130</v>
      </c>
      <c r="N691" t="s">
        <v>672</v>
      </c>
      <c r="O691" s="18">
        <v>2.2192989762000002</v>
      </c>
      <c r="P691" t="s">
        <v>673</v>
      </c>
      <c r="Q691" t="s">
        <v>134</v>
      </c>
      <c r="R691" t="s">
        <v>674</v>
      </c>
      <c r="S691" s="18">
        <v>2.8599613590000001</v>
      </c>
      <c r="T691" t="s">
        <v>675</v>
      </c>
      <c r="U691" t="s">
        <v>130</v>
      </c>
      <c r="V691" t="s">
        <v>676</v>
      </c>
      <c r="W691" s="18">
        <v>2.4663128181</v>
      </c>
      <c r="X691" t="s">
        <v>64</v>
      </c>
      <c r="Y691" t="s">
        <v>130</v>
      </c>
      <c r="Z691" t="s">
        <v>677</v>
      </c>
      <c r="AA691" s="18">
        <v>1.6041746905000001</v>
      </c>
      <c r="AB691" t="s">
        <v>678</v>
      </c>
      <c r="AC691" t="s">
        <v>128</v>
      </c>
      <c r="AD691" t="s">
        <v>679</v>
      </c>
      <c r="AE691" s="18">
        <v>5.0708997800000002E-2</v>
      </c>
      <c r="AF691" t="s">
        <v>4161</v>
      </c>
      <c r="AG691" t="s">
        <v>143</v>
      </c>
      <c r="AH691" t="s">
        <v>4162</v>
      </c>
      <c r="AI691" s="18">
        <v>0.15175023360000001</v>
      </c>
      <c r="AJ691" t="s">
        <v>682</v>
      </c>
      <c r="AK691" t="s">
        <v>134</v>
      </c>
      <c r="AL691" t="s">
        <v>683</v>
      </c>
      <c r="AM691" t="s">
        <v>4161</v>
      </c>
      <c r="AN691" t="s">
        <v>143</v>
      </c>
      <c r="AO691" t="s">
        <v>4162</v>
      </c>
      <c r="AP691" s="18">
        <v>5.0708997800000002E-2</v>
      </c>
      <c r="AQ691" t="s">
        <v>123</v>
      </c>
      <c r="AR691" t="b">
        <f>ISNUMBER(SEARCH('Consulta Por Puntos Baloto'!$E$5,B691,1))</f>
        <v>0</v>
      </c>
      <c r="AS691">
        <f t="shared" si="20"/>
        <v>31</v>
      </c>
      <c r="AT691" t="str">
        <f t="shared" si="21"/>
        <v>Punto pago</v>
      </c>
    </row>
    <row r="692" spans="1:46">
      <c r="A692" t="s">
        <v>4163</v>
      </c>
      <c r="B692" t="s">
        <v>4164</v>
      </c>
      <c r="C692" s="18">
        <v>29.917101219799999</v>
      </c>
      <c r="D692" t="s">
        <v>4165</v>
      </c>
      <c r="E692" t="s">
        <v>4166</v>
      </c>
      <c r="F692" t="s">
        <v>4167</v>
      </c>
      <c r="G692" s="18">
        <v>131.50280350489999</v>
      </c>
      <c r="H692" t="s">
        <v>4168</v>
      </c>
      <c r="I692" t="s">
        <v>4169</v>
      </c>
      <c r="J692" t="s">
        <v>4170</v>
      </c>
      <c r="K692" s="18">
        <v>140.20404915410001</v>
      </c>
      <c r="L692" t="s">
        <v>64</v>
      </c>
      <c r="M692" t="s">
        <v>187</v>
      </c>
      <c r="N692" t="s">
        <v>189</v>
      </c>
      <c r="O692" s="18">
        <v>140.0127076652</v>
      </c>
      <c r="P692" t="s">
        <v>190</v>
      </c>
      <c r="Q692" t="s">
        <v>191</v>
      </c>
      <c r="R692" t="s">
        <v>192</v>
      </c>
      <c r="S692" s="18">
        <v>142.2038529953</v>
      </c>
      <c r="T692" t="s">
        <v>85</v>
      </c>
      <c r="U692" t="s">
        <v>86</v>
      </c>
      <c r="V692" t="s">
        <v>87</v>
      </c>
      <c r="W692" s="18">
        <v>133.3204099022</v>
      </c>
      <c r="X692" t="s">
        <v>64</v>
      </c>
      <c r="Y692" t="s">
        <v>4169</v>
      </c>
      <c r="Z692" t="s">
        <v>4171</v>
      </c>
      <c r="AA692" s="18">
        <v>131.509937342</v>
      </c>
      <c r="AB692" t="s">
        <v>4168</v>
      </c>
      <c r="AC692" t="s">
        <v>4172</v>
      </c>
      <c r="AD692" t="s">
        <v>4173</v>
      </c>
      <c r="AE692" s="18">
        <v>2.1753709100000001E-2</v>
      </c>
      <c r="AF692" t="s">
        <v>4174</v>
      </c>
      <c r="AG692" t="s">
        <v>4175</v>
      </c>
      <c r="AH692" t="s">
        <v>4176</v>
      </c>
      <c r="AI692" s="18">
        <v>1.17537695E-2</v>
      </c>
      <c r="AJ692" t="s">
        <v>4177</v>
      </c>
      <c r="AK692" t="s">
        <v>4175</v>
      </c>
      <c r="AL692" t="s">
        <v>4178</v>
      </c>
      <c r="AM692" t="s">
        <v>4177</v>
      </c>
      <c r="AN692" t="s">
        <v>4175</v>
      </c>
      <c r="AO692" t="s">
        <v>4178</v>
      </c>
      <c r="AP692" s="18">
        <v>1.17537695E-2</v>
      </c>
      <c r="AQ692" t="s">
        <v>123</v>
      </c>
      <c r="AR692" t="b">
        <f>ISNUMBER(SEARCH('Consulta Por Puntos Baloto'!$E$5,B692,1))</f>
        <v>0</v>
      </c>
      <c r="AS692">
        <f t="shared" si="20"/>
        <v>35</v>
      </c>
      <c r="AT692" t="str">
        <f t="shared" si="21"/>
        <v>Punto red</v>
      </c>
    </row>
    <row r="693" spans="1:46">
      <c r="A693" t="s">
        <v>4179</v>
      </c>
      <c r="B693" t="s">
        <v>4180</v>
      </c>
      <c r="C693" s="18">
        <v>3.8560806358000002</v>
      </c>
      <c r="D693" t="s">
        <v>584</v>
      </c>
      <c r="E693" t="s">
        <v>128</v>
      </c>
      <c r="F693" t="s">
        <v>585</v>
      </c>
      <c r="G693" s="18">
        <v>1.8260120280000001</v>
      </c>
      <c r="H693" t="s">
        <v>64</v>
      </c>
      <c r="I693" t="s">
        <v>130</v>
      </c>
      <c r="J693" t="s">
        <v>1722</v>
      </c>
      <c r="K693" s="18">
        <v>1.8812163089</v>
      </c>
      <c r="L693" t="s">
        <v>64</v>
      </c>
      <c r="M693" t="s">
        <v>130</v>
      </c>
      <c r="N693" t="s">
        <v>629</v>
      </c>
      <c r="O693" s="18">
        <v>4.2422519506</v>
      </c>
      <c r="P693" t="s">
        <v>467</v>
      </c>
      <c r="Q693" t="s">
        <v>134</v>
      </c>
      <c r="R693" t="s">
        <v>468</v>
      </c>
      <c r="S693" s="18">
        <v>2.9773912607000002</v>
      </c>
      <c r="T693" t="s">
        <v>469</v>
      </c>
      <c r="U693" t="s">
        <v>130</v>
      </c>
      <c r="V693" t="s">
        <v>470</v>
      </c>
      <c r="W693" s="18">
        <v>4.4779249893999999</v>
      </c>
      <c r="X693" t="s">
        <v>64</v>
      </c>
      <c r="Y693" t="s">
        <v>471</v>
      </c>
      <c r="Z693" t="s">
        <v>472</v>
      </c>
      <c r="AA693" s="18">
        <v>2.9773912607000002</v>
      </c>
      <c r="AB693" t="s">
        <v>591</v>
      </c>
      <c r="AC693" t="s">
        <v>128</v>
      </c>
      <c r="AD693" t="s">
        <v>592</v>
      </c>
      <c r="AE693" s="18">
        <v>0.16621253959999999</v>
      </c>
      <c r="AF693" t="s">
        <v>4181</v>
      </c>
      <c r="AG693" t="s">
        <v>143</v>
      </c>
      <c r="AH693" t="s">
        <v>4182</v>
      </c>
      <c r="AI693" s="18">
        <v>9.4454765100000004E-2</v>
      </c>
      <c r="AJ693" t="s">
        <v>4183</v>
      </c>
      <c r="AK693" t="s">
        <v>134</v>
      </c>
      <c r="AL693" t="s">
        <v>4184</v>
      </c>
      <c r="AM693" t="s">
        <v>4183</v>
      </c>
      <c r="AN693" t="s">
        <v>134</v>
      </c>
      <c r="AO693" t="s">
        <v>4184</v>
      </c>
      <c r="AP693" s="18">
        <v>9.4454765100000004E-2</v>
      </c>
      <c r="AQ693" t="s">
        <v>123</v>
      </c>
      <c r="AR693" t="b">
        <f>ISNUMBER(SEARCH('Consulta Por Puntos Baloto'!$E$5,B693,1))</f>
        <v>0</v>
      </c>
      <c r="AS693">
        <f t="shared" si="20"/>
        <v>35</v>
      </c>
      <c r="AT693" t="str">
        <f t="shared" si="21"/>
        <v>Punto red</v>
      </c>
    </row>
    <row r="694" spans="1:46">
      <c r="A694" t="s">
        <v>4185</v>
      </c>
      <c r="B694" t="s">
        <v>4186</v>
      </c>
      <c r="C694" s="18">
        <v>0.84111789699999995</v>
      </c>
      <c r="D694" t="s">
        <v>4187</v>
      </c>
      <c r="E694" t="s">
        <v>62</v>
      </c>
      <c r="F694" t="s">
        <v>4188</v>
      </c>
      <c r="G694" s="18">
        <v>0.9901455871</v>
      </c>
      <c r="H694" t="s">
        <v>64</v>
      </c>
      <c r="I694" t="s">
        <v>65</v>
      </c>
      <c r="J694" t="s">
        <v>4189</v>
      </c>
      <c r="K694" s="18">
        <v>0.98979649260000002</v>
      </c>
      <c r="L694" t="s">
        <v>64</v>
      </c>
      <c r="M694" t="s">
        <v>65</v>
      </c>
      <c r="N694" t="s">
        <v>4189</v>
      </c>
      <c r="O694" s="18">
        <v>11.7773019507</v>
      </c>
      <c r="P694" t="s">
        <v>67</v>
      </c>
      <c r="Q694" t="s">
        <v>62</v>
      </c>
      <c r="R694" t="s">
        <v>68</v>
      </c>
      <c r="S694" s="18">
        <v>7.5043382650000003</v>
      </c>
      <c r="T694" t="s">
        <v>69</v>
      </c>
      <c r="U694" t="s">
        <v>65</v>
      </c>
      <c r="V694" t="s">
        <v>70</v>
      </c>
      <c r="W694" s="18">
        <v>1.6322878858000001</v>
      </c>
      <c r="X694" t="s">
        <v>241</v>
      </c>
      <c r="Y694" t="s">
        <v>65</v>
      </c>
      <c r="Z694" t="s">
        <v>242</v>
      </c>
      <c r="AA694" s="18">
        <v>1.2265280133000001</v>
      </c>
      <c r="AB694" t="s">
        <v>4190</v>
      </c>
      <c r="AC694" t="s">
        <v>62</v>
      </c>
      <c r="AD694" t="s">
        <v>4191</v>
      </c>
      <c r="AE694" s="18">
        <v>0.22213891650000001</v>
      </c>
      <c r="AF694" t="s">
        <v>4192</v>
      </c>
      <c r="AG694" t="s">
        <v>62</v>
      </c>
      <c r="AH694" t="s">
        <v>4193</v>
      </c>
      <c r="AI694" s="18">
        <v>0.64472754870000004</v>
      </c>
      <c r="AJ694" t="s">
        <v>4194</v>
      </c>
      <c r="AK694" t="s">
        <v>62</v>
      </c>
      <c r="AL694" t="s">
        <v>4195</v>
      </c>
      <c r="AM694" t="s">
        <v>4192</v>
      </c>
      <c r="AN694" t="s">
        <v>62</v>
      </c>
      <c r="AO694" t="s">
        <v>4193</v>
      </c>
      <c r="AP694" s="18">
        <v>0.22213891650000001</v>
      </c>
      <c r="AQ694" t="s">
        <v>123</v>
      </c>
      <c r="AR694" t="b">
        <f>ISNUMBER(SEARCH('Consulta Por Puntos Baloto'!$E$5,B694,1))</f>
        <v>0</v>
      </c>
      <c r="AS694">
        <f t="shared" si="20"/>
        <v>31</v>
      </c>
      <c r="AT694" t="str">
        <f t="shared" si="21"/>
        <v>Punto pago</v>
      </c>
    </row>
    <row r="695" spans="1:46">
      <c r="A695" t="s">
        <v>4196</v>
      </c>
      <c r="B695" t="s">
        <v>4197</v>
      </c>
      <c r="C695" s="18">
        <v>6.9170733744000001</v>
      </c>
      <c r="D695" t="s">
        <v>127</v>
      </c>
      <c r="E695" t="s">
        <v>128</v>
      </c>
      <c r="F695" t="s">
        <v>129</v>
      </c>
      <c r="G695" s="18">
        <v>3.3953962919</v>
      </c>
      <c r="H695" t="s">
        <v>64</v>
      </c>
      <c r="I695" t="s">
        <v>130</v>
      </c>
      <c r="J695" t="s">
        <v>1041</v>
      </c>
      <c r="K695" s="18">
        <v>5.5756772268999999</v>
      </c>
      <c r="L695" t="s">
        <v>64</v>
      </c>
      <c r="M695" t="s">
        <v>130</v>
      </c>
      <c r="N695" t="s">
        <v>512</v>
      </c>
      <c r="O695" s="18">
        <v>6.3616231896000004</v>
      </c>
      <c r="P695" t="s">
        <v>133</v>
      </c>
      <c r="Q695" t="s">
        <v>134</v>
      </c>
      <c r="R695" t="s">
        <v>135</v>
      </c>
      <c r="S695" s="18">
        <v>5.9874551818999997</v>
      </c>
      <c r="T695" t="s">
        <v>371</v>
      </c>
      <c r="U695" t="s">
        <v>130</v>
      </c>
      <c r="V695" t="s">
        <v>372</v>
      </c>
      <c r="W695" s="18">
        <v>3.9893308963999998</v>
      </c>
      <c r="X695" t="s">
        <v>64</v>
      </c>
      <c r="Y695" t="s">
        <v>130</v>
      </c>
      <c r="Z695" t="s">
        <v>517</v>
      </c>
      <c r="AA695" s="18">
        <v>5.4798599358000004</v>
      </c>
      <c r="AB695" s="19" t="s">
        <v>963</v>
      </c>
      <c r="AC695" t="s">
        <v>128</v>
      </c>
      <c r="AD695" t="s">
        <v>964</v>
      </c>
      <c r="AE695" s="18">
        <v>1.31694737E-2</v>
      </c>
      <c r="AF695" t="s">
        <v>4198</v>
      </c>
      <c r="AG695" t="s">
        <v>143</v>
      </c>
      <c r="AH695" t="s">
        <v>4199</v>
      </c>
      <c r="AI695" s="18">
        <v>0.12970460489999999</v>
      </c>
      <c r="AJ695" t="s">
        <v>4200</v>
      </c>
      <c r="AK695" t="s">
        <v>134</v>
      </c>
      <c r="AL695" t="s">
        <v>4201</v>
      </c>
      <c r="AM695" t="s">
        <v>4198</v>
      </c>
      <c r="AN695" t="s">
        <v>143</v>
      </c>
      <c r="AO695" t="s">
        <v>4199</v>
      </c>
      <c r="AP695" s="18">
        <v>1.31694737E-2</v>
      </c>
      <c r="AQ695" t="s">
        <v>123</v>
      </c>
      <c r="AR695" t="b">
        <f>ISNUMBER(SEARCH('Consulta Por Puntos Baloto'!$E$5,B695,1))</f>
        <v>0</v>
      </c>
      <c r="AS695">
        <f t="shared" si="20"/>
        <v>31</v>
      </c>
      <c r="AT695" t="str">
        <f t="shared" si="21"/>
        <v>Punto pago</v>
      </c>
    </row>
    <row r="696" spans="1:46">
      <c r="A696" t="s">
        <v>4202</v>
      </c>
      <c r="B696" t="s">
        <v>4203</v>
      </c>
      <c r="C696" s="18">
        <v>6.9170733744000001</v>
      </c>
      <c r="D696" t="s">
        <v>127</v>
      </c>
      <c r="E696" t="s">
        <v>128</v>
      </c>
      <c r="F696" t="s">
        <v>129</v>
      </c>
      <c r="G696" s="18">
        <v>3.3953962919</v>
      </c>
      <c r="H696" t="s">
        <v>64</v>
      </c>
      <c r="I696" t="s">
        <v>130</v>
      </c>
      <c r="J696" t="s">
        <v>1041</v>
      </c>
      <c r="K696" s="18">
        <v>5.5756772268999999</v>
      </c>
      <c r="L696" t="s">
        <v>64</v>
      </c>
      <c r="M696" t="s">
        <v>130</v>
      </c>
      <c r="N696" t="s">
        <v>512</v>
      </c>
      <c r="O696" s="18">
        <v>6.3616231896000004</v>
      </c>
      <c r="P696" t="s">
        <v>133</v>
      </c>
      <c r="Q696" t="s">
        <v>134</v>
      </c>
      <c r="R696" t="s">
        <v>135</v>
      </c>
      <c r="S696" s="18">
        <v>5.9874551818999997</v>
      </c>
      <c r="T696" t="s">
        <v>371</v>
      </c>
      <c r="U696" t="s">
        <v>130</v>
      </c>
      <c r="V696" t="s">
        <v>372</v>
      </c>
      <c r="W696" s="18">
        <v>3.9893308963999998</v>
      </c>
      <c r="X696" t="s">
        <v>64</v>
      </c>
      <c r="Y696" t="s">
        <v>130</v>
      </c>
      <c r="Z696" t="s">
        <v>517</v>
      </c>
      <c r="AA696" s="18">
        <v>5.4798599358000004</v>
      </c>
      <c r="AB696" s="19" t="s">
        <v>963</v>
      </c>
      <c r="AC696" t="s">
        <v>128</v>
      </c>
      <c r="AD696" t="s">
        <v>964</v>
      </c>
      <c r="AE696" s="18">
        <v>1.31694737E-2</v>
      </c>
      <c r="AF696" t="s">
        <v>4198</v>
      </c>
      <c r="AG696" t="s">
        <v>143</v>
      </c>
      <c r="AH696" t="s">
        <v>4199</v>
      </c>
      <c r="AI696" s="18">
        <v>0.12970460489999999</v>
      </c>
      <c r="AJ696" t="s">
        <v>4200</v>
      </c>
      <c r="AK696" t="s">
        <v>134</v>
      </c>
      <c r="AL696" t="s">
        <v>4201</v>
      </c>
      <c r="AM696" t="s">
        <v>4198</v>
      </c>
      <c r="AN696" t="s">
        <v>143</v>
      </c>
      <c r="AO696" t="s">
        <v>4199</v>
      </c>
      <c r="AP696" s="18">
        <v>1.31694737E-2</v>
      </c>
      <c r="AQ696" t="s">
        <v>123</v>
      </c>
      <c r="AR696" t="b">
        <f>ISNUMBER(SEARCH('Consulta Por Puntos Baloto'!$E$5,B696,1))</f>
        <v>0</v>
      </c>
      <c r="AS696">
        <f t="shared" si="20"/>
        <v>31</v>
      </c>
      <c r="AT696" t="str">
        <f t="shared" si="21"/>
        <v>Punto pago</v>
      </c>
    </row>
    <row r="697" spans="1:46">
      <c r="A697" t="s">
        <v>4204</v>
      </c>
      <c r="B697" t="s">
        <v>4205</v>
      </c>
      <c r="C697" s="18">
        <v>2.4098916183000001</v>
      </c>
      <c r="D697" t="s">
        <v>2585</v>
      </c>
      <c r="E697" t="s">
        <v>128</v>
      </c>
      <c r="F697" t="s">
        <v>2586</v>
      </c>
      <c r="G697" s="18">
        <v>0.36496269050000002</v>
      </c>
      <c r="H697" t="s">
        <v>2622</v>
      </c>
      <c r="I697" t="s">
        <v>130</v>
      </c>
      <c r="J697" t="s">
        <v>2623</v>
      </c>
      <c r="K697" s="18">
        <v>2.0307817570000002</v>
      </c>
      <c r="L697" t="s">
        <v>64</v>
      </c>
      <c r="M697" t="s">
        <v>130</v>
      </c>
      <c r="N697" t="s">
        <v>2624</v>
      </c>
      <c r="O697" s="18">
        <v>0.49920044029999999</v>
      </c>
      <c r="P697" t="s">
        <v>2625</v>
      </c>
      <c r="Q697" t="s">
        <v>134</v>
      </c>
      <c r="R697" t="s">
        <v>2626</v>
      </c>
      <c r="S697" s="18">
        <v>2.1035456188000001</v>
      </c>
      <c r="T697" t="s">
        <v>311</v>
      </c>
      <c r="U697" t="s">
        <v>130</v>
      </c>
      <c r="V697" t="s">
        <v>312</v>
      </c>
      <c r="W697" s="18">
        <v>2.1035456188000001</v>
      </c>
      <c r="X697" t="s">
        <v>64</v>
      </c>
      <c r="Y697" t="s">
        <v>130</v>
      </c>
      <c r="Z697" t="s">
        <v>2659</v>
      </c>
      <c r="AA697" s="18">
        <v>1.1795064935999999</v>
      </c>
      <c r="AB697" t="s">
        <v>2628</v>
      </c>
      <c r="AC697" t="s">
        <v>128</v>
      </c>
      <c r="AD697" t="s">
        <v>2629</v>
      </c>
      <c r="AE697" s="18">
        <v>0.94368093549999998</v>
      </c>
      <c r="AF697" t="s">
        <v>4206</v>
      </c>
      <c r="AG697" t="s">
        <v>143</v>
      </c>
      <c r="AH697" t="s">
        <v>4207</v>
      </c>
      <c r="AI697" s="18">
        <v>0.52946002420000005</v>
      </c>
      <c r="AJ697" t="s">
        <v>349</v>
      </c>
      <c r="AK697" t="s">
        <v>134</v>
      </c>
      <c r="AL697" t="s">
        <v>3953</v>
      </c>
      <c r="AM697" t="s">
        <v>2622</v>
      </c>
      <c r="AN697" t="s">
        <v>130</v>
      </c>
      <c r="AO697" t="s">
        <v>2623</v>
      </c>
      <c r="AP697" s="18">
        <v>0.36496269050000002</v>
      </c>
      <c r="AQ697" t="s">
        <v>123</v>
      </c>
      <c r="AR697" t="b">
        <f>ISNUMBER(SEARCH('Consulta Por Puntos Baloto'!$E$5,B697,1))</f>
        <v>0</v>
      </c>
      <c r="AS697">
        <f t="shared" si="20"/>
        <v>7</v>
      </c>
      <c r="AT697" t="str">
        <f t="shared" si="21"/>
        <v>Cajero automático</v>
      </c>
    </row>
    <row r="698" spans="1:46">
      <c r="A698" t="s">
        <v>4208</v>
      </c>
      <c r="B698" t="s">
        <v>4209</v>
      </c>
      <c r="C698" s="18">
        <v>1.4991686763000001</v>
      </c>
      <c r="D698" t="s">
        <v>4210</v>
      </c>
      <c r="E698" t="s">
        <v>62</v>
      </c>
      <c r="F698" t="s">
        <v>4211</v>
      </c>
      <c r="G698" s="18">
        <v>1.7305760199999999E-2</v>
      </c>
      <c r="H698" t="s">
        <v>64</v>
      </c>
      <c r="I698" t="s">
        <v>65</v>
      </c>
      <c r="J698" t="s">
        <v>4212</v>
      </c>
      <c r="K698" s="18">
        <v>2.1946962E-2</v>
      </c>
      <c r="L698" t="s">
        <v>64</v>
      </c>
      <c r="M698" t="s">
        <v>65</v>
      </c>
      <c r="N698" t="s">
        <v>4212</v>
      </c>
      <c r="O698" s="18">
        <v>2.0546169853</v>
      </c>
      <c r="P698" t="s">
        <v>67</v>
      </c>
      <c r="Q698" t="s">
        <v>62</v>
      </c>
      <c r="R698" t="s">
        <v>68</v>
      </c>
      <c r="S698" s="18">
        <v>1.5037031634</v>
      </c>
      <c r="T698" t="s">
        <v>253</v>
      </c>
      <c r="U698" t="s">
        <v>65</v>
      </c>
      <c r="V698" t="s">
        <v>254</v>
      </c>
      <c r="W698" s="18">
        <v>1.2599818237</v>
      </c>
      <c r="X698" t="s">
        <v>64</v>
      </c>
      <c r="Y698" t="s">
        <v>65</v>
      </c>
      <c r="Z698" t="s">
        <v>4213</v>
      </c>
      <c r="AA698" s="18">
        <v>1.2764379511999999</v>
      </c>
      <c r="AB698" t="s">
        <v>253</v>
      </c>
      <c r="AC698" t="s">
        <v>62</v>
      </c>
      <c r="AD698" t="s">
        <v>4214</v>
      </c>
      <c r="AE698" s="18">
        <v>3.35541621E-2</v>
      </c>
      <c r="AF698" t="s">
        <v>4215</v>
      </c>
      <c r="AG698" t="s">
        <v>62</v>
      </c>
      <c r="AH698" t="s">
        <v>4216</v>
      </c>
      <c r="AI698" s="18">
        <v>2.1526175099999999E-2</v>
      </c>
      <c r="AJ698" t="s">
        <v>349</v>
      </c>
      <c r="AK698" t="s">
        <v>62</v>
      </c>
      <c r="AL698" t="s">
        <v>4217</v>
      </c>
      <c r="AM698" t="s">
        <v>64</v>
      </c>
      <c r="AN698" t="s">
        <v>65</v>
      </c>
      <c r="AO698" t="s">
        <v>4212</v>
      </c>
      <c r="AP698" s="18">
        <v>1.7305760199999999E-2</v>
      </c>
      <c r="AQ698" t="s">
        <v>4218</v>
      </c>
      <c r="AR698" t="b">
        <f>ISNUMBER(SEARCH('Consulta Por Puntos Baloto'!$E$5,B698,1))</f>
        <v>0</v>
      </c>
      <c r="AS698">
        <f t="shared" si="20"/>
        <v>7</v>
      </c>
      <c r="AT698" t="str">
        <f t="shared" si="21"/>
        <v>Cajero automático</v>
      </c>
    </row>
    <row r="699" spans="1:46">
      <c r="A699" t="s">
        <v>4219</v>
      </c>
      <c r="B699" t="s">
        <v>4220</v>
      </c>
      <c r="C699" s="18">
        <v>0.9554776022</v>
      </c>
      <c r="D699" t="s">
        <v>1689</v>
      </c>
      <c r="E699" t="s">
        <v>1690</v>
      </c>
      <c r="F699" t="s">
        <v>1691</v>
      </c>
      <c r="G699" s="18">
        <v>0.4395662843</v>
      </c>
      <c r="H699" t="s">
        <v>64</v>
      </c>
      <c r="I699" t="s">
        <v>114</v>
      </c>
      <c r="J699" t="s">
        <v>4221</v>
      </c>
      <c r="K699" s="18">
        <v>69.997882239800006</v>
      </c>
      <c r="L699" t="s">
        <v>64</v>
      </c>
      <c r="M699" t="s">
        <v>130</v>
      </c>
      <c r="N699" t="s">
        <v>132</v>
      </c>
      <c r="O699" s="18">
        <v>69.933684228399997</v>
      </c>
      <c r="P699" t="s">
        <v>133</v>
      </c>
      <c r="Q699" t="s">
        <v>134</v>
      </c>
      <c r="R699" t="s">
        <v>135</v>
      </c>
      <c r="S699" s="18">
        <v>70.768817635600001</v>
      </c>
      <c r="T699" t="s">
        <v>136</v>
      </c>
      <c r="U699" t="s">
        <v>130</v>
      </c>
      <c r="V699" t="s">
        <v>137</v>
      </c>
      <c r="W699" s="18">
        <v>0.85684976319999995</v>
      </c>
      <c r="X699" t="s">
        <v>64</v>
      </c>
      <c r="Y699" t="s">
        <v>114</v>
      </c>
      <c r="Z699" t="s">
        <v>1693</v>
      </c>
      <c r="AA699" s="18">
        <v>0.87741667590000005</v>
      </c>
      <c r="AB699" t="s">
        <v>1694</v>
      </c>
      <c r="AC699" t="s">
        <v>1690</v>
      </c>
      <c r="AD699" t="s">
        <v>1695</v>
      </c>
      <c r="AE699" s="18">
        <v>0.72301270230000003</v>
      </c>
      <c r="AF699" t="s">
        <v>4222</v>
      </c>
      <c r="AG699" t="s">
        <v>1690</v>
      </c>
      <c r="AH699" t="s">
        <v>4223</v>
      </c>
      <c r="AI699" s="18">
        <v>0.1300401504</v>
      </c>
      <c r="AJ699" t="s">
        <v>4224</v>
      </c>
      <c r="AK699" t="s">
        <v>1690</v>
      </c>
      <c r="AL699" t="s">
        <v>4225</v>
      </c>
      <c r="AM699" t="s">
        <v>4224</v>
      </c>
      <c r="AN699" t="s">
        <v>1690</v>
      </c>
      <c r="AO699" t="s">
        <v>4225</v>
      </c>
      <c r="AP699" s="18">
        <v>0.1300401504</v>
      </c>
      <c r="AQ699" t="s">
        <v>123</v>
      </c>
      <c r="AR699" t="b">
        <f>ISNUMBER(SEARCH('Consulta Por Puntos Baloto'!$E$5,B699,1))</f>
        <v>0</v>
      </c>
      <c r="AS699">
        <f t="shared" si="20"/>
        <v>35</v>
      </c>
      <c r="AT699" t="str">
        <f t="shared" si="21"/>
        <v>Punto red</v>
      </c>
    </row>
    <row r="700" spans="1:46">
      <c r="A700" t="s">
        <v>4226</v>
      </c>
      <c r="B700" t="s">
        <v>4227</v>
      </c>
      <c r="C700" s="18">
        <v>1.9754446741</v>
      </c>
      <c r="D700" t="s">
        <v>219</v>
      </c>
      <c r="E700" t="s">
        <v>220</v>
      </c>
      <c r="F700" t="s">
        <v>221</v>
      </c>
      <c r="G700" s="18">
        <v>1.5813144842</v>
      </c>
      <c r="H700" t="s">
        <v>4228</v>
      </c>
      <c r="I700" t="s">
        <v>223</v>
      </c>
      <c r="J700" t="s">
        <v>4229</v>
      </c>
      <c r="K700" s="18">
        <v>2.7269435682999998</v>
      </c>
      <c r="L700" t="s">
        <v>64</v>
      </c>
      <c r="M700" t="s">
        <v>223</v>
      </c>
      <c r="N700" t="s">
        <v>4230</v>
      </c>
      <c r="O700" s="18">
        <v>2.0039332070999998</v>
      </c>
      <c r="P700" t="s">
        <v>4231</v>
      </c>
      <c r="Q700" t="s">
        <v>220</v>
      </c>
      <c r="R700" t="s">
        <v>4232</v>
      </c>
      <c r="S700" s="18">
        <v>9.9293644689999994</v>
      </c>
      <c r="T700" t="s">
        <v>227</v>
      </c>
      <c r="U700" t="s">
        <v>228</v>
      </c>
      <c r="V700" t="s">
        <v>229</v>
      </c>
      <c r="W700" s="18">
        <v>3.1035459624000001</v>
      </c>
      <c r="X700" t="s">
        <v>222</v>
      </c>
      <c r="Y700" t="s">
        <v>223</v>
      </c>
      <c r="Z700" t="s">
        <v>224</v>
      </c>
      <c r="AA700" s="18">
        <v>0.68164314420000005</v>
      </c>
      <c r="AB700" t="s">
        <v>4088</v>
      </c>
      <c r="AC700" t="s">
        <v>220</v>
      </c>
      <c r="AD700" t="s">
        <v>4089</v>
      </c>
      <c r="AE700" s="18">
        <v>0</v>
      </c>
      <c r="AF700" t="s">
        <v>4233</v>
      </c>
      <c r="AG700" t="s">
        <v>220</v>
      </c>
      <c r="AH700" t="s">
        <v>4234</v>
      </c>
      <c r="AI700" s="18">
        <v>0.89522189159999999</v>
      </c>
      <c r="AJ700" t="s">
        <v>4235</v>
      </c>
      <c r="AK700" t="s">
        <v>220</v>
      </c>
      <c r="AL700" t="s">
        <v>4236</v>
      </c>
      <c r="AM700" t="s">
        <v>4233</v>
      </c>
      <c r="AN700" t="s">
        <v>220</v>
      </c>
      <c r="AO700" t="s">
        <v>4234</v>
      </c>
      <c r="AP700" s="18">
        <v>0</v>
      </c>
      <c r="AQ700" t="s">
        <v>123</v>
      </c>
      <c r="AR700" t="b">
        <f>ISNUMBER(SEARCH('Consulta Por Puntos Baloto'!$E$5,B700,1))</f>
        <v>0</v>
      </c>
      <c r="AS700">
        <f t="shared" si="20"/>
        <v>31</v>
      </c>
      <c r="AT700" t="str">
        <f t="shared" si="21"/>
        <v>Punto pago</v>
      </c>
    </row>
    <row r="701" spans="1:46">
      <c r="A701" t="s">
        <v>4237</v>
      </c>
      <c r="B701" t="s">
        <v>4238</v>
      </c>
      <c r="C701" s="18">
        <v>1.9754446741</v>
      </c>
      <c r="D701" t="s">
        <v>219</v>
      </c>
      <c r="E701" t="s">
        <v>220</v>
      </c>
      <c r="F701" t="s">
        <v>221</v>
      </c>
      <c r="G701" s="18">
        <v>1.5813144842</v>
      </c>
      <c r="H701" t="s">
        <v>4228</v>
      </c>
      <c r="I701" t="s">
        <v>223</v>
      </c>
      <c r="J701" t="s">
        <v>4229</v>
      </c>
      <c r="K701" s="18">
        <v>2.7269435682999998</v>
      </c>
      <c r="L701" t="s">
        <v>64</v>
      </c>
      <c r="M701" t="s">
        <v>223</v>
      </c>
      <c r="N701" t="s">
        <v>4230</v>
      </c>
      <c r="O701" s="18">
        <v>2.0039332070999998</v>
      </c>
      <c r="P701" t="s">
        <v>4231</v>
      </c>
      <c r="Q701" t="s">
        <v>220</v>
      </c>
      <c r="R701" t="s">
        <v>4232</v>
      </c>
      <c r="S701" s="18">
        <v>9.9293644689999994</v>
      </c>
      <c r="T701" t="s">
        <v>227</v>
      </c>
      <c r="U701" t="s">
        <v>228</v>
      </c>
      <c r="V701" t="s">
        <v>229</v>
      </c>
      <c r="W701" s="18">
        <v>3.1035459624000001</v>
      </c>
      <c r="X701" t="s">
        <v>222</v>
      </c>
      <c r="Y701" t="s">
        <v>223</v>
      </c>
      <c r="Z701" t="s">
        <v>224</v>
      </c>
      <c r="AA701" s="18">
        <v>0.68164314420000005</v>
      </c>
      <c r="AB701" t="s">
        <v>4088</v>
      </c>
      <c r="AC701" t="s">
        <v>220</v>
      </c>
      <c r="AD701" t="s">
        <v>4089</v>
      </c>
      <c r="AE701" s="18">
        <v>0</v>
      </c>
      <c r="AF701" t="s">
        <v>4233</v>
      </c>
      <c r="AG701" t="s">
        <v>220</v>
      </c>
      <c r="AH701" t="s">
        <v>4234</v>
      </c>
      <c r="AI701" s="18">
        <v>0.89522189159999999</v>
      </c>
      <c r="AJ701" t="s">
        <v>4235</v>
      </c>
      <c r="AK701" t="s">
        <v>220</v>
      </c>
      <c r="AL701" t="s">
        <v>4236</v>
      </c>
      <c r="AM701" t="s">
        <v>4233</v>
      </c>
      <c r="AN701" t="s">
        <v>220</v>
      </c>
      <c r="AO701" t="s">
        <v>4234</v>
      </c>
      <c r="AP701" s="18">
        <v>0</v>
      </c>
      <c r="AQ701" t="s">
        <v>123</v>
      </c>
      <c r="AR701" t="b">
        <f>ISNUMBER(SEARCH('Consulta Por Puntos Baloto'!$E$5,B701,1))</f>
        <v>0</v>
      </c>
      <c r="AS701">
        <f t="shared" si="20"/>
        <v>31</v>
      </c>
      <c r="AT701" t="str">
        <f t="shared" si="21"/>
        <v>Punto pago</v>
      </c>
    </row>
    <row r="702" spans="1:46">
      <c r="A702" t="s">
        <v>4239</v>
      </c>
      <c r="B702" t="s">
        <v>4240</v>
      </c>
      <c r="C702" s="18">
        <v>0.3252488677</v>
      </c>
      <c r="D702" t="s">
        <v>340</v>
      </c>
      <c r="E702" t="s">
        <v>341</v>
      </c>
      <c r="F702" t="s">
        <v>342</v>
      </c>
      <c r="G702" s="18">
        <v>0.38003579840000001</v>
      </c>
      <c r="H702" t="s">
        <v>345</v>
      </c>
      <c r="I702" t="s">
        <v>343</v>
      </c>
      <c r="J702" t="s">
        <v>4241</v>
      </c>
      <c r="K702" s="18">
        <v>1.3212120838000001</v>
      </c>
      <c r="L702" t="s">
        <v>64</v>
      </c>
      <c r="M702" t="s">
        <v>343</v>
      </c>
      <c r="N702" t="s">
        <v>344</v>
      </c>
      <c r="O702" s="18">
        <v>31.035308292900002</v>
      </c>
      <c r="P702" t="s">
        <v>67</v>
      </c>
      <c r="Q702" t="s">
        <v>62</v>
      </c>
      <c r="R702" t="s">
        <v>68</v>
      </c>
      <c r="S702" s="18">
        <v>29.871000400300002</v>
      </c>
      <c r="T702" t="s">
        <v>69</v>
      </c>
      <c r="U702" t="s">
        <v>65</v>
      </c>
      <c r="V702" t="s">
        <v>70</v>
      </c>
      <c r="W702" s="18">
        <v>26.5785589585</v>
      </c>
      <c r="X702" t="s">
        <v>241</v>
      </c>
      <c r="Y702" t="s">
        <v>65</v>
      </c>
      <c r="Z702" t="s">
        <v>242</v>
      </c>
      <c r="AA702" s="18">
        <v>0.38003580640000001</v>
      </c>
      <c r="AB702" t="s">
        <v>345</v>
      </c>
      <c r="AC702" t="s">
        <v>341</v>
      </c>
      <c r="AD702" t="s">
        <v>346</v>
      </c>
      <c r="AE702" s="18">
        <v>1.4524027599999999E-2</v>
      </c>
      <c r="AF702" t="s">
        <v>4242</v>
      </c>
      <c r="AG702" t="s">
        <v>341</v>
      </c>
      <c r="AH702" t="s">
        <v>4243</v>
      </c>
      <c r="AI702" s="18">
        <v>0.4496073478</v>
      </c>
      <c r="AJ702" t="s">
        <v>349</v>
      </c>
      <c r="AK702" t="s">
        <v>341</v>
      </c>
      <c r="AL702" t="s">
        <v>4244</v>
      </c>
      <c r="AM702" t="s">
        <v>4242</v>
      </c>
      <c r="AN702" t="s">
        <v>341</v>
      </c>
      <c r="AO702" t="s">
        <v>4243</v>
      </c>
      <c r="AP702" s="18">
        <v>1.4524027599999999E-2</v>
      </c>
      <c r="AQ702" t="e">
        <v>#N/A</v>
      </c>
      <c r="AR702" t="b">
        <f>ISNUMBER(SEARCH('Consulta Por Puntos Baloto'!$E$5,B702,1))</f>
        <v>0</v>
      </c>
      <c r="AS702">
        <f t="shared" si="20"/>
        <v>31</v>
      </c>
      <c r="AT702" t="str">
        <f t="shared" si="21"/>
        <v>Punto pago</v>
      </c>
    </row>
    <row r="703" spans="1:46">
      <c r="A703" t="s">
        <v>4245</v>
      </c>
      <c r="B703" t="s">
        <v>4246</v>
      </c>
      <c r="C703" s="18">
        <v>0.3847303426</v>
      </c>
      <c r="D703" t="s">
        <v>4247</v>
      </c>
      <c r="E703" t="s">
        <v>4248</v>
      </c>
      <c r="F703" t="s">
        <v>4249</v>
      </c>
      <c r="G703" s="18">
        <v>0.48391624170000003</v>
      </c>
      <c r="H703" t="s">
        <v>64</v>
      </c>
      <c r="I703" t="s">
        <v>4073</v>
      </c>
      <c r="J703" t="s">
        <v>4074</v>
      </c>
      <c r="K703" s="18">
        <v>120.6206044581</v>
      </c>
      <c r="L703" t="s">
        <v>64</v>
      </c>
      <c r="M703" t="s">
        <v>4250</v>
      </c>
      <c r="N703" t="s">
        <v>4251</v>
      </c>
      <c r="O703" s="18">
        <v>83.199061664400006</v>
      </c>
      <c r="P703" t="s">
        <v>4071</v>
      </c>
      <c r="Q703" t="s">
        <v>4066</v>
      </c>
      <c r="R703" t="s">
        <v>4072</v>
      </c>
      <c r="S703" s="18">
        <v>346.3979680118</v>
      </c>
      <c r="T703" t="s">
        <v>227</v>
      </c>
      <c r="U703" t="s">
        <v>228</v>
      </c>
      <c r="V703" t="s">
        <v>229</v>
      </c>
      <c r="W703" s="18">
        <v>0.54895247849999995</v>
      </c>
      <c r="X703" t="s">
        <v>64</v>
      </c>
      <c r="Y703" t="s">
        <v>4073</v>
      </c>
      <c r="Z703" t="s">
        <v>4074</v>
      </c>
      <c r="AA703" s="18">
        <v>79.759652244400002</v>
      </c>
      <c r="AB703" t="s">
        <v>4252</v>
      </c>
      <c r="AC703" t="s">
        <v>4066</v>
      </c>
      <c r="AD703" t="s">
        <v>4253</v>
      </c>
      <c r="AE703" s="18">
        <v>0.10453755350000001</v>
      </c>
      <c r="AF703" t="s">
        <v>4254</v>
      </c>
      <c r="AG703" t="s">
        <v>4248</v>
      </c>
      <c r="AH703" t="s">
        <v>4255</v>
      </c>
      <c r="AI703" s="18">
        <v>0.15526486140000001</v>
      </c>
      <c r="AJ703" t="s">
        <v>4256</v>
      </c>
      <c r="AK703" t="s">
        <v>4248</v>
      </c>
      <c r="AL703" t="s">
        <v>4257</v>
      </c>
      <c r="AM703" t="s">
        <v>4254</v>
      </c>
      <c r="AN703" t="s">
        <v>4248</v>
      </c>
      <c r="AO703" t="s">
        <v>4255</v>
      </c>
      <c r="AP703" s="18">
        <v>0.10453755350000001</v>
      </c>
      <c r="AQ703" t="s">
        <v>123</v>
      </c>
      <c r="AR703" t="b">
        <f>ISNUMBER(SEARCH('Consulta Por Puntos Baloto'!$E$5,B703,1))</f>
        <v>0</v>
      </c>
      <c r="AS703">
        <f t="shared" si="20"/>
        <v>31</v>
      </c>
      <c r="AT703" t="str">
        <f t="shared" si="21"/>
        <v>Punto pago</v>
      </c>
    </row>
    <row r="704" spans="1:46">
      <c r="A704" t="s">
        <v>4258</v>
      </c>
      <c r="B704" t="s">
        <v>4259</v>
      </c>
      <c r="C704" s="18">
        <v>2.9135224176999999</v>
      </c>
      <c r="D704" t="s">
        <v>4260</v>
      </c>
      <c r="E704" t="s">
        <v>4261</v>
      </c>
      <c r="F704" t="s">
        <v>4262</v>
      </c>
      <c r="G704" s="18">
        <v>2.6081816401000002</v>
      </c>
      <c r="H704" t="s">
        <v>64</v>
      </c>
      <c r="I704" t="s">
        <v>4250</v>
      </c>
      <c r="J704" t="s">
        <v>4263</v>
      </c>
      <c r="K704" s="18">
        <v>5.8278923394</v>
      </c>
      <c r="L704" t="s">
        <v>64</v>
      </c>
      <c r="M704" t="s">
        <v>4250</v>
      </c>
      <c r="N704" t="s">
        <v>4264</v>
      </c>
      <c r="O704" s="18">
        <v>98.338050878499999</v>
      </c>
      <c r="P704" t="s">
        <v>4265</v>
      </c>
      <c r="Q704" t="s">
        <v>3972</v>
      </c>
      <c r="R704" t="s">
        <v>4266</v>
      </c>
      <c r="S704" s="18">
        <v>451.5501734902</v>
      </c>
      <c r="T704" t="s">
        <v>85</v>
      </c>
      <c r="U704" t="s">
        <v>86</v>
      </c>
      <c r="V704" t="s">
        <v>87</v>
      </c>
      <c r="W704" s="18">
        <v>3.2319165928000002</v>
      </c>
      <c r="X704" t="s">
        <v>4267</v>
      </c>
      <c r="Y704" t="s">
        <v>4250</v>
      </c>
      <c r="Z704" t="s">
        <v>4268</v>
      </c>
      <c r="AA704" s="18">
        <v>2.809688408</v>
      </c>
      <c r="AB704" s="19" t="s">
        <v>4269</v>
      </c>
      <c r="AC704" t="s">
        <v>4261</v>
      </c>
      <c r="AD704" t="s">
        <v>4270</v>
      </c>
      <c r="AE704" s="18">
        <v>6.1861344399999997E-2</v>
      </c>
      <c r="AF704" t="s">
        <v>4271</v>
      </c>
      <c r="AG704" t="s">
        <v>4261</v>
      </c>
      <c r="AH704" t="s">
        <v>4272</v>
      </c>
      <c r="AI704" s="18">
        <v>2.5396583036</v>
      </c>
      <c r="AJ704" t="s">
        <v>4273</v>
      </c>
      <c r="AK704" t="s">
        <v>4261</v>
      </c>
      <c r="AL704" t="s">
        <v>4274</v>
      </c>
      <c r="AM704" t="s">
        <v>4271</v>
      </c>
      <c r="AN704" t="s">
        <v>4261</v>
      </c>
      <c r="AO704" t="s">
        <v>4272</v>
      </c>
      <c r="AP704" s="18">
        <v>6.1861344399999997E-2</v>
      </c>
      <c r="AQ704" t="e">
        <v>#N/A</v>
      </c>
      <c r="AR704" t="b">
        <f>ISNUMBER(SEARCH('Consulta Por Puntos Baloto'!$E$5,B704,1))</f>
        <v>0</v>
      </c>
      <c r="AS704">
        <f t="shared" si="20"/>
        <v>31</v>
      </c>
      <c r="AT704" t="str">
        <f t="shared" si="21"/>
        <v>Punto pago</v>
      </c>
    </row>
    <row r="705" spans="1:46">
      <c r="A705" t="s">
        <v>4275</v>
      </c>
      <c r="B705" t="s">
        <v>4276</v>
      </c>
      <c r="C705" s="18">
        <v>4.6845403643000001</v>
      </c>
      <c r="D705" t="s">
        <v>3971</v>
      </c>
      <c r="E705" t="s">
        <v>3972</v>
      </c>
      <c r="F705" t="s">
        <v>3973</v>
      </c>
      <c r="G705" s="18">
        <v>3.1862993246000002</v>
      </c>
      <c r="H705" t="s">
        <v>64</v>
      </c>
      <c r="I705" t="s">
        <v>3974</v>
      </c>
      <c r="J705" t="s">
        <v>3975</v>
      </c>
      <c r="K705" s="18">
        <v>4.1847868097000003</v>
      </c>
      <c r="L705" t="s">
        <v>64</v>
      </c>
      <c r="M705" t="s">
        <v>3974</v>
      </c>
      <c r="N705" t="s">
        <v>3976</v>
      </c>
      <c r="O705" s="18">
        <v>5.0895436659</v>
      </c>
      <c r="P705" t="s">
        <v>3977</v>
      </c>
      <c r="Q705" t="s">
        <v>3972</v>
      </c>
      <c r="R705" t="s">
        <v>3978</v>
      </c>
      <c r="S705" s="18">
        <v>456.58585968580002</v>
      </c>
      <c r="T705" t="s">
        <v>85</v>
      </c>
      <c r="U705" t="s">
        <v>86</v>
      </c>
      <c r="V705" t="s">
        <v>87</v>
      </c>
      <c r="W705" s="18">
        <v>11.182613180800001</v>
      </c>
      <c r="X705" t="s">
        <v>3979</v>
      </c>
      <c r="Y705" t="s">
        <v>3974</v>
      </c>
      <c r="Z705" t="s">
        <v>3980</v>
      </c>
      <c r="AA705" s="18">
        <v>8.1501851694000003</v>
      </c>
      <c r="AB705" t="s">
        <v>3981</v>
      </c>
      <c r="AC705" t="s">
        <v>3972</v>
      </c>
      <c r="AD705" t="s">
        <v>3982</v>
      </c>
      <c r="AE705" s="18">
        <v>0.15774019440000001</v>
      </c>
      <c r="AF705" t="s">
        <v>4277</v>
      </c>
      <c r="AG705" t="s">
        <v>3972</v>
      </c>
      <c r="AH705" t="s">
        <v>4278</v>
      </c>
      <c r="AI705" s="18">
        <v>0.61496911369999996</v>
      </c>
      <c r="AJ705" t="s">
        <v>4279</v>
      </c>
      <c r="AK705" t="s">
        <v>4280</v>
      </c>
      <c r="AL705" t="s">
        <v>4281</v>
      </c>
      <c r="AM705" t="s">
        <v>4277</v>
      </c>
      <c r="AN705" t="s">
        <v>3972</v>
      </c>
      <c r="AO705" t="s">
        <v>4278</v>
      </c>
      <c r="AP705" s="18">
        <v>0.15774019440000001</v>
      </c>
      <c r="AQ705" t="s">
        <v>123</v>
      </c>
      <c r="AR705" t="b">
        <f>ISNUMBER(SEARCH('Consulta Por Puntos Baloto'!$E$5,B705,1))</f>
        <v>0</v>
      </c>
      <c r="AS705">
        <f t="shared" si="20"/>
        <v>31</v>
      </c>
      <c r="AT705" t="str">
        <f t="shared" si="21"/>
        <v>Punto pago</v>
      </c>
    </row>
    <row r="706" spans="1:46">
      <c r="A706" t="s">
        <v>4282</v>
      </c>
      <c r="B706" t="s">
        <v>4283</v>
      </c>
      <c r="C706" s="18">
        <v>1.016378446</v>
      </c>
      <c r="D706" t="s">
        <v>4284</v>
      </c>
      <c r="E706" t="s">
        <v>3972</v>
      </c>
      <c r="F706" t="s">
        <v>4285</v>
      </c>
      <c r="G706" s="18">
        <v>0.51965593639999996</v>
      </c>
      <c r="H706" t="s">
        <v>4286</v>
      </c>
      <c r="I706" t="s">
        <v>3974</v>
      </c>
      <c r="J706" t="s">
        <v>4287</v>
      </c>
      <c r="K706" s="18">
        <v>0.48037090970000001</v>
      </c>
      <c r="L706" t="s">
        <v>64</v>
      </c>
      <c r="M706" t="s">
        <v>3974</v>
      </c>
      <c r="N706" t="s">
        <v>4288</v>
      </c>
      <c r="O706" s="18">
        <v>0.40315449949999999</v>
      </c>
      <c r="P706" t="s">
        <v>4265</v>
      </c>
      <c r="Q706" t="s">
        <v>3972</v>
      </c>
      <c r="R706" t="s">
        <v>4266</v>
      </c>
      <c r="S706" s="18">
        <v>465.9845585086</v>
      </c>
      <c r="T706" t="s">
        <v>85</v>
      </c>
      <c r="U706" t="s">
        <v>86</v>
      </c>
      <c r="V706" t="s">
        <v>87</v>
      </c>
      <c r="W706" s="18">
        <v>1.8837256269</v>
      </c>
      <c r="X706" t="s">
        <v>3979</v>
      </c>
      <c r="Y706" t="s">
        <v>3974</v>
      </c>
      <c r="Z706" t="s">
        <v>3980</v>
      </c>
      <c r="AA706" s="18">
        <v>0.51965598999999996</v>
      </c>
      <c r="AB706" t="s">
        <v>4286</v>
      </c>
      <c r="AC706" t="s">
        <v>3972</v>
      </c>
      <c r="AD706" t="s">
        <v>4289</v>
      </c>
      <c r="AE706" s="18">
        <v>0.2640630725</v>
      </c>
      <c r="AF706" t="s">
        <v>4290</v>
      </c>
      <c r="AG706" t="s">
        <v>3972</v>
      </c>
      <c r="AH706" t="s">
        <v>4291</v>
      </c>
      <c r="AI706" s="18">
        <v>0.45715725820000003</v>
      </c>
      <c r="AJ706" t="s">
        <v>329</v>
      </c>
      <c r="AK706" t="s">
        <v>3972</v>
      </c>
      <c r="AL706" t="s">
        <v>4292</v>
      </c>
      <c r="AM706" t="s">
        <v>4290</v>
      </c>
      <c r="AN706" t="s">
        <v>3972</v>
      </c>
      <c r="AO706" t="s">
        <v>4291</v>
      </c>
      <c r="AP706" s="18">
        <v>0.2640630725</v>
      </c>
      <c r="AQ706" t="s">
        <v>123</v>
      </c>
      <c r="AR706" t="b">
        <f>ISNUMBER(SEARCH('Consulta Por Puntos Baloto'!$E$5,B706,1))</f>
        <v>0</v>
      </c>
      <c r="AS706">
        <f t="shared" si="20"/>
        <v>31</v>
      </c>
      <c r="AT706" t="str">
        <f t="shared" si="21"/>
        <v>Punto pago</v>
      </c>
    </row>
    <row r="707" spans="1:46">
      <c r="A707" t="s">
        <v>4293</v>
      </c>
      <c r="B707" t="s">
        <v>4294</v>
      </c>
      <c r="C707" s="18">
        <v>1.4588813760999999</v>
      </c>
      <c r="D707" t="s">
        <v>3971</v>
      </c>
      <c r="E707" t="s">
        <v>3972</v>
      </c>
      <c r="F707" t="s">
        <v>3973</v>
      </c>
      <c r="G707" s="18">
        <v>0.82036802919999996</v>
      </c>
      <c r="H707" t="s">
        <v>64</v>
      </c>
      <c r="I707" t="s">
        <v>3974</v>
      </c>
      <c r="J707" t="s">
        <v>4295</v>
      </c>
      <c r="K707" s="18">
        <v>1.9719814852999999</v>
      </c>
      <c r="L707" t="s">
        <v>64</v>
      </c>
      <c r="M707" t="s">
        <v>3974</v>
      </c>
      <c r="N707" t="s">
        <v>3976</v>
      </c>
      <c r="O707" s="18">
        <v>1.0675476862</v>
      </c>
      <c r="P707" t="s">
        <v>3977</v>
      </c>
      <c r="Q707" t="s">
        <v>3972</v>
      </c>
      <c r="R707" t="s">
        <v>3978</v>
      </c>
      <c r="S707" s="18">
        <v>462.42887636120003</v>
      </c>
      <c r="T707" t="s">
        <v>85</v>
      </c>
      <c r="U707" t="s">
        <v>86</v>
      </c>
      <c r="V707" t="s">
        <v>87</v>
      </c>
      <c r="W707" s="18">
        <v>5.5039337031000004</v>
      </c>
      <c r="X707" t="s">
        <v>3979</v>
      </c>
      <c r="Y707" t="s">
        <v>3974</v>
      </c>
      <c r="Z707" t="s">
        <v>3980</v>
      </c>
      <c r="AA707" s="18">
        <v>2.1338570613000001</v>
      </c>
      <c r="AB707" t="s">
        <v>3981</v>
      </c>
      <c r="AC707" t="s">
        <v>3972</v>
      </c>
      <c r="AD707" t="s">
        <v>3982</v>
      </c>
      <c r="AE707" s="18">
        <v>6.4829125000000001E-2</v>
      </c>
      <c r="AF707" t="s">
        <v>4296</v>
      </c>
      <c r="AG707" t="s">
        <v>3972</v>
      </c>
      <c r="AH707" t="s">
        <v>4297</v>
      </c>
      <c r="AI707" s="18">
        <v>0.20022362169999999</v>
      </c>
      <c r="AJ707" t="s">
        <v>4298</v>
      </c>
      <c r="AK707" t="s">
        <v>3972</v>
      </c>
      <c r="AL707" t="s">
        <v>4299</v>
      </c>
      <c r="AM707" t="s">
        <v>4296</v>
      </c>
      <c r="AN707" t="s">
        <v>3972</v>
      </c>
      <c r="AO707" t="s">
        <v>4297</v>
      </c>
      <c r="AP707" s="18">
        <v>6.4829125000000001E-2</v>
      </c>
      <c r="AQ707" t="s">
        <v>123</v>
      </c>
      <c r="AR707" t="b">
        <f>ISNUMBER(SEARCH('Consulta Por Puntos Baloto'!$E$5,B707,1))</f>
        <v>0</v>
      </c>
      <c r="AS707">
        <f t="shared" ref="AS707:AS770" si="22">MATCH(AP707,A707:AL707,0)</f>
        <v>31</v>
      </c>
      <c r="AT707" t="str">
        <f t="shared" ref="AT707:AT770" si="23">+VLOOKUP(AS707,$AW$2:$AX$10,2,0)</f>
        <v>Punto pago</v>
      </c>
    </row>
    <row r="708" spans="1:46">
      <c r="A708" t="s">
        <v>4300</v>
      </c>
      <c r="B708" t="s">
        <v>4301</v>
      </c>
      <c r="C708" s="18">
        <v>1.0591076735</v>
      </c>
      <c r="D708" t="s">
        <v>4302</v>
      </c>
      <c r="E708" t="s">
        <v>3972</v>
      </c>
      <c r="F708" t="s">
        <v>4303</v>
      </c>
      <c r="G708" s="18">
        <v>0.1566268592</v>
      </c>
      <c r="H708" t="s">
        <v>64</v>
      </c>
      <c r="I708" t="s">
        <v>3974</v>
      </c>
      <c r="J708" t="s">
        <v>4304</v>
      </c>
      <c r="K708" s="18">
        <v>0.1566268592</v>
      </c>
      <c r="L708" t="s">
        <v>64</v>
      </c>
      <c r="M708" t="s">
        <v>3974</v>
      </c>
      <c r="N708" t="s">
        <v>4304</v>
      </c>
      <c r="O708" s="18">
        <v>1.7016398948</v>
      </c>
      <c r="P708" t="s">
        <v>4305</v>
      </c>
      <c r="Q708" t="s">
        <v>3972</v>
      </c>
      <c r="R708" t="s">
        <v>4306</v>
      </c>
      <c r="S708" s="18">
        <v>465.14112847799998</v>
      </c>
      <c r="T708" t="s">
        <v>85</v>
      </c>
      <c r="U708" t="s">
        <v>86</v>
      </c>
      <c r="V708" t="s">
        <v>87</v>
      </c>
      <c r="W708" s="18">
        <v>3.4686594504000001</v>
      </c>
      <c r="X708" t="s">
        <v>3979</v>
      </c>
      <c r="Y708" t="s">
        <v>3974</v>
      </c>
      <c r="Z708" t="s">
        <v>3980</v>
      </c>
      <c r="AA708" s="18">
        <v>1.262071078</v>
      </c>
      <c r="AB708" t="s">
        <v>3981</v>
      </c>
      <c r="AC708" t="s">
        <v>3972</v>
      </c>
      <c r="AD708" t="s">
        <v>3982</v>
      </c>
      <c r="AE708" s="18">
        <v>3.11252851E-2</v>
      </c>
      <c r="AF708" t="s">
        <v>4307</v>
      </c>
      <c r="AG708" t="s">
        <v>3972</v>
      </c>
      <c r="AH708" t="s">
        <v>4308</v>
      </c>
      <c r="AI708" s="18">
        <v>9.4871909899999995E-2</v>
      </c>
      <c r="AJ708" t="s">
        <v>349</v>
      </c>
      <c r="AK708" t="s">
        <v>3972</v>
      </c>
      <c r="AL708" t="s">
        <v>4309</v>
      </c>
      <c r="AM708" t="s">
        <v>4307</v>
      </c>
      <c r="AN708" t="s">
        <v>3972</v>
      </c>
      <c r="AO708" t="s">
        <v>4308</v>
      </c>
      <c r="AP708" s="18">
        <v>3.11252851E-2</v>
      </c>
      <c r="AQ708" t="e">
        <v>#N/A</v>
      </c>
      <c r="AR708" t="b">
        <f>ISNUMBER(SEARCH('Consulta Por Puntos Baloto'!$E$5,B708,1))</f>
        <v>0</v>
      </c>
      <c r="AS708">
        <f t="shared" si="22"/>
        <v>31</v>
      </c>
      <c r="AT708" t="str">
        <f t="shared" si="23"/>
        <v>Punto pago</v>
      </c>
    </row>
    <row r="709" spans="1:46">
      <c r="A709" t="s">
        <v>4310</v>
      </c>
      <c r="B709" t="s">
        <v>4311</v>
      </c>
      <c r="C709" s="18">
        <v>4.5723106899999998E-2</v>
      </c>
      <c r="D709" t="s">
        <v>4284</v>
      </c>
      <c r="E709" t="s">
        <v>3972</v>
      </c>
      <c r="F709" t="s">
        <v>4285</v>
      </c>
      <c r="G709" s="18">
        <v>0.69318344220000006</v>
      </c>
      <c r="H709" t="s">
        <v>4286</v>
      </c>
      <c r="I709" t="s">
        <v>3974</v>
      </c>
      <c r="J709" t="s">
        <v>4287</v>
      </c>
      <c r="K709" s="18">
        <v>0.71541087680000004</v>
      </c>
      <c r="L709" t="s">
        <v>64</v>
      </c>
      <c r="M709" t="s">
        <v>3974</v>
      </c>
      <c r="N709" t="s">
        <v>4288</v>
      </c>
      <c r="O709" s="18">
        <v>0.76316968480000003</v>
      </c>
      <c r="P709" t="s">
        <v>4265</v>
      </c>
      <c r="Q709" t="s">
        <v>3972</v>
      </c>
      <c r="R709" t="s">
        <v>4266</v>
      </c>
      <c r="S709" s="18">
        <v>465.92730460510001</v>
      </c>
      <c r="T709" t="s">
        <v>85</v>
      </c>
      <c r="U709" t="s">
        <v>86</v>
      </c>
      <c r="V709" t="s">
        <v>87</v>
      </c>
      <c r="W709" s="18">
        <v>1.8715076266999999</v>
      </c>
      <c r="X709" t="s">
        <v>3979</v>
      </c>
      <c r="Y709" t="s">
        <v>3974</v>
      </c>
      <c r="Z709" t="s">
        <v>3980</v>
      </c>
      <c r="AA709" s="18">
        <v>0.69318360320000005</v>
      </c>
      <c r="AB709" t="s">
        <v>4286</v>
      </c>
      <c r="AC709" t="s">
        <v>3972</v>
      </c>
      <c r="AD709" t="s">
        <v>4289</v>
      </c>
      <c r="AE709" s="18">
        <v>0.19299721819999999</v>
      </c>
      <c r="AF709" t="s">
        <v>4312</v>
      </c>
      <c r="AG709" t="s">
        <v>3972</v>
      </c>
      <c r="AH709" t="s">
        <v>4313</v>
      </c>
      <c r="AI709" s="18">
        <v>0.34758814630000001</v>
      </c>
      <c r="AJ709" t="s">
        <v>4314</v>
      </c>
      <c r="AK709" t="s">
        <v>3972</v>
      </c>
      <c r="AL709" t="s">
        <v>4315</v>
      </c>
      <c r="AM709" t="s">
        <v>4284</v>
      </c>
      <c r="AN709" t="s">
        <v>3972</v>
      </c>
      <c r="AO709" t="s">
        <v>4285</v>
      </c>
      <c r="AP709" s="18">
        <v>4.5723106899999998E-2</v>
      </c>
      <c r="AQ709" t="e">
        <v>#N/A</v>
      </c>
      <c r="AR709" t="b">
        <f>ISNUMBER(SEARCH('Consulta Por Puntos Baloto'!$E$5,B709,1))</f>
        <v>0</v>
      </c>
      <c r="AS709">
        <f t="shared" si="22"/>
        <v>3</v>
      </c>
      <c r="AT709" t="str">
        <f t="shared" si="23"/>
        <v>Punto 472</v>
      </c>
    </row>
    <row r="710" spans="1:46">
      <c r="A710" t="s">
        <v>4316</v>
      </c>
      <c r="B710" t="s">
        <v>4317</v>
      </c>
      <c r="C710" s="18">
        <v>3.8650025788</v>
      </c>
      <c r="D710" t="s">
        <v>3971</v>
      </c>
      <c r="E710" t="s">
        <v>3972</v>
      </c>
      <c r="F710" t="s">
        <v>3973</v>
      </c>
      <c r="G710" s="18">
        <v>1.3172617096999999</v>
      </c>
      <c r="H710" t="s">
        <v>64</v>
      </c>
      <c r="I710" t="s">
        <v>3974</v>
      </c>
      <c r="J710" t="s">
        <v>3975</v>
      </c>
      <c r="K710" s="18">
        <v>3.5593614451</v>
      </c>
      <c r="L710" t="s">
        <v>64</v>
      </c>
      <c r="M710" t="s">
        <v>3974</v>
      </c>
      <c r="N710" t="s">
        <v>3976</v>
      </c>
      <c r="O710" s="18">
        <v>4.1951397236999997</v>
      </c>
      <c r="P710" t="s">
        <v>3977</v>
      </c>
      <c r="Q710" t="s">
        <v>3972</v>
      </c>
      <c r="R710" t="s">
        <v>3978</v>
      </c>
      <c r="S710" s="18">
        <v>458.9271417759</v>
      </c>
      <c r="T710" t="s">
        <v>85</v>
      </c>
      <c r="U710" t="s">
        <v>86</v>
      </c>
      <c r="V710" t="s">
        <v>87</v>
      </c>
      <c r="W710" s="18">
        <v>9.1430956618000003</v>
      </c>
      <c r="X710" t="s">
        <v>3979</v>
      </c>
      <c r="Y710" t="s">
        <v>3974</v>
      </c>
      <c r="Z710" t="s">
        <v>3980</v>
      </c>
      <c r="AA710" s="18">
        <v>7.0696493154000004</v>
      </c>
      <c r="AB710" t="s">
        <v>4286</v>
      </c>
      <c r="AC710" t="s">
        <v>3972</v>
      </c>
      <c r="AD710" t="s">
        <v>4289</v>
      </c>
      <c r="AE710" s="18">
        <v>0.29576740060000001</v>
      </c>
      <c r="AF710" t="s">
        <v>4318</v>
      </c>
      <c r="AG710" t="s">
        <v>3972</v>
      </c>
      <c r="AH710" t="s">
        <v>4319</v>
      </c>
      <c r="AI710" s="18">
        <v>0.56064064089999999</v>
      </c>
      <c r="AJ710" t="s">
        <v>329</v>
      </c>
      <c r="AK710" t="s">
        <v>3972</v>
      </c>
      <c r="AL710" t="s">
        <v>4320</v>
      </c>
      <c r="AM710" t="s">
        <v>4318</v>
      </c>
      <c r="AN710" t="s">
        <v>3972</v>
      </c>
      <c r="AO710" t="s">
        <v>4319</v>
      </c>
      <c r="AP710" s="18">
        <v>0.29576740060000001</v>
      </c>
      <c r="AQ710" t="e">
        <v>#N/A</v>
      </c>
      <c r="AR710" t="b">
        <f>ISNUMBER(SEARCH('Consulta Por Puntos Baloto'!$E$5,B710,1))</f>
        <v>0</v>
      </c>
      <c r="AS710">
        <f t="shared" si="22"/>
        <v>31</v>
      </c>
      <c r="AT710" t="str">
        <f t="shared" si="23"/>
        <v>Punto pago</v>
      </c>
    </row>
    <row r="711" spans="1:46">
      <c r="A711" t="s">
        <v>4321</v>
      </c>
      <c r="B711" t="s">
        <v>4322</v>
      </c>
      <c r="C711" s="18">
        <v>1.5432342559000001</v>
      </c>
      <c r="D711" t="s">
        <v>4302</v>
      </c>
      <c r="E711" t="s">
        <v>3972</v>
      </c>
      <c r="F711" t="s">
        <v>4303</v>
      </c>
      <c r="G711" s="18">
        <v>1.4145045731000001</v>
      </c>
      <c r="H711" t="s">
        <v>64</v>
      </c>
      <c r="I711" t="s">
        <v>3974</v>
      </c>
      <c r="J711" t="s">
        <v>4304</v>
      </c>
      <c r="K711" s="18">
        <v>1.4145045731000001</v>
      </c>
      <c r="L711" t="s">
        <v>64</v>
      </c>
      <c r="M711" t="s">
        <v>3974</v>
      </c>
      <c r="N711" t="s">
        <v>4304</v>
      </c>
      <c r="O711" s="18">
        <v>2.443881867</v>
      </c>
      <c r="P711" t="s">
        <v>4265</v>
      </c>
      <c r="Q711" t="s">
        <v>3972</v>
      </c>
      <c r="R711" t="s">
        <v>4266</v>
      </c>
      <c r="S711" s="18">
        <v>463.91147889839999</v>
      </c>
      <c r="T711" t="s">
        <v>85</v>
      </c>
      <c r="U711" t="s">
        <v>86</v>
      </c>
      <c r="V711" t="s">
        <v>87</v>
      </c>
      <c r="W711" s="18">
        <v>4.0580057217999999</v>
      </c>
      <c r="X711" t="s">
        <v>3979</v>
      </c>
      <c r="Y711" t="s">
        <v>3974</v>
      </c>
      <c r="Z711" t="s">
        <v>3980</v>
      </c>
      <c r="AA711" s="18">
        <v>1.5286604262000001</v>
      </c>
      <c r="AB711" t="s">
        <v>3981</v>
      </c>
      <c r="AC711" t="s">
        <v>3972</v>
      </c>
      <c r="AD711" t="s">
        <v>3982</v>
      </c>
      <c r="AE711" s="18">
        <v>8.5133611200000001E-2</v>
      </c>
      <c r="AF711" t="s">
        <v>4323</v>
      </c>
      <c r="AG711" t="s">
        <v>3972</v>
      </c>
      <c r="AH711" t="s">
        <v>4324</v>
      </c>
      <c r="AI711" s="18">
        <v>1.9579760799999998E-2</v>
      </c>
      <c r="AJ711" t="s">
        <v>4325</v>
      </c>
      <c r="AK711" t="s">
        <v>3972</v>
      </c>
      <c r="AL711" t="s">
        <v>4326</v>
      </c>
      <c r="AM711" t="s">
        <v>4325</v>
      </c>
      <c r="AN711" t="s">
        <v>3972</v>
      </c>
      <c r="AO711" t="s">
        <v>4326</v>
      </c>
      <c r="AP711" s="18">
        <v>1.9579760799999998E-2</v>
      </c>
      <c r="AQ711" t="s">
        <v>123</v>
      </c>
      <c r="AR711" t="b">
        <f>ISNUMBER(SEARCH('Consulta Por Puntos Baloto'!$E$5,B711,1))</f>
        <v>0</v>
      </c>
      <c r="AS711">
        <f t="shared" si="22"/>
        <v>35</v>
      </c>
      <c r="AT711" t="str">
        <f t="shared" si="23"/>
        <v>Punto red</v>
      </c>
    </row>
    <row r="712" spans="1:46">
      <c r="A712" t="s">
        <v>4327</v>
      </c>
      <c r="B712" t="s">
        <v>4328</v>
      </c>
      <c r="C712" s="18">
        <v>1.5572287744</v>
      </c>
      <c r="D712" t="s">
        <v>4329</v>
      </c>
      <c r="E712" t="s">
        <v>3972</v>
      </c>
      <c r="F712" t="s">
        <v>4330</v>
      </c>
      <c r="G712" s="18">
        <v>1.0303082421</v>
      </c>
      <c r="H712" t="s">
        <v>64</v>
      </c>
      <c r="I712" t="s">
        <v>3974</v>
      </c>
      <c r="J712" t="s">
        <v>4331</v>
      </c>
      <c r="K712" s="18">
        <v>1.0303082421</v>
      </c>
      <c r="L712" t="s">
        <v>64</v>
      </c>
      <c r="M712" t="s">
        <v>3974</v>
      </c>
      <c r="N712" t="s">
        <v>4331</v>
      </c>
      <c r="O712" s="18">
        <v>1.2333559527</v>
      </c>
      <c r="P712" t="s">
        <v>4332</v>
      </c>
      <c r="Q712" t="s">
        <v>3972</v>
      </c>
      <c r="R712" t="s">
        <v>4333</v>
      </c>
      <c r="S712" s="18">
        <v>468.25328497309999</v>
      </c>
      <c r="T712" t="s">
        <v>85</v>
      </c>
      <c r="U712" t="s">
        <v>86</v>
      </c>
      <c r="V712" t="s">
        <v>87</v>
      </c>
      <c r="W712" s="18">
        <v>1.7124895966</v>
      </c>
      <c r="X712" t="s">
        <v>3979</v>
      </c>
      <c r="Y712" t="s">
        <v>3974</v>
      </c>
      <c r="Z712" t="s">
        <v>3980</v>
      </c>
      <c r="AA712" s="18">
        <v>1.5957304380999999</v>
      </c>
      <c r="AB712" t="s">
        <v>4334</v>
      </c>
      <c r="AC712" t="s">
        <v>3972</v>
      </c>
      <c r="AD712" t="s">
        <v>4335</v>
      </c>
      <c r="AE712" s="18">
        <v>0.44856681269999998</v>
      </c>
      <c r="AF712" t="s">
        <v>4336</v>
      </c>
      <c r="AG712" t="s">
        <v>3972</v>
      </c>
      <c r="AH712" t="s">
        <v>4337</v>
      </c>
      <c r="AI712" s="18">
        <v>0.81007240110000001</v>
      </c>
      <c r="AJ712" t="s">
        <v>4338</v>
      </c>
      <c r="AK712" t="s">
        <v>3972</v>
      </c>
      <c r="AL712" t="s">
        <v>4339</v>
      </c>
      <c r="AM712" t="s">
        <v>4336</v>
      </c>
      <c r="AN712" t="s">
        <v>3972</v>
      </c>
      <c r="AO712" t="s">
        <v>4337</v>
      </c>
      <c r="AP712" s="18">
        <v>0.44856681269999998</v>
      </c>
      <c r="AQ712" t="s">
        <v>123</v>
      </c>
      <c r="AR712" t="b">
        <f>ISNUMBER(SEARCH('Consulta Por Puntos Baloto'!$E$5,B712,1))</f>
        <v>0</v>
      </c>
      <c r="AS712">
        <f t="shared" si="22"/>
        <v>31</v>
      </c>
      <c r="AT712" t="str">
        <f t="shared" si="23"/>
        <v>Punto pago</v>
      </c>
    </row>
    <row r="713" spans="1:46">
      <c r="A713" t="s">
        <v>4340</v>
      </c>
      <c r="B713" t="s">
        <v>4341</v>
      </c>
      <c r="C713" s="18">
        <v>1.5752279574000001</v>
      </c>
      <c r="D713" t="s">
        <v>3971</v>
      </c>
      <c r="E713" t="s">
        <v>3972</v>
      </c>
      <c r="F713" t="s">
        <v>3973</v>
      </c>
      <c r="G713" s="18">
        <v>0.98613563839999996</v>
      </c>
      <c r="H713" t="s">
        <v>64</v>
      </c>
      <c r="I713" t="s">
        <v>3974</v>
      </c>
      <c r="J713" t="s">
        <v>3975</v>
      </c>
      <c r="K713" s="18">
        <v>1.2697876969999999</v>
      </c>
      <c r="L713" t="s">
        <v>64</v>
      </c>
      <c r="M713" t="s">
        <v>3974</v>
      </c>
      <c r="N713" t="s">
        <v>3976</v>
      </c>
      <c r="O713" s="18">
        <v>1.9296107768999999</v>
      </c>
      <c r="P713" t="s">
        <v>3977</v>
      </c>
      <c r="Q713" t="s">
        <v>3972</v>
      </c>
      <c r="R713" t="s">
        <v>3978</v>
      </c>
      <c r="S713" s="18">
        <v>460.07528200000002</v>
      </c>
      <c r="T713" t="s">
        <v>85</v>
      </c>
      <c r="U713" t="s">
        <v>86</v>
      </c>
      <c r="V713" t="s">
        <v>87</v>
      </c>
      <c r="W713" s="18">
        <v>7.6880322396</v>
      </c>
      <c r="X713" t="s">
        <v>3979</v>
      </c>
      <c r="Y713" t="s">
        <v>3974</v>
      </c>
      <c r="Z713" t="s">
        <v>3980</v>
      </c>
      <c r="AA713" s="18">
        <v>5.0623686199</v>
      </c>
      <c r="AB713" t="s">
        <v>3981</v>
      </c>
      <c r="AC713" t="s">
        <v>3972</v>
      </c>
      <c r="AD713" t="s">
        <v>3982</v>
      </c>
      <c r="AE713" s="18">
        <v>0</v>
      </c>
      <c r="AF713" t="s">
        <v>4342</v>
      </c>
      <c r="AG713" t="s">
        <v>3972</v>
      </c>
      <c r="AH713" t="s">
        <v>4343</v>
      </c>
      <c r="AI713" s="18">
        <v>4.78188591E-2</v>
      </c>
      <c r="AJ713" t="s">
        <v>4344</v>
      </c>
      <c r="AK713" t="s">
        <v>3972</v>
      </c>
      <c r="AL713" t="s">
        <v>4345</v>
      </c>
      <c r="AM713" t="s">
        <v>4342</v>
      </c>
      <c r="AN713" t="s">
        <v>3972</v>
      </c>
      <c r="AO713" t="s">
        <v>4343</v>
      </c>
      <c r="AP713" s="18">
        <v>0</v>
      </c>
      <c r="AQ713" t="s">
        <v>123</v>
      </c>
      <c r="AR713" t="b">
        <f>ISNUMBER(SEARCH('Consulta Por Puntos Baloto'!$E$5,B713,1))</f>
        <v>0</v>
      </c>
      <c r="AS713">
        <f t="shared" si="22"/>
        <v>31</v>
      </c>
      <c r="AT713" t="str">
        <f t="shared" si="23"/>
        <v>Punto pago</v>
      </c>
    </row>
    <row r="714" spans="1:46">
      <c r="A714" t="s">
        <v>4346</v>
      </c>
      <c r="B714" t="s">
        <v>4347</v>
      </c>
      <c r="C714" s="18">
        <v>4.5857108853000002</v>
      </c>
      <c r="D714" t="s">
        <v>3971</v>
      </c>
      <c r="E714" t="s">
        <v>3972</v>
      </c>
      <c r="F714" t="s">
        <v>3973</v>
      </c>
      <c r="G714" s="18">
        <v>3.7630293770000001</v>
      </c>
      <c r="H714" t="s">
        <v>64</v>
      </c>
      <c r="I714" t="s">
        <v>3974</v>
      </c>
      <c r="J714" t="s">
        <v>3975</v>
      </c>
      <c r="K714" s="18">
        <v>4.0763005381999999</v>
      </c>
      <c r="L714" t="s">
        <v>64</v>
      </c>
      <c r="M714" t="s">
        <v>3974</v>
      </c>
      <c r="N714" t="s">
        <v>3976</v>
      </c>
      <c r="O714" s="18">
        <v>4.9747251069000002</v>
      </c>
      <c r="P714" t="s">
        <v>3977</v>
      </c>
      <c r="Q714" t="s">
        <v>3972</v>
      </c>
      <c r="R714" t="s">
        <v>3978</v>
      </c>
      <c r="S714" s="18">
        <v>456.46706984150001</v>
      </c>
      <c r="T714" t="s">
        <v>85</v>
      </c>
      <c r="U714" t="s">
        <v>86</v>
      </c>
      <c r="V714" t="s">
        <v>87</v>
      </c>
      <c r="W714" s="18">
        <v>11.3069834897</v>
      </c>
      <c r="X714" t="s">
        <v>3979</v>
      </c>
      <c r="Y714" t="s">
        <v>3974</v>
      </c>
      <c r="Z714" t="s">
        <v>3980</v>
      </c>
      <c r="AA714" s="18">
        <v>7.8373394362999997</v>
      </c>
      <c r="AB714" t="s">
        <v>3981</v>
      </c>
      <c r="AC714" t="s">
        <v>3972</v>
      </c>
      <c r="AD714" t="s">
        <v>3982</v>
      </c>
      <c r="AE714" s="18">
        <v>7.87573305E-2</v>
      </c>
      <c r="AF714" t="s">
        <v>4348</v>
      </c>
      <c r="AG714" t="s">
        <v>4280</v>
      </c>
      <c r="AH714" t="s">
        <v>4349</v>
      </c>
      <c r="AI714" s="18">
        <v>0.91437079519999998</v>
      </c>
      <c r="AJ714" t="s">
        <v>4350</v>
      </c>
      <c r="AK714" t="s">
        <v>4280</v>
      </c>
      <c r="AL714" t="s">
        <v>4351</v>
      </c>
      <c r="AM714" t="s">
        <v>4348</v>
      </c>
      <c r="AN714" t="s">
        <v>4280</v>
      </c>
      <c r="AO714" t="s">
        <v>4349</v>
      </c>
      <c r="AP714" s="18">
        <v>7.87573305E-2</v>
      </c>
      <c r="AQ714" t="s">
        <v>123</v>
      </c>
      <c r="AR714" t="b">
        <f>ISNUMBER(SEARCH('Consulta Por Puntos Baloto'!$E$5,B714,1))</f>
        <v>0</v>
      </c>
      <c r="AS714">
        <f t="shared" si="22"/>
        <v>31</v>
      </c>
      <c r="AT714" t="str">
        <f t="shared" si="23"/>
        <v>Punto pago</v>
      </c>
    </row>
    <row r="715" spans="1:46">
      <c r="A715" t="s">
        <v>4352</v>
      </c>
      <c r="B715" t="s">
        <v>4353</v>
      </c>
      <c r="C715" s="18">
        <v>4.4196505309000003</v>
      </c>
      <c r="D715" t="s">
        <v>3971</v>
      </c>
      <c r="E715" t="s">
        <v>3972</v>
      </c>
      <c r="F715" t="s">
        <v>3973</v>
      </c>
      <c r="G715" s="18">
        <v>2.7540131520000002</v>
      </c>
      <c r="H715" t="s">
        <v>64</v>
      </c>
      <c r="I715" t="s">
        <v>3974</v>
      </c>
      <c r="J715" t="s">
        <v>3975</v>
      </c>
      <c r="K715" s="18">
        <v>4.4269247281000004</v>
      </c>
      <c r="L715" t="s">
        <v>64</v>
      </c>
      <c r="M715" t="s">
        <v>3974</v>
      </c>
      <c r="N715" t="s">
        <v>3976</v>
      </c>
      <c r="O715" s="18">
        <v>4.5607137117000001</v>
      </c>
      <c r="P715" t="s">
        <v>3977</v>
      </c>
      <c r="Q715" t="s">
        <v>3972</v>
      </c>
      <c r="R715" t="s">
        <v>3978</v>
      </c>
      <c r="S715" s="18">
        <v>461.28913429289997</v>
      </c>
      <c r="T715" t="s">
        <v>85</v>
      </c>
      <c r="U715" t="s">
        <v>86</v>
      </c>
      <c r="V715" t="s">
        <v>87</v>
      </c>
      <c r="W715" s="18">
        <v>7.3906805842000001</v>
      </c>
      <c r="X715" t="s">
        <v>3979</v>
      </c>
      <c r="Y715" t="s">
        <v>3974</v>
      </c>
      <c r="Z715" t="s">
        <v>3980</v>
      </c>
      <c r="AA715" s="18">
        <v>5.5032857877000003</v>
      </c>
      <c r="AB715" t="s">
        <v>4286</v>
      </c>
      <c r="AC715" t="s">
        <v>3972</v>
      </c>
      <c r="AD715" t="s">
        <v>4289</v>
      </c>
      <c r="AE715" s="18">
        <v>0.20016136670000001</v>
      </c>
      <c r="AF715" t="s">
        <v>4354</v>
      </c>
      <c r="AG715" t="s">
        <v>3972</v>
      </c>
      <c r="AH715" t="s">
        <v>4355</v>
      </c>
      <c r="AI715" s="18">
        <v>0.39999639320000002</v>
      </c>
      <c r="AJ715" t="s">
        <v>4356</v>
      </c>
      <c r="AK715" t="s">
        <v>3972</v>
      </c>
      <c r="AL715" t="s">
        <v>4357</v>
      </c>
      <c r="AM715" t="s">
        <v>4354</v>
      </c>
      <c r="AN715" t="s">
        <v>3972</v>
      </c>
      <c r="AO715" t="s">
        <v>4355</v>
      </c>
      <c r="AP715" s="18">
        <v>0.20016136670000001</v>
      </c>
      <c r="AQ715" t="s">
        <v>123</v>
      </c>
      <c r="AR715" t="b">
        <f>ISNUMBER(SEARCH('Consulta Por Puntos Baloto'!$E$5,B715,1))</f>
        <v>0</v>
      </c>
      <c r="AS715">
        <f t="shared" si="22"/>
        <v>31</v>
      </c>
      <c r="AT715" t="str">
        <f t="shared" si="23"/>
        <v>Punto pago</v>
      </c>
    </row>
    <row r="716" spans="1:46">
      <c r="A716" t="s">
        <v>4358</v>
      </c>
      <c r="B716" t="s">
        <v>4359</v>
      </c>
      <c r="C716" s="18">
        <v>5.1415324218</v>
      </c>
      <c r="D716" t="s">
        <v>3971</v>
      </c>
      <c r="E716" t="s">
        <v>3972</v>
      </c>
      <c r="F716" t="s">
        <v>3973</v>
      </c>
      <c r="G716" s="18">
        <v>3.1971973213</v>
      </c>
      <c r="H716" t="s">
        <v>64</v>
      </c>
      <c r="I716" t="s">
        <v>3974</v>
      </c>
      <c r="J716" t="s">
        <v>3975</v>
      </c>
      <c r="K716" s="18">
        <v>4.6696893233000001</v>
      </c>
      <c r="L716" t="s">
        <v>64</v>
      </c>
      <c r="M716" t="s">
        <v>3974</v>
      </c>
      <c r="N716" t="s">
        <v>3976</v>
      </c>
      <c r="O716" s="18">
        <v>5.5426935307000003</v>
      </c>
      <c r="P716" t="s">
        <v>3977</v>
      </c>
      <c r="Q716" t="s">
        <v>3972</v>
      </c>
      <c r="R716" t="s">
        <v>3978</v>
      </c>
      <c r="S716" s="18">
        <v>456.50492927869999</v>
      </c>
      <c r="T716" t="s">
        <v>85</v>
      </c>
      <c r="U716" t="s">
        <v>86</v>
      </c>
      <c r="V716" t="s">
        <v>87</v>
      </c>
      <c r="W716" s="18">
        <v>11.356210145</v>
      </c>
      <c r="X716" t="s">
        <v>3979</v>
      </c>
      <c r="Y716" t="s">
        <v>3974</v>
      </c>
      <c r="Z716" t="s">
        <v>3980</v>
      </c>
      <c r="AA716" s="18">
        <v>8.6737797809000003</v>
      </c>
      <c r="AB716" t="s">
        <v>3981</v>
      </c>
      <c r="AC716" t="s">
        <v>3972</v>
      </c>
      <c r="AD716" t="s">
        <v>3982</v>
      </c>
      <c r="AE716" s="18">
        <v>0.19961579860000001</v>
      </c>
      <c r="AF716" t="s">
        <v>4360</v>
      </c>
      <c r="AG716" t="s">
        <v>3972</v>
      </c>
      <c r="AH716" t="s">
        <v>4361</v>
      </c>
      <c r="AI716" s="18">
        <v>0.14911255009999999</v>
      </c>
      <c r="AJ716" t="s">
        <v>4362</v>
      </c>
      <c r="AK716" t="s">
        <v>4280</v>
      </c>
      <c r="AL716" t="s">
        <v>4363</v>
      </c>
      <c r="AM716" t="s">
        <v>4362</v>
      </c>
      <c r="AN716" t="s">
        <v>4280</v>
      </c>
      <c r="AO716" t="s">
        <v>4363</v>
      </c>
      <c r="AP716" s="18">
        <v>0.14911255009999999</v>
      </c>
      <c r="AQ716" t="s">
        <v>123</v>
      </c>
      <c r="AR716" t="b">
        <f>ISNUMBER(SEARCH('Consulta Por Puntos Baloto'!$E$5,B716,1))</f>
        <v>0</v>
      </c>
      <c r="AS716">
        <f t="shared" si="22"/>
        <v>35</v>
      </c>
      <c r="AT716" t="str">
        <f t="shared" si="23"/>
        <v>Punto red</v>
      </c>
    </row>
    <row r="717" spans="1:46">
      <c r="A717" t="s">
        <v>4364</v>
      </c>
      <c r="B717" t="s">
        <v>4365</v>
      </c>
      <c r="C717" s="18">
        <v>0.46493621839999999</v>
      </c>
      <c r="D717" t="s">
        <v>1096</v>
      </c>
      <c r="E717" t="s">
        <v>128</v>
      </c>
      <c r="F717" t="s">
        <v>1097</v>
      </c>
      <c r="G717" s="18">
        <v>0.30215478759999997</v>
      </c>
      <c r="H717" t="s">
        <v>64</v>
      </c>
      <c r="I717" t="s">
        <v>130</v>
      </c>
      <c r="J717" t="s">
        <v>4366</v>
      </c>
      <c r="K717" s="18">
        <v>0.69192349249999996</v>
      </c>
      <c r="L717" t="s">
        <v>64</v>
      </c>
      <c r="M717" t="s">
        <v>130</v>
      </c>
      <c r="N717" t="s">
        <v>4367</v>
      </c>
      <c r="O717" s="18">
        <v>1.2981701006999999</v>
      </c>
      <c r="P717" t="s">
        <v>4368</v>
      </c>
      <c r="Q717" t="s">
        <v>134</v>
      </c>
      <c r="R717" t="s">
        <v>4369</v>
      </c>
      <c r="S717" s="18">
        <v>1.3169181578</v>
      </c>
      <c r="T717" t="s">
        <v>1086</v>
      </c>
      <c r="U717" t="s">
        <v>130</v>
      </c>
      <c r="V717" t="s">
        <v>1087</v>
      </c>
      <c r="W717" s="18">
        <v>0.60790127569999997</v>
      </c>
      <c r="X717" t="s">
        <v>64</v>
      </c>
      <c r="Y717" t="s">
        <v>130</v>
      </c>
      <c r="Z717" t="s">
        <v>1427</v>
      </c>
      <c r="AA717" s="18">
        <v>1.0138885447999999</v>
      </c>
      <c r="AB717" t="s">
        <v>4370</v>
      </c>
      <c r="AC717" t="s">
        <v>128</v>
      </c>
      <c r="AD717" t="s">
        <v>4371</v>
      </c>
      <c r="AE717" s="18">
        <v>0.32673723760000001</v>
      </c>
      <c r="AF717" t="s">
        <v>3391</v>
      </c>
      <c r="AG717" t="s">
        <v>143</v>
      </c>
      <c r="AH717" t="s">
        <v>4372</v>
      </c>
      <c r="AI717" s="18">
        <v>9.9561232799999996E-2</v>
      </c>
      <c r="AJ717" t="s">
        <v>4373</v>
      </c>
      <c r="AK717" t="s">
        <v>134</v>
      </c>
      <c r="AL717" t="s">
        <v>4374</v>
      </c>
      <c r="AM717" t="s">
        <v>4373</v>
      </c>
      <c r="AN717" t="s">
        <v>134</v>
      </c>
      <c r="AO717" t="s">
        <v>4374</v>
      </c>
      <c r="AP717" s="18">
        <v>9.9561232799999996E-2</v>
      </c>
      <c r="AQ717" t="s">
        <v>123</v>
      </c>
      <c r="AR717" t="b">
        <f>ISNUMBER(SEARCH('Consulta Por Puntos Baloto'!$E$5,B717,1))</f>
        <v>0</v>
      </c>
      <c r="AS717">
        <f t="shared" si="22"/>
        <v>35</v>
      </c>
      <c r="AT717" t="str">
        <f t="shared" si="23"/>
        <v>Punto red</v>
      </c>
    </row>
    <row r="718" spans="1:46">
      <c r="A718" t="s">
        <v>4375</v>
      </c>
      <c r="B718" t="s">
        <v>4376</v>
      </c>
      <c r="C718" s="18">
        <v>72.782500404499999</v>
      </c>
      <c r="D718" t="s">
        <v>4165</v>
      </c>
      <c r="E718" t="s">
        <v>4166</v>
      </c>
      <c r="F718" t="s">
        <v>4167</v>
      </c>
      <c r="G718" s="18">
        <v>97.999048048999995</v>
      </c>
      <c r="H718" t="s">
        <v>64</v>
      </c>
      <c r="I718" t="s">
        <v>187</v>
      </c>
      <c r="J718" t="s">
        <v>4377</v>
      </c>
      <c r="K718" s="18">
        <v>98.744075311100005</v>
      </c>
      <c r="L718" t="s">
        <v>64</v>
      </c>
      <c r="M718" t="s">
        <v>187</v>
      </c>
      <c r="N718" t="s">
        <v>189</v>
      </c>
      <c r="O718" s="18">
        <v>98.580303672699998</v>
      </c>
      <c r="P718" t="s">
        <v>190</v>
      </c>
      <c r="Q718" t="s">
        <v>191</v>
      </c>
      <c r="R718" t="s">
        <v>192</v>
      </c>
      <c r="S718" s="18">
        <v>129.33150031630001</v>
      </c>
      <c r="T718" t="s">
        <v>85</v>
      </c>
      <c r="U718" t="s">
        <v>86</v>
      </c>
      <c r="V718" t="s">
        <v>87</v>
      </c>
      <c r="W718" s="18">
        <v>129.33150031630001</v>
      </c>
      <c r="X718" t="s">
        <v>64</v>
      </c>
      <c r="Y718" t="s">
        <v>91</v>
      </c>
      <c r="Z718" t="s">
        <v>92</v>
      </c>
      <c r="AA718" s="18">
        <v>129.33150031630001</v>
      </c>
      <c r="AB718" t="s">
        <v>93</v>
      </c>
      <c r="AC718" t="s">
        <v>83</v>
      </c>
      <c r="AD718" t="s">
        <v>94</v>
      </c>
      <c r="AE718" s="18">
        <v>11.685473931800001</v>
      </c>
      <c r="AF718" t="s">
        <v>4378</v>
      </c>
      <c r="AG718" t="s">
        <v>4379</v>
      </c>
      <c r="AH718" t="s">
        <v>4380</v>
      </c>
      <c r="AI718" s="18">
        <v>3.2411035900000003E-2</v>
      </c>
      <c r="AJ718" t="s">
        <v>4381</v>
      </c>
      <c r="AK718" t="s">
        <v>4382</v>
      </c>
      <c r="AL718" t="s">
        <v>4383</v>
      </c>
      <c r="AM718" t="s">
        <v>4381</v>
      </c>
      <c r="AN718" t="s">
        <v>4382</v>
      </c>
      <c r="AO718" t="s">
        <v>4383</v>
      </c>
      <c r="AP718" s="18">
        <v>3.2411035900000003E-2</v>
      </c>
      <c r="AQ718" t="e">
        <v>#N/A</v>
      </c>
      <c r="AR718" t="b">
        <f>ISNUMBER(SEARCH('Consulta Por Puntos Baloto'!$E$5,B718,1))</f>
        <v>0</v>
      </c>
      <c r="AS718">
        <f t="shared" si="22"/>
        <v>35</v>
      </c>
      <c r="AT718" t="str">
        <f t="shared" si="23"/>
        <v>Punto red</v>
      </c>
    </row>
    <row r="719" spans="1:46">
      <c r="A719" t="s">
        <v>4384</v>
      </c>
      <c r="B719" t="s">
        <v>4385</v>
      </c>
      <c r="C719" s="18">
        <v>19.576655492</v>
      </c>
      <c r="D719" t="s">
        <v>4386</v>
      </c>
      <c r="E719" t="s">
        <v>4387</v>
      </c>
      <c r="F719" t="s">
        <v>4388</v>
      </c>
      <c r="G719" s="18">
        <v>19.9979746689</v>
      </c>
      <c r="H719" t="s">
        <v>64</v>
      </c>
      <c r="I719" t="s">
        <v>4389</v>
      </c>
      <c r="J719" t="s">
        <v>4390</v>
      </c>
      <c r="K719" s="18">
        <v>20.883629195000001</v>
      </c>
      <c r="L719" t="s">
        <v>64</v>
      </c>
      <c r="M719" t="s">
        <v>343</v>
      </c>
      <c r="N719" t="s">
        <v>344</v>
      </c>
      <c r="O719" s="18">
        <v>19.874343056400001</v>
      </c>
      <c r="P719" t="s">
        <v>4391</v>
      </c>
      <c r="Q719" t="s">
        <v>4392</v>
      </c>
      <c r="R719" t="s">
        <v>4393</v>
      </c>
      <c r="S719" s="18">
        <v>45.835519592600001</v>
      </c>
      <c r="T719" t="s">
        <v>69</v>
      </c>
      <c r="U719" t="s">
        <v>65</v>
      </c>
      <c r="V719" t="s">
        <v>70</v>
      </c>
      <c r="W719" s="18">
        <v>19.9979746689</v>
      </c>
      <c r="X719" t="s">
        <v>64</v>
      </c>
      <c r="Y719" t="s">
        <v>4389</v>
      </c>
      <c r="Z719" t="s">
        <v>4390</v>
      </c>
      <c r="AA719" s="18">
        <v>22.2269458904</v>
      </c>
      <c r="AB719" t="s">
        <v>345</v>
      </c>
      <c r="AC719" t="s">
        <v>341</v>
      </c>
      <c r="AD719" t="s">
        <v>346</v>
      </c>
      <c r="AE719" s="18">
        <v>2.6317704E-3</v>
      </c>
      <c r="AF719" t="s">
        <v>4394</v>
      </c>
      <c r="AG719" t="s">
        <v>4395</v>
      </c>
      <c r="AH719" t="s">
        <v>4396</v>
      </c>
      <c r="AI719" s="18">
        <v>2.2156523099999999E-2</v>
      </c>
      <c r="AJ719" t="s">
        <v>4397</v>
      </c>
      <c r="AK719" t="s">
        <v>4395</v>
      </c>
      <c r="AL719" t="s">
        <v>4398</v>
      </c>
      <c r="AM719" t="s">
        <v>4394</v>
      </c>
      <c r="AN719" t="s">
        <v>4395</v>
      </c>
      <c r="AO719" t="s">
        <v>4396</v>
      </c>
      <c r="AP719" s="18">
        <v>2.6317704E-3</v>
      </c>
      <c r="AQ719" t="s">
        <v>123</v>
      </c>
      <c r="AR719" t="b">
        <f>ISNUMBER(SEARCH('Consulta Por Puntos Baloto'!$E$5,B719,1))</f>
        <v>0</v>
      </c>
      <c r="AS719">
        <f t="shared" si="22"/>
        <v>31</v>
      </c>
      <c r="AT719" t="str">
        <f t="shared" si="23"/>
        <v>Punto pago</v>
      </c>
    </row>
    <row r="720" spans="1:46">
      <c r="A720" t="s">
        <v>4399</v>
      </c>
      <c r="B720" t="s">
        <v>4400</v>
      </c>
      <c r="C720" s="18">
        <v>4.2078580979</v>
      </c>
      <c r="D720" t="s">
        <v>4401</v>
      </c>
      <c r="E720" t="s">
        <v>62</v>
      </c>
      <c r="F720" t="s">
        <v>4402</v>
      </c>
      <c r="G720" s="18">
        <v>3.8739658004000002</v>
      </c>
      <c r="H720" t="s">
        <v>64</v>
      </c>
      <c r="I720" t="s">
        <v>65</v>
      </c>
      <c r="J720" t="s">
        <v>70</v>
      </c>
      <c r="K720" s="18">
        <v>4.3129279504999998</v>
      </c>
      <c r="L720" t="s">
        <v>4403</v>
      </c>
      <c r="M720" t="s">
        <v>65</v>
      </c>
      <c r="N720" t="s">
        <v>4404</v>
      </c>
      <c r="O720" s="18">
        <v>4.9493369281000001</v>
      </c>
      <c r="P720" t="s">
        <v>67</v>
      </c>
      <c r="Q720" t="s">
        <v>62</v>
      </c>
      <c r="R720" t="s">
        <v>68</v>
      </c>
      <c r="S720" s="18">
        <v>3.8766612807</v>
      </c>
      <c r="T720" t="s">
        <v>69</v>
      </c>
      <c r="U720" t="s">
        <v>65</v>
      </c>
      <c r="V720" t="s">
        <v>70</v>
      </c>
      <c r="W720" s="18">
        <v>4.7111382330999998</v>
      </c>
      <c r="X720" t="s">
        <v>64</v>
      </c>
      <c r="Y720" t="s">
        <v>65</v>
      </c>
      <c r="Z720" t="s">
        <v>4213</v>
      </c>
      <c r="AA720" s="18">
        <v>3.8742353080999998</v>
      </c>
      <c r="AB720" t="s">
        <v>4405</v>
      </c>
      <c r="AC720" t="s">
        <v>62</v>
      </c>
      <c r="AD720" t="s">
        <v>4406</v>
      </c>
      <c r="AE720" s="18">
        <v>7.6541679099999996E-2</v>
      </c>
      <c r="AF720" t="s">
        <v>4407</v>
      </c>
      <c r="AG720" t="s">
        <v>62</v>
      </c>
      <c r="AH720" t="s">
        <v>4408</v>
      </c>
      <c r="AI720" s="18">
        <v>0.1646641563</v>
      </c>
      <c r="AJ720" t="s">
        <v>4409</v>
      </c>
      <c r="AK720" t="s">
        <v>62</v>
      </c>
      <c r="AL720" t="s">
        <v>4410</v>
      </c>
      <c r="AM720" t="s">
        <v>4407</v>
      </c>
      <c r="AN720" t="s">
        <v>62</v>
      </c>
      <c r="AO720" t="s">
        <v>4408</v>
      </c>
      <c r="AP720" s="18">
        <v>7.6541679099999996E-2</v>
      </c>
      <c r="AQ720" t="s">
        <v>123</v>
      </c>
      <c r="AR720" t="b">
        <f>ISNUMBER(SEARCH('Consulta Por Puntos Baloto'!$E$5,B720,1))</f>
        <v>0</v>
      </c>
      <c r="AS720">
        <f t="shared" si="22"/>
        <v>31</v>
      </c>
      <c r="AT720" t="str">
        <f t="shared" si="23"/>
        <v>Punto pago</v>
      </c>
    </row>
    <row r="721" spans="1:46">
      <c r="A721" t="s">
        <v>4411</v>
      </c>
      <c r="B721" t="s">
        <v>4412</v>
      </c>
      <c r="C721" s="18">
        <v>18.192229123200001</v>
      </c>
      <c r="D721" t="s">
        <v>323</v>
      </c>
      <c r="E721" t="s">
        <v>324</v>
      </c>
      <c r="F721" t="s">
        <v>325</v>
      </c>
      <c r="G721" s="18">
        <v>42.037389974900002</v>
      </c>
      <c r="H721" t="s">
        <v>64</v>
      </c>
      <c r="I721" t="s">
        <v>107</v>
      </c>
      <c r="J721" t="s">
        <v>108</v>
      </c>
      <c r="K721" s="18">
        <v>42.037389974900002</v>
      </c>
      <c r="L721" t="s">
        <v>64</v>
      </c>
      <c r="M721" t="s">
        <v>107</v>
      </c>
      <c r="N721" t="s">
        <v>108</v>
      </c>
      <c r="O721" s="18">
        <v>43.111875382900003</v>
      </c>
      <c r="P721" t="s">
        <v>109</v>
      </c>
      <c r="Q721" t="s">
        <v>103</v>
      </c>
      <c r="R721" t="s">
        <v>110</v>
      </c>
      <c r="S721" s="18">
        <v>149.50247129740001</v>
      </c>
      <c r="T721" t="s">
        <v>253</v>
      </c>
      <c r="U721" t="s">
        <v>65</v>
      </c>
      <c r="V721" t="s">
        <v>254</v>
      </c>
      <c r="W721" s="18">
        <v>148.18393070069999</v>
      </c>
      <c r="X721" t="s">
        <v>276</v>
      </c>
      <c r="Y721" t="s">
        <v>65</v>
      </c>
      <c r="Z721" t="s">
        <v>277</v>
      </c>
      <c r="AA721" s="18">
        <v>42.752912708799997</v>
      </c>
      <c r="AB721" t="s">
        <v>115</v>
      </c>
      <c r="AC721" t="s">
        <v>103</v>
      </c>
      <c r="AD721" t="s">
        <v>116</v>
      </c>
      <c r="AE721" s="18">
        <v>11.7607064255</v>
      </c>
      <c r="AF721" t="s">
        <v>4413</v>
      </c>
      <c r="AG721" t="s">
        <v>327</v>
      </c>
      <c r="AH721" t="s">
        <v>4414</v>
      </c>
      <c r="AI721" s="18">
        <v>3.6354654000000002E-3</v>
      </c>
      <c r="AJ721" t="s">
        <v>4415</v>
      </c>
      <c r="AK721" t="s">
        <v>4416</v>
      </c>
      <c r="AL721" t="s">
        <v>4417</v>
      </c>
      <c r="AM721" t="s">
        <v>4415</v>
      </c>
      <c r="AN721" t="s">
        <v>4416</v>
      </c>
      <c r="AO721" t="s">
        <v>4417</v>
      </c>
      <c r="AP721" s="18">
        <v>3.6354654000000002E-3</v>
      </c>
      <c r="AQ721" t="s">
        <v>123</v>
      </c>
      <c r="AR721" t="b">
        <f>ISNUMBER(SEARCH('Consulta Por Puntos Baloto'!$E$5,B721,1))</f>
        <v>0</v>
      </c>
      <c r="AS721">
        <f t="shared" si="22"/>
        <v>35</v>
      </c>
      <c r="AT721" t="str">
        <f t="shared" si="23"/>
        <v>Punto red</v>
      </c>
    </row>
    <row r="722" spans="1:46">
      <c r="A722" t="s">
        <v>4418</v>
      </c>
      <c r="B722" t="s">
        <v>4419</v>
      </c>
      <c r="C722" s="18">
        <v>126.3053701196</v>
      </c>
      <c r="D722" t="s">
        <v>4065</v>
      </c>
      <c r="E722" t="s">
        <v>4066</v>
      </c>
      <c r="F722" t="s">
        <v>4067</v>
      </c>
      <c r="G722" s="18">
        <v>124.1861475585</v>
      </c>
      <c r="H722" t="s">
        <v>64</v>
      </c>
      <c r="I722" t="s">
        <v>4068</v>
      </c>
      <c r="J722" t="s">
        <v>4069</v>
      </c>
      <c r="K722" s="18">
        <v>212.59225051569999</v>
      </c>
      <c r="L722" t="s">
        <v>64</v>
      </c>
      <c r="M722" t="s">
        <v>223</v>
      </c>
      <c r="N722" t="s">
        <v>4070</v>
      </c>
      <c r="O722" s="18">
        <v>124.18614751600001</v>
      </c>
      <c r="P722" t="s">
        <v>4071</v>
      </c>
      <c r="Q722" t="s">
        <v>4066</v>
      </c>
      <c r="R722" t="s">
        <v>4072</v>
      </c>
      <c r="S722" s="18">
        <v>219.52214695329999</v>
      </c>
      <c r="T722" t="s">
        <v>227</v>
      </c>
      <c r="U722" t="s">
        <v>228</v>
      </c>
      <c r="V722" t="s">
        <v>229</v>
      </c>
      <c r="W722" s="18">
        <v>207.3013034608</v>
      </c>
      <c r="X722" t="s">
        <v>64</v>
      </c>
      <c r="Y722" t="s">
        <v>4055</v>
      </c>
      <c r="Z722" t="s">
        <v>4056</v>
      </c>
      <c r="AA722" s="18">
        <v>126.22636585159999</v>
      </c>
      <c r="AB722" s="19" t="s">
        <v>4075</v>
      </c>
      <c r="AC722" t="s">
        <v>4066</v>
      </c>
      <c r="AD722" t="s">
        <v>4076</v>
      </c>
      <c r="AE722" s="18">
        <v>12.7640007195</v>
      </c>
      <c r="AF722" t="s">
        <v>4420</v>
      </c>
      <c r="AG722" t="s">
        <v>4421</v>
      </c>
      <c r="AH722" t="s">
        <v>4422</v>
      </c>
      <c r="AI722" s="18">
        <v>0.1798188194</v>
      </c>
      <c r="AJ722" t="s">
        <v>4423</v>
      </c>
      <c r="AK722" t="s">
        <v>4424</v>
      </c>
      <c r="AL722" t="s">
        <v>4425</v>
      </c>
      <c r="AM722" t="s">
        <v>4423</v>
      </c>
      <c r="AN722" t="s">
        <v>4424</v>
      </c>
      <c r="AO722" t="s">
        <v>4425</v>
      </c>
      <c r="AP722" s="18">
        <v>0.1798188194</v>
      </c>
      <c r="AQ722" t="s">
        <v>123</v>
      </c>
      <c r="AR722" t="b">
        <f>ISNUMBER(SEARCH('Consulta Por Puntos Baloto'!$E$5,B722,1))</f>
        <v>0</v>
      </c>
      <c r="AS722">
        <f t="shared" si="22"/>
        <v>35</v>
      </c>
      <c r="AT722" t="str">
        <f t="shared" si="23"/>
        <v>Punto red</v>
      </c>
    </row>
    <row r="723" spans="1:46">
      <c r="A723" t="s">
        <v>4426</v>
      </c>
      <c r="B723" t="s">
        <v>4427</v>
      </c>
      <c r="C723" s="18">
        <v>23.511033018100001</v>
      </c>
      <c r="D723" t="s">
        <v>4428</v>
      </c>
      <c r="E723" t="s">
        <v>4429</v>
      </c>
      <c r="F723" t="s">
        <v>4430</v>
      </c>
      <c r="G723" s="18">
        <v>32.499384186299999</v>
      </c>
      <c r="H723" t="s">
        <v>4431</v>
      </c>
      <c r="I723" t="s">
        <v>4432</v>
      </c>
      <c r="J723" t="s">
        <v>4433</v>
      </c>
      <c r="K723" s="18">
        <v>38.997970169399998</v>
      </c>
      <c r="L723" t="s">
        <v>64</v>
      </c>
      <c r="M723" t="s">
        <v>4434</v>
      </c>
      <c r="N723" t="s">
        <v>4435</v>
      </c>
      <c r="O723" s="18">
        <v>41.6043692565</v>
      </c>
      <c r="P723" t="s">
        <v>4100</v>
      </c>
      <c r="Q723" t="s">
        <v>4101</v>
      </c>
      <c r="R723" t="s">
        <v>4102</v>
      </c>
      <c r="S723" s="18">
        <v>43.250266147200001</v>
      </c>
      <c r="T723" t="s">
        <v>227</v>
      </c>
      <c r="U723" t="s">
        <v>228</v>
      </c>
      <c r="V723" t="s">
        <v>229</v>
      </c>
      <c r="W723" s="18">
        <v>43.2205747187</v>
      </c>
      <c r="X723" t="s">
        <v>64</v>
      </c>
      <c r="Y723" t="s">
        <v>228</v>
      </c>
      <c r="Z723" t="s">
        <v>4012</v>
      </c>
      <c r="AA723" s="18">
        <v>40.953864774400003</v>
      </c>
      <c r="AB723" t="s">
        <v>4436</v>
      </c>
      <c r="AC723" t="s">
        <v>4437</v>
      </c>
      <c r="AD723" t="s">
        <v>4438</v>
      </c>
      <c r="AE723" s="18">
        <v>0.1145061773</v>
      </c>
      <c r="AF723" t="s">
        <v>4439</v>
      </c>
      <c r="AG723" t="s">
        <v>4440</v>
      </c>
      <c r="AH723" t="s">
        <v>4441</v>
      </c>
      <c r="AI723" s="18">
        <v>9.14839248</v>
      </c>
      <c r="AJ723" t="s">
        <v>4442</v>
      </c>
      <c r="AK723" t="s">
        <v>4443</v>
      </c>
      <c r="AL723" t="s">
        <v>4444</v>
      </c>
      <c r="AM723" t="s">
        <v>4439</v>
      </c>
      <c r="AN723" t="s">
        <v>4440</v>
      </c>
      <c r="AO723" t="s">
        <v>4441</v>
      </c>
      <c r="AP723" s="18">
        <v>0.1145061773</v>
      </c>
      <c r="AQ723" t="s">
        <v>123</v>
      </c>
      <c r="AR723" t="b">
        <f>ISNUMBER(SEARCH('Consulta Por Puntos Baloto'!$E$5,B723,1))</f>
        <v>0</v>
      </c>
      <c r="AS723">
        <f t="shared" si="22"/>
        <v>31</v>
      </c>
      <c r="AT723" t="str">
        <f t="shared" si="23"/>
        <v>Punto pago</v>
      </c>
    </row>
    <row r="724" spans="1:46">
      <c r="A724" t="s">
        <v>4445</v>
      </c>
      <c r="B724" t="s">
        <v>4446</v>
      </c>
      <c r="C724" s="18">
        <v>9.0805891388000006</v>
      </c>
      <c r="D724" t="s">
        <v>4447</v>
      </c>
      <c r="E724" t="s">
        <v>4261</v>
      </c>
      <c r="F724" t="s">
        <v>4448</v>
      </c>
      <c r="G724" s="18">
        <v>8.8986445071000002</v>
      </c>
      <c r="H724" t="s">
        <v>64</v>
      </c>
      <c r="I724" t="s">
        <v>4250</v>
      </c>
      <c r="J724" t="s">
        <v>4251</v>
      </c>
      <c r="K724" s="18">
        <v>8.8831870382000009</v>
      </c>
      <c r="L724" t="s">
        <v>64</v>
      </c>
      <c r="M724" t="s">
        <v>4250</v>
      </c>
      <c r="N724" t="s">
        <v>4251</v>
      </c>
      <c r="O724" s="18">
        <v>98.035264720399994</v>
      </c>
      <c r="P724" t="s">
        <v>3977</v>
      </c>
      <c r="Q724" t="s">
        <v>3972</v>
      </c>
      <c r="R724" t="s">
        <v>3978</v>
      </c>
      <c r="S724" s="18">
        <v>435.90818312670001</v>
      </c>
      <c r="T724" t="s">
        <v>85</v>
      </c>
      <c r="U724" t="s">
        <v>86</v>
      </c>
      <c r="V724" t="s">
        <v>87</v>
      </c>
      <c r="W724" s="18">
        <v>16.3498895858</v>
      </c>
      <c r="X724" t="s">
        <v>64</v>
      </c>
      <c r="Y724" t="s">
        <v>4250</v>
      </c>
      <c r="Z724" t="s">
        <v>4449</v>
      </c>
      <c r="AA724" s="18">
        <v>14.6808003069</v>
      </c>
      <c r="AB724" s="19" t="s">
        <v>4269</v>
      </c>
      <c r="AC724" t="s">
        <v>4261</v>
      </c>
      <c r="AD724" t="s">
        <v>4270</v>
      </c>
      <c r="AE724" s="18">
        <v>5.34258757E-2</v>
      </c>
      <c r="AF724" t="s">
        <v>4450</v>
      </c>
      <c r="AG724" t="s">
        <v>4451</v>
      </c>
      <c r="AH724" t="s">
        <v>4452</v>
      </c>
      <c r="AI724" s="18">
        <v>6.1435266999999997E-3</v>
      </c>
      <c r="AJ724" t="s">
        <v>4453</v>
      </c>
      <c r="AK724" t="s">
        <v>4451</v>
      </c>
      <c r="AL724" t="s">
        <v>4454</v>
      </c>
      <c r="AM724" t="s">
        <v>4453</v>
      </c>
      <c r="AN724" t="s">
        <v>4451</v>
      </c>
      <c r="AO724" t="s">
        <v>4454</v>
      </c>
      <c r="AP724" s="18">
        <v>6.1435266999999997E-3</v>
      </c>
      <c r="AQ724" t="s">
        <v>123</v>
      </c>
      <c r="AR724" t="b">
        <f>ISNUMBER(SEARCH('Consulta Por Puntos Baloto'!$E$5,B724,1))</f>
        <v>0</v>
      </c>
      <c r="AS724">
        <f t="shared" si="22"/>
        <v>35</v>
      </c>
      <c r="AT724" t="str">
        <f t="shared" si="23"/>
        <v>Punto red</v>
      </c>
    </row>
    <row r="725" spans="1:46">
      <c r="A725" t="s">
        <v>4455</v>
      </c>
      <c r="B725" t="s">
        <v>4456</v>
      </c>
      <c r="C725" s="18">
        <v>61.5712216764</v>
      </c>
      <c r="D725" t="s">
        <v>4247</v>
      </c>
      <c r="E725" t="s">
        <v>4248</v>
      </c>
      <c r="F725" t="s">
        <v>4249</v>
      </c>
      <c r="G725" s="18">
        <v>62.3324454463</v>
      </c>
      <c r="H725" t="s">
        <v>64</v>
      </c>
      <c r="I725" t="s">
        <v>4073</v>
      </c>
      <c r="J725" t="s">
        <v>4074</v>
      </c>
      <c r="K725" s="18">
        <v>126.04492590780001</v>
      </c>
      <c r="L725" t="s">
        <v>64</v>
      </c>
      <c r="M725" t="s">
        <v>4250</v>
      </c>
      <c r="N725" t="s">
        <v>4251</v>
      </c>
      <c r="O725" s="18">
        <v>67.935196560600005</v>
      </c>
      <c r="P725" t="s">
        <v>4071</v>
      </c>
      <c r="Q725" t="s">
        <v>4066</v>
      </c>
      <c r="R725" t="s">
        <v>4072</v>
      </c>
      <c r="S725" s="18">
        <v>353.42563630900003</v>
      </c>
      <c r="T725" t="s">
        <v>227</v>
      </c>
      <c r="U725" t="s">
        <v>228</v>
      </c>
      <c r="V725" t="s">
        <v>229</v>
      </c>
      <c r="W725" s="18">
        <v>62.3893265118</v>
      </c>
      <c r="X725" t="s">
        <v>64</v>
      </c>
      <c r="Y725" t="s">
        <v>4073</v>
      </c>
      <c r="Z725" t="s">
        <v>4074</v>
      </c>
      <c r="AA725" s="18">
        <v>65.676843848199994</v>
      </c>
      <c r="AB725" t="s">
        <v>4252</v>
      </c>
      <c r="AC725" t="s">
        <v>4066</v>
      </c>
      <c r="AD725" t="s">
        <v>4253</v>
      </c>
      <c r="AE725" s="18">
        <v>0.10644048389999999</v>
      </c>
      <c r="AF725" t="s">
        <v>4457</v>
      </c>
      <c r="AG725" t="s">
        <v>4458</v>
      </c>
      <c r="AH725" t="s">
        <v>4459</v>
      </c>
      <c r="AI725" s="18">
        <v>4.1550014699999999E-2</v>
      </c>
      <c r="AJ725" t="s">
        <v>4460</v>
      </c>
      <c r="AK725" t="s">
        <v>4458</v>
      </c>
      <c r="AL725" t="s">
        <v>4461</v>
      </c>
      <c r="AM725" t="s">
        <v>4460</v>
      </c>
      <c r="AN725" t="s">
        <v>4458</v>
      </c>
      <c r="AO725" t="s">
        <v>4461</v>
      </c>
      <c r="AP725" s="18">
        <v>4.1550014699999999E-2</v>
      </c>
      <c r="AQ725" t="s">
        <v>123</v>
      </c>
      <c r="AR725" t="b">
        <f>ISNUMBER(SEARCH('Consulta Por Puntos Baloto'!$E$5,B725,1))</f>
        <v>0</v>
      </c>
      <c r="AS725">
        <f t="shared" si="22"/>
        <v>35</v>
      </c>
      <c r="AT725" t="str">
        <f t="shared" si="23"/>
        <v>Punto red</v>
      </c>
    </row>
    <row r="726" spans="1:46">
      <c r="A726" t="s">
        <v>4462</v>
      </c>
      <c r="B726" t="s">
        <v>4463</v>
      </c>
      <c r="C726" s="18">
        <v>35.7626759308</v>
      </c>
      <c r="D726" t="s">
        <v>4464</v>
      </c>
      <c r="E726" t="s">
        <v>4465</v>
      </c>
      <c r="F726" t="s">
        <v>4466</v>
      </c>
      <c r="G726" s="18">
        <v>69.195676617299995</v>
      </c>
      <c r="H726" t="s">
        <v>64</v>
      </c>
      <c r="I726" t="s">
        <v>4073</v>
      </c>
      <c r="J726" t="s">
        <v>4074</v>
      </c>
      <c r="K726" s="18">
        <v>114.15497896959999</v>
      </c>
      <c r="L726" t="s">
        <v>64</v>
      </c>
      <c r="M726" t="s">
        <v>4250</v>
      </c>
      <c r="N726" t="s">
        <v>4251</v>
      </c>
      <c r="O726" s="18">
        <v>150.13827142400001</v>
      </c>
      <c r="P726" t="s">
        <v>4071</v>
      </c>
      <c r="Q726" t="s">
        <v>4066</v>
      </c>
      <c r="R726" t="s">
        <v>4072</v>
      </c>
      <c r="S726" s="18">
        <v>330.75658579309999</v>
      </c>
      <c r="T726" t="s">
        <v>85</v>
      </c>
      <c r="U726" t="s">
        <v>86</v>
      </c>
      <c r="V726" t="s">
        <v>87</v>
      </c>
      <c r="W726" s="18">
        <v>69.106366573000003</v>
      </c>
      <c r="X726" t="s">
        <v>64</v>
      </c>
      <c r="Y726" t="s">
        <v>4073</v>
      </c>
      <c r="Z726" t="s">
        <v>4074</v>
      </c>
      <c r="AA726" s="18">
        <v>119.6204467788</v>
      </c>
      <c r="AB726" s="19" t="s">
        <v>4269</v>
      </c>
      <c r="AC726" t="s">
        <v>4261</v>
      </c>
      <c r="AD726" t="s">
        <v>4270</v>
      </c>
      <c r="AE726" s="18">
        <v>4.0786557600000002E-2</v>
      </c>
      <c r="AF726" t="s">
        <v>4467</v>
      </c>
      <c r="AG726" t="s">
        <v>4468</v>
      </c>
      <c r="AH726" t="s">
        <v>4469</v>
      </c>
      <c r="AI726" s="18">
        <v>21.737932516499999</v>
      </c>
      <c r="AJ726" t="s">
        <v>4470</v>
      </c>
      <c r="AK726" t="s">
        <v>4471</v>
      </c>
      <c r="AL726" t="s">
        <v>4472</v>
      </c>
      <c r="AM726" t="s">
        <v>4467</v>
      </c>
      <c r="AN726" t="s">
        <v>4468</v>
      </c>
      <c r="AO726" t="s">
        <v>4469</v>
      </c>
      <c r="AP726" s="18">
        <v>4.0786557600000002E-2</v>
      </c>
      <c r="AQ726" t="s">
        <v>123</v>
      </c>
      <c r="AR726" t="b">
        <f>ISNUMBER(SEARCH('Consulta Por Puntos Baloto'!$E$5,B726,1))</f>
        <v>0</v>
      </c>
      <c r="AS726">
        <f t="shared" si="22"/>
        <v>31</v>
      </c>
      <c r="AT726" t="str">
        <f t="shared" si="23"/>
        <v>Punto pago</v>
      </c>
    </row>
    <row r="727" spans="1:46">
      <c r="A727" t="s">
        <v>4473</v>
      </c>
      <c r="B727" t="s">
        <v>4474</v>
      </c>
      <c r="C727" s="18">
        <v>59.232135962599997</v>
      </c>
      <c r="D727" t="s">
        <v>3692</v>
      </c>
      <c r="E727" t="s">
        <v>3693</v>
      </c>
      <c r="F727" t="s">
        <v>3694</v>
      </c>
      <c r="G727" s="18">
        <v>89.204514967799994</v>
      </c>
      <c r="H727" t="s">
        <v>64</v>
      </c>
      <c r="I727" t="s">
        <v>4008</v>
      </c>
      <c r="J727" t="s">
        <v>4009</v>
      </c>
      <c r="K727" s="18">
        <v>89.423448701400005</v>
      </c>
      <c r="L727" t="s">
        <v>4010</v>
      </c>
      <c r="M727" t="s">
        <v>4008</v>
      </c>
      <c r="N727" t="s">
        <v>4011</v>
      </c>
      <c r="O727" s="18">
        <v>112.3061191874</v>
      </c>
      <c r="P727" t="s">
        <v>225</v>
      </c>
      <c r="Q727" t="s">
        <v>220</v>
      </c>
      <c r="R727" t="s">
        <v>226</v>
      </c>
      <c r="S727" s="18">
        <v>113.06285214179999</v>
      </c>
      <c r="T727" t="s">
        <v>227</v>
      </c>
      <c r="U727" t="s">
        <v>228</v>
      </c>
      <c r="V727" t="s">
        <v>229</v>
      </c>
      <c r="W727" s="18">
        <v>110.9648102914</v>
      </c>
      <c r="X727" t="s">
        <v>64</v>
      </c>
      <c r="Y727" t="s">
        <v>228</v>
      </c>
      <c r="Z727" t="s">
        <v>4012</v>
      </c>
      <c r="AA727" s="18">
        <v>89.195720403999999</v>
      </c>
      <c r="AB727" s="19" t="s">
        <v>4013</v>
      </c>
      <c r="AC727" t="s">
        <v>4014</v>
      </c>
      <c r="AD727" t="s">
        <v>4015</v>
      </c>
      <c r="AE727" s="18">
        <v>9.6790699999999995E-4</v>
      </c>
      <c r="AF727" t="s">
        <v>4475</v>
      </c>
      <c r="AG727" t="s">
        <v>4017</v>
      </c>
      <c r="AH727" t="s">
        <v>4476</v>
      </c>
      <c r="AI727" s="18">
        <v>9.8069960999999997E-3</v>
      </c>
      <c r="AJ727" t="s">
        <v>4477</v>
      </c>
      <c r="AK727" t="s">
        <v>4020</v>
      </c>
      <c r="AL727" t="s">
        <v>4478</v>
      </c>
      <c r="AM727" t="s">
        <v>4475</v>
      </c>
      <c r="AN727" t="s">
        <v>4017</v>
      </c>
      <c r="AO727" t="s">
        <v>4476</v>
      </c>
      <c r="AP727" s="18">
        <v>9.6790699999999995E-4</v>
      </c>
      <c r="AQ727" t="e">
        <v>#N/A</v>
      </c>
      <c r="AR727" t="b">
        <f>ISNUMBER(SEARCH('Consulta Por Puntos Baloto'!$E$5,B727,1))</f>
        <v>0</v>
      </c>
      <c r="AS727">
        <f t="shared" si="22"/>
        <v>31</v>
      </c>
      <c r="AT727" t="str">
        <f t="shared" si="23"/>
        <v>Punto pago</v>
      </c>
    </row>
    <row r="728" spans="1:46">
      <c r="A728" t="s">
        <v>4479</v>
      </c>
      <c r="B728" t="s">
        <v>4480</v>
      </c>
      <c r="C728" s="18">
        <v>2.5391730350000001</v>
      </c>
      <c r="D728" t="s">
        <v>353</v>
      </c>
      <c r="E728" t="s">
        <v>354</v>
      </c>
      <c r="F728" t="s">
        <v>355</v>
      </c>
      <c r="G728" s="18">
        <v>1.0499302597</v>
      </c>
      <c r="H728" t="s">
        <v>64</v>
      </c>
      <c r="I728" t="s">
        <v>86</v>
      </c>
      <c r="J728" t="s">
        <v>299</v>
      </c>
      <c r="K728" s="18">
        <v>2.2868974153999999</v>
      </c>
      <c r="L728" t="s">
        <v>64</v>
      </c>
      <c r="M728" t="s">
        <v>86</v>
      </c>
      <c r="N728" t="s">
        <v>358</v>
      </c>
      <c r="O728" s="18">
        <v>2.6468898344</v>
      </c>
      <c r="P728" t="s">
        <v>359</v>
      </c>
      <c r="Q728" t="s">
        <v>83</v>
      </c>
      <c r="R728" t="s">
        <v>360</v>
      </c>
      <c r="S728" s="18">
        <v>4.2870086002000001</v>
      </c>
      <c r="T728" t="s">
        <v>85</v>
      </c>
      <c r="U728" t="s">
        <v>86</v>
      </c>
      <c r="V728" t="s">
        <v>87</v>
      </c>
      <c r="W728" s="18">
        <v>1.0499302597</v>
      </c>
      <c r="X728" t="s">
        <v>64</v>
      </c>
      <c r="Y728" t="s">
        <v>86</v>
      </c>
      <c r="Z728" t="s">
        <v>299</v>
      </c>
      <c r="AA728" s="18">
        <v>1.0224870172</v>
      </c>
      <c r="AB728" s="19" t="s">
        <v>361</v>
      </c>
      <c r="AC728" t="s">
        <v>83</v>
      </c>
      <c r="AD728" s="19" t="s">
        <v>362</v>
      </c>
      <c r="AE728" s="18">
        <v>0.24758710370000001</v>
      </c>
      <c r="AF728" t="s">
        <v>4481</v>
      </c>
      <c r="AG728" t="s">
        <v>354</v>
      </c>
      <c r="AH728" t="s">
        <v>4482</v>
      </c>
      <c r="AI728" s="18">
        <v>0.20789800789999999</v>
      </c>
      <c r="AJ728" t="s">
        <v>4483</v>
      </c>
      <c r="AK728" t="s">
        <v>354</v>
      </c>
      <c r="AL728" t="s">
        <v>4484</v>
      </c>
      <c r="AM728" t="s">
        <v>4483</v>
      </c>
      <c r="AN728" t="s">
        <v>354</v>
      </c>
      <c r="AO728" t="s">
        <v>4484</v>
      </c>
      <c r="AP728" s="18">
        <v>0.20789800789999999</v>
      </c>
      <c r="AQ728" t="s">
        <v>123</v>
      </c>
      <c r="AR728" t="b">
        <f>ISNUMBER(SEARCH('Consulta Por Puntos Baloto'!$E$5,B728,1))</f>
        <v>0</v>
      </c>
      <c r="AS728">
        <f t="shared" si="22"/>
        <v>35</v>
      </c>
      <c r="AT728" t="str">
        <f t="shared" si="23"/>
        <v>Punto red</v>
      </c>
    </row>
    <row r="729" spans="1:46">
      <c r="A729" t="s">
        <v>4485</v>
      </c>
      <c r="B729" t="s">
        <v>4486</v>
      </c>
      <c r="C729" s="18">
        <v>26.099455240299999</v>
      </c>
      <c r="D729" t="s">
        <v>892</v>
      </c>
      <c r="E729" t="s">
        <v>893</v>
      </c>
      <c r="F729" t="s">
        <v>894</v>
      </c>
      <c r="G729" s="18">
        <v>25.4305399325</v>
      </c>
      <c r="H729" t="s">
        <v>64</v>
      </c>
      <c r="I729" t="s">
        <v>895</v>
      </c>
      <c r="J729" t="s">
        <v>896</v>
      </c>
      <c r="K729" s="18">
        <v>49.666847016399998</v>
      </c>
      <c r="L729" t="s">
        <v>64</v>
      </c>
      <c r="M729" t="s">
        <v>112</v>
      </c>
      <c r="N729" t="s">
        <v>721</v>
      </c>
      <c r="O729" s="18">
        <v>25.347481804800001</v>
      </c>
      <c r="P729" t="s">
        <v>897</v>
      </c>
      <c r="Q729" t="s">
        <v>893</v>
      </c>
      <c r="R729" t="s">
        <v>898</v>
      </c>
      <c r="S729" s="18">
        <v>50.103738783499999</v>
      </c>
      <c r="T729" t="s">
        <v>111</v>
      </c>
      <c r="U729" t="s">
        <v>112</v>
      </c>
      <c r="V729" t="s">
        <v>113</v>
      </c>
      <c r="W729" s="18">
        <v>31.705320620399998</v>
      </c>
      <c r="X729" t="s">
        <v>64</v>
      </c>
      <c r="Y729" t="s">
        <v>1768</v>
      </c>
      <c r="Z729" t="s">
        <v>1769</v>
      </c>
      <c r="AA729" s="18">
        <v>50.1052254827</v>
      </c>
      <c r="AB729" s="19" t="s">
        <v>1111</v>
      </c>
      <c r="AC729" t="s">
        <v>509</v>
      </c>
      <c r="AD729" s="19" t="s">
        <v>1112</v>
      </c>
      <c r="AE729" s="18">
        <v>0.12634876040000001</v>
      </c>
      <c r="AF729" t="s">
        <v>1990</v>
      </c>
      <c r="AG729" t="s">
        <v>1991</v>
      </c>
      <c r="AH729" t="s">
        <v>1992</v>
      </c>
      <c r="AI729" s="18">
        <v>3.0235867600000001E-2</v>
      </c>
      <c r="AJ729" t="s">
        <v>1993</v>
      </c>
      <c r="AK729" t="s">
        <v>1991</v>
      </c>
      <c r="AL729" t="s">
        <v>1994</v>
      </c>
      <c r="AM729" t="s">
        <v>1993</v>
      </c>
      <c r="AN729" t="s">
        <v>1991</v>
      </c>
      <c r="AO729" t="s">
        <v>1994</v>
      </c>
      <c r="AP729" s="18">
        <v>3.0235867600000001E-2</v>
      </c>
      <c r="AQ729" t="s">
        <v>123</v>
      </c>
      <c r="AR729" t="b">
        <f>ISNUMBER(SEARCH('Consulta Por Puntos Baloto'!$E$5,B729,1))</f>
        <v>0</v>
      </c>
      <c r="AS729">
        <f t="shared" si="22"/>
        <v>35</v>
      </c>
      <c r="AT729" t="str">
        <f t="shared" si="23"/>
        <v>Punto red</v>
      </c>
    </row>
    <row r="730" spans="1:46">
      <c r="A730" t="s">
        <v>4487</v>
      </c>
      <c r="B730" t="s">
        <v>4488</v>
      </c>
      <c r="C730" s="18">
        <v>51.056559592200003</v>
      </c>
      <c r="D730" t="s">
        <v>3382</v>
      </c>
      <c r="E730" t="s">
        <v>3383</v>
      </c>
      <c r="F730" t="s">
        <v>3384</v>
      </c>
      <c r="G730" s="18">
        <v>57.108518776799997</v>
      </c>
      <c r="H730" t="s">
        <v>300</v>
      </c>
      <c r="I730" t="s">
        <v>294</v>
      </c>
      <c r="J730" t="s">
        <v>4489</v>
      </c>
      <c r="K730" s="18">
        <v>58.938133743999998</v>
      </c>
      <c r="L730" t="s">
        <v>64</v>
      </c>
      <c r="M730" t="s">
        <v>294</v>
      </c>
      <c r="N730" t="s">
        <v>295</v>
      </c>
      <c r="O730" s="18">
        <v>72.727560998200005</v>
      </c>
      <c r="P730" t="s">
        <v>2588</v>
      </c>
      <c r="Q730" t="s">
        <v>134</v>
      </c>
      <c r="R730" t="s">
        <v>2589</v>
      </c>
      <c r="S730" s="18">
        <v>71.736097526500004</v>
      </c>
      <c r="T730" t="s">
        <v>311</v>
      </c>
      <c r="U730" t="s">
        <v>130</v>
      </c>
      <c r="V730" t="s">
        <v>312</v>
      </c>
      <c r="W730" s="18">
        <v>64.646451796400001</v>
      </c>
      <c r="X730" t="s">
        <v>64</v>
      </c>
      <c r="Y730" t="s">
        <v>313</v>
      </c>
      <c r="Z730" t="s">
        <v>314</v>
      </c>
      <c r="AA730" s="18">
        <v>57.036256719199997</v>
      </c>
      <c r="AB730" t="s">
        <v>300</v>
      </c>
      <c r="AC730" t="s">
        <v>301</v>
      </c>
      <c r="AD730" t="s">
        <v>302</v>
      </c>
      <c r="AE730" s="18">
        <v>8.1030987734999993</v>
      </c>
      <c r="AF730" t="s">
        <v>3440</v>
      </c>
      <c r="AG730" t="s">
        <v>3441</v>
      </c>
      <c r="AH730" t="s">
        <v>3442</v>
      </c>
      <c r="AI730" s="18">
        <v>0.110745076</v>
      </c>
      <c r="AJ730" t="s">
        <v>4490</v>
      </c>
      <c r="AK730" t="s">
        <v>4491</v>
      </c>
      <c r="AL730" t="s">
        <v>4492</v>
      </c>
      <c r="AM730" t="s">
        <v>4490</v>
      </c>
      <c r="AN730" t="s">
        <v>4491</v>
      </c>
      <c r="AO730" t="s">
        <v>4492</v>
      </c>
      <c r="AP730" s="18">
        <v>0.110745076</v>
      </c>
      <c r="AQ730" t="s">
        <v>123</v>
      </c>
      <c r="AR730" t="b">
        <f>ISNUMBER(SEARCH('Consulta Por Puntos Baloto'!$E$5,B730,1))</f>
        <v>0</v>
      </c>
      <c r="AS730">
        <f t="shared" si="22"/>
        <v>35</v>
      </c>
      <c r="AT730" t="str">
        <f t="shared" si="23"/>
        <v>Punto red</v>
      </c>
    </row>
    <row r="731" spans="1:46">
      <c r="A731" t="s">
        <v>4493</v>
      </c>
      <c r="B731" t="s">
        <v>4494</v>
      </c>
      <c r="C731" s="18">
        <v>74.519289138299996</v>
      </c>
      <c r="D731" t="s">
        <v>4495</v>
      </c>
      <c r="E731" t="s">
        <v>4496</v>
      </c>
      <c r="F731" t="s">
        <v>4497</v>
      </c>
      <c r="G731" s="18">
        <v>74.347346021800007</v>
      </c>
      <c r="H731" t="s">
        <v>383</v>
      </c>
      <c r="I731" t="s">
        <v>384</v>
      </c>
      <c r="J731" t="s">
        <v>385</v>
      </c>
      <c r="K731" s="18">
        <v>76.157012844600004</v>
      </c>
      <c r="L731" t="s">
        <v>64</v>
      </c>
      <c r="M731" t="s">
        <v>384</v>
      </c>
      <c r="N731" t="s">
        <v>386</v>
      </c>
      <c r="O731" s="18">
        <v>114.92366288380001</v>
      </c>
      <c r="P731" t="s">
        <v>387</v>
      </c>
      <c r="Q731" t="s">
        <v>388</v>
      </c>
      <c r="R731" t="s">
        <v>389</v>
      </c>
      <c r="S731" s="18">
        <v>146.365543836</v>
      </c>
      <c r="T731" t="s">
        <v>253</v>
      </c>
      <c r="U731" t="s">
        <v>65</v>
      </c>
      <c r="V731" t="s">
        <v>254</v>
      </c>
      <c r="W731" s="18">
        <v>146.3750058052</v>
      </c>
      <c r="X731" t="s">
        <v>64</v>
      </c>
      <c r="Y731" t="s">
        <v>65</v>
      </c>
      <c r="Z731" t="s">
        <v>390</v>
      </c>
      <c r="AA731" s="18">
        <v>74.344640202400001</v>
      </c>
      <c r="AB731" t="s">
        <v>383</v>
      </c>
      <c r="AC731" t="s">
        <v>391</v>
      </c>
      <c r="AD731" t="s">
        <v>392</v>
      </c>
      <c r="AE731" s="18">
        <v>24.205107261799998</v>
      </c>
      <c r="AF731" t="s">
        <v>4498</v>
      </c>
      <c r="AG731" t="s">
        <v>4499</v>
      </c>
      <c r="AH731" t="s">
        <v>4500</v>
      </c>
      <c r="AI731" s="18">
        <v>36.1817902425</v>
      </c>
      <c r="AJ731" t="s">
        <v>4501</v>
      </c>
      <c r="AK731" t="s">
        <v>4502</v>
      </c>
      <c r="AL731" t="s">
        <v>4503</v>
      </c>
      <c r="AM731" t="s">
        <v>4498</v>
      </c>
      <c r="AN731" t="s">
        <v>4499</v>
      </c>
      <c r="AO731" t="s">
        <v>4500</v>
      </c>
      <c r="AP731" s="18">
        <v>24.205107261799998</v>
      </c>
      <c r="AQ731" t="s">
        <v>123</v>
      </c>
      <c r="AR731" t="b">
        <f>ISNUMBER(SEARCH('Consulta Por Puntos Baloto'!$E$5,B731,1))</f>
        <v>0</v>
      </c>
      <c r="AS731">
        <f t="shared" si="22"/>
        <v>31</v>
      </c>
      <c r="AT731" t="str">
        <f t="shared" si="23"/>
        <v>Punto pago</v>
      </c>
    </row>
    <row r="732" spans="1:46">
      <c r="A732" t="s">
        <v>4504</v>
      </c>
      <c r="B732" t="s">
        <v>4505</v>
      </c>
      <c r="C732" s="18">
        <v>0.92496436780000002</v>
      </c>
      <c r="D732" t="s">
        <v>219</v>
      </c>
      <c r="E732" t="s">
        <v>220</v>
      </c>
      <c r="F732" t="s">
        <v>221</v>
      </c>
      <c r="G732" s="18">
        <v>0.96548296560000002</v>
      </c>
      <c r="H732" t="s">
        <v>222</v>
      </c>
      <c r="I732" t="s">
        <v>223</v>
      </c>
      <c r="J732" t="s">
        <v>224</v>
      </c>
      <c r="K732" s="18">
        <v>0.96548296560000002</v>
      </c>
      <c r="L732" t="s">
        <v>222</v>
      </c>
      <c r="M732" t="s">
        <v>223</v>
      </c>
      <c r="N732" t="s">
        <v>224</v>
      </c>
      <c r="O732" s="18">
        <v>1.4919319361000001</v>
      </c>
      <c r="P732" t="s">
        <v>225</v>
      </c>
      <c r="Q732" t="s">
        <v>220</v>
      </c>
      <c r="R732" t="s">
        <v>226</v>
      </c>
      <c r="S732" s="18">
        <v>7.5208200119999997</v>
      </c>
      <c r="T732" t="s">
        <v>227</v>
      </c>
      <c r="U732" t="s">
        <v>228</v>
      </c>
      <c r="V732" t="s">
        <v>229</v>
      </c>
      <c r="W732" s="18">
        <v>0.96548296560000002</v>
      </c>
      <c r="X732" t="s">
        <v>222</v>
      </c>
      <c r="Y732" t="s">
        <v>223</v>
      </c>
      <c r="Z732" t="s">
        <v>224</v>
      </c>
      <c r="AA732" s="18">
        <v>0.96548296560000002</v>
      </c>
      <c r="AB732" t="s">
        <v>230</v>
      </c>
      <c r="AC732" t="s">
        <v>220</v>
      </c>
      <c r="AD732" t="s">
        <v>231</v>
      </c>
      <c r="AE732" s="18">
        <v>4.9716641700000001E-2</v>
      </c>
      <c r="AF732" t="s">
        <v>4506</v>
      </c>
      <c r="AG732" t="s">
        <v>220</v>
      </c>
      <c r="AH732" t="s">
        <v>4507</v>
      </c>
      <c r="AI732" s="18">
        <v>0.72960190899999999</v>
      </c>
      <c r="AJ732" t="s">
        <v>4508</v>
      </c>
      <c r="AK732" t="s">
        <v>220</v>
      </c>
      <c r="AL732" t="s">
        <v>4509</v>
      </c>
      <c r="AM732" t="s">
        <v>4506</v>
      </c>
      <c r="AN732" t="s">
        <v>220</v>
      </c>
      <c r="AO732" t="s">
        <v>4507</v>
      </c>
      <c r="AP732" s="18">
        <v>4.9716641700000001E-2</v>
      </c>
      <c r="AQ732" t="s">
        <v>4218</v>
      </c>
      <c r="AR732" t="b">
        <f>ISNUMBER(SEARCH('Consulta Por Puntos Baloto'!$E$5,B732,1))</f>
        <v>0</v>
      </c>
      <c r="AS732">
        <f t="shared" si="22"/>
        <v>31</v>
      </c>
      <c r="AT732" t="str">
        <f t="shared" si="23"/>
        <v>Punto pago</v>
      </c>
    </row>
    <row r="733" spans="1:46">
      <c r="A733" t="s">
        <v>4510</v>
      </c>
      <c r="B733" t="s">
        <v>4511</v>
      </c>
      <c r="C733" s="18">
        <v>17.115867415299999</v>
      </c>
      <c r="D733" t="s">
        <v>4512</v>
      </c>
      <c r="E733" t="s">
        <v>297</v>
      </c>
      <c r="F733" t="s">
        <v>4513</v>
      </c>
      <c r="G733" s="18">
        <v>0.31606585640000001</v>
      </c>
      <c r="H733" t="s">
        <v>64</v>
      </c>
      <c r="I733" t="s">
        <v>4514</v>
      </c>
      <c r="J733" t="s">
        <v>4515</v>
      </c>
      <c r="K733" s="18">
        <v>0.31606585640000001</v>
      </c>
      <c r="L733" t="s">
        <v>64</v>
      </c>
      <c r="M733" t="s">
        <v>4514</v>
      </c>
      <c r="N733" t="s">
        <v>4515</v>
      </c>
      <c r="O733" s="18">
        <v>1.3490451774000001</v>
      </c>
      <c r="P733" t="s">
        <v>4516</v>
      </c>
      <c r="Q733" t="s">
        <v>4517</v>
      </c>
      <c r="R733" t="s">
        <v>4518</v>
      </c>
      <c r="S733" s="18">
        <v>156.82083094110001</v>
      </c>
      <c r="T733" t="s">
        <v>85</v>
      </c>
      <c r="U733" t="s">
        <v>86</v>
      </c>
      <c r="V733" t="s">
        <v>87</v>
      </c>
      <c r="W733" s="18">
        <v>72.020434616900005</v>
      </c>
      <c r="X733" t="s">
        <v>64</v>
      </c>
      <c r="Y733" t="s">
        <v>4519</v>
      </c>
      <c r="Z733" t="s">
        <v>4520</v>
      </c>
      <c r="AA733" s="18">
        <v>53.2166065479</v>
      </c>
      <c r="AB733" t="s">
        <v>300</v>
      </c>
      <c r="AC733" t="s">
        <v>301</v>
      </c>
      <c r="AD733" t="s">
        <v>302</v>
      </c>
      <c r="AE733" s="18">
        <v>0.87250976830000004</v>
      </c>
      <c r="AF733" t="s">
        <v>4521</v>
      </c>
      <c r="AG733" t="s">
        <v>4517</v>
      </c>
      <c r="AH733" t="s">
        <v>4522</v>
      </c>
      <c r="AI733" s="18">
        <v>0.2026871657</v>
      </c>
      <c r="AJ733" t="s">
        <v>4523</v>
      </c>
      <c r="AK733" t="s">
        <v>4517</v>
      </c>
      <c r="AL733" t="s">
        <v>4524</v>
      </c>
      <c r="AM733" t="s">
        <v>4523</v>
      </c>
      <c r="AN733" t="s">
        <v>4517</v>
      </c>
      <c r="AO733" t="s">
        <v>4524</v>
      </c>
      <c r="AP733" s="18">
        <v>0.2026871657</v>
      </c>
      <c r="AQ733" t="s">
        <v>123</v>
      </c>
      <c r="AR733" t="b">
        <f>ISNUMBER(SEARCH('Consulta Por Puntos Baloto'!$E$5,B733,1))</f>
        <v>0</v>
      </c>
      <c r="AS733">
        <f t="shared" si="22"/>
        <v>35</v>
      </c>
      <c r="AT733" t="str">
        <f t="shared" si="23"/>
        <v>Punto red</v>
      </c>
    </row>
    <row r="734" spans="1:46">
      <c r="A734" t="s">
        <v>4525</v>
      </c>
      <c r="B734" t="s">
        <v>4526</v>
      </c>
      <c r="C734" s="18">
        <v>17.024779152200001</v>
      </c>
      <c r="D734" t="s">
        <v>4512</v>
      </c>
      <c r="E734" t="s">
        <v>297</v>
      </c>
      <c r="F734" t="s">
        <v>4513</v>
      </c>
      <c r="G734" s="18">
        <v>2.0591980147000002</v>
      </c>
      <c r="H734" t="s">
        <v>64</v>
      </c>
      <c r="I734" t="s">
        <v>4514</v>
      </c>
      <c r="J734" t="s">
        <v>4515</v>
      </c>
      <c r="K734" s="18">
        <v>2.0591980147000002</v>
      </c>
      <c r="L734" t="s">
        <v>64</v>
      </c>
      <c r="M734" t="s">
        <v>4514</v>
      </c>
      <c r="N734" t="s">
        <v>4515</v>
      </c>
      <c r="O734" s="18">
        <v>3.6439418114</v>
      </c>
      <c r="P734" t="s">
        <v>4516</v>
      </c>
      <c r="Q734" t="s">
        <v>4517</v>
      </c>
      <c r="R734" t="s">
        <v>4518</v>
      </c>
      <c r="S734" s="18">
        <v>155.22936910639999</v>
      </c>
      <c r="T734" t="s">
        <v>85</v>
      </c>
      <c r="U734" t="s">
        <v>86</v>
      </c>
      <c r="V734" t="s">
        <v>87</v>
      </c>
      <c r="W734" s="18">
        <v>71.942083745800005</v>
      </c>
      <c r="X734" t="s">
        <v>64</v>
      </c>
      <c r="Y734" t="s">
        <v>4519</v>
      </c>
      <c r="Z734" t="s">
        <v>4520</v>
      </c>
      <c r="AA734" s="18">
        <v>55.240131800900002</v>
      </c>
      <c r="AB734" t="s">
        <v>300</v>
      </c>
      <c r="AC734" t="s">
        <v>301</v>
      </c>
      <c r="AD734" t="s">
        <v>302</v>
      </c>
      <c r="AE734" s="18">
        <v>3.0689819112999999</v>
      </c>
      <c r="AF734" t="s">
        <v>4521</v>
      </c>
      <c r="AG734" t="s">
        <v>4517</v>
      </c>
      <c r="AH734" t="s">
        <v>4522</v>
      </c>
      <c r="AI734" s="18">
        <v>0.85246815809999998</v>
      </c>
      <c r="AJ734" t="s">
        <v>841</v>
      </c>
      <c r="AK734" t="s">
        <v>4517</v>
      </c>
      <c r="AL734" t="s">
        <v>4527</v>
      </c>
      <c r="AM734" t="s">
        <v>841</v>
      </c>
      <c r="AN734" t="s">
        <v>4517</v>
      </c>
      <c r="AO734" t="s">
        <v>4527</v>
      </c>
      <c r="AP734" s="18">
        <v>0.85246815809999998</v>
      </c>
      <c r="AQ734" t="s">
        <v>123</v>
      </c>
      <c r="AR734" t="b">
        <f>ISNUMBER(SEARCH('Consulta Por Puntos Baloto'!$E$5,B734,1))</f>
        <v>0</v>
      </c>
      <c r="AS734">
        <f t="shared" si="22"/>
        <v>35</v>
      </c>
      <c r="AT734" t="str">
        <f t="shared" si="23"/>
        <v>Punto red</v>
      </c>
    </row>
    <row r="735" spans="1:46">
      <c r="A735" t="s">
        <v>4528</v>
      </c>
      <c r="B735" t="s">
        <v>4529</v>
      </c>
      <c r="C735" s="18">
        <v>1.2810606371</v>
      </c>
      <c r="D735" t="s">
        <v>4302</v>
      </c>
      <c r="E735" t="s">
        <v>3972</v>
      </c>
      <c r="F735" t="s">
        <v>4303</v>
      </c>
      <c r="G735" s="18">
        <v>0.97448308419999996</v>
      </c>
      <c r="H735" t="s">
        <v>64</v>
      </c>
      <c r="I735" t="s">
        <v>3974</v>
      </c>
      <c r="J735" t="s">
        <v>4295</v>
      </c>
      <c r="K735" s="18">
        <v>1.5693274398999999</v>
      </c>
      <c r="L735" t="s">
        <v>64</v>
      </c>
      <c r="M735" t="s">
        <v>3974</v>
      </c>
      <c r="N735" t="s">
        <v>4304</v>
      </c>
      <c r="O735" s="18">
        <v>2.1954127208999998</v>
      </c>
      <c r="P735" t="s">
        <v>3977</v>
      </c>
      <c r="Q735" t="s">
        <v>3972</v>
      </c>
      <c r="R735" t="s">
        <v>3978</v>
      </c>
      <c r="S735" s="18">
        <v>463.49388362910003</v>
      </c>
      <c r="T735" t="s">
        <v>85</v>
      </c>
      <c r="U735" t="s">
        <v>86</v>
      </c>
      <c r="V735" t="s">
        <v>87</v>
      </c>
      <c r="W735" s="18">
        <v>4.6120012451000001</v>
      </c>
      <c r="X735" t="s">
        <v>3979</v>
      </c>
      <c r="Y735" t="s">
        <v>3974</v>
      </c>
      <c r="Z735" t="s">
        <v>3980</v>
      </c>
      <c r="AA735" s="18">
        <v>1.1818210868000001</v>
      </c>
      <c r="AB735" t="s">
        <v>3981</v>
      </c>
      <c r="AC735" t="s">
        <v>3972</v>
      </c>
      <c r="AD735" t="s">
        <v>3982</v>
      </c>
      <c r="AE735" s="18">
        <v>0.252291337</v>
      </c>
      <c r="AF735" t="s">
        <v>4530</v>
      </c>
      <c r="AG735" t="s">
        <v>3972</v>
      </c>
      <c r="AH735" t="s">
        <v>4531</v>
      </c>
      <c r="AI735" s="18">
        <v>0.6032447796</v>
      </c>
      <c r="AJ735" t="s">
        <v>4325</v>
      </c>
      <c r="AK735" t="s">
        <v>3972</v>
      </c>
      <c r="AL735" t="s">
        <v>4326</v>
      </c>
      <c r="AM735" t="s">
        <v>4530</v>
      </c>
      <c r="AN735" t="s">
        <v>3972</v>
      </c>
      <c r="AO735" t="s">
        <v>4531</v>
      </c>
      <c r="AP735" s="18">
        <v>0.252291337</v>
      </c>
      <c r="AQ735" t="s">
        <v>123</v>
      </c>
      <c r="AR735" t="b">
        <f>ISNUMBER(SEARCH('Consulta Por Puntos Baloto'!$E$5,B735,1))</f>
        <v>0</v>
      </c>
      <c r="AS735">
        <f t="shared" si="22"/>
        <v>31</v>
      </c>
      <c r="AT735" t="str">
        <f t="shared" si="23"/>
        <v>Punto pago</v>
      </c>
    </row>
    <row r="736" spans="1:46">
      <c r="A736" t="s">
        <v>4532</v>
      </c>
      <c r="B736" t="s">
        <v>4533</v>
      </c>
      <c r="C736" s="18">
        <v>0.47234108000000002</v>
      </c>
      <c r="D736" t="s">
        <v>150</v>
      </c>
      <c r="E736" t="s">
        <v>151</v>
      </c>
      <c r="F736" t="s">
        <v>152</v>
      </c>
      <c r="G736" s="18">
        <v>0.55094614239999995</v>
      </c>
      <c r="H736" t="s">
        <v>153</v>
      </c>
      <c r="I736" t="s">
        <v>154</v>
      </c>
      <c r="J736" t="s">
        <v>155</v>
      </c>
      <c r="K736" s="18">
        <v>4.0469656822999998</v>
      </c>
      <c r="L736" t="s">
        <v>64</v>
      </c>
      <c r="M736" t="s">
        <v>154</v>
      </c>
      <c r="N736" t="s">
        <v>156</v>
      </c>
      <c r="O736" s="18">
        <v>4.0829180003000003</v>
      </c>
      <c r="P736" t="s">
        <v>157</v>
      </c>
      <c r="Q736" t="s">
        <v>151</v>
      </c>
      <c r="R736" t="s">
        <v>158</v>
      </c>
      <c r="S736" s="18">
        <v>115.9851655666</v>
      </c>
      <c r="T736" t="s">
        <v>111</v>
      </c>
      <c r="U736" t="s">
        <v>112</v>
      </c>
      <c r="V736" t="s">
        <v>113</v>
      </c>
      <c r="W736" s="18">
        <v>5.4747863591000003</v>
      </c>
      <c r="X736" t="s">
        <v>64</v>
      </c>
      <c r="Y736" t="s">
        <v>154</v>
      </c>
      <c r="Z736" t="s">
        <v>159</v>
      </c>
      <c r="AA736" s="18">
        <v>0.53972517019999999</v>
      </c>
      <c r="AB736" s="19" t="s">
        <v>153</v>
      </c>
      <c r="AC736" t="s">
        <v>151</v>
      </c>
      <c r="AD736" t="s">
        <v>160</v>
      </c>
      <c r="AE736" s="18">
        <v>9.3975120400000001E-2</v>
      </c>
      <c r="AF736" t="s">
        <v>4534</v>
      </c>
      <c r="AG736" t="s">
        <v>4535</v>
      </c>
      <c r="AH736" t="s">
        <v>4536</v>
      </c>
      <c r="AI736" s="18">
        <v>0.1134253667</v>
      </c>
      <c r="AJ736" t="s">
        <v>4537</v>
      </c>
      <c r="AK736" t="s">
        <v>151</v>
      </c>
      <c r="AL736" t="s">
        <v>4538</v>
      </c>
      <c r="AM736" t="s">
        <v>4534</v>
      </c>
      <c r="AN736" t="s">
        <v>4535</v>
      </c>
      <c r="AO736" t="s">
        <v>4536</v>
      </c>
      <c r="AP736" s="18">
        <v>9.3975120400000001E-2</v>
      </c>
      <c r="AQ736" t="s">
        <v>123</v>
      </c>
      <c r="AR736" t="b">
        <f>ISNUMBER(SEARCH('Consulta Por Puntos Baloto'!$E$5,B736,1))</f>
        <v>0</v>
      </c>
      <c r="AS736">
        <f t="shared" si="22"/>
        <v>31</v>
      </c>
      <c r="AT736" t="str">
        <f t="shared" si="23"/>
        <v>Punto pago</v>
      </c>
    </row>
    <row r="737" spans="1:46">
      <c r="A737" t="s">
        <v>4539</v>
      </c>
      <c r="B737" t="s">
        <v>4540</v>
      </c>
      <c r="C737" s="18">
        <v>1.9929895437</v>
      </c>
      <c r="D737" t="s">
        <v>219</v>
      </c>
      <c r="E737" t="s">
        <v>220</v>
      </c>
      <c r="F737" t="s">
        <v>221</v>
      </c>
      <c r="G737" s="18">
        <v>2.1728289858999998</v>
      </c>
      <c r="H737" t="s">
        <v>4228</v>
      </c>
      <c r="I737" t="s">
        <v>223</v>
      </c>
      <c r="J737" t="s">
        <v>4229</v>
      </c>
      <c r="K737" s="18">
        <v>2.3462000593000001</v>
      </c>
      <c r="L737" t="s">
        <v>222</v>
      </c>
      <c r="M737" t="s">
        <v>223</v>
      </c>
      <c r="N737" t="s">
        <v>224</v>
      </c>
      <c r="O737" s="18">
        <v>2.7076876997000001</v>
      </c>
      <c r="P737" t="s">
        <v>225</v>
      </c>
      <c r="Q737" t="s">
        <v>220</v>
      </c>
      <c r="R737" t="s">
        <v>226</v>
      </c>
      <c r="S737" s="18">
        <v>8.2269677582000007</v>
      </c>
      <c r="T737" t="s">
        <v>227</v>
      </c>
      <c r="U737" t="s">
        <v>228</v>
      </c>
      <c r="V737" t="s">
        <v>229</v>
      </c>
      <c r="W737" s="18">
        <v>2.3462000593000001</v>
      </c>
      <c r="X737" t="s">
        <v>222</v>
      </c>
      <c r="Y737" t="s">
        <v>223</v>
      </c>
      <c r="Z737" t="s">
        <v>224</v>
      </c>
      <c r="AA737" s="18">
        <v>2.3462000593000001</v>
      </c>
      <c r="AB737" t="s">
        <v>230</v>
      </c>
      <c r="AC737" t="s">
        <v>220</v>
      </c>
      <c r="AD737" t="s">
        <v>231</v>
      </c>
      <c r="AE737" s="18">
        <v>0.33810210639999999</v>
      </c>
      <c r="AF737" t="s">
        <v>4541</v>
      </c>
      <c r="AG737" t="s">
        <v>220</v>
      </c>
      <c r="AH737" t="s">
        <v>4542</v>
      </c>
      <c r="AI737" s="18">
        <v>0</v>
      </c>
      <c r="AJ737" t="s">
        <v>349</v>
      </c>
      <c r="AK737" t="s">
        <v>220</v>
      </c>
      <c r="AL737" t="s">
        <v>4543</v>
      </c>
      <c r="AM737" t="s">
        <v>349</v>
      </c>
      <c r="AN737" t="s">
        <v>220</v>
      </c>
      <c r="AO737" t="s">
        <v>4543</v>
      </c>
      <c r="AP737" s="18">
        <v>0</v>
      </c>
      <c r="AQ737" t="s">
        <v>123</v>
      </c>
      <c r="AR737" t="b">
        <f>ISNUMBER(SEARCH('Consulta Por Puntos Baloto'!$E$5,B737,1))</f>
        <v>0</v>
      </c>
      <c r="AS737">
        <f t="shared" si="22"/>
        <v>35</v>
      </c>
      <c r="AT737" t="str">
        <f t="shared" si="23"/>
        <v>Punto red</v>
      </c>
    </row>
    <row r="738" spans="1:46">
      <c r="A738" t="s">
        <v>4544</v>
      </c>
      <c r="B738" t="s">
        <v>4545</v>
      </c>
      <c r="C738" s="18">
        <v>0.29118872870000001</v>
      </c>
      <c r="D738" t="s">
        <v>4144</v>
      </c>
      <c r="E738" t="s">
        <v>4035</v>
      </c>
      <c r="F738" t="s">
        <v>4145</v>
      </c>
      <c r="G738" s="18">
        <v>0.148832189</v>
      </c>
      <c r="H738" t="s">
        <v>64</v>
      </c>
      <c r="I738" t="s">
        <v>4146</v>
      </c>
      <c r="J738" t="s">
        <v>4147</v>
      </c>
      <c r="K738" s="18">
        <v>34.773971126399999</v>
      </c>
      <c r="L738" t="s">
        <v>64</v>
      </c>
      <c r="M738" t="s">
        <v>4029</v>
      </c>
      <c r="N738" t="s">
        <v>4030</v>
      </c>
      <c r="O738" s="18">
        <v>25.1500441588</v>
      </c>
      <c r="P738" t="s">
        <v>4031</v>
      </c>
      <c r="Q738" t="s">
        <v>4025</v>
      </c>
      <c r="R738" t="s">
        <v>4032</v>
      </c>
      <c r="S738" s="18">
        <v>151.0036404912</v>
      </c>
      <c r="T738" t="s">
        <v>227</v>
      </c>
      <c r="U738" t="s">
        <v>228</v>
      </c>
      <c r="V738" t="s">
        <v>229</v>
      </c>
      <c r="W738" s="18">
        <v>0.2637429671</v>
      </c>
      <c r="X738" t="s">
        <v>4148</v>
      </c>
      <c r="Y738" t="s">
        <v>4146</v>
      </c>
      <c r="Z738" t="s">
        <v>4149</v>
      </c>
      <c r="AA738" s="18">
        <v>0.263742955</v>
      </c>
      <c r="AB738" t="s">
        <v>4148</v>
      </c>
      <c r="AC738" t="s">
        <v>4035</v>
      </c>
      <c r="AD738" t="s">
        <v>4150</v>
      </c>
      <c r="AE738" s="18">
        <v>5.09540624E-2</v>
      </c>
      <c r="AF738" t="s">
        <v>4546</v>
      </c>
      <c r="AG738" t="s">
        <v>4035</v>
      </c>
      <c r="AH738" t="s">
        <v>4547</v>
      </c>
      <c r="AI738" s="18">
        <v>0.17819328879999999</v>
      </c>
      <c r="AJ738" t="s">
        <v>4548</v>
      </c>
      <c r="AK738" t="s">
        <v>4035</v>
      </c>
      <c r="AL738" t="s">
        <v>4549</v>
      </c>
      <c r="AM738" t="s">
        <v>4546</v>
      </c>
      <c r="AN738" t="s">
        <v>4035</v>
      </c>
      <c r="AO738" t="s">
        <v>4547</v>
      </c>
      <c r="AP738" s="18">
        <v>5.09540624E-2</v>
      </c>
      <c r="AQ738" t="s">
        <v>123</v>
      </c>
      <c r="AR738" t="b">
        <f>ISNUMBER(SEARCH('Consulta Por Puntos Baloto'!$E$5,B738,1))</f>
        <v>0</v>
      </c>
      <c r="AS738">
        <f t="shared" si="22"/>
        <v>31</v>
      </c>
      <c r="AT738" t="str">
        <f t="shared" si="23"/>
        <v>Punto pago</v>
      </c>
    </row>
    <row r="739" spans="1:46">
      <c r="A739" t="s">
        <v>4550</v>
      </c>
      <c r="B739" t="s">
        <v>4551</v>
      </c>
      <c r="C739" s="18">
        <v>1.1613206488000001</v>
      </c>
      <c r="D739" t="s">
        <v>563</v>
      </c>
      <c r="E739" t="s">
        <v>128</v>
      </c>
      <c r="F739" t="s">
        <v>564</v>
      </c>
      <c r="G739" s="18">
        <v>0.38353646559999999</v>
      </c>
      <c r="H739" t="s">
        <v>567</v>
      </c>
      <c r="I739" t="s">
        <v>130</v>
      </c>
      <c r="J739" t="s">
        <v>568</v>
      </c>
      <c r="K739" s="18">
        <v>0.38353646559999999</v>
      </c>
      <c r="L739" t="s">
        <v>567</v>
      </c>
      <c r="M739" t="s">
        <v>130</v>
      </c>
      <c r="N739" t="s">
        <v>568</v>
      </c>
      <c r="O739" s="18">
        <v>1.3697346273</v>
      </c>
      <c r="P739" t="s">
        <v>441</v>
      </c>
      <c r="Q739" t="s">
        <v>134</v>
      </c>
      <c r="R739" t="s">
        <v>442</v>
      </c>
      <c r="S739" s="18">
        <v>1.2114606119</v>
      </c>
      <c r="T739" t="s">
        <v>136</v>
      </c>
      <c r="U739" t="s">
        <v>130</v>
      </c>
      <c r="V739" t="s">
        <v>137</v>
      </c>
      <c r="W739" s="18">
        <v>0.74852751360000003</v>
      </c>
      <c r="X739" t="s">
        <v>64</v>
      </c>
      <c r="Y739" t="s">
        <v>130</v>
      </c>
      <c r="Z739" t="s">
        <v>569</v>
      </c>
      <c r="AA739" s="18">
        <v>0.78307690070000002</v>
      </c>
      <c r="AB739" s="19" t="s">
        <v>443</v>
      </c>
      <c r="AC739" t="s">
        <v>128</v>
      </c>
      <c r="AD739" t="s">
        <v>444</v>
      </c>
      <c r="AE739" s="18">
        <v>0.37806545190000002</v>
      </c>
      <c r="AF739" t="s">
        <v>2839</v>
      </c>
      <c r="AG739" t="s">
        <v>143</v>
      </c>
      <c r="AH739" t="s">
        <v>2840</v>
      </c>
      <c r="AI739" s="18">
        <v>0</v>
      </c>
      <c r="AJ739" t="s">
        <v>4552</v>
      </c>
      <c r="AK739" t="s">
        <v>134</v>
      </c>
      <c r="AL739" t="s">
        <v>4553</v>
      </c>
      <c r="AM739" t="s">
        <v>4552</v>
      </c>
      <c r="AN739" t="s">
        <v>134</v>
      </c>
      <c r="AO739" t="s">
        <v>4553</v>
      </c>
      <c r="AP739" s="18">
        <v>0</v>
      </c>
      <c r="AQ739" t="s">
        <v>123</v>
      </c>
      <c r="AR739" t="b">
        <f>ISNUMBER(SEARCH('Consulta Por Puntos Baloto'!$E$5,B739,1))</f>
        <v>0</v>
      </c>
      <c r="AS739">
        <f t="shared" si="22"/>
        <v>35</v>
      </c>
      <c r="AT739" t="str">
        <f t="shared" si="23"/>
        <v>Punto red</v>
      </c>
    </row>
    <row r="740" spans="1:46">
      <c r="A740" t="s">
        <v>4554</v>
      </c>
      <c r="B740" t="s">
        <v>4555</v>
      </c>
      <c r="C740" s="18">
        <v>58.770992839199998</v>
      </c>
      <c r="D740" t="s">
        <v>4556</v>
      </c>
      <c r="E740" t="s">
        <v>4557</v>
      </c>
      <c r="F740" t="s">
        <v>4558</v>
      </c>
      <c r="G740" s="18">
        <v>1.1682978052999999</v>
      </c>
      <c r="H740" t="s">
        <v>4559</v>
      </c>
      <c r="I740" t="s">
        <v>4560</v>
      </c>
      <c r="J740" t="s">
        <v>4561</v>
      </c>
      <c r="K740" s="18">
        <v>1.5904852158</v>
      </c>
      <c r="L740" t="s">
        <v>64</v>
      </c>
      <c r="M740" t="s">
        <v>4560</v>
      </c>
      <c r="N740" t="s">
        <v>4562</v>
      </c>
      <c r="O740" s="18">
        <v>1.7956093870000001</v>
      </c>
      <c r="P740" t="s">
        <v>387</v>
      </c>
      <c r="Q740" t="s">
        <v>388</v>
      </c>
      <c r="R740" t="s">
        <v>389</v>
      </c>
      <c r="S740" s="18">
        <v>253.28213610649999</v>
      </c>
      <c r="T740" t="s">
        <v>253</v>
      </c>
      <c r="U740" t="s">
        <v>65</v>
      </c>
      <c r="V740" t="s">
        <v>254</v>
      </c>
      <c r="W740" s="18">
        <v>58.341525771000001</v>
      </c>
      <c r="X740" t="s">
        <v>64</v>
      </c>
      <c r="Y740" t="s">
        <v>4563</v>
      </c>
      <c r="Z740" t="s">
        <v>4564</v>
      </c>
      <c r="AA740" s="18">
        <v>1.1788436760000001</v>
      </c>
      <c r="AB740" t="s">
        <v>4559</v>
      </c>
      <c r="AC740" t="s">
        <v>388</v>
      </c>
      <c r="AD740" t="s">
        <v>4565</v>
      </c>
      <c r="AE740" s="18">
        <v>1.6612082899999998E-2</v>
      </c>
      <c r="AF740" t="s">
        <v>4566</v>
      </c>
      <c r="AG740" t="s">
        <v>388</v>
      </c>
      <c r="AH740" t="s">
        <v>4567</v>
      </c>
      <c r="AI740" s="18">
        <v>0.60678594279999998</v>
      </c>
      <c r="AJ740" t="s">
        <v>4568</v>
      </c>
      <c r="AK740" t="s">
        <v>388</v>
      </c>
      <c r="AL740" t="s">
        <v>4569</v>
      </c>
      <c r="AM740" t="s">
        <v>4566</v>
      </c>
      <c r="AN740" t="s">
        <v>388</v>
      </c>
      <c r="AO740" t="s">
        <v>4567</v>
      </c>
      <c r="AP740" s="18">
        <v>1.6612082899999998E-2</v>
      </c>
      <c r="AQ740" t="s">
        <v>123</v>
      </c>
      <c r="AR740" t="b">
        <f>ISNUMBER(SEARCH('Consulta Por Puntos Baloto'!$E$5,B740,1))</f>
        <v>0</v>
      </c>
      <c r="AS740">
        <f t="shared" si="22"/>
        <v>31</v>
      </c>
      <c r="AT740" t="str">
        <f t="shared" si="23"/>
        <v>Punto pago</v>
      </c>
    </row>
    <row r="741" spans="1:46">
      <c r="A741" t="s">
        <v>4570</v>
      </c>
      <c r="B741" t="s">
        <v>4571</v>
      </c>
      <c r="C741" s="18">
        <v>0.17593382320000001</v>
      </c>
      <c r="D741" t="s">
        <v>239</v>
      </c>
      <c r="E741" t="s">
        <v>62</v>
      </c>
      <c r="F741" t="s">
        <v>240</v>
      </c>
      <c r="G741" s="18">
        <v>0.19052441640000001</v>
      </c>
      <c r="H741" t="s">
        <v>71</v>
      </c>
      <c r="I741" t="s">
        <v>65</v>
      </c>
      <c r="J741" t="s">
        <v>72</v>
      </c>
      <c r="K741" s="18">
        <v>2.3539042697000001</v>
      </c>
      <c r="L741" t="s">
        <v>241</v>
      </c>
      <c r="M741" t="s">
        <v>65</v>
      </c>
      <c r="N741" t="s">
        <v>242</v>
      </c>
      <c r="O741" s="18">
        <v>8.8683792345000008</v>
      </c>
      <c r="P741" t="s">
        <v>67</v>
      </c>
      <c r="Q741" t="s">
        <v>62</v>
      </c>
      <c r="R741" t="s">
        <v>68</v>
      </c>
      <c r="S741" s="18">
        <v>4.2195198020999998</v>
      </c>
      <c r="T741" t="s">
        <v>69</v>
      </c>
      <c r="U741" t="s">
        <v>65</v>
      </c>
      <c r="V741" t="s">
        <v>70</v>
      </c>
      <c r="W741" s="18">
        <v>0.1992395454</v>
      </c>
      <c r="X741" t="s">
        <v>71</v>
      </c>
      <c r="Y741" t="s">
        <v>65</v>
      </c>
      <c r="Z741" t="s">
        <v>72</v>
      </c>
      <c r="AA741" s="18">
        <v>0.18927528730000001</v>
      </c>
      <c r="AB741" t="s">
        <v>243</v>
      </c>
      <c r="AC741" t="s">
        <v>62</v>
      </c>
      <c r="AD741" t="s">
        <v>244</v>
      </c>
      <c r="AE741" s="18">
        <v>0.10576138039999999</v>
      </c>
      <c r="AF741" t="s">
        <v>4572</v>
      </c>
      <c r="AG741" t="s">
        <v>62</v>
      </c>
      <c r="AH741" t="s">
        <v>4573</v>
      </c>
      <c r="AI741" s="18">
        <v>1.15188953E-2</v>
      </c>
      <c r="AJ741" t="s">
        <v>247</v>
      </c>
      <c r="AK741" t="s">
        <v>62</v>
      </c>
      <c r="AL741" t="s">
        <v>248</v>
      </c>
      <c r="AM741" t="s">
        <v>247</v>
      </c>
      <c r="AN741" t="s">
        <v>62</v>
      </c>
      <c r="AO741" t="s">
        <v>248</v>
      </c>
      <c r="AP741" s="18">
        <v>1.15188953E-2</v>
      </c>
      <c r="AQ741" t="s">
        <v>123</v>
      </c>
      <c r="AR741" t="b">
        <f>ISNUMBER(SEARCH('Consulta Por Puntos Baloto'!$E$5,B741,1))</f>
        <v>0</v>
      </c>
      <c r="AS741">
        <f t="shared" si="22"/>
        <v>35</v>
      </c>
      <c r="AT741" t="str">
        <f t="shared" si="23"/>
        <v>Punto red</v>
      </c>
    </row>
    <row r="742" spans="1:46">
      <c r="A742" t="s">
        <v>4574</v>
      </c>
      <c r="B742" t="s">
        <v>4575</v>
      </c>
      <c r="C742" s="18">
        <v>0.2318415318</v>
      </c>
      <c r="D742" t="s">
        <v>239</v>
      </c>
      <c r="E742" t="s">
        <v>62</v>
      </c>
      <c r="F742" t="s">
        <v>240</v>
      </c>
      <c r="G742" s="18">
        <v>0.27363695110000003</v>
      </c>
      <c r="H742" t="s">
        <v>71</v>
      </c>
      <c r="I742" t="s">
        <v>65</v>
      </c>
      <c r="J742" t="s">
        <v>72</v>
      </c>
      <c r="K742" s="18">
        <v>2.4300523897000001</v>
      </c>
      <c r="L742" t="s">
        <v>241</v>
      </c>
      <c r="M742" t="s">
        <v>65</v>
      </c>
      <c r="N742" t="s">
        <v>242</v>
      </c>
      <c r="O742" s="18">
        <v>8.8190751154000004</v>
      </c>
      <c r="P742" t="s">
        <v>67</v>
      </c>
      <c r="Q742" t="s">
        <v>62</v>
      </c>
      <c r="R742" t="s">
        <v>68</v>
      </c>
      <c r="S742" s="18">
        <v>4.1454645124000002</v>
      </c>
      <c r="T742" t="s">
        <v>69</v>
      </c>
      <c r="U742" t="s">
        <v>65</v>
      </c>
      <c r="V742" t="s">
        <v>70</v>
      </c>
      <c r="W742" s="18">
        <v>0.28262250550000001</v>
      </c>
      <c r="X742" t="s">
        <v>71</v>
      </c>
      <c r="Y742" t="s">
        <v>65</v>
      </c>
      <c r="Z742" t="s">
        <v>72</v>
      </c>
      <c r="AA742" s="18">
        <v>0.27203137910000003</v>
      </c>
      <c r="AB742" t="s">
        <v>243</v>
      </c>
      <c r="AC742" t="s">
        <v>62</v>
      </c>
      <c r="AD742" t="s">
        <v>244</v>
      </c>
      <c r="AE742" s="18">
        <v>0.107018266</v>
      </c>
      <c r="AF742" t="s">
        <v>4576</v>
      </c>
      <c r="AG742" t="s">
        <v>62</v>
      </c>
      <c r="AH742" t="s">
        <v>4577</v>
      </c>
      <c r="AI742" s="18">
        <v>0.10641061490000001</v>
      </c>
      <c r="AJ742" t="s">
        <v>247</v>
      </c>
      <c r="AK742" t="s">
        <v>62</v>
      </c>
      <c r="AL742" t="s">
        <v>248</v>
      </c>
      <c r="AM742" t="s">
        <v>247</v>
      </c>
      <c r="AN742" t="s">
        <v>62</v>
      </c>
      <c r="AO742" t="s">
        <v>248</v>
      </c>
      <c r="AP742" s="18">
        <v>0.10641061490000001</v>
      </c>
      <c r="AQ742" t="s">
        <v>123</v>
      </c>
      <c r="AR742" t="b">
        <f>ISNUMBER(SEARCH('Consulta Por Puntos Baloto'!$E$5,B742,1))</f>
        <v>0</v>
      </c>
      <c r="AS742">
        <f t="shared" si="22"/>
        <v>35</v>
      </c>
      <c r="AT742" t="str">
        <f t="shared" si="23"/>
        <v>Punto red</v>
      </c>
    </row>
    <row r="743" spans="1:46">
      <c r="A743" t="s">
        <v>4578</v>
      </c>
      <c r="B743" t="s">
        <v>4579</v>
      </c>
      <c r="C743" s="18">
        <v>2.0392207794999999</v>
      </c>
      <c r="D743" t="s">
        <v>4580</v>
      </c>
      <c r="E743" t="s">
        <v>83</v>
      </c>
      <c r="F743" t="s">
        <v>4581</v>
      </c>
      <c r="G743" s="18">
        <v>1.0313761128000001</v>
      </c>
      <c r="H743" t="s">
        <v>4582</v>
      </c>
      <c r="I743" t="s">
        <v>86</v>
      </c>
      <c r="J743" t="s">
        <v>4583</v>
      </c>
      <c r="K743" s="18">
        <v>1.2451217504000001</v>
      </c>
      <c r="L743" t="s">
        <v>64</v>
      </c>
      <c r="M743" t="s">
        <v>86</v>
      </c>
      <c r="N743" t="s">
        <v>402</v>
      </c>
      <c r="O743" s="18">
        <v>1.2451217504000001</v>
      </c>
      <c r="P743" t="s">
        <v>403</v>
      </c>
      <c r="Q743" t="s">
        <v>83</v>
      </c>
      <c r="R743" t="s">
        <v>404</v>
      </c>
      <c r="S743" s="18">
        <v>2.2149467229000002</v>
      </c>
      <c r="T743" t="s">
        <v>85</v>
      </c>
      <c r="U743" t="s">
        <v>86</v>
      </c>
      <c r="V743" t="s">
        <v>87</v>
      </c>
      <c r="W743" s="18">
        <v>2.1245439936000001</v>
      </c>
      <c r="X743" t="s">
        <v>4584</v>
      </c>
      <c r="Y743" t="s">
        <v>86</v>
      </c>
      <c r="Z743" t="s">
        <v>4585</v>
      </c>
      <c r="AA743" s="18">
        <v>1.8050949588</v>
      </c>
      <c r="AB743" t="s">
        <v>4586</v>
      </c>
      <c r="AC743" t="s">
        <v>83</v>
      </c>
      <c r="AD743" t="s">
        <v>4587</v>
      </c>
      <c r="AE743" s="18">
        <v>0.71961062600000003</v>
      </c>
      <c r="AF743" t="s">
        <v>4588</v>
      </c>
      <c r="AG743" t="s">
        <v>83</v>
      </c>
      <c r="AH743" t="s">
        <v>4589</v>
      </c>
      <c r="AI743" s="18">
        <v>0</v>
      </c>
      <c r="AJ743" t="s">
        <v>4590</v>
      </c>
      <c r="AK743" t="s">
        <v>83</v>
      </c>
      <c r="AL743" t="s">
        <v>4591</v>
      </c>
      <c r="AM743" t="s">
        <v>4590</v>
      </c>
      <c r="AN743" t="s">
        <v>83</v>
      </c>
      <c r="AO743" t="s">
        <v>4591</v>
      </c>
      <c r="AP743" s="18">
        <v>0</v>
      </c>
      <c r="AQ743" t="e">
        <v>#N/A</v>
      </c>
      <c r="AR743" t="b">
        <f>ISNUMBER(SEARCH('Consulta Por Puntos Baloto'!$E$5,B743,1))</f>
        <v>0</v>
      </c>
      <c r="AS743">
        <f t="shared" si="22"/>
        <v>35</v>
      </c>
      <c r="AT743" t="str">
        <f t="shared" si="23"/>
        <v>Punto red</v>
      </c>
    </row>
    <row r="744" spans="1:46">
      <c r="A744" t="s">
        <v>4592</v>
      </c>
      <c r="B744" t="s">
        <v>4593</v>
      </c>
      <c r="C744" s="18">
        <v>2.0320633205999998</v>
      </c>
      <c r="D744" t="s">
        <v>2585</v>
      </c>
      <c r="E744" t="s">
        <v>128</v>
      </c>
      <c r="F744" t="s">
        <v>2586</v>
      </c>
      <c r="G744" s="18">
        <v>0.95306695279999998</v>
      </c>
      <c r="H744" t="s">
        <v>64</v>
      </c>
      <c r="I744" t="s">
        <v>130</v>
      </c>
      <c r="J744" t="s">
        <v>2627</v>
      </c>
      <c r="K744" s="18">
        <v>1.9192794273</v>
      </c>
      <c r="L744" t="s">
        <v>64</v>
      </c>
      <c r="M744" t="s">
        <v>130</v>
      </c>
      <c r="N744" t="s">
        <v>2587</v>
      </c>
      <c r="O744" s="18">
        <v>1.4891316023000001</v>
      </c>
      <c r="P744" t="s">
        <v>2588</v>
      </c>
      <c r="Q744" t="s">
        <v>134</v>
      </c>
      <c r="R744" t="s">
        <v>2589</v>
      </c>
      <c r="S744" s="18">
        <v>2.9496340715999998</v>
      </c>
      <c r="T744" t="s">
        <v>311</v>
      </c>
      <c r="U744" t="s">
        <v>130</v>
      </c>
      <c r="V744" t="s">
        <v>312</v>
      </c>
      <c r="W744" s="18">
        <v>1.0069563450000001</v>
      </c>
      <c r="X744" t="s">
        <v>64</v>
      </c>
      <c r="Y744" t="s">
        <v>130</v>
      </c>
      <c r="Z744" t="s">
        <v>2627</v>
      </c>
      <c r="AA744" s="18">
        <v>1.5301062616000001</v>
      </c>
      <c r="AB744" t="s">
        <v>2628</v>
      </c>
      <c r="AC744" t="s">
        <v>128</v>
      </c>
      <c r="AD744" t="s">
        <v>2629</v>
      </c>
      <c r="AE744" s="18">
        <v>0.21639754080000001</v>
      </c>
      <c r="AF744" t="s">
        <v>4594</v>
      </c>
      <c r="AG744" t="s">
        <v>143</v>
      </c>
      <c r="AH744" t="s">
        <v>4595</v>
      </c>
      <c r="AI744" s="18">
        <v>0.71419335669999995</v>
      </c>
      <c r="AJ744" t="s">
        <v>4596</v>
      </c>
      <c r="AK744" t="s">
        <v>134</v>
      </c>
      <c r="AL744" t="s">
        <v>4597</v>
      </c>
      <c r="AM744" t="s">
        <v>4594</v>
      </c>
      <c r="AN744" t="s">
        <v>143</v>
      </c>
      <c r="AO744" t="s">
        <v>4595</v>
      </c>
      <c r="AP744" s="18">
        <v>0.21639754080000001</v>
      </c>
      <c r="AQ744" t="s">
        <v>123</v>
      </c>
      <c r="AR744" t="b">
        <f>ISNUMBER(SEARCH('Consulta Por Puntos Baloto'!$E$5,B744,1))</f>
        <v>0</v>
      </c>
      <c r="AS744">
        <f t="shared" si="22"/>
        <v>31</v>
      </c>
      <c r="AT744" t="str">
        <f t="shared" si="23"/>
        <v>Punto pago</v>
      </c>
    </row>
    <row r="745" spans="1:46">
      <c r="A745" t="s">
        <v>4598</v>
      </c>
      <c r="B745" t="s">
        <v>4599</v>
      </c>
      <c r="C745" s="18">
        <v>1.7809989828999999</v>
      </c>
      <c r="D745" t="s">
        <v>2585</v>
      </c>
      <c r="E745" t="s">
        <v>128</v>
      </c>
      <c r="F745" t="s">
        <v>2586</v>
      </c>
      <c r="G745" s="18">
        <v>0.62706132130000003</v>
      </c>
      <c r="H745" t="s">
        <v>64</v>
      </c>
      <c r="I745" t="s">
        <v>130</v>
      </c>
      <c r="J745" t="s">
        <v>4600</v>
      </c>
      <c r="K745" s="18">
        <v>1.4433892334</v>
      </c>
      <c r="L745" t="s">
        <v>64</v>
      </c>
      <c r="M745" t="s">
        <v>130</v>
      </c>
      <c r="N745" t="s">
        <v>2587</v>
      </c>
      <c r="O745" s="18">
        <v>1.1337765227000001</v>
      </c>
      <c r="P745" t="s">
        <v>2588</v>
      </c>
      <c r="Q745" t="s">
        <v>134</v>
      </c>
      <c r="R745" t="s">
        <v>2589</v>
      </c>
      <c r="S745" s="18">
        <v>2.7108972486999998</v>
      </c>
      <c r="T745" t="s">
        <v>807</v>
      </c>
      <c r="U745" t="s">
        <v>130</v>
      </c>
      <c r="V745" t="s">
        <v>808</v>
      </c>
      <c r="W745" s="18">
        <v>1.3431579601999999</v>
      </c>
      <c r="X745" t="s">
        <v>64</v>
      </c>
      <c r="Y745" t="s">
        <v>130</v>
      </c>
      <c r="Z745" t="s">
        <v>2627</v>
      </c>
      <c r="AA745" s="18">
        <v>1.2569629842000001</v>
      </c>
      <c r="AB745" t="s">
        <v>2592</v>
      </c>
      <c r="AC745" t="s">
        <v>128</v>
      </c>
      <c r="AD745" t="s">
        <v>2593</v>
      </c>
      <c r="AE745" s="18">
        <v>0</v>
      </c>
      <c r="AF745" t="s">
        <v>4601</v>
      </c>
      <c r="AG745" t="s">
        <v>143</v>
      </c>
      <c r="AH745" t="s">
        <v>4602</v>
      </c>
      <c r="AI745" s="18">
        <v>0.63744263670000001</v>
      </c>
      <c r="AJ745" t="s">
        <v>4603</v>
      </c>
      <c r="AK745" t="s">
        <v>134</v>
      </c>
      <c r="AL745" t="s">
        <v>4604</v>
      </c>
      <c r="AM745" t="s">
        <v>4601</v>
      </c>
      <c r="AN745" t="s">
        <v>143</v>
      </c>
      <c r="AO745" t="s">
        <v>4602</v>
      </c>
      <c r="AP745" s="18">
        <v>0</v>
      </c>
      <c r="AQ745" t="s">
        <v>123</v>
      </c>
      <c r="AR745" t="b">
        <f>ISNUMBER(SEARCH('Consulta Por Puntos Baloto'!$E$5,B745,1))</f>
        <v>0</v>
      </c>
      <c r="AS745">
        <f t="shared" si="22"/>
        <v>31</v>
      </c>
      <c r="AT745" t="str">
        <f t="shared" si="23"/>
        <v>Punto pago</v>
      </c>
    </row>
    <row r="746" spans="1:46">
      <c r="A746" t="s">
        <v>4605</v>
      </c>
      <c r="B746" t="s">
        <v>4606</v>
      </c>
      <c r="C746" s="18">
        <v>1.0545484349000001</v>
      </c>
      <c r="D746" t="s">
        <v>584</v>
      </c>
      <c r="E746" t="s">
        <v>128</v>
      </c>
      <c r="F746" t="s">
        <v>585</v>
      </c>
      <c r="G746" s="18">
        <v>0.67461251109999998</v>
      </c>
      <c r="H746" t="s">
        <v>64</v>
      </c>
      <c r="I746" t="s">
        <v>130</v>
      </c>
      <c r="J746" t="s">
        <v>714</v>
      </c>
      <c r="K746" s="18">
        <v>0.67461251109999998</v>
      </c>
      <c r="L746" t="s">
        <v>64</v>
      </c>
      <c r="M746" t="s">
        <v>130</v>
      </c>
      <c r="N746" t="s">
        <v>714</v>
      </c>
      <c r="O746" s="18">
        <v>1.4262350637000001</v>
      </c>
      <c r="P746" t="s">
        <v>588</v>
      </c>
      <c r="Q746" t="s">
        <v>134</v>
      </c>
      <c r="R746" t="s">
        <v>589</v>
      </c>
      <c r="S746" s="18">
        <v>1.7440210456</v>
      </c>
      <c r="T746" t="s">
        <v>469</v>
      </c>
      <c r="U746" t="s">
        <v>130</v>
      </c>
      <c r="V746" t="s">
        <v>470</v>
      </c>
      <c r="W746" s="18">
        <v>1.4627590210999999</v>
      </c>
      <c r="X746" t="s">
        <v>64</v>
      </c>
      <c r="Y746" t="s">
        <v>130</v>
      </c>
      <c r="Z746" t="s">
        <v>590</v>
      </c>
      <c r="AA746" s="18">
        <v>1.7440210456</v>
      </c>
      <c r="AB746" t="s">
        <v>591</v>
      </c>
      <c r="AC746" t="s">
        <v>128</v>
      </c>
      <c r="AD746" t="s">
        <v>592</v>
      </c>
      <c r="AE746" s="18">
        <v>4.1773438900000001E-2</v>
      </c>
      <c r="AF746" t="s">
        <v>4607</v>
      </c>
      <c r="AG746" t="s">
        <v>143</v>
      </c>
      <c r="AH746" t="s">
        <v>4608</v>
      </c>
      <c r="AI746" s="18">
        <v>0.2120475889</v>
      </c>
      <c r="AJ746" t="s">
        <v>4609</v>
      </c>
      <c r="AK746" t="s">
        <v>134</v>
      </c>
      <c r="AL746" t="s">
        <v>4610</v>
      </c>
      <c r="AM746" t="s">
        <v>4607</v>
      </c>
      <c r="AN746" t="s">
        <v>143</v>
      </c>
      <c r="AO746" t="s">
        <v>4608</v>
      </c>
      <c r="AP746" s="18">
        <v>4.1773438900000001E-2</v>
      </c>
      <c r="AQ746" t="s">
        <v>123</v>
      </c>
      <c r="AR746" t="b">
        <f>ISNUMBER(SEARCH('Consulta Por Puntos Baloto'!$E$5,B746,1))</f>
        <v>0</v>
      </c>
      <c r="AS746">
        <f t="shared" si="22"/>
        <v>31</v>
      </c>
      <c r="AT746" t="str">
        <f t="shared" si="23"/>
        <v>Punto pago</v>
      </c>
    </row>
    <row r="747" spans="1:46">
      <c r="A747" t="s">
        <v>4611</v>
      </c>
      <c r="B747" t="s">
        <v>4612</v>
      </c>
      <c r="C747" s="18">
        <v>0.9937075943</v>
      </c>
      <c r="D747" t="s">
        <v>4187</v>
      </c>
      <c r="E747" t="s">
        <v>62</v>
      </c>
      <c r="F747" t="s">
        <v>4188</v>
      </c>
      <c r="G747" s="18">
        <v>1.1897030475999999</v>
      </c>
      <c r="H747" t="s">
        <v>64</v>
      </c>
      <c r="I747" t="s">
        <v>65</v>
      </c>
      <c r="J747" t="s">
        <v>4122</v>
      </c>
      <c r="K747" s="18">
        <v>1.189620098</v>
      </c>
      <c r="L747" t="s">
        <v>4613</v>
      </c>
      <c r="M747" t="s">
        <v>65</v>
      </c>
      <c r="N747" t="s">
        <v>4123</v>
      </c>
      <c r="O747" s="18">
        <v>12.9587673909</v>
      </c>
      <c r="P747" t="s">
        <v>67</v>
      </c>
      <c r="Q747" t="s">
        <v>62</v>
      </c>
      <c r="R747" t="s">
        <v>68</v>
      </c>
      <c r="S747" s="18">
        <v>8.9082928667000001</v>
      </c>
      <c r="T747" t="s">
        <v>69</v>
      </c>
      <c r="U747" t="s">
        <v>65</v>
      </c>
      <c r="V747" t="s">
        <v>70</v>
      </c>
      <c r="W747" s="18">
        <v>3.1489918924999998</v>
      </c>
      <c r="X747" t="s">
        <v>241</v>
      </c>
      <c r="Y747" t="s">
        <v>65</v>
      </c>
      <c r="Z747" t="s">
        <v>242</v>
      </c>
      <c r="AA747" s="18">
        <v>0.92921899699999999</v>
      </c>
      <c r="AB747" s="19" t="s">
        <v>266</v>
      </c>
      <c r="AC747" t="s">
        <v>62</v>
      </c>
      <c r="AD747" t="s">
        <v>267</v>
      </c>
      <c r="AE747" s="18">
        <v>0.3879639681</v>
      </c>
      <c r="AF747" t="s">
        <v>4614</v>
      </c>
      <c r="AG747" t="s">
        <v>62</v>
      </c>
      <c r="AH747" t="s">
        <v>4615</v>
      </c>
      <c r="AI747" s="18">
        <v>0.16058103470000001</v>
      </c>
      <c r="AJ747" t="s">
        <v>4616</v>
      </c>
      <c r="AK747" t="s">
        <v>62</v>
      </c>
      <c r="AL747" t="s">
        <v>4617</v>
      </c>
      <c r="AM747" t="s">
        <v>4616</v>
      </c>
      <c r="AN747" t="s">
        <v>62</v>
      </c>
      <c r="AO747" t="s">
        <v>4617</v>
      </c>
      <c r="AP747" s="18">
        <v>0.16058103470000001</v>
      </c>
      <c r="AQ747" t="s">
        <v>123</v>
      </c>
      <c r="AR747" t="b">
        <f>ISNUMBER(SEARCH('Consulta Por Puntos Baloto'!$E$5,B747,1))</f>
        <v>0</v>
      </c>
      <c r="AS747">
        <f t="shared" si="22"/>
        <v>35</v>
      </c>
      <c r="AT747" t="str">
        <f t="shared" si="23"/>
        <v>Punto red</v>
      </c>
    </row>
    <row r="748" spans="1:46">
      <c r="A748" t="s">
        <v>4618</v>
      </c>
      <c r="B748" t="s">
        <v>4619</v>
      </c>
      <c r="C748" s="18">
        <v>23.4414833079</v>
      </c>
      <c r="D748" t="s">
        <v>4620</v>
      </c>
      <c r="E748" t="s">
        <v>4621</v>
      </c>
      <c r="F748" t="s">
        <v>4622</v>
      </c>
      <c r="G748" s="18">
        <v>31.997428473500001</v>
      </c>
      <c r="H748" t="s">
        <v>4623</v>
      </c>
      <c r="I748" t="s">
        <v>154</v>
      </c>
      <c r="J748" t="s">
        <v>4624</v>
      </c>
      <c r="K748" s="18">
        <v>32.772170287400002</v>
      </c>
      <c r="L748" t="s">
        <v>64</v>
      </c>
      <c r="M748" t="s">
        <v>154</v>
      </c>
      <c r="N748" t="s">
        <v>156</v>
      </c>
      <c r="O748" s="18">
        <v>32.837330448599999</v>
      </c>
      <c r="P748" t="s">
        <v>157</v>
      </c>
      <c r="Q748" t="s">
        <v>151</v>
      </c>
      <c r="R748" t="s">
        <v>158</v>
      </c>
      <c r="S748" s="18">
        <v>100.2526253218</v>
      </c>
      <c r="T748" t="s">
        <v>111</v>
      </c>
      <c r="U748" t="s">
        <v>112</v>
      </c>
      <c r="V748" t="s">
        <v>113</v>
      </c>
      <c r="W748" s="18">
        <v>31.996066541400001</v>
      </c>
      <c r="X748" t="s">
        <v>64</v>
      </c>
      <c r="Y748" t="s">
        <v>154</v>
      </c>
      <c r="Z748" t="s">
        <v>159</v>
      </c>
      <c r="AA748" s="18">
        <v>32.002265731100003</v>
      </c>
      <c r="AB748" s="19" t="s">
        <v>899</v>
      </c>
      <c r="AC748" t="s">
        <v>151</v>
      </c>
      <c r="AD748" t="s">
        <v>900</v>
      </c>
      <c r="AE748" s="18">
        <v>2.2509797599999999E-2</v>
      </c>
      <c r="AF748" t="s">
        <v>4625</v>
      </c>
      <c r="AG748" t="s">
        <v>4626</v>
      </c>
      <c r="AH748" t="s">
        <v>4627</v>
      </c>
      <c r="AI748" s="18">
        <v>18.68711296</v>
      </c>
      <c r="AJ748" t="s">
        <v>4628</v>
      </c>
      <c r="AK748" t="s">
        <v>4629</v>
      </c>
      <c r="AL748" t="s">
        <v>4630</v>
      </c>
      <c r="AM748" t="s">
        <v>4625</v>
      </c>
      <c r="AN748" t="s">
        <v>4626</v>
      </c>
      <c r="AO748" t="s">
        <v>4627</v>
      </c>
      <c r="AP748" s="18">
        <v>2.2509797599999999E-2</v>
      </c>
      <c r="AQ748" t="s">
        <v>123</v>
      </c>
      <c r="AR748" t="b">
        <f>ISNUMBER(SEARCH('Consulta Por Puntos Baloto'!$E$5,B748,1))</f>
        <v>0</v>
      </c>
      <c r="AS748">
        <f t="shared" si="22"/>
        <v>31</v>
      </c>
      <c r="AT748" t="str">
        <f t="shared" si="23"/>
        <v>Punto pago</v>
      </c>
    </row>
    <row r="749" spans="1:46">
      <c r="A749" t="s">
        <v>4631</v>
      </c>
      <c r="B749" t="s">
        <v>4632</v>
      </c>
      <c r="C749" s="18">
        <v>2.0427897807000002</v>
      </c>
      <c r="D749" t="s">
        <v>584</v>
      </c>
      <c r="E749" t="s">
        <v>128</v>
      </c>
      <c r="F749" t="s">
        <v>585</v>
      </c>
      <c r="G749" s="18">
        <v>0.78755932470000001</v>
      </c>
      <c r="H749" t="s">
        <v>64</v>
      </c>
      <c r="I749" t="s">
        <v>130</v>
      </c>
      <c r="J749" t="s">
        <v>1722</v>
      </c>
      <c r="K749" s="18">
        <v>1.0888734892</v>
      </c>
      <c r="L749" t="s">
        <v>64</v>
      </c>
      <c r="M749" t="s">
        <v>130</v>
      </c>
      <c r="N749" t="s">
        <v>629</v>
      </c>
      <c r="O749" s="18">
        <v>4.2422519662999996</v>
      </c>
      <c r="P749" t="s">
        <v>588</v>
      </c>
      <c r="Q749" t="s">
        <v>134</v>
      </c>
      <c r="R749" t="s">
        <v>589</v>
      </c>
      <c r="S749" s="18">
        <v>1.2374133209</v>
      </c>
      <c r="T749" t="s">
        <v>469</v>
      </c>
      <c r="U749" t="s">
        <v>130</v>
      </c>
      <c r="V749" t="s">
        <v>470</v>
      </c>
      <c r="W749" s="18">
        <v>4.0612344296999998</v>
      </c>
      <c r="X749" t="s">
        <v>64</v>
      </c>
      <c r="Y749" t="s">
        <v>130</v>
      </c>
      <c r="Z749" t="s">
        <v>690</v>
      </c>
      <c r="AA749" s="18">
        <v>1.2374133209</v>
      </c>
      <c r="AB749" t="s">
        <v>591</v>
      </c>
      <c r="AC749" t="s">
        <v>128</v>
      </c>
      <c r="AD749" t="s">
        <v>592</v>
      </c>
      <c r="AE749" s="18">
        <v>0</v>
      </c>
      <c r="AF749" t="s">
        <v>4633</v>
      </c>
      <c r="AG749" t="s">
        <v>143</v>
      </c>
      <c r="AH749" t="s">
        <v>4634</v>
      </c>
      <c r="AI749" s="18">
        <v>0</v>
      </c>
      <c r="AJ749" t="s">
        <v>4635</v>
      </c>
      <c r="AK749" t="s">
        <v>134</v>
      </c>
      <c r="AL749" t="s">
        <v>4636</v>
      </c>
      <c r="AM749" t="s">
        <v>4633</v>
      </c>
      <c r="AN749" t="s">
        <v>143</v>
      </c>
      <c r="AO749" t="s">
        <v>4634</v>
      </c>
      <c r="AP749" s="18">
        <v>0</v>
      </c>
      <c r="AQ749" t="e">
        <v>#N/A</v>
      </c>
      <c r="AR749" t="b">
        <f>ISNUMBER(SEARCH('Consulta Por Puntos Baloto'!$E$5,B749,1))</f>
        <v>0</v>
      </c>
      <c r="AS749">
        <f t="shared" si="22"/>
        <v>31</v>
      </c>
      <c r="AT749" t="str">
        <f t="shared" si="23"/>
        <v>Punto pago</v>
      </c>
    </row>
    <row r="750" spans="1:46">
      <c r="A750" t="s">
        <v>4631</v>
      </c>
      <c r="B750" t="s">
        <v>4632</v>
      </c>
      <c r="C750" s="18">
        <v>2.0427897807000002</v>
      </c>
      <c r="D750" t="s">
        <v>584</v>
      </c>
      <c r="E750" t="s">
        <v>128</v>
      </c>
      <c r="F750" t="s">
        <v>585</v>
      </c>
      <c r="G750" s="18">
        <v>0.78755932470000001</v>
      </c>
      <c r="H750" t="s">
        <v>64</v>
      </c>
      <c r="I750" t="s">
        <v>130</v>
      </c>
      <c r="J750" t="s">
        <v>1722</v>
      </c>
      <c r="K750" s="18">
        <v>1.0888734892</v>
      </c>
      <c r="L750" t="s">
        <v>64</v>
      </c>
      <c r="M750" t="s">
        <v>130</v>
      </c>
      <c r="N750" t="s">
        <v>629</v>
      </c>
      <c r="O750" s="18">
        <v>4.2422519662999996</v>
      </c>
      <c r="P750" t="s">
        <v>588</v>
      </c>
      <c r="Q750" t="s">
        <v>134</v>
      </c>
      <c r="R750" t="s">
        <v>589</v>
      </c>
      <c r="S750" s="18">
        <v>1.2374133209</v>
      </c>
      <c r="T750" t="s">
        <v>469</v>
      </c>
      <c r="U750" t="s">
        <v>130</v>
      </c>
      <c r="V750" t="s">
        <v>470</v>
      </c>
      <c r="W750" s="18">
        <v>4.0612344296999998</v>
      </c>
      <c r="X750" t="s">
        <v>64</v>
      </c>
      <c r="Y750" t="s">
        <v>130</v>
      </c>
      <c r="Z750" t="s">
        <v>690</v>
      </c>
      <c r="AA750" s="18">
        <v>1.2374133209</v>
      </c>
      <c r="AB750" t="s">
        <v>591</v>
      </c>
      <c r="AC750" t="s">
        <v>128</v>
      </c>
      <c r="AD750" t="s">
        <v>592</v>
      </c>
      <c r="AE750" s="18">
        <v>0</v>
      </c>
      <c r="AF750" t="s">
        <v>4633</v>
      </c>
      <c r="AG750" t="s">
        <v>143</v>
      </c>
      <c r="AH750" t="s">
        <v>4634</v>
      </c>
      <c r="AI750" s="18">
        <v>0</v>
      </c>
      <c r="AJ750" t="s">
        <v>4635</v>
      </c>
      <c r="AK750" t="s">
        <v>134</v>
      </c>
      <c r="AL750" t="s">
        <v>4636</v>
      </c>
      <c r="AM750" t="s">
        <v>4635</v>
      </c>
      <c r="AN750" t="s">
        <v>134</v>
      </c>
      <c r="AO750" t="s">
        <v>4636</v>
      </c>
      <c r="AP750" s="18">
        <v>0</v>
      </c>
      <c r="AQ750" t="e">
        <v>#N/A</v>
      </c>
      <c r="AR750" t="b">
        <f>ISNUMBER(SEARCH('Consulta Por Puntos Baloto'!$E$5,B750,1))</f>
        <v>0</v>
      </c>
      <c r="AS750">
        <f t="shared" si="22"/>
        <v>31</v>
      </c>
      <c r="AT750" t="str">
        <f t="shared" si="23"/>
        <v>Punto pago</v>
      </c>
    </row>
    <row r="751" spans="1:46">
      <c r="A751" t="s">
        <v>4637</v>
      </c>
      <c r="B751" t="s">
        <v>4638</v>
      </c>
      <c r="C751" s="18">
        <v>1.9266571668000001</v>
      </c>
      <c r="D751" t="s">
        <v>127</v>
      </c>
      <c r="E751" t="s">
        <v>128</v>
      </c>
      <c r="F751" t="s">
        <v>129</v>
      </c>
      <c r="G751" s="18">
        <v>1.8288148605000001</v>
      </c>
      <c r="H751" t="s">
        <v>64</v>
      </c>
      <c r="I751" t="s">
        <v>130</v>
      </c>
      <c r="J751" t="s">
        <v>1308</v>
      </c>
      <c r="K751" s="18">
        <v>3.6772452526000001</v>
      </c>
      <c r="L751" t="s">
        <v>64</v>
      </c>
      <c r="M751" t="s">
        <v>130</v>
      </c>
      <c r="N751" t="s">
        <v>370</v>
      </c>
      <c r="O751" s="18">
        <v>2.0512941772</v>
      </c>
      <c r="P751" t="s">
        <v>133</v>
      </c>
      <c r="Q751" t="s">
        <v>134</v>
      </c>
      <c r="R751" t="s">
        <v>135</v>
      </c>
      <c r="S751" s="18">
        <v>5.5940638559</v>
      </c>
      <c r="T751" t="s">
        <v>371</v>
      </c>
      <c r="U751" t="s">
        <v>130</v>
      </c>
      <c r="V751" t="s">
        <v>372</v>
      </c>
      <c r="W751" s="18">
        <v>5.0991134966000002</v>
      </c>
      <c r="X751" t="s">
        <v>64</v>
      </c>
      <c r="Y751" t="s">
        <v>130</v>
      </c>
      <c r="Z751" t="s">
        <v>373</v>
      </c>
      <c r="AA751" s="18">
        <v>2.0317489325000002</v>
      </c>
      <c r="AB751" t="s">
        <v>140</v>
      </c>
      <c r="AC751" t="s">
        <v>128</v>
      </c>
      <c r="AD751" t="s">
        <v>141</v>
      </c>
      <c r="AE751" s="18">
        <v>8.7155282700000003E-2</v>
      </c>
      <c r="AF751" t="s">
        <v>4639</v>
      </c>
      <c r="AG751" t="s">
        <v>143</v>
      </c>
      <c r="AH751" t="s">
        <v>4640</v>
      </c>
      <c r="AI751" s="18">
        <v>0.1110074714</v>
      </c>
      <c r="AJ751" t="s">
        <v>4641</v>
      </c>
      <c r="AK751" t="s">
        <v>134</v>
      </c>
      <c r="AL751" t="s">
        <v>4642</v>
      </c>
      <c r="AM751" t="s">
        <v>4639</v>
      </c>
      <c r="AN751" t="s">
        <v>143</v>
      </c>
      <c r="AO751" t="s">
        <v>4640</v>
      </c>
      <c r="AP751" s="18">
        <v>8.7155282700000003E-2</v>
      </c>
      <c r="AQ751" t="s">
        <v>123</v>
      </c>
      <c r="AR751" t="b">
        <f>ISNUMBER(SEARCH('Consulta Por Puntos Baloto'!$E$5,B751,1))</f>
        <v>0</v>
      </c>
      <c r="AS751">
        <f t="shared" si="22"/>
        <v>31</v>
      </c>
      <c r="AT751" t="str">
        <f t="shared" si="23"/>
        <v>Punto pago</v>
      </c>
    </row>
    <row r="752" spans="1:46">
      <c r="A752" t="s">
        <v>4643</v>
      </c>
      <c r="B752" t="s">
        <v>4644</v>
      </c>
      <c r="C752" s="18">
        <v>2.0868929755000001</v>
      </c>
      <c r="D752" t="s">
        <v>102</v>
      </c>
      <c r="E752" t="s">
        <v>103</v>
      </c>
      <c r="F752" t="s">
        <v>104</v>
      </c>
      <c r="G752" s="18">
        <v>1.7879209961</v>
      </c>
      <c r="H752" t="s">
        <v>251</v>
      </c>
      <c r="I752" t="s">
        <v>107</v>
      </c>
      <c r="J752" t="s">
        <v>252</v>
      </c>
      <c r="K752" s="18">
        <v>2.5742787884</v>
      </c>
      <c r="L752" t="s">
        <v>64</v>
      </c>
      <c r="M752" t="s">
        <v>107</v>
      </c>
      <c r="N752" t="s">
        <v>108</v>
      </c>
      <c r="O752" s="18">
        <v>3.1485859953999999</v>
      </c>
      <c r="P752" t="s">
        <v>109</v>
      </c>
      <c r="Q752" t="s">
        <v>103</v>
      </c>
      <c r="R752" t="s">
        <v>110</v>
      </c>
      <c r="S752" s="18">
        <v>150.06941459469999</v>
      </c>
      <c r="T752" t="s">
        <v>253</v>
      </c>
      <c r="U752" t="s">
        <v>65</v>
      </c>
      <c r="V752" t="s">
        <v>254</v>
      </c>
      <c r="W752" s="18">
        <v>148.64242239250001</v>
      </c>
      <c r="X752" t="s">
        <v>276</v>
      </c>
      <c r="Y752" t="s">
        <v>65</v>
      </c>
      <c r="Z752" t="s">
        <v>277</v>
      </c>
      <c r="AA752" s="18">
        <v>2.9054704148999999</v>
      </c>
      <c r="AB752" t="s">
        <v>115</v>
      </c>
      <c r="AC752" t="s">
        <v>103</v>
      </c>
      <c r="AD752" t="s">
        <v>116</v>
      </c>
      <c r="AE752" s="18">
        <v>0.59500715689999994</v>
      </c>
      <c r="AF752" t="s">
        <v>4645</v>
      </c>
      <c r="AG752" t="s">
        <v>103</v>
      </c>
      <c r="AH752" t="s">
        <v>4646</v>
      </c>
      <c r="AI752" s="18">
        <v>5.7396666000000002E-3</v>
      </c>
      <c r="AJ752" t="s">
        <v>4647</v>
      </c>
      <c r="AK752" t="s">
        <v>103</v>
      </c>
      <c r="AL752" t="s">
        <v>4648</v>
      </c>
      <c r="AM752" t="s">
        <v>4647</v>
      </c>
      <c r="AN752" t="s">
        <v>103</v>
      </c>
      <c r="AO752" t="s">
        <v>4648</v>
      </c>
      <c r="AP752" s="18">
        <v>5.7396666000000002E-3</v>
      </c>
      <c r="AQ752" t="s">
        <v>123</v>
      </c>
      <c r="AR752" t="b">
        <f>ISNUMBER(SEARCH('Consulta Por Puntos Baloto'!$E$5,B752,1))</f>
        <v>0</v>
      </c>
      <c r="AS752">
        <f t="shared" si="22"/>
        <v>35</v>
      </c>
      <c r="AT752" t="str">
        <f t="shared" si="23"/>
        <v>Punto red</v>
      </c>
    </row>
    <row r="753" spans="1:46">
      <c r="A753" t="s">
        <v>4649</v>
      </c>
      <c r="B753" t="s">
        <v>4650</v>
      </c>
      <c r="C753" s="18">
        <v>3.4165032129999999</v>
      </c>
      <c r="D753" t="s">
        <v>526</v>
      </c>
      <c r="E753" t="s">
        <v>128</v>
      </c>
      <c r="F753" t="s">
        <v>527</v>
      </c>
      <c r="G753" s="18">
        <v>0.64297197780000004</v>
      </c>
      <c r="H753" t="s">
        <v>64</v>
      </c>
      <c r="I753" t="s">
        <v>130</v>
      </c>
      <c r="J753" t="s">
        <v>2394</v>
      </c>
      <c r="K753" s="18">
        <v>1.2173732026999999</v>
      </c>
      <c r="L753" t="s">
        <v>64</v>
      </c>
      <c r="M753" t="s">
        <v>130</v>
      </c>
      <c r="N753" t="s">
        <v>529</v>
      </c>
      <c r="O753" s="18">
        <v>0.53554103750000004</v>
      </c>
      <c r="P753" t="s">
        <v>1300</v>
      </c>
      <c r="Q753" t="s">
        <v>134</v>
      </c>
      <c r="R753" t="s">
        <v>1301</v>
      </c>
      <c r="S753" s="18">
        <v>4.9800493676000004</v>
      </c>
      <c r="T753" t="s">
        <v>515</v>
      </c>
      <c r="U753" t="s">
        <v>130</v>
      </c>
      <c r="V753" t="s">
        <v>516</v>
      </c>
      <c r="W753" s="18">
        <v>2.3877110477999999</v>
      </c>
      <c r="X753" t="s">
        <v>64</v>
      </c>
      <c r="Y753" t="s">
        <v>130</v>
      </c>
      <c r="Z753" t="s">
        <v>532</v>
      </c>
      <c r="AA753" s="18">
        <v>1.5675840061999999</v>
      </c>
      <c r="AB753" t="s">
        <v>533</v>
      </c>
      <c r="AC753" t="s">
        <v>128</v>
      </c>
      <c r="AD753" t="s">
        <v>534</v>
      </c>
      <c r="AE753" s="18">
        <v>0.10701271079999999</v>
      </c>
      <c r="AF753" t="s">
        <v>4651</v>
      </c>
      <c r="AG753" t="s">
        <v>143</v>
      </c>
      <c r="AH753" t="s">
        <v>4652</v>
      </c>
      <c r="AI753" s="18">
        <v>0.113561405</v>
      </c>
      <c r="AJ753" t="s">
        <v>4653</v>
      </c>
      <c r="AK753" t="s">
        <v>134</v>
      </c>
      <c r="AL753" t="s">
        <v>4654</v>
      </c>
      <c r="AM753" t="s">
        <v>4651</v>
      </c>
      <c r="AN753" t="s">
        <v>143</v>
      </c>
      <c r="AO753" t="s">
        <v>4652</v>
      </c>
      <c r="AP753" s="18">
        <v>0.10701271079999999</v>
      </c>
      <c r="AQ753" t="s">
        <v>123</v>
      </c>
      <c r="AR753" t="b">
        <f>ISNUMBER(SEARCH('Consulta Por Puntos Baloto'!$E$5,B753,1))</f>
        <v>0</v>
      </c>
      <c r="AS753">
        <f t="shared" si="22"/>
        <v>31</v>
      </c>
      <c r="AT753" t="str">
        <f t="shared" si="23"/>
        <v>Punto pago</v>
      </c>
    </row>
    <row r="754" spans="1:46">
      <c r="A754" t="s">
        <v>4655</v>
      </c>
      <c r="B754" t="s">
        <v>4656</v>
      </c>
      <c r="C754" s="18">
        <v>4.1376018170000002</v>
      </c>
      <c r="D754" t="s">
        <v>526</v>
      </c>
      <c r="E754" t="s">
        <v>128</v>
      </c>
      <c r="F754" t="s">
        <v>527</v>
      </c>
      <c r="G754" s="18">
        <v>0.4209371603</v>
      </c>
      <c r="H754" t="s">
        <v>64</v>
      </c>
      <c r="I754" t="s">
        <v>130</v>
      </c>
      <c r="J754" t="s">
        <v>661</v>
      </c>
      <c r="K754" s="18">
        <v>1.8056598346999999</v>
      </c>
      <c r="L754" t="s">
        <v>64</v>
      </c>
      <c r="M754" t="s">
        <v>130</v>
      </c>
      <c r="N754" t="s">
        <v>529</v>
      </c>
      <c r="O754" s="18">
        <v>1.3552153788000001</v>
      </c>
      <c r="P754" t="s">
        <v>1300</v>
      </c>
      <c r="Q754" t="s">
        <v>134</v>
      </c>
      <c r="R754" t="s">
        <v>1301</v>
      </c>
      <c r="S754" s="18">
        <v>4.7704213380000002</v>
      </c>
      <c r="T754" t="s">
        <v>515</v>
      </c>
      <c r="U754" t="s">
        <v>130</v>
      </c>
      <c r="V754" t="s">
        <v>516</v>
      </c>
      <c r="W754" s="18">
        <v>3.1764631101999998</v>
      </c>
      <c r="X754" t="s">
        <v>64</v>
      </c>
      <c r="Y754" t="s">
        <v>130</v>
      </c>
      <c r="Z754" t="s">
        <v>532</v>
      </c>
      <c r="AA754" s="18">
        <v>2.1610381380999999</v>
      </c>
      <c r="AB754" t="s">
        <v>533</v>
      </c>
      <c r="AC754" t="s">
        <v>128</v>
      </c>
      <c r="AD754" t="s">
        <v>534</v>
      </c>
      <c r="AE754" s="18">
        <v>0.2108871068</v>
      </c>
      <c r="AF754" t="s">
        <v>4657</v>
      </c>
      <c r="AG754" t="s">
        <v>143</v>
      </c>
      <c r="AH754" t="s">
        <v>4658</v>
      </c>
      <c r="AI754" s="18">
        <v>5.01819976E-2</v>
      </c>
      <c r="AJ754" t="s">
        <v>4659</v>
      </c>
      <c r="AK754" t="s">
        <v>134</v>
      </c>
      <c r="AL754" t="s">
        <v>4660</v>
      </c>
      <c r="AM754" t="s">
        <v>4659</v>
      </c>
      <c r="AN754" t="s">
        <v>134</v>
      </c>
      <c r="AO754" t="s">
        <v>4660</v>
      </c>
      <c r="AP754" s="18">
        <v>5.01819976E-2</v>
      </c>
      <c r="AQ754" t="s">
        <v>123</v>
      </c>
      <c r="AR754" t="b">
        <f>ISNUMBER(SEARCH('Consulta Por Puntos Baloto'!$E$5,B754,1))</f>
        <v>0</v>
      </c>
      <c r="AS754">
        <f t="shared" si="22"/>
        <v>35</v>
      </c>
      <c r="AT754" t="str">
        <f t="shared" si="23"/>
        <v>Punto red</v>
      </c>
    </row>
    <row r="755" spans="1:46">
      <c r="A755" t="s">
        <v>4661</v>
      </c>
      <c r="B755" t="s">
        <v>4662</v>
      </c>
      <c r="C755" s="18">
        <v>10.6356178619</v>
      </c>
      <c r="D755" t="s">
        <v>4663</v>
      </c>
      <c r="E755" t="s">
        <v>4664</v>
      </c>
      <c r="F755" t="s">
        <v>4665</v>
      </c>
      <c r="G755" s="18">
        <v>16.3576748224</v>
      </c>
      <c r="H755" t="s">
        <v>64</v>
      </c>
      <c r="I755" t="s">
        <v>4008</v>
      </c>
      <c r="J755" t="s">
        <v>4009</v>
      </c>
      <c r="K755" s="18">
        <v>17.015146857000001</v>
      </c>
      <c r="L755" t="s">
        <v>4010</v>
      </c>
      <c r="M755" t="s">
        <v>4008</v>
      </c>
      <c r="N755" t="s">
        <v>4011</v>
      </c>
      <c r="O755" s="18">
        <v>36.353686057499999</v>
      </c>
      <c r="P755" t="s">
        <v>225</v>
      </c>
      <c r="Q755" t="s">
        <v>220</v>
      </c>
      <c r="R755" t="s">
        <v>226</v>
      </c>
      <c r="S755" s="18">
        <v>38.725395551699997</v>
      </c>
      <c r="T755" t="s">
        <v>227</v>
      </c>
      <c r="U755" t="s">
        <v>228</v>
      </c>
      <c r="V755" t="s">
        <v>229</v>
      </c>
      <c r="W755" s="18">
        <v>35.766424851499998</v>
      </c>
      <c r="X755" t="s">
        <v>64</v>
      </c>
      <c r="Y755" t="s">
        <v>4055</v>
      </c>
      <c r="Z755" t="s">
        <v>4056</v>
      </c>
      <c r="AA755" s="18">
        <v>16.343410997900001</v>
      </c>
      <c r="AB755" s="19" t="s">
        <v>4013</v>
      </c>
      <c r="AC755" t="s">
        <v>4014</v>
      </c>
      <c r="AD755" t="s">
        <v>4015</v>
      </c>
      <c r="AE755" s="18">
        <v>4.5750367E-3</v>
      </c>
      <c r="AF755" t="s">
        <v>4666</v>
      </c>
      <c r="AG755" t="s">
        <v>4667</v>
      </c>
      <c r="AH755" t="s">
        <v>4668</v>
      </c>
      <c r="AI755" s="18">
        <v>2.7238927900000001E-2</v>
      </c>
      <c r="AJ755" t="s">
        <v>4669</v>
      </c>
      <c r="AK755" t="s">
        <v>4670</v>
      </c>
      <c r="AL755" t="s">
        <v>4671</v>
      </c>
      <c r="AM755" t="s">
        <v>4666</v>
      </c>
      <c r="AN755" t="s">
        <v>4667</v>
      </c>
      <c r="AO755" t="s">
        <v>4668</v>
      </c>
      <c r="AP755" s="18">
        <v>4.5750367E-3</v>
      </c>
      <c r="AQ755" t="s">
        <v>123</v>
      </c>
      <c r="AR755" t="b">
        <f>ISNUMBER(SEARCH('Consulta Por Puntos Baloto'!$E$5,B755,1))</f>
        <v>0</v>
      </c>
      <c r="AS755">
        <f t="shared" si="22"/>
        <v>31</v>
      </c>
      <c r="AT755" t="str">
        <f t="shared" si="23"/>
        <v>Punto pago</v>
      </c>
    </row>
    <row r="756" spans="1:46">
      <c r="A756" t="s">
        <v>4672</v>
      </c>
      <c r="B756" t="s">
        <v>4673</v>
      </c>
      <c r="C756" s="18">
        <v>5.1840417309999998</v>
      </c>
      <c r="D756" t="s">
        <v>526</v>
      </c>
      <c r="E756" t="s">
        <v>128</v>
      </c>
      <c r="F756" t="s">
        <v>527</v>
      </c>
      <c r="G756" s="18">
        <v>0.88644591419999996</v>
      </c>
      <c r="H756" t="s">
        <v>64</v>
      </c>
      <c r="I756" t="s">
        <v>130</v>
      </c>
      <c r="J756" t="s">
        <v>779</v>
      </c>
      <c r="K756" s="18">
        <v>2.8522656189000002</v>
      </c>
      <c r="L756" t="s">
        <v>64</v>
      </c>
      <c r="M756" t="s">
        <v>130</v>
      </c>
      <c r="N756" t="s">
        <v>529</v>
      </c>
      <c r="O756" s="18">
        <v>0.86869644479999997</v>
      </c>
      <c r="P756" t="s">
        <v>530</v>
      </c>
      <c r="Q756" t="s">
        <v>134</v>
      </c>
      <c r="R756" t="s">
        <v>531</v>
      </c>
      <c r="S756" s="18">
        <v>4.1770816110000002</v>
      </c>
      <c r="T756" t="s">
        <v>515</v>
      </c>
      <c r="U756" t="s">
        <v>130</v>
      </c>
      <c r="V756" t="s">
        <v>516</v>
      </c>
      <c r="W756" s="18">
        <v>4.0021865775999999</v>
      </c>
      <c r="X756" t="s">
        <v>64</v>
      </c>
      <c r="Y756" t="s">
        <v>130</v>
      </c>
      <c r="Z756" t="s">
        <v>532</v>
      </c>
      <c r="AA756" s="18">
        <v>2.7685713742</v>
      </c>
      <c r="AB756" t="s">
        <v>533</v>
      </c>
      <c r="AC756" t="s">
        <v>128</v>
      </c>
      <c r="AD756" t="s">
        <v>534</v>
      </c>
      <c r="AE756" s="18">
        <v>2.2113946299999999E-2</v>
      </c>
      <c r="AF756" t="s">
        <v>4674</v>
      </c>
      <c r="AG756" t="s">
        <v>143</v>
      </c>
      <c r="AH756" t="s">
        <v>4675</v>
      </c>
      <c r="AI756" s="18">
        <v>0</v>
      </c>
      <c r="AJ756" t="s">
        <v>4673</v>
      </c>
      <c r="AK756" t="s">
        <v>134</v>
      </c>
      <c r="AL756" t="s">
        <v>4676</v>
      </c>
      <c r="AM756" t="s">
        <v>4673</v>
      </c>
      <c r="AN756" t="s">
        <v>134</v>
      </c>
      <c r="AO756" t="s">
        <v>4676</v>
      </c>
      <c r="AP756" s="18">
        <v>0</v>
      </c>
      <c r="AQ756" t="s">
        <v>123</v>
      </c>
      <c r="AR756" t="b">
        <f>ISNUMBER(SEARCH('Consulta Por Puntos Baloto'!$E$5,B756,1))</f>
        <v>0</v>
      </c>
      <c r="AS756">
        <f t="shared" si="22"/>
        <v>35</v>
      </c>
      <c r="AT756" t="str">
        <f t="shared" si="23"/>
        <v>Punto red</v>
      </c>
    </row>
    <row r="757" spans="1:46">
      <c r="A757" t="s">
        <v>4677</v>
      </c>
      <c r="B757" t="s">
        <v>4678</v>
      </c>
      <c r="C757" s="18">
        <v>0.20694160880000001</v>
      </c>
      <c r="D757" t="s">
        <v>4679</v>
      </c>
      <c r="E757" t="s">
        <v>220</v>
      </c>
      <c r="F757" t="s">
        <v>4680</v>
      </c>
      <c r="G757" s="18">
        <v>0.51103302849999999</v>
      </c>
      <c r="H757" t="s">
        <v>4681</v>
      </c>
      <c r="I757" t="s">
        <v>223</v>
      </c>
      <c r="J757" t="s">
        <v>4682</v>
      </c>
      <c r="K757" s="18">
        <v>0.54658584850000003</v>
      </c>
      <c r="L757" t="s">
        <v>64</v>
      </c>
      <c r="M757" t="s">
        <v>223</v>
      </c>
      <c r="N757" t="s">
        <v>4683</v>
      </c>
      <c r="O757" s="18">
        <v>2.0450236026000002</v>
      </c>
      <c r="P757" t="s">
        <v>225</v>
      </c>
      <c r="Q757" t="s">
        <v>220</v>
      </c>
      <c r="R757" t="s">
        <v>226</v>
      </c>
      <c r="S757" s="18">
        <v>4.3507280052999997</v>
      </c>
      <c r="T757" t="s">
        <v>227</v>
      </c>
      <c r="U757" t="s">
        <v>228</v>
      </c>
      <c r="V757" t="s">
        <v>229</v>
      </c>
      <c r="W757" s="18">
        <v>1.1519917706</v>
      </c>
      <c r="X757" t="s">
        <v>4684</v>
      </c>
      <c r="Y757" t="s">
        <v>223</v>
      </c>
      <c r="Z757" t="s">
        <v>4685</v>
      </c>
      <c r="AA757" s="18">
        <v>1.1585608042</v>
      </c>
      <c r="AB757" s="19" t="s">
        <v>4686</v>
      </c>
      <c r="AC757" t="s">
        <v>220</v>
      </c>
      <c r="AD757" t="s">
        <v>4687</v>
      </c>
      <c r="AE757" s="18">
        <v>0.29513616539999998</v>
      </c>
      <c r="AF757" t="s">
        <v>4688</v>
      </c>
      <c r="AG757" t="s">
        <v>220</v>
      </c>
      <c r="AH757" t="s">
        <v>4689</v>
      </c>
      <c r="AI757" s="18">
        <v>8.3539887199999996E-2</v>
      </c>
      <c r="AJ757" t="s">
        <v>349</v>
      </c>
      <c r="AK757" t="s">
        <v>220</v>
      </c>
      <c r="AL757" t="s">
        <v>4690</v>
      </c>
      <c r="AM757" t="s">
        <v>349</v>
      </c>
      <c r="AN757" t="s">
        <v>220</v>
      </c>
      <c r="AO757" t="s">
        <v>4690</v>
      </c>
      <c r="AP757" s="18">
        <v>8.3539887199999996E-2</v>
      </c>
      <c r="AQ757" t="s">
        <v>123</v>
      </c>
      <c r="AR757" t="b">
        <f>ISNUMBER(SEARCH('Consulta Por Puntos Baloto'!$E$5,B757,1))</f>
        <v>0</v>
      </c>
      <c r="AS757">
        <f t="shared" si="22"/>
        <v>35</v>
      </c>
      <c r="AT757" t="str">
        <f t="shared" si="23"/>
        <v>Punto red</v>
      </c>
    </row>
    <row r="758" spans="1:46">
      <c r="A758" t="s">
        <v>4691</v>
      </c>
      <c r="B758" t="s">
        <v>4692</v>
      </c>
      <c r="C758" s="18">
        <v>0.75092992169999995</v>
      </c>
      <c r="D758" t="s">
        <v>1096</v>
      </c>
      <c r="E758" t="s">
        <v>128</v>
      </c>
      <c r="F758" t="s">
        <v>1097</v>
      </c>
      <c r="G758" s="18">
        <v>0.30502222150000002</v>
      </c>
      <c r="H758" t="s">
        <v>64</v>
      </c>
      <c r="I758" t="s">
        <v>130</v>
      </c>
      <c r="J758" t="s">
        <v>4693</v>
      </c>
      <c r="K758" s="18">
        <v>0.30502222150000002</v>
      </c>
      <c r="L758" t="s">
        <v>64</v>
      </c>
      <c r="M758" t="s">
        <v>130</v>
      </c>
      <c r="N758" t="s">
        <v>4693</v>
      </c>
      <c r="O758" s="18">
        <v>0.2747942907</v>
      </c>
      <c r="P758" t="s">
        <v>4368</v>
      </c>
      <c r="Q758" t="s">
        <v>134</v>
      </c>
      <c r="R758" t="s">
        <v>4369</v>
      </c>
      <c r="S758" s="18">
        <v>2.2780678312</v>
      </c>
      <c r="T758" t="s">
        <v>1086</v>
      </c>
      <c r="U758" t="s">
        <v>130</v>
      </c>
      <c r="V758" t="s">
        <v>1087</v>
      </c>
      <c r="W758" s="18">
        <v>0.67320739070000002</v>
      </c>
      <c r="X758" t="s">
        <v>2671</v>
      </c>
      <c r="Y758" t="s">
        <v>130</v>
      </c>
      <c r="Z758" t="s">
        <v>2672</v>
      </c>
      <c r="AA758" s="18">
        <v>0.67320739070000002</v>
      </c>
      <c r="AB758" t="s">
        <v>4694</v>
      </c>
      <c r="AC758" t="s">
        <v>128</v>
      </c>
      <c r="AD758" t="s">
        <v>4695</v>
      </c>
      <c r="AE758" s="18">
        <v>0.1850139288</v>
      </c>
      <c r="AF758" t="s">
        <v>4696</v>
      </c>
      <c r="AG758" t="s">
        <v>143</v>
      </c>
      <c r="AH758" t="s">
        <v>4697</v>
      </c>
      <c r="AI758" s="18">
        <v>1.9652456799999999E-2</v>
      </c>
      <c r="AJ758" t="s">
        <v>349</v>
      </c>
      <c r="AK758" t="s">
        <v>134</v>
      </c>
      <c r="AL758" t="s">
        <v>4698</v>
      </c>
      <c r="AM758" t="s">
        <v>349</v>
      </c>
      <c r="AN758" t="s">
        <v>134</v>
      </c>
      <c r="AO758" t="s">
        <v>4698</v>
      </c>
      <c r="AP758" s="18">
        <v>1.9652456799999999E-2</v>
      </c>
      <c r="AQ758" t="s">
        <v>123</v>
      </c>
      <c r="AR758" t="b">
        <f>ISNUMBER(SEARCH('Consulta Por Puntos Baloto'!$E$5,B758,1))</f>
        <v>0</v>
      </c>
      <c r="AS758">
        <f t="shared" si="22"/>
        <v>35</v>
      </c>
      <c r="AT758" t="str">
        <f t="shared" si="23"/>
        <v>Punto red</v>
      </c>
    </row>
    <row r="759" spans="1:46">
      <c r="A759" t="s">
        <v>4699</v>
      </c>
      <c r="B759" t="s">
        <v>4700</v>
      </c>
      <c r="C759" s="18">
        <v>0.81100225709999996</v>
      </c>
      <c r="D759" t="s">
        <v>986</v>
      </c>
      <c r="E759" t="s">
        <v>128</v>
      </c>
      <c r="F759" t="s">
        <v>987</v>
      </c>
      <c r="G759" s="18">
        <v>0.18227950979999999</v>
      </c>
      <c r="H759" t="s">
        <v>4701</v>
      </c>
      <c r="I759" t="s">
        <v>130</v>
      </c>
      <c r="J759" t="s">
        <v>4702</v>
      </c>
      <c r="K759" s="18">
        <v>1.0518597687</v>
      </c>
      <c r="L759" t="s">
        <v>990</v>
      </c>
      <c r="M759" t="s">
        <v>130</v>
      </c>
      <c r="N759" t="s">
        <v>991</v>
      </c>
      <c r="O759" s="18">
        <v>1.8646976003</v>
      </c>
      <c r="P759" t="s">
        <v>1398</v>
      </c>
      <c r="Q759" t="s">
        <v>134</v>
      </c>
      <c r="R759" t="s">
        <v>1399</v>
      </c>
      <c r="S759" s="18">
        <v>1.3305950914</v>
      </c>
      <c r="T759" t="s">
        <v>675</v>
      </c>
      <c r="U759" t="s">
        <v>130</v>
      </c>
      <c r="V759" t="s">
        <v>676</v>
      </c>
      <c r="W759" s="18">
        <v>0.41672553470000001</v>
      </c>
      <c r="X759" t="s">
        <v>64</v>
      </c>
      <c r="Y759" t="s">
        <v>130</v>
      </c>
      <c r="Z759" t="s">
        <v>994</v>
      </c>
      <c r="AA759" s="18">
        <v>0.18227950979999999</v>
      </c>
      <c r="AB759" t="s">
        <v>4703</v>
      </c>
      <c r="AC759" t="s">
        <v>128</v>
      </c>
      <c r="AD759" t="s">
        <v>4704</v>
      </c>
      <c r="AE759" s="18">
        <v>6.1075102999999999E-2</v>
      </c>
      <c r="AF759" t="s">
        <v>4705</v>
      </c>
      <c r="AG759" t="s">
        <v>143</v>
      </c>
      <c r="AH759" t="s">
        <v>4706</v>
      </c>
      <c r="AI759" s="18">
        <v>6.1075102999999999E-2</v>
      </c>
      <c r="AJ759" t="s">
        <v>4707</v>
      </c>
      <c r="AK759" t="s">
        <v>134</v>
      </c>
      <c r="AL759" t="s">
        <v>4708</v>
      </c>
      <c r="AM759" t="s">
        <v>4705</v>
      </c>
      <c r="AN759" t="s">
        <v>143</v>
      </c>
      <c r="AO759" t="s">
        <v>4706</v>
      </c>
      <c r="AP759" s="18">
        <v>6.1075102999999999E-2</v>
      </c>
      <c r="AQ759" t="s">
        <v>123</v>
      </c>
      <c r="AR759" t="b">
        <f>ISNUMBER(SEARCH('Consulta Por Puntos Baloto'!$E$5,B759,1))</f>
        <v>0</v>
      </c>
      <c r="AS759">
        <f t="shared" si="22"/>
        <v>31</v>
      </c>
      <c r="AT759" t="str">
        <f t="shared" si="23"/>
        <v>Punto pago</v>
      </c>
    </row>
    <row r="760" spans="1:46">
      <c r="A760" t="s">
        <v>4699</v>
      </c>
      <c r="B760" t="s">
        <v>4700</v>
      </c>
      <c r="C760" s="18">
        <v>0.81100225709999996</v>
      </c>
      <c r="D760" t="s">
        <v>986</v>
      </c>
      <c r="E760" t="s">
        <v>128</v>
      </c>
      <c r="F760" t="s">
        <v>987</v>
      </c>
      <c r="G760" s="18">
        <v>0.18227950979999999</v>
      </c>
      <c r="H760" t="s">
        <v>4701</v>
      </c>
      <c r="I760" t="s">
        <v>130</v>
      </c>
      <c r="J760" t="s">
        <v>4702</v>
      </c>
      <c r="K760" s="18">
        <v>1.0518597687</v>
      </c>
      <c r="L760" t="s">
        <v>990</v>
      </c>
      <c r="M760" t="s">
        <v>130</v>
      </c>
      <c r="N760" t="s">
        <v>991</v>
      </c>
      <c r="O760" s="18">
        <v>1.8646976003</v>
      </c>
      <c r="P760" t="s">
        <v>1398</v>
      </c>
      <c r="Q760" t="s">
        <v>134</v>
      </c>
      <c r="R760" t="s">
        <v>1399</v>
      </c>
      <c r="S760" s="18">
        <v>1.3305950914</v>
      </c>
      <c r="T760" t="s">
        <v>675</v>
      </c>
      <c r="U760" t="s">
        <v>130</v>
      </c>
      <c r="V760" t="s">
        <v>676</v>
      </c>
      <c r="W760" s="18">
        <v>0.41672553470000001</v>
      </c>
      <c r="X760" t="s">
        <v>64</v>
      </c>
      <c r="Y760" t="s">
        <v>130</v>
      </c>
      <c r="Z760" t="s">
        <v>994</v>
      </c>
      <c r="AA760" s="18">
        <v>0.18227950979999999</v>
      </c>
      <c r="AB760" t="s">
        <v>4703</v>
      </c>
      <c r="AC760" t="s">
        <v>128</v>
      </c>
      <c r="AD760" t="s">
        <v>4704</v>
      </c>
      <c r="AE760" s="18">
        <v>6.1075102999999999E-2</v>
      </c>
      <c r="AF760" t="s">
        <v>4705</v>
      </c>
      <c r="AG760" t="s">
        <v>143</v>
      </c>
      <c r="AH760" t="s">
        <v>4706</v>
      </c>
      <c r="AI760" s="18">
        <v>6.1075102999999999E-2</v>
      </c>
      <c r="AJ760" t="s">
        <v>4707</v>
      </c>
      <c r="AK760" t="s">
        <v>134</v>
      </c>
      <c r="AL760" t="s">
        <v>4708</v>
      </c>
      <c r="AM760" t="s">
        <v>4707</v>
      </c>
      <c r="AN760" t="s">
        <v>134</v>
      </c>
      <c r="AO760" t="s">
        <v>4708</v>
      </c>
      <c r="AP760" s="18">
        <v>6.1075102999999999E-2</v>
      </c>
      <c r="AQ760" t="s">
        <v>123</v>
      </c>
      <c r="AR760" t="b">
        <f>ISNUMBER(SEARCH('Consulta Por Puntos Baloto'!$E$5,B760,1))</f>
        <v>0</v>
      </c>
      <c r="AS760">
        <f t="shared" si="22"/>
        <v>31</v>
      </c>
      <c r="AT760" t="str">
        <f t="shared" si="23"/>
        <v>Punto pago</v>
      </c>
    </row>
    <row r="761" spans="1:46">
      <c r="A761" t="s">
        <v>4709</v>
      </c>
      <c r="B761" t="s">
        <v>4710</v>
      </c>
      <c r="C761" s="18">
        <v>3.0649304968000002</v>
      </c>
      <c r="D761" t="s">
        <v>584</v>
      </c>
      <c r="E761" t="s">
        <v>128</v>
      </c>
      <c r="F761" t="s">
        <v>585</v>
      </c>
      <c r="G761" s="18">
        <v>0.39987819479999998</v>
      </c>
      <c r="H761" t="s">
        <v>64</v>
      </c>
      <c r="I761" t="s">
        <v>130</v>
      </c>
      <c r="J761" t="s">
        <v>3622</v>
      </c>
      <c r="K761" s="18">
        <v>1.1923164990999999</v>
      </c>
      <c r="L761" t="s">
        <v>64</v>
      </c>
      <c r="M761" t="s">
        <v>130</v>
      </c>
      <c r="N761" t="s">
        <v>636</v>
      </c>
      <c r="O761" s="18">
        <v>1.3636341651999999</v>
      </c>
      <c r="P761" t="s">
        <v>699</v>
      </c>
      <c r="Q761" t="s">
        <v>134</v>
      </c>
      <c r="R761" t="s">
        <v>700</v>
      </c>
      <c r="S761" s="18">
        <v>3.5067569728999999</v>
      </c>
      <c r="T761" t="s">
        <v>469</v>
      </c>
      <c r="U761" t="s">
        <v>130</v>
      </c>
      <c r="V761" t="s">
        <v>470</v>
      </c>
      <c r="W761" s="18">
        <v>1.3622484698999999</v>
      </c>
      <c r="X761" t="s">
        <v>64</v>
      </c>
      <c r="Y761" t="s">
        <v>130</v>
      </c>
      <c r="Z761" t="s">
        <v>590</v>
      </c>
      <c r="AA761" s="18">
        <v>0.41468547449999998</v>
      </c>
      <c r="AB761" t="s">
        <v>691</v>
      </c>
      <c r="AC761" t="s">
        <v>128</v>
      </c>
      <c r="AD761" t="s">
        <v>692</v>
      </c>
      <c r="AE761" s="18">
        <v>9.3195406600000003E-2</v>
      </c>
      <c r="AF761" t="s">
        <v>4711</v>
      </c>
      <c r="AG761" t="s">
        <v>143</v>
      </c>
      <c r="AH761" t="s">
        <v>4712</v>
      </c>
      <c r="AI761" s="18">
        <v>9.7709061900000005E-2</v>
      </c>
      <c r="AJ761" t="s">
        <v>4713</v>
      </c>
      <c r="AK761" t="s">
        <v>134</v>
      </c>
      <c r="AL761" t="s">
        <v>4714</v>
      </c>
      <c r="AM761" t="s">
        <v>4711</v>
      </c>
      <c r="AN761" t="s">
        <v>143</v>
      </c>
      <c r="AO761" t="s">
        <v>4712</v>
      </c>
      <c r="AP761" s="18">
        <v>9.3195406600000003E-2</v>
      </c>
      <c r="AQ761" t="s">
        <v>123</v>
      </c>
      <c r="AR761" t="b">
        <f>ISNUMBER(SEARCH('Consulta Por Puntos Baloto'!$E$5,B761,1))</f>
        <v>0</v>
      </c>
      <c r="AS761">
        <f t="shared" si="22"/>
        <v>31</v>
      </c>
      <c r="AT761" t="str">
        <f t="shared" si="23"/>
        <v>Punto pago</v>
      </c>
    </row>
    <row r="762" spans="1:46">
      <c r="A762" t="s">
        <v>4715</v>
      </c>
      <c r="B762" t="s">
        <v>4716</v>
      </c>
      <c r="C762" s="18">
        <v>1.3457226302</v>
      </c>
      <c r="D762" t="s">
        <v>437</v>
      </c>
      <c r="E762" t="s">
        <v>128</v>
      </c>
      <c r="F762" t="s">
        <v>438</v>
      </c>
      <c r="G762" s="18">
        <v>0.42696097830000002</v>
      </c>
      <c r="H762" t="s">
        <v>565</v>
      </c>
      <c r="I762" t="s">
        <v>130</v>
      </c>
      <c r="J762" t="s">
        <v>566</v>
      </c>
      <c r="K762" s="18">
        <v>0.87115186680000001</v>
      </c>
      <c r="L762" t="s">
        <v>567</v>
      </c>
      <c r="M762" t="s">
        <v>130</v>
      </c>
      <c r="N762" t="s">
        <v>568</v>
      </c>
      <c r="O762" s="18">
        <v>0.87519550140000002</v>
      </c>
      <c r="P762" t="s">
        <v>441</v>
      </c>
      <c r="Q762" t="s">
        <v>134</v>
      </c>
      <c r="R762" t="s">
        <v>442</v>
      </c>
      <c r="S762" s="18">
        <v>2.4198604685</v>
      </c>
      <c r="T762" t="s">
        <v>136</v>
      </c>
      <c r="U762" t="s">
        <v>130</v>
      </c>
      <c r="V762" t="s">
        <v>137</v>
      </c>
      <c r="W762" s="18">
        <v>0.90647844509999997</v>
      </c>
      <c r="X762" t="s">
        <v>64</v>
      </c>
      <c r="Y762" t="s">
        <v>130</v>
      </c>
      <c r="Z762" t="s">
        <v>209</v>
      </c>
      <c r="AA762" s="18">
        <v>0.42696097830000002</v>
      </c>
      <c r="AB762" s="19" t="s">
        <v>443</v>
      </c>
      <c r="AC762" t="s">
        <v>128</v>
      </c>
      <c r="AD762" t="s">
        <v>444</v>
      </c>
      <c r="AE762" s="18">
        <v>4.9734758400000002E-2</v>
      </c>
      <c r="AF762" t="s">
        <v>951</v>
      </c>
      <c r="AG762" t="s">
        <v>143</v>
      </c>
      <c r="AH762" t="s">
        <v>952</v>
      </c>
      <c r="AI762" s="18">
        <v>0.26818790590000002</v>
      </c>
      <c r="AJ762" t="s">
        <v>931</v>
      </c>
      <c r="AK762" t="s">
        <v>134</v>
      </c>
      <c r="AL762" t="s">
        <v>932</v>
      </c>
      <c r="AM762" t="s">
        <v>951</v>
      </c>
      <c r="AN762" t="s">
        <v>143</v>
      </c>
      <c r="AO762" t="s">
        <v>952</v>
      </c>
      <c r="AP762" s="18">
        <v>4.9734758400000002E-2</v>
      </c>
      <c r="AQ762" t="s">
        <v>123</v>
      </c>
      <c r="AR762" t="b">
        <f>ISNUMBER(SEARCH('Consulta Por Puntos Baloto'!$E$5,B762,1))</f>
        <v>0</v>
      </c>
      <c r="AS762">
        <f t="shared" si="22"/>
        <v>31</v>
      </c>
      <c r="AT762" t="str">
        <f t="shared" si="23"/>
        <v>Punto pago</v>
      </c>
    </row>
    <row r="763" spans="1:46">
      <c r="A763" t="s">
        <v>4717</v>
      </c>
      <c r="B763" t="s">
        <v>4718</v>
      </c>
      <c r="C763" s="18">
        <v>0.7411690366</v>
      </c>
      <c r="D763" t="s">
        <v>986</v>
      </c>
      <c r="E763" t="s">
        <v>128</v>
      </c>
      <c r="F763" t="s">
        <v>987</v>
      </c>
      <c r="G763" s="18">
        <v>0.77157788120000004</v>
      </c>
      <c r="H763" t="s">
        <v>988</v>
      </c>
      <c r="I763" t="s">
        <v>130</v>
      </c>
      <c r="J763" t="s">
        <v>989</v>
      </c>
      <c r="K763" s="18">
        <v>1.3423417244</v>
      </c>
      <c r="L763" t="s">
        <v>990</v>
      </c>
      <c r="M763" t="s">
        <v>130</v>
      </c>
      <c r="N763" t="s">
        <v>991</v>
      </c>
      <c r="O763" s="18">
        <v>1.5844229686</v>
      </c>
      <c r="P763" t="s">
        <v>992</v>
      </c>
      <c r="Q763" t="s">
        <v>134</v>
      </c>
      <c r="R763" t="s">
        <v>993</v>
      </c>
      <c r="S763" s="18">
        <v>2.0971635088</v>
      </c>
      <c r="T763" t="s">
        <v>675</v>
      </c>
      <c r="U763" t="s">
        <v>130</v>
      </c>
      <c r="V763" t="s">
        <v>676</v>
      </c>
      <c r="W763" s="18">
        <v>1.1685979325</v>
      </c>
      <c r="X763" t="s">
        <v>64</v>
      </c>
      <c r="Y763" t="s">
        <v>130</v>
      </c>
      <c r="Z763" t="s">
        <v>677</v>
      </c>
      <c r="AA763" s="18">
        <v>0.77157788120000004</v>
      </c>
      <c r="AB763" t="s">
        <v>678</v>
      </c>
      <c r="AC763" t="s">
        <v>128</v>
      </c>
      <c r="AD763" t="s">
        <v>679</v>
      </c>
      <c r="AE763" s="18">
        <v>0.200628054</v>
      </c>
      <c r="AF763" t="s">
        <v>4719</v>
      </c>
      <c r="AG763" t="s">
        <v>143</v>
      </c>
      <c r="AH763" t="s">
        <v>4720</v>
      </c>
      <c r="AI763" s="18">
        <v>9.9048117699999993E-2</v>
      </c>
      <c r="AJ763" t="s">
        <v>2692</v>
      </c>
      <c r="AK763" t="s">
        <v>134</v>
      </c>
      <c r="AL763" t="s">
        <v>4721</v>
      </c>
      <c r="AM763" t="s">
        <v>2692</v>
      </c>
      <c r="AN763" t="s">
        <v>134</v>
      </c>
      <c r="AO763" t="s">
        <v>4721</v>
      </c>
      <c r="AP763" s="18">
        <v>9.9048117699999993E-2</v>
      </c>
      <c r="AQ763" t="s">
        <v>123</v>
      </c>
      <c r="AR763" t="b">
        <f>ISNUMBER(SEARCH('Consulta Por Puntos Baloto'!$E$5,B763,1))</f>
        <v>0</v>
      </c>
      <c r="AS763">
        <f t="shared" si="22"/>
        <v>35</v>
      </c>
      <c r="AT763" t="str">
        <f t="shared" si="23"/>
        <v>Punto red</v>
      </c>
    </row>
    <row r="764" spans="1:46">
      <c r="A764" t="s">
        <v>4722</v>
      </c>
      <c r="B764" t="s">
        <v>4723</v>
      </c>
      <c r="C764" s="18">
        <v>3.5281321333000002</v>
      </c>
      <c r="D764" t="s">
        <v>508</v>
      </c>
      <c r="E764" t="s">
        <v>509</v>
      </c>
      <c r="F764" t="s">
        <v>510</v>
      </c>
      <c r="G764" s="18">
        <v>0.96413661260000005</v>
      </c>
      <c r="H764" t="s">
        <v>64</v>
      </c>
      <c r="I764" t="s">
        <v>130</v>
      </c>
      <c r="J764" t="s">
        <v>728</v>
      </c>
      <c r="K764" s="18">
        <v>2.0853686093000001</v>
      </c>
      <c r="L764" t="s">
        <v>64</v>
      </c>
      <c r="M764" t="s">
        <v>112</v>
      </c>
      <c r="N764" t="s">
        <v>721</v>
      </c>
      <c r="O764" s="18">
        <v>1.6514214028</v>
      </c>
      <c r="P764" t="s">
        <v>513</v>
      </c>
      <c r="Q764" t="s">
        <v>509</v>
      </c>
      <c r="R764" t="s">
        <v>514</v>
      </c>
      <c r="S764" s="18">
        <v>1.185005007</v>
      </c>
      <c r="T764" t="s">
        <v>515</v>
      </c>
      <c r="U764" t="s">
        <v>130</v>
      </c>
      <c r="V764" t="s">
        <v>516</v>
      </c>
      <c r="W764" s="18">
        <v>4.3259830493999996</v>
      </c>
      <c r="X764" t="s">
        <v>64</v>
      </c>
      <c r="Y764" t="s">
        <v>130</v>
      </c>
      <c r="Z764" t="s">
        <v>517</v>
      </c>
      <c r="AA764" s="18">
        <v>1.185005007</v>
      </c>
      <c r="AB764" t="s">
        <v>518</v>
      </c>
      <c r="AC764" t="s">
        <v>128</v>
      </c>
      <c r="AD764" t="s">
        <v>519</v>
      </c>
      <c r="AE764" s="18">
        <v>0.2741648746</v>
      </c>
      <c r="AF764" t="s">
        <v>4724</v>
      </c>
      <c r="AG764" t="s">
        <v>143</v>
      </c>
      <c r="AH764" t="s">
        <v>4725</v>
      </c>
      <c r="AI764" s="18">
        <v>0.152342581</v>
      </c>
      <c r="AJ764" t="s">
        <v>4726</v>
      </c>
      <c r="AK764" t="s">
        <v>509</v>
      </c>
      <c r="AL764" t="s">
        <v>4727</v>
      </c>
      <c r="AM764" t="s">
        <v>4726</v>
      </c>
      <c r="AN764" t="s">
        <v>509</v>
      </c>
      <c r="AO764" t="s">
        <v>4727</v>
      </c>
      <c r="AP764" s="18">
        <v>0.152342581</v>
      </c>
      <c r="AQ764" t="s">
        <v>123</v>
      </c>
      <c r="AR764" t="b">
        <f>ISNUMBER(SEARCH('Consulta Por Puntos Baloto'!$E$5,B764,1))</f>
        <v>0</v>
      </c>
      <c r="AS764">
        <f t="shared" si="22"/>
        <v>35</v>
      </c>
      <c r="AT764" t="str">
        <f t="shared" si="23"/>
        <v>Punto red</v>
      </c>
    </row>
    <row r="765" spans="1:46">
      <c r="A765" t="s">
        <v>4728</v>
      </c>
      <c r="B765" t="s">
        <v>4729</v>
      </c>
      <c r="C765" s="18">
        <v>37.356352776500003</v>
      </c>
      <c r="D765" t="s">
        <v>4730</v>
      </c>
      <c r="E765" t="s">
        <v>4731</v>
      </c>
      <c r="F765" t="s">
        <v>4732</v>
      </c>
      <c r="G765" s="18">
        <v>137.70267607779999</v>
      </c>
      <c r="H765" t="s">
        <v>64</v>
      </c>
      <c r="I765" t="s">
        <v>107</v>
      </c>
      <c r="J765" t="s">
        <v>108</v>
      </c>
      <c r="K765" s="18">
        <v>137.70267607779999</v>
      </c>
      <c r="L765" t="s">
        <v>64</v>
      </c>
      <c r="M765" t="s">
        <v>107</v>
      </c>
      <c r="N765" t="s">
        <v>108</v>
      </c>
      <c r="O765" s="18">
        <v>87.200707537200003</v>
      </c>
      <c r="P765" t="s">
        <v>4733</v>
      </c>
      <c r="Q765" t="s">
        <v>4734</v>
      </c>
      <c r="R765" t="s">
        <v>4735</v>
      </c>
      <c r="S765" s="18">
        <v>233.7324608246</v>
      </c>
      <c r="T765" t="s">
        <v>253</v>
      </c>
      <c r="U765" t="s">
        <v>65</v>
      </c>
      <c r="V765" t="s">
        <v>254</v>
      </c>
      <c r="W765" s="18">
        <v>232.6450692148</v>
      </c>
      <c r="X765" t="s">
        <v>276</v>
      </c>
      <c r="Y765" t="s">
        <v>65</v>
      </c>
      <c r="Z765" t="s">
        <v>277</v>
      </c>
      <c r="AA765" s="18">
        <v>138.66682312399999</v>
      </c>
      <c r="AB765" t="s">
        <v>115</v>
      </c>
      <c r="AC765" t="s">
        <v>103</v>
      </c>
      <c r="AD765" t="s">
        <v>116</v>
      </c>
      <c r="AE765" s="18">
        <v>1.9885825900000001E-2</v>
      </c>
      <c r="AF765" t="s">
        <v>4736</v>
      </c>
      <c r="AG765" t="s">
        <v>4737</v>
      </c>
      <c r="AH765" t="s">
        <v>4738</v>
      </c>
      <c r="AI765" s="18">
        <v>8.9816472999999994E-3</v>
      </c>
      <c r="AJ765" t="s">
        <v>4739</v>
      </c>
      <c r="AK765" t="s">
        <v>4737</v>
      </c>
      <c r="AL765" t="s">
        <v>4740</v>
      </c>
      <c r="AM765" t="s">
        <v>4739</v>
      </c>
      <c r="AN765" t="s">
        <v>4737</v>
      </c>
      <c r="AO765" t="s">
        <v>4740</v>
      </c>
      <c r="AP765" s="18">
        <v>8.9816472999999994E-3</v>
      </c>
      <c r="AQ765" t="s">
        <v>123</v>
      </c>
      <c r="AR765" t="b">
        <f>ISNUMBER(SEARCH('Consulta Por Puntos Baloto'!$E$5,B765,1))</f>
        <v>0</v>
      </c>
      <c r="AS765">
        <f t="shared" si="22"/>
        <v>35</v>
      </c>
      <c r="AT765" t="str">
        <f t="shared" si="23"/>
        <v>Punto red</v>
      </c>
    </row>
    <row r="766" spans="1:46">
      <c r="A766" t="s">
        <v>4741</v>
      </c>
      <c r="B766" t="s">
        <v>4742</v>
      </c>
      <c r="C766" s="18">
        <v>0.23123535840000001</v>
      </c>
      <c r="D766" t="s">
        <v>4730</v>
      </c>
      <c r="E766" t="s">
        <v>4731</v>
      </c>
      <c r="F766" t="s">
        <v>4732</v>
      </c>
      <c r="G766" s="18">
        <v>143.5274388755</v>
      </c>
      <c r="H766" t="s">
        <v>383</v>
      </c>
      <c r="I766" t="s">
        <v>384</v>
      </c>
      <c r="J766" t="s">
        <v>385</v>
      </c>
      <c r="K766" s="18">
        <v>143.7258381286</v>
      </c>
      <c r="L766" t="s">
        <v>64</v>
      </c>
      <c r="M766" t="s">
        <v>384</v>
      </c>
      <c r="N766" t="s">
        <v>386</v>
      </c>
      <c r="O766" s="18">
        <v>55.206323148400003</v>
      </c>
      <c r="P766" t="s">
        <v>4733</v>
      </c>
      <c r="Q766" t="s">
        <v>4734</v>
      </c>
      <c r="R766" t="s">
        <v>4735</v>
      </c>
      <c r="S766" s="18">
        <v>220.21698184530001</v>
      </c>
      <c r="T766" t="s">
        <v>253</v>
      </c>
      <c r="U766" t="s">
        <v>65</v>
      </c>
      <c r="V766" t="s">
        <v>254</v>
      </c>
      <c r="W766" s="18">
        <v>219.28612284830001</v>
      </c>
      <c r="X766" t="s">
        <v>276</v>
      </c>
      <c r="Y766" t="s">
        <v>65</v>
      </c>
      <c r="Z766" t="s">
        <v>277</v>
      </c>
      <c r="AA766" s="18">
        <v>143.53049183109999</v>
      </c>
      <c r="AB766" t="s">
        <v>383</v>
      </c>
      <c r="AC766" t="s">
        <v>391</v>
      </c>
      <c r="AD766" t="s">
        <v>392</v>
      </c>
      <c r="AE766" s="18">
        <v>7.2017898000000004E-3</v>
      </c>
      <c r="AF766" t="s">
        <v>4743</v>
      </c>
      <c r="AG766" t="s">
        <v>4731</v>
      </c>
      <c r="AH766" t="s">
        <v>4744</v>
      </c>
      <c r="AI766" s="18">
        <v>8.5020483999999993E-2</v>
      </c>
      <c r="AJ766" t="s">
        <v>4745</v>
      </c>
      <c r="AK766" t="s">
        <v>4731</v>
      </c>
      <c r="AL766" t="s">
        <v>4746</v>
      </c>
      <c r="AM766" t="s">
        <v>4743</v>
      </c>
      <c r="AN766" t="s">
        <v>4731</v>
      </c>
      <c r="AO766" t="s">
        <v>4744</v>
      </c>
      <c r="AP766" s="18">
        <v>7.2017898000000004E-3</v>
      </c>
      <c r="AQ766" t="s">
        <v>123</v>
      </c>
      <c r="AR766" t="b">
        <f>ISNUMBER(SEARCH('Consulta Por Puntos Baloto'!$E$5,B766,1))</f>
        <v>0</v>
      </c>
      <c r="AS766">
        <f t="shared" si="22"/>
        <v>31</v>
      </c>
      <c r="AT766" t="str">
        <f t="shared" si="23"/>
        <v>Punto pago</v>
      </c>
    </row>
    <row r="767" spans="1:46">
      <c r="A767" t="s">
        <v>4747</v>
      </c>
      <c r="B767" t="s">
        <v>4748</v>
      </c>
      <c r="C767" s="18">
        <v>18.517198593300002</v>
      </c>
      <c r="D767" t="s">
        <v>4730</v>
      </c>
      <c r="E767" t="s">
        <v>4731</v>
      </c>
      <c r="F767" t="s">
        <v>4732</v>
      </c>
      <c r="G767" s="18">
        <v>144.1781885568</v>
      </c>
      <c r="H767" t="s">
        <v>383</v>
      </c>
      <c r="I767" t="s">
        <v>384</v>
      </c>
      <c r="J767" t="s">
        <v>385</v>
      </c>
      <c r="K767" s="18">
        <v>144.6728043601</v>
      </c>
      <c r="L767" t="s">
        <v>64</v>
      </c>
      <c r="M767" t="s">
        <v>384</v>
      </c>
      <c r="N767" t="s">
        <v>386</v>
      </c>
      <c r="O767" s="18">
        <v>54.208026150800002</v>
      </c>
      <c r="P767" t="s">
        <v>4733</v>
      </c>
      <c r="Q767" t="s">
        <v>4734</v>
      </c>
      <c r="R767" t="s">
        <v>4735</v>
      </c>
      <c r="S767" s="18">
        <v>227.497407659</v>
      </c>
      <c r="T767" t="s">
        <v>253</v>
      </c>
      <c r="U767" t="s">
        <v>65</v>
      </c>
      <c r="V767" t="s">
        <v>254</v>
      </c>
      <c r="W767" s="18">
        <v>225.1934176092</v>
      </c>
      <c r="X767" t="s">
        <v>64</v>
      </c>
      <c r="Y767" t="s">
        <v>4563</v>
      </c>
      <c r="Z767" t="s">
        <v>4564</v>
      </c>
      <c r="AA767" s="18">
        <v>144.18106142740001</v>
      </c>
      <c r="AB767" t="s">
        <v>383</v>
      </c>
      <c r="AC767" t="s">
        <v>391</v>
      </c>
      <c r="AD767" t="s">
        <v>392</v>
      </c>
      <c r="AE767" s="18">
        <v>18.102934489199999</v>
      </c>
      <c r="AF767" t="s">
        <v>4749</v>
      </c>
      <c r="AG767" t="s">
        <v>4731</v>
      </c>
      <c r="AH767" t="s">
        <v>4750</v>
      </c>
      <c r="AI767" s="18">
        <v>17.751324326599999</v>
      </c>
      <c r="AJ767" t="s">
        <v>4751</v>
      </c>
      <c r="AK767" t="s">
        <v>4731</v>
      </c>
      <c r="AL767" t="s">
        <v>4752</v>
      </c>
      <c r="AM767" t="s">
        <v>4751</v>
      </c>
      <c r="AN767" t="s">
        <v>4731</v>
      </c>
      <c r="AO767" t="s">
        <v>4752</v>
      </c>
      <c r="AP767" s="18">
        <v>17.751324326599999</v>
      </c>
      <c r="AQ767" t="e">
        <v>#N/A</v>
      </c>
      <c r="AR767" t="b">
        <f>ISNUMBER(SEARCH('Consulta Por Puntos Baloto'!$E$5,B767,1))</f>
        <v>0</v>
      </c>
      <c r="AS767">
        <f t="shared" si="22"/>
        <v>35</v>
      </c>
      <c r="AT767" t="str">
        <f t="shared" si="23"/>
        <v>Punto red</v>
      </c>
    </row>
    <row r="768" spans="1:46">
      <c r="A768" t="s">
        <v>4753</v>
      </c>
      <c r="B768" t="s">
        <v>4754</v>
      </c>
      <c r="C768" s="18">
        <v>0.51683814090000002</v>
      </c>
      <c r="D768" t="s">
        <v>4730</v>
      </c>
      <c r="E768" t="s">
        <v>4731</v>
      </c>
      <c r="F768" t="s">
        <v>4732</v>
      </c>
      <c r="G768" s="18">
        <v>143.28566251300001</v>
      </c>
      <c r="H768" t="s">
        <v>383</v>
      </c>
      <c r="I768" t="s">
        <v>384</v>
      </c>
      <c r="J768" t="s">
        <v>385</v>
      </c>
      <c r="K768" s="18">
        <v>143.48130519840001</v>
      </c>
      <c r="L768" t="s">
        <v>64</v>
      </c>
      <c r="M768" t="s">
        <v>384</v>
      </c>
      <c r="N768" t="s">
        <v>386</v>
      </c>
      <c r="O768" s="18">
        <v>55.0029046314</v>
      </c>
      <c r="P768" t="s">
        <v>4733</v>
      </c>
      <c r="Q768" t="s">
        <v>4734</v>
      </c>
      <c r="R768" t="s">
        <v>4735</v>
      </c>
      <c r="S768" s="18">
        <v>219.92710331270001</v>
      </c>
      <c r="T768" t="s">
        <v>253</v>
      </c>
      <c r="U768" t="s">
        <v>65</v>
      </c>
      <c r="V768" t="s">
        <v>254</v>
      </c>
      <c r="W768" s="18">
        <v>218.99590615170001</v>
      </c>
      <c r="X768" t="s">
        <v>276</v>
      </c>
      <c r="Y768" t="s">
        <v>65</v>
      </c>
      <c r="Z768" t="s">
        <v>277</v>
      </c>
      <c r="AA768" s="18">
        <v>143.28871690880001</v>
      </c>
      <c r="AB768" t="s">
        <v>383</v>
      </c>
      <c r="AC768" t="s">
        <v>391</v>
      </c>
      <c r="AD768" t="s">
        <v>392</v>
      </c>
      <c r="AE768" s="18">
        <v>4.7826258500000003E-2</v>
      </c>
      <c r="AF768" t="s">
        <v>4755</v>
      </c>
      <c r="AG768" t="s">
        <v>4731</v>
      </c>
      <c r="AH768" t="s">
        <v>4756</v>
      </c>
      <c r="AI768" s="18">
        <v>0.1045421693</v>
      </c>
      <c r="AJ768" t="s">
        <v>4757</v>
      </c>
      <c r="AK768" t="s">
        <v>4731</v>
      </c>
      <c r="AL768" t="s">
        <v>4758</v>
      </c>
      <c r="AM768" t="s">
        <v>4755</v>
      </c>
      <c r="AN768" t="s">
        <v>4731</v>
      </c>
      <c r="AO768" t="s">
        <v>4756</v>
      </c>
      <c r="AP768" s="18">
        <v>4.7826258500000003E-2</v>
      </c>
      <c r="AQ768" t="s">
        <v>123</v>
      </c>
      <c r="AR768" t="b">
        <f>ISNUMBER(SEARCH('Consulta Por Puntos Baloto'!$E$5,B768,1))</f>
        <v>0</v>
      </c>
      <c r="AS768">
        <f t="shared" si="22"/>
        <v>31</v>
      </c>
      <c r="AT768" t="str">
        <f t="shared" si="23"/>
        <v>Punto pago</v>
      </c>
    </row>
    <row r="769" spans="1:46">
      <c r="A769" t="s">
        <v>4759</v>
      </c>
      <c r="B769" t="s">
        <v>4760</v>
      </c>
      <c r="C769" s="18">
        <v>0.42784320860000002</v>
      </c>
      <c r="D769" t="s">
        <v>4580</v>
      </c>
      <c r="E769" t="s">
        <v>83</v>
      </c>
      <c r="F769" t="s">
        <v>4581</v>
      </c>
      <c r="G769" s="18">
        <v>0.1799565715</v>
      </c>
      <c r="H769" t="s">
        <v>4584</v>
      </c>
      <c r="I769" t="s">
        <v>86</v>
      </c>
      <c r="J769" t="s">
        <v>4761</v>
      </c>
      <c r="K769" s="18">
        <v>1.5038110463000001</v>
      </c>
      <c r="L769" t="s">
        <v>64</v>
      </c>
      <c r="M769" t="s">
        <v>86</v>
      </c>
      <c r="N769" t="s">
        <v>88</v>
      </c>
      <c r="O769" s="18">
        <v>0.1732217922</v>
      </c>
      <c r="P769" t="s">
        <v>359</v>
      </c>
      <c r="Q769" t="s">
        <v>83</v>
      </c>
      <c r="R769" t="s">
        <v>360</v>
      </c>
      <c r="S769" s="18">
        <v>1.8870118035000001</v>
      </c>
      <c r="T769" t="s">
        <v>85</v>
      </c>
      <c r="U769" t="s">
        <v>86</v>
      </c>
      <c r="V769" t="s">
        <v>87</v>
      </c>
      <c r="W769" s="18">
        <v>0.1799565715</v>
      </c>
      <c r="X769" t="s">
        <v>4584</v>
      </c>
      <c r="Y769" t="s">
        <v>86</v>
      </c>
      <c r="Z769" t="s">
        <v>4585</v>
      </c>
      <c r="AA769" s="18">
        <v>0.19505710609999999</v>
      </c>
      <c r="AB769" t="s">
        <v>4762</v>
      </c>
      <c r="AC769" t="s">
        <v>83</v>
      </c>
      <c r="AD769" t="s">
        <v>4763</v>
      </c>
      <c r="AE769" s="18">
        <v>0.18848899420000001</v>
      </c>
      <c r="AF769" t="s">
        <v>4764</v>
      </c>
      <c r="AG769" t="s">
        <v>83</v>
      </c>
      <c r="AH769" t="s">
        <v>4765</v>
      </c>
      <c r="AI769" s="18">
        <v>0.15884479630000001</v>
      </c>
      <c r="AJ769" t="s">
        <v>4766</v>
      </c>
      <c r="AK769" t="s">
        <v>83</v>
      </c>
      <c r="AL769" t="s">
        <v>4767</v>
      </c>
      <c r="AM769" t="s">
        <v>4766</v>
      </c>
      <c r="AN769" t="s">
        <v>83</v>
      </c>
      <c r="AO769" t="s">
        <v>4767</v>
      </c>
      <c r="AP769" s="18">
        <v>0.15884479630000001</v>
      </c>
      <c r="AQ769" t="s">
        <v>123</v>
      </c>
      <c r="AR769" t="b">
        <f>ISNUMBER(SEARCH('Consulta Por Puntos Baloto'!$E$5,B769,1))</f>
        <v>0</v>
      </c>
      <c r="AS769">
        <f t="shared" si="22"/>
        <v>35</v>
      </c>
      <c r="AT769" t="str">
        <f t="shared" si="23"/>
        <v>Punto red</v>
      </c>
    </row>
    <row r="770" spans="1:46">
      <c r="A770" t="s">
        <v>4768</v>
      </c>
      <c r="B770" t="s">
        <v>4769</v>
      </c>
      <c r="C770" s="18">
        <v>0.48138804549999997</v>
      </c>
      <c r="D770" t="s">
        <v>239</v>
      </c>
      <c r="E770" t="s">
        <v>62</v>
      </c>
      <c r="F770" t="s">
        <v>240</v>
      </c>
      <c r="G770" s="18">
        <v>0.46290190689999999</v>
      </c>
      <c r="H770" t="s">
        <v>71</v>
      </c>
      <c r="I770" t="s">
        <v>65</v>
      </c>
      <c r="J770" t="s">
        <v>72</v>
      </c>
      <c r="K770" s="18">
        <v>2.5260686249000002</v>
      </c>
      <c r="L770" t="s">
        <v>64</v>
      </c>
      <c r="M770" t="s">
        <v>65</v>
      </c>
      <c r="N770" t="s">
        <v>284</v>
      </c>
      <c r="O770" s="18">
        <v>8.6444064476999998</v>
      </c>
      <c r="P770" t="s">
        <v>67</v>
      </c>
      <c r="Q770" t="s">
        <v>62</v>
      </c>
      <c r="R770" t="s">
        <v>68</v>
      </c>
      <c r="S770" s="18">
        <v>4.0670831894999999</v>
      </c>
      <c r="T770" t="s">
        <v>69</v>
      </c>
      <c r="U770" t="s">
        <v>65</v>
      </c>
      <c r="V770" t="s">
        <v>70</v>
      </c>
      <c r="W770" s="18">
        <v>0.46877511999999999</v>
      </c>
      <c r="X770" t="s">
        <v>71</v>
      </c>
      <c r="Y770" t="s">
        <v>65</v>
      </c>
      <c r="Z770" t="s">
        <v>72</v>
      </c>
      <c r="AA770" s="18">
        <v>0.46255638570000002</v>
      </c>
      <c r="AB770" t="s">
        <v>243</v>
      </c>
      <c r="AC770" t="s">
        <v>62</v>
      </c>
      <c r="AD770" t="s">
        <v>244</v>
      </c>
      <c r="AE770" s="18">
        <v>4.6238359899999998E-2</v>
      </c>
      <c r="AF770" t="s">
        <v>4770</v>
      </c>
      <c r="AG770" t="s">
        <v>62</v>
      </c>
      <c r="AH770" t="s">
        <v>4771</v>
      </c>
      <c r="AI770" s="18">
        <v>9.2155251800000004E-2</v>
      </c>
      <c r="AJ770" t="s">
        <v>4772</v>
      </c>
      <c r="AK770" t="s">
        <v>62</v>
      </c>
      <c r="AL770" t="s">
        <v>4773</v>
      </c>
      <c r="AM770" t="s">
        <v>4770</v>
      </c>
      <c r="AN770" t="s">
        <v>62</v>
      </c>
      <c r="AO770" t="s">
        <v>4771</v>
      </c>
      <c r="AP770" s="18">
        <v>4.6238359899999998E-2</v>
      </c>
      <c r="AQ770" t="s">
        <v>123</v>
      </c>
      <c r="AR770" t="b">
        <f>ISNUMBER(SEARCH('Consulta Por Puntos Baloto'!$E$5,B770,1))</f>
        <v>0</v>
      </c>
      <c r="AS770">
        <f t="shared" si="22"/>
        <v>31</v>
      </c>
      <c r="AT770" t="str">
        <f t="shared" si="23"/>
        <v>Punto pago</v>
      </c>
    </row>
    <row r="771" spans="1:46">
      <c r="A771" t="s">
        <v>4774</v>
      </c>
      <c r="B771" t="s">
        <v>4775</v>
      </c>
      <c r="C771" s="18">
        <v>10.3715876036</v>
      </c>
      <c r="D771" t="s">
        <v>185</v>
      </c>
      <c r="E771" t="s">
        <v>83</v>
      </c>
      <c r="F771" t="s">
        <v>186</v>
      </c>
      <c r="G771" s="18">
        <v>10.451874393500001</v>
      </c>
      <c r="H771" t="s">
        <v>4776</v>
      </c>
      <c r="I771" t="s">
        <v>86</v>
      </c>
      <c r="J771" t="s">
        <v>4777</v>
      </c>
      <c r="K771" s="18">
        <v>10.6631235527</v>
      </c>
      <c r="L771" t="s">
        <v>64</v>
      </c>
      <c r="M771" t="s">
        <v>86</v>
      </c>
      <c r="N771" t="s">
        <v>88</v>
      </c>
      <c r="O771" s="18">
        <v>10.221629355699999</v>
      </c>
      <c r="P771" t="s">
        <v>89</v>
      </c>
      <c r="Q771" t="s">
        <v>83</v>
      </c>
      <c r="R771" t="s">
        <v>90</v>
      </c>
      <c r="S771" s="18">
        <v>10.9871453251</v>
      </c>
      <c r="T771" t="s">
        <v>85</v>
      </c>
      <c r="U771" t="s">
        <v>86</v>
      </c>
      <c r="V771" t="s">
        <v>87</v>
      </c>
      <c r="W771" s="18">
        <v>10.9871453251</v>
      </c>
      <c r="X771" t="s">
        <v>64</v>
      </c>
      <c r="Y771" t="s">
        <v>91</v>
      </c>
      <c r="Z771" t="s">
        <v>92</v>
      </c>
      <c r="AA771" s="18">
        <v>10.451874393500001</v>
      </c>
      <c r="AB771" t="s">
        <v>193</v>
      </c>
      <c r="AC771" t="s">
        <v>83</v>
      </c>
      <c r="AD771" t="s">
        <v>194</v>
      </c>
      <c r="AE771" s="18">
        <v>3.4038597400000002E-2</v>
      </c>
      <c r="AF771" t="s">
        <v>4778</v>
      </c>
      <c r="AG771" t="s">
        <v>4779</v>
      </c>
      <c r="AH771" t="s">
        <v>4780</v>
      </c>
      <c r="AI771" s="18">
        <v>8.2415470000000003E-4</v>
      </c>
      <c r="AJ771" t="s">
        <v>4781</v>
      </c>
      <c r="AK771" t="s">
        <v>4779</v>
      </c>
      <c r="AL771" t="s">
        <v>4782</v>
      </c>
      <c r="AM771" t="s">
        <v>4781</v>
      </c>
      <c r="AN771" t="s">
        <v>4779</v>
      </c>
      <c r="AO771" t="s">
        <v>4782</v>
      </c>
      <c r="AP771" s="18">
        <v>8.2415470000000003E-4</v>
      </c>
      <c r="AQ771" t="s">
        <v>123</v>
      </c>
      <c r="AR771" t="b">
        <f>ISNUMBER(SEARCH('Consulta Por Puntos Baloto'!$E$5,B771,1))</f>
        <v>0</v>
      </c>
      <c r="AS771">
        <f t="shared" ref="AS771:AS834" si="24">MATCH(AP771,A771:AL771,0)</f>
        <v>35</v>
      </c>
      <c r="AT771" t="str">
        <f t="shared" ref="AT771:AT834" si="25">+VLOOKUP(AS771,$AW$2:$AX$10,2,0)</f>
        <v>Punto red</v>
      </c>
    </row>
    <row r="772" spans="1:46">
      <c r="A772" t="s">
        <v>4783</v>
      </c>
      <c r="B772" t="s">
        <v>4784</v>
      </c>
      <c r="C772" s="18">
        <v>1.8227537769</v>
      </c>
      <c r="D772" t="s">
        <v>2585</v>
      </c>
      <c r="E772" t="s">
        <v>128</v>
      </c>
      <c r="F772" t="s">
        <v>2586</v>
      </c>
      <c r="G772" s="18">
        <v>0.93373593710000002</v>
      </c>
      <c r="H772" t="s">
        <v>2622</v>
      </c>
      <c r="I772" t="s">
        <v>130</v>
      </c>
      <c r="J772" t="s">
        <v>2623</v>
      </c>
      <c r="K772" s="18">
        <v>1.3449796408000001</v>
      </c>
      <c r="L772" t="s">
        <v>64</v>
      </c>
      <c r="M772" t="s">
        <v>130</v>
      </c>
      <c r="N772" t="s">
        <v>2624</v>
      </c>
      <c r="O772" s="18">
        <v>0.52262724220000001</v>
      </c>
      <c r="P772" t="s">
        <v>2625</v>
      </c>
      <c r="Q772" t="s">
        <v>134</v>
      </c>
      <c r="R772" t="s">
        <v>2626</v>
      </c>
      <c r="S772" s="18">
        <v>1.3753058820999999</v>
      </c>
      <c r="T772" t="s">
        <v>311</v>
      </c>
      <c r="U772" t="s">
        <v>130</v>
      </c>
      <c r="V772" t="s">
        <v>312</v>
      </c>
      <c r="W772" s="18">
        <v>1.3753058820999999</v>
      </c>
      <c r="X772" t="s">
        <v>64</v>
      </c>
      <c r="Y772" t="s">
        <v>130</v>
      </c>
      <c r="Z772" t="s">
        <v>2659</v>
      </c>
      <c r="AA772" s="18">
        <v>0.7502676184</v>
      </c>
      <c r="AB772" t="s">
        <v>2628</v>
      </c>
      <c r="AC772" t="s">
        <v>128</v>
      </c>
      <c r="AD772" t="s">
        <v>2629</v>
      </c>
      <c r="AE772" s="18">
        <v>0.79155723550000001</v>
      </c>
      <c r="AF772" t="s">
        <v>3951</v>
      </c>
      <c r="AG772" t="s">
        <v>143</v>
      </c>
      <c r="AH772" t="s">
        <v>3952</v>
      </c>
      <c r="AI772" s="18">
        <v>0.51797916700000002</v>
      </c>
      <c r="AJ772" t="s">
        <v>349</v>
      </c>
      <c r="AK772" t="s">
        <v>134</v>
      </c>
      <c r="AL772" t="s">
        <v>3953</v>
      </c>
      <c r="AM772" t="s">
        <v>349</v>
      </c>
      <c r="AN772" t="s">
        <v>134</v>
      </c>
      <c r="AO772" t="s">
        <v>3953</v>
      </c>
      <c r="AP772" s="18">
        <v>0.51797916700000002</v>
      </c>
      <c r="AQ772" t="e">
        <v>#N/A</v>
      </c>
      <c r="AR772" t="b">
        <f>ISNUMBER(SEARCH('Consulta Por Puntos Baloto'!$E$5,B772,1))</f>
        <v>0</v>
      </c>
      <c r="AS772">
        <f t="shared" si="24"/>
        <v>35</v>
      </c>
      <c r="AT772" t="str">
        <f t="shared" si="25"/>
        <v>Punto red</v>
      </c>
    </row>
    <row r="773" spans="1:46">
      <c r="A773" t="s">
        <v>4785</v>
      </c>
      <c r="B773" t="s">
        <v>4786</v>
      </c>
      <c r="C773" s="18">
        <v>4.8688274363000001</v>
      </c>
      <c r="D773" t="s">
        <v>3971</v>
      </c>
      <c r="E773" t="s">
        <v>3972</v>
      </c>
      <c r="F773" t="s">
        <v>3973</v>
      </c>
      <c r="G773" s="18">
        <v>2.3823376742</v>
      </c>
      <c r="H773" t="s">
        <v>64</v>
      </c>
      <c r="I773" t="s">
        <v>3974</v>
      </c>
      <c r="J773" t="s">
        <v>3975</v>
      </c>
      <c r="K773" s="18">
        <v>4.6390674884000003</v>
      </c>
      <c r="L773" t="s">
        <v>64</v>
      </c>
      <c r="M773" t="s">
        <v>3974</v>
      </c>
      <c r="N773" t="s">
        <v>3976</v>
      </c>
      <c r="O773" s="18">
        <v>5.1520307957</v>
      </c>
      <c r="P773" t="s">
        <v>3977</v>
      </c>
      <c r="Q773" t="s">
        <v>3972</v>
      </c>
      <c r="R773" t="s">
        <v>3978</v>
      </c>
      <c r="S773" s="18">
        <v>459.15478411110001</v>
      </c>
      <c r="T773" t="s">
        <v>85</v>
      </c>
      <c r="U773" t="s">
        <v>86</v>
      </c>
      <c r="V773" t="s">
        <v>87</v>
      </c>
      <c r="W773" s="18">
        <v>9.3409699942</v>
      </c>
      <c r="X773" t="s">
        <v>3979</v>
      </c>
      <c r="Y773" t="s">
        <v>3974</v>
      </c>
      <c r="Z773" t="s">
        <v>3980</v>
      </c>
      <c r="AA773" s="18">
        <v>7.3460928258999996</v>
      </c>
      <c r="AB773" t="s">
        <v>4286</v>
      </c>
      <c r="AC773" t="s">
        <v>3972</v>
      </c>
      <c r="AD773" t="s">
        <v>4289</v>
      </c>
      <c r="AE773" s="18">
        <v>8.1270869800000006E-2</v>
      </c>
      <c r="AF773" t="s">
        <v>4787</v>
      </c>
      <c r="AG773" t="s">
        <v>4280</v>
      </c>
      <c r="AH773" t="s">
        <v>4788</v>
      </c>
      <c r="AI773" s="18">
        <v>0.24713957119999999</v>
      </c>
      <c r="AJ773" t="s">
        <v>4789</v>
      </c>
      <c r="AK773" t="s">
        <v>4280</v>
      </c>
      <c r="AL773" t="s">
        <v>4790</v>
      </c>
      <c r="AM773" t="s">
        <v>4787</v>
      </c>
      <c r="AN773" t="s">
        <v>4280</v>
      </c>
      <c r="AO773" t="s">
        <v>4788</v>
      </c>
      <c r="AP773" s="18">
        <v>8.1270869800000006E-2</v>
      </c>
      <c r="AQ773" t="s">
        <v>123</v>
      </c>
      <c r="AR773" t="b">
        <f>ISNUMBER(SEARCH('Consulta Por Puntos Baloto'!$E$5,B773,1))</f>
        <v>0</v>
      </c>
      <c r="AS773">
        <f t="shared" si="24"/>
        <v>31</v>
      </c>
      <c r="AT773" t="str">
        <f t="shared" si="25"/>
        <v>Punto pago</v>
      </c>
    </row>
    <row r="774" spans="1:46">
      <c r="A774" t="s">
        <v>4791</v>
      </c>
      <c r="B774" t="s">
        <v>4792</v>
      </c>
      <c r="C774" s="18">
        <v>0.54714098430000002</v>
      </c>
      <c r="D774" t="s">
        <v>4793</v>
      </c>
      <c r="E774" t="s">
        <v>220</v>
      </c>
      <c r="F774" t="s">
        <v>4794</v>
      </c>
      <c r="G774" s="18">
        <v>0.37671185340000002</v>
      </c>
      <c r="H774" t="s">
        <v>4795</v>
      </c>
      <c r="I774" t="s">
        <v>223</v>
      </c>
      <c r="J774" t="s">
        <v>4796</v>
      </c>
      <c r="K774" s="18">
        <v>1.2022802899</v>
      </c>
      <c r="L774" t="s">
        <v>64</v>
      </c>
      <c r="M774" t="s">
        <v>223</v>
      </c>
      <c r="N774" t="s">
        <v>4230</v>
      </c>
      <c r="O774" s="18">
        <v>0.74119587590000002</v>
      </c>
      <c r="P774" t="s">
        <v>4231</v>
      </c>
      <c r="Q774" t="s">
        <v>220</v>
      </c>
      <c r="R774" t="s">
        <v>4232</v>
      </c>
      <c r="S774" s="18">
        <v>8.8098290279999993</v>
      </c>
      <c r="T774" t="s">
        <v>227</v>
      </c>
      <c r="U774" t="s">
        <v>228</v>
      </c>
      <c r="V774" t="s">
        <v>229</v>
      </c>
      <c r="W774" s="18">
        <v>1.8784337417999999</v>
      </c>
      <c r="X774" t="s">
        <v>222</v>
      </c>
      <c r="Y774" t="s">
        <v>223</v>
      </c>
      <c r="Z774" t="s">
        <v>224</v>
      </c>
      <c r="AA774" s="18">
        <v>0.51544616200000004</v>
      </c>
      <c r="AB774" t="s">
        <v>4797</v>
      </c>
      <c r="AC774" t="s">
        <v>220</v>
      </c>
      <c r="AD774" t="s">
        <v>4798</v>
      </c>
      <c r="AE774" s="18">
        <v>9.5063158999999994E-3</v>
      </c>
      <c r="AF774" t="s">
        <v>4799</v>
      </c>
      <c r="AG774" t="s">
        <v>220</v>
      </c>
      <c r="AH774" t="s">
        <v>4800</v>
      </c>
      <c r="AI774" s="18">
        <v>0.15932235280000001</v>
      </c>
      <c r="AJ774" t="s">
        <v>4801</v>
      </c>
      <c r="AK774" t="s">
        <v>220</v>
      </c>
      <c r="AL774" t="s">
        <v>4802</v>
      </c>
      <c r="AM774" t="s">
        <v>4799</v>
      </c>
      <c r="AN774" t="s">
        <v>220</v>
      </c>
      <c r="AO774" t="s">
        <v>4800</v>
      </c>
      <c r="AP774" s="18">
        <v>9.5063158999999994E-3</v>
      </c>
      <c r="AQ774" t="s">
        <v>123</v>
      </c>
      <c r="AR774" t="b">
        <f>ISNUMBER(SEARCH('Consulta Por Puntos Baloto'!$E$5,B774,1))</f>
        <v>0</v>
      </c>
      <c r="AS774">
        <f t="shared" si="24"/>
        <v>31</v>
      </c>
      <c r="AT774" t="str">
        <f t="shared" si="25"/>
        <v>Punto pago</v>
      </c>
    </row>
    <row r="775" spans="1:46">
      <c r="A775" t="s">
        <v>4803</v>
      </c>
      <c r="B775" t="s">
        <v>4804</v>
      </c>
      <c r="C775" s="18">
        <v>1.3875052873</v>
      </c>
      <c r="D775" t="s">
        <v>4805</v>
      </c>
      <c r="E775" t="s">
        <v>3972</v>
      </c>
      <c r="F775" t="s">
        <v>4806</v>
      </c>
      <c r="G775" s="18">
        <v>1.4619142183</v>
      </c>
      <c r="H775" t="s">
        <v>4807</v>
      </c>
      <c r="I775" t="s">
        <v>3974</v>
      </c>
      <c r="J775" t="s">
        <v>4808</v>
      </c>
      <c r="K775" s="18">
        <v>1.6335786084999999</v>
      </c>
      <c r="L775" t="s">
        <v>64</v>
      </c>
      <c r="M775" t="s">
        <v>3974</v>
      </c>
      <c r="N775" t="s">
        <v>4288</v>
      </c>
      <c r="O775" s="18">
        <v>1.5572738521</v>
      </c>
      <c r="P775" t="s">
        <v>4265</v>
      </c>
      <c r="Q775" t="s">
        <v>3972</v>
      </c>
      <c r="R775" t="s">
        <v>4266</v>
      </c>
      <c r="S775" s="18">
        <v>466.82485605950001</v>
      </c>
      <c r="T775" t="s">
        <v>85</v>
      </c>
      <c r="U775" t="s">
        <v>86</v>
      </c>
      <c r="V775" t="s">
        <v>87</v>
      </c>
      <c r="W775" s="18">
        <v>1.7160261166999999</v>
      </c>
      <c r="X775" t="s">
        <v>3979</v>
      </c>
      <c r="Y775" t="s">
        <v>3974</v>
      </c>
      <c r="Z775" t="s">
        <v>3980</v>
      </c>
      <c r="AA775" s="18">
        <v>1.4619142183</v>
      </c>
      <c r="AB775" t="s">
        <v>4807</v>
      </c>
      <c r="AC775" t="s">
        <v>3972</v>
      </c>
      <c r="AD775" t="s">
        <v>4809</v>
      </c>
      <c r="AE775" s="18">
        <v>0.27385150479999998</v>
      </c>
      <c r="AF775" t="s">
        <v>4810</v>
      </c>
      <c r="AG775" t="s">
        <v>3972</v>
      </c>
      <c r="AH775" t="s">
        <v>4811</v>
      </c>
      <c r="AI775" s="18">
        <v>0.90000125610000004</v>
      </c>
      <c r="AJ775" t="s">
        <v>4812</v>
      </c>
      <c r="AK775" t="s">
        <v>3972</v>
      </c>
      <c r="AL775" t="s">
        <v>4813</v>
      </c>
      <c r="AM775" t="s">
        <v>4810</v>
      </c>
      <c r="AN775" t="s">
        <v>3972</v>
      </c>
      <c r="AO775" t="s">
        <v>4811</v>
      </c>
      <c r="AP775" s="18">
        <v>0.27385150479999998</v>
      </c>
      <c r="AQ775" t="s">
        <v>123</v>
      </c>
      <c r="AR775" t="b">
        <f>ISNUMBER(SEARCH('Consulta Por Puntos Baloto'!$E$5,B775,1))</f>
        <v>0</v>
      </c>
      <c r="AS775">
        <f t="shared" si="24"/>
        <v>31</v>
      </c>
      <c r="AT775" t="str">
        <f t="shared" si="25"/>
        <v>Punto pago</v>
      </c>
    </row>
    <row r="776" spans="1:46">
      <c r="A776" t="s">
        <v>4814</v>
      </c>
      <c r="B776" t="s">
        <v>4815</v>
      </c>
      <c r="C776" s="18">
        <v>2.2641306366</v>
      </c>
      <c r="D776" t="s">
        <v>3971</v>
      </c>
      <c r="E776" t="s">
        <v>3972</v>
      </c>
      <c r="F776" t="s">
        <v>3973</v>
      </c>
      <c r="G776" s="18">
        <v>1.4205374638999999</v>
      </c>
      <c r="H776" t="s">
        <v>64</v>
      </c>
      <c r="I776" t="s">
        <v>3974</v>
      </c>
      <c r="J776" t="s">
        <v>3975</v>
      </c>
      <c r="K776" s="18">
        <v>1.7833832805000001</v>
      </c>
      <c r="L776" t="s">
        <v>64</v>
      </c>
      <c r="M776" t="s">
        <v>3974</v>
      </c>
      <c r="N776" t="s">
        <v>3976</v>
      </c>
      <c r="O776" s="18">
        <v>2.6682882931999998</v>
      </c>
      <c r="P776" t="s">
        <v>3977</v>
      </c>
      <c r="Q776" t="s">
        <v>3972</v>
      </c>
      <c r="R776" t="s">
        <v>3978</v>
      </c>
      <c r="S776" s="18">
        <v>458.97769881630001</v>
      </c>
      <c r="T776" t="s">
        <v>85</v>
      </c>
      <c r="U776" t="s">
        <v>86</v>
      </c>
      <c r="V776" t="s">
        <v>87</v>
      </c>
      <c r="W776" s="18">
        <v>8.7765793905000002</v>
      </c>
      <c r="X776" t="s">
        <v>3979</v>
      </c>
      <c r="Y776" t="s">
        <v>3974</v>
      </c>
      <c r="Z776" t="s">
        <v>3980</v>
      </c>
      <c r="AA776" s="18">
        <v>5.7870980046999998</v>
      </c>
      <c r="AB776" t="s">
        <v>3981</v>
      </c>
      <c r="AC776" t="s">
        <v>3972</v>
      </c>
      <c r="AD776" t="s">
        <v>3982</v>
      </c>
      <c r="AE776" s="18">
        <v>9.6106331700000006E-2</v>
      </c>
      <c r="AF776" t="s">
        <v>4816</v>
      </c>
      <c r="AG776" t="s">
        <v>4280</v>
      </c>
      <c r="AH776" t="s">
        <v>4817</v>
      </c>
      <c r="AI776" s="18">
        <v>0.2205465486</v>
      </c>
      <c r="AJ776" t="s">
        <v>4818</v>
      </c>
      <c r="AK776" t="s">
        <v>4280</v>
      </c>
      <c r="AL776" t="s">
        <v>4819</v>
      </c>
      <c r="AM776" t="s">
        <v>4816</v>
      </c>
      <c r="AN776" t="s">
        <v>4280</v>
      </c>
      <c r="AO776" t="s">
        <v>4817</v>
      </c>
      <c r="AP776" s="18">
        <v>9.6106331700000006E-2</v>
      </c>
      <c r="AQ776" t="s">
        <v>123</v>
      </c>
      <c r="AR776" t="b">
        <f>ISNUMBER(SEARCH('Consulta Por Puntos Baloto'!$E$5,B776,1))</f>
        <v>0</v>
      </c>
      <c r="AS776">
        <f t="shared" si="24"/>
        <v>31</v>
      </c>
      <c r="AT776" t="str">
        <f t="shared" si="25"/>
        <v>Punto pago</v>
      </c>
    </row>
    <row r="777" spans="1:46">
      <c r="A777" t="s">
        <v>4820</v>
      </c>
      <c r="B777" t="s">
        <v>4821</v>
      </c>
      <c r="C777" s="18">
        <v>3.5778079640999998</v>
      </c>
      <c r="D777" t="s">
        <v>4284</v>
      </c>
      <c r="E777" t="s">
        <v>3972</v>
      </c>
      <c r="F777" t="s">
        <v>4285</v>
      </c>
      <c r="G777" s="18">
        <v>2.1807637627999998</v>
      </c>
      <c r="H777" t="s">
        <v>64</v>
      </c>
      <c r="I777" t="s">
        <v>3974</v>
      </c>
      <c r="J777" t="s">
        <v>4822</v>
      </c>
      <c r="K777" s="18">
        <v>2.9207364942999998</v>
      </c>
      <c r="L777" t="s">
        <v>64</v>
      </c>
      <c r="M777" t="s">
        <v>3974</v>
      </c>
      <c r="N777" t="s">
        <v>4288</v>
      </c>
      <c r="O777" s="18">
        <v>2.8906638001</v>
      </c>
      <c r="P777" t="s">
        <v>4265</v>
      </c>
      <c r="Q777" t="s">
        <v>3972</v>
      </c>
      <c r="R777" t="s">
        <v>4266</v>
      </c>
      <c r="S777" s="18">
        <v>464.1540502423</v>
      </c>
      <c r="T777" t="s">
        <v>85</v>
      </c>
      <c r="U777" t="s">
        <v>86</v>
      </c>
      <c r="V777" t="s">
        <v>87</v>
      </c>
      <c r="W777" s="18">
        <v>4.5364132420000001</v>
      </c>
      <c r="X777" t="s">
        <v>3979</v>
      </c>
      <c r="Y777" t="s">
        <v>3974</v>
      </c>
      <c r="Z777" t="s">
        <v>3980</v>
      </c>
      <c r="AA777" s="18">
        <v>2.9366920005999999</v>
      </c>
      <c r="AB777" t="s">
        <v>4286</v>
      </c>
      <c r="AC777" t="s">
        <v>3972</v>
      </c>
      <c r="AD777" t="s">
        <v>4289</v>
      </c>
      <c r="AE777" s="18">
        <v>3.0960064400000001E-2</v>
      </c>
      <c r="AF777" t="s">
        <v>4823</v>
      </c>
      <c r="AG777" t="s">
        <v>3972</v>
      </c>
      <c r="AH777" t="s">
        <v>4824</v>
      </c>
      <c r="AI777" s="18">
        <v>0.40542195209999998</v>
      </c>
      <c r="AJ777" t="s">
        <v>4825</v>
      </c>
      <c r="AK777" t="s">
        <v>3972</v>
      </c>
      <c r="AL777" t="s">
        <v>4826</v>
      </c>
      <c r="AM777" t="s">
        <v>4823</v>
      </c>
      <c r="AN777" t="s">
        <v>3972</v>
      </c>
      <c r="AO777" t="s">
        <v>4824</v>
      </c>
      <c r="AP777" s="18">
        <v>3.0960064400000001E-2</v>
      </c>
      <c r="AQ777" t="s">
        <v>123</v>
      </c>
      <c r="AR777" t="b">
        <f>ISNUMBER(SEARCH('Consulta Por Puntos Baloto'!$E$5,B777,1))</f>
        <v>0</v>
      </c>
      <c r="AS777">
        <f t="shared" si="24"/>
        <v>31</v>
      </c>
      <c r="AT777" t="str">
        <f t="shared" si="25"/>
        <v>Punto pago</v>
      </c>
    </row>
    <row r="778" spans="1:46">
      <c r="A778" t="s">
        <v>4827</v>
      </c>
      <c r="B778" t="s">
        <v>4828</v>
      </c>
      <c r="C778" s="18">
        <v>1.5972831346</v>
      </c>
      <c r="D778" t="s">
        <v>4447</v>
      </c>
      <c r="E778" t="s">
        <v>4261</v>
      </c>
      <c r="F778" t="s">
        <v>4448</v>
      </c>
      <c r="G778" s="18">
        <v>1.376071711</v>
      </c>
      <c r="H778" t="s">
        <v>64</v>
      </c>
      <c r="I778" t="s">
        <v>4250</v>
      </c>
      <c r="J778" t="s">
        <v>4251</v>
      </c>
      <c r="K778" s="18">
        <v>1.3657178012</v>
      </c>
      <c r="L778" t="s">
        <v>64</v>
      </c>
      <c r="M778" t="s">
        <v>4250</v>
      </c>
      <c r="N778" t="s">
        <v>4251</v>
      </c>
      <c r="O778" s="18">
        <v>98.656444421700002</v>
      </c>
      <c r="P778" t="s">
        <v>3977</v>
      </c>
      <c r="Q778" t="s">
        <v>3972</v>
      </c>
      <c r="R778" t="s">
        <v>3978</v>
      </c>
      <c r="S778" s="18">
        <v>443.35937911119998</v>
      </c>
      <c r="T778" t="s">
        <v>85</v>
      </c>
      <c r="U778" t="s">
        <v>86</v>
      </c>
      <c r="V778" t="s">
        <v>87</v>
      </c>
      <c r="W778" s="18">
        <v>9.1645789718999993</v>
      </c>
      <c r="X778" t="s">
        <v>64</v>
      </c>
      <c r="Y778" t="s">
        <v>4250</v>
      </c>
      <c r="Z778" t="s">
        <v>4449</v>
      </c>
      <c r="AA778" s="18">
        <v>7.1417995801999998</v>
      </c>
      <c r="AB778" s="19" t="s">
        <v>4269</v>
      </c>
      <c r="AC778" t="s">
        <v>4261</v>
      </c>
      <c r="AD778" t="s">
        <v>4270</v>
      </c>
      <c r="AE778" s="18">
        <v>1.131004592</v>
      </c>
      <c r="AF778" t="s">
        <v>4829</v>
      </c>
      <c r="AG778" t="s">
        <v>4261</v>
      </c>
      <c r="AH778" t="s">
        <v>4830</v>
      </c>
      <c r="AI778" s="18">
        <v>0.84196671720000005</v>
      </c>
      <c r="AJ778" t="s">
        <v>4831</v>
      </c>
      <c r="AK778" t="s">
        <v>4261</v>
      </c>
      <c r="AL778" t="s">
        <v>4832</v>
      </c>
      <c r="AM778" t="s">
        <v>4831</v>
      </c>
      <c r="AN778" t="s">
        <v>4261</v>
      </c>
      <c r="AO778" t="s">
        <v>4832</v>
      </c>
      <c r="AP778" s="18">
        <v>0.84196671720000005</v>
      </c>
      <c r="AQ778" t="s">
        <v>123</v>
      </c>
      <c r="AR778" t="b">
        <f>ISNUMBER(SEARCH('Consulta Por Puntos Baloto'!$E$5,B778,1))</f>
        <v>0</v>
      </c>
      <c r="AS778">
        <f t="shared" si="24"/>
        <v>35</v>
      </c>
      <c r="AT778" t="str">
        <f t="shared" si="25"/>
        <v>Punto red</v>
      </c>
    </row>
    <row r="779" spans="1:46">
      <c r="A779" t="s">
        <v>4833</v>
      </c>
      <c r="B779" t="s">
        <v>4834</v>
      </c>
      <c r="C779" s="18">
        <v>2.1963138035999998</v>
      </c>
      <c r="D779" t="s">
        <v>4447</v>
      </c>
      <c r="E779" t="s">
        <v>4261</v>
      </c>
      <c r="F779" t="s">
        <v>4448</v>
      </c>
      <c r="G779" s="18">
        <v>2.3252578690000001</v>
      </c>
      <c r="H779" t="s">
        <v>64</v>
      </c>
      <c r="I779" t="s">
        <v>4250</v>
      </c>
      <c r="J779" t="s">
        <v>4251</v>
      </c>
      <c r="K779" s="18">
        <v>2.3100766311999998</v>
      </c>
      <c r="L779" t="s">
        <v>64</v>
      </c>
      <c r="M779" t="s">
        <v>4250</v>
      </c>
      <c r="N779" t="s">
        <v>4251</v>
      </c>
      <c r="O779" s="18">
        <v>95.996469711200007</v>
      </c>
      <c r="P779" t="s">
        <v>4265</v>
      </c>
      <c r="Q779" t="s">
        <v>3972</v>
      </c>
      <c r="R779" t="s">
        <v>4266</v>
      </c>
      <c r="S779" s="18">
        <v>444.85830919990002</v>
      </c>
      <c r="T779" t="s">
        <v>85</v>
      </c>
      <c r="U779" t="s">
        <v>86</v>
      </c>
      <c r="V779" t="s">
        <v>87</v>
      </c>
      <c r="W779" s="18">
        <v>9.4270017633999998</v>
      </c>
      <c r="X779" t="s">
        <v>4267</v>
      </c>
      <c r="Y779" t="s">
        <v>4250</v>
      </c>
      <c r="Z779" t="s">
        <v>4268</v>
      </c>
      <c r="AA779" s="18">
        <v>7.3057383989</v>
      </c>
      <c r="AB779" s="19" t="s">
        <v>4269</v>
      </c>
      <c r="AC779" t="s">
        <v>4261</v>
      </c>
      <c r="AD779" t="s">
        <v>4270</v>
      </c>
      <c r="AE779" s="18">
        <v>1.9000000000000001E-9</v>
      </c>
      <c r="AF779" t="s">
        <v>4835</v>
      </c>
      <c r="AG779" t="s">
        <v>4261</v>
      </c>
      <c r="AH779" t="s">
        <v>4836</v>
      </c>
      <c r="AI779" s="18">
        <v>1.8751255660999999</v>
      </c>
      <c r="AJ779" t="s">
        <v>4837</v>
      </c>
      <c r="AK779" t="s">
        <v>4261</v>
      </c>
      <c r="AL779" t="s">
        <v>4838</v>
      </c>
      <c r="AM779" t="s">
        <v>4835</v>
      </c>
      <c r="AN779" t="s">
        <v>4261</v>
      </c>
      <c r="AO779" t="s">
        <v>4836</v>
      </c>
      <c r="AP779" s="18">
        <v>1.9000000000000001E-9</v>
      </c>
      <c r="AQ779" t="s">
        <v>123</v>
      </c>
      <c r="AR779" t="b">
        <f>ISNUMBER(SEARCH('Consulta Por Puntos Baloto'!$E$5,B779,1))</f>
        <v>0</v>
      </c>
      <c r="AS779">
        <f t="shared" si="24"/>
        <v>31</v>
      </c>
      <c r="AT779" t="str">
        <f t="shared" si="25"/>
        <v>Punto pago</v>
      </c>
    </row>
    <row r="780" spans="1:46">
      <c r="A780" t="s">
        <v>4839</v>
      </c>
      <c r="B780" t="s">
        <v>4840</v>
      </c>
      <c r="C780" s="18">
        <v>49.936957276500003</v>
      </c>
      <c r="D780" t="s">
        <v>4512</v>
      </c>
      <c r="E780" t="s">
        <v>297</v>
      </c>
      <c r="F780" t="s">
        <v>4513</v>
      </c>
      <c r="G780" s="18">
        <v>47.293595635899997</v>
      </c>
      <c r="H780" t="s">
        <v>64</v>
      </c>
      <c r="I780" t="s">
        <v>4514</v>
      </c>
      <c r="J780" t="s">
        <v>4515</v>
      </c>
      <c r="K780" s="18">
        <v>47.293595635899997</v>
      </c>
      <c r="L780" t="s">
        <v>64</v>
      </c>
      <c r="M780" t="s">
        <v>4514</v>
      </c>
      <c r="N780" t="s">
        <v>4515</v>
      </c>
      <c r="O780" s="18">
        <v>48.874385850199999</v>
      </c>
      <c r="P780" t="s">
        <v>4516</v>
      </c>
      <c r="Q780" t="s">
        <v>4517</v>
      </c>
      <c r="R780" t="s">
        <v>4518</v>
      </c>
      <c r="S780" s="18">
        <v>131.35035741670001</v>
      </c>
      <c r="T780" t="s">
        <v>85</v>
      </c>
      <c r="U780" t="s">
        <v>86</v>
      </c>
      <c r="V780" t="s">
        <v>87</v>
      </c>
      <c r="W780" s="18">
        <v>81.3456311618</v>
      </c>
      <c r="X780" t="s">
        <v>64</v>
      </c>
      <c r="Y780" t="s">
        <v>4519</v>
      </c>
      <c r="Z780" t="s">
        <v>4520</v>
      </c>
      <c r="AA780" s="18">
        <v>98.413541350900005</v>
      </c>
      <c r="AB780" t="s">
        <v>300</v>
      </c>
      <c r="AC780" t="s">
        <v>301</v>
      </c>
      <c r="AD780" t="s">
        <v>302</v>
      </c>
      <c r="AE780" s="18">
        <v>7.8481290233000003</v>
      </c>
      <c r="AF780" t="s">
        <v>4841</v>
      </c>
      <c r="AG780" t="s">
        <v>4842</v>
      </c>
      <c r="AH780" t="s">
        <v>4843</v>
      </c>
      <c r="AI780" s="18">
        <v>7.8407964220000004</v>
      </c>
      <c r="AJ780" t="s">
        <v>4844</v>
      </c>
      <c r="AK780" t="s">
        <v>4842</v>
      </c>
      <c r="AL780" t="s">
        <v>4845</v>
      </c>
      <c r="AM780" t="s">
        <v>4844</v>
      </c>
      <c r="AN780" t="s">
        <v>4842</v>
      </c>
      <c r="AO780" t="s">
        <v>4845</v>
      </c>
      <c r="AP780" s="18">
        <v>7.8407964220000004</v>
      </c>
      <c r="AQ780" t="s">
        <v>123</v>
      </c>
      <c r="AR780" t="b">
        <f>ISNUMBER(SEARCH('Consulta Por Puntos Baloto'!$E$5,B780,1))</f>
        <v>0</v>
      </c>
      <c r="AS780">
        <f t="shared" si="24"/>
        <v>35</v>
      </c>
      <c r="AT780" t="str">
        <f t="shared" si="25"/>
        <v>Punto red</v>
      </c>
    </row>
    <row r="781" spans="1:46">
      <c r="A781" t="s">
        <v>4846</v>
      </c>
      <c r="B781" t="s">
        <v>4847</v>
      </c>
      <c r="C781" s="18">
        <v>44.910814117500003</v>
      </c>
      <c r="D781" t="s">
        <v>4663</v>
      </c>
      <c r="E781" t="s">
        <v>4664</v>
      </c>
      <c r="F781" t="s">
        <v>4665</v>
      </c>
      <c r="G781" s="18">
        <v>53.029660718999999</v>
      </c>
      <c r="H781" t="s">
        <v>64</v>
      </c>
      <c r="I781" t="s">
        <v>4008</v>
      </c>
      <c r="J781" t="s">
        <v>4009</v>
      </c>
      <c r="K781" s="18">
        <v>53.815599688699997</v>
      </c>
      <c r="L781" t="s">
        <v>4010</v>
      </c>
      <c r="M781" t="s">
        <v>4008</v>
      </c>
      <c r="N781" t="s">
        <v>4011</v>
      </c>
      <c r="O781" s="18">
        <v>57.396877131899998</v>
      </c>
      <c r="P781" t="s">
        <v>4052</v>
      </c>
      <c r="Q781" t="s">
        <v>4053</v>
      </c>
      <c r="R781" t="s">
        <v>4054</v>
      </c>
      <c r="S781" s="18">
        <v>68.386908458299999</v>
      </c>
      <c r="T781" t="s">
        <v>227</v>
      </c>
      <c r="U781" t="s">
        <v>228</v>
      </c>
      <c r="V781" t="s">
        <v>229</v>
      </c>
      <c r="W781" s="18">
        <v>54.978356422099999</v>
      </c>
      <c r="X781" t="s">
        <v>64</v>
      </c>
      <c r="Y781" t="s">
        <v>4055</v>
      </c>
      <c r="Z781" t="s">
        <v>4056</v>
      </c>
      <c r="AA781" s="18">
        <v>53.015317537900003</v>
      </c>
      <c r="AB781" s="19" t="s">
        <v>4013</v>
      </c>
      <c r="AC781" t="s">
        <v>4014</v>
      </c>
      <c r="AD781" t="s">
        <v>4015</v>
      </c>
      <c r="AE781" s="18">
        <v>1.067925E-4</v>
      </c>
      <c r="AF781" t="s">
        <v>4848</v>
      </c>
      <c r="AG781" t="s">
        <v>4849</v>
      </c>
      <c r="AH781" t="s">
        <v>4850</v>
      </c>
      <c r="AI781" s="18">
        <v>24.5033693321</v>
      </c>
      <c r="AJ781" t="s">
        <v>4060</v>
      </c>
      <c r="AK781" t="s">
        <v>4061</v>
      </c>
      <c r="AL781" t="s">
        <v>4062</v>
      </c>
      <c r="AM781" t="s">
        <v>4848</v>
      </c>
      <c r="AN781" t="s">
        <v>4849</v>
      </c>
      <c r="AO781" t="s">
        <v>4850</v>
      </c>
      <c r="AP781" s="18">
        <v>1.067925E-4</v>
      </c>
      <c r="AQ781" t="s">
        <v>123</v>
      </c>
      <c r="AR781" t="b">
        <f>ISNUMBER(SEARCH('Consulta Por Puntos Baloto'!$E$5,B781,1))</f>
        <v>0</v>
      </c>
      <c r="AS781">
        <f t="shared" si="24"/>
        <v>31</v>
      </c>
      <c r="AT781" t="str">
        <f t="shared" si="25"/>
        <v>Punto pago</v>
      </c>
    </row>
    <row r="782" spans="1:46">
      <c r="A782" t="s">
        <v>4851</v>
      </c>
      <c r="B782" t="s">
        <v>4852</v>
      </c>
      <c r="C782" s="18">
        <v>22.416992180400001</v>
      </c>
      <c r="D782" t="s">
        <v>4853</v>
      </c>
      <c r="E782" t="s">
        <v>4854</v>
      </c>
      <c r="F782" t="s">
        <v>4855</v>
      </c>
      <c r="G782" s="18">
        <v>72.868310678399993</v>
      </c>
      <c r="H782" t="s">
        <v>64</v>
      </c>
      <c r="I782" t="s">
        <v>4514</v>
      </c>
      <c r="J782" t="s">
        <v>4515</v>
      </c>
      <c r="K782" s="18">
        <v>72.868310678399993</v>
      </c>
      <c r="L782" t="s">
        <v>64</v>
      </c>
      <c r="M782" t="s">
        <v>4514</v>
      </c>
      <c r="N782" t="s">
        <v>4515</v>
      </c>
      <c r="O782" s="18">
        <v>36.811964629000002</v>
      </c>
      <c r="P782" t="s">
        <v>414</v>
      </c>
      <c r="Q782" t="s">
        <v>411</v>
      </c>
      <c r="R782" t="s">
        <v>415</v>
      </c>
      <c r="S782" s="18">
        <v>97.232694605700004</v>
      </c>
      <c r="T782" t="s">
        <v>85</v>
      </c>
      <c r="U782" t="s">
        <v>86</v>
      </c>
      <c r="V782" t="s">
        <v>87</v>
      </c>
      <c r="W782" s="18">
        <v>94.6883555143</v>
      </c>
      <c r="X782" t="s">
        <v>64</v>
      </c>
      <c r="Y782" t="s">
        <v>86</v>
      </c>
      <c r="Z782" t="s">
        <v>299</v>
      </c>
      <c r="AA782" s="18">
        <v>81.523218836799998</v>
      </c>
      <c r="AB782" t="s">
        <v>300</v>
      </c>
      <c r="AC782" t="s">
        <v>301</v>
      </c>
      <c r="AD782" t="s">
        <v>302</v>
      </c>
      <c r="AE782" s="18">
        <v>6.7831412000000004E-3</v>
      </c>
      <c r="AF782" t="s">
        <v>4856</v>
      </c>
      <c r="AG782" t="s">
        <v>4857</v>
      </c>
      <c r="AH782" t="s">
        <v>4858</v>
      </c>
      <c r="AI782" s="18">
        <v>3.1136679399999999E-2</v>
      </c>
      <c r="AJ782" t="s">
        <v>4859</v>
      </c>
      <c r="AK782" t="s">
        <v>4857</v>
      </c>
      <c r="AL782" t="s">
        <v>4860</v>
      </c>
      <c r="AM782" t="s">
        <v>4856</v>
      </c>
      <c r="AN782" t="s">
        <v>4857</v>
      </c>
      <c r="AO782" t="s">
        <v>4858</v>
      </c>
      <c r="AP782" s="18">
        <v>6.7831412000000004E-3</v>
      </c>
      <c r="AQ782" t="s">
        <v>123</v>
      </c>
      <c r="AR782" t="b">
        <f>ISNUMBER(SEARCH('Consulta Por Puntos Baloto'!$E$5,B782,1))</f>
        <v>0</v>
      </c>
      <c r="AS782">
        <f t="shared" si="24"/>
        <v>31</v>
      </c>
      <c r="AT782" t="str">
        <f t="shared" si="25"/>
        <v>Punto pago</v>
      </c>
    </row>
    <row r="783" spans="1:46">
      <c r="A783" t="s">
        <v>4861</v>
      </c>
      <c r="B783" t="s">
        <v>4862</v>
      </c>
      <c r="C783" s="18">
        <v>2.7313923575999999</v>
      </c>
      <c r="D783" t="s">
        <v>61</v>
      </c>
      <c r="E783" t="s">
        <v>62</v>
      </c>
      <c r="F783" t="s">
        <v>63</v>
      </c>
      <c r="G783" s="18">
        <v>2.3565617720000001</v>
      </c>
      <c r="H783" t="s">
        <v>64</v>
      </c>
      <c r="I783" t="s">
        <v>65</v>
      </c>
      <c r="J783" t="s">
        <v>66</v>
      </c>
      <c r="K783" s="18">
        <v>2.3665670354000001</v>
      </c>
      <c r="L783" t="s">
        <v>64</v>
      </c>
      <c r="M783" t="s">
        <v>65</v>
      </c>
      <c r="N783" t="s">
        <v>66</v>
      </c>
      <c r="O783" s="18">
        <v>9.8477334134000003</v>
      </c>
      <c r="P783" t="s">
        <v>67</v>
      </c>
      <c r="Q783" t="s">
        <v>62</v>
      </c>
      <c r="R783" t="s">
        <v>68</v>
      </c>
      <c r="S783" s="18">
        <v>7.1422933125999997</v>
      </c>
      <c r="T783" t="s">
        <v>69</v>
      </c>
      <c r="U783" t="s">
        <v>65</v>
      </c>
      <c r="V783" t="s">
        <v>70</v>
      </c>
      <c r="W783" s="18">
        <v>5.0928643022999998</v>
      </c>
      <c r="X783" t="s">
        <v>71</v>
      </c>
      <c r="Y783" t="s">
        <v>65</v>
      </c>
      <c r="Z783" t="s">
        <v>72</v>
      </c>
      <c r="AA783" s="18">
        <v>3.9515466363999998</v>
      </c>
      <c r="AB783" s="19" t="s">
        <v>266</v>
      </c>
      <c r="AC783" t="s">
        <v>62</v>
      </c>
      <c r="AD783" t="s">
        <v>267</v>
      </c>
      <c r="AE783" s="18">
        <v>0.30619314260000002</v>
      </c>
      <c r="AF783" t="s">
        <v>4863</v>
      </c>
      <c r="AG783" t="s">
        <v>62</v>
      </c>
      <c r="AH783" t="s">
        <v>4864</v>
      </c>
      <c r="AI783" s="18">
        <v>0.53940734329999995</v>
      </c>
      <c r="AJ783" t="s">
        <v>4865</v>
      </c>
      <c r="AK783" t="s">
        <v>62</v>
      </c>
      <c r="AL783" t="s">
        <v>4866</v>
      </c>
      <c r="AM783" t="s">
        <v>4863</v>
      </c>
      <c r="AN783" t="s">
        <v>62</v>
      </c>
      <c r="AO783" t="s">
        <v>4864</v>
      </c>
      <c r="AP783" s="18">
        <v>0.30619314260000002</v>
      </c>
      <c r="AQ783" t="s">
        <v>123</v>
      </c>
      <c r="AR783" t="b">
        <f>ISNUMBER(SEARCH('Consulta Por Puntos Baloto'!$E$5,B783,1))</f>
        <v>0</v>
      </c>
      <c r="AS783">
        <f t="shared" si="24"/>
        <v>31</v>
      </c>
      <c r="AT783" t="str">
        <f t="shared" si="25"/>
        <v>Punto pago</v>
      </c>
    </row>
    <row r="784" spans="1:46">
      <c r="A784" t="s">
        <v>4867</v>
      </c>
      <c r="B784" t="s">
        <v>4868</v>
      </c>
      <c r="C784" s="18">
        <v>3.5084558419</v>
      </c>
      <c r="D784" t="s">
        <v>4869</v>
      </c>
      <c r="E784" t="s">
        <v>4106</v>
      </c>
      <c r="F784" t="s">
        <v>4870</v>
      </c>
      <c r="G784" s="18">
        <v>0.2020191771</v>
      </c>
      <c r="H784" t="s">
        <v>4029</v>
      </c>
      <c r="I784" t="s">
        <v>4029</v>
      </c>
      <c r="J784" t="s">
        <v>4099</v>
      </c>
      <c r="K784" s="18">
        <v>0.93132709550000004</v>
      </c>
      <c r="L784" t="s">
        <v>64</v>
      </c>
      <c r="M784" t="s">
        <v>4029</v>
      </c>
      <c r="N784" t="s">
        <v>4030</v>
      </c>
      <c r="O784" s="18">
        <v>56.528769080300002</v>
      </c>
      <c r="P784" t="s">
        <v>4031</v>
      </c>
      <c r="Q784" t="s">
        <v>4025</v>
      </c>
      <c r="R784" t="s">
        <v>4032</v>
      </c>
      <c r="S784" s="18">
        <v>122.7406468567</v>
      </c>
      <c r="T784" t="s">
        <v>227</v>
      </c>
      <c r="U784" t="s">
        <v>228</v>
      </c>
      <c r="V784" t="s">
        <v>229</v>
      </c>
      <c r="W784" s="18">
        <v>2.3945585030999998</v>
      </c>
      <c r="X784" t="s">
        <v>4103</v>
      </c>
      <c r="Y784" t="s">
        <v>4029</v>
      </c>
      <c r="Z784" t="s">
        <v>4104</v>
      </c>
      <c r="AA784" s="18">
        <v>0.21399351720000001</v>
      </c>
      <c r="AB784" s="19" t="s">
        <v>4105</v>
      </c>
      <c r="AC784" t="s">
        <v>4106</v>
      </c>
      <c r="AD784" t="s">
        <v>4107</v>
      </c>
      <c r="AE784" s="18">
        <v>6.9670432300000001E-2</v>
      </c>
      <c r="AF784" t="s">
        <v>4871</v>
      </c>
      <c r="AG784" t="s">
        <v>4106</v>
      </c>
      <c r="AH784" t="s">
        <v>4872</v>
      </c>
      <c r="AI784" s="18">
        <v>0.1045404516</v>
      </c>
      <c r="AJ784" t="s">
        <v>4873</v>
      </c>
      <c r="AK784" t="s">
        <v>4106</v>
      </c>
      <c r="AL784" t="s">
        <v>4874</v>
      </c>
      <c r="AM784" t="s">
        <v>4871</v>
      </c>
      <c r="AN784" t="s">
        <v>4106</v>
      </c>
      <c r="AO784" t="s">
        <v>4872</v>
      </c>
      <c r="AP784" s="18">
        <v>6.9670432300000001E-2</v>
      </c>
      <c r="AQ784" t="e">
        <v>#N/A</v>
      </c>
      <c r="AR784" t="b">
        <f>ISNUMBER(SEARCH('Consulta Por Puntos Baloto'!$E$5,B784,1))</f>
        <v>0</v>
      </c>
      <c r="AS784">
        <f t="shared" si="24"/>
        <v>31</v>
      </c>
      <c r="AT784" t="str">
        <f t="shared" si="25"/>
        <v>Punto pago</v>
      </c>
    </row>
    <row r="785" spans="1:46">
      <c r="A785" t="s">
        <v>4875</v>
      </c>
      <c r="B785" t="s">
        <v>4876</v>
      </c>
      <c r="C785" s="18">
        <v>82.052461783200002</v>
      </c>
      <c r="D785" t="s">
        <v>185</v>
      </c>
      <c r="E785" t="s">
        <v>83</v>
      </c>
      <c r="F785" t="s">
        <v>186</v>
      </c>
      <c r="G785" s="18">
        <v>9.7911348100000004E-2</v>
      </c>
      <c r="H785" t="s">
        <v>64</v>
      </c>
      <c r="I785" t="s">
        <v>187</v>
      </c>
      <c r="J785" t="s">
        <v>4877</v>
      </c>
      <c r="K785" s="18">
        <v>1.0701483554</v>
      </c>
      <c r="L785" t="s">
        <v>64</v>
      </c>
      <c r="M785" t="s">
        <v>187</v>
      </c>
      <c r="N785" t="s">
        <v>189</v>
      </c>
      <c r="O785" s="18">
        <v>1.2602820678</v>
      </c>
      <c r="P785" t="s">
        <v>190</v>
      </c>
      <c r="Q785" t="s">
        <v>191</v>
      </c>
      <c r="R785" t="s">
        <v>192</v>
      </c>
      <c r="S785" s="18">
        <v>82.662053151600006</v>
      </c>
      <c r="T785" t="s">
        <v>85</v>
      </c>
      <c r="U785" t="s">
        <v>86</v>
      </c>
      <c r="V785" t="s">
        <v>87</v>
      </c>
      <c r="W785" s="18">
        <v>82.662053151600006</v>
      </c>
      <c r="X785" t="s">
        <v>64</v>
      </c>
      <c r="Y785" t="s">
        <v>91</v>
      </c>
      <c r="Z785" t="s">
        <v>92</v>
      </c>
      <c r="AA785" s="18">
        <v>82.1368371043</v>
      </c>
      <c r="AB785" t="s">
        <v>193</v>
      </c>
      <c r="AC785" t="s">
        <v>83</v>
      </c>
      <c r="AD785" t="s">
        <v>194</v>
      </c>
      <c r="AE785" s="18">
        <v>0.3953914255</v>
      </c>
      <c r="AF785" t="s">
        <v>4878</v>
      </c>
      <c r="AG785" t="s">
        <v>191</v>
      </c>
      <c r="AH785" t="s">
        <v>4879</v>
      </c>
      <c r="AI785" s="18">
        <v>1.6064687500000001E-2</v>
      </c>
      <c r="AJ785" t="s">
        <v>4880</v>
      </c>
      <c r="AK785" t="s">
        <v>191</v>
      </c>
      <c r="AL785" t="s">
        <v>4881</v>
      </c>
      <c r="AM785" t="s">
        <v>4880</v>
      </c>
      <c r="AN785" t="s">
        <v>191</v>
      </c>
      <c r="AO785" t="s">
        <v>4881</v>
      </c>
      <c r="AP785" s="18">
        <v>1.6064687500000001E-2</v>
      </c>
      <c r="AQ785" t="s">
        <v>4882</v>
      </c>
      <c r="AR785" t="b">
        <f>ISNUMBER(SEARCH('Consulta Por Puntos Baloto'!$E$5,B785,1))</f>
        <v>0</v>
      </c>
      <c r="AS785">
        <f t="shared" si="24"/>
        <v>35</v>
      </c>
      <c r="AT785" t="str">
        <f t="shared" si="25"/>
        <v>Punto red</v>
      </c>
    </row>
    <row r="786" spans="1:46">
      <c r="A786" t="s">
        <v>4883</v>
      </c>
      <c r="B786" t="s">
        <v>4884</v>
      </c>
      <c r="C786" s="18">
        <v>0.1012858334</v>
      </c>
      <c r="D786" t="s">
        <v>291</v>
      </c>
      <c r="E786" t="s">
        <v>292</v>
      </c>
      <c r="F786" t="s">
        <v>293</v>
      </c>
      <c r="G786" s="18">
        <v>51.264249868199997</v>
      </c>
      <c r="H786" t="s">
        <v>300</v>
      </c>
      <c r="I786" t="s">
        <v>294</v>
      </c>
      <c r="J786" t="s">
        <v>4489</v>
      </c>
      <c r="K786" s="18">
        <v>52.5685709575</v>
      </c>
      <c r="L786" t="s">
        <v>64</v>
      </c>
      <c r="M786" t="s">
        <v>294</v>
      </c>
      <c r="N786" t="s">
        <v>295</v>
      </c>
      <c r="O786" s="18">
        <v>90.484576011800002</v>
      </c>
      <c r="P786" t="s">
        <v>296</v>
      </c>
      <c r="Q786" t="s">
        <v>297</v>
      </c>
      <c r="R786" t="s">
        <v>298</v>
      </c>
      <c r="S786" s="18">
        <v>97.447443957100006</v>
      </c>
      <c r="T786" t="s">
        <v>311</v>
      </c>
      <c r="U786" t="s">
        <v>130</v>
      </c>
      <c r="V786" t="s">
        <v>312</v>
      </c>
      <c r="W786" s="18">
        <v>80.484277707100006</v>
      </c>
      <c r="X786" t="s">
        <v>64</v>
      </c>
      <c r="Y786" t="s">
        <v>313</v>
      </c>
      <c r="Z786" t="s">
        <v>314</v>
      </c>
      <c r="AA786" s="18">
        <v>51.265031825199998</v>
      </c>
      <c r="AB786" t="s">
        <v>300</v>
      </c>
      <c r="AC786" t="s">
        <v>301</v>
      </c>
      <c r="AD786" t="s">
        <v>302</v>
      </c>
      <c r="AE786" s="18">
        <v>0.13272606410000001</v>
      </c>
      <c r="AF786" t="s">
        <v>4885</v>
      </c>
      <c r="AG786" t="s">
        <v>4886</v>
      </c>
      <c r="AH786" t="s">
        <v>4887</v>
      </c>
      <c r="AI786" s="18">
        <v>6.9587987999999998E-3</v>
      </c>
      <c r="AJ786" t="s">
        <v>4888</v>
      </c>
      <c r="AK786" t="s">
        <v>292</v>
      </c>
      <c r="AL786" t="s">
        <v>4889</v>
      </c>
      <c r="AM786" t="s">
        <v>4888</v>
      </c>
      <c r="AN786" t="s">
        <v>292</v>
      </c>
      <c r="AO786" t="s">
        <v>4889</v>
      </c>
      <c r="AP786" s="18">
        <v>6.9587987999999998E-3</v>
      </c>
      <c r="AQ786" t="s">
        <v>4218</v>
      </c>
      <c r="AR786" t="b">
        <f>ISNUMBER(SEARCH('Consulta Por Puntos Baloto'!$E$5,B786,1))</f>
        <v>0</v>
      </c>
      <c r="AS786">
        <f t="shared" si="24"/>
        <v>35</v>
      </c>
      <c r="AT786" t="str">
        <f t="shared" si="25"/>
        <v>Punto red</v>
      </c>
    </row>
    <row r="787" spans="1:46">
      <c r="A787" t="s">
        <v>4890</v>
      </c>
      <c r="B787" t="s">
        <v>4891</v>
      </c>
      <c r="C787" s="18">
        <v>3.1840696165</v>
      </c>
      <c r="D787" t="s">
        <v>4892</v>
      </c>
      <c r="E787" t="s">
        <v>4893</v>
      </c>
      <c r="F787" t="s">
        <v>4894</v>
      </c>
      <c r="G787" s="18">
        <v>29.6029212302</v>
      </c>
      <c r="H787" t="s">
        <v>4895</v>
      </c>
      <c r="I787" t="s">
        <v>4146</v>
      </c>
      <c r="J787" t="s">
        <v>4896</v>
      </c>
      <c r="K787" s="18">
        <v>52.9516338185</v>
      </c>
      <c r="L787" t="s">
        <v>64</v>
      </c>
      <c r="M787" t="s">
        <v>154</v>
      </c>
      <c r="N787" t="s">
        <v>156</v>
      </c>
      <c r="O787" s="18">
        <v>35.1684955339</v>
      </c>
      <c r="P787" t="s">
        <v>4031</v>
      </c>
      <c r="Q787" t="s">
        <v>4025</v>
      </c>
      <c r="R787" t="s">
        <v>4032</v>
      </c>
      <c r="S787" s="18">
        <v>157.6537980345</v>
      </c>
      <c r="T787" t="s">
        <v>69</v>
      </c>
      <c r="U787" t="s">
        <v>65</v>
      </c>
      <c r="V787" t="s">
        <v>70</v>
      </c>
      <c r="W787" s="18">
        <v>29.839110074600001</v>
      </c>
      <c r="X787" t="s">
        <v>4897</v>
      </c>
      <c r="Y787" t="s">
        <v>4146</v>
      </c>
      <c r="Z787" t="s">
        <v>4898</v>
      </c>
      <c r="AA787" s="18">
        <v>0.81215139079999998</v>
      </c>
      <c r="AB787" t="s">
        <v>4899</v>
      </c>
      <c r="AC787" t="s">
        <v>4900</v>
      </c>
      <c r="AD787" t="s">
        <v>4901</v>
      </c>
      <c r="AE787" s="18">
        <v>3.1681735961999999</v>
      </c>
      <c r="AF787" t="s">
        <v>4902</v>
      </c>
      <c r="AG787" t="s">
        <v>4903</v>
      </c>
      <c r="AH787" t="s">
        <v>4904</v>
      </c>
      <c r="AI787" s="18">
        <v>0.1182567358</v>
      </c>
      <c r="AJ787" t="s">
        <v>4905</v>
      </c>
      <c r="AK787" t="s">
        <v>4900</v>
      </c>
      <c r="AL787" t="s">
        <v>4906</v>
      </c>
      <c r="AM787" t="s">
        <v>4905</v>
      </c>
      <c r="AN787" t="s">
        <v>4900</v>
      </c>
      <c r="AO787" t="s">
        <v>4906</v>
      </c>
      <c r="AP787" s="18">
        <v>0.1182567358</v>
      </c>
      <c r="AQ787" t="s">
        <v>123</v>
      </c>
      <c r="AR787" t="b">
        <f>ISNUMBER(SEARCH('Consulta Por Puntos Baloto'!$E$5,B787,1))</f>
        <v>0</v>
      </c>
      <c r="AS787">
        <f t="shared" si="24"/>
        <v>35</v>
      </c>
      <c r="AT787" t="str">
        <f t="shared" si="25"/>
        <v>Punto red</v>
      </c>
    </row>
    <row r="788" spans="1:46">
      <c r="A788" t="s">
        <v>4907</v>
      </c>
      <c r="B788" t="s">
        <v>4908</v>
      </c>
      <c r="C788" s="18">
        <v>82.070633346299999</v>
      </c>
      <c r="D788" t="s">
        <v>185</v>
      </c>
      <c r="E788" t="s">
        <v>83</v>
      </c>
      <c r="F788" t="s">
        <v>186</v>
      </c>
      <c r="G788" s="18">
        <v>7.9920574699999997E-2</v>
      </c>
      <c r="H788" t="s">
        <v>64</v>
      </c>
      <c r="I788" t="s">
        <v>187</v>
      </c>
      <c r="J788" t="s">
        <v>4877</v>
      </c>
      <c r="K788" s="18">
        <v>1.0886450644000001</v>
      </c>
      <c r="L788" t="s">
        <v>64</v>
      </c>
      <c r="M788" t="s">
        <v>187</v>
      </c>
      <c r="N788" t="s">
        <v>189</v>
      </c>
      <c r="O788" s="18">
        <v>1.2784505182000001</v>
      </c>
      <c r="P788" t="s">
        <v>190</v>
      </c>
      <c r="Q788" t="s">
        <v>191</v>
      </c>
      <c r="R788" t="s">
        <v>192</v>
      </c>
      <c r="S788" s="18">
        <v>82.680285569500001</v>
      </c>
      <c r="T788" t="s">
        <v>85</v>
      </c>
      <c r="U788" t="s">
        <v>86</v>
      </c>
      <c r="V788" t="s">
        <v>87</v>
      </c>
      <c r="W788" s="18">
        <v>82.680285569500001</v>
      </c>
      <c r="X788" t="s">
        <v>64</v>
      </c>
      <c r="Y788" t="s">
        <v>91</v>
      </c>
      <c r="Z788" t="s">
        <v>92</v>
      </c>
      <c r="AA788" s="18">
        <v>82.155022537500002</v>
      </c>
      <c r="AB788" t="s">
        <v>193</v>
      </c>
      <c r="AC788" t="s">
        <v>83</v>
      </c>
      <c r="AD788" t="s">
        <v>194</v>
      </c>
      <c r="AE788" s="18">
        <v>0.402036909</v>
      </c>
      <c r="AF788" t="s">
        <v>4909</v>
      </c>
      <c r="AG788" t="s">
        <v>191</v>
      </c>
      <c r="AH788" t="s">
        <v>4910</v>
      </c>
      <c r="AI788" s="18">
        <v>2.12224983E-2</v>
      </c>
      <c r="AJ788" t="s">
        <v>4880</v>
      </c>
      <c r="AK788" t="s">
        <v>191</v>
      </c>
      <c r="AL788" t="s">
        <v>4881</v>
      </c>
      <c r="AM788" t="s">
        <v>4880</v>
      </c>
      <c r="AN788" t="s">
        <v>191</v>
      </c>
      <c r="AO788" t="s">
        <v>4881</v>
      </c>
      <c r="AP788" s="18">
        <v>2.12224983E-2</v>
      </c>
      <c r="AQ788" t="s">
        <v>4882</v>
      </c>
      <c r="AR788" t="b">
        <f>ISNUMBER(SEARCH('Consulta Por Puntos Baloto'!$E$5,B788,1))</f>
        <v>0</v>
      </c>
      <c r="AS788">
        <f t="shared" si="24"/>
        <v>35</v>
      </c>
      <c r="AT788" t="str">
        <f t="shared" si="25"/>
        <v>Punto red</v>
      </c>
    </row>
    <row r="789" spans="1:46">
      <c r="A789" t="s">
        <v>4911</v>
      </c>
      <c r="B789" t="s">
        <v>4912</v>
      </c>
      <c r="C789" s="18">
        <v>38.725830003200002</v>
      </c>
      <c r="D789" t="s">
        <v>4913</v>
      </c>
      <c r="E789" t="s">
        <v>4914</v>
      </c>
      <c r="F789" t="s">
        <v>4915</v>
      </c>
      <c r="G789" s="18">
        <v>170.7697242065</v>
      </c>
      <c r="H789" t="s">
        <v>4916</v>
      </c>
      <c r="I789" t="s">
        <v>4169</v>
      </c>
      <c r="J789" t="s">
        <v>4917</v>
      </c>
      <c r="K789" s="18">
        <v>174.6448238031</v>
      </c>
      <c r="L789" t="s">
        <v>64</v>
      </c>
      <c r="M789" t="s">
        <v>3993</v>
      </c>
      <c r="N789" t="s">
        <v>3995</v>
      </c>
      <c r="O789" s="18">
        <v>171.1723214639</v>
      </c>
      <c r="P789" t="s">
        <v>3996</v>
      </c>
      <c r="Q789" t="s">
        <v>3991</v>
      </c>
      <c r="R789" t="s">
        <v>3997</v>
      </c>
      <c r="S789" s="18">
        <v>210.02161634710001</v>
      </c>
      <c r="T789" t="s">
        <v>85</v>
      </c>
      <c r="U789" t="s">
        <v>86</v>
      </c>
      <c r="V789" t="s">
        <v>87</v>
      </c>
      <c r="W789" s="18">
        <v>172.60405460539999</v>
      </c>
      <c r="X789" t="s">
        <v>64</v>
      </c>
      <c r="Y789" t="s">
        <v>4169</v>
      </c>
      <c r="Z789" t="s">
        <v>4171</v>
      </c>
      <c r="AA789" s="18">
        <v>170.81411757960001</v>
      </c>
      <c r="AB789" t="s">
        <v>4916</v>
      </c>
      <c r="AC789" t="s">
        <v>4172</v>
      </c>
      <c r="AD789" t="s">
        <v>4918</v>
      </c>
      <c r="AE789" s="18">
        <v>8.0878250099999993E-2</v>
      </c>
      <c r="AF789" t="s">
        <v>4919</v>
      </c>
      <c r="AG789" t="s">
        <v>4920</v>
      </c>
      <c r="AH789" t="s">
        <v>4921</v>
      </c>
      <c r="AI789" s="18">
        <v>28.619162847999998</v>
      </c>
      <c r="AJ789" t="s">
        <v>4922</v>
      </c>
      <c r="AK789" t="s">
        <v>4923</v>
      </c>
      <c r="AL789" t="s">
        <v>4924</v>
      </c>
      <c r="AM789" t="s">
        <v>4919</v>
      </c>
      <c r="AN789" t="s">
        <v>4920</v>
      </c>
      <c r="AO789" t="s">
        <v>4921</v>
      </c>
      <c r="AP789" s="18">
        <v>8.0878250099999993E-2</v>
      </c>
      <c r="AQ789" t="s">
        <v>123</v>
      </c>
      <c r="AR789" t="b">
        <f>ISNUMBER(SEARCH('Consulta Por Puntos Baloto'!$E$5,B789,1))</f>
        <v>0</v>
      </c>
      <c r="AS789">
        <f t="shared" si="24"/>
        <v>31</v>
      </c>
      <c r="AT789" t="str">
        <f t="shared" si="25"/>
        <v>Punto pago</v>
      </c>
    </row>
    <row r="790" spans="1:46">
      <c r="A790" t="s">
        <v>4925</v>
      </c>
      <c r="B790" t="s">
        <v>4926</v>
      </c>
      <c r="C790" s="18">
        <v>0.41499632260000002</v>
      </c>
      <c r="D790" t="s">
        <v>219</v>
      </c>
      <c r="E790" t="s">
        <v>220</v>
      </c>
      <c r="F790" t="s">
        <v>221</v>
      </c>
      <c r="G790" s="18">
        <v>0.39271755829999999</v>
      </c>
      <c r="H790" t="s">
        <v>4228</v>
      </c>
      <c r="I790" t="s">
        <v>223</v>
      </c>
      <c r="J790" t="s">
        <v>4229</v>
      </c>
      <c r="K790" s="18">
        <v>1.2185603961</v>
      </c>
      <c r="L790" t="s">
        <v>64</v>
      </c>
      <c r="M790" t="s">
        <v>223</v>
      </c>
      <c r="N790" t="s">
        <v>4230</v>
      </c>
      <c r="O790" s="18">
        <v>1.5109245306000001</v>
      </c>
      <c r="P790" t="s">
        <v>4231</v>
      </c>
      <c r="Q790" t="s">
        <v>220</v>
      </c>
      <c r="R790" t="s">
        <v>4232</v>
      </c>
      <c r="S790" s="18">
        <v>8.4434201536</v>
      </c>
      <c r="T790" t="s">
        <v>227</v>
      </c>
      <c r="U790" t="s">
        <v>228</v>
      </c>
      <c r="V790" t="s">
        <v>229</v>
      </c>
      <c r="W790" s="18">
        <v>1.5390198509999999</v>
      </c>
      <c r="X790" t="s">
        <v>222</v>
      </c>
      <c r="Y790" t="s">
        <v>223</v>
      </c>
      <c r="Z790" t="s">
        <v>224</v>
      </c>
      <c r="AA790" s="18">
        <v>0.63756921030000002</v>
      </c>
      <c r="AB790" t="s">
        <v>4797</v>
      </c>
      <c r="AC790" t="s">
        <v>220</v>
      </c>
      <c r="AD790" t="s">
        <v>4798</v>
      </c>
      <c r="AE790" s="18">
        <v>0.1083575099</v>
      </c>
      <c r="AF790" t="s">
        <v>4927</v>
      </c>
      <c r="AG790" t="s">
        <v>220</v>
      </c>
      <c r="AH790" t="s">
        <v>4928</v>
      </c>
      <c r="AI790" s="18">
        <v>0.25792970970000001</v>
      </c>
      <c r="AJ790" t="s">
        <v>4929</v>
      </c>
      <c r="AK790" t="s">
        <v>220</v>
      </c>
      <c r="AL790" t="s">
        <v>4930</v>
      </c>
      <c r="AM790" t="s">
        <v>4927</v>
      </c>
      <c r="AN790" t="s">
        <v>220</v>
      </c>
      <c r="AO790" t="s">
        <v>4928</v>
      </c>
      <c r="AP790" s="18">
        <v>0.1083575099</v>
      </c>
      <c r="AQ790" t="s">
        <v>123</v>
      </c>
      <c r="AR790" t="b">
        <f>ISNUMBER(SEARCH('Consulta Por Puntos Baloto'!$E$5,B790,1))</f>
        <v>0</v>
      </c>
      <c r="AS790">
        <f t="shared" si="24"/>
        <v>31</v>
      </c>
      <c r="AT790" t="str">
        <f t="shared" si="25"/>
        <v>Punto pago</v>
      </c>
    </row>
    <row r="791" spans="1:46">
      <c r="A791" t="s">
        <v>4931</v>
      </c>
      <c r="B791" t="s">
        <v>4932</v>
      </c>
      <c r="C791" s="18">
        <v>8.73330524E-2</v>
      </c>
      <c r="D791" t="s">
        <v>4793</v>
      </c>
      <c r="E791" t="s">
        <v>220</v>
      </c>
      <c r="F791" t="s">
        <v>4794</v>
      </c>
      <c r="G791" s="18">
        <v>0.24989986789999999</v>
      </c>
      <c r="H791" t="s">
        <v>4795</v>
      </c>
      <c r="I791" t="s">
        <v>223</v>
      </c>
      <c r="J791" t="s">
        <v>4796</v>
      </c>
      <c r="K791" s="18">
        <v>0.58808163710000005</v>
      </c>
      <c r="L791" t="s">
        <v>64</v>
      </c>
      <c r="M791" t="s">
        <v>223</v>
      </c>
      <c r="N791" t="s">
        <v>4230</v>
      </c>
      <c r="O791" s="18">
        <v>1.1316579814000001</v>
      </c>
      <c r="P791" t="s">
        <v>4231</v>
      </c>
      <c r="Q791" t="s">
        <v>220</v>
      </c>
      <c r="R791" t="s">
        <v>4232</v>
      </c>
      <c r="S791" s="18">
        <v>8.2187117149999995</v>
      </c>
      <c r="T791" t="s">
        <v>227</v>
      </c>
      <c r="U791" t="s">
        <v>228</v>
      </c>
      <c r="V791" t="s">
        <v>229</v>
      </c>
      <c r="W791" s="18">
        <v>1.3297499359</v>
      </c>
      <c r="X791" t="s">
        <v>222</v>
      </c>
      <c r="Y791" t="s">
        <v>223</v>
      </c>
      <c r="Z791" t="s">
        <v>224</v>
      </c>
      <c r="AA791" s="18">
        <v>0.22023934019999999</v>
      </c>
      <c r="AB791" t="s">
        <v>4797</v>
      </c>
      <c r="AC791" t="s">
        <v>220</v>
      </c>
      <c r="AD791" t="s">
        <v>4798</v>
      </c>
      <c r="AE791" s="18">
        <v>0.1003096143</v>
      </c>
      <c r="AF791" t="s">
        <v>4933</v>
      </c>
      <c r="AG791" t="s">
        <v>220</v>
      </c>
      <c r="AH791" t="s">
        <v>4934</v>
      </c>
      <c r="AI791" s="18">
        <v>0.106654341</v>
      </c>
      <c r="AJ791" t="s">
        <v>4935</v>
      </c>
      <c r="AK791" t="s">
        <v>220</v>
      </c>
      <c r="AL791" t="s">
        <v>4936</v>
      </c>
      <c r="AM791" t="s">
        <v>4793</v>
      </c>
      <c r="AN791" t="s">
        <v>220</v>
      </c>
      <c r="AO791" t="s">
        <v>4794</v>
      </c>
      <c r="AP791" s="18">
        <v>8.73330524E-2</v>
      </c>
      <c r="AQ791" t="s">
        <v>123</v>
      </c>
      <c r="AR791" t="b">
        <f>ISNUMBER(SEARCH('Consulta Por Puntos Baloto'!$E$5,B791,1))</f>
        <v>0</v>
      </c>
      <c r="AS791">
        <f t="shared" si="24"/>
        <v>3</v>
      </c>
      <c r="AT791" t="str">
        <f t="shared" si="25"/>
        <v>Punto 472</v>
      </c>
    </row>
    <row r="792" spans="1:46">
      <c r="A792" t="s">
        <v>4937</v>
      </c>
      <c r="B792" t="s">
        <v>4938</v>
      </c>
      <c r="C792" s="18">
        <v>0.38391187580000002</v>
      </c>
      <c r="D792" t="s">
        <v>4793</v>
      </c>
      <c r="E792" t="s">
        <v>220</v>
      </c>
      <c r="F792" t="s">
        <v>4794</v>
      </c>
      <c r="G792" s="18">
        <v>4.9320308899999998E-2</v>
      </c>
      <c r="H792" t="s">
        <v>4795</v>
      </c>
      <c r="I792" t="s">
        <v>223</v>
      </c>
      <c r="J792" t="s">
        <v>4939</v>
      </c>
      <c r="K792" s="18">
        <v>0.99391361609999995</v>
      </c>
      <c r="L792" t="s">
        <v>64</v>
      </c>
      <c r="M792" t="s">
        <v>223</v>
      </c>
      <c r="N792" t="s">
        <v>4230</v>
      </c>
      <c r="O792" s="18">
        <v>1.0886227756</v>
      </c>
      <c r="P792" t="s">
        <v>4231</v>
      </c>
      <c r="Q792" t="s">
        <v>220</v>
      </c>
      <c r="R792" t="s">
        <v>4232</v>
      </c>
      <c r="S792" s="18">
        <v>8.5152908979999999</v>
      </c>
      <c r="T792" t="s">
        <v>227</v>
      </c>
      <c r="U792" t="s">
        <v>228</v>
      </c>
      <c r="V792" t="s">
        <v>229</v>
      </c>
      <c r="W792" s="18">
        <v>1.568742906</v>
      </c>
      <c r="X792" t="s">
        <v>222</v>
      </c>
      <c r="Y792" t="s">
        <v>223</v>
      </c>
      <c r="Z792" t="s">
        <v>224</v>
      </c>
      <c r="AA792" s="18">
        <v>0.27027357559999998</v>
      </c>
      <c r="AB792" t="s">
        <v>4797</v>
      </c>
      <c r="AC792" t="s">
        <v>220</v>
      </c>
      <c r="AD792" t="s">
        <v>4798</v>
      </c>
      <c r="AE792" s="18">
        <v>0.1050541757</v>
      </c>
      <c r="AF792" t="s">
        <v>4940</v>
      </c>
      <c r="AG792" t="s">
        <v>220</v>
      </c>
      <c r="AH792" t="s">
        <v>4941</v>
      </c>
      <c r="AI792" s="18">
        <v>2.3445963899999998E-2</v>
      </c>
      <c r="AJ792" t="s">
        <v>349</v>
      </c>
      <c r="AK792" t="s">
        <v>220</v>
      </c>
      <c r="AL792" t="s">
        <v>4942</v>
      </c>
      <c r="AM792" t="s">
        <v>349</v>
      </c>
      <c r="AN792" t="s">
        <v>220</v>
      </c>
      <c r="AO792" t="s">
        <v>4942</v>
      </c>
      <c r="AP792" s="18">
        <v>2.3445963899999998E-2</v>
      </c>
      <c r="AQ792" t="e">
        <v>#N/A</v>
      </c>
      <c r="AR792" t="b">
        <f>ISNUMBER(SEARCH('Consulta Por Puntos Baloto'!$E$5,B792,1))</f>
        <v>0</v>
      </c>
      <c r="AS792">
        <f t="shared" si="24"/>
        <v>35</v>
      </c>
      <c r="AT792" t="str">
        <f t="shared" si="25"/>
        <v>Punto red</v>
      </c>
    </row>
    <row r="793" spans="1:46">
      <c r="A793" t="s">
        <v>4943</v>
      </c>
      <c r="B793" t="s">
        <v>4944</v>
      </c>
      <c r="C793" s="18">
        <v>3.4192162826999999</v>
      </c>
      <c r="D793" t="s">
        <v>4892</v>
      </c>
      <c r="E793" t="s">
        <v>4893</v>
      </c>
      <c r="F793" t="s">
        <v>4894</v>
      </c>
      <c r="G793" s="18">
        <v>30.0228563756</v>
      </c>
      <c r="H793" t="s">
        <v>4895</v>
      </c>
      <c r="I793" t="s">
        <v>4146</v>
      </c>
      <c r="J793" t="s">
        <v>4896</v>
      </c>
      <c r="K793" s="18">
        <v>53.5780865746</v>
      </c>
      <c r="L793" t="s">
        <v>64</v>
      </c>
      <c r="M793" t="s">
        <v>154</v>
      </c>
      <c r="N793" t="s">
        <v>156</v>
      </c>
      <c r="O793" s="18">
        <v>34.918389815700003</v>
      </c>
      <c r="P793" t="s">
        <v>4031</v>
      </c>
      <c r="Q793" t="s">
        <v>4025</v>
      </c>
      <c r="R793" t="s">
        <v>4032</v>
      </c>
      <c r="S793" s="18">
        <v>156.82590032120001</v>
      </c>
      <c r="T793" t="s">
        <v>69</v>
      </c>
      <c r="U793" t="s">
        <v>65</v>
      </c>
      <c r="V793" t="s">
        <v>70</v>
      </c>
      <c r="W793" s="18">
        <v>30.277446873700001</v>
      </c>
      <c r="X793" t="s">
        <v>4897</v>
      </c>
      <c r="Y793" t="s">
        <v>4146</v>
      </c>
      <c r="Z793" t="s">
        <v>4898</v>
      </c>
      <c r="AA793" s="18">
        <v>9.2283979399999994E-2</v>
      </c>
      <c r="AB793" t="s">
        <v>4899</v>
      </c>
      <c r="AC793" t="s">
        <v>4900</v>
      </c>
      <c r="AD793" t="s">
        <v>4901</v>
      </c>
      <c r="AE793" s="18">
        <v>3.3892245224000002</v>
      </c>
      <c r="AF793" t="s">
        <v>4945</v>
      </c>
      <c r="AG793" t="s">
        <v>4903</v>
      </c>
      <c r="AH793" t="s">
        <v>4946</v>
      </c>
      <c r="AI793" s="18">
        <v>9.57306297E-2</v>
      </c>
      <c r="AJ793" t="s">
        <v>4947</v>
      </c>
      <c r="AK793" t="s">
        <v>4900</v>
      </c>
      <c r="AL793" t="s">
        <v>4948</v>
      </c>
      <c r="AM793" t="s">
        <v>873</v>
      </c>
      <c r="AN793" t="s">
        <v>4900</v>
      </c>
      <c r="AO793" t="s">
        <v>4901</v>
      </c>
      <c r="AP793" s="18">
        <v>9.2283979399999994E-2</v>
      </c>
      <c r="AQ793" t="s">
        <v>123</v>
      </c>
      <c r="AR793" t="b">
        <f>ISNUMBER(SEARCH('Consulta Por Puntos Baloto'!$E$5,B793,1))</f>
        <v>0</v>
      </c>
      <c r="AS793">
        <f t="shared" si="24"/>
        <v>27</v>
      </c>
      <c r="AT793" t="str">
        <f t="shared" si="25"/>
        <v>Oficina física</v>
      </c>
    </row>
    <row r="794" spans="1:46">
      <c r="A794" t="s">
        <v>4949</v>
      </c>
      <c r="B794" t="s">
        <v>4950</v>
      </c>
      <c r="C794" s="18">
        <v>15.1895936127</v>
      </c>
      <c r="D794" t="s">
        <v>4951</v>
      </c>
      <c r="E794" t="s">
        <v>4014</v>
      </c>
      <c r="F794" t="s">
        <v>4952</v>
      </c>
      <c r="G794" s="18">
        <v>15.0199642145</v>
      </c>
      <c r="H794" t="s">
        <v>64</v>
      </c>
      <c r="I794" t="s">
        <v>4008</v>
      </c>
      <c r="J794" t="s">
        <v>4009</v>
      </c>
      <c r="K794" s="18">
        <v>14.2271811989</v>
      </c>
      <c r="L794" t="s">
        <v>4010</v>
      </c>
      <c r="M794" t="s">
        <v>4008</v>
      </c>
      <c r="N794" t="s">
        <v>4011</v>
      </c>
      <c r="O794" s="18">
        <v>25.380243509900001</v>
      </c>
      <c r="P794" t="s">
        <v>4100</v>
      </c>
      <c r="Q794" t="s">
        <v>4101</v>
      </c>
      <c r="R794" t="s">
        <v>4102</v>
      </c>
      <c r="S794" s="18">
        <v>23.926871982600002</v>
      </c>
      <c r="T794" t="s">
        <v>227</v>
      </c>
      <c r="U794" t="s">
        <v>228</v>
      </c>
      <c r="V794" t="s">
        <v>229</v>
      </c>
      <c r="W794" s="18">
        <v>21.5538636717</v>
      </c>
      <c r="X794" t="s">
        <v>64</v>
      </c>
      <c r="Y794" t="s">
        <v>228</v>
      </c>
      <c r="Z794" t="s">
        <v>4012</v>
      </c>
      <c r="AA794" s="18">
        <v>15.033325382099999</v>
      </c>
      <c r="AB794" s="19" t="s">
        <v>4013</v>
      </c>
      <c r="AC794" t="s">
        <v>4014</v>
      </c>
      <c r="AD794" t="s">
        <v>4015</v>
      </c>
      <c r="AE794" s="18">
        <v>7.8948178000000004E-3</v>
      </c>
      <c r="AF794" t="s">
        <v>4953</v>
      </c>
      <c r="AG794" t="s">
        <v>4954</v>
      </c>
      <c r="AH794" t="s">
        <v>4955</v>
      </c>
      <c r="AI794" s="18">
        <v>1.79696339E-2</v>
      </c>
      <c r="AJ794" t="s">
        <v>4956</v>
      </c>
      <c r="AK794" t="s">
        <v>4954</v>
      </c>
      <c r="AL794" t="s">
        <v>4957</v>
      </c>
      <c r="AM794" t="s">
        <v>4953</v>
      </c>
      <c r="AN794" t="s">
        <v>4954</v>
      </c>
      <c r="AO794" t="s">
        <v>4955</v>
      </c>
      <c r="AP794" s="18">
        <v>7.8948178000000004E-3</v>
      </c>
      <c r="AQ794" t="s">
        <v>123</v>
      </c>
      <c r="AR794" t="b">
        <f>ISNUMBER(SEARCH('Consulta Por Puntos Baloto'!$E$5,B794,1))</f>
        <v>0</v>
      </c>
      <c r="AS794">
        <f t="shared" si="24"/>
        <v>31</v>
      </c>
      <c r="AT794" t="str">
        <f t="shared" si="25"/>
        <v>Punto pago</v>
      </c>
    </row>
    <row r="795" spans="1:46">
      <c r="A795" t="s">
        <v>4958</v>
      </c>
      <c r="B795" t="s">
        <v>4959</v>
      </c>
      <c r="C795" s="18">
        <v>180.6890762285</v>
      </c>
      <c r="D795" t="s">
        <v>4960</v>
      </c>
      <c r="E795" t="s">
        <v>4961</v>
      </c>
      <c r="F795" t="s">
        <v>4962</v>
      </c>
      <c r="G795" s="18">
        <v>279.66091720920002</v>
      </c>
      <c r="H795" t="s">
        <v>64</v>
      </c>
      <c r="I795" t="s">
        <v>4514</v>
      </c>
      <c r="J795" t="s">
        <v>4515</v>
      </c>
      <c r="K795" s="18">
        <v>279.66091720920002</v>
      </c>
      <c r="L795" t="s">
        <v>64</v>
      </c>
      <c r="M795" t="s">
        <v>4514</v>
      </c>
      <c r="N795" t="s">
        <v>4515</v>
      </c>
      <c r="O795" s="18">
        <v>220.09639355159999</v>
      </c>
      <c r="P795" t="s">
        <v>4963</v>
      </c>
      <c r="Q795" t="s">
        <v>4964</v>
      </c>
      <c r="R795" t="s">
        <v>4965</v>
      </c>
      <c r="S795" s="18">
        <v>350.45340789540001</v>
      </c>
      <c r="T795" t="s">
        <v>85</v>
      </c>
      <c r="U795" t="s">
        <v>86</v>
      </c>
      <c r="V795" t="s">
        <v>87</v>
      </c>
      <c r="W795" s="18">
        <v>220.01991863520001</v>
      </c>
      <c r="X795" t="s">
        <v>64</v>
      </c>
      <c r="Y795" t="s">
        <v>4519</v>
      </c>
      <c r="Z795" t="s">
        <v>4520</v>
      </c>
      <c r="AA795" s="18">
        <v>327.35287445210002</v>
      </c>
      <c r="AB795" t="s">
        <v>300</v>
      </c>
      <c r="AC795" t="s">
        <v>301</v>
      </c>
      <c r="AD795" t="s">
        <v>302</v>
      </c>
      <c r="AE795" s="18">
        <v>5.86632713E-2</v>
      </c>
      <c r="AF795" t="s">
        <v>4966</v>
      </c>
      <c r="AG795" t="s">
        <v>4967</v>
      </c>
      <c r="AH795" t="s">
        <v>4968</v>
      </c>
      <c r="AI795" s="18">
        <v>5.9722296899999999E-2</v>
      </c>
      <c r="AJ795" t="s">
        <v>4969</v>
      </c>
      <c r="AK795" t="s">
        <v>4967</v>
      </c>
      <c r="AL795" t="s">
        <v>4970</v>
      </c>
      <c r="AM795" t="s">
        <v>4966</v>
      </c>
      <c r="AN795" t="s">
        <v>4967</v>
      </c>
      <c r="AO795" t="s">
        <v>4968</v>
      </c>
      <c r="AP795" s="18">
        <v>5.86632713E-2</v>
      </c>
      <c r="AQ795" t="s">
        <v>123</v>
      </c>
      <c r="AR795" t="b">
        <f>ISNUMBER(SEARCH('Consulta Por Puntos Baloto'!$E$5,B795,1))</f>
        <v>0</v>
      </c>
      <c r="AS795">
        <f t="shared" si="24"/>
        <v>31</v>
      </c>
      <c r="AT795" t="str">
        <f t="shared" si="25"/>
        <v>Punto pago</v>
      </c>
    </row>
    <row r="796" spans="1:46">
      <c r="A796" t="s">
        <v>4971</v>
      </c>
      <c r="B796" t="s">
        <v>4972</v>
      </c>
      <c r="C796" s="18">
        <v>12.739066878999999</v>
      </c>
      <c r="D796" t="s">
        <v>4973</v>
      </c>
      <c r="E796" t="s">
        <v>301</v>
      </c>
      <c r="F796" t="s">
        <v>4974</v>
      </c>
      <c r="G796" s="18">
        <v>12.7456620048</v>
      </c>
      <c r="H796" t="s">
        <v>64</v>
      </c>
      <c r="I796" t="s">
        <v>294</v>
      </c>
      <c r="J796" t="s">
        <v>4975</v>
      </c>
      <c r="K796" s="18">
        <v>13.318860858300001</v>
      </c>
      <c r="L796" t="s">
        <v>64</v>
      </c>
      <c r="M796" t="s">
        <v>294</v>
      </c>
      <c r="N796" t="s">
        <v>295</v>
      </c>
      <c r="O796" s="18">
        <v>50.657928084600002</v>
      </c>
      <c r="P796" t="s">
        <v>4516</v>
      </c>
      <c r="Q796" t="s">
        <v>4517</v>
      </c>
      <c r="R796" t="s">
        <v>4518</v>
      </c>
      <c r="S796" s="18">
        <v>111.5713708812</v>
      </c>
      <c r="T796" t="s">
        <v>311</v>
      </c>
      <c r="U796" t="s">
        <v>130</v>
      </c>
      <c r="V796" t="s">
        <v>312</v>
      </c>
      <c r="W796" s="18">
        <v>99.224705417500005</v>
      </c>
      <c r="X796" t="s">
        <v>64</v>
      </c>
      <c r="Y796" t="s">
        <v>313</v>
      </c>
      <c r="Z796" t="s">
        <v>314</v>
      </c>
      <c r="AA796" s="18">
        <v>12.7335646755</v>
      </c>
      <c r="AB796" t="s">
        <v>300</v>
      </c>
      <c r="AC796" t="s">
        <v>301</v>
      </c>
      <c r="AD796" t="s">
        <v>302</v>
      </c>
      <c r="AE796" s="18">
        <v>5.8352713554999998</v>
      </c>
      <c r="AF796" t="s">
        <v>4976</v>
      </c>
      <c r="AG796" t="s">
        <v>4977</v>
      </c>
      <c r="AH796" t="s">
        <v>4978</v>
      </c>
      <c r="AI796" s="18">
        <v>3.208345649</v>
      </c>
      <c r="AJ796" t="s">
        <v>4979</v>
      </c>
      <c r="AK796" t="s">
        <v>4980</v>
      </c>
      <c r="AL796" t="s">
        <v>4981</v>
      </c>
      <c r="AM796" t="s">
        <v>4979</v>
      </c>
      <c r="AN796" t="s">
        <v>4980</v>
      </c>
      <c r="AO796" t="s">
        <v>4981</v>
      </c>
      <c r="AP796" s="18">
        <v>3.208345649</v>
      </c>
      <c r="AQ796" t="s">
        <v>123</v>
      </c>
      <c r="AR796" t="b">
        <f>ISNUMBER(SEARCH('Consulta Por Puntos Baloto'!$E$5,B796,1))</f>
        <v>0</v>
      </c>
      <c r="AS796">
        <f t="shared" si="24"/>
        <v>35</v>
      </c>
      <c r="AT796" t="str">
        <f t="shared" si="25"/>
        <v>Punto red</v>
      </c>
    </row>
    <row r="797" spans="1:46">
      <c r="A797" t="s">
        <v>4982</v>
      </c>
      <c r="B797" t="s">
        <v>4983</v>
      </c>
      <c r="C797" s="18">
        <v>15.269375227999999</v>
      </c>
      <c r="D797" t="s">
        <v>4096</v>
      </c>
      <c r="E797" t="s">
        <v>4097</v>
      </c>
      <c r="F797" t="s">
        <v>4098</v>
      </c>
      <c r="G797" s="18">
        <v>54.979012983099999</v>
      </c>
      <c r="H797" t="s">
        <v>4029</v>
      </c>
      <c r="I797" t="s">
        <v>4029</v>
      </c>
      <c r="J797" t="s">
        <v>4099</v>
      </c>
      <c r="K797" s="18">
        <v>55.0705996254</v>
      </c>
      <c r="L797" t="s">
        <v>64</v>
      </c>
      <c r="M797" t="s">
        <v>4029</v>
      </c>
      <c r="N797" t="s">
        <v>4030</v>
      </c>
      <c r="O797" s="18">
        <v>69.209698644100001</v>
      </c>
      <c r="P797" t="s">
        <v>4100</v>
      </c>
      <c r="Q797" t="s">
        <v>4101</v>
      </c>
      <c r="R797" t="s">
        <v>4102</v>
      </c>
      <c r="S797" s="18">
        <v>69.769990196099997</v>
      </c>
      <c r="T797" t="s">
        <v>227</v>
      </c>
      <c r="U797" t="s">
        <v>228</v>
      </c>
      <c r="V797" t="s">
        <v>229</v>
      </c>
      <c r="W797" s="18">
        <v>56.002058162600001</v>
      </c>
      <c r="X797" t="s">
        <v>4103</v>
      </c>
      <c r="Y797" t="s">
        <v>4029</v>
      </c>
      <c r="Z797" t="s">
        <v>4104</v>
      </c>
      <c r="AA797" s="18">
        <v>54.991871440700002</v>
      </c>
      <c r="AB797" s="19" t="s">
        <v>4105</v>
      </c>
      <c r="AC797" t="s">
        <v>4106</v>
      </c>
      <c r="AD797" t="s">
        <v>4107</v>
      </c>
      <c r="AE797" s="18">
        <v>0.1174734704</v>
      </c>
      <c r="AF797" t="s">
        <v>4984</v>
      </c>
      <c r="AG797" t="s">
        <v>4985</v>
      </c>
      <c r="AH797" t="s">
        <v>4986</v>
      </c>
      <c r="AI797" s="18">
        <v>7.5640971586000001</v>
      </c>
      <c r="AJ797" t="s">
        <v>4987</v>
      </c>
      <c r="AK797" t="s">
        <v>4988</v>
      </c>
      <c r="AL797" t="s">
        <v>4989</v>
      </c>
      <c r="AM797" t="s">
        <v>4984</v>
      </c>
      <c r="AN797" t="s">
        <v>4985</v>
      </c>
      <c r="AO797" t="s">
        <v>4986</v>
      </c>
      <c r="AP797" s="18">
        <v>0.1174734704</v>
      </c>
      <c r="AQ797" t="s">
        <v>123</v>
      </c>
      <c r="AR797" t="b">
        <f>ISNUMBER(SEARCH('Consulta Por Puntos Baloto'!$E$5,B797,1))</f>
        <v>0</v>
      </c>
      <c r="AS797">
        <f t="shared" si="24"/>
        <v>31</v>
      </c>
      <c r="AT797" t="str">
        <f t="shared" si="25"/>
        <v>Punto pago</v>
      </c>
    </row>
    <row r="798" spans="1:46">
      <c r="A798" t="s">
        <v>4990</v>
      </c>
      <c r="B798" t="s">
        <v>4991</v>
      </c>
      <c r="C798" s="18">
        <v>26.319345706</v>
      </c>
      <c r="D798" t="s">
        <v>4428</v>
      </c>
      <c r="E798" t="s">
        <v>4429</v>
      </c>
      <c r="F798" t="s">
        <v>4430</v>
      </c>
      <c r="G798" s="18">
        <v>41.4281963472</v>
      </c>
      <c r="H798" t="s">
        <v>4899</v>
      </c>
      <c r="I798" t="s">
        <v>4432</v>
      </c>
      <c r="J798" t="s">
        <v>4992</v>
      </c>
      <c r="K798" s="18">
        <v>54.471374013800002</v>
      </c>
      <c r="L798" t="s">
        <v>64</v>
      </c>
      <c r="M798" t="s">
        <v>4434</v>
      </c>
      <c r="N798" t="s">
        <v>4435</v>
      </c>
      <c r="O798" s="18">
        <v>56.6890255745</v>
      </c>
      <c r="P798" t="s">
        <v>4100</v>
      </c>
      <c r="Q798" t="s">
        <v>4101</v>
      </c>
      <c r="R798" t="s">
        <v>4102</v>
      </c>
      <c r="S798" s="18">
        <v>58.726366714000001</v>
      </c>
      <c r="T798" t="s">
        <v>227</v>
      </c>
      <c r="U798" t="s">
        <v>228</v>
      </c>
      <c r="V798" t="s">
        <v>229</v>
      </c>
      <c r="W798" s="18">
        <v>59.341116415800002</v>
      </c>
      <c r="X798" t="s">
        <v>64</v>
      </c>
      <c r="Y798" t="s">
        <v>228</v>
      </c>
      <c r="Z798" t="s">
        <v>4012</v>
      </c>
      <c r="AA798" s="18">
        <v>56.4400274686</v>
      </c>
      <c r="AB798" t="s">
        <v>4436</v>
      </c>
      <c r="AC798" t="s">
        <v>4437</v>
      </c>
      <c r="AD798" t="s">
        <v>4438</v>
      </c>
      <c r="AE798" s="18">
        <v>12.478328278999999</v>
      </c>
      <c r="AF798" t="s">
        <v>4993</v>
      </c>
      <c r="AG798" t="s">
        <v>4994</v>
      </c>
      <c r="AH798" t="s">
        <v>4995</v>
      </c>
      <c r="AI798" s="18">
        <v>2.2008611000000002E-3</v>
      </c>
      <c r="AJ798" t="s">
        <v>4996</v>
      </c>
      <c r="AK798" t="s">
        <v>4997</v>
      </c>
      <c r="AL798" t="s">
        <v>4998</v>
      </c>
      <c r="AM798" t="s">
        <v>4996</v>
      </c>
      <c r="AN798" t="s">
        <v>4997</v>
      </c>
      <c r="AO798" t="s">
        <v>4998</v>
      </c>
      <c r="AP798" s="18">
        <v>2.2008611000000002E-3</v>
      </c>
      <c r="AQ798" t="s">
        <v>123</v>
      </c>
      <c r="AR798" t="b">
        <f>ISNUMBER(SEARCH('Consulta Por Puntos Baloto'!$E$5,B798,1))</f>
        <v>0</v>
      </c>
      <c r="AS798">
        <f t="shared" si="24"/>
        <v>35</v>
      </c>
      <c r="AT798" t="str">
        <f t="shared" si="25"/>
        <v>Punto red</v>
      </c>
    </row>
    <row r="799" spans="1:46">
      <c r="A799" t="s">
        <v>4999</v>
      </c>
      <c r="B799" t="s">
        <v>5000</v>
      </c>
      <c r="C799" s="18">
        <v>0.69603163379999999</v>
      </c>
      <c r="D799" t="s">
        <v>5001</v>
      </c>
      <c r="E799" t="s">
        <v>220</v>
      </c>
      <c r="F799" t="s">
        <v>5002</v>
      </c>
      <c r="G799" s="18">
        <v>1.1891762788</v>
      </c>
      <c r="H799" t="s">
        <v>64</v>
      </c>
      <c r="I799" t="s">
        <v>223</v>
      </c>
      <c r="J799" t="s">
        <v>5003</v>
      </c>
      <c r="K799" s="18">
        <v>1.2160908023000001</v>
      </c>
      <c r="L799" t="s">
        <v>64</v>
      </c>
      <c r="M799" t="s">
        <v>223</v>
      </c>
      <c r="N799" t="s">
        <v>5004</v>
      </c>
      <c r="O799" s="18">
        <v>2.9973224865999999</v>
      </c>
      <c r="P799" t="s">
        <v>225</v>
      </c>
      <c r="Q799" t="s">
        <v>220</v>
      </c>
      <c r="R799" t="s">
        <v>226</v>
      </c>
      <c r="S799" s="18">
        <v>5.1708387833999998</v>
      </c>
      <c r="T799" t="s">
        <v>227</v>
      </c>
      <c r="U799" t="s">
        <v>228</v>
      </c>
      <c r="V799" t="s">
        <v>229</v>
      </c>
      <c r="W799" s="18">
        <v>3.4220577945000001</v>
      </c>
      <c r="X799" t="s">
        <v>222</v>
      </c>
      <c r="Y799" t="s">
        <v>223</v>
      </c>
      <c r="Z799" t="s">
        <v>224</v>
      </c>
      <c r="AA799" s="18">
        <v>0.6730667266</v>
      </c>
      <c r="AB799" t="s">
        <v>5005</v>
      </c>
      <c r="AC799" t="s">
        <v>220</v>
      </c>
      <c r="AD799" t="s">
        <v>5006</v>
      </c>
      <c r="AE799" s="18">
        <v>6.1405502899999999E-2</v>
      </c>
      <c r="AF799" t="s">
        <v>5007</v>
      </c>
      <c r="AG799" t="s">
        <v>220</v>
      </c>
      <c r="AH799" t="s">
        <v>5008</v>
      </c>
      <c r="AI799" s="18">
        <v>1.2160908023000001</v>
      </c>
      <c r="AJ799" t="s">
        <v>349</v>
      </c>
      <c r="AK799" t="s">
        <v>220</v>
      </c>
      <c r="AL799" t="s">
        <v>5009</v>
      </c>
      <c r="AM799" t="s">
        <v>5007</v>
      </c>
      <c r="AN799" t="s">
        <v>220</v>
      </c>
      <c r="AO799" t="s">
        <v>5008</v>
      </c>
      <c r="AP799" s="18">
        <v>6.1405502899999999E-2</v>
      </c>
      <c r="AQ799" t="s">
        <v>123</v>
      </c>
      <c r="AR799" t="b">
        <f>ISNUMBER(SEARCH('Consulta Por Puntos Baloto'!$E$5,B799,1))</f>
        <v>0</v>
      </c>
      <c r="AS799">
        <f t="shared" si="24"/>
        <v>31</v>
      </c>
      <c r="AT799" t="str">
        <f t="shared" si="25"/>
        <v>Punto pago</v>
      </c>
    </row>
    <row r="800" spans="1:46">
      <c r="A800" t="s">
        <v>5010</v>
      </c>
      <c r="B800" t="s">
        <v>5011</v>
      </c>
      <c r="C800" s="18">
        <v>4.2901928885</v>
      </c>
      <c r="D800" t="s">
        <v>3971</v>
      </c>
      <c r="E800" t="s">
        <v>3972</v>
      </c>
      <c r="F800" t="s">
        <v>3973</v>
      </c>
      <c r="G800" s="18">
        <v>1.7757287884999999</v>
      </c>
      <c r="H800" t="s">
        <v>64</v>
      </c>
      <c r="I800" t="s">
        <v>3974</v>
      </c>
      <c r="J800" t="s">
        <v>3975</v>
      </c>
      <c r="K800" s="18">
        <v>4.0408111520999999</v>
      </c>
      <c r="L800" t="s">
        <v>64</v>
      </c>
      <c r="M800" t="s">
        <v>3974</v>
      </c>
      <c r="N800" t="s">
        <v>3976</v>
      </c>
      <c r="O800" s="18">
        <v>4.5868549752999996</v>
      </c>
      <c r="P800" t="s">
        <v>3977</v>
      </c>
      <c r="Q800" t="s">
        <v>3972</v>
      </c>
      <c r="R800" t="s">
        <v>3978</v>
      </c>
      <c r="S800" s="18">
        <v>459.19170886659998</v>
      </c>
      <c r="T800" t="s">
        <v>85</v>
      </c>
      <c r="U800" t="s">
        <v>86</v>
      </c>
      <c r="V800" t="s">
        <v>87</v>
      </c>
      <c r="W800" s="18">
        <v>9.0808997812999994</v>
      </c>
      <c r="X800" t="s">
        <v>3979</v>
      </c>
      <c r="Y800" t="s">
        <v>3974</v>
      </c>
      <c r="Z800" t="s">
        <v>3980</v>
      </c>
      <c r="AA800" s="18">
        <v>7.0454009536999997</v>
      </c>
      <c r="AB800" t="s">
        <v>4286</v>
      </c>
      <c r="AC800" t="s">
        <v>3972</v>
      </c>
      <c r="AD800" t="s">
        <v>4289</v>
      </c>
      <c r="AE800" s="18">
        <v>3.2747238300000002E-2</v>
      </c>
      <c r="AF800" t="s">
        <v>5012</v>
      </c>
      <c r="AG800" t="s">
        <v>3972</v>
      </c>
      <c r="AH800" t="s">
        <v>5013</v>
      </c>
      <c r="AI800" s="18">
        <v>0.27587212760000002</v>
      </c>
      <c r="AJ800" t="s">
        <v>5014</v>
      </c>
      <c r="AK800" t="s">
        <v>4280</v>
      </c>
      <c r="AL800" t="s">
        <v>5015</v>
      </c>
      <c r="AM800" t="s">
        <v>5012</v>
      </c>
      <c r="AN800" t="s">
        <v>3972</v>
      </c>
      <c r="AO800" t="s">
        <v>5013</v>
      </c>
      <c r="AP800" s="18">
        <v>3.2747238300000002E-2</v>
      </c>
      <c r="AQ800" t="e">
        <v>#N/A</v>
      </c>
      <c r="AR800" t="b">
        <f>ISNUMBER(SEARCH('Consulta Por Puntos Baloto'!$E$5,B800,1))</f>
        <v>0</v>
      </c>
      <c r="AS800">
        <f t="shared" si="24"/>
        <v>31</v>
      </c>
      <c r="AT800" t="str">
        <f t="shared" si="25"/>
        <v>Punto pago</v>
      </c>
    </row>
    <row r="801" spans="1:46">
      <c r="A801" t="s">
        <v>5016</v>
      </c>
      <c r="B801" t="s">
        <v>5017</v>
      </c>
      <c r="C801" s="18">
        <v>22.71532929</v>
      </c>
      <c r="D801" t="s">
        <v>150</v>
      </c>
      <c r="E801" t="s">
        <v>151</v>
      </c>
      <c r="F801" t="s">
        <v>152</v>
      </c>
      <c r="G801" s="18">
        <v>21.1925522688</v>
      </c>
      <c r="H801" t="s">
        <v>64</v>
      </c>
      <c r="I801" t="s">
        <v>154</v>
      </c>
      <c r="J801" t="s">
        <v>5018</v>
      </c>
      <c r="K801" s="18">
        <v>22.2689070982</v>
      </c>
      <c r="L801" t="s">
        <v>64</v>
      </c>
      <c r="M801" t="s">
        <v>154</v>
      </c>
      <c r="N801" t="s">
        <v>156</v>
      </c>
      <c r="O801" s="18">
        <v>22.196171845399999</v>
      </c>
      <c r="P801" t="s">
        <v>157</v>
      </c>
      <c r="Q801" t="s">
        <v>151</v>
      </c>
      <c r="R801" t="s">
        <v>158</v>
      </c>
      <c r="S801" s="18">
        <v>121.44162325950001</v>
      </c>
      <c r="T801" t="s">
        <v>111</v>
      </c>
      <c r="U801" t="s">
        <v>112</v>
      </c>
      <c r="V801" t="s">
        <v>113</v>
      </c>
      <c r="W801" s="18">
        <v>22.894398107600001</v>
      </c>
      <c r="X801" t="s">
        <v>64</v>
      </c>
      <c r="Y801" t="s">
        <v>154</v>
      </c>
      <c r="Z801" t="s">
        <v>159</v>
      </c>
      <c r="AA801" s="18">
        <v>22.042967183799998</v>
      </c>
      <c r="AB801" s="19" t="s">
        <v>5019</v>
      </c>
      <c r="AC801" t="s">
        <v>151</v>
      </c>
      <c r="AD801" t="s">
        <v>5020</v>
      </c>
      <c r="AE801" s="18">
        <v>8.1966307000000006E-3</v>
      </c>
      <c r="AF801" t="s">
        <v>5021</v>
      </c>
      <c r="AG801" t="s">
        <v>5022</v>
      </c>
      <c r="AH801" t="s">
        <v>5023</v>
      </c>
      <c r="AI801" s="18">
        <v>19.8280017073</v>
      </c>
      <c r="AJ801" t="s">
        <v>5024</v>
      </c>
      <c r="AK801" t="s">
        <v>5025</v>
      </c>
      <c r="AL801" t="s">
        <v>5026</v>
      </c>
      <c r="AM801" t="s">
        <v>5021</v>
      </c>
      <c r="AN801" t="s">
        <v>5022</v>
      </c>
      <c r="AO801" t="s">
        <v>5023</v>
      </c>
      <c r="AP801" s="18">
        <v>8.1966307000000006E-3</v>
      </c>
      <c r="AQ801" t="s">
        <v>123</v>
      </c>
      <c r="AR801" t="b">
        <f>ISNUMBER(SEARCH('Consulta Por Puntos Baloto'!$E$5,B801,1))</f>
        <v>0</v>
      </c>
      <c r="AS801">
        <f t="shared" si="24"/>
        <v>31</v>
      </c>
      <c r="AT801" t="str">
        <f t="shared" si="25"/>
        <v>Punto pago</v>
      </c>
    </row>
    <row r="802" spans="1:46">
      <c r="A802" t="s">
        <v>5027</v>
      </c>
      <c r="B802" t="s">
        <v>5028</v>
      </c>
      <c r="C802" s="18">
        <v>78.467738582600006</v>
      </c>
      <c r="D802" t="s">
        <v>5029</v>
      </c>
      <c r="E802" t="s">
        <v>5030</v>
      </c>
      <c r="F802" t="s">
        <v>5031</v>
      </c>
      <c r="G802" s="18">
        <v>101.93168559830001</v>
      </c>
      <c r="H802" t="s">
        <v>64</v>
      </c>
      <c r="I802" t="s">
        <v>3974</v>
      </c>
      <c r="J802" t="s">
        <v>3975</v>
      </c>
      <c r="K802" s="18">
        <v>102.1042497143</v>
      </c>
      <c r="L802" t="s">
        <v>64</v>
      </c>
      <c r="M802" t="s">
        <v>4250</v>
      </c>
      <c r="N802" t="s">
        <v>4251</v>
      </c>
      <c r="O802" s="18">
        <v>104.1492100798</v>
      </c>
      <c r="P802" t="s">
        <v>3977</v>
      </c>
      <c r="Q802" t="s">
        <v>3972</v>
      </c>
      <c r="R802" t="s">
        <v>3978</v>
      </c>
      <c r="S802" s="18">
        <v>361.05461797970003</v>
      </c>
      <c r="T802" t="s">
        <v>85</v>
      </c>
      <c r="U802" t="s">
        <v>86</v>
      </c>
      <c r="V802" t="s">
        <v>87</v>
      </c>
      <c r="W802" s="18">
        <v>110.081481981</v>
      </c>
      <c r="X802" t="s">
        <v>3979</v>
      </c>
      <c r="Y802" t="s">
        <v>3974</v>
      </c>
      <c r="Z802" t="s">
        <v>3980</v>
      </c>
      <c r="AA802" s="18">
        <v>107.08555534280001</v>
      </c>
      <c r="AB802" t="s">
        <v>3981</v>
      </c>
      <c r="AC802" t="s">
        <v>3972</v>
      </c>
      <c r="AD802" t="s">
        <v>3982</v>
      </c>
      <c r="AE802" s="18">
        <v>29.753541958100001</v>
      </c>
      <c r="AF802" t="s">
        <v>5032</v>
      </c>
      <c r="AG802" t="s">
        <v>5033</v>
      </c>
      <c r="AH802" t="s">
        <v>5034</v>
      </c>
      <c r="AI802" s="18">
        <v>29.721850288500001</v>
      </c>
      <c r="AJ802" t="s">
        <v>5035</v>
      </c>
      <c r="AK802" t="s">
        <v>5033</v>
      </c>
      <c r="AL802" t="s">
        <v>5036</v>
      </c>
      <c r="AM802" t="s">
        <v>5035</v>
      </c>
      <c r="AN802" t="s">
        <v>5033</v>
      </c>
      <c r="AO802" t="s">
        <v>5036</v>
      </c>
      <c r="AP802" s="18">
        <v>29.721850288500001</v>
      </c>
      <c r="AQ802" t="s">
        <v>123</v>
      </c>
      <c r="AR802" t="b">
        <f>ISNUMBER(SEARCH('Consulta Por Puntos Baloto'!$E$5,B802,1))</f>
        <v>0</v>
      </c>
      <c r="AS802">
        <f t="shared" si="24"/>
        <v>35</v>
      </c>
      <c r="AT802" t="str">
        <f t="shared" si="25"/>
        <v>Punto red</v>
      </c>
    </row>
    <row r="803" spans="1:46">
      <c r="A803" t="s">
        <v>5037</v>
      </c>
      <c r="B803" t="s">
        <v>5038</v>
      </c>
      <c r="C803" s="18">
        <v>0.1209340656</v>
      </c>
      <c r="D803" t="s">
        <v>5039</v>
      </c>
      <c r="E803" t="s">
        <v>5040</v>
      </c>
      <c r="F803" t="s">
        <v>5041</v>
      </c>
      <c r="G803" s="18">
        <v>35.151045949500002</v>
      </c>
      <c r="H803" t="s">
        <v>64</v>
      </c>
      <c r="I803" t="s">
        <v>895</v>
      </c>
      <c r="J803" t="s">
        <v>896</v>
      </c>
      <c r="K803" s="18">
        <v>51.7726497783</v>
      </c>
      <c r="L803" t="s">
        <v>64</v>
      </c>
      <c r="M803" t="s">
        <v>154</v>
      </c>
      <c r="N803" t="s">
        <v>156</v>
      </c>
      <c r="O803" s="18">
        <v>35.2366912532</v>
      </c>
      <c r="P803" t="s">
        <v>897</v>
      </c>
      <c r="Q803" t="s">
        <v>893</v>
      </c>
      <c r="R803" t="s">
        <v>898</v>
      </c>
      <c r="S803" s="18">
        <v>104.85669456390001</v>
      </c>
      <c r="T803" t="s">
        <v>111</v>
      </c>
      <c r="U803" t="s">
        <v>112</v>
      </c>
      <c r="V803" t="s">
        <v>113</v>
      </c>
      <c r="W803" s="18">
        <v>51.330082257999997</v>
      </c>
      <c r="X803" t="s">
        <v>64</v>
      </c>
      <c r="Y803" t="s">
        <v>154</v>
      </c>
      <c r="Z803" t="s">
        <v>159</v>
      </c>
      <c r="AA803" s="18">
        <v>52.561352425499997</v>
      </c>
      <c r="AB803" s="19" t="s">
        <v>5019</v>
      </c>
      <c r="AC803" t="s">
        <v>151</v>
      </c>
      <c r="AD803" t="s">
        <v>5020</v>
      </c>
      <c r="AE803" s="18">
        <v>4.3886330000000003E-3</v>
      </c>
      <c r="AF803" t="s">
        <v>5042</v>
      </c>
      <c r="AG803" t="s">
        <v>5040</v>
      </c>
      <c r="AH803" t="s">
        <v>5043</v>
      </c>
      <c r="AI803" s="18">
        <v>0.12645341700000001</v>
      </c>
      <c r="AJ803" t="s">
        <v>5044</v>
      </c>
      <c r="AK803" t="s">
        <v>5040</v>
      </c>
      <c r="AL803" t="s">
        <v>5045</v>
      </c>
      <c r="AM803" t="s">
        <v>5042</v>
      </c>
      <c r="AN803" t="s">
        <v>5040</v>
      </c>
      <c r="AO803" t="s">
        <v>5043</v>
      </c>
      <c r="AP803" s="18">
        <v>4.3886330000000003E-3</v>
      </c>
      <c r="AQ803" t="s">
        <v>123</v>
      </c>
      <c r="AR803" t="b">
        <f>ISNUMBER(SEARCH('Consulta Por Puntos Baloto'!$E$5,B803,1))</f>
        <v>0</v>
      </c>
      <c r="AS803">
        <f t="shared" si="24"/>
        <v>31</v>
      </c>
      <c r="AT803" t="str">
        <f t="shared" si="25"/>
        <v>Punto pago</v>
      </c>
    </row>
    <row r="804" spans="1:46">
      <c r="A804" t="s">
        <v>5046</v>
      </c>
      <c r="B804" t="s">
        <v>5047</v>
      </c>
      <c r="C804" s="18">
        <v>6.6689363794999998</v>
      </c>
      <c r="D804" t="s">
        <v>5048</v>
      </c>
      <c r="E804" t="s">
        <v>5049</v>
      </c>
      <c r="F804" t="s">
        <v>5050</v>
      </c>
      <c r="G804" s="18">
        <v>36.268518777600001</v>
      </c>
      <c r="H804" t="s">
        <v>64</v>
      </c>
      <c r="I804" t="s">
        <v>4029</v>
      </c>
      <c r="J804" t="s">
        <v>4030</v>
      </c>
      <c r="K804" s="18">
        <v>36.291351819900001</v>
      </c>
      <c r="L804" t="s">
        <v>64</v>
      </c>
      <c r="M804" t="s">
        <v>4029</v>
      </c>
      <c r="N804" t="s">
        <v>4030</v>
      </c>
      <c r="O804" s="18">
        <v>82.608706744900005</v>
      </c>
      <c r="P804" t="s">
        <v>4031</v>
      </c>
      <c r="Q804" t="s">
        <v>4025</v>
      </c>
      <c r="R804" t="s">
        <v>4032</v>
      </c>
      <c r="S804" s="18">
        <v>86.597622861999994</v>
      </c>
      <c r="T804" t="s">
        <v>227</v>
      </c>
      <c r="U804" t="s">
        <v>228</v>
      </c>
      <c r="V804" t="s">
        <v>229</v>
      </c>
      <c r="W804" s="18">
        <v>37.034556884799997</v>
      </c>
      <c r="X804" t="s">
        <v>4103</v>
      </c>
      <c r="Y804" t="s">
        <v>4029</v>
      </c>
      <c r="Z804" t="s">
        <v>4104</v>
      </c>
      <c r="AA804" s="18">
        <v>36.369989841500001</v>
      </c>
      <c r="AB804" s="19" t="s">
        <v>4105</v>
      </c>
      <c r="AC804" t="s">
        <v>4106</v>
      </c>
      <c r="AD804" t="s">
        <v>4107</v>
      </c>
      <c r="AE804" s="18">
        <v>5.44757721E-2</v>
      </c>
      <c r="AF804" t="s">
        <v>5051</v>
      </c>
      <c r="AG804" t="s">
        <v>5052</v>
      </c>
      <c r="AH804" t="s">
        <v>5053</v>
      </c>
      <c r="AI804" s="18">
        <v>5.0840243E-3</v>
      </c>
      <c r="AJ804" t="s">
        <v>5054</v>
      </c>
      <c r="AK804" t="s">
        <v>5052</v>
      </c>
      <c r="AL804" t="s">
        <v>5055</v>
      </c>
      <c r="AM804" t="s">
        <v>5054</v>
      </c>
      <c r="AN804" t="s">
        <v>5052</v>
      </c>
      <c r="AO804" t="s">
        <v>5055</v>
      </c>
      <c r="AP804" s="18">
        <v>5.0840243E-3</v>
      </c>
      <c r="AQ804" t="s">
        <v>123</v>
      </c>
      <c r="AR804" t="b">
        <f>ISNUMBER(SEARCH('Consulta Por Puntos Baloto'!$E$5,B804,1))</f>
        <v>0</v>
      </c>
      <c r="AS804">
        <f t="shared" si="24"/>
        <v>35</v>
      </c>
      <c r="AT804" t="str">
        <f t="shared" si="25"/>
        <v>Punto red</v>
      </c>
    </row>
    <row r="805" spans="1:46">
      <c r="A805" t="s">
        <v>5056</v>
      </c>
      <c r="B805" t="s">
        <v>5057</v>
      </c>
      <c r="C805" s="18">
        <v>66.531086092799995</v>
      </c>
      <c r="D805" t="s">
        <v>4853</v>
      </c>
      <c r="E805" t="s">
        <v>4854</v>
      </c>
      <c r="F805" t="s">
        <v>4855</v>
      </c>
      <c r="G805" s="18">
        <v>90.388244520100002</v>
      </c>
      <c r="H805" t="s">
        <v>64</v>
      </c>
      <c r="I805" t="s">
        <v>294</v>
      </c>
      <c r="J805" t="s">
        <v>295</v>
      </c>
      <c r="K805" s="18">
        <v>90.397987908000005</v>
      </c>
      <c r="L805" t="s">
        <v>64</v>
      </c>
      <c r="M805" t="s">
        <v>294</v>
      </c>
      <c r="N805" t="s">
        <v>295</v>
      </c>
      <c r="O805" s="18">
        <v>83.361351856400006</v>
      </c>
      <c r="P805" t="s">
        <v>414</v>
      </c>
      <c r="Q805" t="s">
        <v>411</v>
      </c>
      <c r="R805" t="s">
        <v>415</v>
      </c>
      <c r="S805" s="18">
        <v>126.0063240006</v>
      </c>
      <c r="T805" t="s">
        <v>85</v>
      </c>
      <c r="U805" t="s">
        <v>86</v>
      </c>
      <c r="V805" t="s">
        <v>87</v>
      </c>
      <c r="W805" s="18">
        <v>124.5938764696</v>
      </c>
      <c r="X805" t="s">
        <v>64</v>
      </c>
      <c r="Y805" t="s">
        <v>86</v>
      </c>
      <c r="Z805" t="s">
        <v>299</v>
      </c>
      <c r="AA805" s="18">
        <v>90.875347278600003</v>
      </c>
      <c r="AB805" t="s">
        <v>300</v>
      </c>
      <c r="AC805" t="s">
        <v>301</v>
      </c>
      <c r="AD805" t="s">
        <v>302</v>
      </c>
      <c r="AE805" s="18">
        <v>18.467446445499998</v>
      </c>
      <c r="AF805" t="s">
        <v>5058</v>
      </c>
      <c r="AG805" t="s">
        <v>5059</v>
      </c>
      <c r="AH805" t="s">
        <v>5060</v>
      </c>
      <c r="AI805" s="18">
        <v>6.0214569500000002E-2</v>
      </c>
      <c r="AJ805" t="s">
        <v>5061</v>
      </c>
      <c r="AK805" t="s">
        <v>5062</v>
      </c>
      <c r="AL805" t="s">
        <v>5063</v>
      </c>
      <c r="AM805" t="s">
        <v>5061</v>
      </c>
      <c r="AN805" t="s">
        <v>5062</v>
      </c>
      <c r="AO805" t="s">
        <v>5063</v>
      </c>
      <c r="AP805" s="18">
        <v>6.0214569500000002E-2</v>
      </c>
      <c r="AQ805" t="s">
        <v>123</v>
      </c>
      <c r="AR805" t="b">
        <f>ISNUMBER(SEARCH('Consulta Por Puntos Baloto'!$E$5,B805,1))</f>
        <v>0</v>
      </c>
      <c r="AS805">
        <f t="shared" si="24"/>
        <v>35</v>
      </c>
      <c r="AT805" t="str">
        <f t="shared" si="25"/>
        <v>Punto red</v>
      </c>
    </row>
    <row r="806" spans="1:46">
      <c r="A806" t="s">
        <v>5064</v>
      </c>
      <c r="B806" t="s">
        <v>5065</v>
      </c>
      <c r="C806" s="18">
        <v>10.9537714069</v>
      </c>
      <c r="D806" t="s">
        <v>353</v>
      </c>
      <c r="E806" t="s">
        <v>354</v>
      </c>
      <c r="F806" t="s">
        <v>355</v>
      </c>
      <c r="G806" s="18">
        <v>3.7370508400000002E-2</v>
      </c>
      <c r="H806" t="s">
        <v>64</v>
      </c>
      <c r="I806" t="s">
        <v>86</v>
      </c>
      <c r="J806" t="s">
        <v>413</v>
      </c>
      <c r="K806" s="18">
        <v>3.7370508400000002E-2</v>
      </c>
      <c r="L806" t="s">
        <v>64</v>
      </c>
      <c r="M806" t="s">
        <v>86</v>
      </c>
      <c r="N806" t="s">
        <v>413</v>
      </c>
      <c r="O806" s="18">
        <v>15.580411853299999</v>
      </c>
      <c r="P806" t="s">
        <v>359</v>
      </c>
      <c r="Q806" t="s">
        <v>83</v>
      </c>
      <c r="R806" t="s">
        <v>360</v>
      </c>
      <c r="S806" s="18">
        <v>17.222418620799999</v>
      </c>
      <c r="T806" t="s">
        <v>85</v>
      </c>
      <c r="U806" t="s">
        <v>86</v>
      </c>
      <c r="V806" t="s">
        <v>87</v>
      </c>
      <c r="W806" s="18">
        <v>13.9652054594</v>
      </c>
      <c r="X806" t="s">
        <v>64</v>
      </c>
      <c r="Y806" t="s">
        <v>86</v>
      </c>
      <c r="Z806" t="s">
        <v>299</v>
      </c>
      <c r="AA806" s="18">
        <v>13.947351150699999</v>
      </c>
      <c r="AB806" s="19" t="s">
        <v>361</v>
      </c>
      <c r="AC806" t="s">
        <v>83</v>
      </c>
      <c r="AD806" s="19" t="s">
        <v>362</v>
      </c>
      <c r="AE806" s="18">
        <v>5.6199180699999997E-2</v>
      </c>
      <c r="AF806" t="s">
        <v>5066</v>
      </c>
      <c r="AG806" t="s">
        <v>5067</v>
      </c>
      <c r="AH806" t="s">
        <v>5068</v>
      </c>
      <c r="AI806" s="18">
        <v>0.1465409248</v>
      </c>
      <c r="AJ806" t="s">
        <v>5069</v>
      </c>
      <c r="AK806" t="s">
        <v>5067</v>
      </c>
      <c r="AL806" t="s">
        <v>5070</v>
      </c>
      <c r="AM806" t="s">
        <v>64</v>
      </c>
      <c r="AN806" t="s">
        <v>86</v>
      </c>
      <c r="AO806" t="s">
        <v>413</v>
      </c>
      <c r="AP806" s="18">
        <v>3.7370508400000002E-2</v>
      </c>
      <c r="AQ806" t="s">
        <v>4218</v>
      </c>
      <c r="AR806" t="b">
        <f>ISNUMBER(SEARCH('Consulta Por Puntos Baloto'!$E$5,B806,1))</f>
        <v>0</v>
      </c>
      <c r="AS806">
        <f t="shared" si="24"/>
        <v>7</v>
      </c>
      <c r="AT806" t="str">
        <f t="shared" si="25"/>
        <v>Cajero automático</v>
      </c>
    </row>
    <row r="807" spans="1:46">
      <c r="A807" t="s">
        <v>5064</v>
      </c>
      <c r="B807" t="s">
        <v>5065</v>
      </c>
      <c r="C807" s="18">
        <v>10.9537714069</v>
      </c>
      <c r="D807" t="s">
        <v>353</v>
      </c>
      <c r="E807" t="s">
        <v>354</v>
      </c>
      <c r="F807" t="s">
        <v>355</v>
      </c>
      <c r="G807" s="18">
        <v>3.7370508400000002E-2</v>
      </c>
      <c r="H807" t="s">
        <v>64</v>
      </c>
      <c r="I807" t="s">
        <v>86</v>
      </c>
      <c r="J807" t="s">
        <v>413</v>
      </c>
      <c r="K807" s="18">
        <v>3.7370508400000002E-2</v>
      </c>
      <c r="L807" t="s">
        <v>64</v>
      </c>
      <c r="M807" t="s">
        <v>86</v>
      </c>
      <c r="N807" t="s">
        <v>413</v>
      </c>
      <c r="O807" s="18">
        <v>15.580411853299999</v>
      </c>
      <c r="P807" t="s">
        <v>359</v>
      </c>
      <c r="Q807" t="s">
        <v>83</v>
      </c>
      <c r="R807" t="s">
        <v>360</v>
      </c>
      <c r="S807" s="18">
        <v>17.222418620799999</v>
      </c>
      <c r="T807" t="s">
        <v>85</v>
      </c>
      <c r="U807" t="s">
        <v>86</v>
      </c>
      <c r="V807" t="s">
        <v>87</v>
      </c>
      <c r="W807" s="18">
        <v>13.9652054594</v>
      </c>
      <c r="X807" t="s">
        <v>64</v>
      </c>
      <c r="Y807" t="s">
        <v>86</v>
      </c>
      <c r="Z807" t="s">
        <v>299</v>
      </c>
      <c r="AA807" s="18">
        <v>13.947351150699999</v>
      </c>
      <c r="AB807" s="19" t="s">
        <v>361</v>
      </c>
      <c r="AC807" t="s">
        <v>83</v>
      </c>
      <c r="AD807" s="19" t="s">
        <v>362</v>
      </c>
      <c r="AE807" s="18">
        <v>5.6199180699999997E-2</v>
      </c>
      <c r="AF807" t="s">
        <v>5066</v>
      </c>
      <c r="AG807" t="s">
        <v>5067</v>
      </c>
      <c r="AH807" t="s">
        <v>5068</v>
      </c>
      <c r="AI807" s="18">
        <v>0.1465409248</v>
      </c>
      <c r="AJ807" t="s">
        <v>5069</v>
      </c>
      <c r="AK807" t="s">
        <v>5067</v>
      </c>
      <c r="AL807" t="s">
        <v>5070</v>
      </c>
      <c r="AM807" t="s">
        <v>64</v>
      </c>
      <c r="AN807" t="s">
        <v>86</v>
      </c>
      <c r="AO807" t="s">
        <v>413</v>
      </c>
      <c r="AP807" s="18">
        <v>3.7370508400000002E-2</v>
      </c>
      <c r="AQ807" t="s">
        <v>4218</v>
      </c>
      <c r="AR807" t="b">
        <f>ISNUMBER(SEARCH('Consulta Por Puntos Baloto'!$E$5,B807,1))</f>
        <v>0</v>
      </c>
      <c r="AS807">
        <f t="shared" si="24"/>
        <v>7</v>
      </c>
      <c r="AT807" t="str">
        <f t="shared" si="25"/>
        <v>Cajero automático</v>
      </c>
    </row>
    <row r="808" spans="1:46">
      <c r="A808" t="s">
        <v>5071</v>
      </c>
      <c r="B808" t="s">
        <v>5072</v>
      </c>
      <c r="C808" s="18">
        <v>3.2426727139999998</v>
      </c>
      <c r="D808" t="s">
        <v>2444</v>
      </c>
      <c r="E808" t="s">
        <v>128</v>
      </c>
      <c r="F808" t="s">
        <v>2445</v>
      </c>
      <c r="G808" s="18">
        <v>0.100961421</v>
      </c>
      <c r="H808" t="s">
        <v>2720</v>
      </c>
      <c r="I808" t="s">
        <v>130</v>
      </c>
      <c r="J808" t="s">
        <v>2721</v>
      </c>
      <c r="K808" s="18">
        <v>1.942244544</v>
      </c>
      <c r="L808" t="s">
        <v>64</v>
      </c>
      <c r="M808" t="s">
        <v>130</v>
      </c>
      <c r="N808" t="s">
        <v>804</v>
      </c>
      <c r="O808" s="18">
        <v>0</v>
      </c>
      <c r="P808" t="s">
        <v>805</v>
      </c>
      <c r="Q808" t="s">
        <v>134</v>
      </c>
      <c r="R808" t="s">
        <v>806</v>
      </c>
      <c r="S808" s="18">
        <v>3.2357232188</v>
      </c>
      <c r="T808" t="s">
        <v>1086</v>
      </c>
      <c r="U808" t="s">
        <v>130</v>
      </c>
      <c r="V808" t="s">
        <v>1087</v>
      </c>
      <c r="W808" s="18">
        <v>0.112291775</v>
      </c>
      <c r="X808" t="s">
        <v>2720</v>
      </c>
      <c r="Y808" t="s">
        <v>130</v>
      </c>
      <c r="Z808" t="s">
        <v>2721</v>
      </c>
      <c r="AA808" s="18">
        <v>0</v>
      </c>
      <c r="AB808" t="s">
        <v>2722</v>
      </c>
      <c r="AC808" t="s">
        <v>128</v>
      </c>
      <c r="AD808" t="s">
        <v>2723</v>
      </c>
      <c r="AE808" s="18">
        <v>0.70169627219999997</v>
      </c>
      <c r="AF808" t="s">
        <v>5073</v>
      </c>
      <c r="AG808" t="s">
        <v>143</v>
      </c>
      <c r="AH808" t="s">
        <v>5074</v>
      </c>
      <c r="AI808" s="18">
        <v>0.34691410810000001</v>
      </c>
      <c r="AJ808" t="s">
        <v>349</v>
      </c>
      <c r="AK808" t="s">
        <v>134</v>
      </c>
      <c r="AL808" t="s">
        <v>5075</v>
      </c>
      <c r="AM808" t="s">
        <v>805</v>
      </c>
      <c r="AN808" t="s">
        <v>134</v>
      </c>
      <c r="AO808" t="s">
        <v>806</v>
      </c>
      <c r="AP808" s="18">
        <v>0</v>
      </c>
      <c r="AQ808" t="e">
        <v>#N/A</v>
      </c>
      <c r="AR808" t="b">
        <f>ISNUMBER(SEARCH('Consulta Por Puntos Baloto'!$E$5,B808,1))</f>
        <v>0</v>
      </c>
      <c r="AS808">
        <f t="shared" si="24"/>
        <v>15</v>
      </c>
      <c r="AT808" t="str">
        <f t="shared" si="25"/>
        <v>Punto Cencosud</v>
      </c>
    </row>
    <row r="809" spans="1:46">
      <c r="A809" t="s">
        <v>5071</v>
      </c>
      <c r="B809" t="s">
        <v>5072</v>
      </c>
      <c r="C809" s="18">
        <v>3.2426727139999998</v>
      </c>
      <c r="D809" t="s">
        <v>2444</v>
      </c>
      <c r="E809" t="s">
        <v>128</v>
      </c>
      <c r="F809" t="s">
        <v>2445</v>
      </c>
      <c r="G809" s="18">
        <v>0.100961421</v>
      </c>
      <c r="H809" t="s">
        <v>2720</v>
      </c>
      <c r="I809" t="s">
        <v>130</v>
      </c>
      <c r="J809" t="s">
        <v>2721</v>
      </c>
      <c r="K809" s="18">
        <v>1.942244544</v>
      </c>
      <c r="L809" t="s">
        <v>64</v>
      </c>
      <c r="M809" t="s">
        <v>130</v>
      </c>
      <c r="N809" t="s">
        <v>804</v>
      </c>
      <c r="O809" s="18">
        <v>0</v>
      </c>
      <c r="P809" t="s">
        <v>805</v>
      </c>
      <c r="Q809" t="s">
        <v>134</v>
      </c>
      <c r="R809" t="s">
        <v>806</v>
      </c>
      <c r="S809" s="18">
        <v>3.2357232188</v>
      </c>
      <c r="T809" t="s">
        <v>1086</v>
      </c>
      <c r="U809" t="s">
        <v>130</v>
      </c>
      <c r="V809" t="s">
        <v>1087</v>
      </c>
      <c r="W809" s="18">
        <v>0.112291775</v>
      </c>
      <c r="X809" t="s">
        <v>2720</v>
      </c>
      <c r="Y809" t="s">
        <v>130</v>
      </c>
      <c r="Z809" t="s">
        <v>2721</v>
      </c>
      <c r="AA809" s="18">
        <v>0</v>
      </c>
      <c r="AB809" t="s">
        <v>2722</v>
      </c>
      <c r="AC809" t="s">
        <v>128</v>
      </c>
      <c r="AD809" t="s">
        <v>2723</v>
      </c>
      <c r="AE809" s="18">
        <v>0.70169627219999997</v>
      </c>
      <c r="AF809" t="s">
        <v>5073</v>
      </c>
      <c r="AG809" t="s">
        <v>143</v>
      </c>
      <c r="AH809" t="s">
        <v>5074</v>
      </c>
      <c r="AI809" s="18">
        <v>0.34691410810000001</v>
      </c>
      <c r="AJ809" t="s">
        <v>349</v>
      </c>
      <c r="AK809" t="s">
        <v>134</v>
      </c>
      <c r="AL809" t="s">
        <v>5075</v>
      </c>
      <c r="AM809" t="s">
        <v>873</v>
      </c>
      <c r="AN809" t="s">
        <v>128</v>
      </c>
      <c r="AO809" t="s">
        <v>2723</v>
      </c>
      <c r="AP809" s="18">
        <v>0</v>
      </c>
      <c r="AQ809" t="e">
        <v>#N/A</v>
      </c>
      <c r="AR809" t="b">
        <f>ISNUMBER(SEARCH('Consulta Por Puntos Baloto'!$E$5,B809,1))</f>
        <v>0</v>
      </c>
      <c r="AS809">
        <f t="shared" si="24"/>
        <v>15</v>
      </c>
      <c r="AT809" t="str">
        <f t="shared" si="25"/>
        <v>Punto Cencosud</v>
      </c>
    </row>
    <row r="810" spans="1:46">
      <c r="A810" t="s">
        <v>5076</v>
      </c>
      <c r="B810" t="s">
        <v>5077</v>
      </c>
      <c r="C810" s="18">
        <v>0.79890931590000003</v>
      </c>
      <c r="D810" t="s">
        <v>3990</v>
      </c>
      <c r="E810" t="s">
        <v>3991</v>
      </c>
      <c r="F810" t="s">
        <v>3992</v>
      </c>
      <c r="G810" s="18">
        <v>0.6236562403</v>
      </c>
      <c r="H810" t="s">
        <v>3993</v>
      </c>
      <c r="I810" t="s">
        <v>3993</v>
      </c>
      <c r="J810" t="s">
        <v>3994</v>
      </c>
      <c r="K810" s="18">
        <v>2.5688049355000002</v>
      </c>
      <c r="L810" t="s">
        <v>64</v>
      </c>
      <c r="M810" t="s">
        <v>3993</v>
      </c>
      <c r="N810" t="s">
        <v>3995</v>
      </c>
      <c r="O810" s="18">
        <v>2.8115350662999998</v>
      </c>
      <c r="P810" t="s">
        <v>3996</v>
      </c>
      <c r="Q810" t="s">
        <v>3991</v>
      </c>
      <c r="R810" t="s">
        <v>3997</v>
      </c>
      <c r="S810" s="18">
        <v>371.14845326</v>
      </c>
      <c r="T810" t="s">
        <v>85</v>
      </c>
      <c r="U810" t="s">
        <v>86</v>
      </c>
      <c r="V810" t="s">
        <v>87</v>
      </c>
      <c r="W810" s="18">
        <v>133.1412273313</v>
      </c>
      <c r="X810" t="s">
        <v>64</v>
      </c>
      <c r="Y810" t="s">
        <v>3998</v>
      </c>
      <c r="Z810" t="s">
        <v>3999</v>
      </c>
      <c r="AA810" s="18">
        <v>0.62560963599999997</v>
      </c>
      <c r="AB810" t="s">
        <v>4000</v>
      </c>
      <c r="AC810" t="s">
        <v>3991</v>
      </c>
      <c r="AD810" t="s">
        <v>4001</v>
      </c>
      <c r="AE810" s="18">
        <v>9.2705238100000004E-2</v>
      </c>
      <c r="AF810" t="s">
        <v>5078</v>
      </c>
      <c r="AG810" t="s">
        <v>3991</v>
      </c>
      <c r="AH810" t="s">
        <v>5079</v>
      </c>
      <c r="AI810" s="18">
        <v>0.58092827970000005</v>
      </c>
      <c r="AJ810" t="s">
        <v>349</v>
      </c>
      <c r="AK810" t="s">
        <v>3991</v>
      </c>
      <c r="AL810" t="s">
        <v>5080</v>
      </c>
      <c r="AM810" t="s">
        <v>5078</v>
      </c>
      <c r="AN810" t="s">
        <v>3991</v>
      </c>
      <c r="AO810" t="s">
        <v>5079</v>
      </c>
      <c r="AP810" s="18">
        <v>9.2705238100000004E-2</v>
      </c>
      <c r="AQ810" t="s">
        <v>123</v>
      </c>
      <c r="AR810" t="b">
        <f>ISNUMBER(SEARCH('Consulta Por Puntos Baloto'!$E$5,B810,1))</f>
        <v>0</v>
      </c>
      <c r="AS810">
        <f t="shared" si="24"/>
        <v>31</v>
      </c>
      <c r="AT810" t="str">
        <f t="shared" si="25"/>
        <v>Punto pago</v>
      </c>
    </row>
    <row r="811" spans="1:46">
      <c r="A811" t="s">
        <v>5081</v>
      </c>
      <c r="B811" t="s">
        <v>5082</v>
      </c>
      <c r="C811" s="18">
        <v>16.828301050499999</v>
      </c>
      <c r="D811" t="s">
        <v>4024</v>
      </c>
      <c r="E811" t="s">
        <v>4025</v>
      </c>
      <c r="F811" t="s">
        <v>4026</v>
      </c>
      <c r="G811" s="18">
        <v>16.791757936100002</v>
      </c>
      <c r="H811" t="s">
        <v>64</v>
      </c>
      <c r="I811" t="s">
        <v>4027</v>
      </c>
      <c r="J811" t="s">
        <v>4028</v>
      </c>
      <c r="K811" s="18">
        <v>45.540817168399997</v>
      </c>
      <c r="L811" t="s">
        <v>64</v>
      </c>
      <c r="M811" t="s">
        <v>4029</v>
      </c>
      <c r="N811" t="s">
        <v>4030</v>
      </c>
      <c r="O811" s="18">
        <v>17.559462137299999</v>
      </c>
      <c r="P811" t="s">
        <v>4031</v>
      </c>
      <c r="Q811" t="s">
        <v>4025</v>
      </c>
      <c r="R811" t="s">
        <v>4032</v>
      </c>
      <c r="S811" s="18">
        <v>145.01434360010001</v>
      </c>
      <c r="T811" t="s">
        <v>227</v>
      </c>
      <c r="U811" t="s">
        <v>228</v>
      </c>
      <c r="V811" t="s">
        <v>229</v>
      </c>
      <c r="W811" s="18">
        <v>17.667986452200001</v>
      </c>
      <c r="X811" t="s">
        <v>64</v>
      </c>
      <c r="Y811" t="s">
        <v>4027</v>
      </c>
      <c r="Z811" t="s">
        <v>4033</v>
      </c>
      <c r="AA811" s="18">
        <v>18.547518282399999</v>
      </c>
      <c r="AB811" t="s">
        <v>4034</v>
      </c>
      <c r="AC811" t="s">
        <v>4035</v>
      </c>
      <c r="AD811" t="s">
        <v>4036</v>
      </c>
      <c r="AE811" s="18">
        <v>1.73586786E-2</v>
      </c>
      <c r="AF811" t="s">
        <v>5083</v>
      </c>
      <c r="AG811" t="s">
        <v>5084</v>
      </c>
      <c r="AH811" t="s">
        <v>5085</v>
      </c>
      <c r="AI811" s="18">
        <v>9.6807505700000004E-2</v>
      </c>
      <c r="AJ811" t="s">
        <v>349</v>
      </c>
      <c r="AK811" t="s">
        <v>5086</v>
      </c>
      <c r="AL811" t="s">
        <v>5087</v>
      </c>
      <c r="AM811" t="s">
        <v>5083</v>
      </c>
      <c r="AN811" t="s">
        <v>5084</v>
      </c>
      <c r="AO811" t="s">
        <v>5085</v>
      </c>
      <c r="AP811" s="18">
        <v>1.73586786E-2</v>
      </c>
      <c r="AQ811" t="s">
        <v>123</v>
      </c>
      <c r="AR811" t="b">
        <f>ISNUMBER(SEARCH('Consulta Por Puntos Baloto'!$E$5,B811,1))</f>
        <v>0</v>
      </c>
      <c r="AS811">
        <f t="shared" si="24"/>
        <v>31</v>
      </c>
      <c r="AT811" t="str">
        <f t="shared" si="25"/>
        <v>Punto pago</v>
      </c>
    </row>
    <row r="812" spans="1:46">
      <c r="A812" t="s">
        <v>5088</v>
      </c>
      <c r="B812" t="s">
        <v>5089</v>
      </c>
      <c r="C812" s="18">
        <v>2.5317332990999999</v>
      </c>
      <c r="D812" t="s">
        <v>4580</v>
      </c>
      <c r="E812" t="s">
        <v>83</v>
      </c>
      <c r="F812" t="s">
        <v>4581</v>
      </c>
      <c r="G812" s="18">
        <v>0.72774133939999996</v>
      </c>
      <c r="H812" t="s">
        <v>356</v>
      </c>
      <c r="I812" t="s">
        <v>86</v>
      </c>
      <c r="J812" t="s">
        <v>357</v>
      </c>
      <c r="K812" s="18">
        <v>2.4937806179000002</v>
      </c>
      <c r="L812" t="s">
        <v>64</v>
      </c>
      <c r="M812" t="s">
        <v>86</v>
      </c>
      <c r="N812" t="s">
        <v>358</v>
      </c>
      <c r="O812" s="18">
        <v>2.3439730546000002</v>
      </c>
      <c r="P812" t="s">
        <v>359</v>
      </c>
      <c r="Q812" t="s">
        <v>83</v>
      </c>
      <c r="R812" t="s">
        <v>360</v>
      </c>
      <c r="S812" s="18">
        <v>3.7278633671999999</v>
      </c>
      <c r="T812" t="s">
        <v>85</v>
      </c>
      <c r="U812" t="s">
        <v>86</v>
      </c>
      <c r="V812" t="s">
        <v>87</v>
      </c>
      <c r="W812" s="18">
        <v>0.76501443079999998</v>
      </c>
      <c r="X812" t="s">
        <v>64</v>
      </c>
      <c r="Y812" t="s">
        <v>86</v>
      </c>
      <c r="Z812" t="s">
        <v>299</v>
      </c>
      <c r="AA812" s="18">
        <v>0.79700831370000003</v>
      </c>
      <c r="AB812" s="19" t="s">
        <v>361</v>
      </c>
      <c r="AC812" t="s">
        <v>83</v>
      </c>
      <c r="AD812" s="19" t="s">
        <v>362</v>
      </c>
      <c r="AE812" s="18">
        <v>0.16626486009999999</v>
      </c>
      <c r="AF812" t="s">
        <v>5090</v>
      </c>
      <c r="AG812" t="s">
        <v>83</v>
      </c>
      <c r="AH812" t="s">
        <v>5091</v>
      </c>
      <c r="AI812" s="18">
        <v>0.25416311920000001</v>
      </c>
      <c r="AJ812" t="s">
        <v>5092</v>
      </c>
      <c r="AK812" t="s">
        <v>83</v>
      </c>
      <c r="AL812" t="s">
        <v>5093</v>
      </c>
      <c r="AM812" t="s">
        <v>5090</v>
      </c>
      <c r="AN812" t="s">
        <v>83</v>
      </c>
      <c r="AO812" t="s">
        <v>5091</v>
      </c>
      <c r="AP812" s="18">
        <v>0.16626486009999999</v>
      </c>
      <c r="AQ812" t="s">
        <v>123</v>
      </c>
      <c r="AR812" t="b">
        <f>ISNUMBER(SEARCH('Consulta Por Puntos Baloto'!$E$5,B812,1))</f>
        <v>0</v>
      </c>
      <c r="AS812">
        <f t="shared" si="24"/>
        <v>31</v>
      </c>
      <c r="AT812" t="str">
        <f t="shared" si="25"/>
        <v>Punto pago</v>
      </c>
    </row>
    <row r="813" spans="1:46">
      <c r="A813" t="s">
        <v>5094</v>
      </c>
      <c r="B813" t="s">
        <v>5095</v>
      </c>
      <c r="C813" s="18">
        <v>1.1904359498999999</v>
      </c>
      <c r="D813" t="s">
        <v>526</v>
      </c>
      <c r="E813" t="s">
        <v>128</v>
      </c>
      <c r="F813" t="s">
        <v>527</v>
      </c>
      <c r="G813" s="18">
        <v>0.73755659279999997</v>
      </c>
      <c r="H813" t="s">
        <v>64</v>
      </c>
      <c r="I813" t="s">
        <v>130</v>
      </c>
      <c r="J813" t="s">
        <v>5096</v>
      </c>
      <c r="K813" s="18">
        <v>0.73762664659999999</v>
      </c>
      <c r="L813" t="s">
        <v>64</v>
      </c>
      <c r="M813" t="s">
        <v>130</v>
      </c>
      <c r="N813" t="s">
        <v>5096</v>
      </c>
      <c r="O813" s="18">
        <v>1.4880905642</v>
      </c>
      <c r="P813" t="s">
        <v>688</v>
      </c>
      <c r="Q813" t="s">
        <v>134</v>
      </c>
      <c r="R813" t="s">
        <v>689</v>
      </c>
      <c r="S813" s="18">
        <v>1.7845646637000001</v>
      </c>
      <c r="T813" t="s">
        <v>496</v>
      </c>
      <c r="U813" t="s">
        <v>130</v>
      </c>
      <c r="V813" t="s">
        <v>497</v>
      </c>
      <c r="W813" s="18">
        <v>1.4487181468000001</v>
      </c>
      <c r="X813" t="s">
        <v>64</v>
      </c>
      <c r="Y813" t="s">
        <v>130</v>
      </c>
      <c r="Z813" t="s">
        <v>2105</v>
      </c>
      <c r="AA813" s="18">
        <v>1.5694215821999999</v>
      </c>
      <c r="AB813" t="s">
        <v>2303</v>
      </c>
      <c r="AC813" t="s">
        <v>128</v>
      </c>
      <c r="AD813" t="s">
        <v>2304</v>
      </c>
      <c r="AE813" s="18">
        <v>0.31674646890000002</v>
      </c>
      <c r="AF813" t="s">
        <v>5097</v>
      </c>
      <c r="AG813" t="s">
        <v>143</v>
      </c>
      <c r="AH813" t="s">
        <v>5098</v>
      </c>
      <c r="AI813" s="18">
        <v>0.2467041932</v>
      </c>
      <c r="AJ813" t="s">
        <v>2692</v>
      </c>
      <c r="AK813" t="s">
        <v>134</v>
      </c>
      <c r="AL813" t="s">
        <v>5099</v>
      </c>
      <c r="AM813" t="s">
        <v>2692</v>
      </c>
      <c r="AN813" t="s">
        <v>134</v>
      </c>
      <c r="AO813" t="s">
        <v>5099</v>
      </c>
      <c r="AP813" s="18">
        <v>0.2467041932</v>
      </c>
      <c r="AQ813" t="s">
        <v>123</v>
      </c>
      <c r="AR813" t="b">
        <f>ISNUMBER(SEARCH('Consulta Por Puntos Baloto'!$E$5,B813,1))</f>
        <v>0</v>
      </c>
      <c r="AS813">
        <f t="shared" si="24"/>
        <v>35</v>
      </c>
      <c r="AT813" t="str">
        <f t="shared" si="25"/>
        <v>Punto red</v>
      </c>
    </row>
    <row r="814" spans="1:46">
      <c r="A814" t="s">
        <v>5100</v>
      </c>
      <c r="B814" t="s">
        <v>5101</v>
      </c>
      <c r="C814" s="18">
        <v>1.1562796281000001</v>
      </c>
      <c r="D814" t="s">
        <v>5102</v>
      </c>
      <c r="E814" t="s">
        <v>220</v>
      </c>
      <c r="F814" t="s">
        <v>5103</v>
      </c>
      <c r="G814" s="18">
        <v>0.74017175059999996</v>
      </c>
      <c r="H814" t="s">
        <v>5104</v>
      </c>
      <c r="I814" t="s">
        <v>223</v>
      </c>
      <c r="J814" t="s">
        <v>5105</v>
      </c>
      <c r="K814" s="18">
        <v>1.7105644066000001</v>
      </c>
      <c r="L814" t="s">
        <v>64</v>
      </c>
      <c r="M814" t="s">
        <v>223</v>
      </c>
      <c r="N814" t="s">
        <v>5004</v>
      </c>
      <c r="O814" s="18">
        <v>1.4930361587000001</v>
      </c>
      <c r="P814" t="s">
        <v>5106</v>
      </c>
      <c r="Q814" t="s">
        <v>220</v>
      </c>
      <c r="R814" t="s">
        <v>5107</v>
      </c>
      <c r="S814" s="18">
        <v>6.9072297866000003</v>
      </c>
      <c r="T814" t="s">
        <v>227</v>
      </c>
      <c r="U814" t="s">
        <v>228</v>
      </c>
      <c r="V814" t="s">
        <v>229</v>
      </c>
      <c r="W814" s="18">
        <v>2.4063974359999998</v>
      </c>
      <c r="X814" t="s">
        <v>222</v>
      </c>
      <c r="Y814" t="s">
        <v>223</v>
      </c>
      <c r="Z814" t="s">
        <v>224</v>
      </c>
      <c r="AA814" s="18">
        <v>0.74017175059999996</v>
      </c>
      <c r="AB814" t="s">
        <v>5108</v>
      </c>
      <c r="AC814" t="s">
        <v>220</v>
      </c>
      <c r="AD814" t="s">
        <v>5109</v>
      </c>
      <c r="AE814" s="18">
        <v>0.3793503298</v>
      </c>
      <c r="AF814" t="s">
        <v>5110</v>
      </c>
      <c r="AG814" t="s">
        <v>220</v>
      </c>
      <c r="AH814" t="s">
        <v>5111</v>
      </c>
      <c r="AI814" s="18">
        <v>0.53930189179999999</v>
      </c>
      <c r="AJ814" t="s">
        <v>5112</v>
      </c>
      <c r="AK814" t="s">
        <v>220</v>
      </c>
      <c r="AL814" t="s">
        <v>5113</v>
      </c>
      <c r="AM814" t="s">
        <v>5110</v>
      </c>
      <c r="AN814" t="s">
        <v>220</v>
      </c>
      <c r="AO814" t="s">
        <v>5111</v>
      </c>
      <c r="AP814" s="18">
        <v>0.3793503298</v>
      </c>
      <c r="AQ814" t="e">
        <v>#N/A</v>
      </c>
      <c r="AR814" t="b">
        <f>ISNUMBER(SEARCH('Consulta Por Puntos Baloto'!$E$5,B814,1))</f>
        <v>0</v>
      </c>
      <c r="AS814">
        <f t="shared" si="24"/>
        <v>31</v>
      </c>
      <c r="AT814" t="str">
        <f t="shared" si="25"/>
        <v>Punto pago</v>
      </c>
    </row>
    <row r="815" spans="1:46">
      <c r="A815" t="s">
        <v>5114</v>
      </c>
      <c r="B815" t="s">
        <v>5115</v>
      </c>
      <c r="C815" s="18">
        <v>0.12623282960000001</v>
      </c>
      <c r="D815" t="s">
        <v>5116</v>
      </c>
      <c r="E815" t="s">
        <v>4734</v>
      </c>
      <c r="F815" t="s">
        <v>5117</v>
      </c>
      <c r="G815" s="18">
        <v>89.971259799400002</v>
      </c>
      <c r="H815" t="s">
        <v>383</v>
      </c>
      <c r="I815" t="s">
        <v>384</v>
      </c>
      <c r="J815" t="s">
        <v>385</v>
      </c>
      <c r="K815" s="18">
        <v>90.452031910200006</v>
      </c>
      <c r="L815" t="s">
        <v>64</v>
      </c>
      <c r="M815" t="s">
        <v>384</v>
      </c>
      <c r="N815" t="s">
        <v>386</v>
      </c>
      <c r="O815" s="18">
        <v>7.4777765299999993E-2</v>
      </c>
      <c r="P815" t="s">
        <v>4733</v>
      </c>
      <c r="Q815" t="s">
        <v>4734</v>
      </c>
      <c r="R815" t="s">
        <v>4735</v>
      </c>
      <c r="S815" s="18">
        <v>176.85034383429999</v>
      </c>
      <c r="T815" t="s">
        <v>253</v>
      </c>
      <c r="U815" t="s">
        <v>65</v>
      </c>
      <c r="V815" t="s">
        <v>254</v>
      </c>
      <c r="W815" s="18">
        <v>176.1237383884</v>
      </c>
      <c r="X815" t="s">
        <v>276</v>
      </c>
      <c r="Y815" t="s">
        <v>65</v>
      </c>
      <c r="Z815" t="s">
        <v>277</v>
      </c>
      <c r="AA815" s="18">
        <v>89.974149598899999</v>
      </c>
      <c r="AB815" t="s">
        <v>383</v>
      </c>
      <c r="AC815" t="s">
        <v>391</v>
      </c>
      <c r="AD815" t="s">
        <v>392</v>
      </c>
      <c r="AE815" s="18">
        <v>8.3319289000000005E-3</v>
      </c>
      <c r="AF815" t="s">
        <v>5118</v>
      </c>
      <c r="AG815" t="s">
        <v>4734</v>
      </c>
      <c r="AH815" t="s">
        <v>5119</v>
      </c>
      <c r="AI815" s="18">
        <v>4.4661051999999998E-3</v>
      </c>
      <c r="AJ815" t="s">
        <v>5120</v>
      </c>
      <c r="AK815" t="s">
        <v>4734</v>
      </c>
      <c r="AL815" t="s">
        <v>5121</v>
      </c>
      <c r="AM815" t="s">
        <v>5120</v>
      </c>
      <c r="AN815" t="s">
        <v>4734</v>
      </c>
      <c r="AO815" t="s">
        <v>5121</v>
      </c>
      <c r="AP815" s="18">
        <v>4.4661051999999998E-3</v>
      </c>
      <c r="AQ815" t="e">
        <v>#N/A</v>
      </c>
      <c r="AR815" t="b">
        <f>ISNUMBER(SEARCH('Consulta Por Puntos Baloto'!$E$5,B815,1))</f>
        <v>0</v>
      </c>
      <c r="AS815">
        <f t="shared" si="24"/>
        <v>35</v>
      </c>
      <c r="AT815" t="str">
        <f t="shared" si="25"/>
        <v>Punto red</v>
      </c>
    </row>
    <row r="816" spans="1:46">
      <c r="A816" t="s">
        <v>5122</v>
      </c>
      <c r="B816" t="s">
        <v>5123</v>
      </c>
      <c r="C816" s="18">
        <v>19.467205805599999</v>
      </c>
      <c r="D816" t="s">
        <v>5039</v>
      </c>
      <c r="E816" t="s">
        <v>5040</v>
      </c>
      <c r="F816" t="s">
        <v>5041</v>
      </c>
      <c r="G816" s="18">
        <v>51.087568847999997</v>
      </c>
      <c r="H816" t="s">
        <v>64</v>
      </c>
      <c r="I816" t="s">
        <v>895</v>
      </c>
      <c r="J816" t="s">
        <v>896</v>
      </c>
      <c r="K816" s="18">
        <v>70.668385721000007</v>
      </c>
      <c r="L816" t="s">
        <v>64</v>
      </c>
      <c r="M816" t="s">
        <v>154</v>
      </c>
      <c r="N816" t="s">
        <v>156</v>
      </c>
      <c r="O816" s="18">
        <v>51.169394261900003</v>
      </c>
      <c r="P816" t="s">
        <v>897</v>
      </c>
      <c r="Q816" t="s">
        <v>893</v>
      </c>
      <c r="R816" t="s">
        <v>898</v>
      </c>
      <c r="S816" s="18">
        <v>114.0027461359</v>
      </c>
      <c r="T816" t="s">
        <v>111</v>
      </c>
      <c r="U816" t="s">
        <v>112</v>
      </c>
      <c r="V816" t="s">
        <v>113</v>
      </c>
      <c r="W816" s="18">
        <v>70.339650586700003</v>
      </c>
      <c r="X816" t="s">
        <v>64</v>
      </c>
      <c r="Y816" t="s">
        <v>154</v>
      </c>
      <c r="Z816" t="s">
        <v>159</v>
      </c>
      <c r="AA816" s="18">
        <v>71.343891113300003</v>
      </c>
      <c r="AB816" s="19" t="s">
        <v>5019</v>
      </c>
      <c r="AC816" t="s">
        <v>151</v>
      </c>
      <c r="AD816" t="s">
        <v>5020</v>
      </c>
      <c r="AE816" s="18">
        <v>6.8787318900000005E-2</v>
      </c>
      <c r="AF816" t="s">
        <v>5124</v>
      </c>
      <c r="AG816" t="s">
        <v>5125</v>
      </c>
      <c r="AH816" t="s">
        <v>5126</v>
      </c>
      <c r="AI816" s="18">
        <v>4.6077707500000002E-2</v>
      </c>
      <c r="AJ816" t="s">
        <v>5127</v>
      </c>
      <c r="AK816" t="s">
        <v>5128</v>
      </c>
      <c r="AL816" t="s">
        <v>5129</v>
      </c>
      <c r="AM816" t="s">
        <v>5127</v>
      </c>
      <c r="AN816" t="s">
        <v>5128</v>
      </c>
      <c r="AO816" t="s">
        <v>5129</v>
      </c>
      <c r="AP816" s="18">
        <v>4.6077707500000002E-2</v>
      </c>
      <c r="AQ816" t="s">
        <v>123</v>
      </c>
      <c r="AR816" t="b">
        <f>ISNUMBER(SEARCH('Consulta Por Puntos Baloto'!$E$5,B816,1))</f>
        <v>0</v>
      </c>
      <c r="AS816">
        <f t="shared" si="24"/>
        <v>35</v>
      </c>
      <c r="AT816" t="str">
        <f t="shared" si="25"/>
        <v>Punto red</v>
      </c>
    </row>
    <row r="817" spans="1:46">
      <c r="A817" t="s">
        <v>5130</v>
      </c>
      <c r="B817" t="s">
        <v>5131</v>
      </c>
      <c r="C817" s="18">
        <v>15.8949694782</v>
      </c>
      <c r="D817" t="s">
        <v>5132</v>
      </c>
      <c r="E817" t="s">
        <v>5133</v>
      </c>
      <c r="F817" t="s">
        <v>5134</v>
      </c>
      <c r="G817" s="18">
        <v>30.850163900399998</v>
      </c>
      <c r="H817" t="s">
        <v>64</v>
      </c>
      <c r="I817" t="s">
        <v>4027</v>
      </c>
      <c r="J817" t="s">
        <v>5135</v>
      </c>
      <c r="K817" s="18">
        <v>88.294088314199996</v>
      </c>
      <c r="L817" t="s">
        <v>64</v>
      </c>
      <c r="M817" t="s">
        <v>4029</v>
      </c>
      <c r="N817" t="s">
        <v>4030</v>
      </c>
      <c r="O817" s="18">
        <v>31.2966316662</v>
      </c>
      <c r="P817" t="s">
        <v>4031</v>
      </c>
      <c r="Q817" t="s">
        <v>4025</v>
      </c>
      <c r="R817" t="s">
        <v>4032</v>
      </c>
      <c r="S817" s="18">
        <v>133.15050319529999</v>
      </c>
      <c r="T817" t="s">
        <v>69</v>
      </c>
      <c r="U817" t="s">
        <v>65</v>
      </c>
      <c r="V817" t="s">
        <v>70</v>
      </c>
      <c r="W817" s="18">
        <v>30.8698292415</v>
      </c>
      <c r="X817" t="s">
        <v>64</v>
      </c>
      <c r="Y817" t="s">
        <v>4027</v>
      </c>
      <c r="Z817" t="s">
        <v>4033</v>
      </c>
      <c r="AA817" s="18">
        <v>47.307678273100002</v>
      </c>
      <c r="AB817" t="s">
        <v>4899</v>
      </c>
      <c r="AC817" t="s">
        <v>4900</v>
      </c>
      <c r="AD817" t="s">
        <v>4901</v>
      </c>
      <c r="AE817" s="18">
        <v>2.8552009400000002E-2</v>
      </c>
      <c r="AF817" t="s">
        <v>5136</v>
      </c>
      <c r="AG817" t="s">
        <v>5137</v>
      </c>
      <c r="AH817" t="s">
        <v>5138</v>
      </c>
      <c r="AI817" s="18">
        <v>1.5393205700000001E-2</v>
      </c>
      <c r="AJ817" t="s">
        <v>5139</v>
      </c>
      <c r="AK817" t="s">
        <v>5140</v>
      </c>
      <c r="AL817" t="s">
        <v>5141</v>
      </c>
      <c r="AM817" t="s">
        <v>5139</v>
      </c>
      <c r="AN817" t="s">
        <v>5140</v>
      </c>
      <c r="AO817" t="s">
        <v>5141</v>
      </c>
      <c r="AP817" s="18">
        <v>1.5393205700000001E-2</v>
      </c>
      <c r="AQ817" t="s">
        <v>123</v>
      </c>
      <c r="AR817" t="b">
        <f>ISNUMBER(SEARCH('Consulta Por Puntos Baloto'!$E$5,B817,1))</f>
        <v>0</v>
      </c>
      <c r="AS817">
        <f t="shared" si="24"/>
        <v>35</v>
      </c>
      <c r="AT817" t="str">
        <f t="shared" si="25"/>
        <v>Punto red</v>
      </c>
    </row>
    <row r="818" spans="1:46">
      <c r="A818" t="s">
        <v>5142</v>
      </c>
      <c r="B818" t="s">
        <v>5143</v>
      </c>
      <c r="C818" s="18">
        <v>23.8970149767</v>
      </c>
      <c r="D818" t="s">
        <v>4024</v>
      </c>
      <c r="E818" t="s">
        <v>4025</v>
      </c>
      <c r="F818" t="s">
        <v>4026</v>
      </c>
      <c r="G818" s="18">
        <v>23.179656092999998</v>
      </c>
      <c r="H818" t="s">
        <v>64</v>
      </c>
      <c r="I818" t="s">
        <v>4027</v>
      </c>
      <c r="J818" t="s">
        <v>5135</v>
      </c>
      <c r="K818" s="18">
        <v>80.929322911100002</v>
      </c>
      <c r="L818" t="s">
        <v>64</v>
      </c>
      <c r="M818" t="s">
        <v>4029</v>
      </c>
      <c r="N818" t="s">
        <v>4030</v>
      </c>
      <c r="O818" s="18">
        <v>23.706145276099999</v>
      </c>
      <c r="P818" t="s">
        <v>4031</v>
      </c>
      <c r="Q818" t="s">
        <v>4025</v>
      </c>
      <c r="R818" t="s">
        <v>4032</v>
      </c>
      <c r="S818" s="18">
        <v>141.84411205430001</v>
      </c>
      <c r="T818" t="s">
        <v>69</v>
      </c>
      <c r="U818" t="s">
        <v>65</v>
      </c>
      <c r="V818" t="s">
        <v>70</v>
      </c>
      <c r="W818" s="18">
        <v>23.2074845219</v>
      </c>
      <c r="X818" t="s">
        <v>64</v>
      </c>
      <c r="Y818" t="s">
        <v>4027</v>
      </c>
      <c r="Z818" t="s">
        <v>4033</v>
      </c>
      <c r="AA818" s="18">
        <v>43.178553261799998</v>
      </c>
      <c r="AB818" t="s">
        <v>4034</v>
      </c>
      <c r="AC818" t="s">
        <v>4035</v>
      </c>
      <c r="AD818" t="s">
        <v>4036</v>
      </c>
      <c r="AE818" s="18">
        <v>4.2357368399999998E-2</v>
      </c>
      <c r="AF818" t="s">
        <v>5144</v>
      </c>
      <c r="AG818" t="s">
        <v>5145</v>
      </c>
      <c r="AH818" t="s">
        <v>5146</v>
      </c>
      <c r="AI818" s="18">
        <v>7.9119249799999999E-2</v>
      </c>
      <c r="AJ818" t="s">
        <v>5147</v>
      </c>
      <c r="AK818" t="s">
        <v>5145</v>
      </c>
      <c r="AL818" t="s">
        <v>5148</v>
      </c>
      <c r="AM818" t="s">
        <v>5144</v>
      </c>
      <c r="AN818" t="s">
        <v>5145</v>
      </c>
      <c r="AO818" t="s">
        <v>5146</v>
      </c>
      <c r="AP818" s="18">
        <v>4.2357368399999998E-2</v>
      </c>
      <c r="AQ818" t="s">
        <v>123</v>
      </c>
      <c r="AR818" t="b">
        <f>ISNUMBER(SEARCH('Consulta Por Puntos Baloto'!$E$5,B818,1))</f>
        <v>0</v>
      </c>
      <c r="AS818">
        <f t="shared" si="24"/>
        <v>31</v>
      </c>
      <c r="AT818" t="str">
        <f t="shared" si="25"/>
        <v>Punto pago</v>
      </c>
    </row>
    <row r="819" spans="1:46">
      <c r="A819" t="s">
        <v>5149</v>
      </c>
      <c r="B819" t="s">
        <v>5150</v>
      </c>
      <c r="C819" s="18">
        <v>8.9603679399999997E-2</v>
      </c>
      <c r="D819" t="s">
        <v>5116</v>
      </c>
      <c r="E819" t="s">
        <v>4734</v>
      </c>
      <c r="F819" t="s">
        <v>5117</v>
      </c>
      <c r="G819" s="18">
        <v>90.055337444399996</v>
      </c>
      <c r="H819" t="s">
        <v>383</v>
      </c>
      <c r="I819" t="s">
        <v>384</v>
      </c>
      <c r="J819" t="s">
        <v>385</v>
      </c>
      <c r="K819" s="18">
        <v>90.533870866300006</v>
      </c>
      <c r="L819" t="s">
        <v>64</v>
      </c>
      <c r="M819" t="s">
        <v>384</v>
      </c>
      <c r="N819" t="s">
        <v>386</v>
      </c>
      <c r="O819" s="18">
        <v>7.0546415400000007E-2</v>
      </c>
      <c r="P819" t="s">
        <v>4733</v>
      </c>
      <c r="Q819" t="s">
        <v>4734</v>
      </c>
      <c r="R819" t="s">
        <v>4735</v>
      </c>
      <c r="S819" s="18">
        <v>176.88809410510001</v>
      </c>
      <c r="T819" t="s">
        <v>253</v>
      </c>
      <c r="U819" t="s">
        <v>65</v>
      </c>
      <c r="V819" t="s">
        <v>254</v>
      </c>
      <c r="W819" s="18">
        <v>176.1606730492</v>
      </c>
      <c r="X819" t="s">
        <v>276</v>
      </c>
      <c r="Y819" t="s">
        <v>65</v>
      </c>
      <c r="Z819" t="s">
        <v>277</v>
      </c>
      <c r="AA819" s="18">
        <v>90.058228759800002</v>
      </c>
      <c r="AB819" t="s">
        <v>383</v>
      </c>
      <c r="AC819" t="s">
        <v>391</v>
      </c>
      <c r="AD819" t="s">
        <v>392</v>
      </c>
      <c r="AE819" s="18">
        <v>1.7977651099999999E-2</v>
      </c>
      <c r="AF819" t="s">
        <v>5151</v>
      </c>
      <c r="AG819" t="s">
        <v>4734</v>
      </c>
      <c r="AH819" t="s">
        <v>5152</v>
      </c>
      <c r="AI819" s="18">
        <v>3.6287168E-3</v>
      </c>
      <c r="AJ819" t="s">
        <v>5153</v>
      </c>
      <c r="AK819" t="s">
        <v>4734</v>
      </c>
      <c r="AL819" t="s">
        <v>5154</v>
      </c>
      <c r="AM819" t="s">
        <v>5153</v>
      </c>
      <c r="AN819" t="s">
        <v>4734</v>
      </c>
      <c r="AO819" t="s">
        <v>5154</v>
      </c>
      <c r="AP819" s="18">
        <v>3.6287168E-3</v>
      </c>
      <c r="AQ819" t="e">
        <v>#N/A</v>
      </c>
      <c r="AR819" t="b">
        <f>ISNUMBER(SEARCH('Consulta Por Puntos Baloto'!$E$5,B819,1))</f>
        <v>0</v>
      </c>
      <c r="AS819">
        <f t="shared" si="24"/>
        <v>35</v>
      </c>
      <c r="AT819" t="str">
        <f t="shared" si="25"/>
        <v>Punto red</v>
      </c>
    </row>
    <row r="820" spans="1:46">
      <c r="A820" t="s">
        <v>5155</v>
      </c>
      <c r="B820" t="s">
        <v>5156</v>
      </c>
      <c r="C820" s="18">
        <v>34.838292209499997</v>
      </c>
      <c r="D820" t="s">
        <v>4512</v>
      </c>
      <c r="E820" t="s">
        <v>297</v>
      </c>
      <c r="F820" t="s">
        <v>4513</v>
      </c>
      <c r="G820" s="18">
        <v>49.636930384999999</v>
      </c>
      <c r="H820" t="s">
        <v>64</v>
      </c>
      <c r="I820" t="s">
        <v>4514</v>
      </c>
      <c r="J820" t="s">
        <v>4515</v>
      </c>
      <c r="K820" s="18">
        <v>49.636930384999999</v>
      </c>
      <c r="L820" t="s">
        <v>64</v>
      </c>
      <c r="M820" t="s">
        <v>4514</v>
      </c>
      <c r="N820" t="s">
        <v>4515</v>
      </c>
      <c r="O820" s="18">
        <v>34.520104009100002</v>
      </c>
      <c r="P820" t="s">
        <v>296</v>
      </c>
      <c r="Q820" t="s">
        <v>297</v>
      </c>
      <c r="R820" t="s">
        <v>298</v>
      </c>
      <c r="S820" s="18">
        <v>109.3159778161</v>
      </c>
      <c r="T820" t="s">
        <v>85</v>
      </c>
      <c r="U820" t="s">
        <v>86</v>
      </c>
      <c r="V820" t="s">
        <v>87</v>
      </c>
      <c r="W820" s="18">
        <v>106.3726584355</v>
      </c>
      <c r="X820" t="s">
        <v>64</v>
      </c>
      <c r="Y820" t="s">
        <v>86</v>
      </c>
      <c r="Z820" t="s">
        <v>299</v>
      </c>
      <c r="AA820" s="18">
        <v>73.284063812900001</v>
      </c>
      <c r="AB820" t="s">
        <v>300</v>
      </c>
      <c r="AC820" t="s">
        <v>301</v>
      </c>
      <c r="AD820" t="s">
        <v>302</v>
      </c>
      <c r="AE820" s="18">
        <v>18.480031723500002</v>
      </c>
      <c r="AF820" t="s">
        <v>5157</v>
      </c>
      <c r="AG820" t="s">
        <v>5158</v>
      </c>
      <c r="AH820" t="s">
        <v>5159</v>
      </c>
      <c r="AI820" s="18">
        <v>17.0521610905</v>
      </c>
      <c r="AJ820" t="s">
        <v>5160</v>
      </c>
      <c r="AK820" t="s">
        <v>5161</v>
      </c>
      <c r="AL820" t="s">
        <v>5162</v>
      </c>
      <c r="AM820" t="s">
        <v>5160</v>
      </c>
      <c r="AN820" t="s">
        <v>5161</v>
      </c>
      <c r="AO820" t="s">
        <v>5162</v>
      </c>
      <c r="AP820" s="18">
        <v>17.0521610905</v>
      </c>
      <c r="AQ820" t="s">
        <v>123</v>
      </c>
      <c r="AR820" t="b">
        <f>ISNUMBER(SEARCH('Consulta Por Puntos Baloto'!$E$5,B820,1))</f>
        <v>0</v>
      </c>
      <c r="AS820">
        <f t="shared" si="24"/>
        <v>35</v>
      </c>
      <c r="AT820" t="str">
        <f t="shared" si="25"/>
        <v>Punto red</v>
      </c>
    </row>
    <row r="821" spans="1:46">
      <c r="A821" t="s">
        <v>5163</v>
      </c>
      <c r="B821" t="s">
        <v>5164</v>
      </c>
      <c r="C821" s="18">
        <v>3.4548746459999999</v>
      </c>
      <c r="D821" t="s">
        <v>5165</v>
      </c>
      <c r="E821" t="s">
        <v>220</v>
      </c>
      <c r="F821" t="s">
        <v>5166</v>
      </c>
      <c r="G821" s="18">
        <v>4.0276196869999996</v>
      </c>
      <c r="H821" t="s">
        <v>64</v>
      </c>
      <c r="I821" t="s">
        <v>223</v>
      </c>
      <c r="J821" t="s">
        <v>5167</v>
      </c>
      <c r="K821" s="18">
        <v>5.0031726101</v>
      </c>
      <c r="L821" t="s">
        <v>64</v>
      </c>
      <c r="M821" t="s">
        <v>223</v>
      </c>
      <c r="N821" t="s">
        <v>4070</v>
      </c>
      <c r="O821" s="18">
        <v>3.2469285847</v>
      </c>
      <c r="P821" t="s">
        <v>4052</v>
      </c>
      <c r="Q821" t="s">
        <v>4053</v>
      </c>
      <c r="R821" t="s">
        <v>4054</v>
      </c>
      <c r="S821" s="18">
        <v>13.6924294812</v>
      </c>
      <c r="T821" t="s">
        <v>227</v>
      </c>
      <c r="U821" t="s">
        <v>228</v>
      </c>
      <c r="V821" t="s">
        <v>229</v>
      </c>
      <c r="W821" s="18">
        <v>6.0099862897999996</v>
      </c>
      <c r="X821" t="s">
        <v>64</v>
      </c>
      <c r="Y821" t="s">
        <v>4055</v>
      </c>
      <c r="Z821" t="s">
        <v>4056</v>
      </c>
      <c r="AA821" s="18">
        <v>5.0031726339000002</v>
      </c>
      <c r="AB821" t="s">
        <v>5168</v>
      </c>
      <c r="AC821" t="s">
        <v>220</v>
      </c>
      <c r="AD821" t="s">
        <v>5169</v>
      </c>
      <c r="AE821" s="18">
        <v>2.2117529999999999E-4</v>
      </c>
      <c r="AF821" t="s">
        <v>5170</v>
      </c>
      <c r="AG821" t="s">
        <v>220</v>
      </c>
      <c r="AH821" t="s">
        <v>5171</v>
      </c>
      <c r="AI821" s="18">
        <v>0.3700553446</v>
      </c>
      <c r="AJ821" t="s">
        <v>5172</v>
      </c>
      <c r="AK821" t="s">
        <v>220</v>
      </c>
      <c r="AL821" t="s">
        <v>5173</v>
      </c>
      <c r="AM821" t="s">
        <v>5170</v>
      </c>
      <c r="AN821" t="s">
        <v>220</v>
      </c>
      <c r="AO821" t="s">
        <v>5171</v>
      </c>
      <c r="AP821" s="18">
        <v>2.2117529999999999E-4</v>
      </c>
      <c r="AQ821" t="s">
        <v>123</v>
      </c>
      <c r="AR821" t="b">
        <f>ISNUMBER(SEARCH('Consulta Por Puntos Baloto'!$E$5,B821,1))</f>
        <v>0</v>
      </c>
      <c r="AS821">
        <f t="shared" si="24"/>
        <v>31</v>
      </c>
      <c r="AT821" t="str">
        <f t="shared" si="25"/>
        <v>Punto pago</v>
      </c>
    </row>
    <row r="822" spans="1:46">
      <c r="A822" t="s">
        <v>5174</v>
      </c>
      <c r="B822" t="s">
        <v>5175</v>
      </c>
      <c r="C822" s="18">
        <v>1.2322319861</v>
      </c>
      <c r="D822" t="s">
        <v>2585</v>
      </c>
      <c r="E822" t="s">
        <v>128</v>
      </c>
      <c r="F822" t="s">
        <v>2586</v>
      </c>
      <c r="G822" s="18">
        <v>0.34394377390000003</v>
      </c>
      <c r="H822" t="s">
        <v>64</v>
      </c>
      <c r="I822" t="s">
        <v>130</v>
      </c>
      <c r="J822" t="s">
        <v>2587</v>
      </c>
      <c r="K822" s="18">
        <v>0.34394377390000003</v>
      </c>
      <c r="L822" t="s">
        <v>64</v>
      </c>
      <c r="M822" t="s">
        <v>130</v>
      </c>
      <c r="N822" t="s">
        <v>2587</v>
      </c>
      <c r="O822" s="18">
        <v>0.95326403989999997</v>
      </c>
      <c r="P822" t="s">
        <v>2588</v>
      </c>
      <c r="Q822" t="s">
        <v>134</v>
      </c>
      <c r="R822" t="s">
        <v>2589</v>
      </c>
      <c r="S822" s="18">
        <v>2.1792845401999998</v>
      </c>
      <c r="T822" t="s">
        <v>807</v>
      </c>
      <c r="U822" t="s">
        <v>130</v>
      </c>
      <c r="V822" t="s">
        <v>808</v>
      </c>
      <c r="W822" s="18">
        <v>0.87495327970000003</v>
      </c>
      <c r="X822" t="s">
        <v>2590</v>
      </c>
      <c r="Y822" t="s">
        <v>130</v>
      </c>
      <c r="Z822" t="s">
        <v>2591</v>
      </c>
      <c r="AA822" s="18">
        <v>0.8667814264</v>
      </c>
      <c r="AB822" t="s">
        <v>2592</v>
      </c>
      <c r="AC822" t="s">
        <v>128</v>
      </c>
      <c r="AD822" t="s">
        <v>2593</v>
      </c>
      <c r="AE822" s="18">
        <v>0.14795201099999999</v>
      </c>
      <c r="AF822" t="s">
        <v>5176</v>
      </c>
      <c r="AG822" t="s">
        <v>143</v>
      </c>
      <c r="AH822" t="s">
        <v>5177</v>
      </c>
      <c r="AI822" s="18">
        <v>0.32645774399999999</v>
      </c>
      <c r="AJ822" t="s">
        <v>2596</v>
      </c>
      <c r="AK822" t="s">
        <v>134</v>
      </c>
      <c r="AL822" t="s">
        <v>2597</v>
      </c>
      <c r="AM822" t="s">
        <v>5176</v>
      </c>
      <c r="AN822" t="s">
        <v>143</v>
      </c>
      <c r="AO822" t="s">
        <v>5177</v>
      </c>
      <c r="AP822" s="18">
        <v>0.14795201099999999</v>
      </c>
      <c r="AQ822" t="s">
        <v>123</v>
      </c>
      <c r="AR822" t="b">
        <f>ISNUMBER(SEARCH('Consulta Por Puntos Baloto'!$E$5,B822,1))</f>
        <v>0</v>
      </c>
      <c r="AS822">
        <f t="shared" si="24"/>
        <v>31</v>
      </c>
      <c r="AT822" t="str">
        <f t="shared" si="25"/>
        <v>Punto pago</v>
      </c>
    </row>
    <row r="823" spans="1:46">
      <c r="A823" t="s">
        <v>5178</v>
      </c>
      <c r="B823" t="s">
        <v>5179</v>
      </c>
      <c r="C823" s="18">
        <v>7.1193339999999994E-2</v>
      </c>
      <c r="D823" t="s">
        <v>5116</v>
      </c>
      <c r="E823" t="s">
        <v>4734</v>
      </c>
      <c r="F823" t="s">
        <v>5117</v>
      </c>
      <c r="G823" s="18">
        <v>90.075468112199999</v>
      </c>
      <c r="H823" t="s">
        <v>383</v>
      </c>
      <c r="I823" t="s">
        <v>384</v>
      </c>
      <c r="J823" t="s">
        <v>385</v>
      </c>
      <c r="K823" s="18">
        <v>90.554281261699998</v>
      </c>
      <c r="L823" t="s">
        <v>64</v>
      </c>
      <c r="M823" t="s">
        <v>384</v>
      </c>
      <c r="N823" t="s">
        <v>386</v>
      </c>
      <c r="O823" s="18">
        <v>8.9092380099999993E-2</v>
      </c>
      <c r="P823" t="s">
        <v>4733</v>
      </c>
      <c r="Q823" t="s">
        <v>4734</v>
      </c>
      <c r="R823" t="s">
        <v>4735</v>
      </c>
      <c r="S823" s="18">
        <v>176.9111915494</v>
      </c>
      <c r="T823" t="s">
        <v>253</v>
      </c>
      <c r="U823" t="s">
        <v>65</v>
      </c>
      <c r="V823" t="s">
        <v>254</v>
      </c>
      <c r="W823" s="18">
        <v>176.1837815163</v>
      </c>
      <c r="X823" t="s">
        <v>276</v>
      </c>
      <c r="Y823" t="s">
        <v>65</v>
      </c>
      <c r="Z823" t="s">
        <v>277</v>
      </c>
      <c r="AA823" s="18">
        <v>90.078359231799993</v>
      </c>
      <c r="AB823" t="s">
        <v>383</v>
      </c>
      <c r="AC823" t="s">
        <v>391</v>
      </c>
      <c r="AD823" t="s">
        <v>392</v>
      </c>
      <c r="AE823" s="18">
        <v>1.6369010199999999E-2</v>
      </c>
      <c r="AF823" t="s">
        <v>5180</v>
      </c>
      <c r="AG823" t="s">
        <v>4734</v>
      </c>
      <c r="AH823" t="s">
        <v>5181</v>
      </c>
      <c r="AI823" s="18">
        <v>4.9442154999999998E-3</v>
      </c>
      <c r="AJ823" t="s">
        <v>5182</v>
      </c>
      <c r="AK823" t="s">
        <v>4734</v>
      </c>
      <c r="AL823" t="s">
        <v>5183</v>
      </c>
      <c r="AM823" t="s">
        <v>5182</v>
      </c>
      <c r="AN823" t="s">
        <v>4734</v>
      </c>
      <c r="AO823" t="s">
        <v>5183</v>
      </c>
      <c r="AP823" s="18">
        <v>4.9442154999999998E-3</v>
      </c>
      <c r="AQ823" t="s">
        <v>123</v>
      </c>
      <c r="AR823" t="b">
        <f>ISNUMBER(SEARCH('Consulta Por Puntos Baloto'!$E$5,B823,1))</f>
        <v>0</v>
      </c>
      <c r="AS823">
        <f t="shared" si="24"/>
        <v>35</v>
      </c>
      <c r="AT823" t="str">
        <f t="shared" si="25"/>
        <v>Punto red</v>
      </c>
    </row>
    <row r="824" spans="1:46">
      <c r="A824" t="s">
        <v>5184</v>
      </c>
      <c r="B824" t="s">
        <v>5185</v>
      </c>
      <c r="C824" s="18">
        <v>2.0176896733</v>
      </c>
      <c r="D824" t="s">
        <v>353</v>
      </c>
      <c r="E824" t="s">
        <v>354</v>
      </c>
      <c r="F824" t="s">
        <v>355</v>
      </c>
      <c r="G824" s="18">
        <v>1.2946224758</v>
      </c>
      <c r="H824" t="s">
        <v>356</v>
      </c>
      <c r="I824" t="s">
        <v>86</v>
      </c>
      <c r="J824" t="s">
        <v>357</v>
      </c>
      <c r="K824" s="18">
        <v>1.7651237313000001</v>
      </c>
      <c r="L824" t="s">
        <v>64</v>
      </c>
      <c r="M824" t="s">
        <v>86</v>
      </c>
      <c r="N824" t="s">
        <v>358</v>
      </c>
      <c r="O824" s="18">
        <v>3.0083413841</v>
      </c>
      <c r="P824" t="s">
        <v>359</v>
      </c>
      <c r="Q824" t="s">
        <v>83</v>
      </c>
      <c r="R824" t="s">
        <v>360</v>
      </c>
      <c r="S824" s="18">
        <v>4.5210694266999996</v>
      </c>
      <c r="T824" t="s">
        <v>85</v>
      </c>
      <c r="U824" t="s">
        <v>86</v>
      </c>
      <c r="V824" t="s">
        <v>87</v>
      </c>
      <c r="W824" s="18">
        <v>1.3127932798999999</v>
      </c>
      <c r="X824" t="s">
        <v>64</v>
      </c>
      <c r="Y824" t="s">
        <v>86</v>
      </c>
      <c r="Z824" t="s">
        <v>299</v>
      </c>
      <c r="AA824" s="18">
        <v>1.3121655628</v>
      </c>
      <c r="AB824" s="19" t="s">
        <v>361</v>
      </c>
      <c r="AC824" t="s">
        <v>83</v>
      </c>
      <c r="AD824" s="19" t="s">
        <v>362</v>
      </c>
      <c r="AE824" s="18">
        <v>0.36032286530000002</v>
      </c>
      <c r="AF824" t="s">
        <v>363</v>
      </c>
      <c r="AG824" t="s">
        <v>354</v>
      </c>
      <c r="AH824" t="s">
        <v>364</v>
      </c>
      <c r="AI824" s="18">
        <v>0.3925916928</v>
      </c>
      <c r="AJ824" t="s">
        <v>365</v>
      </c>
      <c r="AK824" t="s">
        <v>83</v>
      </c>
      <c r="AL824" t="s">
        <v>366</v>
      </c>
      <c r="AM824" t="s">
        <v>363</v>
      </c>
      <c r="AN824" t="s">
        <v>354</v>
      </c>
      <c r="AO824" t="s">
        <v>364</v>
      </c>
      <c r="AP824" s="18">
        <v>0.36032286530000002</v>
      </c>
      <c r="AQ824" t="s">
        <v>123</v>
      </c>
      <c r="AR824" t="b">
        <f>ISNUMBER(SEARCH('Consulta Por Puntos Baloto'!$E$5,B824,1))</f>
        <v>0</v>
      </c>
      <c r="AS824">
        <f t="shared" si="24"/>
        <v>31</v>
      </c>
      <c r="AT824" t="str">
        <f t="shared" si="25"/>
        <v>Punto pago</v>
      </c>
    </row>
    <row r="825" spans="1:46">
      <c r="A825" t="s">
        <v>5186</v>
      </c>
      <c r="B825" t="s">
        <v>5187</v>
      </c>
      <c r="C825" s="18">
        <v>38.435633976600002</v>
      </c>
      <c r="D825" t="s">
        <v>4084</v>
      </c>
      <c r="E825" t="s">
        <v>4053</v>
      </c>
      <c r="F825" t="s">
        <v>4085</v>
      </c>
      <c r="G825" s="18">
        <v>39.384041099500003</v>
      </c>
      <c r="H825" t="s">
        <v>64</v>
      </c>
      <c r="I825" t="s">
        <v>223</v>
      </c>
      <c r="J825" t="s">
        <v>5167</v>
      </c>
      <c r="K825" s="18">
        <v>42.931943309700003</v>
      </c>
      <c r="L825" t="s">
        <v>64</v>
      </c>
      <c r="M825" t="s">
        <v>223</v>
      </c>
      <c r="N825" t="s">
        <v>4070</v>
      </c>
      <c r="O825" s="18">
        <v>40.012364548999997</v>
      </c>
      <c r="P825" t="s">
        <v>4052</v>
      </c>
      <c r="Q825" t="s">
        <v>4053</v>
      </c>
      <c r="R825" t="s">
        <v>4054</v>
      </c>
      <c r="S825" s="18">
        <v>49.501802337299999</v>
      </c>
      <c r="T825" t="s">
        <v>227</v>
      </c>
      <c r="U825" t="s">
        <v>228</v>
      </c>
      <c r="V825" t="s">
        <v>229</v>
      </c>
      <c r="W825" s="18">
        <v>39.590486826899998</v>
      </c>
      <c r="X825" t="s">
        <v>64</v>
      </c>
      <c r="Y825" t="s">
        <v>4055</v>
      </c>
      <c r="Z825" t="s">
        <v>4056</v>
      </c>
      <c r="AA825" s="18">
        <v>42.415936379500003</v>
      </c>
      <c r="AB825" t="s">
        <v>5188</v>
      </c>
      <c r="AC825" t="s">
        <v>220</v>
      </c>
      <c r="AD825" t="s">
        <v>5189</v>
      </c>
      <c r="AE825" s="18">
        <v>1.4705244000000001E-3</v>
      </c>
      <c r="AF825" t="s">
        <v>5190</v>
      </c>
      <c r="AG825" t="s">
        <v>5191</v>
      </c>
      <c r="AH825" t="s">
        <v>5192</v>
      </c>
      <c r="AI825" s="18">
        <v>3.7201403199999997E-2</v>
      </c>
      <c r="AJ825" t="s">
        <v>5193</v>
      </c>
      <c r="AK825" t="s">
        <v>5191</v>
      </c>
      <c r="AL825" t="s">
        <v>5194</v>
      </c>
      <c r="AM825" t="s">
        <v>5190</v>
      </c>
      <c r="AN825" t="s">
        <v>5191</v>
      </c>
      <c r="AO825" t="s">
        <v>5192</v>
      </c>
      <c r="AP825" s="18">
        <v>1.4705244000000001E-3</v>
      </c>
      <c r="AQ825" t="s">
        <v>123</v>
      </c>
      <c r="AR825" t="b">
        <f>ISNUMBER(SEARCH('Consulta Por Puntos Baloto'!$E$5,B825,1))</f>
        <v>0</v>
      </c>
      <c r="AS825">
        <f t="shared" si="24"/>
        <v>31</v>
      </c>
      <c r="AT825" t="str">
        <f t="shared" si="25"/>
        <v>Punto pago</v>
      </c>
    </row>
    <row r="826" spans="1:46">
      <c r="A826" t="s">
        <v>5195</v>
      </c>
      <c r="B826" t="s">
        <v>5196</v>
      </c>
      <c r="C826" s="18">
        <v>45.382004288099999</v>
      </c>
      <c r="D826" t="s">
        <v>5197</v>
      </c>
      <c r="E826" t="s">
        <v>5198</v>
      </c>
      <c r="F826" t="s">
        <v>5199</v>
      </c>
      <c r="G826" s="18">
        <v>46.533886033199998</v>
      </c>
      <c r="H826" t="s">
        <v>64</v>
      </c>
      <c r="I826" t="s">
        <v>5200</v>
      </c>
      <c r="J826" t="s">
        <v>5201</v>
      </c>
      <c r="K826" s="18">
        <v>54.103995059299997</v>
      </c>
      <c r="L826" t="s">
        <v>64</v>
      </c>
      <c r="M826" t="s">
        <v>65</v>
      </c>
      <c r="N826" t="s">
        <v>5202</v>
      </c>
      <c r="O826" s="18">
        <v>54.597016388299998</v>
      </c>
      <c r="P826" t="s">
        <v>67</v>
      </c>
      <c r="Q826" t="s">
        <v>62</v>
      </c>
      <c r="R826" t="s">
        <v>68</v>
      </c>
      <c r="S826" s="18">
        <v>55.593681591699998</v>
      </c>
      <c r="T826" t="s">
        <v>253</v>
      </c>
      <c r="U826" t="s">
        <v>65</v>
      </c>
      <c r="V826" t="s">
        <v>254</v>
      </c>
      <c r="W826" s="18">
        <v>54.581507574</v>
      </c>
      <c r="X826" t="s">
        <v>276</v>
      </c>
      <c r="Y826" t="s">
        <v>65</v>
      </c>
      <c r="Z826" t="s">
        <v>277</v>
      </c>
      <c r="AA826" s="18">
        <v>54.578242641400003</v>
      </c>
      <c r="AB826" t="s">
        <v>5203</v>
      </c>
      <c r="AC826" t="s">
        <v>62</v>
      </c>
      <c r="AD826" t="s">
        <v>5204</v>
      </c>
      <c r="AE826" s="18">
        <v>17.802917598099999</v>
      </c>
      <c r="AF826" t="s">
        <v>5205</v>
      </c>
      <c r="AG826" t="s">
        <v>5206</v>
      </c>
      <c r="AH826" t="s">
        <v>5207</v>
      </c>
      <c r="AI826" s="18">
        <v>17.900419678999999</v>
      </c>
      <c r="AJ826" t="s">
        <v>5208</v>
      </c>
      <c r="AK826" t="s">
        <v>5206</v>
      </c>
      <c r="AL826" t="s">
        <v>5209</v>
      </c>
      <c r="AM826" t="s">
        <v>5205</v>
      </c>
      <c r="AN826" t="s">
        <v>5206</v>
      </c>
      <c r="AO826" t="s">
        <v>5207</v>
      </c>
      <c r="AP826" s="18">
        <v>17.802917598099999</v>
      </c>
      <c r="AQ826" t="s">
        <v>123</v>
      </c>
      <c r="AR826" t="b">
        <f>ISNUMBER(SEARCH('Consulta Por Puntos Baloto'!$E$5,B826,1))</f>
        <v>0</v>
      </c>
      <c r="AS826">
        <f t="shared" si="24"/>
        <v>31</v>
      </c>
      <c r="AT826" t="str">
        <f t="shared" si="25"/>
        <v>Punto pago</v>
      </c>
    </row>
    <row r="827" spans="1:46">
      <c r="A827" t="s">
        <v>5210</v>
      </c>
      <c r="B827" t="s">
        <v>5211</v>
      </c>
      <c r="C827" s="18">
        <v>32.342790105900001</v>
      </c>
      <c r="D827" t="s">
        <v>4730</v>
      </c>
      <c r="E827" t="s">
        <v>4731</v>
      </c>
      <c r="F827" t="s">
        <v>4732</v>
      </c>
      <c r="G827" s="18">
        <v>149.8577471083</v>
      </c>
      <c r="H827" t="s">
        <v>64</v>
      </c>
      <c r="I827" t="s">
        <v>107</v>
      </c>
      <c r="J827" t="s">
        <v>108</v>
      </c>
      <c r="K827" s="18">
        <v>149.8577471083</v>
      </c>
      <c r="L827" t="s">
        <v>64</v>
      </c>
      <c r="M827" t="s">
        <v>107</v>
      </c>
      <c r="N827" t="s">
        <v>108</v>
      </c>
      <c r="O827" s="18">
        <v>86.324839239200003</v>
      </c>
      <c r="P827" t="s">
        <v>4733</v>
      </c>
      <c r="Q827" t="s">
        <v>4734</v>
      </c>
      <c r="R827" t="s">
        <v>4735</v>
      </c>
      <c r="S827" s="18">
        <v>240.92299532749999</v>
      </c>
      <c r="T827" t="s">
        <v>253</v>
      </c>
      <c r="U827" t="s">
        <v>65</v>
      </c>
      <c r="V827" t="s">
        <v>254</v>
      </c>
      <c r="W827" s="18">
        <v>239.8793240382</v>
      </c>
      <c r="X827" t="s">
        <v>276</v>
      </c>
      <c r="Y827" t="s">
        <v>65</v>
      </c>
      <c r="Z827" t="s">
        <v>277</v>
      </c>
      <c r="AA827" s="18">
        <v>150.81012267380001</v>
      </c>
      <c r="AB827" t="s">
        <v>115</v>
      </c>
      <c r="AC827" t="s">
        <v>103</v>
      </c>
      <c r="AD827" t="s">
        <v>116</v>
      </c>
      <c r="AE827" s="18">
        <v>12.895772557200001</v>
      </c>
      <c r="AF827" t="s">
        <v>5212</v>
      </c>
      <c r="AG827" t="s">
        <v>4737</v>
      </c>
      <c r="AH827" t="s">
        <v>5213</v>
      </c>
      <c r="AI827" s="18">
        <v>2.8620350900000001E-2</v>
      </c>
      <c r="AJ827" t="s">
        <v>5214</v>
      </c>
      <c r="AK827" t="s">
        <v>5215</v>
      </c>
      <c r="AL827" t="s">
        <v>5216</v>
      </c>
      <c r="AM827" t="s">
        <v>5214</v>
      </c>
      <c r="AN827" t="s">
        <v>5215</v>
      </c>
      <c r="AO827" t="s">
        <v>5216</v>
      </c>
      <c r="AP827" s="18">
        <v>2.8620350900000001E-2</v>
      </c>
      <c r="AQ827" t="s">
        <v>123</v>
      </c>
      <c r="AR827" t="b">
        <f>ISNUMBER(SEARCH('Consulta Por Puntos Baloto'!$E$5,B827,1))</f>
        <v>0</v>
      </c>
      <c r="AS827">
        <f t="shared" si="24"/>
        <v>35</v>
      </c>
      <c r="AT827" t="str">
        <f t="shared" si="25"/>
        <v>Punto red</v>
      </c>
    </row>
    <row r="828" spans="1:46">
      <c r="A828" t="s">
        <v>5217</v>
      </c>
      <c r="B828" t="s">
        <v>5218</v>
      </c>
      <c r="C828" s="18">
        <v>1.4520502335000001</v>
      </c>
      <c r="D828" t="s">
        <v>5001</v>
      </c>
      <c r="E828" t="s">
        <v>220</v>
      </c>
      <c r="F828" t="s">
        <v>5002</v>
      </c>
      <c r="G828" s="18">
        <v>0.79316755400000005</v>
      </c>
      <c r="H828" t="s">
        <v>64</v>
      </c>
      <c r="I828" t="s">
        <v>223</v>
      </c>
      <c r="J828" t="s">
        <v>5004</v>
      </c>
      <c r="K828" s="18">
        <v>0.79316755400000005</v>
      </c>
      <c r="L828" t="s">
        <v>64</v>
      </c>
      <c r="M828" t="s">
        <v>223</v>
      </c>
      <c r="N828" t="s">
        <v>5004</v>
      </c>
      <c r="O828" s="18">
        <v>2.8701980513000001</v>
      </c>
      <c r="P828" t="s">
        <v>5106</v>
      </c>
      <c r="Q828" t="s">
        <v>220</v>
      </c>
      <c r="R828" t="s">
        <v>5107</v>
      </c>
      <c r="S828" s="18">
        <v>7.0470388739000001</v>
      </c>
      <c r="T828" t="s">
        <v>227</v>
      </c>
      <c r="U828" t="s">
        <v>228</v>
      </c>
      <c r="V828" t="s">
        <v>229</v>
      </c>
      <c r="W828" s="18">
        <v>4.0687213047000004</v>
      </c>
      <c r="X828" t="s">
        <v>222</v>
      </c>
      <c r="Y828" t="s">
        <v>223</v>
      </c>
      <c r="Z828" t="s">
        <v>224</v>
      </c>
      <c r="AA828" s="18">
        <v>0.90911912439999998</v>
      </c>
      <c r="AB828" t="s">
        <v>5188</v>
      </c>
      <c r="AC828" t="s">
        <v>220</v>
      </c>
      <c r="AD828" t="s">
        <v>5189</v>
      </c>
      <c r="AE828" s="18">
        <v>0.1232841979</v>
      </c>
      <c r="AF828" t="s">
        <v>5219</v>
      </c>
      <c r="AG828" t="s">
        <v>220</v>
      </c>
      <c r="AH828" t="s">
        <v>5220</v>
      </c>
      <c r="AI828" s="18">
        <v>0.79316755400000005</v>
      </c>
      <c r="AJ828" t="s">
        <v>349</v>
      </c>
      <c r="AK828" t="s">
        <v>220</v>
      </c>
      <c r="AL828" t="s">
        <v>5009</v>
      </c>
      <c r="AM828" t="s">
        <v>5219</v>
      </c>
      <c r="AN828" t="s">
        <v>220</v>
      </c>
      <c r="AO828" t="s">
        <v>5220</v>
      </c>
      <c r="AP828" s="18">
        <v>0.1232841979</v>
      </c>
      <c r="AQ828" t="s">
        <v>123</v>
      </c>
      <c r="AR828" t="b">
        <f>ISNUMBER(SEARCH('Consulta Por Puntos Baloto'!$E$5,B828,1))</f>
        <v>0</v>
      </c>
      <c r="AS828">
        <f t="shared" si="24"/>
        <v>31</v>
      </c>
      <c r="AT828" t="str">
        <f t="shared" si="25"/>
        <v>Punto pago</v>
      </c>
    </row>
    <row r="829" spans="1:46">
      <c r="A829" t="s">
        <v>5221</v>
      </c>
      <c r="B829" t="s">
        <v>5222</v>
      </c>
      <c r="C829" s="18">
        <v>53.2968750048</v>
      </c>
      <c r="D829" t="s">
        <v>1689</v>
      </c>
      <c r="E829" t="s">
        <v>1690</v>
      </c>
      <c r="F829" t="s">
        <v>1691</v>
      </c>
      <c r="G829" s="18">
        <v>53.041680512399999</v>
      </c>
      <c r="H829" t="s">
        <v>64</v>
      </c>
      <c r="I829" t="s">
        <v>114</v>
      </c>
      <c r="J829" t="s">
        <v>3347</v>
      </c>
      <c r="K829" s="18">
        <v>97.662947044299997</v>
      </c>
      <c r="L829" t="s">
        <v>64</v>
      </c>
      <c r="M829" t="s">
        <v>130</v>
      </c>
      <c r="N829" t="s">
        <v>1424</v>
      </c>
      <c r="O829" s="18">
        <v>97.958844119199995</v>
      </c>
      <c r="P829" t="s">
        <v>1425</v>
      </c>
      <c r="Q829" t="s">
        <v>134</v>
      </c>
      <c r="R829" t="s">
        <v>1426</v>
      </c>
      <c r="S829" s="18">
        <v>98.716543935800004</v>
      </c>
      <c r="T829" t="s">
        <v>136</v>
      </c>
      <c r="U829" t="s">
        <v>130</v>
      </c>
      <c r="V829" t="s">
        <v>137</v>
      </c>
      <c r="W829" s="18">
        <v>53.720559038600001</v>
      </c>
      <c r="X829" t="s">
        <v>3348</v>
      </c>
      <c r="Y829" t="s">
        <v>114</v>
      </c>
      <c r="Z829" t="s">
        <v>3349</v>
      </c>
      <c r="AA829" s="18">
        <v>53.306130241200002</v>
      </c>
      <c r="AB829" t="s">
        <v>1694</v>
      </c>
      <c r="AC829" t="s">
        <v>1690</v>
      </c>
      <c r="AD829" t="s">
        <v>1695</v>
      </c>
      <c r="AE829" s="18">
        <v>5.0750713900000001E-2</v>
      </c>
      <c r="AF829" t="s">
        <v>3350</v>
      </c>
      <c r="AG829" t="s">
        <v>3351</v>
      </c>
      <c r="AH829" t="s">
        <v>3352</v>
      </c>
      <c r="AI829" s="18">
        <v>5.2161859499999998E-2</v>
      </c>
      <c r="AJ829" t="s">
        <v>3353</v>
      </c>
      <c r="AK829" t="s">
        <v>3351</v>
      </c>
      <c r="AL829" t="s">
        <v>3354</v>
      </c>
      <c r="AM829" t="s">
        <v>3350</v>
      </c>
      <c r="AN829" t="s">
        <v>3351</v>
      </c>
      <c r="AO829" t="s">
        <v>3352</v>
      </c>
      <c r="AP829" s="18">
        <v>5.0750713900000001E-2</v>
      </c>
      <c r="AQ829" t="s">
        <v>123</v>
      </c>
      <c r="AR829" t="b">
        <f>ISNUMBER(SEARCH('Consulta Por Puntos Baloto'!$E$5,B829,1))</f>
        <v>0</v>
      </c>
      <c r="AS829">
        <f t="shared" si="24"/>
        <v>31</v>
      </c>
      <c r="AT829" t="str">
        <f t="shared" si="25"/>
        <v>Punto pago</v>
      </c>
    </row>
    <row r="830" spans="1:46">
      <c r="A830" t="s">
        <v>5223</v>
      </c>
      <c r="B830" t="s">
        <v>5224</v>
      </c>
      <c r="C830" s="18">
        <v>1.1013220394000001</v>
      </c>
      <c r="D830" t="s">
        <v>4084</v>
      </c>
      <c r="E830" t="s">
        <v>4053</v>
      </c>
      <c r="F830" t="s">
        <v>4085</v>
      </c>
      <c r="G830" s="18">
        <v>2.5922183998000001</v>
      </c>
      <c r="H830" t="s">
        <v>64</v>
      </c>
      <c r="I830" t="s">
        <v>4055</v>
      </c>
      <c r="J830" t="s">
        <v>4056</v>
      </c>
      <c r="K830" s="18">
        <v>9.7236793635000005</v>
      </c>
      <c r="L830" t="s">
        <v>64</v>
      </c>
      <c r="M830" t="s">
        <v>223</v>
      </c>
      <c r="N830" t="s">
        <v>4070</v>
      </c>
      <c r="O830" s="18">
        <v>3.0435304100999998</v>
      </c>
      <c r="P830" t="s">
        <v>4052</v>
      </c>
      <c r="Q830" t="s">
        <v>4053</v>
      </c>
      <c r="R830" t="s">
        <v>4054</v>
      </c>
      <c r="S830" s="18">
        <v>18.408131042899999</v>
      </c>
      <c r="T830" t="s">
        <v>227</v>
      </c>
      <c r="U830" t="s">
        <v>228</v>
      </c>
      <c r="V830" t="s">
        <v>229</v>
      </c>
      <c r="W830" s="18">
        <v>2.6310564143000001</v>
      </c>
      <c r="X830" t="s">
        <v>64</v>
      </c>
      <c r="Y830" t="s">
        <v>4055</v>
      </c>
      <c r="Z830" t="s">
        <v>4056</v>
      </c>
      <c r="AA830" s="18">
        <v>9.0320408897999993</v>
      </c>
      <c r="AB830" t="s">
        <v>4088</v>
      </c>
      <c r="AC830" t="s">
        <v>220</v>
      </c>
      <c r="AD830" t="s">
        <v>4089</v>
      </c>
      <c r="AE830" s="18">
        <v>0.17323905719999999</v>
      </c>
      <c r="AF830" t="s">
        <v>5225</v>
      </c>
      <c r="AG830" t="s">
        <v>4053</v>
      </c>
      <c r="AH830" t="s">
        <v>5226</v>
      </c>
      <c r="AI830" s="18">
        <v>0.57927643049999999</v>
      </c>
      <c r="AJ830" t="s">
        <v>5227</v>
      </c>
      <c r="AK830" t="s">
        <v>4053</v>
      </c>
      <c r="AL830" t="s">
        <v>5228</v>
      </c>
      <c r="AM830" t="s">
        <v>5225</v>
      </c>
      <c r="AN830" t="s">
        <v>4053</v>
      </c>
      <c r="AO830" t="s">
        <v>5226</v>
      </c>
      <c r="AP830" s="18">
        <v>0.17323905719999999</v>
      </c>
      <c r="AQ830" t="s">
        <v>123</v>
      </c>
      <c r="AR830" t="b">
        <f>ISNUMBER(SEARCH('Consulta Por Puntos Baloto'!$E$5,B830,1))</f>
        <v>0</v>
      </c>
      <c r="AS830">
        <f t="shared" si="24"/>
        <v>31</v>
      </c>
      <c r="AT830" t="str">
        <f t="shared" si="25"/>
        <v>Punto pago</v>
      </c>
    </row>
    <row r="831" spans="1:46">
      <c r="A831" t="s">
        <v>5229</v>
      </c>
      <c r="B831" t="s">
        <v>5230</v>
      </c>
      <c r="C831" s="18">
        <v>8.6184620921999997</v>
      </c>
      <c r="D831" t="s">
        <v>4973</v>
      </c>
      <c r="E831" t="s">
        <v>301</v>
      </c>
      <c r="F831" t="s">
        <v>4974</v>
      </c>
      <c r="G831" s="18">
        <v>8.4655397410000006</v>
      </c>
      <c r="H831" t="s">
        <v>300</v>
      </c>
      <c r="I831" t="s">
        <v>294</v>
      </c>
      <c r="J831" t="s">
        <v>4489</v>
      </c>
      <c r="K831" s="18">
        <v>10.142279117899999</v>
      </c>
      <c r="L831" t="s">
        <v>64</v>
      </c>
      <c r="M831" t="s">
        <v>294</v>
      </c>
      <c r="N831" t="s">
        <v>295</v>
      </c>
      <c r="O831" s="18">
        <v>55.639503195000003</v>
      </c>
      <c r="P831" t="s">
        <v>296</v>
      </c>
      <c r="Q831" t="s">
        <v>297</v>
      </c>
      <c r="R831" t="s">
        <v>298</v>
      </c>
      <c r="S831" s="18">
        <v>107.5654817983</v>
      </c>
      <c r="T831" t="s">
        <v>311</v>
      </c>
      <c r="U831" t="s">
        <v>130</v>
      </c>
      <c r="V831" t="s">
        <v>312</v>
      </c>
      <c r="W831" s="18">
        <v>94.521467769899999</v>
      </c>
      <c r="X831" t="s">
        <v>64</v>
      </c>
      <c r="Y831" t="s">
        <v>313</v>
      </c>
      <c r="Z831" t="s">
        <v>314</v>
      </c>
      <c r="AA831" s="18">
        <v>8.3944775534999998</v>
      </c>
      <c r="AB831" t="s">
        <v>300</v>
      </c>
      <c r="AC831" t="s">
        <v>301</v>
      </c>
      <c r="AD831" t="s">
        <v>302</v>
      </c>
      <c r="AE831" s="18">
        <v>5.4973796000000004E-3</v>
      </c>
      <c r="AF831" t="s">
        <v>5231</v>
      </c>
      <c r="AG831" t="s">
        <v>5232</v>
      </c>
      <c r="AH831" t="s">
        <v>5233</v>
      </c>
      <c r="AI831" s="18">
        <v>4.9177472799999997E-2</v>
      </c>
      <c r="AJ831" t="s">
        <v>5234</v>
      </c>
      <c r="AK831" t="s">
        <v>5235</v>
      </c>
      <c r="AL831" t="s">
        <v>5236</v>
      </c>
      <c r="AM831" t="s">
        <v>5231</v>
      </c>
      <c r="AN831" t="s">
        <v>5232</v>
      </c>
      <c r="AO831" t="s">
        <v>5233</v>
      </c>
      <c r="AP831" s="18">
        <v>5.4973796000000004E-3</v>
      </c>
      <c r="AQ831" t="e">
        <v>#N/A</v>
      </c>
      <c r="AR831" t="b">
        <f>ISNUMBER(SEARCH('Consulta Por Puntos Baloto'!$E$5,B831,1))</f>
        <v>0</v>
      </c>
      <c r="AS831">
        <f t="shared" si="24"/>
        <v>31</v>
      </c>
      <c r="AT831" t="str">
        <f t="shared" si="25"/>
        <v>Punto pago</v>
      </c>
    </row>
    <row r="832" spans="1:46">
      <c r="A832" t="s">
        <v>5237</v>
      </c>
      <c r="B832" t="s">
        <v>5238</v>
      </c>
      <c r="C832" s="18">
        <v>1.8192374600000001</v>
      </c>
      <c r="D832" t="s">
        <v>5239</v>
      </c>
      <c r="E832" t="s">
        <v>62</v>
      </c>
      <c r="F832" t="s">
        <v>5240</v>
      </c>
      <c r="G832" s="18">
        <v>0.84156629810000005</v>
      </c>
      <c r="H832" t="s">
        <v>64</v>
      </c>
      <c r="I832" t="s">
        <v>65</v>
      </c>
      <c r="J832" t="s">
        <v>70</v>
      </c>
      <c r="K832" s="18">
        <v>1.6193822233999999</v>
      </c>
      <c r="L832" t="s">
        <v>64</v>
      </c>
      <c r="M832" t="s">
        <v>65</v>
      </c>
      <c r="N832" t="s">
        <v>5241</v>
      </c>
      <c r="O832" s="18">
        <v>4.4981863226999996</v>
      </c>
      <c r="P832" t="s">
        <v>67</v>
      </c>
      <c r="Q832" t="s">
        <v>62</v>
      </c>
      <c r="R832" t="s">
        <v>68</v>
      </c>
      <c r="S832" s="18">
        <v>0.84023787319999999</v>
      </c>
      <c r="T832" t="s">
        <v>69</v>
      </c>
      <c r="U832" t="s">
        <v>65</v>
      </c>
      <c r="V832" t="s">
        <v>70</v>
      </c>
      <c r="W832" s="18">
        <v>2.2636882976999999</v>
      </c>
      <c r="X832" t="s">
        <v>64</v>
      </c>
      <c r="Y832" t="s">
        <v>65</v>
      </c>
      <c r="Z832" t="s">
        <v>4213</v>
      </c>
      <c r="AA832" s="18">
        <v>0.83771804910000003</v>
      </c>
      <c r="AB832" t="s">
        <v>4405</v>
      </c>
      <c r="AC832" t="s">
        <v>62</v>
      </c>
      <c r="AD832" t="s">
        <v>4406</v>
      </c>
      <c r="AE832" s="18">
        <v>8.1760591300000005E-2</v>
      </c>
      <c r="AF832" t="s">
        <v>5242</v>
      </c>
      <c r="AG832" t="s">
        <v>62</v>
      </c>
      <c r="AH832" t="s">
        <v>5243</v>
      </c>
      <c r="AI832" s="18">
        <v>0.43818891679999999</v>
      </c>
      <c r="AJ832" t="s">
        <v>5244</v>
      </c>
      <c r="AK832" t="s">
        <v>62</v>
      </c>
      <c r="AL832" t="s">
        <v>5245</v>
      </c>
      <c r="AM832" t="s">
        <v>5242</v>
      </c>
      <c r="AN832" t="s">
        <v>62</v>
      </c>
      <c r="AO832" t="s">
        <v>5243</v>
      </c>
      <c r="AP832" s="18">
        <v>8.1760591300000005E-2</v>
      </c>
      <c r="AQ832" t="e">
        <v>#N/A</v>
      </c>
      <c r="AR832" t="b">
        <f>ISNUMBER(SEARCH('Consulta Por Puntos Baloto'!$E$5,B832,1))</f>
        <v>0</v>
      </c>
      <c r="AS832">
        <f t="shared" si="24"/>
        <v>31</v>
      </c>
      <c r="AT832" t="str">
        <f t="shared" si="25"/>
        <v>Punto pago</v>
      </c>
    </row>
    <row r="833" spans="1:46">
      <c r="A833" t="s">
        <v>5246</v>
      </c>
      <c r="B833" t="s">
        <v>5247</v>
      </c>
      <c r="C833" s="18">
        <v>19.571225567100001</v>
      </c>
      <c r="D833" t="s">
        <v>5248</v>
      </c>
      <c r="E833" t="s">
        <v>5249</v>
      </c>
      <c r="F833" t="s">
        <v>5250</v>
      </c>
      <c r="G833" s="18">
        <v>34.535841791499998</v>
      </c>
      <c r="H833" t="s">
        <v>64</v>
      </c>
      <c r="I833" t="s">
        <v>4389</v>
      </c>
      <c r="J833" t="s">
        <v>4390</v>
      </c>
      <c r="K833" s="18">
        <v>74.633209843700001</v>
      </c>
      <c r="L833" t="s">
        <v>64</v>
      </c>
      <c r="M833" t="s">
        <v>343</v>
      </c>
      <c r="N833" t="s">
        <v>344</v>
      </c>
      <c r="O833" s="18">
        <v>34.622732347499998</v>
      </c>
      <c r="P833" t="s">
        <v>4391</v>
      </c>
      <c r="Q833" t="s">
        <v>4392</v>
      </c>
      <c r="R833" t="s">
        <v>4393</v>
      </c>
      <c r="S833" s="18">
        <v>91.711733584699999</v>
      </c>
      <c r="T833" t="s">
        <v>69</v>
      </c>
      <c r="U833" t="s">
        <v>65</v>
      </c>
      <c r="V833" t="s">
        <v>70</v>
      </c>
      <c r="W833" s="18">
        <v>34.535841791499998</v>
      </c>
      <c r="X833" t="s">
        <v>64</v>
      </c>
      <c r="Y833" t="s">
        <v>4389</v>
      </c>
      <c r="Z833" t="s">
        <v>4390</v>
      </c>
      <c r="AA833" s="18">
        <v>75.916569531600004</v>
      </c>
      <c r="AB833" t="s">
        <v>345</v>
      </c>
      <c r="AC833" t="s">
        <v>341</v>
      </c>
      <c r="AD833" t="s">
        <v>346</v>
      </c>
      <c r="AE833" s="18">
        <v>2.4478553000000002E-3</v>
      </c>
      <c r="AF833" t="s">
        <v>5251</v>
      </c>
      <c r="AG833" t="s">
        <v>5252</v>
      </c>
      <c r="AH833" t="s">
        <v>5253</v>
      </c>
      <c r="AI833" s="18">
        <v>5.3217617999999998E-3</v>
      </c>
      <c r="AJ833" t="s">
        <v>5254</v>
      </c>
      <c r="AK833" t="s">
        <v>5252</v>
      </c>
      <c r="AL833" t="s">
        <v>5255</v>
      </c>
      <c r="AM833" t="s">
        <v>5251</v>
      </c>
      <c r="AN833" t="s">
        <v>5252</v>
      </c>
      <c r="AO833" t="s">
        <v>5253</v>
      </c>
      <c r="AP833" s="18">
        <v>2.4478553000000002E-3</v>
      </c>
      <c r="AQ833" t="s">
        <v>123</v>
      </c>
      <c r="AR833" t="b">
        <f>ISNUMBER(SEARCH('Consulta Por Puntos Baloto'!$E$5,B833,1))</f>
        <v>0</v>
      </c>
      <c r="AS833">
        <f t="shared" si="24"/>
        <v>31</v>
      </c>
      <c r="AT833" t="str">
        <f t="shared" si="25"/>
        <v>Punto pago</v>
      </c>
    </row>
    <row r="834" spans="1:46">
      <c r="A834" t="s">
        <v>5256</v>
      </c>
      <c r="B834" t="s">
        <v>5257</v>
      </c>
      <c r="C834" s="18">
        <v>0.93671382940000003</v>
      </c>
      <c r="D834" t="s">
        <v>4973</v>
      </c>
      <c r="E834" t="s">
        <v>5258</v>
      </c>
      <c r="F834" t="s">
        <v>5259</v>
      </c>
      <c r="G834" s="18">
        <v>1.7867658456</v>
      </c>
      <c r="H834" t="s">
        <v>64</v>
      </c>
      <c r="I834" t="s">
        <v>294</v>
      </c>
      <c r="J834" t="s">
        <v>295</v>
      </c>
      <c r="K834" s="18">
        <v>1.8095926096999999</v>
      </c>
      <c r="L834" t="s">
        <v>64</v>
      </c>
      <c r="M834" t="s">
        <v>294</v>
      </c>
      <c r="N834" t="s">
        <v>295</v>
      </c>
      <c r="O834" s="18">
        <v>46.202627828499999</v>
      </c>
      <c r="P834" t="s">
        <v>296</v>
      </c>
      <c r="Q834" t="s">
        <v>297</v>
      </c>
      <c r="R834" t="s">
        <v>298</v>
      </c>
      <c r="S834" s="18">
        <v>117.28873733739999</v>
      </c>
      <c r="T834" t="s">
        <v>311</v>
      </c>
      <c r="U834" t="s">
        <v>130</v>
      </c>
      <c r="V834" t="s">
        <v>312</v>
      </c>
      <c r="W834" s="18">
        <v>103.494258632</v>
      </c>
      <c r="X834" t="s">
        <v>64</v>
      </c>
      <c r="Y834" t="s">
        <v>313</v>
      </c>
      <c r="Z834" t="s">
        <v>314</v>
      </c>
      <c r="AA834" s="18">
        <v>3.8194438083</v>
      </c>
      <c r="AB834" t="s">
        <v>300</v>
      </c>
      <c r="AC834" t="s">
        <v>301</v>
      </c>
      <c r="AD834" t="s">
        <v>302</v>
      </c>
      <c r="AE834" s="18">
        <v>0.85564354030000001</v>
      </c>
      <c r="AF834" t="s">
        <v>5260</v>
      </c>
      <c r="AG834" t="s">
        <v>301</v>
      </c>
      <c r="AH834" t="s">
        <v>5261</v>
      </c>
      <c r="AI834" s="18">
        <v>0.29170616459999998</v>
      </c>
      <c r="AJ834" t="s">
        <v>5262</v>
      </c>
      <c r="AK834" t="s">
        <v>301</v>
      </c>
      <c r="AL834" t="s">
        <v>5263</v>
      </c>
      <c r="AM834" t="s">
        <v>5262</v>
      </c>
      <c r="AN834" t="s">
        <v>301</v>
      </c>
      <c r="AO834" t="s">
        <v>5263</v>
      </c>
      <c r="AP834" s="18">
        <v>0.29170616459999998</v>
      </c>
      <c r="AQ834" t="s">
        <v>123</v>
      </c>
      <c r="AR834" t="b">
        <f>ISNUMBER(SEARCH('Consulta Por Puntos Baloto'!$E$5,B834,1))</f>
        <v>0</v>
      </c>
      <c r="AS834">
        <f t="shared" si="24"/>
        <v>35</v>
      </c>
      <c r="AT834" t="str">
        <f t="shared" si="25"/>
        <v>Punto red</v>
      </c>
    </row>
    <row r="835" spans="1:46">
      <c r="A835" t="s">
        <v>5264</v>
      </c>
      <c r="B835" t="s">
        <v>5265</v>
      </c>
      <c r="C835" s="18">
        <v>81.478691298300006</v>
      </c>
      <c r="D835" t="s">
        <v>185</v>
      </c>
      <c r="E835" t="s">
        <v>83</v>
      </c>
      <c r="F835" t="s">
        <v>186</v>
      </c>
      <c r="G835" s="18">
        <v>0.69236993520000001</v>
      </c>
      <c r="H835" t="s">
        <v>64</v>
      </c>
      <c r="I835" t="s">
        <v>187</v>
      </c>
      <c r="J835" t="s">
        <v>4877</v>
      </c>
      <c r="K835" s="18">
        <v>0.80946429450000001</v>
      </c>
      <c r="L835" t="s">
        <v>64</v>
      </c>
      <c r="M835" t="s">
        <v>187</v>
      </c>
      <c r="N835" t="s">
        <v>189</v>
      </c>
      <c r="O835" s="18">
        <v>1.0099232355000001</v>
      </c>
      <c r="P835" t="s">
        <v>190</v>
      </c>
      <c r="Q835" t="s">
        <v>191</v>
      </c>
      <c r="R835" t="s">
        <v>192</v>
      </c>
      <c r="S835" s="18">
        <v>82.090103524300005</v>
      </c>
      <c r="T835" t="s">
        <v>85</v>
      </c>
      <c r="U835" t="s">
        <v>86</v>
      </c>
      <c r="V835" t="s">
        <v>87</v>
      </c>
      <c r="W835" s="18">
        <v>82.090103524300005</v>
      </c>
      <c r="X835" t="s">
        <v>64</v>
      </c>
      <c r="Y835" t="s">
        <v>91</v>
      </c>
      <c r="Z835" t="s">
        <v>92</v>
      </c>
      <c r="AA835" s="18">
        <v>81.563470780599999</v>
      </c>
      <c r="AB835" t="s">
        <v>193</v>
      </c>
      <c r="AC835" t="s">
        <v>83</v>
      </c>
      <c r="AD835" t="s">
        <v>194</v>
      </c>
      <c r="AE835" s="18">
        <v>0.57008149850000001</v>
      </c>
      <c r="AF835" t="s">
        <v>4878</v>
      </c>
      <c r="AG835" t="s">
        <v>191</v>
      </c>
      <c r="AH835" t="s">
        <v>4879</v>
      </c>
      <c r="AI835" s="18">
        <v>0.1074318707</v>
      </c>
      <c r="AJ835" t="s">
        <v>5266</v>
      </c>
      <c r="AK835" t="s">
        <v>191</v>
      </c>
      <c r="AL835" t="s">
        <v>5267</v>
      </c>
      <c r="AM835" t="s">
        <v>5266</v>
      </c>
      <c r="AN835" t="s">
        <v>191</v>
      </c>
      <c r="AO835" t="s">
        <v>5267</v>
      </c>
      <c r="AP835" s="18">
        <v>0.1074318707</v>
      </c>
      <c r="AQ835" t="s">
        <v>123</v>
      </c>
      <c r="AR835" t="b">
        <f>ISNUMBER(SEARCH('Consulta Por Puntos Baloto'!$E$5,B835,1))</f>
        <v>0</v>
      </c>
      <c r="AS835">
        <f t="shared" ref="AS835:AS898" si="26">MATCH(AP835,A835:AL835,0)</f>
        <v>35</v>
      </c>
      <c r="AT835" t="str">
        <f t="shared" ref="AT835:AT898" si="27">+VLOOKUP(AS835,$AW$2:$AX$10,2,0)</f>
        <v>Punto red</v>
      </c>
    </row>
    <row r="836" spans="1:46">
      <c r="A836" t="s">
        <v>5268</v>
      </c>
      <c r="B836" t="s">
        <v>5269</v>
      </c>
      <c r="C836" s="18">
        <v>13.6895090462</v>
      </c>
      <c r="D836" t="s">
        <v>5270</v>
      </c>
      <c r="E836" t="s">
        <v>4172</v>
      </c>
      <c r="F836" t="s">
        <v>5271</v>
      </c>
      <c r="G836" s="18">
        <v>12.9900304345</v>
      </c>
      <c r="H836" t="s">
        <v>4916</v>
      </c>
      <c r="I836" t="s">
        <v>4169</v>
      </c>
      <c r="J836" t="s">
        <v>4917</v>
      </c>
      <c r="K836" s="18">
        <v>105.5257790892</v>
      </c>
      <c r="L836" t="s">
        <v>64</v>
      </c>
      <c r="M836" t="s">
        <v>86</v>
      </c>
      <c r="N836" t="s">
        <v>402</v>
      </c>
      <c r="O836" s="18">
        <v>105.5257790892</v>
      </c>
      <c r="P836" t="s">
        <v>403</v>
      </c>
      <c r="Q836" t="s">
        <v>83</v>
      </c>
      <c r="R836" t="s">
        <v>404</v>
      </c>
      <c r="S836" s="18">
        <v>106.4397943877</v>
      </c>
      <c r="T836" t="s">
        <v>85</v>
      </c>
      <c r="U836" t="s">
        <v>86</v>
      </c>
      <c r="V836" t="s">
        <v>87</v>
      </c>
      <c r="W836" s="18">
        <v>14.1678952404</v>
      </c>
      <c r="X836" t="s">
        <v>64</v>
      </c>
      <c r="Y836" t="s">
        <v>4169</v>
      </c>
      <c r="Z836" t="s">
        <v>4171</v>
      </c>
      <c r="AA836" s="18">
        <v>13.015491109699999</v>
      </c>
      <c r="AB836" t="s">
        <v>4916</v>
      </c>
      <c r="AC836" t="s">
        <v>4172</v>
      </c>
      <c r="AD836" t="s">
        <v>4918</v>
      </c>
      <c r="AE836" s="18">
        <v>4.5062765599999999E-2</v>
      </c>
      <c r="AF836" t="s">
        <v>5272</v>
      </c>
      <c r="AG836" t="s">
        <v>5273</v>
      </c>
      <c r="AH836" t="s">
        <v>5274</v>
      </c>
      <c r="AI836" s="18">
        <v>2.6217811000000001E-3</v>
      </c>
      <c r="AJ836" t="s">
        <v>5275</v>
      </c>
      <c r="AK836" t="s">
        <v>5273</v>
      </c>
      <c r="AL836" t="s">
        <v>5276</v>
      </c>
      <c r="AM836" t="s">
        <v>5275</v>
      </c>
      <c r="AN836" t="s">
        <v>5273</v>
      </c>
      <c r="AO836" t="s">
        <v>5276</v>
      </c>
      <c r="AP836" s="18">
        <v>2.6217811000000001E-3</v>
      </c>
      <c r="AQ836" t="s">
        <v>123</v>
      </c>
      <c r="AR836" t="b">
        <f>ISNUMBER(SEARCH('Consulta Por Puntos Baloto'!$E$5,B836,1))</f>
        <v>0</v>
      </c>
      <c r="AS836">
        <f t="shared" si="26"/>
        <v>35</v>
      </c>
      <c r="AT836" t="str">
        <f t="shared" si="27"/>
        <v>Punto red</v>
      </c>
    </row>
    <row r="837" spans="1:46">
      <c r="A837" t="s">
        <v>5277</v>
      </c>
      <c r="B837" t="s">
        <v>5278</v>
      </c>
      <c r="C837" s="18">
        <v>62.711983040900002</v>
      </c>
      <c r="D837" t="s">
        <v>3990</v>
      </c>
      <c r="E837" t="s">
        <v>3991</v>
      </c>
      <c r="F837" t="s">
        <v>3992</v>
      </c>
      <c r="G837" s="18">
        <v>63.028610475599997</v>
      </c>
      <c r="H837" t="s">
        <v>64</v>
      </c>
      <c r="I837" t="s">
        <v>3993</v>
      </c>
      <c r="J837" t="s">
        <v>3995</v>
      </c>
      <c r="K837" s="18">
        <v>63.028610475599997</v>
      </c>
      <c r="L837" t="s">
        <v>64</v>
      </c>
      <c r="M837" t="s">
        <v>3993</v>
      </c>
      <c r="N837" t="s">
        <v>3995</v>
      </c>
      <c r="O837" s="18">
        <v>63.945945485599999</v>
      </c>
      <c r="P837" t="s">
        <v>3996</v>
      </c>
      <c r="Q837" t="s">
        <v>3991</v>
      </c>
      <c r="R837" t="s">
        <v>3997</v>
      </c>
      <c r="S837" s="18">
        <v>416.73523495709998</v>
      </c>
      <c r="T837" t="s">
        <v>85</v>
      </c>
      <c r="U837" t="s">
        <v>86</v>
      </c>
      <c r="V837" t="s">
        <v>87</v>
      </c>
      <c r="W837" s="18">
        <v>152.91450959119999</v>
      </c>
      <c r="X837" t="s">
        <v>64</v>
      </c>
      <c r="Y837" t="s">
        <v>3998</v>
      </c>
      <c r="Z837" t="s">
        <v>3999</v>
      </c>
      <c r="AA837" s="18">
        <v>63.266211529700001</v>
      </c>
      <c r="AB837" t="s">
        <v>4000</v>
      </c>
      <c r="AC837" t="s">
        <v>3991</v>
      </c>
      <c r="AD837" t="s">
        <v>4001</v>
      </c>
      <c r="AE837" s="18">
        <v>1.9733538700000001E-2</v>
      </c>
      <c r="AF837" t="s">
        <v>5279</v>
      </c>
      <c r="AG837" t="s">
        <v>5280</v>
      </c>
      <c r="AH837" t="s">
        <v>5281</v>
      </c>
      <c r="AI837" s="18">
        <v>4.12975592E-2</v>
      </c>
      <c r="AJ837" t="s">
        <v>5282</v>
      </c>
      <c r="AK837" t="s">
        <v>5280</v>
      </c>
      <c r="AL837" t="s">
        <v>5283</v>
      </c>
      <c r="AM837" t="s">
        <v>5279</v>
      </c>
      <c r="AN837" t="s">
        <v>5280</v>
      </c>
      <c r="AO837" t="s">
        <v>5281</v>
      </c>
      <c r="AP837" s="18">
        <v>1.9733538700000001E-2</v>
      </c>
      <c r="AQ837" t="s">
        <v>123</v>
      </c>
      <c r="AR837" t="b">
        <f>ISNUMBER(SEARCH('Consulta Por Puntos Baloto'!$E$5,B837,1))</f>
        <v>0</v>
      </c>
      <c r="AS837">
        <f t="shared" si="26"/>
        <v>31</v>
      </c>
      <c r="AT837" t="str">
        <f t="shared" si="27"/>
        <v>Punto pago</v>
      </c>
    </row>
    <row r="838" spans="1:46">
      <c r="A838" t="s">
        <v>5284</v>
      </c>
      <c r="B838" t="s">
        <v>5285</v>
      </c>
      <c r="C838" s="18">
        <v>0.33372788840000001</v>
      </c>
      <c r="D838" t="s">
        <v>127</v>
      </c>
      <c r="E838" t="s">
        <v>128</v>
      </c>
      <c r="F838" t="s">
        <v>129</v>
      </c>
      <c r="G838" s="18">
        <v>0.28763125890000002</v>
      </c>
      <c r="H838" t="s">
        <v>423</v>
      </c>
      <c r="I838" t="s">
        <v>130</v>
      </c>
      <c r="J838" t="s">
        <v>878</v>
      </c>
      <c r="K838" s="18">
        <v>1.6201596868999999</v>
      </c>
      <c r="L838" t="s">
        <v>64</v>
      </c>
      <c r="M838" t="s">
        <v>130</v>
      </c>
      <c r="N838" t="s">
        <v>370</v>
      </c>
      <c r="O838" s="18">
        <v>0.28763125890000002</v>
      </c>
      <c r="P838" t="s">
        <v>133</v>
      </c>
      <c r="Q838" t="s">
        <v>134</v>
      </c>
      <c r="R838" t="s">
        <v>135</v>
      </c>
      <c r="S838" s="18">
        <v>3.8072865670999998</v>
      </c>
      <c r="T838" t="s">
        <v>371</v>
      </c>
      <c r="U838" t="s">
        <v>130</v>
      </c>
      <c r="V838" t="s">
        <v>372</v>
      </c>
      <c r="W838" s="18">
        <v>3.7871214415000001</v>
      </c>
      <c r="X838" t="s">
        <v>64</v>
      </c>
      <c r="Y838" t="s">
        <v>130</v>
      </c>
      <c r="Z838" t="s">
        <v>373</v>
      </c>
      <c r="AA838" s="18">
        <v>0.49482660620000002</v>
      </c>
      <c r="AB838" t="s">
        <v>140</v>
      </c>
      <c r="AC838" t="s">
        <v>128</v>
      </c>
      <c r="AD838" t="s">
        <v>141</v>
      </c>
      <c r="AE838" s="18">
        <v>0.26380755039999998</v>
      </c>
      <c r="AF838" t="s">
        <v>599</v>
      </c>
      <c r="AG838" t="s">
        <v>143</v>
      </c>
      <c r="AH838" t="s">
        <v>600</v>
      </c>
      <c r="AI838" s="18">
        <v>0.19690993379999999</v>
      </c>
      <c r="AJ838" t="s">
        <v>5286</v>
      </c>
      <c r="AK838" t="s">
        <v>134</v>
      </c>
      <c r="AL838" t="s">
        <v>5287</v>
      </c>
      <c r="AM838" t="s">
        <v>5286</v>
      </c>
      <c r="AN838" t="s">
        <v>134</v>
      </c>
      <c r="AO838" t="s">
        <v>5287</v>
      </c>
      <c r="AP838" s="18">
        <v>0.19690993379999999</v>
      </c>
      <c r="AQ838" t="s">
        <v>123</v>
      </c>
      <c r="AR838" t="b">
        <f>ISNUMBER(SEARCH('Consulta Por Puntos Baloto'!$E$5,B838,1))</f>
        <v>0</v>
      </c>
      <c r="AS838">
        <f t="shared" si="26"/>
        <v>35</v>
      </c>
      <c r="AT838" t="str">
        <f t="shared" si="27"/>
        <v>Punto red</v>
      </c>
    </row>
    <row r="839" spans="1:46">
      <c r="A839" t="s">
        <v>5288</v>
      </c>
      <c r="B839" t="s">
        <v>5289</v>
      </c>
      <c r="C839" s="18">
        <v>1.3840112013999999</v>
      </c>
      <c r="D839" t="s">
        <v>2585</v>
      </c>
      <c r="E839" t="s">
        <v>128</v>
      </c>
      <c r="F839" t="s">
        <v>2586</v>
      </c>
      <c r="G839" s="18">
        <v>0.50353273300000001</v>
      </c>
      <c r="H839" t="s">
        <v>64</v>
      </c>
      <c r="I839" t="s">
        <v>130</v>
      </c>
      <c r="J839" t="s">
        <v>5290</v>
      </c>
      <c r="K839" s="18">
        <v>0.96168424600000002</v>
      </c>
      <c r="L839" t="s">
        <v>64</v>
      </c>
      <c r="M839" t="s">
        <v>130</v>
      </c>
      <c r="N839" t="s">
        <v>2587</v>
      </c>
      <c r="O839" s="18">
        <v>1.4471162255000001</v>
      </c>
      <c r="P839" t="s">
        <v>2588</v>
      </c>
      <c r="Q839" t="s">
        <v>134</v>
      </c>
      <c r="R839" t="s">
        <v>2589</v>
      </c>
      <c r="S839" s="18">
        <v>2.5567973466999998</v>
      </c>
      <c r="T839" t="s">
        <v>807</v>
      </c>
      <c r="U839" t="s">
        <v>130</v>
      </c>
      <c r="V839" t="s">
        <v>808</v>
      </c>
      <c r="W839" s="18">
        <v>1.5022819563000001</v>
      </c>
      <c r="X839" t="s">
        <v>2590</v>
      </c>
      <c r="Y839" t="s">
        <v>130</v>
      </c>
      <c r="Z839" t="s">
        <v>2591</v>
      </c>
      <c r="AA839" s="18">
        <v>1.3254847315</v>
      </c>
      <c r="AB839" t="s">
        <v>2592</v>
      </c>
      <c r="AC839" t="s">
        <v>128</v>
      </c>
      <c r="AD839" t="s">
        <v>2593</v>
      </c>
      <c r="AE839" s="18">
        <v>0.2271390603</v>
      </c>
      <c r="AF839" t="s">
        <v>5291</v>
      </c>
      <c r="AG839" t="s">
        <v>143</v>
      </c>
      <c r="AH839" t="s">
        <v>5292</v>
      </c>
      <c r="AI839" s="18">
        <v>0.1101911332</v>
      </c>
      <c r="AJ839" t="s">
        <v>5293</v>
      </c>
      <c r="AK839" t="s">
        <v>134</v>
      </c>
      <c r="AL839" t="s">
        <v>5294</v>
      </c>
      <c r="AM839" t="s">
        <v>5293</v>
      </c>
      <c r="AN839" t="s">
        <v>134</v>
      </c>
      <c r="AO839" t="s">
        <v>5294</v>
      </c>
      <c r="AP839" s="18">
        <v>0.1101911332</v>
      </c>
      <c r="AQ839" t="s">
        <v>123</v>
      </c>
      <c r="AR839" t="b">
        <f>ISNUMBER(SEARCH('Consulta Por Puntos Baloto'!$E$5,B839,1))</f>
        <v>0</v>
      </c>
      <c r="AS839">
        <f t="shared" si="26"/>
        <v>35</v>
      </c>
      <c r="AT839" t="str">
        <f t="shared" si="27"/>
        <v>Punto red</v>
      </c>
    </row>
    <row r="840" spans="1:46">
      <c r="A840" t="s">
        <v>5295</v>
      </c>
      <c r="B840" t="s">
        <v>5296</v>
      </c>
      <c r="C840" s="18">
        <v>18.8782728688</v>
      </c>
      <c r="D840" t="s">
        <v>5297</v>
      </c>
      <c r="E840" t="s">
        <v>5298</v>
      </c>
      <c r="F840" t="s">
        <v>5299</v>
      </c>
      <c r="G840" s="18">
        <v>19.857401202399998</v>
      </c>
      <c r="H840" t="s">
        <v>64</v>
      </c>
      <c r="I840" t="s">
        <v>895</v>
      </c>
      <c r="J840" t="s">
        <v>896</v>
      </c>
      <c r="K840" s="18">
        <v>62.658411516100003</v>
      </c>
      <c r="L840" t="s">
        <v>64</v>
      </c>
      <c r="M840" t="s">
        <v>154</v>
      </c>
      <c r="N840" t="s">
        <v>156</v>
      </c>
      <c r="O840" s="18">
        <v>19.8970260121</v>
      </c>
      <c r="P840" t="s">
        <v>897</v>
      </c>
      <c r="Q840" t="s">
        <v>893</v>
      </c>
      <c r="R840" t="s">
        <v>898</v>
      </c>
      <c r="S840" s="18">
        <v>74.954073681500006</v>
      </c>
      <c r="T840" t="s">
        <v>111</v>
      </c>
      <c r="U840" t="s">
        <v>112</v>
      </c>
      <c r="V840" t="s">
        <v>113</v>
      </c>
      <c r="W840" s="18">
        <v>43.783534136</v>
      </c>
      <c r="X840" t="s">
        <v>64</v>
      </c>
      <c r="Y840" t="s">
        <v>1768</v>
      </c>
      <c r="Z840" t="s">
        <v>1769</v>
      </c>
      <c r="AA840" s="18">
        <v>63.569011016799998</v>
      </c>
      <c r="AB840" s="19" t="s">
        <v>899</v>
      </c>
      <c r="AC840" t="s">
        <v>151</v>
      </c>
      <c r="AD840" t="s">
        <v>900</v>
      </c>
      <c r="AE840" s="18">
        <v>10.024863874699999</v>
      </c>
      <c r="AF840" t="s">
        <v>5300</v>
      </c>
      <c r="AG840" t="s">
        <v>5301</v>
      </c>
      <c r="AH840" t="s">
        <v>5302</v>
      </c>
      <c r="AI840" s="18">
        <v>8.2903136899999993E-2</v>
      </c>
      <c r="AJ840" t="s">
        <v>5303</v>
      </c>
      <c r="AK840" t="s">
        <v>5304</v>
      </c>
      <c r="AL840" t="s">
        <v>5305</v>
      </c>
      <c r="AM840" t="s">
        <v>5303</v>
      </c>
      <c r="AN840" t="s">
        <v>5304</v>
      </c>
      <c r="AO840" t="s">
        <v>5305</v>
      </c>
      <c r="AP840" s="18">
        <v>8.2903136899999993E-2</v>
      </c>
      <c r="AQ840" t="s">
        <v>123</v>
      </c>
      <c r="AR840" t="b">
        <f>ISNUMBER(SEARCH('Consulta Por Puntos Baloto'!$E$5,B840,1))</f>
        <v>0</v>
      </c>
      <c r="AS840">
        <f t="shared" si="26"/>
        <v>35</v>
      </c>
      <c r="AT840" t="str">
        <f t="shared" si="27"/>
        <v>Punto red</v>
      </c>
    </row>
    <row r="841" spans="1:46">
      <c r="A841" t="s">
        <v>5306</v>
      </c>
      <c r="B841" t="s">
        <v>5307</v>
      </c>
      <c r="C841" s="18">
        <v>18.8757185503</v>
      </c>
      <c r="D841" t="s">
        <v>5297</v>
      </c>
      <c r="E841" t="s">
        <v>5298</v>
      </c>
      <c r="F841" t="s">
        <v>5299</v>
      </c>
      <c r="G841" s="18">
        <v>19.856526863199999</v>
      </c>
      <c r="H841" t="s">
        <v>64</v>
      </c>
      <c r="I841" t="s">
        <v>895</v>
      </c>
      <c r="J841" t="s">
        <v>896</v>
      </c>
      <c r="K841" s="18">
        <v>62.656436157500004</v>
      </c>
      <c r="L841" t="s">
        <v>64</v>
      </c>
      <c r="M841" t="s">
        <v>154</v>
      </c>
      <c r="N841" t="s">
        <v>156</v>
      </c>
      <c r="O841" s="18">
        <v>19.896161040999999</v>
      </c>
      <c r="P841" t="s">
        <v>897</v>
      </c>
      <c r="Q841" t="s">
        <v>893</v>
      </c>
      <c r="R841" t="s">
        <v>898</v>
      </c>
      <c r="S841" s="18">
        <v>74.956309926499998</v>
      </c>
      <c r="T841" t="s">
        <v>111</v>
      </c>
      <c r="U841" t="s">
        <v>112</v>
      </c>
      <c r="V841" t="s">
        <v>113</v>
      </c>
      <c r="W841" s="18">
        <v>43.785976996599999</v>
      </c>
      <c r="X841" t="s">
        <v>64</v>
      </c>
      <c r="Y841" t="s">
        <v>1768</v>
      </c>
      <c r="Z841" t="s">
        <v>1769</v>
      </c>
      <c r="AA841" s="18">
        <v>63.567052526700003</v>
      </c>
      <c r="AB841" s="19" t="s">
        <v>899</v>
      </c>
      <c r="AC841" t="s">
        <v>151</v>
      </c>
      <c r="AD841" t="s">
        <v>900</v>
      </c>
      <c r="AE841" s="18">
        <v>10.025105487099999</v>
      </c>
      <c r="AF841" t="s">
        <v>5300</v>
      </c>
      <c r="AG841" t="s">
        <v>5301</v>
      </c>
      <c r="AH841" t="s">
        <v>5302</v>
      </c>
      <c r="AI841" s="18">
        <v>8.4922152700000003E-2</v>
      </c>
      <c r="AJ841" t="s">
        <v>5303</v>
      </c>
      <c r="AK841" t="s">
        <v>5304</v>
      </c>
      <c r="AL841" t="s">
        <v>5305</v>
      </c>
      <c r="AM841" t="s">
        <v>5303</v>
      </c>
      <c r="AN841" t="s">
        <v>5304</v>
      </c>
      <c r="AO841" t="s">
        <v>5305</v>
      </c>
      <c r="AP841" s="18">
        <v>8.4922152700000003E-2</v>
      </c>
      <c r="AQ841" t="s">
        <v>123</v>
      </c>
      <c r="AR841" t="b">
        <f>ISNUMBER(SEARCH('Consulta Por Puntos Baloto'!$E$5,B841,1))</f>
        <v>0</v>
      </c>
      <c r="AS841">
        <f t="shared" si="26"/>
        <v>35</v>
      </c>
      <c r="AT841" t="str">
        <f t="shared" si="27"/>
        <v>Punto red</v>
      </c>
    </row>
    <row r="842" spans="1:46">
      <c r="A842" t="s">
        <v>5308</v>
      </c>
      <c r="B842" t="s">
        <v>5309</v>
      </c>
      <c r="C842" s="18">
        <v>10.247266207899999</v>
      </c>
      <c r="D842" t="s">
        <v>353</v>
      </c>
      <c r="E842" t="s">
        <v>354</v>
      </c>
      <c r="F842" t="s">
        <v>355</v>
      </c>
      <c r="G842" s="18">
        <v>0.67917818640000005</v>
      </c>
      <c r="H842" t="s">
        <v>64</v>
      </c>
      <c r="I842" t="s">
        <v>86</v>
      </c>
      <c r="J842" t="s">
        <v>413</v>
      </c>
      <c r="K842" s="18">
        <v>0.67917818640000005</v>
      </c>
      <c r="L842" t="s">
        <v>64</v>
      </c>
      <c r="M842" t="s">
        <v>86</v>
      </c>
      <c r="N842" t="s">
        <v>413</v>
      </c>
      <c r="O842" s="18">
        <v>14.891060834399999</v>
      </c>
      <c r="P842" t="s">
        <v>359</v>
      </c>
      <c r="Q842" t="s">
        <v>83</v>
      </c>
      <c r="R842" t="s">
        <v>360</v>
      </c>
      <c r="S842" s="18">
        <v>16.527485660899998</v>
      </c>
      <c r="T842" t="s">
        <v>85</v>
      </c>
      <c r="U842" t="s">
        <v>86</v>
      </c>
      <c r="V842" t="s">
        <v>87</v>
      </c>
      <c r="W842" s="18">
        <v>13.2704423296</v>
      </c>
      <c r="X842" t="s">
        <v>64</v>
      </c>
      <c r="Y842" t="s">
        <v>86</v>
      </c>
      <c r="Z842" t="s">
        <v>299</v>
      </c>
      <c r="AA842" s="18">
        <v>13.253097284800001</v>
      </c>
      <c r="AB842" s="19" t="s">
        <v>361</v>
      </c>
      <c r="AC842" t="s">
        <v>83</v>
      </c>
      <c r="AD842" s="19" t="s">
        <v>362</v>
      </c>
      <c r="AE842" s="18">
        <v>0.44568041590000002</v>
      </c>
      <c r="AF842" t="s">
        <v>5310</v>
      </c>
      <c r="AG842" t="s">
        <v>5067</v>
      </c>
      <c r="AH842" t="s">
        <v>5311</v>
      </c>
      <c r="AI842" s="18">
        <v>0.24658799510000001</v>
      </c>
      <c r="AJ842" t="s">
        <v>5312</v>
      </c>
      <c r="AK842" t="s">
        <v>5067</v>
      </c>
      <c r="AL842" t="s">
        <v>5313</v>
      </c>
      <c r="AM842" t="s">
        <v>5312</v>
      </c>
      <c r="AN842" t="s">
        <v>5067</v>
      </c>
      <c r="AO842" t="s">
        <v>5313</v>
      </c>
      <c r="AP842" s="18">
        <v>0.24658799510000001</v>
      </c>
      <c r="AQ842" t="s">
        <v>123</v>
      </c>
      <c r="AR842" t="b">
        <f>ISNUMBER(SEARCH('Consulta Por Puntos Baloto'!$E$5,B842,1))</f>
        <v>0</v>
      </c>
      <c r="AS842">
        <f t="shared" si="26"/>
        <v>35</v>
      </c>
      <c r="AT842" t="str">
        <f t="shared" si="27"/>
        <v>Punto red</v>
      </c>
    </row>
    <row r="843" spans="1:46">
      <c r="A843" t="s">
        <v>5314</v>
      </c>
      <c r="B843" t="s">
        <v>5315</v>
      </c>
      <c r="C843" s="18">
        <v>14.6024515977</v>
      </c>
      <c r="D843" t="s">
        <v>1500</v>
      </c>
      <c r="E843" t="s">
        <v>1501</v>
      </c>
      <c r="F843" t="s">
        <v>1502</v>
      </c>
      <c r="G843" s="18">
        <v>14.7738111733</v>
      </c>
      <c r="H843" t="s">
        <v>64</v>
      </c>
      <c r="I843" t="s">
        <v>2636</v>
      </c>
      <c r="J843" t="s">
        <v>2637</v>
      </c>
      <c r="K843" s="18">
        <v>22.623106874000001</v>
      </c>
      <c r="L843" t="s">
        <v>64</v>
      </c>
      <c r="M843" t="s">
        <v>2638</v>
      </c>
      <c r="N843" t="s">
        <v>2639</v>
      </c>
      <c r="O843" s="18">
        <v>21.847466094800001</v>
      </c>
      <c r="P843" t="s">
        <v>173</v>
      </c>
      <c r="Q843" t="s">
        <v>134</v>
      </c>
      <c r="R843" t="s">
        <v>174</v>
      </c>
      <c r="S843" s="18">
        <v>21.687162197300001</v>
      </c>
      <c r="T843" t="s">
        <v>64</v>
      </c>
      <c r="U843" t="s">
        <v>130</v>
      </c>
      <c r="V843" t="s">
        <v>171</v>
      </c>
      <c r="W843" s="18">
        <v>16.0020900974</v>
      </c>
      <c r="X843" t="s">
        <v>64</v>
      </c>
      <c r="Y843" t="s">
        <v>2636</v>
      </c>
      <c r="Z843" t="s">
        <v>2640</v>
      </c>
      <c r="AA843" s="18">
        <v>14.67639481</v>
      </c>
      <c r="AB843" s="19" t="s">
        <v>2641</v>
      </c>
      <c r="AC843" t="s">
        <v>1501</v>
      </c>
      <c r="AD843" t="s">
        <v>2642</v>
      </c>
      <c r="AE843" s="18">
        <v>7.0113783064000001</v>
      </c>
      <c r="AF843" t="s">
        <v>2643</v>
      </c>
      <c r="AG843" t="s">
        <v>2644</v>
      </c>
      <c r="AH843" t="s">
        <v>2645</v>
      </c>
      <c r="AI843" s="18">
        <v>0.10713805</v>
      </c>
      <c r="AJ843" t="s">
        <v>5316</v>
      </c>
      <c r="AK843" t="s">
        <v>2647</v>
      </c>
      <c r="AL843" t="s">
        <v>5317</v>
      </c>
      <c r="AM843" t="s">
        <v>5316</v>
      </c>
      <c r="AN843" t="s">
        <v>2647</v>
      </c>
      <c r="AO843" t="s">
        <v>5317</v>
      </c>
      <c r="AP843" s="18">
        <v>0.10713805</v>
      </c>
      <c r="AQ843" t="s">
        <v>123</v>
      </c>
      <c r="AR843" t="b">
        <f>ISNUMBER(SEARCH('Consulta Por Puntos Baloto'!$E$5,B843,1))</f>
        <v>0</v>
      </c>
      <c r="AS843">
        <f t="shared" si="26"/>
        <v>35</v>
      </c>
      <c r="AT843" t="str">
        <f t="shared" si="27"/>
        <v>Punto red</v>
      </c>
    </row>
    <row r="844" spans="1:46">
      <c r="A844" t="s">
        <v>5318</v>
      </c>
      <c r="B844" t="s">
        <v>5319</v>
      </c>
      <c r="C844" s="18">
        <v>20.817896646299999</v>
      </c>
      <c r="D844" t="s">
        <v>1765</v>
      </c>
      <c r="E844" t="s">
        <v>1766</v>
      </c>
      <c r="F844" t="s">
        <v>1767</v>
      </c>
      <c r="G844" s="18">
        <v>34.590155492999997</v>
      </c>
      <c r="H844" t="s">
        <v>64</v>
      </c>
      <c r="I844" t="s">
        <v>895</v>
      </c>
      <c r="J844" t="s">
        <v>896</v>
      </c>
      <c r="K844" s="18">
        <v>38.7490727331</v>
      </c>
      <c r="L844" t="s">
        <v>64</v>
      </c>
      <c r="M844" t="s">
        <v>112</v>
      </c>
      <c r="N844" t="s">
        <v>721</v>
      </c>
      <c r="O844" s="18">
        <v>34.516987185799998</v>
      </c>
      <c r="P844" t="s">
        <v>897</v>
      </c>
      <c r="Q844" t="s">
        <v>893</v>
      </c>
      <c r="R844" t="s">
        <v>898</v>
      </c>
      <c r="S844" s="18">
        <v>39.184293483399998</v>
      </c>
      <c r="T844" t="s">
        <v>111</v>
      </c>
      <c r="U844" t="s">
        <v>112</v>
      </c>
      <c r="V844" t="s">
        <v>113</v>
      </c>
      <c r="W844" s="18">
        <v>19.5404731494</v>
      </c>
      <c r="X844" t="s">
        <v>64</v>
      </c>
      <c r="Y844" t="s">
        <v>1768</v>
      </c>
      <c r="Z844" t="s">
        <v>1769</v>
      </c>
      <c r="AA844" s="18">
        <v>39.185762902900002</v>
      </c>
      <c r="AB844" s="19" t="s">
        <v>1111</v>
      </c>
      <c r="AC844" t="s">
        <v>509</v>
      </c>
      <c r="AD844" s="19" t="s">
        <v>1112</v>
      </c>
      <c r="AE844" s="18">
        <v>0.1298700659</v>
      </c>
      <c r="AF844" t="s">
        <v>5320</v>
      </c>
      <c r="AG844" t="s">
        <v>5321</v>
      </c>
      <c r="AH844" t="s">
        <v>5322</v>
      </c>
      <c r="AI844" s="18">
        <v>1.6064298599999999E-2</v>
      </c>
      <c r="AJ844" t="s">
        <v>5323</v>
      </c>
      <c r="AK844" t="s">
        <v>5321</v>
      </c>
      <c r="AL844" t="s">
        <v>5324</v>
      </c>
      <c r="AM844" t="s">
        <v>5323</v>
      </c>
      <c r="AN844" t="s">
        <v>5321</v>
      </c>
      <c r="AO844" t="s">
        <v>5324</v>
      </c>
      <c r="AP844" s="18">
        <v>1.6064298599999999E-2</v>
      </c>
      <c r="AQ844" t="s">
        <v>123</v>
      </c>
      <c r="AR844" t="b">
        <f>ISNUMBER(SEARCH('Consulta Por Puntos Baloto'!$E$5,B844,1))</f>
        <v>0</v>
      </c>
      <c r="AS844">
        <f t="shared" si="26"/>
        <v>35</v>
      </c>
      <c r="AT844" t="str">
        <f t="shared" si="27"/>
        <v>Punto red</v>
      </c>
    </row>
    <row r="845" spans="1:46">
      <c r="A845" t="s">
        <v>5325</v>
      </c>
      <c r="B845" t="s">
        <v>5326</v>
      </c>
      <c r="C845" s="18">
        <v>1.2331874169000001</v>
      </c>
      <c r="D845" t="s">
        <v>5165</v>
      </c>
      <c r="E845" t="s">
        <v>220</v>
      </c>
      <c r="F845" t="s">
        <v>5166</v>
      </c>
      <c r="G845" s="18">
        <v>1.7735984232999999</v>
      </c>
      <c r="H845" t="s">
        <v>64</v>
      </c>
      <c r="I845" t="s">
        <v>223</v>
      </c>
      <c r="J845" t="s">
        <v>5327</v>
      </c>
      <c r="K845" s="18">
        <v>3.0988680931000001</v>
      </c>
      <c r="L845" t="s">
        <v>64</v>
      </c>
      <c r="M845" t="s">
        <v>223</v>
      </c>
      <c r="N845" t="s">
        <v>4070</v>
      </c>
      <c r="O845" s="18">
        <v>2.1107354017</v>
      </c>
      <c r="P845" t="s">
        <v>4231</v>
      </c>
      <c r="Q845" t="s">
        <v>220</v>
      </c>
      <c r="R845" t="s">
        <v>4232</v>
      </c>
      <c r="S845" s="18">
        <v>11.396110914399999</v>
      </c>
      <c r="T845" t="s">
        <v>227</v>
      </c>
      <c r="U845" t="s">
        <v>228</v>
      </c>
      <c r="V845" t="s">
        <v>229</v>
      </c>
      <c r="W845" s="18">
        <v>4.5116179411999999</v>
      </c>
      <c r="X845" t="s">
        <v>222</v>
      </c>
      <c r="Y845" t="s">
        <v>223</v>
      </c>
      <c r="Z845" t="s">
        <v>224</v>
      </c>
      <c r="AA845" s="18">
        <v>1.9457848610999999</v>
      </c>
      <c r="AB845" t="s">
        <v>4088</v>
      </c>
      <c r="AC845" t="s">
        <v>220</v>
      </c>
      <c r="AD845" t="s">
        <v>4089</v>
      </c>
      <c r="AE845" s="18">
        <v>0.1553579876</v>
      </c>
      <c r="AF845" t="s">
        <v>5328</v>
      </c>
      <c r="AG845" t="s">
        <v>220</v>
      </c>
      <c r="AH845" t="s">
        <v>5329</v>
      </c>
      <c r="AI845" s="18">
        <v>0</v>
      </c>
      <c r="AJ845" t="s">
        <v>5330</v>
      </c>
      <c r="AK845" t="s">
        <v>220</v>
      </c>
      <c r="AL845" t="s">
        <v>5331</v>
      </c>
      <c r="AM845" t="s">
        <v>5330</v>
      </c>
      <c r="AN845" t="s">
        <v>220</v>
      </c>
      <c r="AO845" t="s">
        <v>5331</v>
      </c>
      <c r="AP845" s="18">
        <v>0</v>
      </c>
      <c r="AQ845" t="s">
        <v>123</v>
      </c>
      <c r="AR845" t="b">
        <f>ISNUMBER(SEARCH('Consulta Por Puntos Baloto'!$E$5,B845,1))</f>
        <v>0</v>
      </c>
      <c r="AS845">
        <f t="shared" si="26"/>
        <v>35</v>
      </c>
      <c r="AT845" t="str">
        <f t="shared" si="27"/>
        <v>Punto red</v>
      </c>
    </row>
    <row r="846" spans="1:46">
      <c r="A846" t="s">
        <v>5332</v>
      </c>
      <c r="B846" t="s">
        <v>5333</v>
      </c>
      <c r="C846" s="18">
        <v>6.5739570682000004</v>
      </c>
      <c r="D846" t="s">
        <v>508</v>
      </c>
      <c r="E846" t="s">
        <v>509</v>
      </c>
      <c r="F846" t="s">
        <v>510</v>
      </c>
      <c r="G846" s="18">
        <v>0.89246127850000001</v>
      </c>
      <c r="H846" t="s">
        <v>64</v>
      </c>
      <c r="I846" t="s">
        <v>130</v>
      </c>
      <c r="J846" t="s">
        <v>517</v>
      </c>
      <c r="K846" s="18">
        <v>2.4159416391000001</v>
      </c>
      <c r="L846" t="s">
        <v>64</v>
      </c>
      <c r="M846" t="s">
        <v>130</v>
      </c>
      <c r="N846" t="s">
        <v>512</v>
      </c>
      <c r="O846" s="18">
        <v>4.7914061414000004</v>
      </c>
      <c r="P846" t="s">
        <v>513</v>
      </c>
      <c r="Q846" t="s">
        <v>509</v>
      </c>
      <c r="R846" t="s">
        <v>514</v>
      </c>
      <c r="S846" s="18">
        <v>3.3012287999000001</v>
      </c>
      <c r="T846" t="s">
        <v>515</v>
      </c>
      <c r="U846" t="s">
        <v>130</v>
      </c>
      <c r="V846" t="s">
        <v>516</v>
      </c>
      <c r="W846" s="18">
        <v>0.89246127850000001</v>
      </c>
      <c r="X846" t="s">
        <v>64</v>
      </c>
      <c r="Y846" t="s">
        <v>130</v>
      </c>
      <c r="Z846" t="s">
        <v>517</v>
      </c>
      <c r="AA846" s="18">
        <v>3.3012287999000001</v>
      </c>
      <c r="AB846" t="s">
        <v>518</v>
      </c>
      <c r="AC846" t="s">
        <v>128</v>
      </c>
      <c r="AD846" t="s">
        <v>519</v>
      </c>
      <c r="AE846" s="18">
        <v>9.2625723100000001E-2</v>
      </c>
      <c r="AF846" t="s">
        <v>5334</v>
      </c>
      <c r="AG846" t="s">
        <v>143</v>
      </c>
      <c r="AH846" t="s">
        <v>5335</v>
      </c>
      <c r="AI846" s="18">
        <v>0.32710847170000001</v>
      </c>
      <c r="AJ846" t="s">
        <v>5336</v>
      </c>
      <c r="AK846" t="s">
        <v>134</v>
      </c>
      <c r="AL846" t="s">
        <v>5337</v>
      </c>
      <c r="AM846" t="s">
        <v>5334</v>
      </c>
      <c r="AN846" t="s">
        <v>143</v>
      </c>
      <c r="AO846" t="s">
        <v>5335</v>
      </c>
      <c r="AP846" s="18">
        <v>9.2625723100000001E-2</v>
      </c>
      <c r="AQ846" t="s">
        <v>123</v>
      </c>
      <c r="AR846" t="b">
        <f>ISNUMBER(SEARCH('Consulta Por Puntos Baloto'!$E$5,B846,1))</f>
        <v>0</v>
      </c>
      <c r="AS846">
        <f t="shared" si="26"/>
        <v>31</v>
      </c>
      <c r="AT846" t="str">
        <f t="shared" si="27"/>
        <v>Punto pago</v>
      </c>
    </row>
    <row r="847" spans="1:46">
      <c r="A847" t="s">
        <v>5338</v>
      </c>
      <c r="B847" t="s">
        <v>5339</v>
      </c>
      <c r="C847" s="18">
        <v>1.8216666936999999</v>
      </c>
      <c r="D847" t="s">
        <v>5239</v>
      </c>
      <c r="E847" t="s">
        <v>62</v>
      </c>
      <c r="F847" t="s">
        <v>5240</v>
      </c>
      <c r="G847" s="18">
        <v>0.77626223979999998</v>
      </c>
      <c r="H847" t="s">
        <v>64</v>
      </c>
      <c r="I847" t="s">
        <v>65</v>
      </c>
      <c r="J847" t="s">
        <v>4213</v>
      </c>
      <c r="K847" s="18">
        <v>1.3809772669</v>
      </c>
      <c r="L847" t="s">
        <v>64</v>
      </c>
      <c r="M847" t="s">
        <v>65</v>
      </c>
      <c r="N847" t="s">
        <v>5241</v>
      </c>
      <c r="O847" s="18">
        <v>3.8997362073000001</v>
      </c>
      <c r="P847" t="s">
        <v>67</v>
      </c>
      <c r="Q847" t="s">
        <v>62</v>
      </c>
      <c r="R847" t="s">
        <v>68</v>
      </c>
      <c r="S847" s="18">
        <v>1.3576246261</v>
      </c>
      <c r="T847" t="s">
        <v>69</v>
      </c>
      <c r="U847" t="s">
        <v>65</v>
      </c>
      <c r="V847" t="s">
        <v>70</v>
      </c>
      <c r="W847" s="18">
        <v>0.77151215220000002</v>
      </c>
      <c r="X847" t="s">
        <v>64</v>
      </c>
      <c r="Y847" t="s">
        <v>65</v>
      </c>
      <c r="Z847" t="s">
        <v>4213</v>
      </c>
      <c r="AA847" s="18">
        <v>1.3575159990000001</v>
      </c>
      <c r="AB847" t="s">
        <v>4405</v>
      </c>
      <c r="AC847" t="s">
        <v>62</v>
      </c>
      <c r="AD847" t="s">
        <v>4406</v>
      </c>
      <c r="AE847" s="18">
        <v>0.2650116475</v>
      </c>
      <c r="AF847" t="s">
        <v>5340</v>
      </c>
      <c r="AG847" t="s">
        <v>62</v>
      </c>
      <c r="AH847" t="s">
        <v>5341</v>
      </c>
      <c r="AI847" s="18">
        <v>0.54548977229999995</v>
      </c>
      <c r="AJ847" t="s">
        <v>5342</v>
      </c>
      <c r="AK847" t="s">
        <v>62</v>
      </c>
      <c r="AL847" t="s">
        <v>5343</v>
      </c>
      <c r="AM847" t="s">
        <v>5340</v>
      </c>
      <c r="AN847" t="s">
        <v>62</v>
      </c>
      <c r="AO847" t="s">
        <v>5341</v>
      </c>
      <c r="AP847" s="18">
        <v>0.2650116475</v>
      </c>
      <c r="AQ847" t="s">
        <v>123</v>
      </c>
      <c r="AR847" t="b">
        <f>ISNUMBER(SEARCH('Consulta Por Puntos Baloto'!$E$5,B847,1))</f>
        <v>0</v>
      </c>
      <c r="AS847">
        <f t="shared" si="26"/>
        <v>31</v>
      </c>
      <c r="AT847" t="str">
        <f t="shared" si="27"/>
        <v>Punto pago</v>
      </c>
    </row>
    <row r="848" spans="1:46">
      <c r="A848" t="s">
        <v>5344</v>
      </c>
      <c r="B848" t="s">
        <v>5345</v>
      </c>
      <c r="C848" s="18">
        <v>15.4035924944</v>
      </c>
      <c r="D848" t="s">
        <v>4386</v>
      </c>
      <c r="E848" t="s">
        <v>4387</v>
      </c>
      <c r="F848" t="s">
        <v>4388</v>
      </c>
      <c r="G848" s="18">
        <v>15.4027442712</v>
      </c>
      <c r="H848" t="s">
        <v>64</v>
      </c>
      <c r="I848" t="s">
        <v>4389</v>
      </c>
      <c r="J848" t="s">
        <v>4390</v>
      </c>
      <c r="K848" s="18">
        <v>25.135636328</v>
      </c>
      <c r="L848" t="s">
        <v>64</v>
      </c>
      <c r="M848" t="s">
        <v>343</v>
      </c>
      <c r="N848" t="s">
        <v>344</v>
      </c>
      <c r="O848" s="18">
        <v>15.350059654500001</v>
      </c>
      <c r="P848" t="s">
        <v>4391</v>
      </c>
      <c r="Q848" t="s">
        <v>4392</v>
      </c>
      <c r="R848" t="s">
        <v>4393</v>
      </c>
      <c r="S848" s="18">
        <v>45.037539926400001</v>
      </c>
      <c r="T848" t="s">
        <v>69</v>
      </c>
      <c r="U848" t="s">
        <v>65</v>
      </c>
      <c r="V848" t="s">
        <v>70</v>
      </c>
      <c r="W848" s="18">
        <v>15.4027442712</v>
      </c>
      <c r="X848" t="s">
        <v>64</v>
      </c>
      <c r="Y848" t="s">
        <v>4389</v>
      </c>
      <c r="Z848" t="s">
        <v>4390</v>
      </c>
      <c r="AA848" s="18">
        <v>26.359607976100001</v>
      </c>
      <c r="AB848" t="s">
        <v>345</v>
      </c>
      <c r="AC848" t="s">
        <v>341</v>
      </c>
      <c r="AD848" t="s">
        <v>346</v>
      </c>
      <c r="AE848" s="18">
        <v>2.1755637800000002E-2</v>
      </c>
      <c r="AF848" t="s">
        <v>5346</v>
      </c>
      <c r="AG848" t="s">
        <v>5347</v>
      </c>
      <c r="AH848" t="s">
        <v>5348</v>
      </c>
      <c r="AI848" s="18">
        <v>1.3866375800000001E-2</v>
      </c>
      <c r="AJ848" t="s">
        <v>329</v>
      </c>
      <c r="AK848" t="s">
        <v>5349</v>
      </c>
      <c r="AL848" t="s">
        <v>5350</v>
      </c>
      <c r="AM848" t="s">
        <v>329</v>
      </c>
      <c r="AN848" t="s">
        <v>5349</v>
      </c>
      <c r="AO848" t="s">
        <v>5350</v>
      </c>
      <c r="AP848" s="18">
        <v>1.3866375800000001E-2</v>
      </c>
      <c r="AQ848" t="e">
        <v>#N/A</v>
      </c>
      <c r="AR848" t="b">
        <f>ISNUMBER(SEARCH('Consulta Por Puntos Baloto'!$E$5,B848,1))</f>
        <v>0</v>
      </c>
      <c r="AS848">
        <f t="shared" si="26"/>
        <v>35</v>
      </c>
      <c r="AT848" t="str">
        <f t="shared" si="27"/>
        <v>Punto red</v>
      </c>
    </row>
    <row r="849" spans="1:46">
      <c r="A849" t="s">
        <v>5351</v>
      </c>
      <c r="B849" t="s">
        <v>5352</v>
      </c>
      <c r="C849" s="18">
        <v>22.387408884799999</v>
      </c>
      <c r="D849" t="s">
        <v>4084</v>
      </c>
      <c r="E849" t="s">
        <v>4053</v>
      </c>
      <c r="F849" t="s">
        <v>4085</v>
      </c>
      <c r="G849" s="18">
        <v>23.155704684300002</v>
      </c>
      <c r="H849" t="s">
        <v>64</v>
      </c>
      <c r="I849" t="s">
        <v>223</v>
      </c>
      <c r="J849" t="s">
        <v>5167</v>
      </c>
      <c r="K849" s="18">
        <v>26.659810645899999</v>
      </c>
      <c r="L849" t="s">
        <v>64</v>
      </c>
      <c r="M849" t="s">
        <v>223</v>
      </c>
      <c r="N849" t="s">
        <v>4070</v>
      </c>
      <c r="O849" s="18">
        <v>23.827792139700001</v>
      </c>
      <c r="P849" t="s">
        <v>4052</v>
      </c>
      <c r="Q849" t="s">
        <v>4053</v>
      </c>
      <c r="R849" t="s">
        <v>4054</v>
      </c>
      <c r="S849" s="18">
        <v>33.594092981099998</v>
      </c>
      <c r="T849" t="s">
        <v>227</v>
      </c>
      <c r="U849" t="s">
        <v>228</v>
      </c>
      <c r="V849" t="s">
        <v>229</v>
      </c>
      <c r="W849" s="18">
        <v>23.678704859300002</v>
      </c>
      <c r="X849" t="s">
        <v>64</v>
      </c>
      <c r="Y849" t="s">
        <v>4055</v>
      </c>
      <c r="Z849" t="s">
        <v>4056</v>
      </c>
      <c r="AA849" s="18">
        <v>26.275016298299999</v>
      </c>
      <c r="AB849" t="s">
        <v>5188</v>
      </c>
      <c r="AC849" t="s">
        <v>220</v>
      </c>
      <c r="AD849" t="s">
        <v>5189</v>
      </c>
      <c r="AE849" s="18">
        <v>4.6903455999999996E-3</v>
      </c>
      <c r="AF849" t="s">
        <v>5353</v>
      </c>
      <c r="AG849" t="s">
        <v>5354</v>
      </c>
      <c r="AH849" t="s">
        <v>5355</v>
      </c>
      <c r="AI849" s="18">
        <v>16.2853228277</v>
      </c>
      <c r="AJ849" t="s">
        <v>5193</v>
      </c>
      <c r="AK849" t="s">
        <v>5191</v>
      </c>
      <c r="AL849" t="s">
        <v>5194</v>
      </c>
      <c r="AM849" t="s">
        <v>5353</v>
      </c>
      <c r="AN849" t="s">
        <v>5354</v>
      </c>
      <c r="AO849" t="s">
        <v>5355</v>
      </c>
      <c r="AP849" s="18">
        <v>4.6903455999999996E-3</v>
      </c>
      <c r="AQ849" t="s">
        <v>123</v>
      </c>
      <c r="AR849" t="b">
        <f>ISNUMBER(SEARCH('Consulta Por Puntos Baloto'!$E$5,B849,1))</f>
        <v>0</v>
      </c>
      <c r="AS849">
        <f t="shared" si="26"/>
        <v>31</v>
      </c>
      <c r="AT849" t="str">
        <f t="shared" si="27"/>
        <v>Punto pago</v>
      </c>
    </row>
    <row r="850" spans="1:46">
      <c r="A850" t="s">
        <v>5356</v>
      </c>
      <c r="B850" t="s">
        <v>5357</v>
      </c>
      <c r="C850" s="18">
        <v>22.886925168400001</v>
      </c>
      <c r="D850" t="s">
        <v>1689</v>
      </c>
      <c r="E850" t="s">
        <v>1690</v>
      </c>
      <c r="F850" t="s">
        <v>1691</v>
      </c>
      <c r="G850" s="18">
        <v>19.765749624800002</v>
      </c>
      <c r="H850" t="s">
        <v>64</v>
      </c>
      <c r="I850" t="s">
        <v>105</v>
      </c>
      <c r="J850" t="s">
        <v>106</v>
      </c>
      <c r="K850" s="18">
        <v>75.380538507899999</v>
      </c>
      <c r="L850" t="s">
        <v>64</v>
      </c>
      <c r="M850" t="s">
        <v>130</v>
      </c>
      <c r="N850" t="s">
        <v>132</v>
      </c>
      <c r="O850" s="18">
        <v>74.127617033899995</v>
      </c>
      <c r="P850" t="s">
        <v>133</v>
      </c>
      <c r="Q850" t="s">
        <v>134</v>
      </c>
      <c r="R850" t="s">
        <v>135</v>
      </c>
      <c r="S850" s="18">
        <v>76.572630773900002</v>
      </c>
      <c r="T850" t="s">
        <v>136</v>
      </c>
      <c r="U850" t="s">
        <v>130</v>
      </c>
      <c r="V850" t="s">
        <v>137</v>
      </c>
      <c r="W850" s="18">
        <v>19.924784703499999</v>
      </c>
      <c r="X850" t="s">
        <v>64</v>
      </c>
      <c r="Y850" t="s">
        <v>114</v>
      </c>
      <c r="Z850" t="s">
        <v>106</v>
      </c>
      <c r="AA850" s="18">
        <v>21.706051517500001</v>
      </c>
      <c r="AB850" s="19" t="s">
        <v>3348</v>
      </c>
      <c r="AC850" t="s">
        <v>1690</v>
      </c>
      <c r="AD850" s="19" t="s">
        <v>5358</v>
      </c>
      <c r="AE850" s="18">
        <v>1.1658729999999999E-4</v>
      </c>
      <c r="AF850" t="s">
        <v>5359</v>
      </c>
      <c r="AG850" t="s">
        <v>5360</v>
      </c>
      <c r="AH850" t="s">
        <v>5361</v>
      </c>
      <c r="AI850" s="18">
        <v>9.7444031E-3</v>
      </c>
      <c r="AJ850" t="s">
        <v>5362</v>
      </c>
      <c r="AK850" t="s">
        <v>5363</v>
      </c>
      <c r="AL850" t="s">
        <v>5364</v>
      </c>
      <c r="AM850" t="s">
        <v>5359</v>
      </c>
      <c r="AN850" t="s">
        <v>5360</v>
      </c>
      <c r="AO850" t="s">
        <v>5361</v>
      </c>
      <c r="AP850" s="18">
        <v>1.1658729999999999E-4</v>
      </c>
      <c r="AQ850" t="s">
        <v>4218</v>
      </c>
      <c r="AR850" t="b">
        <f>ISNUMBER(SEARCH('Consulta Por Puntos Baloto'!$E$5,B850,1))</f>
        <v>0</v>
      </c>
      <c r="AS850">
        <f t="shared" si="26"/>
        <v>31</v>
      </c>
      <c r="AT850" t="str">
        <f t="shared" si="27"/>
        <v>Punto pago</v>
      </c>
    </row>
    <row r="851" spans="1:46">
      <c r="A851" t="s">
        <v>5365</v>
      </c>
      <c r="B851" t="s">
        <v>5366</v>
      </c>
      <c r="C851" s="18">
        <v>0.68715647440000005</v>
      </c>
      <c r="D851" t="s">
        <v>941</v>
      </c>
      <c r="E851" t="s">
        <v>128</v>
      </c>
      <c r="F851" t="s">
        <v>942</v>
      </c>
      <c r="G851" s="18">
        <v>0.31364694529999998</v>
      </c>
      <c r="H851" t="s">
        <v>205</v>
      </c>
      <c r="I851" t="s">
        <v>130</v>
      </c>
      <c r="J851" t="s">
        <v>206</v>
      </c>
      <c r="K851" s="18">
        <v>0.31364694529999998</v>
      </c>
      <c r="L851" t="s">
        <v>205</v>
      </c>
      <c r="M851" t="s">
        <v>130</v>
      </c>
      <c r="N851" t="s">
        <v>206</v>
      </c>
      <c r="O851" s="18">
        <v>1.5088345508000001</v>
      </c>
      <c r="P851" t="s">
        <v>2706</v>
      </c>
      <c r="Q851" t="s">
        <v>134</v>
      </c>
      <c r="R851" t="s">
        <v>2707</v>
      </c>
      <c r="S851" s="18">
        <v>0.88921839719999995</v>
      </c>
      <c r="T851" t="s">
        <v>136</v>
      </c>
      <c r="U851" t="s">
        <v>130</v>
      </c>
      <c r="V851" t="s">
        <v>137</v>
      </c>
      <c r="W851" s="18">
        <v>1.7270189052</v>
      </c>
      <c r="X851" t="s">
        <v>64</v>
      </c>
      <c r="Y851" t="s">
        <v>130</v>
      </c>
      <c r="Z851" t="s">
        <v>569</v>
      </c>
      <c r="AA851" s="18">
        <v>0.23974227749999999</v>
      </c>
      <c r="AB851" t="s">
        <v>943</v>
      </c>
      <c r="AC851" t="s">
        <v>128</v>
      </c>
      <c r="AD851" t="s">
        <v>944</v>
      </c>
      <c r="AE851" s="18">
        <v>0.42831976049999998</v>
      </c>
      <c r="AF851" t="s">
        <v>5367</v>
      </c>
      <c r="AG851" t="s">
        <v>143</v>
      </c>
      <c r="AH851" t="s">
        <v>5368</v>
      </c>
      <c r="AI851" s="18">
        <v>9.4228773299999999E-2</v>
      </c>
      <c r="AJ851" t="s">
        <v>5369</v>
      </c>
      <c r="AK851" t="s">
        <v>134</v>
      </c>
      <c r="AL851" t="s">
        <v>5370</v>
      </c>
      <c r="AM851" t="s">
        <v>5369</v>
      </c>
      <c r="AN851" t="s">
        <v>134</v>
      </c>
      <c r="AO851" t="s">
        <v>5370</v>
      </c>
      <c r="AP851" s="18">
        <v>9.4228773299999999E-2</v>
      </c>
      <c r="AQ851" t="e">
        <v>#N/A</v>
      </c>
      <c r="AR851" t="b">
        <f>ISNUMBER(SEARCH('Consulta Por Puntos Baloto'!$E$5,B851,1))</f>
        <v>0</v>
      </c>
      <c r="AS851">
        <f t="shared" si="26"/>
        <v>35</v>
      </c>
      <c r="AT851" t="str">
        <f t="shared" si="27"/>
        <v>Punto red</v>
      </c>
    </row>
    <row r="852" spans="1:46">
      <c r="A852" t="s">
        <v>5371</v>
      </c>
      <c r="B852" t="s">
        <v>5372</v>
      </c>
      <c r="C852" s="18">
        <v>35.026067233600003</v>
      </c>
      <c r="D852" t="s">
        <v>5373</v>
      </c>
      <c r="E852" t="s">
        <v>4900</v>
      </c>
      <c r="F852" t="s">
        <v>5374</v>
      </c>
      <c r="G852" s="18">
        <v>35.036603336799999</v>
      </c>
      <c r="H852" t="s">
        <v>64</v>
      </c>
      <c r="I852" t="s">
        <v>4432</v>
      </c>
      <c r="J852" t="s">
        <v>5375</v>
      </c>
      <c r="K852" s="18">
        <v>46.060685653199997</v>
      </c>
      <c r="L852" t="s">
        <v>64</v>
      </c>
      <c r="M852" t="s">
        <v>223</v>
      </c>
      <c r="N852" t="s">
        <v>5004</v>
      </c>
      <c r="O852" s="18">
        <v>47.439237547799998</v>
      </c>
      <c r="P852" t="s">
        <v>5106</v>
      </c>
      <c r="Q852" t="s">
        <v>220</v>
      </c>
      <c r="R852" t="s">
        <v>5107</v>
      </c>
      <c r="S852" s="18">
        <v>50.254020780399998</v>
      </c>
      <c r="T852" t="s">
        <v>227</v>
      </c>
      <c r="U852" t="s">
        <v>228</v>
      </c>
      <c r="V852" t="s">
        <v>229</v>
      </c>
      <c r="W852" s="18">
        <v>49.180479205600001</v>
      </c>
      <c r="X852" t="s">
        <v>64</v>
      </c>
      <c r="Y852" t="s">
        <v>4055</v>
      </c>
      <c r="Z852" t="s">
        <v>4056</v>
      </c>
      <c r="AA852" s="18">
        <v>45.632926751299998</v>
      </c>
      <c r="AB852" t="s">
        <v>5188</v>
      </c>
      <c r="AC852" t="s">
        <v>220</v>
      </c>
      <c r="AD852" t="s">
        <v>5189</v>
      </c>
      <c r="AE852" s="18">
        <v>2.7320376999999999E-3</v>
      </c>
      <c r="AF852" t="s">
        <v>5376</v>
      </c>
      <c r="AG852" t="s">
        <v>5377</v>
      </c>
      <c r="AH852" t="s">
        <v>5378</v>
      </c>
      <c r="AI852" s="18">
        <v>8.5547642100000001E-2</v>
      </c>
      <c r="AJ852" t="s">
        <v>5379</v>
      </c>
      <c r="AK852" t="s">
        <v>5377</v>
      </c>
      <c r="AL852" t="s">
        <v>5380</v>
      </c>
      <c r="AM852" t="s">
        <v>5376</v>
      </c>
      <c r="AN852" t="s">
        <v>5377</v>
      </c>
      <c r="AO852" t="s">
        <v>5378</v>
      </c>
      <c r="AP852" s="18">
        <v>2.7320376999999999E-3</v>
      </c>
      <c r="AQ852" t="s">
        <v>123</v>
      </c>
      <c r="AR852" t="b">
        <f>ISNUMBER(SEARCH('Consulta Por Puntos Baloto'!$E$5,B852,1))</f>
        <v>0</v>
      </c>
      <c r="AS852">
        <f t="shared" si="26"/>
        <v>31</v>
      </c>
      <c r="AT852" t="str">
        <f t="shared" si="27"/>
        <v>Punto pago</v>
      </c>
    </row>
    <row r="853" spans="1:46">
      <c r="A853" t="s">
        <v>5381</v>
      </c>
      <c r="B853" t="s">
        <v>5382</v>
      </c>
      <c r="C853" s="18">
        <v>29.627027718000001</v>
      </c>
      <c r="D853" t="s">
        <v>4024</v>
      </c>
      <c r="E853" t="s">
        <v>4025</v>
      </c>
      <c r="F853" t="s">
        <v>4026</v>
      </c>
      <c r="G853" s="18">
        <v>29.671991020499998</v>
      </c>
      <c r="H853" t="s">
        <v>64</v>
      </c>
      <c r="I853" t="s">
        <v>4027</v>
      </c>
      <c r="J853" t="s">
        <v>4028</v>
      </c>
      <c r="K853" s="18">
        <v>55.241800474800002</v>
      </c>
      <c r="L853" t="s">
        <v>64</v>
      </c>
      <c r="M853" t="s">
        <v>4029</v>
      </c>
      <c r="N853" t="s">
        <v>4030</v>
      </c>
      <c r="O853" s="18">
        <v>30.5510717421</v>
      </c>
      <c r="P853" t="s">
        <v>4031</v>
      </c>
      <c r="Q853" t="s">
        <v>4025</v>
      </c>
      <c r="R853" t="s">
        <v>4032</v>
      </c>
      <c r="S853" s="18">
        <v>137.73324693999999</v>
      </c>
      <c r="T853" t="s">
        <v>227</v>
      </c>
      <c r="U853" t="s">
        <v>228</v>
      </c>
      <c r="V853" t="s">
        <v>229</v>
      </c>
      <c r="W853" s="18">
        <v>30.3250822161</v>
      </c>
      <c r="X853" t="s">
        <v>64</v>
      </c>
      <c r="Y853" t="s">
        <v>4027</v>
      </c>
      <c r="Z853" t="s">
        <v>4033</v>
      </c>
      <c r="AA853" s="18">
        <v>35.962759893200001</v>
      </c>
      <c r="AB853" t="s">
        <v>4034</v>
      </c>
      <c r="AC853" t="s">
        <v>4035</v>
      </c>
      <c r="AD853" t="s">
        <v>4036</v>
      </c>
      <c r="AE853" s="18">
        <v>0.12705306450000001</v>
      </c>
      <c r="AF853" t="s">
        <v>5383</v>
      </c>
      <c r="AG853" t="s">
        <v>5384</v>
      </c>
      <c r="AH853" t="s">
        <v>5385</v>
      </c>
      <c r="AI853" s="18">
        <v>5.2689944900000001E-2</v>
      </c>
      <c r="AJ853" t="s">
        <v>5386</v>
      </c>
      <c r="AK853" t="s">
        <v>5384</v>
      </c>
      <c r="AL853" t="s">
        <v>5387</v>
      </c>
      <c r="AM853" t="s">
        <v>5386</v>
      </c>
      <c r="AN853" t="s">
        <v>5384</v>
      </c>
      <c r="AO853" t="s">
        <v>5387</v>
      </c>
      <c r="AP853" s="18">
        <v>5.2689944900000001E-2</v>
      </c>
      <c r="AQ853" t="s">
        <v>123</v>
      </c>
      <c r="AR853" t="b">
        <f>ISNUMBER(SEARCH('Consulta Por Puntos Baloto'!$E$5,B853,1))</f>
        <v>0</v>
      </c>
      <c r="AS853">
        <f t="shared" si="26"/>
        <v>35</v>
      </c>
      <c r="AT853" t="str">
        <f t="shared" si="27"/>
        <v>Punto red</v>
      </c>
    </row>
    <row r="854" spans="1:46">
      <c r="A854" t="s">
        <v>5388</v>
      </c>
      <c r="B854" t="s">
        <v>5389</v>
      </c>
      <c r="C854" s="18">
        <v>14.3826268361</v>
      </c>
      <c r="D854" t="s">
        <v>5390</v>
      </c>
      <c r="E854" t="s">
        <v>5391</v>
      </c>
      <c r="F854" t="s">
        <v>5392</v>
      </c>
      <c r="G854" s="18">
        <v>26.836535318999999</v>
      </c>
      <c r="H854" t="s">
        <v>64</v>
      </c>
      <c r="I854" t="s">
        <v>294</v>
      </c>
      <c r="J854" t="s">
        <v>295</v>
      </c>
      <c r="K854" s="18">
        <v>26.863420008799999</v>
      </c>
      <c r="L854" t="s">
        <v>64</v>
      </c>
      <c r="M854" t="s">
        <v>294</v>
      </c>
      <c r="N854" t="s">
        <v>295</v>
      </c>
      <c r="O854" s="18">
        <v>25.064001513600001</v>
      </c>
      <c r="P854" t="s">
        <v>296</v>
      </c>
      <c r="Q854" t="s">
        <v>297</v>
      </c>
      <c r="R854" t="s">
        <v>298</v>
      </c>
      <c r="S854" s="18">
        <v>141.80972798959999</v>
      </c>
      <c r="T854" t="s">
        <v>311</v>
      </c>
      <c r="U854" t="s">
        <v>130</v>
      </c>
      <c r="V854" t="s">
        <v>312</v>
      </c>
      <c r="W854" s="18">
        <v>105.6256977604</v>
      </c>
      <c r="X854" t="s">
        <v>64</v>
      </c>
      <c r="Y854" t="s">
        <v>4519</v>
      </c>
      <c r="Z854" t="s">
        <v>4520</v>
      </c>
      <c r="AA854" s="18">
        <v>29.028504234</v>
      </c>
      <c r="AB854" t="s">
        <v>300</v>
      </c>
      <c r="AC854" t="s">
        <v>301</v>
      </c>
      <c r="AD854" t="s">
        <v>302</v>
      </c>
      <c r="AE854" s="18">
        <v>8.5487147772000007</v>
      </c>
      <c r="AF854" t="s">
        <v>5393</v>
      </c>
      <c r="AG854" t="s">
        <v>5394</v>
      </c>
      <c r="AH854" t="s">
        <v>5395</v>
      </c>
      <c r="AI854" s="18">
        <v>4.2478807600000001E-2</v>
      </c>
      <c r="AJ854" t="s">
        <v>5396</v>
      </c>
      <c r="AK854" t="s">
        <v>5397</v>
      </c>
      <c r="AL854" t="s">
        <v>5398</v>
      </c>
      <c r="AM854" t="s">
        <v>5396</v>
      </c>
      <c r="AN854" t="s">
        <v>5397</v>
      </c>
      <c r="AO854" t="s">
        <v>5398</v>
      </c>
      <c r="AP854" s="18">
        <v>4.2478807600000001E-2</v>
      </c>
      <c r="AQ854" t="e">
        <v>#N/A</v>
      </c>
      <c r="AR854" t="b">
        <f>ISNUMBER(SEARCH('Consulta Por Puntos Baloto'!$E$5,B854,1))</f>
        <v>0</v>
      </c>
      <c r="AS854">
        <f t="shared" si="26"/>
        <v>35</v>
      </c>
      <c r="AT854" t="str">
        <f t="shared" si="27"/>
        <v>Punto red</v>
      </c>
    </row>
    <row r="855" spans="1:46">
      <c r="A855" t="s">
        <v>5399</v>
      </c>
      <c r="B855" t="s">
        <v>5400</v>
      </c>
      <c r="C855" s="18">
        <v>55.138011126800002</v>
      </c>
      <c r="D855" t="s">
        <v>4247</v>
      </c>
      <c r="E855" t="s">
        <v>4248</v>
      </c>
      <c r="F855" t="s">
        <v>4249</v>
      </c>
      <c r="G855" s="18">
        <v>54.531295316300003</v>
      </c>
      <c r="H855" t="s">
        <v>64</v>
      </c>
      <c r="I855" t="s">
        <v>4073</v>
      </c>
      <c r="J855" t="s">
        <v>4074</v>
      </c>
      <c r="K855" s="18">
        <v>84.0456203743</v>
      </c>
      <c r="L855" t="s">
        <v>64</v>
      </c>
      <c r="M855" t="s">
        <v>4250</v>
      </c>
      <c r="N855" t="s">
        <v>4251</v>
      </c>
      <c r="O855" s="18">
        <v>137.59266895900001</v>
      </c>
      <c r="P855" t="s">
        <v>4071</v>
      </c>
      <c r="Q855" t="s">
        <v>4066</v>
      </c>
      <c r="R855" t="s">
        <v>4072</v>
      </c>
      <c r="S855" s="18">
        <v>361.66533113579999</v>
      </c>
      <c r="T855" t="s">
        <v>85</v>
      </c>
      <c r="U855" t="s">
        <v>86</v>
      </c>
      <c r="V855" t="s">
        <v>87</v>
      </c>
      <c r="W855" s="18">
        <v>54.436274641899999</v>
      </c>
      <c r="X855" t="s">
        <v>64</v>
      </c>
      <c r="Y855" t="s">
        <v>4073</v>
      </c>
      <c r="Z855" t="s">
        <v>4074</v>
      </c>
      <c r="AA855" s="18">
        <v>88.959195989799994</v>
      </c>
      <c r="AB855" s="19" t="s">
        <v>4269</v>
      </c>
      <c r="AC855" t="s">
        <v>4261</v>
      </c>
      <c r="AD855" t="s">
        <v>4270</v>
      </c>
      <c r="AE855" s="18">
        <v>1.64850198E-2</v>
      </c>
      <c r="AF855" t="s">
        <v>5401</v>
      </c>
      <c r="AG855" t="s">
        <v>5402</v>
      </c>
      <c r="AH855" t="s">
        <v>5403</v>
      </c>
      <c r="AI855" s="18">
        <v>0.1206203621</v>
      </c>
      <c r="AJ855" t="s">
        <v>5404</v>
      </c>
      <c r="AK855" t="s">
        <v>5405</v>
      </c>
      <c r="AL855" t="s">
        <v>5406</v>
      </c>
      <c r="AM855" t="s">
        <v>5401</v>
      </c>
      <c r="AN855" t="s">
        <v>5402</v>
      </c>
      <c r="AO855" t="s">
        <v>5403</v>
      </c>
      <c r="AP855" s="18">
        <v>1.64850198E-2</v>
      </c>
      <c r="AQ855" t="s">
        <v>123</v>
      </c>
      <c r="AR855" t="b">
        <f>ISNUMBER(SEARCH('Consulta Por Puntos Baloto'!$E$5,B855,1))</f>
        <v>0</v>
      </c>
      <c r="AS855">
        <f t="shared" si="26"/>
        <v>31</v>
      </c>
      <c r="AT855" t="str">
        <f t="shared" si="27"/>
        <v>Punto pago</v>
      </c>
    </row>
    <row r="856" spans="1:46">
      <c r="A856" t="s">
        <v>5407</v>
      </c>
      <c r="B856" t="s">
        <v>5408</v>
      </c>
      <c r="C856" s="18">
        <v>54.214385272900003</v>
      </c>
      <c r="D856" t="s">
        <v>5270</v>
      </c>
      <c r="E856" t="s">
        <v>4172</v>
      </c>
      <c r="F856" t="s">
        <v>5271</v>
      </c>
      <c r="G856" s="18">
        <v>54.132424656600001</v>
      </c>
      <c r="H856" t="s">
        <v>4168</v>
      </c>
      <c r="I856" t="s">
        <v>4169</v>
      </c>
      <c r="J856" t="s">
        <v>5409</v>
      </c>
      <c r="K856" s="18">
        <v>57.949266671799997</v>
      </c>
      <c r="L856" t="s">
        <v>64</v>
      </c>
      <c r="M856" t="s">
        <v>86</v>
      </c>
      <c r="N856" t="s">
        <v>402</v>
      </c>
      <c r="O856" s="18">
        <v>57.949266671799997</v>
      </c>
      <c r="P856" t="s">
        <v>403</v>
      </c>
      <c r="Q856" t="s">
        <v>83</v>
      </c>
      <c r="R856" t="s">
        <v>404</v>
      </c>
      <c r="S856" s="18">
        <v>58.967080662199997</v>
      </c>
      <c r="T856" t="s">
        <v>85</v>
      </c>
      <c r="U856" t="s">
        <v>86</v>
      </c>
      <c r="V856" t="s">
        <v>87</v>
      </c>
      <c r="W856" s="18">
        <v>58.499819452899999</v>
      </c>
      <c r="X856" t="s">
        <v>4584</v>
      </c>
      <c r="Y856" t="s">
        <v>86</v>
      </c>
      <c r="Z856" t="s">
        <v>4585</v>
      </c>
      <c r="AA856" s="18">
        <v>54.118689228900003</v>
      </c>
      <c r="AB856" t="s">
        <v>4168</v>
      </c>
      <c r="AC856" t="s">
        <v>4172</v>
      </c>
      <c r="AD856" t="s">
        <v>4173</v>
      </c>
      <c r="AE856" s="18">
        <v>8.6141454100000001E-2</v>
      </c>
      <c r="AF856" t="s">
        <v>5410</v>
      </c>
      <c r="AG856" t="s">
        <v>5411</v>
      </c>
      <c r="AH856" t="s">
        <v>5412</v>
      </c>
      <c r="AI856" s="18">
        <v>2.8855364099999999E-2</v>
      </c>
      <c r="AJ856" t="s">
        <v>5413</v>
      </c>
      <c r="AK856" t="s">
        <v>5411</v>
      </c>
      <c r="AL856" t="s">
        <v>5414</v>
      </c>
      <c r="AM856" t="s">
        <v>5413</v>
      </c>
      <c r="AN856" t="s">
        <v>5411</v>
      </c>
      <c r="AO856" t="s">
        <v>5414</v>
      </c>
      <c r="AP856" s="18">
        <v>2.8855364099999999E-2</v>
      </c>
      <c r="AQ856" t="s">
        <v>4218</v>
      </c>
      <c r="AR856" t="b">
        <f>ISNUMBER(SEARCH('Consulta Por Puntos Baloto'!$E$5,B856,1))</f>
        <v>0</v>
      </c>
      <c r="AS856">
        <f t="shared" si="26"/>
        <v>35</v>
      </c>
      <c r="AT856" t="str">
        <f t="shared" si="27"/>
        <v>Punto red</v>
      </c>
    </row>
    <row r="857" spans="1:46">
      <c r="A857" t="s">
        <v>5415</v>
      </c>
      <c r="B857" t="s">
        <v>5416</v>
      </c>
      <c r="C857" s="18">
        <v>0.189096865</v>
      </c>
      <c r="D857" t="s">
        <v>3960</v>
      </c>
      <c r="E857" t="s">
        <v>128</v>
      </c>
      <c r="F857" t="s">
        <v>3961</v>
      </c>
      <c r="G857" s="18">
        <v>0.3260978739</v>
      </c>
      <c r="H857" t="s">
        <v>64</v>
      </c>
      <c r="I857" t="s">
        <v>130</v>
      </c>
      <c r="J857" t="s">
        <v>1427</v>
      </c>
      <c r="K857" s="18">
        <v>0.87486520239999999</v>
      </c>
      <c r="L857" t="s">
        <v>64</v>
      </c>
      <c r="M857" t="s">
        <v>130</v>
      </c>
      <c r="N857" t="s">
        <v>3962</v>
      </c>
      <c r="O857" s="18">
        <v>1.1057526041000001</v>
      </c>
      <c r="P857" t="s">
        <v>1425</v>
      </c>
      <c r="Q857" t="s">
        <v>134</v>
      </c>
      <c r="R857" t="s">
        <v>1426</v>
      </c>
      <c r="S857" s="18">
        <v>0.41672444069999998</v>
      </c>
      <c r="T857" t="s">
        <v>1086</v>
      </c>
      <c r="U857" t="s">
        <v>130</v>
      </c>
      <c r="V857" t="s">
        <v>1087</v>
      </c>
      <c r="W857" s="18">
        <v>0.3260978739</v>
      </c>
      <c r="X857" t="s">
        <v>64</v>
      </c>
      <c r="Y857" t="s">
        <v>130</v>
      </c>
      <c r="Z857" t="s">
        <v>1427</v>
      </c>
      <c r="AA857" s="18">
        <v>0.40699995979999998</v>
      </c>
      <c r="AB857" s="19" t="s">
        <v>5417</v>
      </c>
      <c r="AC857" t="s">
        <v>128</v>
      </c>
      <c r="AD857" s="19" t="s">
        <v>5418</v>
      </c>
      <c r="AE857" s="18">
        <v>0.1252533341</v>
      </c>
      <c r="AF857" t="s">
        <v>3965</v>
      </c>
      <c r="AG857" t="s">
        <v>143</v>
      </c>
      <c r="AH857" t="s">
        <v>3966</v>
      </c>
      <c r="AI857" s="18">
        <v>0.17123973479999999</v>
      </c>
      <c r="AJ857" t="s">
        <v>3967</v>
      </c>
      <c r="AK857" t="s">
        <v>134</v>
      </c>
      <c r="AL857" t="s">
        <v>3968</v>
      </c>
      <c r="AM857" t="s">
        <v>3965</v>
      </c>
      <c r="AN857" t="s">
        <v>143</v>
      </c>
      <c r="AO857" t="s">
        <v>3966</v>
      </c>
      <c r="AP857" s="18">
        <v>0.1252533341</v>
      </c>
      <c r="AQ857" t="e">
        <v>#N/A</v>
      </c>
      <c r="AR857" t="b">
        <f>ISNUMBER(SEARCH('Consulta Por Puntos Baloto'!$E$5,B857,1))</f>
        <v>0</v>
      </c>
      <c r="AS857">
        <f t="shared" si="26"/>
        <v>31</v>
      </c>
      <c r="AT857" t="str">
        <f t="shared" si="27"/>
        <v>Punto pago</v>
      </c>
    </row>
    <row r="858" spans="1:46">
      <c r="A858" t="s">
        <v>5419</v>
      </c>
      <c r="B858" t="s">
        <v>5420</v>
      </c>
      <c r="C858" s="18">
        <v>5.0719016138999997</v>
      </c>
      <c r="D858" t="s">
        <v>481</v>
      </c>
      <c r="E858" t="s">
        <v>128</v>
      </c>
      <c r="F858" t="s">
        <v>482</v>
      </c>
      <c r="G858" s="18">
        <v>0.80654210010000005</v>
      </c>
      <c r="H858" t="s">
        <v>64</v>
      </c>
      <c r="I858" t="s">
        <v>130</v>
      </c>
      <c r="J858" t="s">
        <v>543</v>
      </c>
      <c r="K858" s="18">
        <v>1.0894077998</v>
      </c>
      <c r="L858" t="s">
        <v>64</v>
      </c>
      <c r="M858" t="s">
        <v>130</v>
      </c>
      <c r="N858" t="s">
        <v>512</v>
      </c>
      <c r="O858" s="18">
        <v>3.6371619301</v>
      </c>
      <c r="P858" t="s">
        <v>1300</v>
      </c>
      <c r="Q858" t="s">
        <v>134</v>
      </c>
      <c r="R858" t="s">
        <v>1301</v>
      </c>
      <c r="S858" s="18">
        <v>2.6244096267999999</v>
      </c>
      <c r="T858" t="s">
        <v>371</v>
      </c>
      <c r="U858" t="s">
        <v>130</v>
      </c>
      <c r="V858" t="s">
        <v>372</v>
      </c>
      <c r="W858" s="18">
        <v>2.2413542916</v>
      </c>
      <c r="X858" t="s">
        <v>64</v>
      </c>
      <c r="Y858" t="s">
        <v>130</v>
      </c>
      <c r="Z858" t="s">
        <v>517</v>
      </c>
      <c r="AA858" s="18">
        <v>2.3068321214999998</v>
      </c>
      <c r="AB858" t="s">
        <v>1333</v>
      </c>
      <c r="AC858" t="s">
        <v>128</v>
      </c>
      <c r="AD858" t="s">
        <v>1334</v>
      </c>
      <c r="AE858" s="18">
        <v>0.26543597219999998</v>
      </c>
      <c r="AF858" t="s">
        <v>2374</v>
      </c>
      <c r="AG858" t="s">
        <v>143</v>
      </c>
      <c r="AH858" t="s">
        <v>2375</v>
      </c>
      <c r="AI858" s="18">
        <v>6.6569406499999997E-2</v>
      </c>
      <c r="AJ858" t="s">
        <v>5421</v>
      </c>
      <c r="AK858" t="s">
        <v>134</v>
      </c>
      <c r="AL858" t="s">
        <v>5422</v>
      </c>
      <c r="AM858" t="s">
        <v>5421</v>
      </c>
      <c r="AN858" t="s">
        <v>134</v>
      </c>
      <c r="AO858" t="s">
        <v>5422</v>
      </c>
      <c r="AP858" s="18">
        <v>6.6569406499999997E-2</v>
      </c>
      <c r="AQ858" t="s">
        <v>123</v>
      </c>
      <c r="AR858" t="b">
        <f>ISNUMBER(SEARCH('Consulta Por Puntos Baloto'!$E$5,B858,1))</f>
        <v>0</v>
      </c>
      <c r="AS858">
        <f t="shared" si="26"/>
        <v>35</v>
      </c>
      <c r="AT858" t="str">
        <f t="shared" si="27"/>
        <v>Punto red</v>
      </c>
    </row>
    <row r="859" spans="1:46">
      <c r="A859" t="s">
        <v>5423</v>
      </c>
      <c r="B859" t="s">
        <v>5424</v>
      </c>
      <c r="C859" s="18">
        <v>17.356455217800001</v>
      </c>
      <c r="D859" t="s">
        <v>340</v>
      </c>
      <c r="E859" t="s">
        <v>341</v>
      </c>
      <c r="F859" t="s">
        <v>342</v>
      </c>
      <c r="G859" s="18">
        <v>16.265847582300001</v>
      </c>
      <c r="H859" t="s">
        <v>64</v>
      </c>
      <c r="I859" t="s">
        <v>343</v>
      </c>
      <c r="J859" t="s">
        <v>344</v>
      </c>
      <c r="K859" s="18">
        <v>16.252844698299999</v>
      </c>
      <c r="L859" t="s">
        <v>64</v>
      </c>
      <c r="M859" t="s">
        <v>343</v>
      </c>
      <c r="N859" t="s">
        <v>344</v>
      </c>
      <c r="O859" s="18">
        <v>23.7725762219</v>
      </c>
      <c r="P859" t="s">
        <v>4391</v>
      </c>
      <c r="Q859" t="s">
        <v>4392</v>
      </c>
      <c r="R859" t="s">
        <v>4393</v>
      </c>
      <c r="S859" s="18">
        <v>40.427357649699999</v>
      </c>
      <c r="T859" t="s">
        <v>69</v>
      </c>
      <c r="U859" t="s">
        <v>65</v>
      </c>
      <c r="V859" t="s">
        <v>70</v>
      </c>
      <c r="W859" s="18">
        <v>23.866191357999998</v>
      </c>
      <c r="X859" t="s">
        <v>64</v>
      </c>
      <c r="Y859" t="s">
        <v>4389</v>
      </c>
      <c r="Z859" t="s">
        <v>4390</v>
      </c>
      <c r="AA859" s="18">
        <v>17.551989456099999</v>
      </c>
      <c r="AB859" t="s">
        <v>345</v>
      </c>
      <c r="AC859" t="s">
        <v>341</v>
      </c>
      <c r="AD859" t="s">
        <v>346</v>
      </c>
      <c r="AE859" s="18">
        <v>5.3550227543000002</v>
      </c>
      <c r="AF859" t="s">
        <v>5425</v>
      </c>
      <c r="AG859" t="s">
        <v>4395</v>
      </c>
      <c r="AH859" t="s">
        <v>5426</v>
      </c>
      <c r="AI859" s="18">
        <v>5.4143491406999997</v>
      </c>
      <c r="AJ859" t="s">
        <v>4397</v>
      </c>
      <c r="AK859" t="s">
        <v>4395</v>
      </c>
      <c r="AL859" t="s">
        <v>4398</v>
      </c>
      <c r="AM859" t="s">
        <v>5425</v>
      </c>
      <c r="AN859" t="s">
        <v>4395</v>
      </c>
      <c r="AO859" t="s">
        <v>5426</v>
      </c>
      <c r="AP859" s="18">
        <v>5.3550227543000002</v>
      </c>
      <c r="AQ859" t="s">
        <v>123</v>
      </c>
      <c r="AR859" t="b">
        <f>ISNUMBER(SEARCH('Consulta Por Puntos Baloto'!$E$5,B859,1))</f>
        <v>0</v>
      </c>
      <c r="AS859">
        <f t="shared" si="26"/>
        <v>31</v>
      </c>
      <c r="AT859" t="str">
        <f t="shared" si="27"/>
        <v>Punto pago</v>
      </c>
    </row>
    <row r="860" spans="1:46">
      <c r="A860" t="s">
        <v>5427</v>
      </c>
      <c r="B860" t="s">
        <v>5428</v>
      </c>
      <c r="C860" s="18">
        <v>0.56817854560000003</v>
      </c>
      <c r="D860" t="s">
        <v>4793</v>
      </c>
      <c r="E860" t="s">
        <v>220</v>
      </c>
      <c r="F860" t="s">
        <v>4794</v>
      </c>
      <c r="G860" s="18">
        <v>0.5900949311</v>
      </c>
      <c r="H860" t="s">
        <v>64</v>
      </c>
      <c r="I860" t="s">
        <v>223</v>
      </c>
      <c r="J860" t="s">
        <v>4230</v>
      </c>
      <c r="K860" s="18">
        <v>0.5900949311</v>
      </c>
      <c r="L860" t="s">
        <v>64</v>
      </c>
      <c r="M860" t="s">
        <v>223</v>
      </c>
      <c r="N860" t="s">
        <v>4230</v>
      </c>
      <c r="O860" s="18">
        <v>1.0393373298999999</v>
      </c>
      <c r="P860" t="s">
        <v>5106</v>
      </c>
      <c r="Q860" t="s">
        <v>220</v>
      </c>
      <c r="R860" t="s">
        <v>5107</v>
      </c>
      <c r="S860" s="18">
        <v>8.1253717931999994</v>
      </c>
      <c r="T860" t="s">
        <v>227</v>
      </c>
      <c r="U860" t="s">
        <v>228</v>
      </c>
      <c r="V860" t="s">
        <v>229</v>
      </c>
      <c r="W860" s="18">
        <v>1.4398638064</v>
      </c>
      <c r="X860" t="s">
        <v>222</v>
      </c>
      <c r="Y860" t="s">
        <v>223</v>
      </c>
      <c r="Z860" t="s">
        <v>224</v>
      </c>
      <c r="AA860" s="18">
        <v>0.70667683400000003</v>
      </c>
      <c r="AB860" t="s">
        <v>4797</v>
      </c>
      <c r="AC860" t="s">
        <v>220</v>
      </c>
      <c r="AD860" t="s">
        <v>4798</v>
      </c>
      <c r="AE860" s="18">
        <v>0</v>
      </c>
      <c r="AF860" t="s">
        <v>5429</v>
      </c>
      <c r="AG860" t="s">
        <v>220</v>
      </c>
      <c r="AH860" t="s">
        <v>5430</v>
      </c>
      <c r="AI860" s="18">
        <v>0.3568472298</v>
      </c>
      <c r="AJ860" t="s">
        <v>5431</v>
      </c>
      <c r="AK860" t="s">
        <v>220</v>
      </c>
      <c r="AL860" t="s">
        <v>5432</v>
      </c>
      <c r="AM860" t="s">
        <v>5429</v>
      </c>
      <c r="AN860" t="s">
        <v>220</v>
      </c>
      <c r="AO860" t="s">
        <v>5430</v>
      </c>
      <c r="AP860" s="18">
        <v>0</v>
      </c>
      <c r="AQ860" t="s">
        <v>123</v>
      </c>
      <c r="AR860" t="b">
        <f>ISNUMBER(SEARCH('Consulta Por Puntos Baloto'!$E$5,B860,1))</f>
        <v>0</v>
      </c>
      <c r="AS860">
        <f t="shared" si="26"/>
        <v>31</v>
      </c>
      <c r="AT860" t="str">
        <f t="shared" si="27"/>
        <v>Punto pago</v>
      </c>
    </row>
    <row r="861" spans="1:46">
      <c r="A861" t="s">
        <v>5433</v>
      </c>
      <c r="B861" t="s">
        <v>5434</v>
      </c>
      <c r="C861" s="18">
        <v>7.7863567955999997</v>
      </c>
      <c r="D861" t="s">
        <v>1420</v>
      </c>
      <c r="E861" t="s">
        <v>128</v>
      </c>
      <c r="F861" t="s">
        <v>1421</v>
      </c>
      <c r="G861" s="18">
        <v>6.7692888238000002</v>
      </c>
      <c r="H861" t="s">
        <v>64</v>
      </c>
      <c r="I861" t="s">
        <v>130</v>
      </c>
      <c r="J861" t="s">
        <v>3477</v>
      </c>
      <c r="K861" s="18">
        <v>7.1181619277000001</v>
      </c>
      <c r="L861" t="s">
        <v>64</v>
      </c>
      <c r="M861" t="s">
        <v>130</v>
      </c>
      <c r="N861" t="s">
        <v>3478</v>
      </c>
      <c r="O861" s="18">
        <v>7.2990424604999999</v>
      </c>
      <c r="P861" t="s">
        <v>3479</v>
      </c>
      <c r="Q861" t="s">
        <v>134</v>
      </c>
      <c r="R861" t="s">
        <v>3480</v>
      </c>
      <c r="S861" s="18">
        <v>7.8142188605999996</v>
      </c>
      <c r="T861" t="s">
        <v>807</v>
      </c>
      <c r="U861" t="s">
        <v>130</v>
      </c>
      <c r="V861" t="s">
        <v>808</v>
      </c>
      <c r="W861" s="18">
        <v>6.7692888238000002</v>
      </c>
      <c r="X861" t="s">
        <v>64</v>
      </c>
      <c r="Y861" t="s">
        <v>130</v>
      </c>
      <c r="Z861" t="s">
        <v>3477</v>
      </c>
      <c r="AA861" s="18">
        <v>7.7863567955999997</v>
      </c>
      <c r="AB861" s="19" t="s">
        <v>1428</v>
      </c>
      <c r="AC861" t="s">
        <v>128</v>
      </c>
      <c r="AD861" t="s">
        <v>1429</v>
      </c>
      <c r="AE861" s="18">
        <v>6.3159636092999998</v>
      </c>
      <c r="AF861" t="s">
        <v>3481</v>
      </c>
      <c r="AG861" t="s">
        <v>143</v>
      </c>
      <c r="AH861" t="s">
        <v>3482</v>
      </c>
      <c r="AI861" s="18">
        <v>6.7010787500000002E-2</v>
      </c>
      <c r="AJ861" t="s">
        <v>3483</v>
      </c>
      <c r="AK861" t="s">
        <v>3484</v>
      </c>
      <c r="AL861" t="s">
        <v>3485</v>
      </c>
      <c r="AM861" t="s">
        <v>3483</v>
      </c>
      <c r="AN861" t="s">
        <v>3484</v>
      </c>
      <c r="AO861" t="s">
        <v>3485</v>
      </c>
      <c r="AP861" s="18">
        <v>6.7010787500000002E-2</v>
      </c>
      <c r="AQ861" t="s">
        <v>123</v>
      </c>
      <c r="AR861" t="b">
        <f>ISNUMBER(SEARCH('Consulta Por Puntos Baloto'!$E$5,B861,1))</f>
        <v>0</v>
      </c>
      <c r="AS861">
        <f t="shared" si="26"/>
        <v>35</v>
      </c>
      <c r="AT861" t="str">
        <f t="shared" si="27"/>
        <v>Punto red</v>
      </c>
    </row>
    <row r="862" spans="1:46">
      <c r="A862" t="s">
        <v>5435</v>
      </c>
      <c r="B862" t="s">
        <v>5436</v>
      </c>
      <c r="C862" s="18">
        <v>2.4418909676</v>
      </c>
      <c r="D862" t="s">
        <v>463</v>
      </c>
      <c r="E862" t="s">
        <v>128</v>
      </c>
      <c r="F862" t="s">
        <v>464</v>
      </c>
      <c r="G862" s="18">
        <v>0.57033908069999995</v>
      </c>
      <c r="H862" t="s">
        <v>64</v>
      </c>
      <c r="I862" t="s">
        <v>130</v>
      </c>
      <c r="J862" t="s">
        <v>1149</v>
      </c>
      <c r="K862" s="18">
        <v>1.9082247172</v>
      </c>
      <c r="L862" t="s">
        <v>64</v>
      </c>
      <c r="M862" t="s">
        <v>130</v>
      </c>
      <c r="N862" t="s">
        <v>672</v>
      </c>
      <c r="O862" s="18">
        <v>1.7819585222000001</v>
      </c>
      <c r="P862" t="s">
        <v>588</v>
      </c>
      <c r="Q862" t="s">
        <v>134</v>
      </c>
      <c r="R862" t="s">
        <v>589</v>
      </c>
      <c r="S862" s="18">
        <v>2.7085440533999998</v>
      </c>
      <c r="T862" t="s">
        <v>469</v>
      </c>
      <c r="U862" t="s">
        <v>130</v>
      </c>
      <c r="V862" t="s">
        <v>470</v>
      </c>
      <c r="W862" s="18">
        <v>1.7852989525</v>
      </c>
      <c r="X862" t="s">
        <v>64</v>
      </c>
      <c r="Y862" t="s">
        <v>130</v>
      </c>
      <c r="Z862" t="s">
        <v>690</v>
      </c>
      <c r="AA862" s="18">
        <v>1.3617713981999999</v>
      </c>
      <c r="AB862" t="s">
        <v>691</v>
      </c>
      <c r="AC862" t="s">
        <v>128</v>
      </c>
      <c r="AD862" t="s">
        <v>692</v>
      </c>
      <c r="AE862" s="18">
        <v>5.7130702200000001E-2</v>
      </c>
      <c r="AF862" t="s">
        <v>5437</v>
      </c>
      <c r="AG862" t="s">
        <v>143</v>
      </c>
      <c r="AH862" t="s">
        <v>5438</v>
      </c>
      <c r="AI862" s="18">
        <v>5.7130702200000001E-2</v>
      </c>
      <c r="AJ862" t="s">
        <v>5439</v>
      </c>
      <c r="AK862" t="s">
        <v>134</v>
      </c>
      <c r="AL862" t="s">
        <v>5440</v>
      </c>
      <c r="AM862" t="s">
        <v>5437</v>
      </c>
      <c r="AN862" t="s">
        <v>143</v>
      </c>
      <c r="AO862" t="s">
        <v>5438</v>
      </c>
      <c r="AP862" s="18">
        <v>5.7130702200000001E-2</v>
      </c>
      <c r="AQ862" t="s">
        <v>123</v>
      </c>
      <c r="AR862" t="b">
        <f>ISNUMBER(SEARCH('Consulta Por Puntos Baloto'!$E$5,B862,1))</f>
        <v>0</v>
      </c>
      <c r="AS862">
        <f t="shared" si="26"/>
        <v>31</v>
      </c>
      <c r="AT862" t="str">
        <f t="shared" si="27"/>
        <v>Punto pago</v>
      </c>
    </row>
    <row r="863" spans="1:46">
      <c r="A863" t="s">
        <v>5435</v>
      </c>
      <c r="B863" t="s">
        <v>5436</v>
      </c>
      <c r="C863" s="18">
        <v>2.4418909676</v>
      </c>
      <c r="D863" t="s">
        <v>463</v>
      </c>
      <c r="E863" t="s">
        <v>128</v>
      </c>
      <c r="F863" t="s">
        <v>464</v>
      </c>
      <c r="G863" s="18">
        <v>0.57033908069999995</v>
      </c>
      <c r="H863" t="s">
        <v>64</v>
      </c>
      <c r="I863" t="s">
        <v>130</v>
      </c>
      <c r="J863" t="s">
        <v>1149</v>
      </c>
      <c r="K863" s="18">
        <v>1.9082247172</v>
      </c>
      <c r="L863" t="s">
        <v>64</v>
      </c>
      <c r="M863" t="s">
        <v>130</v>
      </c>
      <c r="N863" t="s">
        <v>672</v>
      </c>
      <c r="O863" s="18">
        <v>1.7819585222000001</v>
      </c>
      <c r="P863" t="s">
        <v>588</v>
      </c>
      <c r="Q863" t="s">
        <v>134</v>
      </c>
      <c r="R863" t="s">
        <v>589</v>
      </c>
      <c r="S863" s="18">
        <v>2.7085440533999998</v>
      </c>
      <c r="T863" t="s">
        <v>469</v>
      </c>
      <c r="U863" t="s">
        <v>130</v>
      </c>
      <c r="V863" t="s">
        <v>470</v>
      </c>
      <c r="W863" s="18">
        <v>1.7852989525</v>
      </c>
      <c r="X863" t="s">
        <v>64</v>
      </c>
      <c r="Y863" t="s">
        <v>130</v>
      </c>
      <c r="Z863" t="s">
        <v>690</v>
      </c>
      <c r="AA863" s="18">
        <v>1.3617713981999999</v>
      </c>
      <c r="AB863" t="s">
        <v>691</v>
      </c>
      <c r="AC863" t="s">
        <v>128</v>
      </c>
      <c r="AD863" t="s">
        <v>692</v>
      </c>
      <c r="AE863" s="18">
        <v>5.7130702200000001E-2</v>
      </c>
      <c r="AF863" t="s">
        <v>5437</v>
      </c>
      <c r="AG863" t="s">
        <v>143</v>
      </c>
      <c r="AH863" t="s">
        <v>5438</v>
      </c>
      <c r="AI863" s="18">
        <v>5.7130702200000001E-2</v>
      </c>
      <c r="AJ863" t="s">
        <v>5439</v>
      </c>
      <c r="AK863" t="s">
        <v>134</v>
      </c>
      <c r="AL863" t="s">
        <v>5440</v>
      </c>
      <c r="AM863" t="s">
        <v>5439</v>
      </c>
      <c r="AN863" t="s">
        <v>134</v>
      </c>
      <c r="AO863" t="s">
        <v>5440</v>
      </c>
      <c r="AP863" s="18">
        <v>5.7130702200000001E-2</v>
      </c>
      <c r="AQ863" t="s">
        <v>123</v>
      </c>
      <c r="AR863" t="b">
        <f>ISNUMBER(SEARCH('Consulta Por Puntos Baloto'!$E$5,B863,1))</f>
        <v>0</v>
      </c>
      <c r="AS863">
        <f t="shared" si="26"/>
        <v>31</v>
      </c>
      <c r="AT863" t="str">
        <f t="shared" si="27"/>
        <v>Punto pago</v>
      </c>
    </row>
    <row r="864" spans="1:46">
      <c r="A864" t="s">
        <v>5441</v>
      </c>
      <c r="B864" t="s">
        <v>5442</v>
      </c>
      <c r="C864" s="18">
        <v>4.9259757752000004</v>
      </c>
      <c r="D864" t="s">
        <v>508</v>
      </c>
      <c r="E864" t="s">
        <v>509</v>
      </c>
      <c r="F864" t="s">
        <v>510</v>
      </c>
      <c r="G864" s="18">
        <v>1.1194418183999999</v>
      </c>
      <c r="H864" t="s">
        <v>64</v>
      </c>
      <c r="I864" t="s">
        <v>130</v>
      </c>
      <c r="J864" t="s">
        <v>707</v>
      </c>
      <c r="K864" s="18">
        <v>3.5061051325000001</v>
      </c>
      <c r="L864" t="s">
        <v>64</v>
      </c>
      <c r="M864" t="s">
        <v>112</v>
      </c>
      <c r="N864" t="s">
        <v>721</v>
      </c>
      <c r="O864" s="18">
        <v>3.0642716238999999</v>
      </c>
      <c r="P864" t="s">
        <v>513</v>
      </c>
      <c r="Q864" t="s">
        <v>509</v>
      </c>
      <c r="R864" t="s">
        <v>514</v>
      </c>
      <c r="S864" s="18">
        <v>1.6999539992999999</v>
      </c>
      <c r="T864" t="s">
        <v>515</v>
      </c>
      <c r="U864" t="s">
        <v>130</v>
      </c>
      <c r="V864" t="s">
        <v>516</v>
      </c>
      <c r="W864" s="18">
        <v>2.5446949737</v>
      </c>
      <c r="X864" t="s">
        <v>64</v>
      </c>
      <c r="Y864" t="s">
        <v>130</v>
      </c>
      <c r="Z864" t="s">
        <v>517</v>
      </c>
      <c r="AA864" s="18">
        <v>1.6999539992999999</v>
      </c>
      <c r="AB864" t="s">
        <v>518</v>
      </c>
      <c r="AC864" t="s">
        <v>128</v>
      </c>
      <c r="AD864" t="s">
        <v>519</v>
      </c>
      <c r="AE864" s="18">
        <v>0.14913712379999999</v>
      </c>
      <c r="AF864" t="s">
        <v>755</v>
      </c>
      <c r="AG864" t="s">
        <v>143</v>
      </c>
      <c r="AH864" t="s">
        <v>756</v>
      </c>
      <c r="AI864" s="18">
        <v>5.3926955999999998E-2</v>
      </c>
      <c r="AJ864" t="s">
        <v>757</v>
      </c>
      <c r="AK864" t="s">
        <v>134</v>
      </c>
      <c r="AL864" t="s">
        <v>758</v>
      </c>
      <c r="AM864" t="s">
        <v>757</v>
      </c>
      <c r="AN864" t="s">
        <v>134</v>
      </c>
      <c r="AO864" t="s">
        <v>758</v>
      </c>
      <c r="AP864" s="18">
        <v>5.3926955999999998E-2</v>
      </c>
      <c r="AQ864" t="s">
        <v>123</v>
      </c>
      <c r="AR864" t="b">
        <f>ISNUMBER(SEARCH('Consulta Por Puntos Baloto'!$E$5,B864,1))</f>
        <v>0</v>
      </c>
      <c r="AS864">
        <f t="shared" si="26"/>
        <v>35</v>
      </c>
      <c r="AT864" t="str">
        <f t="shared" si="27"/>
        <v>Punto red</v>
      </c>
    </row>
    <row r="865" spans="1:46">
      <c r="A865" t="s">
        <v>5443</v>
      </c>
      <c r="B865" t="s">
        <v>5444</v>
      </c>
      <c r="C865" s="18">
        <v>1.1531731277999999</v>
      </c>
      <c r="D865" t="s">
        <v>563</v>
      </c>
      <c r="E865" t="s">
        <v>128</v>
      </c>
      <c r="F865" t="s">
        <v>564</v>
      </c>
      <c r="G865" s="18">
        <v>0.59053168710000004</v>
      </c>
      <c r="H865" t="s">
        <v>565</v>
      </c>
      <c r="I865" t="s">
        <v>130</v>
      </c>
      <c r="J865" t="s">
        <v>566</v>
      </c>
      <c r="K865" s="18">
        <v>0.72395072530000004</v>
      </c>
      <c r="L865" t="s">
        <v>567</v>
      </c>
      <c r="M865" t="s">
        <v>130</v>
      </c>
      <c r="N865" t="s">
        <v>568</v>
      </c>
      <c r="O865" s="18">
        <v>1.4033910539000001</v>
      </c>
      <c r="P865" t="s">
        <v>441</v>
      </c>
      <c r="Q865" t="s">
        <v>134</v>
      </c>
      <c r="R865" t="s">
        <v>442</v>
      </c>
      <c r="S865" s="18">
        <v>2.2294740192</v>
      </c>
      <c r="T865" t="s">
        <v>136</v>
      </c>
      <c r="U865" t="s">
        <v>130</v>
      </c>
      <c r="V865" t="s">
        <v>137</v>
      </c>
      <c r="W865" s="18">
        <v>1.2663333317000001</v>
      </c>
      <c r="X865" t="s">
        <v>64</v>
      </c>
      <c r="Y865" t="s">
        <v>130</v>
      </c>
      <c r="Z865" t="s">
        <v>209</v>
      </c>
      <c r="AA865" s="18">
        <v>0.59053168710000004</v>
      </c>
      <c r="AB865" s="19" t="s">
        <v>443</v>
      </c>
      <c r="AC865" t="s">
        <v>128</v>
      </c>
      <c r="AD865" t="s">
        <v>444</v>
      </c>
      <c r="AE865" s="18">
        <v>0.1728439662</v>
      </c>
      <c r="AF865" t="s">
        <v>929</v>
      </c>
      <c r="AG865" t="s">
        <v>143</v>
      </c>
      <c r="AH865" t="s">
        <v>930</v>
      </c>
      <c r="AI865" s="18">
        <v>0.1050044894</v>
      </c>
      <c r="AJ865" t="s">
        <v>572</v>
      </c>
      <c r="AK865" t="s">
        <v>134</v>
      </c>
      <c r="AL865" t="s">
        <v>573</v>
      </c>
      <c r="AM865" t="s">
        <v>572</v>
      </c>
      <c r="AN865" t="s">
        <v>134</v>
      </c>
      <c r="AO865" t="s">
        <v>573</v>
      </c>
      <c r="AP865" s="18">
        <v>0.1050044894</v>
      </c>
      <c r="AQ865" t="s">
        <v>123</v>
      </c>
      <c r="AR865" t="b">
        <f>ISNUMBER(SEARCH('Consulta Por Puntos Baloto'!$E$5,B865,1))</f>
        <v>0</v>
      </c>
      <c r="AS865">
        <f t="shared" si="26"/>
        <v>35</v>
      </c>
      <c r="AT865" t="str">
        <f t="shared" si="27"/>
        <v>Punto red</v>
      </c>
    </row>
    <row r="866" spans="1:46">
      <c r="A866" t="s">
        <v>5445</v>
      </c>
      <c r="B866" t="s">
        <v>5446</v>
      </c>
      <c r="C866" s="18">
        <v>1.8439915699</v>
      </c>
      <c r="D866" t="s">
        <v>4973</v>
      </c>
      <c r="E866" t="s">
        <v>301</v>
      </c>
      <c r="F866" t="s">
        <v>4974</v>
      </c>
      <c r="G866" s="18">
        <v>0.93781247300000004</v>
      </c>
      <c r="H866" t="s">
        <v>64</v>
      </c>
      <c r="I866" t="s">
        <v>294</v>
      </c>
      <c r="J866" t="s">
        <v>295</v>
      </c>
      <c r="K866" s="18">
        <v>0.93231094160000005</v>
      </c>
      <c r="L866" t="s">
        <v>64</v>
      </c>
      <c r="M866" t="s">
        <v>294</v>
      </c>
      <c r="N866" t="s">
        <v>295</v>
      </c>
      <c r="O866" s="18">
        <v>47.823140547400001</v>
      </c>
      <c r="P866" t="s">
        <v>296</v>
      </c>
      <c r="Q866" t="s">
        <v>297</v>
      </c>
      <c r="R866" t="s">
        <v>298</v>
      </c>
      <c r="S866" s="18">
        <v>115.6152367103</v>
      </c>
      <c r="T866" t="s">
        <v>311</v>
      </c>
      <c r="U866" t="s">
        <v>130</v>
      </c>
      <c r="V866" t="s">
        <v>312</v>
      </c>
      <c r="W866" s="18">
        <v>101.85268823440001</v>
      </c>
      <c r="X866" t="s">
        <v>64</v>
      </c>
      <c r="Y866" t="s">
        <v>313</v>
      </c>
      <c r="Z866" t="s">
        <v>314</v>
      </c>
      <c r="AA866" s="18">
        <v>2.1463261458999998</v>
      </c>
      <c r="AB866" t="s">
        <v>300</v>
      </c>
      <c r="AC866" t="s">
        <v>301</v>
      </c>
      <c r="AD866" t="s">
        <v>302</v>
      </c>
      <c r="AE866" s="18">
        <v>0.44026931130000002</v>
      </c>
      <c r="AF866" t="s">
        <v>5447</v>
      </c>
      <c r="AG866" t="s">
        <v>301</v>
      </c>
      <c r="AH866" t="s">
        <v>5448</v>
      </c>
      <c r="AI866" s="18">
        <v>0.19605259859999999</v>
      </c>
      <c r="AJ866" t="s">
        <v>5449</v>
      </c>
      <c r="AK866" t="s">
        <v>301</v>
      </c>
      <c r="AL866" t="s">
        <v>5450</v>
      </c>
      <c r="AM866" t="s">
        <v>5449</v>
      </c>
      <c r="AN866" t="s">
        <v>301</v>
      </c>
      <c r="AO866" t="s">
        <v>5450</v>
      </c>
      <c r="AP866" s="18">
        <v>0.19605259859999999</v>
      </c>
      <c r="AQ866" t="s">
        <v>123</v>
      </c>
      <c r="AR866" t="b">
        <f>ISNUMBER(SEARCH('Consulta Por Puntos Baloto'!$E$5,B866,1))</f>
        <v>0</v>
      </c>
      <c r="AS866">
        <f t="shared" si="26"/>
        <v>35</v>
      </c>
      <c r="AT866" t="str">
        <f t="shared" si="27"/>
        <v>Punto red</v>
      </c>
    </row>
    <row r="867" spans="1:46">
      <c r="A867" t="s">
        <v>5451</v>
      </c>
      <c r="B867" t="s">
        <v>5452</v>
      </c>
      <c r="C867" s="18">
        <v>31.864959606300001</v>
      </c>
      <c r="D867" t="s">
        <v>4065</v>
      </c>
      <c r="E867" t="s">
        <v>4066</v>
      </c>
      <c r="F867" t="s">
        <v>4067</v>
      </c>
      <c r="G867" s="18">
        <v>27.829656894799999</v>
      </c>
      <c r="H867" t="s">
        <v>64</v>
      </c>
      <c r="I867" t="s">
        <v>4068</v>
      </c>
      <c r="J867" t="s">
        <v>5453</v>
      </c>
      <c r="K867" s="18">
        <v>168.1787898785</v>
      </c>
      <c r="L867" t="s">
        <v>64</v>
      </c>
      <c r="M867" t="s">
        <v>4250</v>
      </c>
      <c r="N867" t="s">
        <v>4251</v>
      </c>
      <c r="O867" s="18">
        <v>33.768937160999997</v>
      </c>
      <c r="P867" t="s">
        <v>4071</v>
      </c>
      <c r="Q867" t="s">
        <v>4066</v>
      </c>
      <c r="R867" t="s">
        <v>4072</v>
      </c>
      <c r="S867" s="18">
        <v>298.51055574309999</v>
      </c>
      <c r="T867" t="s">
        <v>227</v>
      </c>
      <c r="U867" t="s">
        <v>228</v>
      </c>
      <c r="V867" t="s">
        <v>229</v>
      </c>
      <c r="W867" s="18">
        <v>53.733368886599997</v>
      </c>
      <c r="X867" t="s">
        <v>64</v>
      </c>
      <c r="Y867" t="s">
        <v>4073</v>
      </c>
      <c r="Z867" t="s">
        <v>4074</v>
      </c>
      <c r="AA867" s="18">
        <v>30.587013477399999</v>
      </c>
      <c r="AB867" t="s">
        <v>4252</v>
      </c>
      <c r="AC867" t="s">
        <v>4066</v>
      </c>
      <c r="AD867" t="s">
        <v>4253</v>
      </c>
      <c r="AE867" s="18">
        <v>7.2049109599999994E-2</v>
      </c>
      <c r="AF867" t="s">
        <v>5454</v>
      </c>
      <c r="AG867" t="s">
        <v>5455</v>
      </c>
      <c r="AH867" t="s">
        <v>5456</v>
      </c>
      <c r="AI867" s="18">
        <v>1.18331696E-2</v>
      </c>
      <c r="AJ867" t="s">
        <v>5457</v>
      </c>
      <c r="AK867" t="s">
        <v>5458</v>
      </c>
      <c r="AL867" t="s">
        <v>5459</v>
      </c>
      <c r="AM867" t="s">
        <v>5457</v>
      </c>
      <c r="AN867" t="s">
        <v>5458</v>
      </c>
      <c r="AO867" t="s">
        <v>5459</v>
      </c>
      <c r="AP867" s="18">
        <v>1.18331696E-2</v>
      </c>
      <c r="AQ867" t="s">
        <v>123</v>
      </c>
      <c r="AR867" t="b">
        <f>ISNUMBER(SEARCH('Consulta Por Puntos Baloto'!$E$5,B867,1))</f>
        <v>0</v>
      </c>
      <c r="AS867">
        <f t="shared" si="26"/>
        <v>35</v>
      </c>
      <c r="AT867" t="str">
        <f t="shared" si="27"/>
        <v>Punto red</v>
      </c>
    </row>
    <row r="868" spans="1:46">
      <c r="A868" t="s">
        <v>5460</v>
      </c>
      <c r="B868" t="s">
        <v>5461</v>
      </c>
      <c r="C868" s="18">
        <v>8.0561635500000006E-2</v>
      </c>
      <c r="D868" t="s">
        <v>410</v>
      </c>
      <c r="E868" t="s">
        <v>411</v>
      </c>
      <c r="F868" t="s">
        <v>412</v>
      </c>
      <c r="G868" s="18">
        <v>48.6029377686</v>
      </c>
      <c r="H868" t="s">
        <v>64</v>
      </c>
      <c r="I868" t="s">
        <v>86</v>
      </c>
      <c r="J868" t="s">
        <v>413</v>
      </c>
      <c r="K868" s="18">
        <v>48.6029377686</v>
      </c>
      <c r="L868" t="s">
        <v>64</v>
      </c>
      <c r="M868" t="s">
        <v>86</v>
      </c>
      <c r="N868" t="s">
        <v>413</v>
      </c>
      <c r="O868" s="18">
        <v>9.8499889399999999E-2</v>
      </c>
      <c r="P868" t="s">
        <v>414</v>
      </c>
      <c r="Q868" t="s">
        <v>411</v>
      </c>
      <c r="R868" t="s">
        <v>415</v>
      </c>
      <c r="S868" s="18">
        <v>63.106626498499999</v>
      </c>
      <c r="T868" t="s">
        <v>85</v>
      </c>
      <c r="U868" t="s">
        <v>86</v>
      </c>
      <c r="V868" t="s">
        <v>87</v>
      </c>
      <c r="W868" s="18">
        <v>60.249736237199997</v>
      </c>
      <c r="X868" t="s">
        <v>64</v>
      </c>
      <c r="Y868" t="s">
        <v>86</v>
      </c>
      <c r="Z868" t="s">
        <v>299</v>
      </c>
      <c r="AA868" s="18">
        <v>60.257885752100002</v>
      </c>
      <c r="AB868" s="19" t="s">
        <v>361</v>
      </c>
      <c r="AC868" t="s">
        <v>83</v>
      </c>
      <c r="AD868" s="19" t="s">
        <v>362</v>
      </c>
      <c r="AE868" s="18">
        <v>3.9103188400000002E-2</v>
      </c>
      <c r="AF868" t="s">
        <v>5462</v>
      </c>
      <c r="AG868" t="s">
        <v>411</v>
      </c>
      <c r="AH868" t="s">
        <v>5463</v>
      </c>
      <c r="AI868" s="18">
        <v>3.1565056000000002E-3</v>
      </c>
      <c r="AJ868" t="s">
        <v>5464</v>
      </c>
      <c r="AK868" t="s">
        <v>411</v>
      </c>
      <c r="AL868" t="s">
        <v>5465</v>
      </c>
      <c r="AM868" t="s">
        <v>5464</v>
      </c>
      <c r="AN868" t="s">
        <v>411</v>
      </c>
      <c r="AO868" t="s">
        <v>5465</v>
      </c>
      <c r="AP868" s="18">
        <v>3.1565056000000002E-3</v>
      </c>
      <c r="AQ868" t="s">
        <v>123</v>
      </c>
      <c r="AR868" t="b">
        <f>ISNUMBER(SEARCH('Consulta Por Puntos Baloto'!$E$5,B868,1))</f>
        <v>0</v>
      </c>
      <c r="AS868">
        <f t="shared" si="26"/>
        <v>35</v>
      </c>
      <c r="AT868" t="str">
        <f t="shared" si="27"/>
        <v>Punto red</v>
      </c>
    </row>
    <row r="869" spans="1:46">
      <c r="A869" t="s">
        <v>5466</v>
      </c>
      <c r="B869" t="s">
        <v>5467</v>
      </c>
      <c r="C869" s="18">
        <v>130.48513333029999</v>
      </c>
      <c r="D869" t="s">
        <v>4960</v>
      </c>
      <c r="E869" t="s">
        <v>4961</v>
      </c>
      <c r="F869" t="s">
        <v>4962</v>
      </c>
      <c r="G869" s="18">
        <v>151.84932043469999</v>
      </c>
      <c r="H869" t="s">
        <v>64</v>
      </c>
      <c r="I869" t="s">
        <v>4514</v>
      </c>
      <c r="J869" t="s">
        <v>4515</v>
      </c>
      <c r="K869" s="18">
        <v>151.84932043469999</v>
      </c>
      <c r="L869" t="s">
        <v>64</v>
      </c>
      <c r="M869" t="s">
        <v>4514</v>
      </c>
      <c r="N869" t="s">
        <v>4515</v>
      </c>
      <c r="O869" s="18">
        <v>140.59274556139999</v>
      </c>
      <c r="P869" t="s">
        <v>4963</v>
      </c>
      <c r="Q869" t="s">
        <v>4964</v>
      </c>
      <c r="R869" t="s">
        <v>4965</v>
      </c>
      <c r="S869" s="18">
        <v>168.12406274599999</v>
      </c>
      <c r="T869" t="s">
        <v>85</v>
      </c>
      <c r="U869" t="s">
        <v>86</v>
      </c>
      <c r="V869" t="s">
        <v>87</v>
      </c>
      <c r="W869" s="18">
        <v>140.51396925450001</v>
      </c>
      <c r="X869" t="s">
        <v>64</v>
      </c>
      <c r="Y869" t="s">
        <v>4519</v>
      </c>
      <c r="Z869" t="s">
        <v>4520</v>
      </c>
      <c r="AA869" s="18">
        <v>165.50417576730001</v>
      </c>
      <c r="AB869" s="19" t="s">
        <v>361</v>
      </c>
      <c r="AC869" t="s">
        <v>83</v>
      </c>
      <c r="AD869" s="19" t="s">
        <v>362</v>
      </c>
      <c r="AE869" s="18">
        <v>38.449896792399997</v>
      </c>
      <c r="AF869" t="s">
        <v>5468</v>
      </c>
      <c r="AG869" t="s">
        <v>5469</v>
      </c>
      <c r="AH869" t="s">
        <v>5470</v>
      </c>
      <c r="AI869" s="18">
        <v>9.4601166000000004E-3</v>
      </c>
      <c r="AJ869" t="s">
        <v>5471</v>
      </c>
      <c r="AK869" t="s">
        <v>5472</v>
      </c>
      <c r="AL869" t="s">
        <v>5473</v>
      </c>
      <c r="AM869" t="s">
        <v>5471</v>
      </c>
      <c r="AN869" t="s">
        <v>5472</v>
      </c>
      <c r="AO869" t="s">
        <v>5473</v>
      </c>
      <c r="AP869" s="18">
        <v>9.4601166000000004E-3</v>
      </c>
      <c r="AQ869" t="s">
        <v>123</v>
      </c>
      <c r="AR869" t="b">
        <f>ISNUMBER(SEARCH('Consulta Por Puntos Baloto'!$E$5,B869,1))</f>
        <v>0</v>
      </c>
      <c r="AS869">
        <f t="shared" si="26"/>
        <v>35</v>
      </c>
      <c r="AT869" t="str">
        <f t="shared" si="27"/>
        <v>Punto red</v>
      </c>
    </row>
    <row r="870" spans="1:46">
      <c r="A870" t="s">
        <v>5474</v>
      </c>
      <c r="B870" t="s">
        <v>5475</v>
      </c>
      <c r="C870" s="18">
        <v>1.9902190097000001</v>
      </c>
      <c r="D870" t="s">
        <v>481</v>
      </c>
      <c r="E870" t="s">
        <v>128</v>
      </c>
      <c r="F870" t="s">
        <v>482</v>
      </c>
      <c r="G870" s="18">
        <v>5.8401915499999998E-2</v>
      </c>
      <c r="H870" t="s">
        <v>483</v>
      </c>
      <c r="I870" t="s">
        <v>130</v>
      </c>
      <c r="J870" t="s">
        <v>484</v>
      </c>
      <c r="K870" s="18">
        <v>2.1349981365000001</v>
      </c>
      <c r="L870" t="s">
        <v>64</v>
      </c>
      <c r="M870" t="s">
        <v>130</v>
      </c>
      <c r="N870" t="s">
        <v>370</v>
      </c>
      <c r="O870" s="18">
        <v>2.9182499772999999</v>
      </c>
      <c r="P870" t="s">
        <v>441</v>
      </c>
      <c r="Q870" t="s">
        <v>134</v>
      </c>
      <c r="R870" t="s">
        <v>442</v>
      </c>
      <c r="S870" s="18">
        <v>1.7862836526000001</v>
      </c>
      <c r="T870" t="s">
        <v>371</v>
      </c>
      <c r="U870" t="s">
        <v>130</v>
      </c>
      <c r="V870" t="s">
        <v>372</v>
      </c>
      <c r="W870" s="18">
        <v>3.1885738827000001</v>
      </c>
      <c r="X870" t="s">
        <v>64</v>
      </c>
      <c r="Y870" t="s">
        <v>130</v>
      </c>
      <c r="Z870" t="s">
        <v>209</v>
      </c>
      <c r="AA870" s="18">
        <v>3.63089563E-2</v>
      </c>
      <c r="AB870" s="19" t="s">
        <v>485</v>
      </c>
      <c r="AC870" t="s">
        <v>128</v>
      </c>
      <c r="AD870" t="s">
        <v>486</v>
      </c>
      <c r="AE870" s="18">
        <v>0.24839802690000001</v>
      </c>
      <c r="AF870" t="s">
        <v>869</v>
      </c>
      <c r="AG870" t="s">
        <v>143</v>
      </c>
      <c r="AH870" t="s">
        <v>870</v>
      </c>
      <c r="AI870" s="18">
        <v>0</v>
      </c>
      <c r="AJ870" t="s">
        <v>871</v>
      </c>
      <c r="AK870" t="s">
        <v>134</v>
      </c>
      <c r="AL870" t="s">
        <v>872</v>
      </c>
      <c r="AM870" t="s">
        <v>871</v>
      </c>
      <c r="AN870" t="s">
        <v>134</v>
      </c>
      <c r="AO870" t="s">
        <v>872</v>
      </c>
      <c r="AP870" s="18">
        <v>0</v>
      </c>
      <c r="AQ870" t="e">
        <v>#N/A</v>
      </c>
      <c r="AR870" t="b">
        <f>ISNUMBER(SEARCH('Consulta Por Puntos Baloto'!$E$5,B870,1))</f>
        <v>0</v>
      </c>
      <c r="AS870">
        <f t="shared" si="26"/>
        <v>35</v>
      </c>
      <c r="AT870" t="str">
        <f t="shared" si="27"/>
        <v>Punto red</v>
      </c>
    </row>
    <row r="871" spans="1:46">
      <c r="A871" t="s">
        <v>5476</v>
      </c>
      <c r="B871" t="s">
        <v>5477</v>
      </c>
      <c r="C871" s="18">
        <v>2.0832001523999999</v>
      </c>
      <c r="D871" t="s">
        <v>4512</v>
      </c>
      <c r="E871" t="s">
        <v>297</v>
      </c>
      <c r="F871" t="s">
        <v>4513</v>
      </c>
      <c r="G871" s="18">
        <v>15.1591517995</v>
      </c>
      <c r="H871" t="s">
        <v>64</v>
      </c>
      <c r="I871" t="s">
        <v>4514</v>
      </c>
      <c r="J871" t="s">
        <v>4515</v>
      </c>
      <c r="K871" s="18">
        <v>15.1591517995</v>
      </c>
      <c r="L871" t="s">
        <v>64</v>
      </c>
      <c r="M871" t="s">
        <v>4514</v>
      </c>
      <c r="N871" t="s">
        <v>4515</v>
      </c>
      <c r="O871" s="18">
        <v>2.4268642336999999</v>
      </c>
      <c r="P871" t="s">
        <v>296</v>
      </c>
      <c r="Q871" t="s">
        <v>297</v>
      </c>
      <c r="R871" t="s">
        <v>298</v>
      </c>
      <c r="S871" s="18">
        <v>145.7714555025</v>
      </c>
      <c r="T871" t="s">
        <v>85</v>
      </c>
      <c r="U871" t="s">
        <v>86</v>
      </c>
      <c r="V871" t="s">
        <v>87</v>
      </c>
      <c r="W871" s="18">
        <v>87.335701144400005</v>
      </c>
      <c r="X871" t="s">
        <v>64</v>
      </c>
      <c r="Y871" t="s">
        <v>4519</v>
      </c>
      <c r="Z871" t="s">
        <v>4520</v>
      </c>
      <c r="AA871" s="18">
        <v>48.3132066497</v>
      </c>
      <c r="AB871" t="s">
        <v>300</v>
      </c>
      <c r="AC871" t="s">
        <v>301</v>
      </c>
      <c r="AD871" t="s">
        <v>302</v>
      </c>
      <c r="AE871" s="18">
        <v>1.5992488007000001</v>
      </c>
      <c r="AF871" t="s">
        <v>5478</v>
      </c>
      <c r="AG871" t="s">
        <v>297</v>
      </c>
      <c r="AH871" t="s">
        <v>5479</v>
      </c>
      <c r="AI871" s="18">
        <v>2.0692156999999999E-2</v>
      </c>
      <c r="AJ871" t="s">
        <v>5480</v>
      </c>
      <c r="AK871" t="s">
        <v>297</v>
      </c>
      <c r="AL871" t="s">
        <v>5481</v>
      </c>
      <c r="AM871" t="s">
        <v>5480</v>
      </c>
      <c r="AN871" t="s">
        <v>297</v>
      </c>
      <c r="AO871" t="s">
        <v>5481</v>
      </c>
      <c r="AP871" s="18">
        <v>2.0692156999999999E-2</v>
      </c>
      <c r="AQ871" t="s">
        <v>123</v>
      </c>
      <c r="AR871" t="b">
        <f>ISNUMBER(SEARCH('Consulta Por Puntos Baloto'!$E$5,B871,1))</f>
        <v>0</v>
      </c>
      <c r="AS871">
        <f t="shared" si="26"/>
        <v>35</v>
      </c>
      <c r="AT871" t="str">
        <f t="shared" si="27"/>
        <v>Punto red</v>
      </c>
    </row>
    <row r="872" spans="1:46">
      <c r="A872" t="s">
        <v>5482</v>
      </c>
      <c r="B872" t="s">
        <v>5483</v>
      </c>
      <c r="C872" s="18">
        <v>1.9050766647999999</v>
      </c>
      <c r="D872" t="s">
        <v>2444</v>
      </c>
      <c r="E872" t="s">
        <v>128</v>
      </c>
      <c r="F872" t="s">
        <v>2445</v>
      </c>
      <c r="G872" s="18">
        <v>0.43765132559999997</v>
      </c>
      <c r="H872" t="s">
        <v>64</v>
      </c>
      <c r="I872" t="s">
        <v>130</v>
      </c>
      <c r="J872" t="s">
        <v>804</v>
      </c>
      <c r="K872" s="18">
        <v>0.43765132559999997</v>
      </c>
      <c r="L872" t="s">
        <v>64</v>
      </c>
      <c r="M872" t="s">
        <v>130</v>
      </c>
      <c r="N872" t="s">
        <v>804</v>
      </c>
      <c r="O872" s="18">
        <v>1.5012157197</v>
      </c>
      <c r="P872" t="s">
        <v>1099</v>
      </c>
      <c r="Q872" t="s">
        <v>134</v>
      </c>
      <c r="R872" t="s">
        <v>1100</v>
      </c>
      <c r="S872" s="18">
        <v>1.8907484590000001</v>
      </c>
      <c r="T872" t="s">
        <v>1086</v>
      </c>
      <c r="U872" t="s">
        <v>130</v>
      </c>
      <c r="V872" t="s">
        <v>1087</v>
      </c>
      <c r="W872" s="18">
        <v>1.390543294</v>
      </c>
      <c r="X872" t="s">
        <v>5484</v>
      </c>
      <c r="Y872" t="s">
        <v>130</v>
      </c>
      <c r="Z872" t="s">
        <v>5485</v>
      </c>
      <c r="AA872" s="18">
        <v>0.98114192919999998</v>
      </c>
      <c r="AB872" t="s">
        <v>2449</v>
      </c>
      <c r="AC872" t="s">
        <v>128</v>
      </c>
      <c r="AD872" t="s">
        <v>2450</v>
      </c>
      <c r="AE872" s="18">
        <v>0.38267922999999998</v>
      </c>
      <c r="AF872" t="s">
        <v>2451</v>
      </c>
      <c r="AG872" t="s">
        <v>143</v>
      </c>
      <c r="AH872" t="s">
        <v>2452</v>
      </c>
      <c r="AI872" s="18">
        <v>0.11563782860000001</v>
      </c>
      <c r="AJ872" t="s">
        <v>5486</v>
      </c>
      <c r="AK872" t="s">
        <v>134</v>
      </c>
      <c r="AL872" t="s">
        <v>5487</v>
      </c>
      <c r="AM872" t="s">
        <v>5486</v>
      </c>
      <c r="AN872" t="s">
        <v>134</v>
      </c>
      <c r="AO872" t="s">
        <v>5487</v>
      </c>
      <c r="AP872" s="18">
        <v>0.11563782860000001</v>
      </c>
      <c r="AQ872" t="s">
        <v>123</v>
      </c>
      <c r="AR872" t="b">
        <f>ISNUMBER(SEARCH('Consulta Por Puntos Baloto'!$E$5,B872,1))</f>
        <v>0</v>
      </c>
      <c r="AS872">
        <f t="shared" si="26"/>
        <v>35</v>
      </c>
      <c r="AT872" t="str">
        <f t="shared" si="27"/>
        <v>Punto red</v>
      </c>
    </row>
    <row r="873" spans="1:46">
      <c r="A873" t="s">
        <v>5488</v>
      </c>
      <c r="B873" t="s">
        <v>5489</v>
      </c>
      <c r="C873" s="18">
        <v>0.4183361726</v>
      </c>
      <c r="D873" t="s">
        <v>4973</v>
      </c>
      <c r="E873" t="s">
        <v>5258</v>
      </c>
      <c r="F873" t="s">
        <v>5259</v>
      </c>
      <c r="G873" s="18">
        <v>2.2244755743</v>
      </c>
      <c r="H873" t="s">
        <v>64</v>
      </c>
      <c r="I873" t="s">
        <v>294</v>
      </c>
      <c r="J873" t="s">
        <v>295</v>
      </c>
      <c r="K873" s="18">
        <v>2.2492889748999998</v>
      </c>
      <c r="L873" t="s">
        <v>64</v>
      </c>
      <c r="M873" t="s">
        <v>294</v>
      </c>
      <c r="N873" t="s">
        <v>295</v>
      </c>
      <c r="O873" s="18">
        <v>45.676652030500001</v>
      </c>
      <c r="P873" t="s">
        <v>296</v>
      </c>
      <c r="Q873" t="s">
        <v>297</v>
      </c>
      <c r="R873" t="s">
        <v>298</v>
      </c>
      <c r="S873" s="18">
        <v>117.82136000200001</v>
      </c>
      <c r="T873" t="s">
        <v>311</v>
      </c>
      <c r="U873" t="s">
        <v>130</v>
      </c>
      <c r="V873" t="s">
        <v>312</v>
      </c>
      <c r="W873" s="18">
        <v>104.02404204849999</v>
      </c>
      <c r="X873" t="s">
        <v>64</v>
      </c>
      <c r="Y873" t="s">
        <v>313</v>
      </c>
      <c r="Z873" t="s">
        <v>314</v>
      </c>
      <c r="AA873" s="18">
        <v>4.3361522238000001</v>
      </c>
      <c r="AB873" t="s">
        <v>300</v>
      </c>
      <c r="AC873" t="s">
        <v>301</v>
      </c>
      <c r="AD873" t="s">
        <v>302</v>
      </c>
      <c r="AE873" s="18">
        <v>0.3985245442</v>
      </c>
      <c r="AF873" t="s">
        <v>5260</v>
      </c>
      <c r="AG873" t="s">
        <v>301</v>
      </c>
      <c r="AH873" t="s">
        <v>5261</v>
      </c>
      <c r="AI873" s="18">
        <v>0.35547248570000001</v>
      </c>
      <c r="AJ873" t="s">
        <v>5490</v>
      </c>
      <c r="AK873" t="s">
        <v>301</v>
      </c>
      <c r="AL873" t="s">
        <v>5491</v>
      </c>
      <c r="AM873" t="s">
        <v>5490</v>
      </c>
      <c r="AN873" t="s">
        <v>301</v>
      </c>
      <c r="AO873" t="s">
        <v>5491</v>
      </c>
      <c r="AP873" s="18">
        <v>0.35547248570000001</v>
      </c>
      <c r="AQ873" t="s">
        <v>123</v>
      </c>
      <c r="AR873" t="b">
        <f>ISNUMBER(SEARCH('Consulta Por Puntos Baloto'!$E$5,B873,1))</f>
        <v>0</v>
      </c>
      <c r="AS873">
        <f t="shared" si="26"/>
        <v>35</v>
      </c>
      <c r="AT873" t="str">
        <f t="shared" si="27"/>
        <v>Punto red</v>
      </c>
    </row>
    <row r="874" spans="1:46">
      <c r="A874" t="s">
        <v>5492</v>
      </c>
      <c r="B874" t="s">
        <v>5493</v>
      </c>
      <c r="C874" s="18">
        <v>1.8114039553000001</v>
      </c>
      <c r="D874" t="s">
        <v>4401</v>
      </c>
      <c r="E874" t="s">
        <v>62</v>
      </c>
      <c r="F874" t="s">
        <v>4402</v>
      </c>
      <c r="G874" s="18">
        <v>0.84933891910000003</v>
      </c>
      <c r="H874" t="s">
        <v>64</v>
      </c>
      <c r="I874" t="s">
        <v>65</v>
      </c>
      <c r="J874" t="s">
        <v>70</v>
      </c>
      <c r="K874" s="18">
        <v>1.5808935004</v>
      </c>
      <c r="L874" t="s">
        <v>4403</v>
      </c>
      <c r="M874" t="s">
        <v>65</v>
      </c>
      <c r="N874" t="s">
        <v>4404</v>
      </c>
      <c r="O874" s="18">
        <v>4.5911601310999997</v>
      </c>
      <c r="P874" t="s">
        <v>67</v>
      </c>
      <c r="Q874" t="s">
        <v>62</v>
      </c>
      <c r="R874" t="s">
        <v>68</v>
      </c>
      <c r="S874" s="18">
        <v>0.85059259509999996</v>
      </c>
      <c r="T874" t="s">
        <v>69</v>
      </c>
      <c r="U874" t="s">
        <v>65</v>
      </c>
      <c r="V874" t="s">
        <v>70</v>
      </c>
      <c r="W874" s="18">
        <v>2.3617031594000002</v>
      </c>
      <c r="X874" t="s">
        <v>64</v>
      </c>
      <c r="Y874" t="s">
        <v>65</v>
      </c>
      <c r="Z874" t="s">
        <v>4213</v>
      </c>
      <c r="AA874" s="18">
        <v>0.84812748959999995</v>
      </c>
      <c r="AB874" t="s">
        <v>4405</v>
      </c>
      <c r="AC874" t="s">
        <v>62</v>
      </c>
      <c r="AD874" t="s">
        <v>4406</v>
      </c>
      <c r="AE874" s="18">
        <v>2.21027746E-2</v>
      </c>
      <c r="AF874" t="s">
        <v>5242</v>
      </c>
      <c r="AG874" t="s">
        <v>62</v>
      </c>
      <c r="AH874" t="s">
        <v>5243</v>
      </c>
      <c r="AI874" s="18">
        <v>0.35540029429999997</v>
      </c>
      <c r="AJ874" t="s">
        <v>5244</v>
      </c>
      <c r="AK874" t="s">
        <v>62</v>
      </c>
      <c r="AL874" t="s">
        <v>5245</v>
      </c>
      <c r="AM874" t="s">
        <v>5242</v>
      </c>
      <c r="AN874" t="s">
        <v>62</v>
      </c>
      <c r="AO874" t="s">
        <v>5243</v>
      </c>
      <c r="AP874" s="18">
        <v>2.21027746E-2</v>
      </c>
      <c r="AQ874" t="s">
        <v>123</v>
      </c>
      <c r="AR874" t="b">
        <f>ISNUMBER(SEARCH('Consulta Por Puntos Baloto'!$E$5,B874,1))</f>
        <v>0</v>
      </c>
      <c r="AS874">
        <f t="shared" si="26"/>
        <v>31</v>
      </c>
      <c r="AT874" t="str">
        <f t="shared" si="27"/>
        <v>Punto pago</v>
      </c>
    </row>
    <row r="875" spans="1:46">
      <c r="A875" t="s">
        <v>5494</v>
      </c>
      <c r="B875" t="s">
        <v>5495</v>
      </c>
      <c r="C875" s="18">
        <v>2.5430002744000002</v>
      </c>
      <c r="D875" t="s">
        <v>463</v>
      </c>
      <c r="E875" t="s">
        <v>128</v>
      </c>
      <c r="F875" t="s">
        <v>464</v>
      </c>
      <c r="G875" s="18">
        <v>0.75388278040000001</v>
      </c>
      <c r="H875" t="s">
        <v>64</v>
      </c>
      <c r="I875" t="s">
        <v>130</v>
      </c>
      <c r="J875" t="s">
        <v>2097</v>
      </c>
      <c r="K875" s="18">
        <v>1.8606772458</v>
      </c>
      <c r="L875" t="s">
        <v>64</v>
      </c>
      <c r="M875" t="s">
        <v>130</v>
      </c>
      <c r="N875" t="s">
        <v>466</v>
      </c>
      <c r="O875" s="18">
        <v>1.0863139794000001</v>
      </c>
      <c r="P875" t="s">
        <v>467</v>
      </c>
      <c r="Q875" t="s">
        <v>134</v>
      </c>
      <c r="R875" t="s">
        <v>468</v>
      </c>
      <c r="S875" s="18">
        <v>3.5424433592</v>
      </c>
      <c r="T875" t="s">
        <v>469</v>
      </c>
      <c r="U875" t="s">
        <v>130</v>
      </c>
      <c r="V875" t="s">
        <v>470</v>
      </c>
      <c r="W875" s="18">
        <v>3.0367900127</v>
      </c>
      <c r="X875" t="s">
        <v>745</v>
      </c>
      <c r="Y875" t="s">
        <v>130</v>
      </c>
      <c r="Z875" t="s">
        <v>746</v>
      </c>
      <c r="AA875" s="18">
        <v>1.4301994817000001</v>
      </c>
      <c r="AB875" s="19" t="s">
        <v>473</v>
      </c>
      <c r="AC875" t="s">
        <v>128</v>
      </c>
      <c r="AD875" t="s">
        <v>474</v>
      </c>
      <c r="AE875" s="18">
        <v>0.2206427594</v>
      </c>
      <c r="AF875" t="s">
        <v>2130</v>
      </c>
      <c r="AG875" t="s">
        <v>143</v>
      </c>
      <c r="AH875" t="s">
        <v>2131</v>
      </c>
      <c r="AI875" s="18">
        <v>0.1017220688</v>
      </c>
      <c r="AJ875" t="s">
        <v>5496</v>
      </c>
      <c r="AK875" t="s">
        <v>134</v>
      </c>
      <c r="AL875" t="s">
        <v>5497</v>
      </c>
      <c r="AM875" t="s">
        <v>5496</v>
      </c>
      <c r="AN875" t="s">
        <v>134</v>
      </c>
      <c r="AO875" t="s">
        <v>5497</v>
      </c>
      <c r="AP875" s="18">
        <v>0.1017220688</v>
      </c>
      <c r="AQ875" t="s">
        <v>123</v>
      </c>
      <c r="AR875" t="b">
        <f>ISNUMBER(SEARCH('Consulta Por Puntos Baloto'!$E$5,B875,1))</f>
        <v>0</v>
      </c>
      <c r="AS875">
        <f t="shared" si="26"/>
        <v>35</v>
      </c>
      <c r="AT875" t="str">
        <f t="shared" si="27"/>
        <v>Punto red</v>
      </c>
    </row>
    <row r="876" spans="1:46">
      <c r="A876" t="s">
        <v>5498</v>
      </c>
      <c r="B876" t="s">
        <v>5499</v>
      </c>
      <c r="C876" s="18">
        <v>5.8120033984999999</v>
      </c>
      <c r="D876" t="s">
        <v>541</v>
      </c>
      <c r="E876" t="s">
        <v>128</v>
      </c>
      <c r="F876" t="s">
        <v>542</v>
      </c>
      <c r="G876" s="18">
        <v>0.42221047</v>
      </c>
      <c r="H876" t="s">
        <v>64</v>
      </c>
      <c r="I876" t="s">
        <v>130</v>
      </c>
      <c r="J876" t="s">
        <v>517</v>
      </c>
      <c r="K876" s="18">
        <v>2.0934353521000002</v>
      </c>
      <c r="L876" t="s">
        <v>64</v>
      </c>
      <c r="M876" t="s">
        <v>130</v>
      </c>
      <c r="N876" t="s">
        <v>512</v>
      </c>
      <c r="O876" s="18">
        <v>5.7217483706000003</v>
      </c>
      <c r="P876" t="s">
        <v>513</v>
      </c>
      <c r="Q876" t="s">
        <v>509</v>
      </c>
      <c r="R876" t="s">
        <v>514</v>
      </c>
      <c r="S876" s="18">
        <v>3.3124859291000002</v>
      </c>
      <c r="T876" t="s">
        <v>371</v>
      </c>
      <c r="U876" t="s">
        <v>130</v>
      </c>
      <c r="V876" t="s">
        <v>372</v>
      </c>
      <c r="W876" s="18">
        <v>0.42221047</v>
      </c>
      <c r="X876" t="s">
        <v>64</v>
      </c>
      <c r="Y876" t="s">
        <v>130</v>
      </c>
      <c r="Z876" t="s">
        <v>517</v>
      </c>
      <c r="AA876" s="18">
        <v>3.4045215007</v>
      </c>
      <c r="AB876" s="19" t="s">
        <v>963</v>
      </c>
      <c r="AC876" t="s">
        <v>128</v>
      </c>
      <c r="AD876" t="s">
        <v>964</v>
      </c>
      <c r="AE876" s="18">
        <v>2.2483945500000001E-2</v>
      </c>
      <c r="AF876" t="s">
        <v>5500</v>
      </c>
      <c r="AG876" t="s">
        <v>143</v>
      </c>
      <c r="AH876" t="s">
        <v>5501</v>
      </c>
      <c r="AI876" s="18">
        <v>8.4357870000000001E-3</v>
      </c>
      <c r="AJ876" t="s">
        <v>5502</v>
      </c>
      <c r="AK876" t="s">
        <v>134</v>
      </c>
      <c r="AL876" t="s">
        <v>5503</v>
      </c>
      <c r="AM876" t="s">
        <v>5502</v>
      </c>
      <c r="AN876" t="s">
        <v>134</v>
      </c>
      <c r="AO876" t="s">
        <v>5503</v>
      </c>
      <c r="AP876" s="18">
        <v>8.4357870000000001E-3</v>
      </c>
      <c r="AQ876" t="s">
        <v>123</v>
      </c>
      <c r="AR876" t="b">
        <f>ISNUMBER(SEARCH('Consulta Por Puntos Baloto'!$E$5,B876,1))</f>
        <v>0</v>
      </c>
      <c r="AS876">
        <f t="shared" si="26"/>
        <v>35</v>
      </c>
      <c r="AT876" t="str">
        <f t="shared" si="27"/>
        <v>Punto red</v>
      </c>
    </row>
    <row r="877" spans="1:46">
      <c r="A877" t="s">
        <v>5504</v>
      </c>
      <c r="B877" t="s">
        <v>5505</v>
      </c>
      <c r="C877" s="18">
        <v>56.964924936300001</v>
      </c>
      <c r="D877" t="s">
        <v>1420</v>
      </c>
      <c r="E877" t="s">
        <v>128</v>
      </c>
      <c r="F877" t="s">
        <v>1421</v>
      </c>
      <c r="G877" s="18">
        <v>56.344187532100001</v>
      </c>
      <c r="H877" t="s">
        <v>64</v>
      </c>
      <c r="I877" t="s">
        <v>130</v>
      </c>
      <c r="J877" t="s">
        <v>5506</v>
      </c>
      <c r="K877" s="18">
        <v>56.964924936300001</v>
      </c>
      <c r="L877" t="s">
        <v>64</v>
      </c>
      <c r="M877" t="s">
        <v>130</v>
      </c>
      <c r="N877" t="s">
        <v>1424</v>
      </c>
      <c r="O877" s="18">
        <v>56.938798714699999</v>
      </c>
      <c r="P877" t="s">
        <v>1425</v>
      </c>
      <c r="Q877" t="s">
        <v>134</v>
      </c>
      <c r="R877" t="s">
        <v>1426</v>
      </c>
      <c r="S877" s="18">
        <v>57.663581557100002</v>
      </c>
      <c r="T877" t="s">
        <v>807</v>
      </c>
      <c r="U877" t="s">
        <v>130</v>
      </c>
      <c r="V877" t="s">
        <v>808</v>
      </c>
      <c r="W877" s="18">
        <v>56.569181170199997</v>
      </c>
      <c r="X877" t="s">
        <v>64</v>
      </c>
      <c r="Y877" t="s">
        <v>130</v>
      </c>
      <c r="Z877" t="s">
        <v>3477</v>
      </c>
      <c r="AA877" s="18">
        <v>56.964924936300001</v>
      </c>
      <c r="AB877" s="19" t="s">
        <v>1428</v>
      </c>
      <c r="AC877" t="s">
        <v>128</v>
      </c>
      <c r="AD877" t="s">
        <v>1429</v>
      </c>
      <c r="AE877" s="18">
        <v>33.603371450899999</v>
      </c>
      <c r="AF877" t="s">
        <v>5507</v>
      </c>
      <c r="AG877" t="s">
        <v>5508</v>
      </c>
      <c r="AH877" t="s">
        <v>5509</v>
      </c>
      <c r="AI877" s="18">
        <v>5.7236341014000001</v>
      </c>
      <c r="AJ877" t="s">
        <v>5510</v>
      </c>
      <c r="AK877" t="s">
        <v>5511</v>
      </c>
      <c r="AL877" t="s">
        <v>5512</v>
      </c>
      <c r="AM877" t="s">
        <v>5510</v>
      </c>
      <c r="AN877" t="s">
        <v>5511</v>
      </c>
      <c r="AO877" t="s">
        <v>5512</v>
      </c>
      <c r="AP877" s="18">
        <v>5.7236341014000001</v>
      </c>
      <c r="AQ877" t="s">
        <v>123</v>
      </c>
      <c r="AR877" t="b">
        <f>ISNUMBER(SEARCH('Consulta Por Puntos Baloto'!$E$5,B877,1))</f>
        <v>0</v>
      </c>
      <c r="AS877">
        <f t="shared" si="26"/>
        <v>35</v>
      </c>
      <c r="AT877" t="str">
        <f t="shared" si="27"/>
        <v>Punto red</v>
      </c>
    </row>
    <row r="878" spans="1:46">
      <c r="A878" t="s">
        <v>5513</v>
      </c>
      <c r="B878" t="s">
        <v>5514</v>
      </c>
      <c r="C878" s="18">
        <v>2.5744103838000001</v>
      </c>
      <c r="D878" t="s">
        <v>4401</v>
      </c>
      <c r="E878" t="s">
        <v>62</v>
      </c>
      <c r="F878" t="s">
        <v>4402</v>
      </c>
      <c r="G878" s="18">
        <v>2.3295712494999998</v>
      </c>
      <c r="H878" t="s">
        <v>73</v>
      </c>
      <c r="I878" t="s">
        <v>65</v>
      </c>
      <c r="J878" t="s">
        <v>5515</v>
      </c>
      <c r="K878" s="18">
        <v>2.8539635146000002</v>
      </c>
      <c r="L878" t="s">
        <v>4403</v>
      </c>
      <c r="M878" t="s">
        <v>65</v>
      </c>
      <c r="N878" t="s">
        <v>4404</v>
      </c>
      <c r="O878" s="18">
        <v>5.8997346158999999</v>
      </c>
      <c r="P878" t="s">
        <v>67</v>
      </c>
      <c r="Q878" t="s">
        <v>62</v>
      </c>
      <c r="R878" t="s">
        <v>68</v>
      </c>
      <c r="S878" s="18">
        <v>2.8557920675999999</v>
      </c>
      <c r="T878" t="s">
        <v>69</v>
      </c>
      <c r="U878" t="s">
        <v>65</v>
      </c>
      <c r="V878" t="s">
        <v>70</v>
      </c>
      <c r="W878" s="18">
        <v>3.7759460792000001</v>
      </c>
      <c r="X878" t="s">
        <v>71</v>
      </c>
      <c r="Y878" t="s">
        <v>65</v>
      </c>
      <c r="Z878" t="s">
        <v>72</v>
      </c>
      <c r="AA878" s="18">
        <v>2.3330736129999998</v>
      </c>
      <c r="AB878" t="s">
        <v>73</v>
      </c>
      <c r="AC878" t="s">
        <v>62</v>
      </c>
      <c r="AD878" t="s">
        <v>74</v>
      </c>
      <c r="AE878" s="18">
        <v>1.9337304E-3</v>
      </c>
      <c r="AF878" t="s">
        <v>5516</v>
      </c>
      <c r="AG878" t="s">
        <v>62</v>
      </c>
      <c r="AH878" t="s">
        <v>5517</v>
      </c>
      <c r="AI878" s="18">
        <v>2.2182515699999999E-2</v>
      </c>
      <c r="AJ878" t="s">
        <v>5518</v>
      </c>
      <c r="AK878" t="s">
        <v>62</v>
      </c>
      <c r="AL878" t="s">
        <v>5519</v>
      </c>
      <c r="AM878" t="s">
        <v>5516</v>
      </c>
      <c r="AN878" t="s">
        <v>62</v>
      </c>
      <c r="AO878" t="s">
        <v>5517</v>
      </c>
      <c r="AP878" s="18">
        <v>1.9337304E-3</v>
      </c>
      <c r="AQ878" t="s">
        <v>123</v>
      </c>
      <c r="AR878" t="b">
        <f>ISNUMBER(SEARCH('Consulta Por Puntos Baloto'!$E$5,B878,1))</f>
        <v>0</v>
      </c>
      <c r="AS878">
        <f t="shared" si="26"/>
        <v>31</v>
      </c>
      <c r="AT878" t="str">
        <f t="shared" si="27"/>
        <v>Punto pago</v>
      </c>
    </row>
    <row r="879" spans="1:46">
      <c r="A879" t="s">
        <v>5520</v>
      </c>
      <c r="B879" t="s">
        <v>5521</v>
      </c>
      <c r="C879" s="18">
        <v>6.4012221253000003</v>
      </c>
      <c r="D879" t="s">
        <v>61</v>
      </c>
      <c r="E879" t="s">
        <v>62</v>
      </c>
      <c r="F879" t="s">
        <v>63</v>
      </c>
      <c r="G879" s="18">
        <v>6.6902053784</v>
      </c>
      <c r="H879" t="s">
        <v>64</v>
      </c>
      <c r="I879" t="s">
        <v>65</v>
      </c>
      <c r="J879" t="s">
        <v>66</v>
      </c>
      <c r="K879" s="18">
        <v>6.7010317259000001</v>
      </c>
      <c r="L879" t="s">
        <v>64</v>
      </c>
      <c r="M879" t="s">
        <v>65</v>
      </c>
      <c r="N879" t="s">
        <v>66</v>
      </c>
      <c r="O879" s="18">
        <v>8.0480062943000004</v>
      </c>
      <c r="P879" t="s">
        <v>67</v>
      </c>
      <c r="Q879" t="s">
        <v>62</v>
      </c>
      <c r="R879" t="s">
        <v>68</v>
      </c>
      <c r="S879" s="18">
        <v>7.8197523856000002</v>
      </c>
      <c r="T879" t="s">
        <v>69</v>
      </c>
      <c r="U879" t="s">
        <v>65</v>
      </c>
      <c r="V879" t="s">
        <v>70</v>
      </c>
      <c r="W879" s="18">
        <v>8.0462826415999995</v>
      </c>
      <c r="X879" t="s">
        <v>276</v>
      </c>
      <c r="Y879" t="s">
        <v>65</v>
      </c>
      <c r="Z879" t="s">
        <v>277</v>
      </c>
      <c r="AA879" s="18">
        <v>7.5108456238999999</v>
      </c>
      <c r="AB879" t="s">
        <v>73</v>
      </c>
      <c r="AC879" t="s">
        <v>62</v>
      </c>
      <c r="AD879" t="s">
        <v>74</v>
      </c>
      <c r="AE879" s="18">
        <v>0.24277918170000001</v>
      </c>
      <c r="AF879" t="s">
        <v>5522</v>
      </c>
      <c r="AG879" t="s">
        <v>62</v>
      </c>
      <c r="AH879" t="s">
        <v>5523</v>
      </c>
      <c r="AI879" s="18">
        <v>0.99245801759999996</v>
      </c>
      <c r="AJ879" t="s">
        <v>5524</v>
      </c>
      <c r="AK879" t="s">
        <v>62</v>
      </c>
      <c r="AL879" t="s">
        <v>5525</v>
      </c>
      <c r="AM879" t="s">
        <v>5522</v>
      </c>
      <c r="AN879" t="s">
        <v>62</v>
      </c>
      <c r="AO879" t="s">
        <v>5523</v>
      </c>
      <c r="AP879" s="18">
        <v>0.24277918170000001</v>
      </c>
      <c r="AQ879" t="s">
        <v>123</v>
      </c>
      <c r="AR879" t="b">
        <f>ISNUMBER(SEARCH('Consulta Por Puntos Baloto'!$E$5,B879,1))</f>
        <v>0</v>
      </c>
      <c r="AS879">
        <f t="shared" si="26"/>
        <v>31</v>
      </c>
      <c r="AT879" t="str">
        <f t="shared" si="27"/>
        <v>Punto pago</v>
      </c>
    </row>
    <row r="880" spans="1:46">
      <c r="A880" t="s">
        <v>5526</v>
      </c>
      <c r="B880" t="s">
        <v>5527</v>
      </c>
      <c r="C880" s="18">
        <v>1.9731752000000002E-2</v>
      </c>
      <c r="D880" t="s">
        <v>5528</v>
      </c>
      <c r="E880" t="s">
        <v>5529</v>
      </c>
      <c r="F880" t="s">
        <v>5530</v>
      </c>
      <c r="G880" s="18">
        <v>88.998274427499993</v>
      </c>
      <c r="H880" t="s">
        <v>64</v>
      </c>
      <c r="I880" t="s">
        <v>107</v>
      </c>
      <c r="J880" t="s">
        <v>108</v>
      </c>
      <c r="K880" s="18">
        <v>88.998274427499993</v>
      </c>
      <c r="L880" t="s">
        <v>64</v>
      </c>
      <c r="M880" t="s">
        <v>107</v>
      </c>
      <c r="N880" t="s">
        <v>108</v>
      </c>
      <c r="O880" s="18">
        <v>60.287306282300001</v>
      </c>
      <c r="P880" t="s">
        <v>4733</v>
      </c>
      <c r="Q880" t="s">
        <v>4734</v>
      </c>
      <c r="R880" t="s">
        <v>4735</v>
      </c>
      <c r="S880" s="18">
        <v>165.14502992460001</v>
      </c>
      <c r="T880" t="s">
        <v>253</v>
      </c>
      <c r="U880" t="s">
        <v>65</v>
      </c>
      <c r="V880" t="s">
        <v>254</v>
      </c>
      <c r="W880" s="18">
        <v>164.03855186210001</v>
      </c>
      <c r="X880" t="s">
        <v>276</v>
      </c>
      <c r="Y880" t="s">
        <v>65</v>
      </c>
      <c r="Z880" t="s">
        <v>277</v>
      </c>
      <c r="AA880" s="18">
        <v>89.7162351626</v>
      </c>
      <c r="AB880" t="s">
        <v>115</v>
      </c>
      <c r="AC880" t="s">
        <v>103</v>
      </c>
      <c r="AD880" t="s">
        <v>116</v>
      </c>
      <c r="AE880" s="18">
        <v>3.1572131999999999E-3</v>
      </c>
      <c r="AF880" t="s">
        <v>5531</v>
      </c>
      <c r="AG880" t="s">
        <v>5529</v>
      </c>
      <c r="AH880" t="s">
        <v>5532</v>
      </c>
      <c r="AI880" s="18">
        <v>5.6125834999999997E-3</v>
      </c>
      <c r="AJ880" t="s">
        <v>5533</v>
      </c>
      <c r="AK880" t="s">
        <v>5534</v>
      </c>
      <c r="AL880" t="s">
        <v>5535</v>
      </c>
      <c r="AM880" t="s">
        <v>5531</v>
      </c>
      <c r="AN880" t="s">
        <v>5529</v>
      </c>
      <c r="AO880" t="s">
        <v>5532</v>
      </c>
      <c r="AP880" s="18">
        <v>3.1572131999999999E-3</v>
      </c>
      <c r="AQ880" t="s">
        <v>123</v>
      </c>
      <c r="AR880" t="b">
        <f>ISNUMBER(SEARCH('Consulta Por Puntos Baloto'!$E$5,B880,1))</f>
        <v>0</v>
      </c>
      <c r="AS880">
        <f t="shared" si="26"/>
        <v>31</v>
      </c>
      <c r="AT880" t="str">
        <f t="shared" si="27"/>
        <v>Punto pago</v>
      </c>
    </row>
    <row r="881" spans="1:46">
      <c r="A881" t="s">
        <v>5536</v>
      </c>
      <c r="B881" t="s">
        <v>5537</v>
      </c>
      <c r="C881" s="18">
        <v>2.6233295037</v>
      </c>
      <c r="D881" t="s">
        <v>61</v>
      </c>
      <c r="E881" t="s">
        <v>62</v>
      </c>
      <c r="F881" t="s">
        <v>63</v>
      </c>
      <c r="G881" s="18">
        <v>2.2443804413000001</v>
      </c>
      <c r="H881" t="s">
        <v>73</v>
      </c>
      <c r="I881" t="s">
        <v>65</v>
      </c>
      <c r="J881" t="s">
        <v>5515</v>
      </c>
      <c r="K881" s="18">
        <v>3.1505781985999999</v>
      </c>
      <c r="L881" t="s">
        <v>4403</v>
      </c>
      <c r="M881" t="s">
        <v>65</v>
      </c>
      <c r="N881" t="s">
        <v>4404</v>
      </c>
      <c r="O881" s="18">
        <v>6.8009480831999998</v>
      </c>
      <c r="P881" t="s">
        <v>67</v>
      </c>
      <c r="Q881" t="s">
        <v>62</v>
      </c>
      <c r="R881" t="s">
        <v>68</v>
      </c>
      <c r="S881" s="18">
        <v>3.4247428744000001</v>
      </c>
      <c r="T881" t="s">
        <v>69</v>
      </c>
      <c r="U881" t="s">
        <v>65</v>
      </c>
      <c r="V881" t="s">
        <v>70</v>
      </c>
      <c r="W881" s="18">
        <v>3.1408034343</v>
      </c>
      <c r="X881" t="s">
        <v>71</v>
      </c>
      <c r="Y881" t="s">
        <v>65</v>
      </c>
      <c r="Z881" t="s">
        <v>72</v>
      </c>
      <c r="AA881" s="18">
        <v>2.2424486933000001</v>
      </c>
      <c r="AB881" t="s">
        <v>73</v>
      </c>
      <c r="AC881" t="s">
        <v>62</v>
      </c>
      <c r="AD881" t="s">
        <v>74</v>
      </c>
      <c r="AE881" s="18">
        <v>0.11840947089999999</v>
      </c>
      <c r="AF881" t="s">
        <v>5538</v>
      </c>
      <c r="AG881" t="s">
        <v>62</v>
      </c>
      <c r="AH881" t="s">
        <v>5539</v>
      </c>
      <c r="AI881" s="18">
        <v>0.14773676569999999</v>
      </c>
      <c r="AJ881" t="s">
        <v>329</v>
      </c>
      <c r="AK881" t="s">
        <v>62</v>
      </c>
      <c r="AL881" t="s">
        <v>5540</v>
      </c>
      <c r="AM881" t="s">
        <v>5538</v>
      </c>
      <c r="AN881" t="s">
        <v>62</v>
      </c>
      <c r="AO881" t="s">
        <v>5539</v>
      </c>
      <c r="AP881" s="18">
        <v>0.11840947089999999</v>
      </c>
      <c r="AQ881" t="s">
        <v>123</v>
      </c>
      <c r="AR881" t="b">
        <f>ISNUMBER(SEARCH('Consulta Por Puntos Baloto'!$E$5,B881,1))</f>
        <v>0</v>
      </c>
      <c r="AS881">
        <f t="shared" si="26"/>
        <v>31</v>
      </c>
      <c r="AT881" t="str">
        <f t="shared" si="27"/>
        <v>Punto pago</v>
      </c>
    </row>
    <row r="882" spans="1:46">
      <c r="A882" t="s">
        <v>5541</v>
      </c>
      <c r="B882" t="s">
        <v>5542</v>
      </c>
      <c r="C882" s="18">
        <v>22.852918495699999</v>
      </c>
      <c r="D882" t="s">
        <v>1689</v>
      </c>
      <c r="E882" t="s">
        <v>1690</v>
      </c>
      <c r="F882" t="s">
        <v>1691</v>
      </c>
      <c r="G882" s="18">
        <v>19.770138894399999</v>
      </c>
      <c r="H882" t="s">
        <v>64</v>
      </c>
      <c r="I882" t="s">
        <v>105</v>
      </c>
      <c r="J882" t="s">
        <v>106</v>
      </c>
      <c r="K882" s="18">
        <v>75.377034924</v>
      </c>
      <c r="L882" t="s">
        <v>64</v>
      </c>
      <c r="M882" t="s">
        <v>130</v>
      </c>
      <c r="N882" t="s">
        <v>132</v>
      </c>
      <c r="O882" s="18">
        <v>74.125907257600005</v>
      </c>
      <c r="P882" t="s">
        <v>133</v>
      </c>
      <c r="Q882" t="s">
        <v>134</v>
      </c>
      <c r="R882" t="s">
        <v>135</v>
      </c>
      <c r="S882" s="18">
        <v>76.568543750000003</v>
      </c>
      <c r="T882" t="s">
        <v>136</v>
      </c>
      <c r="U882" t="s">
        <v>130</v>
      </c>
      <c r="V882" t="s">
        <v>137</v>
      </c>
      <c r="W882" s="18">
        <v>19.929054967100001</v>
      </c>
      <c r="X882" t="s">
        <v>64</v>
      </c>
      <c r="Y882" t="s">
        <v>114</v>
      </c>
      <c r="Z882" t="s">
        <v>106</v>
      </c>
      <c r="AA882" s="18">
        <v>21.6711211541</v>
      </c>
      <c r="AB882" s="19" t="s">
        <v>3348</v>
      </c>
      <c r="AC882" t="s">
        <v>1690</v>
      </c>
      <c r="AD882" s="19" t="s">
        <v>5358</v>
      </c>
      <c r="AE882" s="18">
        <v>1.8333579400000001E-2</v>
      </c>
      <c r="AF882" t="s">
        <v>5543</v>
      </c>
      <c r="AG882" t="s">
        <v>5360</v>
      </c>
      <c r="AH882" t="s">
        <v>5544</v>
      </c>
      <c r="AI882" s="18">
        <v>9.7756662999999994E-3</v>
      </c>
      <c r="AJ882" t="s">
        <v>5545</v>
      </c>
      <c r="AK882" t="s">
        <v>5363</v>
      </c>
      <c r="AL882" t="s">
        <v>5546</v>
      </c>
      <c r="AM882" t="s">
        <v>5545</v>
      </c>
      <c r="AN882" t="s">
        <v>5363</v>
      </c>
      <c r="AO882" t="s">
        <v>5546</v>
      </c>
      <c r="AP882" s="18">
        <v>9.7756662999999994E-3</v>
      </c>
      <c r="AQ882" t="s">
        <v>123</v>
      </c>
      <c r="AR882" t="b">
        <f>ISNUMBER(SEARCH('Consulta Por Puntos Baloto'!$E$5,B882,1))</f>
        <v>0</v>
      </c>
      <c r="AS882">
        <f t="shared" si="26"/>
        <v>35</v>
      </c>
      <c r="AT882" t="str">
        <f t="shared" si="27"/>
        <v>Punto red</v>
      </c>
    </row>
    <row r="883" spans="1:46">
      <c r="A883" t="s">
        <v>5547</v>
      </c>
      <c r="B883" t="s">
        <v>5548</v>
      </c>
      <c r="C883" s="18">
        <v>1.2821028187000001</v>
      </c>
      <c r="D883" t="s">
        <v>4869</v>
      </c>
      <c r="E883" t="s">
        <v>4106</v>
      </c>
      <c r="F883" t="s">
        <v>4870</v>
      </c>
      <c r="G883" s="18">
        <v>1.3401477862</v>
      </c>
      <c r="H883" t="s">
        <v>64</v>
      </c>
      <c r="I883" t="s">
        <v>4029</v>
      </c>
      <c r="J883" t="s">
        <v>4030</v>
      </c>
      <c r="K883" s="18">
        <v>1.3360642766999999</v>
      </c>
      <c r="L883" t="s">
        <v>64</v>
      </c>
      <c r="M883" t="s">
        <v>4029</v>
      </c>
      <c r="N883" t="s">
        <v>4030</v>
      </c>
      <c r="O883" s="18">
        <v>57.859387977300003</v>
      </c>
      <c r="P883" t="s">
        <v>4031</v>
      </c>
      <c r="Q883" t="s">
        <v>4025</v>
      </c>
      <c r="R883" t="s">
        <v>4032</v>
      </c>
      <c r="S883" s="18">
        <v>123.4586762465</v>
      </c>
      <c r="T883" t="s">
        <v>227</v>
      </c>
      <c r="U883" t="s">
        <v>228</v>
      </c>
      <c r="V883" t="s">
        <v>229</v>
      </c>
      <c r="W883" s="18">
        <v>0.16305391629999999</v>
      </c>
      <c r="X883" t="s">
        <v>4103</v>
      </c>
      <c r="Y883" t="s">
        <v>4029</v>
      </c>
      <c r="Z883" t="s">
        <v>4104</v>
      </c>
      <c r="AA883" s="18">
        <v>0.51370810950000001</v>
      </c>
      <c r="AB883" t="s">
        <v>5549</v>
      </c>
      <c r="AC883" t="s">
        <v>4106</v>
      </c>
      <c r="AD883" t="s">
        <v>5550</v>
      </c>
      <c r="AE883" s="18">
        <v>0.1854320653</v>
      </c>
      <c r="AF883" t="s">
        <v>5551</v>
      </c>
      <c r="AG883" t="s">
        <v>4106</v>
      </c>
      <c r="AH883" t="s">
        <v>5552</v>
      </c>
      <c r="AI883" s="18">
        <v>6.3923716800000002E-2</v>
      </c>
      <c r="AJ883" t="s">
        <v>349</v>
      </c>
      <c r="AK883" t="s">
        <v>4106</v>
      </c>
      <c r="AL883" t="s">
        <v>5553</v>
      </c>
      <c r="AM883" t="s">
        <v>349</v>
      </c>
      <c r="AN883" t="s">
        <v>4106</v>
      </c>
      <c r="AO883" t="s">
        <v>5553</v>
      </c>
      <c r="AP883" s="18">
        <v>6.3923716800000002E-2</v>
      </c>
      <c r="AQ883" t="s">
        <v>123</v>
      </c>
      <c r="AR883" t="b">
        <f>ISNUMBER(SEARCH('Consulta Por Puntos Baloto'!$E$5,B883,1))</f>
        <v>0</v>
      </c>
      <c r="AS883">
        <f t="shared" si="26"/>
        <v>35</v>
      </c>
      <c r="AT883" t="str">
        <f t="shared" si="27"/>
        <v>Punto red</v>
      </c>
    </row>
    <row r="884" spans="1:46">
      <c r="A884" t="s">
        <v>5554</v>
      </c>
      <c r="B884" t="s">
        <v>5555</v>
      </c>
      <c r="C884" s="18">
        <v>2.4540353899</v>
      </c>
      <c r="D884" t="s">
        <v>463</v>
      </c>
      <c r="E884" t="s">
        <v>128</v>
      </c>
      <c r="F884" t="s">
        <v>464</v>
      </c>
      <c r="G884" s="18">
        <v>0.3264703907</v>
      </c>
      <c r="H884" t="s">
        <v>2089</v>
      </c>
      <c r="I884" t="s">
        <v>130</v>
      </c>
      <c r="J884" t="s">
        <v>2090</v>
      </c>
      <c r="K884" s="18">
        <v>1.0792228473000001</v>
      </c>
      <c r="L884" t="s">
        <v>64</v>
      </c>
      <c r="M884" t="s">
        <v>130</v>
      </c>
      <c r="N884" t="s">
        <v>466</v>
      </c>
      <c r="O884" s="18">
        <v>1.2979552007999999</v>
      </c>
      <c r="P884" t="s">
        <v>467</v>
      </c>
      <c r="Q884" t="s">
        <v>134</v>
      </c>
      <c r="R884" t="s">
        <v>468</v>
      </c>
      <c r="S884" s="18">
        <v>4.2994279225999996</v>
      </c>
      <c r="T884" t="s">
        <v>469</v>
      </c>
      <c r="U884" t="s">
        <v>130</v>
      </c>
      <c r="V884" t="s">
        <v>470</v>
      </c>
      <c r="W884" s="18">
        <v>1.813877924</v>
      </c>
      <c r="X884" t="s">
        <v>745</v>
      </c>
      <c r="Y884" t="s">
        <v>130</v>
      </c>
      <c r="Z884" t="s">
        <v>746</v>
      </c>
      <c r="AA884" s="18">
        <v>0.3264703907</v>
      </c>
      <c r="AB884" s="19" t="s">
        <v>473</v>
      </c>
      <c r="AC884" t="s">
        <v>128</v>
      </c>
      <c r="AD884" t="s">
        <v>474</v>
      </c>
      <c r="AE884" s="18">
        <v>0.2187447602</v>
      </c>
      <c r="AF884" t="s">
        <v>5556</v>
      </c>
      <c r="AG884" t="s">
        <v>143</v>
      </c>
      <c r="AH884" t="s">
        <v>5557</v>
      </c>
      <c r="AI884" s="18">
        <v>4.8619669300000001E-2</v>
      </c>
      <c r="AJ884" t="s">
        <v>5558</v>
      </c>
      <c r="AK884" t="s">
        <v>134</v>
      </c>
      <c r="AL884" t="s">
        <v>5559</v>
      </c>
      <c r="AM884" t="s">
        <v>5558</v>
      </c>
      <c r="AN884" t="s">
        <v>134</v>
      </c>
      <c r="AO884" t="s">
        <v>5559</v>
      </c>
      <c r="AP884" s="18">
        <v>4.8619669300000001E-2</v>
      </c>
      <c r="AQ884" t="s">
        <v>4218</v>
      </c>
      <c r="AR884" t="b">
        <f>ISNUMBER(SEARCH('Consulta Por Puntos Baloto'!$E$5,B884,1))</f>
        <v>0</v>
      </c>
      <c r="AS884">
        <f t="shared" si="26"/>
        <v>35</v>
      </c>
      <c r="AT884" t="str">
        <f t="shared" si="27"/>
        <v>Punto red</v>
      </c>
    </row>
    <row r="885" spans="1:46">
      <c r="A885" t="s">
        <v>5560</v>
      </c>
      <c r="B885" t="s">
        <v>5561</v>
      </c>
      <c r="C885" s="18">
        <v>1.2635086286999999</v>
      </c>
      <c r="D885" t="s">
        <v>541</v>
      </c>
      <c r="E885" t="s">
        <v>128</v>
      </c>
      <c r="F885" t="s">
        <v>542</v>
      </c>
      <c r="G885" s="18">
        <v>1.1301821301999999</v>
      </c>
      <c r="H885" t="s">
        <v>64</v>
      </c>
      <c r="I885" t="s">
        <v>130</v>
      </c>
      <c r="J885" t="s">
        <v>370</v>
      </c>
      <c r="K885" s="18">
        <v>1.1301821301999999</v>
      </c>
      <c r="L885" t="s">
        <v>64</v>
      </c>
      <c r="M885" t="s">
        <v>130</v>
      </c>
      <c r="N885" t="s">
        <v>370</v>
      </c>
      <c r="O885" s="18">
        <v>2.2148733103999998</v>
      </c>
      <c r="P885" t="s">
        <v>133</v>
      </c>
      <c r="Q885" t="s">
        <v>134</v>
      </c>
      <c r="R885" t="s">
        <v>135</v>
      </c>
      <c r="S885" s="18">
        <v>1.5868899994000001</v>
      </c>
      <c r="T885" t="s">
        <v>371</v>
      </c>
      <c r="U885" t="s">
        <v>130</v>
      </c>
      <c r="V885" t="s">
        <v>372</v>
      </c>
      <c r="W885" s="18">
        <v>2.3048185652000002</v>
      </c>
      <c r="X885" t="s">
        <v>64</v>
      </c>
      <c r="Y885" t="s">
        <v>130</v>
      </c>
      <c r="Z885" t="s">
        <v>373</v>
      </c>
      <c r="AA885" s="18">
        <v>1.1528049798</v>
      </c>
      <c r="AB885" s="19" t="s">
        <v>963</v>
      </c>
      <c r="AC885" t="s">
        <v>128</v>
      </c>
      <c r="AD885" t="s">
        <v>964</v>
      </c>
      <c r="AE885" s="18">
        <v>0.27800031069999998</v>
      </c>
      <c r="AF885" t="s">
        <v>5562</v>
      </c>
      <c r="AG885" t="s">
        <v>143</v>
      </c>
      <c r="AH885" t="s">
        <v>5563</v>
      </c>
      <c r="AI885" s="18">
        <v>0.44004928729999998</v>
      </c>
      <c r="AJ885" t="s">
        <v>3073</v>
      </c>
      <c r="AK885" t="s">
        <v>134</v>
      </c>
      <c r="AL885" t="s">
        <v>3074</v>
      </c>
      <c r="AM885" t="s">
        <v>5562</v>
      </c>
      <c r="AN885" t="s">
        <v>143</v>
      </c>
      <c r="AO885" t="s">
        <v>5563</v>
      </c>
      <c r="AP885" s="18">
        <v>0.27800031069999998</v>
      </c>
      <c r="AQ885" t="s">
        <v>123</v>
      </c>
      <c r="AR885" t="b">
        <f>ISNUMBER(SEARCH('Consulta Por Puntos Baloto'!$E$5,B885,1))</f>
        <v>0</v>
      </c>
      <c r="AS885">
        <f t="shared" si="26"/>
        <v>31</v>
      </c>
      <c r="AT885" t="str">
        <f t="shared" si="27"/>
        <v>Punto pago</v>
      </c>
    </row>
    <row r="886" spans="1:46">
      <c r="A886" t="s">
        <v>5564</v>
      </c>
      <c r="B886" t="s">
        <v>5565</v>
      </c>
      <c r="C886" s="18">
        <v>2.4411757280000002</v>
      </c>
      <c r="D886" t="s">
        <v>1083</v>
      </c>
      <c r="E886" t="s">
        <v>128</v>
      </c>
      <c r="F886" t="s">
        <v>1084</v>
      </c>
      <c r="G886" s="18">
        <v>3.3999999999999998E-9</v>
      </c>
      <c r="H886" t="s">
        <v>64</v>
      </c>
      <c r="I886" t="s">
        <v>130</v>
      </c>
      <c r="J886" t="s">
        <v>5566</v>
      </c>
      <c r="K886" s="18">
        <v>0.55194311419999997</v>
      </c>
      <c r="L886" t="s">
        <v>64</v>
      </c>
      <c r="M886" t="s">
        <v>130</v>
      </c>
      <c r="N886" t="s">
        <v>1085</v>
      </c>
      <c r="O886" s="18">
        <v>1.3959682228000001</v>
      </c>
      <c r="P886" t="s">
        <v>699</v>
      </c>
      <c r="Q886" t="s">
        <v>134</v>
      </c>
      <c r="R886" t="s">
        <v>700</v>
      </c>
      <c r="S886" s="18">
        <v>3.7347597877999998</v>
      </c>
      <c r="T886" t="s">
        <v>1086</v>
      </c>
      <c r="U886" t="s">
        <v>130</v>
      </c>
      <c r="V886" t="s">
        <v>1087</v>
      </c>
      <c r="W886" s="18">
        <v>2.2240000475000001</v>
      </c>
      <c r="X886" t="s">
        <v>64</v>
      </c>
      <c r="Y886" t="s">
        <v>130</v>
      </c>
      <c r="Z886" t="s">
        <v>1101</v>
      </c>
      <c r="AA886" s="18">
        <v>0.86955228910000004</v>
      </c>
      <c r="AB886" s="19" t="s">
        <v>1102</v>
      </c>
      <c r="AC886" t="s">
        <v>128</v>
      </c>
      <c r="AD886" t="s">
        <v>1103</v>
      </c>
      <c r="AE886" s="18">
        <v>1.1669953327</v>
      </c>
      <c r="AF886" t="s">
        <v>1088</v>
      </c>
      <c r="AG886" t="s">
        <v>143</v>
      </c>
      <c r="AH886" t="s">
        <v>1089</v>
      </c>
      <c r="AI886" s="18">
        <v>0.3748297116</v>
      </c>
      <c r="AJ886" t="s">
        <v>5567</v>
      </c>
      <c r="AK886" t="s">
        <v>134</v>
      </c>
      <c r="AL886" t="s">
        <v>5568</v>
      </c>
      <c r="AM886" t="s">
        <v>64</v>
      </c>
      <c r="AN886" t="s">
        <v>130</v>
      </c>
      <c r="AO886" t="s">
        <v>5566</v>
      </c>
      <c r="AP886" s="18">
        <v>3.3999999999999998E-9</v>
      </c>
      <c r="AQ886" t="s">
        <v>4218</v>
      </c>
      <c r="AR886" t="b">
        <f>ISNUMBER(SEARCH('Consulta Por Puntos Baloto'!$E$5,B886,1))</f>
        <v>0</v>
      </c>
      <c r="AS886">
        <f t="shared" si="26"/>
        <v>7</v>
      </c>
      <c r="AT886" t="str">
        <f t="shared" si="27"/>
        <v>Cajero automático</v>
      </c>
    </row>
    <row r="887" spans="1:46">
      <c r="A887" t="s">
        <v>5569</v>
      </c>
      <c r="B887" t="s">
        <v>5570</v>
      </c>
      <c r="C887" s="18">
        <v>2.4411757280000002</v>
      </c>
      <c r="D887" t="s">
        <v>1083</v>
      </c>
      <c r="E887" t="s">
        <v>128</v>
      </c>
      <c r="F887" t="s">
        <v>1084</v>
      </c>
      <c r="G887" s="18">
        <v>3.3999999999999998E-9</v>
      </c>
      <c r="H887" t="s">
        <v>64</v>
      </c>
      <c r="I887" t="s">
        <v>130</v>
      </c>
      <c r="J887" t="s">
        <v>5566</v>
      </c>
      <c r="K887" s="18">
        <v>0.55194311419999997</v>
      </c>
      <c r="L887" t="s">
        <v>64</v>
      </c>
      <c r="M887" t="s">
        <v>130</v>
      </c>
      <c r="N887" t="s">
        <v>1085</v>
      </c>
      <c r="O887" s="18">
        <v>1.3959682228000001</v>
      </c>
      <c r="P887" t="s">
        <v>699</v>
      </c>
      <c r="Q887" t="s">
        <v>134</v>
      </c>
      <c r="R887" t="s">
        <v>700</v>
      </c>
      <c r="S887" s="18">
        <v>3.7347597877999998</v>
      </c>
      <c r="T887" t="s">
        <v>1086</v>
      </c>
      <c r="U887" t="s">
        <v>130</v>
      </c>
      <c r="V887" t="s">
        <v>1087</v>
      </c>
      <c r="W887" s="18">
        <v>2.2240000475000001</v>
      </c>
      <c r="X887" t="s">
        <v>64</v>
      </c>
      <c r="Y887" t="s">
        <v>130</v>
      </c>
      <c r="Z887" t="s">
        <v>1101</v>
      </c>
      <c r="AA887" s="18">
        <v>0.86955228910000004</v>
      </c>
      <c r="AB887" s="19" t="s">
        <v>1102</v>
      </c>
      <c r="AC887" t="s">
        <v>128</v>
      </c>
      <c r="AD887" t="s">
        <v>1103</v>
      </c>
      <c r="AE887" s="18">
        <v>1.1669953327</v>
      </c>
      <c r="AF887" t="s">
        <v>1088</v>
      </c>
      <c r="AG887" t="s">
        <v>143</v>
      </c>
      <c r="AH887" t="s">
        <v>1089</v>
      </c>
      <c r="AI887" s="18">
        <v>0.3748297116</v>
      </c>
      <c r="AJ887" t="s">
        <v>5567</v>
      </c>
      <c r="AK887" t="s">
        <v>134</v>
      </c>
      <c r="AL887" t="s">
        <v>5568</v>
      </c>
      <c r="AM887" t="s">
        <v>64</v>
      </c>
      <c r="AN887" t="s">
        <v>130</v>
      </c>
      <c r="AO887" t="s">
        <v>5566</v>
      </c>
      <c r="AP887" s="18">
        <v>3.3999999999999998E-9</v>
      </c>
      <c r="AQ887" t="s">
        <v>4218</v>
      </c>
      <c r="AR887" t="b">
        <f>ISNUMBER(SEARCH('Consulta Por Puntos Baloto'!$E$5,B887,1))</f>
        <v>0</v>
      </c>
      <c r="AS887">
        <f t="shared" si="26"/>
        <v>7</v>
      </c>
      <c r="AT887" t="str">
        <f t="shared" si="27"/>
        <v>Cajero automático</v>
      </c>
    </row>
    <row r="888" spans="1:46">
      <c r="A888" t="s">
        <v>5571</v>
      </c>
      <c r="B888" t="s">
        <v>5572</v>
      </c>
      <c r="C888" s="18">
        <v>3.0037364497999999</v>
      </c>
      <c r="D888" t="s">
        <v>1083</v>
      </c>
      <c r="E888" t="s">
        <v>128</v>
      </c>
      <c r="F888" t="s">
        <v>1084</v>
      </c>
      <c r="G888" s="18">
        <v>2.6531673999999998E-3</v>
      </c>
      <c r="H888" t="s">
        <v>64</v>
      </c>
      <c r="I888" t="s">
        <v>130</v>
      </c>
      <c r="J888" t="s">
        <v>1085</v>
      </c>
      <c r="K888" s="18">
        <v>2.1985733699999999E-2</v>
      </c>
      <c r="L888" t="s">
        <v>64</v>
      </c>
      <c r="M888" t="s">
        <v>130</v>
      </c>
      <c r="N888" t="s">
        <v>1085</v>
      </c>
      <c r="O888" s="18">
        <v>0.83628712120000004</v>
      </c>
      <c r="P888" t="s">
        <v>699</v>
      </c>
      <c r="Q888" t="s">
        <v>134</v>
      </c>
      <c r="R888" t="s">
        <v>700</v>
      </c>
      <c r="S888" s="18">
        <v>3.9766065855999999</v>
      </c>
      <c r="T888" t="s">
        <v>1086</v>
      </c>
      <c r="U888" t="s">
        <v>130</v>
      </c>
      <c r="V888" t="s">
        <v>1087</v>
      </c>
      <c r="W888" s="18">
        <v>1.6747866415999999</v>
      </c>
      <c r="X888" t="s">
        <v>64</v>
      </c>
      <c r="Y888" t="s">
        <v>130</v>
      </c>
      <c r="Z888" t="s">
        <v>590</v>
      </c>
      <c r="AA888" s="18">
        <v>0.83628712120000004</v>
      </c>
      <c r="AB888" t="s">
        <v>637</v>
      </c>
      <c r="AC888" t="s">
        <v>128</v>
      </c>
      <c r="AD888" t="s">
        <v>638</v>
      </c>
      <c r="AE888" s="18">
        <v>0.6494540191</v>
      </c>
      <c r="AF888" t="s">
        <v>1088</v>
      </c>
      <c r="AG888" t="s">
        <v>143</v>
      </c>
      <c r="AH888" t="s">
        <v>1089</v>
      </c>
      <c r="AI888" s="18">
        <v>0.16275181429999999</v>
      </c>
      <c r="AJ888" t="s">
        <v>1090</v>
      </c>
      <c r="AK888" t="s">
        <v>134</v>
      </c>
      <c r="AL888" t="s">
        <v>1091</v>
      </c>
      <c r="AM888" t="s">
        <v>64</v>
      </c>
      <c r="AN888" t="s">
        <v>130</v>
      </c>
      <c r="AO888" t="s">
        <v>1085</v>
      </c>
      <c r="AP888" s="18">
        <v>2.6531673999999998E-3</v>
      </c>
      <c r="AQ888" t="s">
        <v>123</v>
      </c>
      <c r="AR888" t="b">
        <f>ISNUMBER(SEARCH('Consulta Por Puntos Baloto'!$E$5,B888,1))</f>
        <v>0</v>
      </c>
      <c r="AS888">
        <f t="shared" si="26"/>
        <v>7</v>
      </c>
      <c r="AT888" t="str">
        <f t="shared" si="27"/>
        <v>Cajero automático</v>
      </c>
    </row>
    <row r="889" spans="1:46">
      <c r="A889" t="s">
        <v>5573</v>
      </c>
      <c r="B889" t="s">
        <v>5574</v>
      </c>
      <c r="C889" s="18">
        <v>4.0899774111999996</v>
      </c>
      <c r="D889" t="s">
        <v>526</v>
      </c>
      <c r="E889" t="s">
        <v>128</v>
      </c>
      <c r="F889" t="s">
        <v>527</v>
      </c>
      <c r="G889" s="18">
        <v>2.6800099099999999E-2</v>
      </c>
      <c r="H889" t="s">
        <v>64</v>
      </c>
      <c r="I889" t="s">
        <v>130</v>
      </c>
      <c r="J889" t="s">
        <v>528</v>
      </c>
      <c r="K889" s="18">
        <v>2.3509505435000002</v>
      </c>
      <c r="L889" t="s">
        <v>64</v>
      </c>
      <c r="M889" t="s">
        <v>130</v>
      </c>
      <c r="N889" t="s">
        <v>529</v>
      </c>
      <c r="O889" s="18">
        <v>1.2935753671000001</v>
      </c>
      <c r="P889" t="s">
        <v>1300</v>
      </c>
      <c r="Q889" t="s">
        <v>134</v>
      </c>
      <c r="R889" t="s">
        <v>1301</v>
      </c>
      <c r="S889" s="18">
        <v>3.8877590943000002</v>
      </c>
      <c r="T889" t="s">
        <v>515</v>
      </c>
      <c r="U889" t="s">
        <v>130</v>
      </c>
      <c r="V889" t="s">
        <v>516</v>
      </c>
      <c r="W889" s="18">
        <v>2.1098124356999999</v>
      </c>
      <c r="X889" t="s">
        <v>64</v>
      </c>
      <c r="Y889" t="s">
        <v>130</v>
      </c>
      <c r="Z889" t="s">
        <v>532</v>
      </c>
      <c r="AA889" s="18">
        <v>0.71562883479999995</v>
      </c>
      <c r="AB889" t="s">
        <v>533</v>
      </c>
      <c r="AC889" t="s">
        <v>128</v>
      </c>
      <c r="AD889" t="s">
        <v>534</v>
      </c>
      <c r="AE889" s="18">
        <v>7.6442430000000006E-2</v>
      </c>
      <c r="AF889" t="s">
        <v>2489</v>
      </c>
      <c r="AG889" t="s">
        <v>143</v>
      </c>
      <c r="AH889" t="s">
        <v>2490</v>
      </c>
      <c r="AI889" s="18">
        <v>7.6442430000000006E-2</v>
      </c>
      <c r="AJ889" t="s">
        <v>5575</v>
      </c>
      <c r="AK889" t="s">
        <v>134</v>
      </c>
      <c r="AL889" t="s">
        <v>5576</v>
      </c>
      <c r="AM889" t="s">
        <v>64</v>
      </c>
      <c r="AN889" t="s">
        <v>130</v>
      </c>
      <c r="AO889" t="s">
        <v>528</v>
      </c>
      <c r="AP889" s="18">
        <v>2.6800099099999999E-2</v>
      </c>
      <c r="AQ889" t="s">
        <v>4218</v>
      </c>
      <c r="AR889" t="b">
        <f>ISNUMBER(SEARCH('Consulta Por Puntos Baloto'!$E$5,B889,1))</f>
        <v>0</v>
      </c>
      <c r="AS889">
        <f t="shared" si="26"/>
        <v>7</v>
      </c>
      <c r="AT889" t="str">
        <f t="shared" si="27"/>
        <v>Cajero automático</v>
      </c>
    </row>
    <row r="890" spans="1:46">
      <c r="A890" t="s">
        <v>5577</v>
      </c>
      <c r="B890" t="s">
        <v>5578</v>
      </c>
      <c r="C890" s="18">
        <v>1.5589872081</v>
      </c>
      <c r="D890" t="s">
        <v>686</v>
      </c>
      <c r="E890" t="s">
        <v>128</v>
      </c>
      <c r="F890" t="s">
        <v>687</v>
      </c>
      <c r="G890" s="18">
        <v>2.86242045E-2</v>
      </c>
      <c r="H890" t="s">
        <v>64</v>
      </c>
      <c r="I890" t="s">
        <v>130</v>
      </c>
      <c r="J890" t="s">
        <v>742</v>
      </c>
      <c r="K890" s="18">
        <v>2.86242045E-2</v>
      </c>
      <c r="L890" t="s">
        <v>64</v>
      </c>
      <c r="M890" t="s">
        <v>130</v>
      </c>
      <c r="N890" t="s">
        <v>742</v>
      </c>
      <c r="O890" s="18">
        <v>1.2186278411</v>
      </c>
      <c r="P890" t="s">
        <v>688</v>
      </c>
      <c r="Q890" t="s">
        <v>134</v>
      </c>
      <c r="R890" t="s">
        <v>689</v>
      </c>
      <c r="S890" s="18">
        <v>2.1494789505999998</v>
      </c>
      <c r="T890" t="s">
        <v>496</v>
      </c>
      <c r="U890" t="s">
        <v>130</v>
      </c>
      <c r="V890" t="s">
        <v>497</v>
      </c>
      <c r="W890" s="18">
        <v>1.1853579839999999</v>
      </c>
      <c r="X890" t="s">
        <v>745</v>
      </c>
      <c r="Y890" t="s">
        <v>130</v>
      </c>
      <c r="Z890" t="s">
        <v>746</v>
      </c>
      <c r="AA890" s="18">
        <v>0.12925960349999999</v>
      </c>
      <c r="AB890" t="s">
        <v>747</v>
      </c>
      <c r="AC890" t="s">
        <v>128</v>
      </c>
      <c r="AD890" t="s">
        <v>748</v>
      </c>
      <c r="AE890" s="18">
        <v>6.8983277300000007E-2</v>
      </c>
      <c r="AF890" t="s">
        <v>5579</v>
      </c>
      <c r="AG890" t="s">
        <v>143</v>
      </c>
      <c r="AH890" t="s">
        <v>5580</v>
      </c>
      <c r="AI890" s="18">
        <v>2.5060523599999999E-2</v>
      </c>
      <c r="AJ890" t="s">
        <v>5581</v>
      </c>
      <c r="AK890" t="s">
        <v>134</v>
      </c>
      <c r="AL890" t="s">
        <v>5582</v>
      </c>
      <c r="AM890" t="s">
        <v>5581</v>
      </c>
      <c r="AN890" t="s">
        <v>134</v>
      </c>
      <c r="AO890" t="s">
        <v>5582</v>
      </c>
      <c r="AP890" s="18">
        <v>2.5060523599999999E-2</v>
      </c>
      <c r="AQ890" t="s">
        <v>123</v>
      </c>
      <c r="AR890" t="b">
        <f>ISNUMBER(SEARCH('Consulta Por Puntos Baloto'!$E$5,B890,1))</f>
        <v>0</v>
      </c>
      <c r="AS890">
        <f t="shared" si="26"/>
        <v>35</v>
      </c>
      <c r="AT890" t="str">
        <f t="shared" si="27"/>
        <v>Punto red</v>
      </c>
    </row>
    <row r="891" spans="1:46">
      <c r="A891" t="s">
        <v>5583</v>
      </c>
      <c r="B891" t="s">
        <v>5584</v>
      </c>
      <c r="C891" s="18">
        <v>2.0233296590999998</v>
      </c>
      <c r="D891" t="s">
        <v>786</v>
      </c>
      <c r="E891" t="s">
        <v>128</v>
      </c>
      <c r="F891" t="s">
        <v>787</v>
      </c>
      <c r="G891" s="18">
        <v>1.604179011</v>
      </c>
      <c r="H891" t="s">
        <v>2831</v>
      </c>
      <c r="I891" t="s">
        <v>130</v>
      </c>
      <c r="J891" t="s">
        <v>2832</v>
      </c>
      <c r="K891" s="18">
        <v>2.0032281247000001</v>
      </c>
      <c r="L891" t="s">
        <v>64</v>
      </c>
      <c r="M891" t="s">
        <v>130</v>
      </c>
      <c r="N891" t="s">
        <v>672</v>
      </c>
      <c r="O891" s="18">
        <v>2.7532688030000001</v>
      </c>
      <c r="P891" t="s">
        <v>207</v>
      </c>
      <c r="Q891" t="s">
        <v>134</v>
      </c>
      <c r="R891" t="s">
        <v>208</v>
      </c>
      <c r="S891" s="18">
        <v>2.0289590127000001</v>
      </c>
      <c r="T891" t="s">
        <v>675</v>
      </c>
      <c r="U891" t="s">
        <v>130</v>
      </c>
      <c r="V891" t="s">
        <v>676</v>
      </c>
      <c r="W891" s="18">
        <v>1.7608724074</v>
      </c>
      <c r="X891" t="s">
        <v>64</v>
      </c>
      <c r="Y891" t="s">
        <v>130</v>
      </c>
      <c r="Z891" t="s">
        <v>790</v>
      </c>
      <c r="AA891" s="18">
        <v>1.6235373954000001</v>
      </c>
      <c r="AB891" t="s">
        <v>678</v>
      </c>
      <c r="AC891" t="s">
        <v>128</v>
      </c>
      <c r="AD891" t="s">
        <v>679</v>
      </c>
      <c r="AE891" s="18">
        <v>6.6878107399999998E-2</v>
      </c>
      <c r="AF891" t="s">
        <v>5585</v>
      </c>
      <c r="AG891" t="s">
        <v>143</v>
      </c>
      <c r="AH891" t="s">
        <v>5586</v>
      </c>
      <c r="AI891" s="18">
        <v>0.4020856941</v>
      </c>
      <c r="AJ891" t="s">
        <v>2835</v>
      </c>
      <c r="AK891" t="s">
        <v>134</v>
      </c>
      <c r="AL891" t="s">
        <v>2836</v>
      </c>
      <c r="AM891" t="s">
        <v>5585</v>
      </c>
      <c r="AN891" t="s">
        <v>143</v>
      </c>
      <c r="AO891" t="s">
        <v>5586</v>
      </c>
      <c r="AP891" s="18">
        <v>6.6878107399999998E-2</v>
      </c>
      <c r="AQ891" t="s">
        <v>123</v>
      </c>
      <c r="AR891" t="b">
        <f>ISNUMBER(SEARCH('Consulta Por Puntos Baloto'!$E$5,B891,1))</f>
        <v>0</v>
      </c>
      <c r="AS891">
        <f t="shared" si="26"/>
        <v>31</v>
      </c>
      <c r="AT891" t="str">
        <f t="shared" si="27"/>
        <v>Punto pago</v>
      </c>
    </row>
    <row r="892" spans="1:46">
      <c r="A892" t="s">
        <v>5587</v>
      </c>
      <c r="B892" t="s">
        <v>5588</v>
      </c>
      <c r="C892" s="18">
        <v>1.0350497151</v>
      </c>
      <c r="D892" t="s">
        <v>563</v>
      </c>
      <c r="E892" t="s">
        <v>128</v>
      </c>
      <c r="F892" t="s">
        <v>564</v>
      </c>
      <c r="G892" s="18">
        <v>0.10343313</v>
      </c>
      <c r="H892" t="s">
        <v>567</v>
      </c>
      <c r="I892" t="s">
        <v>130</v>
      </c>
      <c r="J892" t="s">
        <v>568</v>
      </c>
      <c r="K892" s="18">
        <v>0.10343313</v>
      </c>
      <c r="L892" t="s">
        <v>567</v>
      </c>
      <c r="M892" t="s">
        <v>130</v>
      </c>
      <c r="N892" t="s">
        <v>568</v>
      </c>
      <c r="O892" s="18">
        <v>1.2562249906</v>
      </c>
      <c r="P892" t="s">
        <v>441</v>
      </c>
      <c r="Q892" t="s">
        <v>134</v>
      </c>
      <c r="R892" t="s">
        <v>442</v>
      </c>
      <c r="S892" s="18">
        <v>1.6487113941</v>
      </c>
      <c r="T892" t="s">
        <v>136</v>
      </c>
      <c r="U892" t="s">
        <v>130</v>
      </c>
      <c r="V892" t="s">
        <v>137</v>
      </c>
      <c r="W892" s="18">
        <v>0.9161958965</v>
      </c>
      <c r="X892" t="s">
        <v>64</v>
      </c>
      <c r="Y892" t="s">
        <v>130</v>
      </c>
      <c r="Z892" t="s">
        <v>209</v>
      </c>
      <c r="AA892" s="18">
        <v>0.43037265930000002</v>
      </c>
      <c r="AB892" s="19" t="s">
        <v>443</v>
      </c>
      <c r="AC892" t="s">
        <v>128</v>
      </c>
      <c r="AD892" t="s">
        <v>444</v>
      </c>
      <c r="AE892" s="18">
        <v>0.1439520802</v>
      </c>
      <c r="AF892" t="s">
        <v>2839</v>
      </c>
      <c r="AG892" t="s">
        <v>143</v>
      </c>
      <c r="AH892" t="s">
        <v>2840</v>
      </c>
      <c r="AI892" s="18">
        <v>3.2295689699999998E-2</v>
      </c>
      <c r="AJ892" t="s">
        <v>5589</v>
      </c>
      <c r="AK892" t="s">
        <v>134</v>
      </c>
      <c r="AL892" t="s">
        <v>5590</v>
      </c>
      <c r="AM892" t="s">
        <v>5589</v>
      </c>
      <c r="AN892" t="s">
        <v>134</v>
      </c>
      <c r="AO892" t="s">
        <v>5590</v>
      </c>
      <c r="AP892" s="18">
        <v>3.2295689699999998E-2</v>
      </c>
      <c r="AQ892" t="s">
        <v>123</v>
      </c>
      <c r="AR892" t="b">
        <f>ISNUMBER(SEARCH('Consulta Por Puntos Baloto'!$E$5,B892,1))</f>
        <v>0</v>
      </c>
      <c r="AS892">
        <f t="shared" si="26"/>
        <v>35</v>
      </c>
      <c r="AT892" t="str">
        <f t="shared" si="27"/>
        <v>Punto red</v>
      </c>
    </row>
    <row r="893" spans="1:46">
      <c r="A893" t="s">
        <v>5591</v>
      </c>
      <c r="B893" t="s">
        <v>5592</v>
      </c>
      <c r="C893" s="18">
        <v>0.45365954580000001</v>
      </c>
      <c r="D893" t="s">
        <v>4730</v>
      </c>
      <c r="E893" t="s">
        <v>4731</v>
      </c>
      <c r="F893" t="s">
        <v>4732</v>
      </c>
      <c r="G893" s="18">
        <v>143.44006367669999</v>
      </c>
      <c r="H893" t="s">
        <v>383</v>
      </c>
      <c r="I893" t="s">
        <v>384</v>
      </c>
      <c r="J893" t="s">
        <v>385</v>
      </c>
      <c r="K893" s="18">
        <v>143.6351874872</v>
      </c>
      <c r="L893" t="s">
        <v>64</v>
      </c>
      <c r="M893" t="s">
        <v>384</v>
      </c>
      <c r="N893" t="s">
        <v>386</v>
      </c>
      <c r="O893" s="18">
        <v>55.160414530399997</v>
      </c>
      <c r="P893" t="s">
        <v>4733</v>
      </c>
      <c r="Q893" t="s">
        <v>4734</v>
      </c>
      <c r="R893" t="s">
        <v>4735</v>
      </c>
      <c r="S893" s="18">
        <v>220.05791369069999</v>
      </c>
      <c r="T893" t="s">
        <v>253</v>
      </c>
      <c r="U893" t="s">
        <v>65</v>
      </c>
      <c r="V893" t="s">
        <v>254</v>
      </c>
      <c r="W893" s="18">
        <v>219.1262778581</v>
      </c>
      <c r="X893" t="s">
        <v>276</v>
      </c>
      <c r="Y893" t="s">
        <v>65</v>
      </c>
      <c r="Z893" t="s">
        <v>277</v>
      </c>
      <c r="AA893" s="18">
        <v>143.4431183298</v>
      </c>
      <c r="AB893" t="s">
        <v>383</v>
      </c>
      <c r="AC893" t="s">
        <v>391</v>
      </c>
      <c r="AD893" t="s">
        <v>392</v>
      </c>
      <c r="AE893" s="18">
        <v>3.8208869000000002E-3</v>
      </c>
      <c r="AF893" t="s">
        <v>5593</v>
      </c>
      <c r="AG893" t="s">
        <v>4731</v>
      </c>
      <c r="AH893" t="s">
        <v>5594</v>
      </c>
      <c r="AI893" s="18">
        <v>1.0821432400000001E-2</v>
      </c>
      <c r="AJ893" t="s">
        <v>5595</v>
      </c>
      <c r="AK893" t="s">
        <v>4731</v>
      </c>
      <c r="AL893" t="s">
        <v>5596</v>
      </c>
      <c r="AM893" t="s">
        <v>5593</v>
      </c>
      <c r="AN893" t="s">
        <v>4731</v>
      </c>
      <c r="AO893" t="s">
        <v>5594</v>
      </c>
      <c r="AP893" s="18">
        <v>3.8208869000000002E-3</v>
      </c>
      <c r="AQ893" t="s">
        <v>123</v>
      </c>
      <c r="AR893" t="b">
        <f>ISNUMBER(SEARCH('Consulta Por Puntos Baloto'!$E$5,B893,1))</f>
        <v>0</v>
      </c>
      <c r="AS893">
        <f t="shared" si="26"/>
        <v>31</v>
      </c>
      <c r="AT893" t="str">
        <f t="shared" si="27"/>
        <v>Punto pago</v>
      </c>
    </row>
    <row r="894" spans="1:46">
      <c r="A894" t="s">
        <v>5597</v>
      </c>
      <c r="B894" t="s">
        <v>5598</v>
      </c>
      <c r="C894" s="18">
        <v>1.4128530613000001</v>
      </c>
      <c r="D894" t="s">
        <v>5599</v>
      </c>
      <c r="E894" t="s">
        <v>5600</v>
      </c>
      <c r="F894" t="s">
        <v>5601</v>
      </c>
      <c r="G894" s="18">
        <v>0.84401462689999995</v>
      </c>
      <c r="H894" t="s">
        <v>227</v>
      </c>
      <c r="I894" t="s">
        <v>228</v>
      </c>
      <c r="J894" t="s">
        <v>229</v>
      </c>
      <c r="K894" s="18">
        <v>2.0557562904000002</v>
      </c>
      <c r="L894" t="s">
        <v>64</v>
      </c>
      <c r="M894" t="s">
        <v>4434</v>
      </c>
      <c r="N894" t="s">
        <v>5602</v>
      </c>
      <c r="O894" s="18">
        <v>1.5221069939</v>
      </c>
      <c r="P894" t="s">
        <v>4100</v>
      </c>
      <c r="Q894" t="s">
        <v>4101</v>
      </c>
      <c r="R894" t="s">
        <v>4102</v>
      </c>
      <c r="S894" s="18">
        <v>0.84831287190000004</v>
      </c>
      <c r="T894" t="s">
        <v>227</v>
      </c>
      <c r="U894" t="s">
        <v>228</v>
      </c>
      <c r="V894" t="s">
        <v>229</v>
      </c>
      <c r="W894" s="18">
        <v>1.5208757022999999</v>
      </c>
      <c r="X894" t="s">
        <v>64</v>
      </c>
      <c r="Y894" t="s">
        <v>5603</v>
      </c>
      <c r="Z894" t="s">
        <v>5604</v>
      </c>
      <c r="AA894" s="18">
        <v>0.8614667882</v>
      </c>
      <c r="AB894" t="s">
        <v>227</v>
      </c>
      <c r="AC894" t="s">
        <v>5600</v>
      </c>
      <c r="AD894" t="s">
        <v>5605</v>
      </c>
      <c r="AE894" s="18">
        <v>0.90152906099999996</v>
      </c>
      <c r="AF894" t="s">
        <v>5606</v>
      </c>
      <c r="AG894" t="s">
        <v>5600</v>
      </c>
      <c r="AH894" t="s">
        <v>5607</v>
      </c>
      <c r="AI894" s="18">
        <v>0.85043101840000002</v>
      </c>
      <c r="AJ894" t="s">
        <v>349</v>
      </c>
      <c r="AK894" t="s">
        <v>5600</v>
      </c>
      <c r="AL894" t="s">
        <v>5608</v>
      </c>
      <c r="AM894" t="s">
        <v>227</v>
      </c>
      <c r="AN894" t="s">
        <v>228</v>
      </c>
      <c r="AO894" t="s">
        <v>229</v>
      </c>
      <c r="AP894" s="18">
        <v>0.84401462689999995</v>
      </c>
      <c r="AQ894" t="s">
        <v>123</v>
      </c>
      <c r="AR894" t="b">
        <f>ISNUMBER(SEARCH('Consulta Por Puntos Baloto'!$E$5,B894,1))</f>
        <v>0</v>
      </c>
      <c r="AS894">
        <f t="shared" si="26"/>
        <v>7</v>
      </c>
      <c r="AT894" t="str">
        <f t="shared" si="27"/>
        <v>Cajero automático</v>
      </c>
    </row>
    <row r="895" spans="1:46">
      <c r="A895" t="s">
        <v>5609</v>
      </c>
      <c r="B895" t="s">
        <v>5610</v>
      </c>
      <c r="C895" s="18">
        <v>0.58582081730000002</v>
      </c>
      <c r="D895" t="s">
        <v>481</v>
      </c>
      <c r="E895" t="s">
        <v>128</v>
      </c>
      <c r="F895" t="s">
        <v>482</v>
      </c>
      <c r="G895" s="18">
        <v>0.88014778979999997</v>
      </c>
      <c r="H895" t="s">
        <v>64</v>
      </c>
      <c r="I895" t="s">
        <v>130</v>
      </c>
      <c r="J895" t="s">
        <v>439</v>
      </c>
      <c r="K895" s="18">
        <v>1.4203933982000001</v>
      </c>
      <c r="L895" t="s">
        <v>64</v>
      </c>
      <c r="M895" t="s">
        <v>130</v>
      </c>
      <c r="N895" t="s">
        <v>440</v>
      </c>
      <c r="O895" s="18">
        <v>1.2749187954000001</v>
      </c>
      <c r="P895" t="s">
        <v>441</v>
      </c>
      <c r="Q895" t="s">
        <v>134</v>
      </c>
      <c r="R895" t="s">
        <v>442</v>
      </c>
      <c r="S895" s="18">
        <v>3.5424256903</v>
      </c>
      <c r="T895" t="s">
        <v>371</v>
      </c>
      <c r="U895" t="s">
        <v>130</v>
      </c>
      <c r="V895" t="s">
        <v>372</v>
      </c>
      <c r="W895" s="18">
        <v>1.6936434346</v>
      </c>
      <c r="X895" t="s">
        <v>64</v>
      </c>
      <c r="Y895" t="s">
        <v>130</v>
      </c>
      <c r="Z895" t="s">
        <v>209</v>
      </c>
      <c r="AA895" s="18">
        <v>1.5926869093</v>
      </c>
      <c r="AB895" s="19" t="s">
        <v>443</v>
      </c>
      <c r="AC895" t="s">
        <v>128</v>
      </c>
      <c r="AD895" t="s">
        <v>444</v>
      </c>
      <c r="AE895" s="18">
        <v>0</v>
      </c>
      <c r="AF895" t="s">
        <v>445</v>
      </c>
      <c r="AG895" t="s">
        <v>143</v>
      </c>
      <c r="AH895" t="s">
        <v>446</v>
      </c>
      <c r="AI895" s="18">
        <v>0</v>
      </c>
      <c r="AJ895" t="s">
        <v>447</v>
      </c>
      <c r="AK895" t="s">
        <v>134</v>
      </c>
      <c r="AL895" t="s">
        <v>448</v>
      </c>
      <c r="AM895" t="s">
        <v>445</v>
      </c>
      <c r="AN895" t="s">
        <v>143</v>
      </c>
      <c r="AO895" t="s">
        <v>446</v>
      </c>
      <c r="AP895" s="18">
        <v>0</v>
      </c>
      <c r="AQ895" t="s">
        <v>123</v>
      </c>
      <c r="AR895" t="b">
        <f>ISNUMBER(SEARCH('Consulta Por Puntos Baloto'!$E$5,B895,1))</f>
        <v>0</v>
      </c>
      <c r="AS895">
        <f t="shared" si="26"/>
        <v>31</v>
      </c>
      <c r="AT895" t="str">
        <f t="shared" si="27"/>
        <v>Punto pago</v>
      </c>
    </row>
    <row r="896" spans="1:46">
      <c r="A896" t="s">
        <v>5609</v>
      </c>
      <c r="B896" t="s">
        <v>5610</v>
      </c>
      <c r="C896" s="18">
        <v>0.58582081730000002</v>
      </c>
      <c r="D896" t="s">
        <v>481</v>
      </c>
      <c r="E896" t="s">
        <v>128</v>
      </c>
      <c r="F896" t="s">
        <v>482</v>
      </c>
      <c r="G896" s="18">
        <v>0.88014778979999997</v>
      </c>
      <c r="H896" t="s">
        <v>64</v>
      </c>
      <c r="I896" t="s">
        <v>130</v>
      </c>
      <c r="J896" t="s">
        <v>439</v>
      </c>
      <c r="K896" s="18">
        <v>1.4203933982000001</v>
      </c>
      <c r="L896" t="s">
        <v>64</v>
      </c>
      <c r="M896" t="s">
        <v>130</v>
      </c>
      <c r="N896" t="s">
        <v>440</v>
      </c>
      <c r="O896" s="18">
        <v>1.2749187954000001</v>
      </c>
      <c r="P896" t="s">
        <v>441</v>
      </c>
      <c r="Q896" t="s">
        <v>134</v>
      </c>
      <c r="R896" t="s">
        <v>442</v>
      </c>
      <c r="S896" s="18">
        <v>3.5424256903</v>
      </c>
      <c r="T896" t="s">
        <v>371</v>
      </c>
      <c r="U896" t="s">
        <v>130</v>
      </c>
      <c r="V896" t="s">
        <v>372</v>
      </c>
      <c r="W896" s="18">
        <v>1.6936434346</v>
      </c>
      <c r="X896" t="s">
        <v>64</v>
      </c>
      <c r="Y896" t="s">
        <v>130</v>
      </c>
      <c r="Z896" t="s">
        <v>209</v>
      </c>
      <c r="AA896" s="18">
        <v>1.5926869093</v>
      </c>
      <c r="AB896" s="19" t="s">
        <v>443</v>
      </c>
      <c r="AC896" t="s">
        <v>128</v>
      </c>
      <c r="AD896" t="s">
        <v>444</v>
      </c>
      <c r="AE896" s="18">
        <v>0</v>
      </c>
      <c r="AF896" t="s">
        <v>445</v>
      </c>
      <c r="AG896" t="s">
        <v>143</v>
      </c>
      <c r="AH896" t="s">
        <v>446</v>
      </c>
      <c r="AI896" s="18">
        <v>0</v>
      </c>
      <c r="AJ896" t="s">
        <v>447</v>
      </c>
      <c r="AK896" t="s">
        <v>134</v>
      </c>
      <c r="AL896" t="s">
        <v>448</v>
      </c>
      <c r="AM896" t="s">
        <v>447</v>
      </c>
      <c r="AN896" t="s">
        <v>134</v>
      </c>
      <c r="AO896" t="s">
        <v>448</v>
      </c>
      <c r="AP896" s="18">
        <v>0</v>
      </c>
      <c r="AQ896" t="s">
        <v>123</v>
      </c>
      <c r="AR896" t="b">
        <f>ISNUMBER(SEARCH('Consulta Por Puntos Baloto'!$E$5,B896,1))</f>
        <v>0</v>
      </c>
      <c r="AS896">
        <f t="shared" si="26"/>
        <v>31</v>
      </c>
      <c r="AT896" t="str">
        <f t="shared" si="27"/>
        <v>Punto pago</v>
      </c>
    </row>
    <row r="897" spans="1:46">
      <c r="A897" t="s">
        <v>5611</v>
      </c>
      <c r="B897" t="s">
        <v>5612</v>
      </c>
      <c r="C897" s="18">
        <v>2.297552724</v>
      </c>
      <c r="D897" t="s">
        <v>2585</v>
      </c>
      <c r="E897" t="s">
        <v>128</v>
      </c>
      <c r="F897" t="s">
        <v>2586</v>
      </c>
      <c r="G897" s="18">
        <v>1.5438994792</v>
      </c>
      <c r="H897" t="s">
        <v>64</v>
      </c>
      <c r="I897" t="s">
        <v>130</v>
      </c>
      <c r="J897" t="s">
        <v>5613</v>
      </c>
      <c r="K897" s="18">
        <v>1.6847731397000001</v>
      </c>
      <c r="L897" t="s">
        <v>311</v>
      </c>
      <c r="M897" t="s">
        <v>130</v>
      </c>
      <c r="N897" t="s">
        <v>2660</v>
      </c>
      <c r="O897" s="18">
        <v>2.9787670559000001</v>
      </c>
      <c r="P897" t="s">
        <v>2588</v>
      </c>
      <c r="Q897" t="s">
        <v>134</v>
      </c>
      <c r="R897" t="s">
        <v>2589</v>
      </c>
      <c r="S897" s="18">
        <v>1.6847731397000001</v>
      </c>
      <c r="T897" t="s">
        <v>311</v>
      </c>
      <c r="U897" t="s">
        <v>130</v>
      </c>
      <c r="V897" t="s">
        <v>312</v>
      </c>
      <c r="W897" s="18">
        <v>1.6847731397000001</v>
      </c>
      <c r="X897" t="s">
        <v>64</v>
      </c>
      <c r="Y897" t="s">
        <v>130</v>
      </c>
      <c r="Z897" t="s">
        <v>2659</v>
      </c>
      <c r="AA897" s="18">
        <v>1.7507716308000001</v>
      </c>
      <c r="AB897" t="s">
        <v>2661</v>
      </c>
      <c r="AC897" t="s">
        <v>128</v>
      </c>
      <c r="AD897" t="s">
        <v>2662</v>
      </c>
      <c r="AE897" s="18">
        <v>0.17635325169999999</v>
      </c>
      <c r="AF897" t="s">
        <v>5614</v>
      </c>
      <c r="AG897" t="s">
        <v>143</v>
      </c>
      <c r="AH897" t="s">
        <v>5615</v>
      </c>
      <c r="AI897" s="18">
        <v>0.2660042863</v>
      </c>
      <c r="AJ897" t="s">
        <v>5616</v>
      </c>
      <c r="AK897" t="s">
        <v>134</v>
      </c>
      <c r="AL897" t="s">
        <v>5617</v>
      </c>
      <c r="AM897" t="s">
        <v>5614</v>
      </c>
      <c r="AN897" t="s">
        <v>143</v>
      </c>
      <c r="AO897" t="s">
        <v>5615</v>
      </c>
      <c r="AP897" s="18">
        <v>0.17635325169999999</v>
      </c>
      <c r="AQ897" t="s">
        <v>4218</v>
      </c>
      <c r="AR897" t="b">
        <f>ISNUMBER(SEARCH('Consulta Por Puntos Baloto'!$E$5,B897,1))</f>
        <v>0</v>
      </c>
      <c r="AS897">
        <f t="shared" si="26"/>
        <v>31</v>
      </c>
      <c r="AT897" t="str">
        <f t="shared" si="27"/>
        <v>Punto pago</v>
      </c>
    </row>
    <row r="898" spans="1:46">
      <c r="A898" t="s">
        <v>5618</v>
      </c>
      <c r="B898" t="s">
        <v>5619</v>
      </c>
      <c r="C898" s="18">
        <v>10.949981293800001</v>
      </c>
      <c r="D898" t="s">
        <v>508</v>
      </c>
      <c r="E898" t="s">
        <v>509</v>
      </c>
      <c r="F898" t="s">
        <v>510</v>
      </c>
      <c r="G898" s="18">
        <v>10.9675807483</v>
      </c>
      <c r="H898" t="s">
        <v>64</v>
      </c>
      <c r="I898" t="s">
        <v>112</v>
      </c>
      <c r="J898" t="s">
        <v>1110</v>
      </c>
      <c r="K898" s="18">
        <v>12.0999839845</v>
      </c>
      <c r="L898" t="s">
        <v>64</v>
      </c>
      <c r="M898" t="s">
        <v>112</v>
      </c>
      <c r="N898" t="s">
        <v>721</v>
      </c>
      <c r="O898" s="18">
        <v>12.4477505461</v>
      </c>
      <c r="P898" t="s">
        <v>513</v>
      </c>
      <c r="Q898" t="s">
        <v>509</v>
      </c>
      <c r="R898" t="s">
        <v>514</v>
      </c>
      <c r="S898" s="18">
        <v>12.431257177499999</v>
      </c>
      <c r="T898" t="s">
        <v>111</v>
      </c>
      <c r="U898" t="s">
        <v>112</v>
      </c>
      <c r="V898" t="s">
        <v>113</v>
      </c>
      <c r="W898" s="18">
        <v>15.264992278199999</v>
      </c>
      <c r="X898" t="s">
        <v>64</v>
      </c>
      <c r="Y898" t="s">
        <v>130</v>
      </c>
      <c r="Z898" t="s">
        <v>517</v>
      </c>
      <c r="AA898" s="18">
        <v>12.4323416108</v>
      </c>
      <c r="AB898" s="19" t="s">
        <v>1111</v>
      </c>
      <c r="AC898" t="s">
        <v>509</v>
      </c>
      <c r="AD898" s="19" t="s">
        <v>1112</v>
      </c>
      <c r="AE898" s="18">
        <v>0.15527197870000001</v>
      </c>
      <c r="AF898" t="s">
        <v>1881</v>
      </c>
      <c r="AG898" t="s">
        <v>1882</v>
      </c>
      <c r="AH898" t="s">
        <v>1883</v>
      </c>
      <c r="AI898" s="18">
        <v>4.8E-9</v>
      </c>
      <c r="AJ898" t="s">
        <v>1888</v>
      </c>
      <c r="AK898" t="s">
        <v>1882</v>
      </c>
      <c r="AL898" t="s">
        <v>1889</v>
      </c>
      <c r="AM898" t="s">
        <v>1888</v>
      </c>
      <c r="AN898" t="s">
        <v>1882</v>
      </c>
      <c r="AO898" t="s">
        <v>1889</v>
      </c>
      <c r="AP898" s="18">
        <v>4.8E-9</v>
      </c>
      <c r="AQ898" t="s">
        <v>4218</v>
      </c>
      <c r="AR898" t="b">
        <f>ISNUMBER(SEARCH('Consulta Por Puntos Baloto'!$E$5,B898,1))</f>
        <v>0</v>
      </c>
      <c r="AS898">
        <f t="shared" si="26"/>
        <v>35</v>
      </c>
      <c r="AT898" t="str">
        <f t="shared" si="27"/>
        <v>Punto red</v>
      </c>
    </row>
    <row r="899" spans="1:46">
      <c r="A899" t="s">
        <v>5620</v>
      </c>
      <c r="B899" t="s">
        <v>5621</v>
      </c>
      <c r="C899" s="18">
        <v>12.5282732983</v>
      </c>
      <c r="D899" t="s">
        <v>3971</v>
      </c>
      <c r="E899" t="s">
        <v>3972</v>
      </c>
      <c r="F899" t="s">
        <v>3973</v>
      </c>
      <c r="G899" s="18">
        <v>10.359668768000001</v>
      </c>
      <c r="H899" t="s">
        <v>64</v>
      </c>
      <c r="I899" t="s">
        <v>3974</v>
      </c>
      <c r="J899" t="s">
        <v>3975</v>
      </c>
      <c r="K899" s="18">
        <v>12.455700716500001</v>
      </c>
      <c r="L899" t="s">
        <v>64</v>
      </c>
      <c r="M899" t="s">
        <v>3974</v>
      </c>
      <c r="N899" t="s">
        <v>3976</v>
      </c>
      <c r="O899" s="18">
        <v>12.570914951300001</v>
      </c>
      <c r="P899" t="s">
        <v>4265</v>
      </c>
      <c r="Q899" t="s">
        <v>3972</v>
      </c>
      <c r="R899" t="s">
        <v>4266</v>
      </c>
      <c r="S899" s="18">
        <v>460.39318014769998</v>
      </c>
      <c r="T899" t="s">
        <v>85</v>
      </c>
      <c r="U899" t="s">
        <v>86</v>
      </c>
      <c r="V899" t="s">
        <v>87</v>
      </c>
      <c r="W899" s="18">
        <v>13.854080634600001</v>
      </c>
      <c r="X899" t="s">
        <v>3979</v>
      </c>
      <c r="Y899" t="s">
        <v>3974</v>
      </c>
      <c r="Z899" t="s">
        <v>3980</v>
      </c>
      <c r="AA899" s="18">
        <v>12.628863642100001</v>
      </c>
      <c r="AB899" t="s">
        <v>4286</v>
      </c>
      <c r="AC899" t="s">
        <v>3972</v>
      </c>
      <c r="AD899" t="s">
        <v>4289</v>
      </c>
      <c r="AE899" s="18">
        <v>5.4062650400000002E-2</v>
      </c>
      <c r="AF899" t="s">
        <v>5622</v>
      </c>
      <c r="AG899" t="s">
        <v>5623</v>
      </c>
      <c r="AH899" t="s">
        <v>5624</v>
      </c>
      <c r="AI899" s="18">
        <v>0.4292497817</v>
      </c>
      <c r="AJ899" t="s">
        <v>329</v>
      </c>
      <c r="AK899" t="s">
        <v>5623</v>
      </c>
      <c r="AL899" t="s">
        <v>5625</v>
      </c>
      <c r="AM899" t="s">
        <v>5622</v>
      </c>
      <c r="AN899" t="s">
        <v>5623</v>
      </c>
      <c r="AO899" t="s">
        <v>5624</v>
      </c>
      <c r="AP899" s="18">
        <v>5.4062650400000002E-2</v>
      </c>
      <c r="AQ899" t="e">
        <v>#N/A</v>
      </c>
      <c r="AR899" t="b">
        <f>ISNUMBER(SEARCH('Consulta Por Puntos Baloto'!$E$5,B899,1))</f>
        <v>0</v>
      </c>
      <c r="AS899">
        <f t="shared" ref="AS899:AS962" si="28">MATCH(AP899,A899:AL899,0)</f>
        <v>31</v>
      </c>
      <c r="AT899" t="str">
        <f t="shared" ref="AT899:AT962" si="29">+VLOOKUP(AS899,$AW$2:$AX$10,2,0)</f>
        <v>Punto pago</v>
      </c>
    </row>
    <row r="900" spans="1:46">
      <c r="A900" t="s">
        <v>5626</v>
      </c>
      <c r="B900" t="s">
        <v>5627</v>
      </c>
      <c r="C900" s="18">
        <v>17.172938072000001</v>
      </c>
      <c r="D900" t="s">
        <v>4512</v>
      </c>
      <c r="E900" t="s">
        <v>297</v>
      </c>
      <c r="F900" t="s">
        <v>4513</v>
      </c>
      <c r="G900" s="18">
        <v>1.1290241357999999</v>
      </c>
      <c r="H900" t="s">
        <v>64</v>
      </c>
      <c r="I900" t="s">
        <v>4514</v>
      </c>
      <c r="J900" t="s">
        <v>4515</v>
      </c>
      <c r="K900" s="18">
        <v>1.1290241357999999</v>
      </c>
      <c r="L900" t="s">
        <v>64</v>
      </c>
      <c r="M900" t="s">
        <v>4514</v>
      </c>
      <c r="N900" t="s">
        <v>4515</v>
      </c>
      <c r="O900" s="18">
        <v>0.47352624319999997</v>
      </c>
      <c r="P900" t="s">
        <v>4516</v>
      </c>
      <c r="Q900" t="s">
        <v>4517</v>
      </c>
      <c r="R900" t="s">
        <v>4518</v>
      </c>
      <c r="S900" s="18">
        <v>157.38877546290001</v>
      </c>
      <c r="T900" t="s">
        <v>85</v>
      </c>
      <c r="U900" t="s">
        <v>86</v>
      </c>
      <c r="V900" t="s">
        <v>87</v>
      </c>
      <c r="W900" s="18">
        <v>72.128039544100005</v>
      </c>
      <c r="X900" t="s">
        <v>64</v>
      </c>
      <c r="Y900" t="s">
        <v>4519</v>
      </c>
      <c r="Z900" t="s">
        <v>4520</v>
      </c>
      <c r="AA900" s="18">
        <v>52.4241604176</v>
      </c>
      <c r="AB900" t="s">
        <v>300</v>
      </c>
      <c r="AC900" t="s">
        <v>301</v>
      </c>
      <c r="AD900" t="s">
        <v>302</v>
      </c>
      <c r="AE900" s="18">
        <v>0.43152323860000003</v>
      </c>
      <c r="AF900" t="s">
        <v>4521</v>
      </c>
      <c r="AG900" t="s">
        <v>4517</v>
      </c>
      <c r="AH900" t="s">
        <v>4522</v>
      </c>
      <c r="AI900" s="18">
        <v>1.6624236300000001E-2</v>
      </c>
      <c r="AJ900" t="s">
        <v>5628</v>
      </c>
      <c r="AK900" t="s">
        <v>4517</v>
      </c>
      <c r="AL900" t="s">
        <v>5629</v>
      </c>
      <c r="AM900" t="s">
        <v>5628</v>
      </c>
      <c r="AN900" t="s">
        <v>4517</v>
      </c>
      <c r="AO900" t="s">
        <v>5629</v>
      </c>
      <c r="AP900" s="18">
        <v>1.6624236300000001E-2</v>
      </c>
      <c r="AQ900" t="s">
        <v>123</v>
      </c>
      <c r="AR900" t="b">
        <f>ISNUMBER(SEARCH('Consulta Por Puntos Baloto'!$E$5,B900,1))</f>
        <v>0</v>
      </c>
      <c r="AS900">
        <f t="shared" si="28"/>
        <v>35</v>
      </c>
      <c r="AT900" t="str">
        <f t="shared" si="29"/>
        <v>Punto red</v>
      </c>
    </row>
    <row r="901" spans="1:46">
      <c r="A901" t="s">
        <v>5630</v>
      </c>
      <c r="B901" t="s">
        <v>5631</v>
      </c>
      <c r="C901" s="18">
        <v>2.6971067173000001</v>
      </c>
      <c r="D901" t="s">
        <v>61</v>
      </c>
      <c r="E901" t="s">
        <v>62</v>
      </c>
      <c r="F901" t="s">
        <v>63</v>
      </c>
      <c r="G901" s="18">
        <v>2.9104162065999999</v>
      </c>
      <c r="H901" t="s">
        <v>73</v>
      </c>
      <c r="I901" t="s">
        <v>65</v>
      </c>
      <c r="J901" t="s">
        <v>5515</v>
      </c>
      <c r="K901" s="18">
        <v>3.7700187266</v>
      </c>
      <c r="L901" t="s">
        <v>4403</v>
      </c>
      <c r="M901" t="s">
        <v>65</v>
      </c>
      <c r="N901" t="s">
        <v>4404</v>
      </c>
      <c r="O901" s="18">
        <v>6.8907115329000002</v>
      </c>
      <c r="P901" t="s">
        <v>67</v>
      </c>
      <c r="Q901" t="s">
        <v>62</v>
      </c>
      <c r="R901" t="s">
        <v>68</v>
      </c>
      <c r="S901" s="18">
        <v>3.9460437789</v>
      </c>
      <c r="T901" t="s">
        <v>69</v>
      </c>
      <c r="U901" t="s">
        <v>65</v>
      </c>
      <c r="V901" t="s">
        <v>70</v>
      </c>
      <c r="W901" s="18">
        <v>3.6596898840000001</v>
      </c>
      <c r="X901" t="s">
        <v>71</v>
      </c>
      <c r="Y901" t="s">
        <v>65</v>
      </c>
      <c r="Z901" t="s">
        <v>72</v>
      </c>
      <c r="AA901" s="18">
        <v>2.9086206639999999</v>
      </c>
      <c r="AB901" t="s">
        <v>73</v>
      </c>
      <c r="AC901" t="s">
        <v>62</v>
      </c>
      <c r="AD901" t="s">
        <v>74</v>
      </c>
      <c r="AE901" s="18">
        <v>0.1591927205</v>
      </c>
      <c r="AF901" t="s">
        <v>5632</v>
      </c>
      <c r="AG901" t="s">
        <v>62</v>
      </c>
      <c r="AH901" t="s">
        <v>5633</v>
      </c>
      <c r="AI901" s="18">
        <v>0.57255785010000004</v>
      </c>
      <c r="AJ901" t="s">
        <v>5634</v>
      </c>
      <c r="AK901" t="s">
        <v>62</v>
      </c>
      <c r="AL901" t="s">
        <v>5635</v>
      </c>
      <c r="AM901" t="s">
        <v>5632</v>
      </c>
      <c r="AN901" t="s">
        <v>62</v>
      </c>
      <c r="AO901" t="s">
        <v>5633</v>
      </c>
      <c r="AP901" s="18">
        <v>0.1591927205</v>
      </c>
      <c r="AQ901" t="s">
        <v>123</v>
      </c>
      <c r="AR901" t="b">
        <f>ISNUMBER(SEARCH('Consulta Por Puntos Baloto'!$E$5,B901,1))</f>
        <v>0</v>
      </c>
      <c r="AS901">
        <f t="shared" si="28"/>
        <v>31</v>
      </c>
      <c r="AT901" t="str">
        <f t="shared" si="29"/>
        <v>Punto pago</v>
      </c>
    </row>
    <row r="902" spans="1:46">
      <c r="A902" t="s">
        <v>5636</v>
      </c>
      <c r="B902" t="s">
        <v>5637</v>
      </c>
      <c r="C902" s="18">
        <v>6.0492125047999998</v>
      </c>
      <c r="D902" t="s">
        <v>127</v>
      </c>
      <c r="E902" t="s">
        <v>128</v>
      </c>
      <c r="F902" t="s">
        <v>129</v>
      </c>
      <c r="G902" s="18">
        <v>2.3993979104999998</v>
      </c>
      <c r="H902" t="s">
        <v>64</v>
      </c>
      <c r="I902" t="s">
        <v>130</v>
      </c>
      <c r="J902" t="s">
        <v>1041</v>
      </c>
      <c r="K902" s="18">
        <v>4.6735370079000003</v>
      </c>
      <c r="L902" t="s">
        <v>64</v>
      </c>
      <c r="M902" t="s">
        <v>130</v>
      </c>
      <c r="N902" t="s">
        <v>512</v>
      </c>
      <c r="O902" s="18">
        <v>5.4782264393000002</v>
      </c>
      <c r="P902" t="s">
        <v>133</v>
      </c>
      <c r="Q902" t="s">
        <v>134</v>
      </c>
      <c r="R902" t="s">
        <v>135</v>
      </c>
      <c r="S902" s="18">
        <v>4.9959622482999997</v>
      </c>
      <c r="T902" t="s">
        <v>371</v>
      </c>
      <c r="U902" t="s">
        <v>130</v>
      </c>
      <c r="V902" t="s">
        <v>372</v>
      </c>
      <c r="W902" s="18">
        <v>3.3564304247000001</v>
      </c>
      <c r="X902" t="s">
        <v>64</v>
      </c>
      <c r="Y902" t="s">
        <v>130</v>
      </c>
      <c r="Z902" t="s">
        <v>517</v>
      </c>
      <c r="AA902" s="18">
        <v>4.4761559573999996</v>
      </c>
      <c r="AB902" s="19" t="s">
        <v>963</v>
      </c>
      <c r="AC902" t="s">
        <v>128</v>
      </c>
      <c r="AD902" t="s">
        <v>964</v>
      </c>
      <c r="AE902" s="18">
        <v>0.22277852570000001</v>
      </c>
      <c r="AF902" t="s">
        <v>5638</v>
      </c>
      <c r="AG902" t="s">
        <v>143</v>
      </c>
      <c r="AH902" t="s">
        <v>5639</v>
      </c>
      <c r="AI902" s="18">
        <v>5.2053836200000002E-2</v>
      </c>
      <c r="AJ902" t="s">
        <v>5640</v>
      </c>
      <c r="AK902" t="s">
        <v>134</v>
      </c>
      <c r="AL902" t="s">
        <v>5641</v>
      </c>
      <c r="AM902" t="s">
        <v>5640</v>
      </c>
      <c r="AN902" t="s">
        <v>134</v>
      </c>
      <c r="AO902" t="s">
        <v>5641</v>
      </c>
      <c r="AP902" s="18">
        <v>5.2053836200000002E-2</v>
      </c>
      <c r="AQ902" t="s">
        <v>123</v>
      </c>
      <c r="AR902" t="b">
        <f>ISNUMBER(SEARCH('Consulta Por Puntos Baloto'!$E$5,B902,1))</f>
        <v>0</v>
      </c>
      <c r="AS902">
        <f t="shared" si="28"/>
        <v>35</v>
      </c>
      <c r="AT902" t="str">
        <f t="shared" si="29"/>
        <v>Punto red</v>
      </c>
    </row>
    <row r="903" spans="1:46">
      <c r="A903" t="s">
        <v>5642</v>
      </c>
      <c r="B903" t="s">
        <v>5643</v>
      </c>
      <c r="C903" s="18">
        <v>0.44586211460000003</v>
      </c>
      <c r="D903" t="s">
        <v>563</v>
      </c>
      <c r="E903" t="s">
        <v>128</v>
      </c>
      <c r="F903" t="s">
        <v>564</v>
      </c>
      <c r="G903" s="18">
        <v>0.94352588770000001</v>
      </c>
      <c r="H903" t="s">
        <v>64</v>
      </c>
      <c r="I903" t="s">
        <v>130</v>
      </c>
      <c r="J903" t="s">
        <v>885</v>
      </c>
      <c r="K903" s="18">
        <v>1.0292751151999999</v>
      </c>
      <c r="L903" t="s">
        <v>567</v>
      </c>
      <c r="M903" t="s">
        <v>130</v>
      </c>
      <c r="N903" t="s">
        <v>568</v>
      </c>
      <c r="O903" s="18">
        <v>1.9769530188</v>
      </c>
      <c r="P903" t="s">
        <v>453</v>
      </c>
      <c r="Q903" t="s">
        <v>134</v>
      </c>
      <c r="R903" t="s">
        <v>454</v>
      </c>
      <c r="S903" s="18">
        <v>2.0001040384</v>
      </c>
      <c r="T903" t="s">
        <v>136</v>
      </c>
      <c r="U903" t="s">
        <v>130</v>
      </c>
      <c r="V903" t="s">
        <v>137</v>
      </c>
      <c r="W903" s="18">
        <v>1.0100169589000001</v>
      </c>
      <c r="X903" t="s">
        <v>64</v>
      </c>
      <c r="Y903" t="s">
        <v>130</v>
      </c>
      <c r="Z903" t="s">
        <v>569</v>
      </c>
      <c r="AA903" s="18">
        <v>1.2508999823</v>
      </c>
      <c r="AB903" s="19" t="s">
        <v>443</v>
      </c>
      <c r="AC903" t="s">
        <v>128</v>
      </c>
      <c r="AD903" t="s">
        <v>444</v>
      </c>
      <c r="AE903" s="18">
        <v>4.7162343400000001E-2</v>
      </c>
      <c r="AF903" t="s">
        <v>919</v>
      </c>
      <c r="AG903" t="s">
        <v>143</v>
      </c>
      <c r="AH903" t="s">
        <v>920</v>
      </c>
      <c r="AI903" s="18">
        <v>0.23831005199999999</v>
      </c>
      <c r="AJ903" t="s">
        <v>921</v>
      </c>
      <c r="AK903" t="s">
        <v>134</v>
      </c>
      <c r="AL903" t="s">
        <v>922</v>
      </c>
      <c r="AM903" t="s">
        <v>919</v>
      </c>
      <c r="AN903" t="s">
        <v>143</v>
      </c>
      <c r="AO903" t="s">
        <v>920</v>
      </c>
      <c r="AP903" s="18">
        <v>4.7162343400000001E-2</v>
      </c>
      <c r="AQ903" t="s">
        <v>123</v>
      </c>
      <c r="AR903" t="b">
        <f>ISNUMBER(SEARCH('Consulta Por Puntos Baloto'!$E$5,B903,1))</f>
        <v>0</v>
      </c>
      <c r="AS903">
        <f t="shared" si="28"/>
        <v>31</v>
      </c>
      <c r="AT903" t="str">
        <f t="shared" si="29"/>
        <v>Punto pago</v>
      </c>
    </row>
    <row r="904" spans="1:46">
      <c r="A904" t="s">
        <v>5644</v>
      </c>
      <c r="B904" t="s">
        <v>5645</v>
      </c>
      <c r="C904" s="18">
        <v>0.77691277859999996</v>
      </c>
      <c r="D904" t="s">
        <v>202</v>
      </c>
      <c r="E904" t="s">
        <v>128</v>
      </c>
      <c r="F904" t="s">
        <v>203</v>
      </c>
      <c r="G904" s="18">
        <v>0.331872734</v>
      </c>
      <c r="H904" t="s">
        <v>64</v>
      </c>
      <c r="I904" t="s">
        <v>130</v>
      </c>
      <c r="J904" t="s">
        <v>204</v>
      </c>
      <c r="K904" s="18">
        <v>1.0553586716000001</v>
      </c>
      <c r="L904" t="s">
        <v>205</v>
      </c>
      <c r="M904" t="s">
        <v>130</v>
      </c>
      <c r="N904" t="s">
        <v>206</v>
      </c>
      <c r="O904" s="18">
        <v>1.1115399204</v>
      </c>
      <c r="P904" t="s">
        <v>207</v>
      </c>
      <c r="Q904" t="s">
        <v>134</v>
      </c>
      <c r="R904" t="s">
        <v>208</v>
      </c>
      <c r="S904" s="18">
        <v>1.4992958405000001</v>
      </c>
      <c r="T904" t="s">
        <v>136</v>
      </c>
      <c r="U904" t="s">
        <v>130</v>
      </c>
      <c r="V904" t="s">
        <v>137</v>
      </c>
      <c r="W904" s="18">
        <v>1.3652123689</v>
      </c>
      <c r="X904" t="s">
        <v>64</v>
      </c>
      <c r="Y904" t="s">
        <v>130</v>
      </c>
      <c r="Z904" t="s">
        <v>209</v>
      </c>
      <c r="AA904" s="18">
        <v>1.0264900992999999</v>
      </c>
      <c r="AB904" t="s">
        <v>943</v>
      </c>
      <c r="AC904" t="s">
        <v>128</v>
      </c>
      <c r="AD904" t="s">
        <v>944</v>
      </c>
      <c r="AE904" s="18">
        <v>0.1133411027</v>
      </c>
      <c r="AF904" t="s">
        <v>5646</v>
      </c>
      <c r="AG904" t="s">
        <v>143</v>
      </c>
      <c r="AH904" t="s">
        <v>5647</v>
      </c>
      <c r="AI904" s="18">
        <v>5.7715871799999999E-2</v>
      </c>
      <c r="AJ904" t="s">
        <v>5648</v>
      </c>
      <c r="AK904" t="s">
        <v>134</v>
      </c>
      <c r="AL904" t="s">
        <v>5649</v>
      </c>
      <c r="AM904" t="s">
        <v>5648</v>
      </c>
      <c r="AN904" t="s">
        <v>134</v>
      </c>
      <c r="AO904" t="s">
        <v>5649</v>
      </c>
      <c r="AP904" s="18">
        <v>5.7715871799999999E-2</v>
      </c>
      <c r="AQ904" t="s">
        <v>123</v>
      </c>
      <c r="AR904" t="b">
        <f>ISNUMBER(SEARCH('Consulta Por Puntos Baloto'!$E$5,B904,1))</f>
        <v>0</v>
      </c>
      <c r="AS904">
        <f t="shared" si="28"/>
        <v>35</v>
      </c>
      <c r="AT904" t="str">
        <f t="shared" si="29"/>
        <v>Punto red</v>
      </c>
    </row>
    <row r="905" spans="1:46">
      <c r="A905" t="s">
        <v>5650</v>
      </c>
      <c r="B905" t="s">
        <v>5651</v>
      </c>
      <c r="C905" s="18">
        <v>0.62399645370000001</v>
      </c>
      <c r="D905" t="s">
        <v>451</v>
      </c>
      <c r="E905" t="s">
        <v>128</v>
      </c>
      <c r="F905" t="s">
        <v>452</v>
      </c>
      <c r="G905" s="18">
        <v>0.17380864160000001</v>
      </c>
      <c r="H905" t="s">
        <v>64</v>
      </c>
      <c r="I905" t="s">
        <v>130</v>
      </c>
      <c r="J905" t="s">
        <v>132</v>
      </c>
      <c r="K905" s="18">
        <v>0.17380864160000001</v>
      </c>
      <c r="L905" t="s">
        <v>64</v>
      </c>
      <c r="M905" t="s">
        <v>130</v>
      </c>
      <c r="N905" t="s">
        <v>132</v>
      </c>
      <c r="O905" s="18">
        <v>1.4098518013000001</v>
      </c>
      <c r="P905" t="s">
        <v>453</v>
      </c>
      <c r="Q905" t="s">
        <v>134</v>
      </c>
      <c r="R905" t="s">
        <v>454</v>
      </c>
      <c r="S905" s="18">
        <v>1.8906812761</v>
      </c>
      <c r="T905" t="s">
        <v>136</v>
      </c>
      <c r="U905" t="s">
        <v>130</v>
      </c>
      <c r="V905" t="s">
        <v>137</v>
      </c>
      <c r="W905" s="18">
        <v>0.93838005469999997</v>
      </c>
      <c r="X905" t="s">
        <v>138</v>
      </c>
      <c r="Y905" t="s">
        <v>130</v>
      </c>
      <c r="Z905" t="s">
        <v>139</v>
      </c>
      <c r="AA905" s="18">
        <v>0.93838005469999997</v>
      </c>
      <c r="AB905" s="19" t="s">
        <v>455</v>
      </c>
      <c r="AC905" t="s">
        <v>128</v>
      </c>
      <c r="AD905" t="s">
        <v>456</v>
      </c>
      <c r="AE905" s="18">
        <v>2.6477061400000002E-2</v>
      </c>
      <c r="AF905" t="s">
        <v>5652</v>
      </c>
      <c r="AG905" t="s">
        <v>143</v>
      </c>
      <c r="AH905" t="s">
        <v>5653</v>
      </c>
      <c r="AI905" s="18">
        <v>0.25589683740000002</v>
      </c>
      <c r="AJ905" t="s">
        <v>1799</v>
      </c>
      <c r="AK905" t="s">
        <v>134</v>
      </c>
      <c r="AL905" t="s">
        <v>5654</v>
      </c>
      <c r="AM905" t="s">
        <v>5652</v>
      </c>
      <c r="AN905" t="s">
        <v>143</v>
      </c>
      <c r="AO905" t="s">
        <v>5653</v>
      </c>
      <c r="AP905" s="18">
        <v>2.6477061400000002E-2</v>
      </c>
      <c r="AQ905" t="s">
        <v>123</v>
      </c>
      <c r="AR905" t="b">
        <f>ISNUMBER(SEARCH('Consulta Por Puntos Baloto'!$E$5,B905,1))</f>
        <v>0</v>
      </c>
      <c r="AS905">
        <f t="shared" si="28"/>
        <v>31</v>
      </c>
      <c r="AT905" t="str">
        <f t="shared" si="29"/>
        <v>Punto pago</v>
      </c>
    </row>
    <row r="906" spans="1:46">
      <c r="A906" t="s">
        <v>5655</v>
      </c>
      <c r="B906" t="s">
        <v>5656</v>
      </c>
      <c r="C906" s="18">
        <v>496.10180379019999</v>
      </c>
      <c r="D906" t="s">
        <v>1689</v>
      </c>
      <c r="E906" t="s">
        <v>1690</v>
      </c>
      <c r="F906" t="s">
        <v>1691</v>
      </c>
      <c r="G906" s="18">
        <v>478.29581308830001</v>
      </c>
      <c r="H906" t="s">
        <v>64</v>
      </c>
      <c r="I906" t="s">
        <v>105</v>
      </c>
      <c r="J906" t="s">
        <v>106</v>
      </c>
      <c r="K906" s="18">
        <v>564.90713951170005</v>
      </c>
      <c r="L906" t="s">
        <v>64</v>
      </c>
      <c r="M906" t="s">
        <v>130</v>
      </c>
      <c r="N906" t="s">
        <v>132</v>
      </c>
      <c r="O906" s="18">
        <v>512.45080098339997</v>
      </c>
      <c r="P906" t="s">
        <v>4963</v>
      </c>
      <c r="Q906" t="s">
        <v>4964</v>
      </c>
      <c r="R906" t="s">
        <v>4965</v>
      </c>
      <c r="S906" s="18">
        <v>565.53501943649997</v>
      </c>
      <c r="T906" t="s">
        <v>136</v>
      </c>
      <c r="U906" t="s">
        <v>130</v>
      </c>
      <c r="V906" t="s">
        <v>137</v>
      </c>
      <c r="W906" s="18">
        <v>478.12432225589998</v>
      </c>
      <c r="X906" t="s">
        <v>64</v>
      </c>
      <c r="Y906" t="s">
        <v>114</v>
      </c>
      <c r="Z906" t="s">
        <v>106</v>
      </c>
      <c r="AA906" s="18">
        <v>494.09545359200001</v>
      </c>
      <c r="AB906" s="19" t="s">
        <v>3348</v>
      </c>
      <c r="AC906" t="s">
        <v>1690</v>
      </c>
      <c r="AD906" s="19" t="s">
        <v>5358</v>
      </c>
      <c r="AE906" s="18">
        <v>252.42661459409999</v>
      </c>
      <c r="AF906" t="s">
        <v>5657</v>
      </c>
      <c r="AG906" t="s">
        <v>5658</v>
      </c>
      <c r="AH906" t="s">
        <v>5659</v>
      </c>
      <c r="AI906" s="18">
        <v>279.05277211150002</v>
      </c>
      <c r="AJ906" t="s">
        <v>5660</v>
      </c>
      <c r="AK906" t="s">
        <v>5661</v>
      </c>
      <c r="AL906" t="s">
        <v>5662</v>
      </c>
      <c r="AM906" t="s">
        <v>5657</v>
      </c>
      <c r="AN906" t="s">
        <v>5658</v>
      </c>
      <c r="AO906" t="s">
        <v>5659</v>
      </c>
      <c r="AP906" s="18">
        <v>252.42661459409999</v>
      </c>
      <c r="AQ906" t="s">
        <v>123</v>
      </c>
      <c r="AR906" t="b">
        <f>ISNUMBER(SEARCH('Consulta Por Puntos Baloto'!$E$5,B906,1))</f>
        <v>0</v>
      </c>
      <c r="AS906">
        <f t="shared" si="28"/>
        <v>31</v>
      </c>
      <c r="AT906" t="str">
        <f t="shared" si="29"/>
        <v>Punto pago</v>
      </c>
    </row>
    <row r="907" spans="1:46">
      <c r="A907" t="s">
        <v>5663</v>
      </c>
      <c r="B907" t="s">
        <v>5664</v>
      </c>
      <c r="C907" s="18">
        <v>6.4343716046999999</v>
      </c>
      <c r="D907" t="s">
        <v>4096</v>
      </c>
      <c r="E907" t="s">
        <v>4097</v>
      </c>
      <c r="F907" t="s">
        <v>4098</v>
      </c>
      <c r="G907" s="18">
        <v>44.390444392399999</v>
      </c>
      <c r="H907" t="s">
        <v>4029</v>
      </c>
      <c r="I907" t="s">
        <v>4029</v>
      </c>
      <c r="J907" t="s">
        <v>4099</v>
      </c>
      <c r="K907" s="18">
        <v>44.556060771799999</v>
      </c>
      <c r="L907" t="s">
        <v>64</v>
      </c>
      <c r="M907" t="s">
        <v>4029</v>
      </c>
      <c r="N907" t="s">
        <v>4030</v>
      </c>
      <c r="O907" s="18">
        <v>80.436250640099999</v>
      </c>
      <c r="P907" t="s">
        <v>4100</v>
      </c>
      <c r="Q907" t="s">
        <v>4101</v>
      </c>
      <c r="R907" t="s">
        <v>4102</v>
      </c>
      <c r="S907" s="18">
        <v>80.988992946500005</v>
      </c>
      <c r="T907" t="s">
        <v>227</v>
      </c>
      <c r="U907" t="s">
        <v>228</v>
      </c>
      <c r="V907" t="s">
        <v>229</v>
      </c>
      <c r="W907" s="18">
        <v>45.579411356400001</v>
      </c>
      <c r="X907" t="s">
        <v>4103</v>
      </c>
      <c r="Y907" t="s">
        <v>4029</v>
      </c>
      <c r="Z907" t="s">
        <v>4104</v>
      </c>
      <c r="AA907" s="18">
        <v>44.403298336299997</v>
      </c>
      <c r="AB907" s="19" t="s">
        <v>4105</v>
      </c>
      <c r="AC907" t="s">
        <v>4106</v>
      </c>
      <c r="AD907" t="s">
        <v>4107</v>
      </c>
      <c r="AE907" s="18">
        <v>3.8158948999999998E-2</v>
      </c>
      <c r="AF907" t="s">
        <v>4108</v>
      </c>
      <c r="AG907" t="s">
        <v>4109</v>
      </c>
      <c r="AH907" t="s">
        <v>4110</v>
      </c>
      <c r="AI907" s="18">
        <v>3.7650919800000002E-2</v>
      </c>
      <c r="AJ907" t="s">
        <v>4111</v>
      </c>
      <c r="AK907" t="s">
        <v>4112</v>
      </c>
      <c r="AL907" t="s">
        <v>4113</v>
      </c>
      <c r="AM907" t="s">
        <v>4111</v>
      </c>
      <c r="AN907" t="s">
        <v>4112</v>
      </c>
      <c r="AO907" t="s">
        <v>4113</v>
      </c>
      <c r="AP907" s="18">
        <v>3.7650919800000002E-2</v>
      </c>
      <c r="AQ907" t="s">
        <v>123</v>
      </c>
      <c r="AR907" t="b">
        <f>ISNUMBER(SEARCH('Consulta Por Puntos Baloto'!$E$5,B907,1))</f>
        <v>0</v>
      </c>
      <c r="AS907">
        <f t="shared" si="28"/>
        <v>35</v>
      </c>
      <c r="AT907" t="str">
        <f t="shared" si="29"/>
        <v>Punto red</v>
      </c>
    </row>
    <row r="908" spans="1:46">
      <c r="A908" t="s">
        <v>5665</v>
      </c>
      <c r="B908" t="s">
        <v>5666</v>
      </c>
      <c r="C908" s="18">
        <v>20.5577441716</v>
      </c>
      <c r="D908" t="s">
        <v>4853</v>
      </c>
      <c r="E908" t="s">
        <v>4854</v>
      </c>
      <c r="F908" t="s">
        <v>4855</v>
      </c>
      <c r="G908" s="18">
        <v>71.636978347600007</v>
      </c>
      <c r="H908" t="s">
        <v>64</v>
      </c>
      <c r="I908" t="s">
        <v>4514</v>
      </c>
      <c r="J908" t="s">
        <v>4515</v>
      </c>
      <c r="K908" s="18">
        <v>71.636978347600007</v>
      </c>
      <c r="L908" t="s">
        <v>64</v>
      </c>
      <c r="M908" t="s">
        <v>4514</v>
      </c>
      <c r="N908" t="s">
        <v>4515</v>
      </c>
      <c r="O908" s="18">
        <v>23.802581063200002</v>
      </c>
      <c r="P908" t="s">
        <v>414</v>
      </c>
      <c r="Q908" t="s">
        <v>411</v>
      </c>
      <c r="R908" t="s">
        <v>415</v>
      </c>
      <c r="S908" s="18">
        <v>86.851616913800001</v>
      </c>
      <c r="T908" t="s">
        <v>85</v>
      </c>
      <c r="U908" t="s">
        <v>86</v>
      </c>
      <c r="V908" t="s">
        <v>87</v>
      </c>
      <c r="W908" s="18">
        <v>83.948609207100006</v>
      </c>
      <c r="X908" t="s">
        <v>64</v>
      </c>
      <c r="Y908" t="s">
        <v>86</v>
      </c>
      <c r="Z908" t="s">
        <v>299</v>
      </c>
      <c r="AA908" s="18">
        <v>83.954992313399998</v>
      </c>
      <c r="AB908" s="19" t="s">
        <v>361</v>
      </c>
      <c r="AC908" t="s">
        <v>83</v>
      </c>
      <c r="AD908" s="19" t="s">
        <v>362</v>
      </c>
      <c r="AE908" s="18">
        <v>10.419862547699999</v>
      </c>
      <c r="AF908" t="s">
        <v>5157</v>
      </c>
      <c r="AG908" t="s">
        <v>5158</v>
      </c>
      <c r="AH908" t="s">
        <v>5159</v>
      </c>
      <c r="AI908" s="18">
        <v>0.10859349409999999</v>
      </c>
      <c r="AJ908" t="s">
        <v>5667</v>
      </c>
      <c r="AK908" t="s">
        <v>5668</v>
      </c>
      <c r="AL908" t="s">
        <v>5669</v>
      </c>
      <c r="AM908" t="s">
        <v>5667</v>
      </c>
      <c r="AN908" t="s">
        <v>5668</v>
      </c>
      <c r="AO908" t="s">
        <v>5669</v>
      </c>
      <c r="AP908" s="18">
        <v>0.10859349409999999</v>
      </c>
      <c r="AQ908" t="s">
        <v>123</v>
      </c>
      <c r="AR908" t="b">
        <f>ISNUMBER(SEARCH('Consulta Por Puntos Baloto'!$E$5,B908,1))</f>
        <v>0</v>
      </c>
      <c r="AS908">
        <f t="shared" si="28"/>
        <v>35</v>
      </c>
      <c r="AT908" t="str">
        <f t="shared" si="29"/>
        <v>Punto red</v>
      </c>
    </row>
    <row r="909" spans="1:46">
      <c r="A909" t="s">
        <v>5670</v>
      </c>
      <c r="B909" t="s">
        <v>5671</v>
      </c>
      <c r="C909" s="18">
        <v>47.029971214100001</v>
      </c>
      <c r="D909" t="s">
        <v>3692</v>
      </c>
      <c r="E909" t="s">
        <v>3693</v>
      </c>
      <c r="F909" t="s">
        <v>3694</v>
      </c>
      <c r="G909" s="18">
        <v>87.034580200600004</v>
      </c>
      <c r="H909" t="s">
        <v>64</v>
      </c>
      <c r="I909" t="s">
        <v>4008</v>
      </c>
      <c r="J909" t="s">
        <v>4009</v>
      </c>
      <c r="K909" s="18">
        <v>87.139945567200002</v>
      </c>
      <c r="L909" t="s">
        <v>4010</v>
      </c>
      <c r="M909" t="s">
        <v>4008</v>
      </c>
      <c r="N909" t="s">
        <v>4011</v>
      </c>
      <c r="O909" s="18">
        <v>110.3462513068</v>
      </c>
      <c r="P909" t="s">
        <v>225</v>
      </c>
      <c r="Q909" t="s">
        <v>220</v>
      </c>
      <c r="R909" t="s">
        <v>226</v>
      </c>
      <c r="S909" s="18">
        <v>110.3916839913</v>
      </c>
      <c r="T909" t="s">
        <v>227</v>
      </c>
      <c r="U909" t="s">
        <v>228</v>
      </c>
      <c r="V909" t="s">
        <v>229</v>
      </c>
      <c r="W909" s="18">
        <v>108.17834566329999</v>
      </c>
      <c r="X909" t="s">
        <v>64</v>
      </c>
      <c r="Y909" t="s">
        <v>228</v>
      </c>
      <c r="Z909" t="s">
        <v>4012</v>
      </c>
      <c r="AA909" s="18">
        <v>87.027597475099995</v>
      </c>
      <c r="AB909" s="19" t="s">
        <v>4013</v>
      </c>
      <c r="AC909" t="s">
        <v>4014</v>
      </c>
      <c r="AD909" t="s">
        <v>4015</v>
      </c>
      <c r="AE909" s="18">
        <v>5.0936059000000001E-3</v>
      </c>
      <c r="AF909" t="s">
        <v>5672</v>
      </c>
      <c r="AG909" t="s">
        <v>5673</v>
      </c>
      <c r="AH909" t="s">
        <v>5674</v>
      </c>
      <c r="AI909" s="18">
        <v>9.8815949599999994E-2</v>
      </c>
      <c r="AJ909" t="s">
        <v>5675</v>
      </c>
      <c r="AK909" t="s">
        <v>5673</v>
      </c>
      <c r="AL909" t="s">
        <v>5676</v>
      </c>
      <c r="AM909" t="s">
        <v>5672</v>
      </c>
      <c r="AN909" t="s">
        <v>5673</v>
      </c>
      <c r="AO909" t="s">
        <v>5674</v>
      </c>
      <c r="AP909" s="18">
        <v>5.0936059000000001E-3</v>
      </c>
      <c r="AQ909" t="s">
        <v>123</v>
      </c>
      <c r="AR909" t="b">
        <f>ISNUMBER(SEARCH('Consulta Por Puntos Baloto'!$E$5,B909,1))</f>
        <v>0</v>
      </c>
      <c r="AS909">
        <f t="shared" si="28"/>
        <v>31</v>
      </c>
      <c r="AT909" t="str">
        <f t="shared" si="29"/>
        <v>Punto pago</v>
      </c>
    </row>
    <row r="910" spans="1:46">
      <c r="A910" t="s">
        <v>5677</v>
      </c>
      <c r="B910" t="s">
        <v>5678</v>
      </c>
      <c r="C910" s="18">
        <v>1.1571569071000001</v>
      </c>
      <c r="D910" t="s">
        <v>4495</v>
      </c>
      <c r="E910" t="s">
        <v>4496</v>
      </c>
      <c r="F910" t="s">
        <v>4497</v>
      </c>
      <c r="G910" s="18">
        <v>0.94960376790000001</v>
      </c>
      <c r="H910" t="s">
        <v>383</v>
      </c>
      <c r="I910" t="s">
        <v>384</v>
      </c>
      <c r="J910" t="s">
        <v>385</v>
      </c>
      <c r="K910" s="18">
        <v>2.8269588132000001</v>
      </c>
      <c r="L910" t="s">
        <v>64</v>
      </c>
      <c r="M910" t="s">
        <v>384</v>
      </c>
      <c r="N910" t="s">
        <v>386</v>
      </c>
      <c r="O910" s="18">
        <v>90.765516290099995</v>
      </c>
      <c r="P910" t="s">
        <v>4733</v>
      </c>
      <c r="Q910" t="s">
        <v>4734</v>
      </c>
      <c r="R910" t="s">
        <v>4735</v>
      </c>
      <c r="S910" s="18">
        <v>103.0842028268</v>
      </c>
      <c r="T910" t="s">
        <v>253</v>
      </c>
      <c r="U910" t="s">
        <v>65</v>
      </c>
      <c r="V910" t="s">
        <v>254</v>
      </c>
      <c r="W910" s="18">
        <v>102.8937982587</v>
      </c>
      <c r="X910" t="s">
        <v>276</v>
      </c>
      <c r="Y910" t="s">
        <v>65</v>
      </c>
      <c r="Z910" t="s">
        <v>277</v>
      </c>
      <c r="AA910" s="18">
        <v>0.94635202500000004</v>
      </c>
      <c r="AB910" t="s">
        <v>383</v>
      </c>
      <c r="AC910" t="s">
        <v>391</v>
      </c>
      <c r="AD910" t="s">
        <v>392</v>
      </c>
      <c r="AE910" s="18">
        <v>0.1608148308</v>
      </c>
      <c r="AF910" t="s">
        <v>5679</v>
      </c>
      <c r="AG910" t="s">
        <v>4496</v>
      </c>
      <c r="AH910" t="s">
        <v>5680</v>
      </c>
      <c r="AI910" s="18">
        <v>7.73584249E-2</v>
      </c>
      <c r="AJ910" t="s">
        <v>5681</v>
      </c>
      <c r="AK910" t="s">
        <v>391</v>
      </c>
      <c r="AL910" t="s">
        <v>5682</v>
      </c>
      <c r="AM910" t="s">
        <v>5681</v>
      </c>
      <c r="AN910" t="s">
        <v>391</v>
      </c>
      <c r="AO910" t="s">
        <v>5682</v>
      </c>
      <c r="AP910" s="18">
        <v>7.73584249E-2</v>
      </c>
      <c r="AQ910" t="s">
        <v>123</v>
      </c>
      <c r="AR910" t="b">
        <f>ISNUMBER(SEARCH('Consulta Por Puntos Baloto'!$E$5,B910,1))</f>
        <v>0</v>
      </c>
      <c r="AS910">
        <f t="shared" si="28"/>
        <v>35</v>
      </c>
      <c r="AT910" t="str">
        <f t="shared" si="29"/>
        <v>Punto red</v>
      </c>
    </row>
    <row r="911" spans="1:46">
      <c r="A911" t="s">
        <v>5683</v>
      </c>
      <c r="B911" t="s">
        <v>5684</v>
      </c>
      <c r="C911" s="18">
        <v>18.228281649100001</v>
      </c>
      <c r="D911" t="s">
        <v>323</v>
      </c>
      <c r="E911" t="s">
        <v>324</v>
      </c>
      <c r="F911" t="s">
        <v>325</v>
      </c>
      <c r="G911" s="18">
        <v>44.602801143800001</v>
      </c>
      <c r="H911" t="s">
        <v>64</v>
      </c>
      <c r="I911" t="s">
        <v>107</v>
      </c>
      <c r="J911" t="s">
        <v>108</v>
      </c>
      <c r="K911" s="18">
        <v>44.602801143800001</v>
      </c>
      <c r="L911" t="s">
        <v>64</v>
      </c>
      <c r="M911" t="s">
        <v>107</v>
      </c>
      <c r="N911" t="s">
        <v>108</v>
      </c>
      <c r="O911" s="18">
        <v>45.994158212400002</v>
      </c>
      <c r="P911" t="s">
        <v>109</v>
      </c>
      <c r="Q911" t="s">
        <v>103</v>
      </c>
      <c r="R911" t="s">
        <v>110</v>
      </c>
      <c r="S911" s="18">
        <v>165.69146840179999</v>
      </c>
      <c r="T911" t="s">
        <v>253</v>
      </c>
      <c r="U911" t="s">
        <v>65</v>
      </c>
      <c r="V911" t="s">
        <v>254</v>
      </c>
      <c r="W911" s="18">
        <v>164.3608727564</v>
      </c>
      <c r="X911" t="s">
        <v>276</v>
      </c>
      <c r="Y911" t="s">
        <v>65</v>
      </c>
      <c r="Z911" t="s">
        <v>277</v>
      </c>
      <c r="AA911" s="18">
        <v>45.540626535199998</v>
      </c>
      <c r="AB911" t="s">
        <v>115</v>
      </c>
      <c r="AC911" t="s">
        <v>103</v>
      </c>
      <c r="AD911" t="s">
        <v>116</v>
      </c>
      <c r="AE911" s="18">
        <v>3.0583506999999998E-3</v>
      </c>
      <c r="AF911" t="s">
        <v>5685</v>
      </c>
      <c r="AG911" t="s">
        <v>5686</v>
      </c>
      <c r="AH911" t="s">
        <v>5687</v>
      </c>
      <c r="AI911" s="18">
        <v>1.85825012E-2</v>
      </c>
      <c r="AJ911" t="s">
        <v>5688</v>
      </c>
      <c r="AK911" t="s">
        <v>5686</v>
      </c>
      <c r="AL911" t="s">
        <v>5689</v>
      </c>
      <c r="AM911" t="s">
        <v>5685</v>
      </c>
      <c r="AN911" t="s">
        <v>5686</v>
      </c>
      <c r="AO911" t="s">
        <v>5687</v>
      </c>
      <c r="AP911" s="18">
        <v>3.0583506999999998E-3</v>
      </c>
      <c r="AQ911" t="s">
        <v>123</v>
      </c>
      <c r="AR911" t="b">
        <f>ISNUMBER(SEARCH('Consulta Por Puntos Baloto'!$E$5,B911,1))</f>
        <v>0</v>
      </c>
      <c r="AS911">
        <f t="shared" si="28"/>
        <v>31</v>
      </c>
      <c r="AT911" t="str">
        <f t="shared" si="29"/>
        <v>Punto pago</v>
      </c>
    </row>
    <row r="912" spans="1:46">
      <c r="A912" t="s">
        <v>5690</v>
      </c>
      <c r="B912" t="s">
        <v>5691</v>
      </c>
      <c r="C912" s="18">
        <v>53.470197232700002</v>
      </c>
      <c r="D912" t="s">
        <v>5692</v>
      </c>
      <c r="E912" t="s">
        <v>5692</v>
      </c>
      <c r="F912" t="s">
        <v>5693</v>
      </c>
      <c r="G912" s="18">
        <v>85.999494743300005</v>
      </c>
      <c r="H912" t="s">
        <v>64</v>
      </c>
      <c r="I912" t="s">
        <v>3993</v>
      </c>
      <c r="J912" t="s">
        <v>3995</v>
      </c>
      <c r="K912" s="18">
        <v>85.999494743300005</v>
      </c>
      <c r="L912" t="s">
        <v>64</v>
      </c>
      <c r="M912" t="s">
        <v>3993</v>
      </c>
      <c r="N912" t="s">
        <v>3995</v>
      </c>
      <c r="O912" s="18">
        <v>52.888393089700003</v>
      </c>
      <c r="P912" t="s">
        <v>5694</v>
      </c>
      <c r="Q912" t="s">
        <v>5695</v>
      </c>
      <c r="R912" t="s">
        <v>5696</v>
      </c>
      <c r="S912" s="18">
        <v>459.0239240784</v>
      </c>
      <c r="T912" t="s">
        <v>85</v>
      </c>
      <c r="U912" t="s">
        <v>86</v>
      </c>
      <c r="V912" t="s">
        <v>87</v>
      </c>
      <c r="W912" s="18">
        <v>97.716708044200004</v>
      </c>
      <c r="X912" t="s">
        <v>64</v>
      </c>
      <c r="Y912" t="s">
        <v>3998</v>
      </c>
      <c r="Z912" t="s">
        <v>3999</v>
      </c>
      <c r="AA912" s="18">
        <v>88.515134742900003</v>
      </c>
      <c r="AB912" t="s">
        <v>4000</v>
      </c>
      <c r="AC912" t="s">
        <v>3991</v>
      </c>
      <c r="AD912" t="s">
        <v>4001</v>
      </c>
      <c r="AE912" s="18">
        <v>6.6487548699999996E-2</v>
      </c>
      <c r="AF912" t="s">
        <v>5697</v>
      </c>
      <c r="AG912" t="s">
        <v>5698</v>
      </c>
      <c r="AH912" t="s">
        <v>5699</v>
      </c>
      <c r="AI912" s="18">
        <v>0.13109614999999999</v>
      </c>
      <c r="AJ912" t="s">
        <v>5700</v>
      </c>
      <c r="AK912" t="s">
        <v>5698</v>
      </c>
      <c r="AL912" t="s">
        <v>5701</v>
      </c>
      <c r="AM912" t="s">
        <v>5697</v>
      </c>
      <c r="AN912" t="s">
        <v>5698</v>
      </c>
      <c r="AO912" t="s">
        <v>5699</v>
      </c>
      <c r="AP912" s="18">
        <v>6.6487548699999996E-2</v>
      </c>
      <c r="AQ912" t="s">
        <v>123</v>
      </c>
      <c r="AR912" t="b">
        <f>ISNUMBER(SEARCH('Consulta Por Puntos Baloto'!$E$5,B912,1))</f>
        <v>0</v>
      </c>
      <c r="AS912">
        <f t="shared" si="28"/>
        <v>31</v>
      </c>
      <c r="AT912" t="str">
        <f t="shared" si="29"/>
        <v>Punto pago</v>
      </c>
    </row>
    <row r="913" spans="1:46">
      <c r="A913" t="s">
        <v>5702</v>
      </c>
      <c r="B913" t="s">
        <v>5703</v>
      </c>
      <c r="C913" s="18">
        <v>0.33046306990000002</v>
      </c>
      <c r="D913" t="s">
        <v>5239</v>
      </c>
      <c r="E913" t="s">
        <v>62</v>
      </c>
      <c r="F913" t="s">
        <v>5240</v>
      </c>
      <c r="G913" s="18">
        <v>6.4004786999999994E-2</v>
      </c>
      <c r="H913" t="s">
        <v>5704</v>
      </c>
      <c r="I913" t="s">
        <v>65</v>
      </c>
      <c r="J913" t="s">
        <v>5705</v>
      </c>
      <c r="K913" s="18">
        <v>0.11414966159999999</v>
      </c>
      <c r="L913" t="s">
        <v>64</v>
      </c>
      <c r="M913" t="s">
        <v>65</v>
      </c>
      <c r="N913" t="s">
        <v>5241</v>
      </c>
      <c r="O913" s="18">
        <v>5.3442200495999996</v>
      </c>
      <c r="P913" t="s">
        <v>67</v>
      </c>
      <c r="Q913" t="s">
        <v>62</v>
      </c>
      <c r="R913" t="s">
        <v>68</v>
      </c>
      <c r="S913" s="18">
        <v>0.80017987899999998</v>
      </c>
      <c r="T913" t="s">
        <v>69</v>
      </c>
      <c r="U913" t="s">
        <v>65</v>
      </c>
      <c r="V913" t="s">
        <v>70</v>
      </c>
      <c r="W913" s="18">
        <v>2.2372051154000001</v>
      </c>
      <c r="X913" t="s">
        <v>64</v>
      </c>
      <c r="Y913" t="s">
        <v>65</v>
      </c>
      <c r="Z913" t="s">
        <v>4213</v>
      </c>
      <c r="AA913" s="18">
        <v>5.5555182100000003E-2</v>
      </c>
      <c r="AB913" t="s">
        <v>5706</v>
      </c>
      <c r="AC913" t="s">
        <v>62</v>
      </c>
      <c r="AD913" t="s">
        <v>5707</v>
      </c>
      <c r="AE913" s="18">
        <v>0.44284161799999999</v>
      </c>
      <c r="AF913" t="s">
        <v>5708</v>
      </c>
      <c r="AG913" t="s">
        <v>62</v>
      </c>
      <c r="AH913" t="s">
        <v>5709</v>
      </c>
      <c r="AI913" s="18">
        <v>5.6147306899999999E-2</v>
      </c>
      <c r="AJ913" t="s">
        <v>5710</v>
      </c>
      <c r="AK913" t="s">
        <v>62</v>
      </c>
      <c r="AL913" t="s">
        <v>5711</v>
      </c>
      <c r="AM913" t="s">
        <v>873</v>
      </c>
      <c r="AN913" t="s">
        <v>62</v>
      </c>
      <c r="AO913" t="s">
        <v>5707</v>
      </c>
      <c r="AP913" s="18">
        <v>5.5555182100000003E-2</v>
      </c>
      <c r="AQ913" t="s">
        <v>123</v>
      </c>
      <c r="AR913" t="b">
        <f>ISNUMBER(SEARCH('Consulta Por Puntos Baloto'!$E$5,B913,1))</f>
        <v>0</v>
      </c>
      <c r="AS913">
        <f t="shared" si="28"/>
        <v>27</v>
      </c>
      <c r="AT913" t="str">
        <f t="shared" si="29"/>
        <v>Oficina física</v>
      </c>
    </row>
    <row r="914" spans="1:46">
      <c r="A914" t="s">
        <v>5712</v>
      </c>
      <c r="B914" t="s">
        <v>5713</v>
      </c>
      <c r="C914" s="18">
        <v>0.33408434809999998</v>
      </c>
      <c r="D914" t="s">
        <v>4793</v>
      </c>
      <c r="E914" t="s">
        <v>220</v>
      </c>
      <c r="F914" t="s">
        <v>4794</v>
      </c>
      <c r="G914" s="18">
        <v>4.1417319700000003E-2</v>
      </c>
      <c r="H914" t="s">
        <v>4795</v>
      </c>
      <c r="I914" t="s">
        <v>223</v>
      </c>
      <c r="J914" t="s">
        <v>4939</v>
      </c>
      <c r="K914" s="18">
        <v>0.94268709309999998</v>
      </c>
      <c r="L914" t="s">
        <v>64</v>
      </c>
      <c r="M914" t="s">
        <v>223</v>
      </c>
      <c r="N914" t="s">
        <v>4230</v>
      </c>
      <c r="O914" s="18">
        <v>1.0966947156</v>
      </c>
      <c r="P914" t="s">
        <v>4231</v>
      </c>
      <c r="Q914" t="s">
        <v>220</v>
      </c>
      <c r="R914" t="s">
        <v>4232</v>
      </c>
      <c r="S914" s="18">
        <v>8.4729670094999996</v>
      </c>
      <c r="T914" t="s">
        <v>227</v>
      </c>
      <c r="U914" t="s">
        <v>228</v>
      </c>
      <c r="V914" t="s">
        <v>229</v>
      </c>
      <c r="W914" s="18">
        <v>1.5277608573999999</v>
      </c>
      <c r="X914" t="s">
        <v>222</v>
      </c>
      <c r="Y914" t="s">
        <v>223</v>
      </c>
      <c r="Z914" t="s">
        <v>224</v>
      </c>
      <c r="AA914" s="18">
        <v>0.21851596649999999</v>
      </c>
      <c r="AB914" t="s">
        <v>4797</v>
      </c>
      <c r="AC914" t="s">
        <v>220</v>
      </c>
      <c r="AD914" t="s">
        <v>4798</v>
      </c>
      <c r="AE914" s="18">
        <v>6.0826124199999998E-2</v>
      </c>
      <c r="AF914" t="s">
        <v>5714</v>
      </c>
      <c r="AG914" t="s">
        <v>220</v>
      </c>
      <c r="AH914" t="s">
        <v>5715</v>
      </c>
      <c r="AI914" s="18">
        <v>3.2583327600000003E-2</v>
      </c>
      <c r="AJ914" t="s">
        <v>349</v>
      </c>
      <c r="AK914" t="s">
        <v>220</v>
      </c>
      <c r="AL914" t="s">
        <v>4942</v>
      </c>
      <c r="AM914" t="s">
        <v>349</v>
      </c>
      <c r="AN914" t="s">
        <v>220</v>
      </c>
      <c r="AO914" t="s">
        <v>4942</v>
      </c>
      <c r="AP914" s="18">
        <v>3.2583327600000003E-2</v>
      </c>
      <c r="AQ914" t="s">
        <v>123</v>
      </c>
      <c r="AR914" t="b">
        <f>ISNUMBER(SEARCH('Consulta Por Puntos Baloto'!$E$5,B914,1))</f>
        <v>0</v>
      </c>
      <c r="AS914">
        <f t="shared" si="28"/>
        <v>35</v>
      </c>
      <c r="AT914" t="str">
        <f t="shared" si="29"/>
        <v>Punto red</v>
      </c>
    </row>
    <row r="915" spans="1:46">
      <c r="A915" t="s">
        <v>5716</v>
      </c>
      <c r="B915" t="s">
        <v>5717</v>
      </c>
      <c r="C915" s="18">
        <v>2.4710431819999998</v>
      </c>
      <c r="D915" t="s">
        <v>127</v>
      </c>
      <c r="E915" t="s">
        <v>128</v>
      </c>
      <c r="F915" t="s">
        <v>129</v>
      </c>
      <c r="G915" s="18">
        <v>1.9899929289</v>
      </c>
      <c r="H915" t="s">
        <v>423</v>
      </c>
      <c r="I915" t="s">
        <v>130</v>
      </c>
      <c r="J915" t="s">
        <v>878</v>
      </c>
      <c r="K915" s="18">
        <v>3.3041703947999999</v>
      </c>
      <c r="L915" t="s">
        <v>64</v>
      </c>
      <c r="M915" t="s">
        <v>130</v>
      </c>
      <c r="N915" t="s">
        <v>370</v>
      </c>
      <c r="O915" s="18">
        <v>1.9899929289</v>
      </c>
      <c r="P915" t="s">
        <v>133</v>
      </c>
      <c r="Q915" t="s">
        <v>134</v>
      </c>
      <c r="R915" t="s">
        <v>135</v>
      </c>
      <c r="S915" s="18">
        <v>4.0444881156000001</v>
      </c>
      <c r="T915" t="s">
        <v>371</v>
      </c>
      <c r="U915" t="s">
        <v>130</v>
      </c>
      <c r="V915" t="s">
        <v>372</v>
      </c>
      <c r="W915" s="18">
        <v>3.0753615823999998</v>
      </c>
      <c r="X915" t="s">
        <v>64</v>
      </c>
      <c r="Y915" t="s">
        <v>130</v>
      </c>
      <c r="Z915" t="s">
        <v>373</v>
      </c>
      <c r="AA915" s="18">
        <v>2.6741284111999999</v>
      </c>
      <c r="AB915" t="s">
        <v>140</v>
      </c>
      <c r="AC915" t="s">
        <v>128</v>
      </c>
      <c r="AD915" t="s">
        <v>141</v>
      </c>
      <c r="AE915" s="18">
        <v>7.9513773199999999E-2</v>
      </c>
      <c r="AF915" t="s">
        <v>5718</v>
      </c>
      <c r="AG915" t="s">
        <v>143</v>
      </c>
      <c r="AH915" t="s">
        <v>5719</v>
      </c>
      <c r="AI915" s="18">
        <v>1.5828174600000001E-2</v>
      </c>
      <c r="AJ915" t="s">
        <v>5720</v>
      </c>
      <c r="AK915" t="s">
        <v>134</v>
      </c>
      <c r="AL915" t="s">
        <v>5721</v>
      </c>
      <c r="AM915" t="s">
        <v>5720</v>
      </c>
      <c r="AN915" t="s">
        <v>134</v>
      </c>
      <c r="AO915" t="s">
        <v>5721</v>
      </c>
      <c r="AP915" s="18">
        <v>1.5828174600000001E-2</v>
      </c>
      <c r="AQ915" t="s">
        <v>123</v>
      </c>
      <c r="AR915" t="b">
        <f>ISNUMBER(SEARCH('Consulta Por Puntos Baloto'!$E$5,B915,1))</f>
        <v>0</v>
      </c>
      <c r="AS915">
        <f t="shared" si="28"/>
        <v>35</v>
      </c>
      <c r="AT915" t="str">
        <f t="shared" si="29"/>
        <v>Punto red</v>
      </c>
    </row>
    <row r="916" spans="1:46">
      <c r="A916" t="s">
        <v>5722</v>
      </c>
      <c r="B916" t="s">
        <v>5723</v>
      </c>
      <c r="C916" s="18">
        <v>142.4171285864</v>
      </c>
      <c r="D916" t="s">
        <v>1689</v>
      </c>
      <c r="E916" t="s">
        <v>1690</v>
      </c>
      <c r="F916" t="s">
        <v>1691</v>
      </c>
      <c r="G916" s="18">
        <v>111.9678940756</v>
      </c>
      <c r="H916" t="s">
        <v>64</v>
      </c>
      <c r="I916" t="s">
        <v>105</v>
      </c>
      <c r="J916" t="s">
        <v>106</v>
      </c>
      <c r="K916" s="18">
        <v>207.08548917069999</v>
      </c>
      <c r="L916" t="s">
        <v>64</v>
      </c>
      <c r="M916" t="s">
        <v>130</v>
      </c>
      <c r="N916" t="s">
        <v>132</v>
      </c>
      <c r="O916" s="18">
        <v>205.817059081</v>
      </c>
      <c r="P916" t="s">
        <v>133</v>
      </c>
      <c r="Q916" t="s">
        <v>134</v>
      </c>
      <c r="R916" t="s">
        <v>135</v>
      </c>
      <c r="S916" s="18">
        <v>208.25651675660001</v>
      </c>
      <c r="T916" t="s">
        <v>136</v>
      </c>
      <c r="U916" t="s">
        <v>130</v>
      </c>
      <c r="V916" t="s">
        <v>137</v>
      </c>
      <c r="W916" s="18">
        <v>111.8059021095</v>
      </c>
      <c r="X916" t="s">
        <v>64</v>
      </c>
      <c r="Y916" t="s">
        <v>114</v>
      </c>
      <c r="Z916" t="s">
        <v>106</v>
      </c>
      <c r="AA916" s="18">
        <v>140.076119511</v>
      </c>
      <c r="AB916" s="19" t="s">
        <v>3348</v>
      </c>
      <c r="AC916" t="s">
        <v>1690</v>
      </c>
      <c r="AD916" s="19" t="s">
        <v>5358</v>
      </c>
      <c r="AE916" s="18">
        <v>85.315621830699996</v>
      </c>
      <c r="AF916" t="s">
        <v>5724</v>
      </c>
      <c r="AG916" t="s">
        <v>5725</v>
      </c>
      <c r="AH916" t="s">
        <v>5726</v>
      </c>
      <c r="AI916" s="18">
        <v>40.931223002099998</v>
      </c>
      <c r="AJ916" t="s">
        <v>5727</v>
      </c>
      <c r="AK916" t="s">
        <v>5728</v>
      </c>
      <c r="AL916" t="s">
        <v>5729</v>
      </c>
      <c r="AM916" t="s">
        <v>5727</v>
      </c>
      <c r="AN916" t="s">
        <v>5728</v>
      </c>
      <c r="AO916" t="s">
        <v>5729</v>
      </c>
      <c r="AP916" s="18">
        <v>40.931223002099998</v>
      </c>
      <c r="AQ916" t="s">
        <v>123</v>
      </c>
      <c r="AR916" t="b">
        <f>ISNUMBER(SEARCH('Consulta Por Puntos Baloto'!$E$5,B916,1))</f>
        <v>0</v>
      </c>
      <c r="AS916">
        <f t="shared" si="28"/>
        <v>35</v>
      </c>
      <c r="AT916" t="str">
        <f t="shared" si="29"/>
        <v>Punto red</v>
      </c>
    </row>
    <row r="917" spans="1:46">
      <c r="A917" t="s">
        <v>5730</v>
      </c>
      <c r="B917" t="s">
        <v>5731</v>
      </c>
      <c r="C917" s="18">
        <v>1.4395306059999999</v>
      </c>
      <c r="D917" t="s">
        <v>584</v>
      </c>
      <c r="E917" t="s">
        <v>128</v>
      </c>
      <c r="F917" t="s">
        <v>585</v>
      </c>
      <c r="G917" s="18">
        <v>0.64225961340000004</v>
      </c>
      <c r="H917" t="s">
        <v>64</v>
      </c>
      <c r="I917" t="s">
        <v>130</v>
      </c>
      <c r="J917" t="s">
        <v>587</v>
      </c>
      <c r="K917" s="18">
        <v>0.67804555909999997</v>
      </c>
      <c r="L917" t="s">
        <v>64</v>
      </c>
      <c r="M917" t="s">
        <v>130</v>
      </c>
      <c r="N917" t="s">
        <v>587</v>
      </c>
      <c r="O917" s="18">
        <v>3.7130309385000002</v>
      </c>
      <c r="P917" t="s">
        <v>588</v>
      </c>
      <c r="Q917" t="s">
        <v>134</v>
      </c>
      <c r="R917" t="s">
        <v>589</v>
      </c>
      <c r="S917" s="18">
        <v>1.292981363</v>
      </c>
      <c r="T917" t="s">
        <v>469</v>
      </c>
      <c r="U917" t="s">
        <v>130</v>
      </c>
      <c r="V917" t="s">
        <v>470</v>
      </c>
      <c r="W917" s="18">
        <v>3.7492377050000001</v>
      </c>
      <c r="X917" t="s">
        <v>64</v>
      </c>
      <c r="Y917" t="s">
        <v>130</v>
      </c>
      <c r="Z917" t="s">
        <v>590</v>
      </c>
      <c r="AA917" s="18">
        <v>1.292981363</v>
      </c>
      <c r="AB917" t="s">
        <v>591</v>
      </c>
      <c r="AC917" t="s">
        <v>128</v>
      </c>
      <c r="AD917" t="s">
        <v>592</v>
      </c>
      <c r="AE917" s="18">
        <v>0.1013550567</v>
      </c>
      <c r="AF917" t="s">
        <v>3246</v>
      </c>
      <c r="AG917" t="s">
        <v>143</v>
      </c>
      <c r="AH917" t="s">
        <v>3247</v>
      </c>
      <c r="AI917" s="18">
        <v>0.39519852750000001</v>
      </c>
      <c r="AJ917" t="s">
        <v>3248</v>
      </c>
      <c r="AK917" t="s">
        <v>134</v>
      </c>
      <c r="AL917" t="s">
        <v>3249</v>
      </c>
      <c r="AM917" t="s">
        <v>3246</v>
      </c>
      <c r="AN917" t="s">
        <v>143</v>
      </c>
      <c r="AO917" t="s">
        <v>3247</v>
      </c>
      <c r="AP917" s="18">
        <v>0.1013550567</v>
      </c>
      <c r="AQ917" t="s">
        <v>123</v>
      </c>
      <c r="AR917" t="b">
        <f>ISNUMBER(SEARCH('Consulta Por Puntos Baloto'!$E$5,B917,1))</f>
        <v>0</v>
      </c>
      <c r="AS917">
        <f t="shared" si="28"/>
        <v>31</v>
      </c>
      <c r="AT917" t="str">
        <f t="shared" si="29"/>
        <v>Punto pago</v>
      </c>
    </row>
    <row r="918" spans="1:46">
      <c r="A918" t="s">
        <v>5732</v>
      </c>
      <c r="B918" t="s">
        <v>5733</v>
      </c>
      <c r="C918" s="18">
        <v>21.7377683534</v>
      </c>
      <c r="D918" t="s">
        <v>4663</v>
      </c>
      <c r="E918" t="s">
        <v>4664</v>
      </c>
      <c r="F918" t="s">
        <v>4665</v>
      </c>
      <c r="G918" s="18">
        <v>36.621360467800002</v>
      </c>
      <c r="H918" t="s">
        <v>64</v>
      </c>
      <c r="I918" t="s">
        <v>4008</v>
      </c>
      <c r="J918" t="s">
        <v>4009</v>
      </c>
      <c r="K918" s="18">
        <v>36.5407537623</v>
      </c>
      <c r="L918" t="s">
        <v>4010</v>
      </c>
      <c r="M918" t="s">
        <v>4008</v>
      </c>
      <c r="N918" t="s">
        <v>4011</v>
      </c>
      <c r="O918" s="18">
        <v>59.535573157999998</v>
      </c>
      <c r="P918" t="s">
        <v>225</v>
      </c>
      <c r="Q918" t="s">
        <v>220</v>
      </c>
      <c r="R918" t="s">
        <v>226</v>
      </c>
      <c r="S918" s="18">
        <v>58.8138881474</v>
      </c>
      <c r="T918" t="s">
        <v>227</v>
      </c>
      <c r="U918" t="s">
        <v>228</v>
      </c>
      <c r="V918" t="s">
        <v>229</v>
      </c>
      <c r="W918" s="18">
        <v>56.5254103101</v>
      </c>
      <c r="X918" t="s">
        <v>64</v>
      </c>
      <c r="Y918" t="s">
        <v>228</v>
      </c>
      <c r="Z918" t="s">
        <v>4012</v>
      </c>
      <c r="AA918" s="18">
        <v>36.617666375900001</v>
      </c>
      <c r="AB918" s="19" t="s">
        <v>4013</v>
      </c>
      <c r="AC918" t="s">
        <v>4014</v>
      </c>
      <c r="AD918" t="s">
        <v>4015</v>
      </c>
      <c r="AE918" s="18">
        <v>1.7860600599999998E-2</v>
      </c>
      <c r="AF918" t="s">
        <v>5734</v>
      </c>
      <c r="AG918" t="s">
        <v>3730</v>
      </c>
      <c r="AH918" t="s">
        <v>5735</v>
      </c>
      <c r="AI918" s="18">
        <v>12.7250579249</v>
      </c>
      <c r="AJ918" t="s">
        <v>5736</v>
      </c>
      <c r="AK918" t="s">
        <v>5737</v>
      </c>
      <c r="AL918" t="s">
        <v>5738</v>
      </c>
      <c r="AM918" t="s">
        <v>5734</v>
      </c>
      <c r="AN918" t="s">
        <v>3730</v>
      </c>
      <c r="AO918" t="s">
        <v>5735</v>
      </c>
      <c r="AP918" s="18">
        <v>1.7860600599999998E-2</v>
      </c>
      <c r="AQ918" t="s">
        <v>123</v>
      </c>
      <c r="AR918" t="b">
        <f>ISNUMBER(SEARCH('Consulta Por Puntos Baloto'!$E$5,B918,1))</f>
        <v>0</v>
      </c>
      <c r="AS918">
        <f t="shared" si="28"/>
        <v>31</v>
      </c>
      <c r="AT918" t="str">
        <f t="shared" si="29"/>
        <v>Punto pago</v>
      </c>
    </row>
    <row r="919" spans="1:46">
      <c r="A919" t="s">
        <v>5739</v>
      </c>
      <c r="B919" t="s">
        <v>5740</v>
      </c>
      <c r="C919" s="18">
        <v>0.15060858120000001</v>
      </c>
      <c r="D919" t="s">
        <v>686</v>
      </c>
      <c r="E919" t="s">
        <v>128</v>
      </c>
      <c r="F919" t="s">
        <v>687</v>
      </c>
      <c r="G919" s="18">
        <v>0.38331556350000001</v>
      </c>
      <c r="H919" t="s">
        <v>2299</v>
      </c>
      <c r="I919" t="s">
        <v>130</v>
      </c>
      <c r="J919" t="s">
        <v>2300</v>
      </c>
      <c r="K919" s="18">
        <v>0.49711074440000003</v>
      </c>
      <c r="L919" t="s">
        <v>2301</v>
      </c>
      <c r="M919" t="s">
        <v>130</v>
      </c>
      <c r="N919" t="s">
        <v>2302</v>
      </c>
      <c r="O919" s="18">
        <v>0.23304179389999999</v>
      </c>
      <c r="P919" t="s">
        <v>688</v>
      </c>
      <c r="Q919" t="s">
        <v>134</v>
      </c>
      <c r="R919" t="s">
        <v>689</v>
      </c>
      <c r="S919" s="18">
        <v>0.73985869839999996</v>
      </c>
      <c r="T919" t="s">
        <v>496</v>
      </c>
      <c r="U919" t="s">
        <v>130</v>
      </c>
      <c r="V919" t="s">
        <v>497</v>
      </c>
      <c r="W919" s="18">
        <v>0.34622799900000001</v>
      </c>
      <c r="X919" t="s">
        <v>2299</v>
      </c>
      <c r="Y919" t="s">
        <v>130</v>
      </c>
      <c r="Z919" t="s">
        <v>2300</v>
      </c>
      <c r="AA919" s="18">
        <v>7.0255257000000002E-2</v>
      </c>
      <c r="AB919" t="s">
        <v>2303</v>
      </c>
      <c r="AC919" t="s">
        <v>128</v>
      </c>
      <c r="AD919" t="s">
        <v>2304</v>
      </c>
      <c r="AE919" s="18">
        <v>0.55676726269999999</v>
      </c>
      <c r="AF919" t="s">
        <v>2305</v>
      </c>
      <c r="AG919" t="s">
        <v>143</v>
      </c>
      <c r="AH919" t="s">
        <v>2306</v>
      </c>
      <c r="AI919" s="18">
        <v>0.18383301860000001</v>
      </c>
      <c r="AJ919" t="s">
        <v>349</v>
      </c>
      <c r="AK919" t="s">
        <v>134</v>
      </c>
      <c r="AL919" t="s">
        <v>2307</v>
      </c>
      <c r="AM919" t="s">
        <v>873</v>
      </c>
      <c r="AN919" t="s">
        <v>128</v>
      </c>
      <c r="AO919" t="s">
        <v>2304</v>
      </c>
      <c r="AP919" s="18">
        <v>7.0255257000000002E-2</v>
      </c>
      <c r="AQ919" t="s">
        <v>123</v>
      </c>
      <c r="AR919" t="b">
        <f>ISNUMBER(SEARCH('Consulta Por Puntos Baloto'!$E$5,B919,1))</f>
        <v>0</v>
      </c>
      <c r="AS919">
        <f t="shared" si="28"/>
        <v>27</v>
      </c>
      <c r="AT919" t="str">
        <f t="shared" si="29"/>
        <v>Oficina física</v>
      </c>
    </row>
    <row r="920" spans="1:46">
      <c r="A920" t="s">
        <v>5741</v>
      </c>
      <c r="B920" t="s">
        <v>5742</v>
      </c>
      <c r="C920" s="18">
        <v>4.3013087607999996</v>
      </c>
      <c r="D920" t="s">
        <v>526</v>
      </c>
      <c r="E920" t="s">
        <v>128</v>
      </c>
      <c r="F920" t="s">
        <v>527</v>
      </c>
      <c r="G920" s="18">
        <v>0.36519994049999999</v>
      </c>
      <c r="H920" t="s">
        <v>64</v>
      </c>
      <c r="I920" t="s">
        <v>130</v>
      </c>
      <c r="J920" t="s">
        <v>3865</v>
      </c>
      <c r="K920" s="18">
        <v>1.9092602158</v>
      </c>
      <c r="L920" t="s">
        <v>64</v>
      </c>
      <c r="M920" t="s">
        <v>130</v>
      </c>
      <c r="N920" t="s">
        <v>512</v>
      </c>
      <c r="O920" s="18">
        <v>2.5645315170999998</v>
      </c>
      <c r="P920" t="s">
        <v>1300</v>
      </c>
      <c r="Q920" t="s">
        <v>134</v>
      </c>
      <c r="R920" t="s">
        <v>1301</v>
      </c>
      <c r="S920" s="18">
        <v>3.1197764794</v>
      </c>
      <c r="T920" t="s">
        <v>371</v>
      </c>
      <c r="U920" t="s">
        <v>130</v>
      </c>
      <c r="V920" t="s">
        <v>372</v>
      </c>
      <c r="W920" s="18">
        <v>1.6778270032</v>
      </c>
      <c r="X920" t="s">
        <v>64</v>
      </c>
      <c r="Y920" t="s">
        <v>130</v>
      </c>
      <c r="Z920" t="s">
        <v>532</v>
      </c>
      <c r="AA920" s="18">
        <v>1.3073438770000001</v>
      </c>
      <c r="AB920" t="s">
        <v>533</v>
      </c>
      <c r="AC920" t="s">
        <v>128</v>
      </c>
      <c r="AD920" t="s">
        <v>534</v>
      </c>
      <c r="AE920" s="18">
        <v>0.150015962</v>
      </c>
      <c r="AF920" t="s">
        <v>5743</v>
      </c>
      <c r="AG920" t="s">
        <v>143</v>
      </c>
      <c r="AH920" t="s">
        <v>5744</v>
      </c>
      <c r="AI920" s="18">
        <v>0</v>
      </c>
      <c r="AJ920" t="s">
        <v>5745</v>
      </c>
      <c r="AK920" t="s">
        <v>134</v>
      </c>
      <c r="AL920" t="s">
        <v>5746</v>
      </c>
      <c r="AM920" t="s">
        <v>5745</v>
      </c>
      <c r="AN920" t="s">
        <v>134</v>
      </c>
      <c r="AO920" t="s">
        <v>5746</v>
      </c>
      <c r="AP920" s="18">
        <v>0</v>
      </c>
      <c r="AQ920" t="s">
        <v>123</v>
      </c>
      <c r="AR920" t="b">
        <f>ISNUMBER(SEARCH('Consulta Por Puntos Baloto'!$E$5,B920,1))</f>
        <v>0</v>
      </c>
      <c r="AS920">
        <f t="shared" si="28"/>
        <v>35</v>
      </c>
      <c r="AT920" t="str">
        <f t="shared" si="29"/>
        <v>Punto red</v>
      </c>
    </row>
    <row r="921" spans="1:46">
      <c r="A921" t="s">
        <v>5747</v>
      </c>
      <c r="B921" t="s">
        <v>5748</v>
      </c>
      <c r="C921" s="18">
        <v>3.1534250027000001</v>
      </c>
      <c r="D921" t="s">
        <v>169</v>
      </c>
      <c r="E921" t="s">
        <v>128</v>
      </c>
      <c r="F921" t="s">
        <v>170</v>
      </c>
      <c r="G921" s="18">
        <v>0.64769480170000004</v>
      </c>
      <c r="H921" t="s">
        <v>64</v>
      </c>
      <c r="I921" t="s">
        <v>130</v>
      </c>
      <c r="J921" t="s">
        <v>619</v>
      </c>
      <c r="K921" s="18">
        <v>2.7292590412000002</v>
      </c>
      <c r="L921" t="s">
        <v>64</v>
      </c>
      <c r="M921" t="s">
        <v>130</v>
      </c>
      <c r="N921" t="s">
        <v>629</v>
      </c>
      <c r="O921" s="18">
        <v>2.0959302961000001</v>
      </c>
      <c r="P921" t="s">
        <v>173</v>
      </c>
      <c r="Q921" t="s">
        <v>134</v>
      </c>
      <c r="R921" t="s">
        <v>174</v>
      </c>
      <c r="S921" s="18">
        <v>2.1020730614000001</v>
      </c>
      <c r="T921" t="s">
        <v>64</v>
      </c>
      <c r="U921" t="s">
        <v>130</v>
      </c>
      <c r="V921" t="s">
        <v>171</v>
      </c>
      <c r="W921" s="18">
        <v>1.5906992500999999</v>
      </c>
      <c r="X921" t="s">
        <v>620</v>
      </c>
      <c r="Y921" t="s">
        <v>130</v>
      </c>
      <c r="Z921" t="s">
        <v>621</v>
      </c>
      <c r="AA921" s="18">
        <v>2.1500598326999998</v>
      </c>
      <c r="AB921" t="s">
        <v>176</v>
      </c>
      <c r="AC921" t="s">
        <v>128</v>
      </c>
      <c r="AD921" t="s">
        <v>177</v>
      </c>
      <c r="AE921" s="18">
        <v>5.1003118600000001E-2</v>
      </c>
      <c r="AF921" t="s">
        <v>5749</v>
      </c>
      <c r="AG921" t="s">
        <v>143</v>
      </c>
      <c r="AH921" t="s">
        <v>5750</v>
      </c>
      <c r="AI921" s="18">
        <v>5.1003118600000001E-2</v>
      </c>
      <c r="AJ921" t="s">
        <v>5751</v>
      </c>
      <c r="AK921" t="s">
        <v>134</v>
      </c>
      <c r="AL921" t="s">
        <v>5752</v>
      </c>
      <c r="AM921" t="s">
        <v>5749</v>
      </c>
      <c r="AN921" t="s">
        <v>143</v>
      </c>
      <c r="AO921" t="s">
        <v>5750</v>
      </c>
      <c r="AP921" s="18">
        <v>5.1003118600000001E-2</v>
      </c>
      <c r="AQ921" t="s">
        <v>123</v>
      </c>
      <c r="AR921" t="b">
        <f>ISNUMBER(SEARCH('Consulta Por Puntos Baloto'!$E$5,B921,1))</f>
        <v>0</v>
      </c>
      <c r="AS921">
        <f t="shared" si="28"/>
        <v>31</v>
      </c>
      <c r="AT921" t="str">
        <f t="shared" si="29"/>
        <v>Punto pago</v>
      </c>
    </row>
    <row r="922" spans="1:46">
      <c r="A922" t="s">
        <v>5747</v>
      </c>
      <c r="B922" t="s">
        <v>5748</v>
      </c>
      <c r="C922" s="18">
        <v>3.1534250027000001</v>
      </c>
      <c r="D922" t="s">
        <v>169</v>
      </c>
      <c r="E922" t="s">
        <v>128</v>
      </c>
      <c r="F922" t="s">
        <v>170</v>
      </c>
      <c r="G922" s="18">
        <v>0.64769480170000004</v>
      </c>
      <c r="H922" t="s">
        <v>64</v>
      </c>
      <c r="I922" t="s">
        <v>130</v>
      </c>
      <c r="J922" t="s">
        <v>619</v>
      </c>
      <c r="K922" s="18">
        <v>2.7292590412000002</v>
      </c>
      <c r="L922" t="s">
        <v>64</v>
      </c>
      <c r="M922" t="s">
        <v>130</v>
      </c>
      <c r="N922" t="s">
        <v>629</v>
      </c>
      <c r="O922" s="18">
        <v>2.0959302961000001</v>
      </c>
      <c r="P922" t="s">
        <v>173</v>
      </c>
      <c r="Q922" t="s">
        <v>134</v>
      </c>
      <c r="R922" t="s">
        <v>174</v>
      </c>
      <c r="S922" s="18">
        <v>2.1020730614000001</v>
      </c>
      <c r="T922" t="s">
        <v>64</v>
      </c>
      <c r="U922" t="s">
        <v>130</v>
      </c>
      <c r="V922" t="s">
        <v>171</v>
      </c>
      <c r="W922" s="18">
        <v>1.5906992500999999</v>
      </c>
      <c r="X922" t="s">
        <v>620</v>
      </c>
      <c r="Y922" t="s">
        <v>130</v>
      </c>
      <c r="Z922" t="s">
        <v>621</v>
      </c>
      <c r="AA922" s="18">
        <v>2.1500598326999998</v>
      </c>
      <c r="AB922" t="s">
        <v>176</v>
      </c>
      <c r="AC922" t="s">
        <v>128</v>
      </c>
      <c r="AD922" t="s">
        <v>177</v>
      </c>
      <c r="AE922" s="18">
        <v>5.1003118600000001E-2</v>
      </c>
      <c r="AF922" t="s">
        <v>5749</v>
      </c>
      <c r="AG922" t="s">
        <v>143</v>
      </c>
      <c r="AH922" t="s">
        <v>5750</v>
      </c>
      <c r="AI922" s="18">
        <v>5.1003118600000001E-2</v>
      </c>
      <c r="AJ922" t="s">
        <v>5751</v>
      </c>
      <c r="AK922" t="s">
        <v>134</v>
      </c>
      <c r="AL922" t="s">
        <v>5752</v>
      </c>
      <c r="AM922" t="s">
        <v>5751</v>
      </c>
      <c r="AN922" t="s">
        <v>134</v>
      </c>
      <c r="AO922" t="s">
        <v>5752</v>
      </c>
      <c r="AP922" s="18">
        <v>5.1003118600000001E-2</v>
      </c>
      <c r="AQ922" t="s">
        <v>123</v>
      </c>
      <c r="AR922" t="b">
        <f>ISNUMBER(SEARCH('Consulta Por Puntos Baloto'!$E$5,B922,1))</f>
        <v>0</v>
      </c>
      <c r="AS922">
        <f t="shared" si="28"/>
        <v>31</v>
      </c>
      <c r="AT922" t="str">
        <f t="shared" si="29"/>
        <v>Punto pago</v>
      </c>
    </row>
    <row r="923" spans="1:46">
      <c r="A923" t="s">
        <v>5753</v>
      </c>
      <c r="B923" t="s">
        <v>5754</v>
      </c>
      <c r="C923" s="18">
        <v>2.2721526846</v>
      </c>
      <c r="D923" t="s">
        <v>1096</v>
      </c>
      <c r="E923" t="s">
        <v>128</v>
      </c>
      <c r="F923" t="s">
        <v>1097</v>
      </c>
      <c r="G923" s="18">
        <v>0.34863598289999997</v>
      </c>
      <c r="H923" t="s">
        <v>2669</v>
      </c>
      <c r="I923" t="s">
        <v>130</v>
      </c>
      <c r="J923" t="s">
        <v>2670</v>
      </c>
      <c r="K923" s="18">
        <v>0.36865660109999998</v>
      </c>
      <c r="L923" t="s">
        <v>2669</v>
      </c>
      <c r="M923" t="s">
        <v>130</v>
      </c>
      <c r="N923" t="s">
        <v>2670</v>
      </c>
      <c r="O923" s="18">
        <v>1.3951731813999999</v>
      </c>
      <c r="P923" t="s">
        <v>1099</v>
      </c>
      <c r="Q923" t="s">
        <v>134</v>
      </c>
      <c r="R923" t="s">
        <v>1100</v>
      </c>
      <c r="S923" s="18">
        <v>3.0835931270999999</v>
      </c>
      <c r="T923" t="s">
        <v>1086</v>
      </c>
      <c r="U923" t="s">
        <v>130</v>
      </c>
      <c r="V923" t="s">
        <v>1087</v>
      </c>
      <c r="W923" s="18">
        <v>1.5609497209000001</v>
      </c>
      <c r="X923" t="s">
        <v>64</v>
      </c>
      <c r="Y923" t="s">
        <v>130</v>
      </c>
      <c r="Z923" t="s">
        <v>1101</v>
      </c>
      <c r="AA923" s="18">
        <v>0.34455234130000001</v>
      </c>
      <c r="AB923" s="19" t="s">
        <v>1102</v>
      </c>
      <c r="AC923" t="s">
        <v>128</v>
      </c>
      <c r="AD923" t="s">
        <v>1103</v>
      </c>
      <c r="AE923" s="18">
        <v>0.74288481939999995</v>
      </c>
      <c r="AF923" t="s">
        <v>1104</v>
      </c>
      <c r="AG923" t="s">
        <v>143</v>
      </c>
      <c r="AH923" t="s">
        <v>1105</v>
      </c>
      <c r="AI923" s="18">
        <v>0.20655599359999999</v>
      </c>
      <c r="AJ923" t="s">
        <v>1106</v>
      </c>
      <c r="AK923" t="s">
        <v>134</v>
      </c>
      <c r="AL923" t="s">
        <v>1107</v>
      </c>
      <c r="AM923" t="s">
        <v>1106</v>
      </c>
      <c r="AN923" t="s">
        <v>134</v>
      </c>
      <c r="AO923" t="s">
        <v>1107</v>
      </c>
      <c r="AP923" s="18">
        <v>0.20655599359999999</v>
      </c>
      <c r="AQ923" t="s">
        <v>123</v>
      </c>
      <c r="AR923" t="b">
        <f>ISNUMBER(SEARCH('Consulta Por Puntos Baloto'!$E$5,B923,1))</f>
        <v>0</v>
      </c>
      <c r="AS923">
        <f t="shared" si="28"/>
        <v>35</v>
      </c>
      <c r="AT923" t="str">
        <f t="shared" si="29"/>
        <v>Punto red</v>
      </c>
    </row>
    <row r="924" spans="1:46">
      <c r="A924" t="s">
        <v>5755</v>
      </c>
      <c r="B924" t="s">
        <v>5756</v>
      </c>
      <c r="C924" s="18">
        <v>13.9304191233</v>
      </c>
      <c r="D924" t="s">
        <v>5197</v>
      </c>
      <c r="E924" t="s">
        <v>5198</v>
      </c>
      <c r="F924" t="s">
        <v>5199</v>
      </c>
      <c r="G924" s="18">
        <v>15.793346164900001</v>
      </c>
      <c r="H924" t="s">
        <v>64</v>
      </c>
      <c r="I924" t="s">
        <v>5200</v>
      </c>
      <c r="J924" t="s">
        <v>5201</v>
      </c>
      <c r="K924" s="18">
        <v>19.161951368499999</v>
      </c>
      <c r="L924" t="s">
        <v>64</v>
      </c>
      <c r="M924" t="s">
        <v>65</v>
      </c>
      <c r="N924" t="s">
        <v>5202</v>
      </c>
      <c r="O924" s="18">
        <v>19.713041154900001</v>
      </c>
      <c r="P924" t="s">
        <v>67</v>
      </c>
      <c r="Q924" t="s">
        <v>62</v>
      </c>
      <c r="R924" t="s">
        <v>68</v>
      </c>
      <c r="S924" s="18">
        <v>20.845720761799999</v>
      </c>
      <c r="T924" t="s">
        <v>253</v>
      </c>
      <c r="U924" t="s">
        <v>65</v>
      </c>
      <c r="V924" t="s">
        <v>254</v>
      </c>
      <c r="W924" s="18">
        <v>19.6972897395</v>
      </c>
      <c r="X924" t="s">
        <v>276</v>
      </c>
      <c r="Y924" t="s">
        <v>65</v>
      </c>
      <c r="Z924" t="s">
        <v>277</v>
      </c>
      <c r="AA924" s="18">
        <v>19.695971467500001</v>
      </c>
      <c r="AB924" t="s">
        <v>5203</v>
      </c>
      <c r="AC924" t="s">
        <v>62</v>
      </c>
      <c r="AD924" t="s">
        <v>5204</v>
      </c>
      <c r="AE924" s="18">
        <v>1.28066677E-2</v>
      </c>
      <c r="AF924" t="s">
        <v>5757</v>
      </c>
      <c r="AG924" t="s">
        <v>5758</v>
      </c>
      <c r="AH924" t="s">
        <v>5759</v>
      </c>
      <c r="AI924" s="18">
        <v>2.6308301799999999E-2</v>
      </c>
      <c r="AJ924" t="s">
        <v>329</v>
      </c>
      <c r="AK924" t="s">
        <v>5758</v>
      </c>
      <c r="AL924" t="s">
        <v>5760</v>
      </c>
      <c r="AM924" t="s">
        <v>5757</v>
      </c>
      <c r="AN924" t="s">
        <v>5758</v>
      </c>
      <c r="AO924" t="s">
        <v>5759</v>
      </c>
      <c r="AP924" s="18">
        <v>1.28066677E-2</v>
      </c>
      <c r="AQ924" t="s">
        <v>123</v>
      </c>
      <c r="AR924" t="b">
        <f>ISNUMBER(SEARCH('Consulta Por Puntos Baloto'!$E$5,B924,1))</f>
        <v>0</v>
      </c>
      <c r="AS924">
        <f t="shared" si="28"/>
        <v>31</v>
      </c>
      <c r="AT924" t="str">
        <f t="shared" si="29"/>
        <v>Punto pago</v>
      </c>
    </row>
    <row r="925" spans="1:46">
      <c r="A925" t="s">
        <v>5761</v>
      </c>
      <c r="B925" t="s">
        <v>5762</v>
      </c>
      <c r="C925" s="18">
        <v>4.1893212399999999</v>
      </c>
      <c r="D925" t="s">
        <v>526</v>
      </c>
      <c r="E925" t="s">
        <v>128</v>
      </c>
      <c r="F925" t="s">
        <v>527</v>
      </c>
      <c r="G925" s="18">
        <v>0.66156180590000002</v>
      </c>
      <c r="H925" t="s">
        <v>64</v>
      </c>
      <c r="I925" t="s">
        <v>130</v>
      </c>
      <c r="J925" t="s">
        <v>3865</v>
      </c>
      <c r="K925" s="18">
        <v>1.4990272492000001</v>
      </c>
      <c r="L925" t="s">
        <v>64</v>
      </c>
      <c r="M925" t="s">
        <v>130</v>
      </c>
      <c r="N925" t="s">
        <v>512</v>
      </c>
      <c r="O925" s="18">
        <v>2.8277577674000001</v>
      </c>
      <c r="P925" t="s">
        <v>1300</v>
      </c>
      <c r="Q925" t="s">
        <v>134</v>
      </c>
      <c r="R925" t="s">
        <v>1301</v>
      </c>
      <c r="S925" s="18">
        <v>2.6207714765999999</v>
      </c>
      <c r="T925" t="s">
        <v>371</v>
      </c>
      <c r="U925" t="s">
        <v>130</v>
      </c>
      <c r="V925" t="s">
        <v>372</v>
      </c>
      <c r="W925" s="18">
        <v>1.5790489145</v>
      </c>
      <c r="X925" t="s">
        <v>64</v>
      </c>
      <c r="Y925" t="s">
        <v>130</v>
      </c>
      <c r="Z925" t="s">
        <v>532</v>
      </c>
      <c r="AA925" s="18">
        <v>1.3856248461</v>
      </c>
      <c r="AB925" t="s">
        <v>1333</v>
      </c>
      <c r="AC925" t="s">
        <v>128</v>
      </c>
      <c r="AD925" t="s">
        <v>1334</v>
      </c>
      <c r="AE925" s="18">
        <v>0.104851948</v>
      </c>
      <c r="AF925" t="s">
        <v>3866</v>
      </c>
      <c r="AG925" t="s">
        <v>143</v>
      </c>
      <c r="AH925" t="s">
        <v>3867</v>
      </c>
      <c r="AI925" s="18">
        <v>0.13006688220000001</v>
      </c>
      <c r="AJ925" t="s">
        <v>3868</v>
      </c>
      <c r="AK925" t="s">
        <v>134</v>
      </c>
      <c r="AL925" t="s">
        <v>3869</v>
      </c>
      <c r="AM925" t="s">
        <v>3866</v>
      </c>
      <c r="AN925" t="s">
        <v>143</v>
      </c>
      <c r="AO925" t="s">
        <v>3867</v>
      </c>
      <c r="AP925" s="18">
        <v>0.104851948</v>
      </c>
      <c r="AQ925" t="s">
        <v>123</v>
      </c>
      <c r="AR925" t="b">
        <f>ISNUMBER(SEARCH('Consulta Por Puntos Baloto'!$E$5,B925,1))</f>
        <v>0</v>
      </c>
      <c r="AS925">
        <f t="shared" si="28"/>
        <v>31</v>
      </c>
      <c r="AT925" t="str">
        <f t="shared" si="29"/>
        <v>Punto pago</v>
      </c>
    </row>
    <row r="926" spans="1:46">
      <c r="A926" t="s">
        <v>5763</v>
      </c>
      <c r="B926" t="s">
        <v>5764</v>
      </c>
      <c r="C926" s="18">
        <v>1.7837220081</v>
      </c>
      <c r="D926" t="s">
        <v>264</v>
      </c>
      <c r="E926" t="s">
        <v>62</v>
      </c>
      <c r="F926" t="s">
        <v>265</v>
      </c>
      <c r="G926" s="18">
        <v>1.5062870828999999</v>
      </c>
      <c r="H926" t="s">
        <v>64</v>
      </c>
      <c r="I926" t="s">
        <v>65</v>
      </c>
      <c r="J926" t="s">
        <v>66</v>
      </c>
      <c r="K926" s="18">
        <v>1.5075750483000001</v>
      </c>
      <c r="L926" t="s">
        <v>64</v>
      </c>
      <c r="M926" t="s">
        <v>65</v>
      </c>
      <c r="N926" t="s">
        <v>66</v>
      </c>
      <c r="O926" s="18">
        <v>11.5623411721</v>
      </c>
      <c r="P926" t="s">
        <v>67</v>
      </c>
      <c r="Q926" t="s">
        <v>62</v>
      </c>
      <c r="R926" t="s">
        <v>68</v>
      </c>
      <c r="S926" s="18">
        <v>8.3356890486000008</v>
      </c>
      <c r="T926" t="s">
        <v>69</v>
      </c>
      <c r="U926" t="s">
        <v>65</v>
      </c>
      <c r="V926" t="s">
        <v>70</v>
      </c>
      <c r="W926" s="18">
        <v>4.6693583405999997</v>
      </c>
      <c r="X926" t="s">
        <v>241</v>
      </c>
      <c r="Y926" t="s">
        <v>65</v>
      </c>
      <c r="Z926" t="s">
        <v>242</v>
      </c>
      <c r="AA926" s="18">
        <v>2.1320014906</v>
      </c>
      <c r="AB926" s="19" t="s">
        <v>266</v>
      </c>
      <c r="AC926" t="s">
        <v>62</v>
      </c>
      <c r="AD926" t="s">
        <v>267</v>
      </c>
      <c r="AE926" s="18">
        <v>2.5108447999999998E-2</v>
      </c>
      <c r="AF926" t="s">
        <v>5765</v>
      </c>
      <c r="AG926" t="s">
        <v>62</v>
      </c>
      <c r="AH926" t="s">
        <v>5766</v>
      </c>
      <c r="AI926" s="18">
        <v>0.32530448719999999</v>
      </c>
      <c r="AJ926" t="s">
        <v>5767</v>
      </c>
      <c r="AK926" t="s">
        <v>62</v>
      </c>
      <c r="AL926" t="s">
        <v>5768</v>
      </c>
      <c r="AM926" t="s">
        <v>5765</v>
      </c>
      <c r="AN926" t="s">
        <v>62</v>
      </c>
      <c r="AO926" t="s">
        <v>5766</v>
      </c>
      <c r="AP926" s="18">
        <v>2.5108447999999998E-2</v>
      </c>
      <c r="AQ926" t="e">
        <v>#N/A</v>
      </c>
      <c r="AR926" t="b">
        <f>ISNUMBER(SEARCH('Consulta Por Puntos Baloto'!$E$5,B926,1))</f>
        <v>0</v>
      </c>
      <c r="AS926">
        <f t="shared" si="28"/>
        <v>31</v>
      </c>
      <c r="AT926" t="str">
        <f t="shared" si="29"/>
        <v>Punto pago</v>
      </c>
    </row>
    <row r="927" spans="1:46">
      <c r="A927" t="s">
        <v>5769</v>
      </c>
      <c r="B927" t="s">
        <v>5770</v>
      </c>
      <c r="C927" s="18">
        <v>1.3156555122</v>
      </c>
      <c r="D927" t="s">
        <v>5102</v>
      </c>
      <c r="E927" t="s">
        <v>220</v>
      </c>
      <c r="F927" t="s">
        <v>5103</v>
      </c>
      <c r="G927" s="18">
        <v>0.53285346840000003</v>
      </c>
      <c r="H927" t="s">
        <v>64</v>
      </c>
      <c r="I927" t="s">
        <v>223</v>
      </c>
      <c r="J927" t="s">
        <v>4070</v>
      </c>
      <c r="K927" s="18">
        <v>0.53285346840000003</v>
      </c>
      <c r="L927" t="s">
        <v>64</v>
      </c>
      <c r="M927" t="s">
        <v>223</v>
      </c>
      <c r="N927" t="s">
        <v>4070</v>
      </c>
      <c r="O927" s="18">
        <v>0.88897860039999999</v>
      </c>
      <c r="P927" t="s">
        <v>4231</v>
      </c>
      <c r="Q927" t="s">
        <v>220</v>
      </c>
      <c r="R927" t="s">
        <v>4232</v>
      </c>
      <c r="S927" s="18">
        <v>8.9272501853000001</v>
      </c>
      <c r="T927" t="s">
        <v>227</v>
      </c>
      <c r="U927" t="s">
        <v>228</v>
      </c>
      <c r="V927" t="s">
        <v>229</v>
      </c>
      <c r="W927" s="18">
        <v>2.4498530091999999</v>
      </c>
      <c r="X927" t="s">
        <v>222</v>
      </c>
      <c r="Y927" t="s">
        <v>223</v>
      </c>
      <c r="Z927" t="s">
        <v>224</v>
      </c>
      <c r="AA927" s="18">
        <v>0.53285347699999996</v>
      </c>
      <c r="AB927" t="s">
        <v>5168</v>
      </c>
      <c r="AC927" t="s">
        <v>220</v>
      </c>
      <c r="AD927" t="s">
        <v>5169</v>
      </c>
      <c r="AE927" s="18">
        <v>0.41346698920000002</v>
      </c>
      <c r="AF927" t="s">
        <v>5771</v>
      </c>
      <c r="AG927" t="s">
        <v>220</v>
      </c>
      <c r="AH927" t="s">
        <v>5772</v>
      </c>
      <c r="AI927" s="18">
        <v>0.9257323811</v>
      </c>
      <c r="AJ927" t="s">
        <v>5431</v>
      </c>
      <c r="AK927" t="s">
        <v>220</v>
      </c>
      <c r="AL927" t="s">
        <v>5432</v>
      </c>
      <c r="AM927" t="s">
        <v>5771</v>
      </c>
      <c r="AN927" t="s">
        <v>220</v>
      </c>
      <c r="AO927" t="s">
        <v>5772</v>
      </c>
      <c r="AP927" s="18">
        <v>0.41346698920000002</v>
      </c>
      <c r="AQ927" t="s">
        <v>123</v>
      </c>
      <c r="AR927" t="b">
        <f>ISNUMBER(SEARCH('Consulta Por Puntos Baloto'!$E$5,B927,1))</f>
        <v>0</v>
      </c>
      <c r="AS927">
        <f t="shared" si="28"/>
        <v>31</v>
      </c>
      <c r="AT927" t="str">
        <f t="shared" si="29"/>
        <v>Punto pago</v>
      </c>
    </row>
    <row r="928" spans="1:46">
      <c r="A928" t="s">
        <v>5773</v>
      </c>
      <c r="B928" t="s">
        <v>5774</v>
      </c>
      <c r="C928" s="18">
        <v>2.5750680891000002</v>
      </c>
      <c r="D928" t="s">
        <v>526</v>
      </c>
      <c r="E928" t="s">
        <v>128</v>
      </c>
      <c r="F928" t="s">
        <v>527</v>
      </c>
      <c r="G928" s="18">
        <v>0.30423621499999998</v>
      </c>
      <c r="H928" t="s">
        <v>64</v>
      </c>
      <c r="I928" t="s">
        <v>130</v>
      </c>
      <c r="J928" t="s">
        <v>532</v>
      </c>
      <c r="K928" s="18">
        <v>2.6080873072999999</v>
      </c>
      <c r="L928" t="s">
        <v>64</v>
      </c>
      <c r="M928" t="s">
        <v>130</v>
      </c>
      <c r="N928" t="s">
        <v>529</v>
      </c>
      <c r="O928" s="18">
        <v>2.1728660208999999</v>
      </c>
      <c r="P928" t="s">
        <v>1300</v>
      </c>
      <c r="Q928" t="s">
        <v>134</v>
      </c>
      <c r="R928" t="s">
        <v>1301</v>
      </c>
      <c r="S928" s="18">
        <v>2.9006657054999998</v>
      </c>
      <c r="T928" t="s">
        <v>371</v>
      </c>
      <c r="U928" t="s">
        <v>130</v>
      </c>
      <c r="V928" t="s">
        <v>372</v>
      </c>
      <c r="W928" s="18">
        <v>0.3182012011</v>
      </c>
      <c r="X928" t="s">
        <v>64</v>
      </c>
      <c r="Y928" t="s">
        <v>130</v>
      </c>
      <c r="Z928" t="s">
        <v>532</v>
      </c>
      <c r="AA928" s="18">
        <v>0.50118127109999999</v>
      </c>
      <c r="AB928" t="s">
        <v>1333</v>
      </c>
      <c r="AC928" t="s">
        <v>128</v>
      </c>
      <c r="AD928" t="s">
        <v>1334</v>
      </c>
      <c r="AE928" s="18">
        <v>0</v>
      </c>
      <c r="AF928" t="s">
        <v>3639</v>
      </c>
      <c r="AG928" t="s">
        <v>143</v>
      </c>
      <c r="AH928" t="s">
        <v>3640</v>
      </c>
      <c r="AI928" s="18">
        <v>0.49278061849999999</v>
      </c>
      <c r="AJ928" t="s">
        <v>903</v>
      </c>
      <c r="AK928" t="s">
        <v>134</v>
      </c>
      <c r="AL928" t="s">
        <v>3641</v>
      </c>
      <c r="AM928" t="s">
        <v>3639</v>
      </c>
      <c r="AN928" t="s">
        <v>143</v>
      </c>
      <c r="AO928" t="s">
        <v>3640</v>
      </c>
      <c r="AP928" s="18">
        <v>0</v>
      </c>
      <c r="AQ928" t="e">
        <v>#N/A</v>
      </c>
      <c r="AR928" t="b">
        <f>ISNUMBER(SEARCH('Consulta Por Puntos Baloto'!$E$5,B928,1))</f>
        <v>0</v>
      </c>
      <c r="AS928">
        <f t="shared" si="28"/>
        <v>31</v>
      </c>
      <c r="AT928" t="str">
        <f t="shared" si="29"/>
        <v>Punto pago</v>
      </c>
    </row>
    <row r="929" spans="1:46">
      <c r="A929" t="s">
        <v>5775</v>
      </c>
      <c r="B929" t="s">
        <v>5776</v>
      </c>
      <c r="C929" s="18">
        <v>0.39405332929999998</v>
      </c>
      <c r="D929" t="s">
        <v>1420</v>
      </c>
      <c r="E929" t="s">
        <v>128</v>
      </c>
      <c r="F929" t="s">
        <v>1421</v>
      </c>
      <c r="G929" s="18">
        <v>8.4313402400000001E-2</v>
      </c>
      <c r="H929" t="s">
        <v>64</v>
      </c>
      <c r="I929" t="s">
        <v>130</v>
      </c>
      <c r="J929" t="s">
        <v>4367</v>
      </c>
      <c r="K929" s="18">
        <v>0.10710412129999999</v>
      </c>
      <c r="L929" t="s">
        <v>64</v>
      </c>
      <c r="M929" t="s">
        <v>130</v>
      </c>
      <c r="N929" t="s">
        <v>4367</v>
      </c>
      <c r="O929" s="18">
        <v>1.1514981228000001</v>
      </c>
      <c r="P929" t="s">
        <v>1425</v>
      </c>
      <c r="Q929" t="s">
        <v>134</v>
      </c>
      <c r="R929" t="s">
        <v>1426</v>
      </c>
      <c r="S929" s="18">
        <v>1.4036329148</v>
      </c>
      <c r="T929" t="s">
        <v>1086</v>
      </c>
      <c r="U929" t="s">
        <v>130</v>
      </c>
      <c r="V929" t="s">
        <v>1087</v>
      </c>
      <c r="W929" s="18">
        <v>0.93012876190000005</v>
      </c>
      <c r="X929" t="s">
        <v>64</v>
      </c>
      <c r="Y929" t="s">
        <v>130</v>
      </c>
      <c r="Z929" t="s">
        <v>1427</v>
      </c>
      <c r="AA929" s="18">
        <v>0.23983935109999999</v>
      </c>
      <c r="AB929" t="s">
        <v>4370</v>
      </c>
      <c r="AC929" t="s">
        <v>128</v>
      </c>
      <c r="AD929" t="s">
        <v>4371</v>
      </c>
      <c r="AE929" s="18">
        <v>0.3433138181</v>
      </c>
      <c r="AF929" t="s">
        <v>1430</v>
      </c>
      <c r="AG929" t="s">
        <v>143</v>
      </c>
      <c r="AH929" t="s">
        <v>1431</v>
      </c>
      <c r="AI929" s="18">
        <v>0.44994359239999998</v>
      </c>
      <c r="AJ929" t="s">
        <v>5777</v>
      </c>
      <c r="AK929" t="s">
        <v>134</v>
      </c>
      <c r="AL929" t="s">
        <v>5778</v>
      </c>
      <c r="AM929" t="s">
        <v>64</v>
      </c>
      <c r="AN929" t="s">
        <v>130</v>
      </c>
      <c r="AO929" t="s">
        <v>4367</v>
      </c>
      <c r="AP929" s="18">
        <v>8.4313402400000001E-2</v>
      </c>
      <c r="AQ929" t="s">
        <v>123</v>
      </c>
      <c r="AR929" t="b">
        <f>ISNUMBER(SEARCH('Consulta Por Puntos Baloto'!$E$5,B929,1))</f>
        <v>0</v>
      </c>
      <c r="AS929">
        <f t="shared" si="28"/>
        <v>7</v>
      </c>
      <c r="AT929" t="str">
        <f t="shared" si="29"/>
        <v>Cajero automático</v>
      </c>
    </row>
    <row r="930" spans="1:46">
      <c r="A930" t="s">
        <v>5779</v>
      </c>
      <c r="B930" t="s">
        <v>5780</v>
      </c>
      <c r="C930" s="18">
        <v>2.3948464746</v>
      </c>
      <c r="D930" t="s">
        <v>2444</v>
      </c>
      <c r="E930" t="s">
        <v>128</v>
      </c>
      <c r="F930" t="s">
        <v>2445</v>
      </c>
      <c r="G930" s="18">
        <v>0.36816463589999998</v>
      </c>
      <c r="H930" t="s">
        <v>2447</v>
      </c>
      <c r="I930" t="s">
        <v>130</v>
      </c>
      <c r="J930" t="s">
        <v>2448</v>
      </c>
      <c r="K930" s="18">
        <v>0.36816463589999998</v>
      </c>
      <c r="L930" t="s">
        <v>2447</v>
      </c>
      <c r="M930" t="s">
        <v>130</v>
      </c>
      <c r="N930" t="s">
        <v>2448</v>
      </c>
      <c r="O930" s="18">
        <v>0.84606775430000003</v>
      </c>
      <c r="P930" t="s">
        <v>2746</v>
      </c>
      <c r="Q930" t="s">
        <v>134</v>
      </c>
      <c r="R930" t="s">
        <v>2747</v>
      </c>
      <c r="S930" s="18">
        <v>0.94757909780000005</v>
      </c>
      <c r="T930" t="s">
        <v>807</v>
      </c>
      <c r="U930" t="s">
        <v>130</v>
      </c>
      <c r="V930" t="s">
        <v>808</v>
      </c>
      <c r="W930" s="18">
        <v>0.36816463589999998</v>
      </c>
      <c r="X930" t="s">
        <v>2447</v>
      </c>
      <c r="Y930" t="s">
        <v>130</v>
      </c>
      <c r="Z930" t="s">
        <v>2448</v>
      </c>
      <c r="AA930" s="18">
        <v>0.36816463589999998</v>
      </c>
      <c r="AB930" t="s">
        <v>5781</v>
      </c>
      <c r="AC930" t="s">
        <v>128</v>
      </c>
      <c r="AD930" t="s">
        <v>5782</v>
      </c>
      <c r="AE930" s="18">
        <v>9.7480202399999993E-2</v>
      </c>
      <c r="AF930" t="s">
        <v>5783</v>
      </c>
      <c r="AG930" t="s">
        <v>143</v>
      </c>
      <c r="AH930" t="s">
        <v>5784</v>
      </c>
      <c r="AI930" s="18">
        <v>0.73417469530000001</v>
      </c>
      <c r="AJ930" t="s">
        <v>5785</v>
      </c>
      <c r="AK930" t="s">
        <v>134</v>
      </c>
      <c r="AL930" t="s">
        <v>5786</v>
      </c>
      <c r="AM930" t="s">
        <v>5783</v>
      </c>
      <c r="AN930" t="s">
        <v>143</v>
      </c>
      <c r="AO930" t="s">
        <v>5784</v>
      </c>
      <c r="AP930" s="18">
        <v>9.7480202399999993E-2</v>
      </c>
      <c r="AQ930" t="s">
        <v>123</v>
      </c>
      <c r="AR930" t="b">
        <f>ISNUMBER(SEARCH('Consulta Por Puntos Baloto'!$E$5,B930,1))</f>
        <v>0</v>
      </c>
      <c r="AS930">
        <f t="shared" si="28"/>
        <v>31</v>
      </c>
      <c r="AT930" t="str">
        <f t="shared" si="29"/>
        <v>Punto pago</v>
      </c>
    </row>
    <row r="931" spans="1:46">
      <c r="A931" t="s">
        <v>5787</v>
      </c>
      <c r="B931" t="s">
        <v>5788</v>
      </c>
      <c r="C931" s="18">
        <v>1.8624397871</v>
      </c>
      <c r="D931" t="s">
        <v>4805</v>
      </c>
      <c r="E931" t="s">
        <v>3972</v>
      </c>
      <c r="F931" t="s">
        <v>4806</v>
      </c>
      <c r="G931" s="18">
        <v>9.1192305299999998E-2</v>
      </c>
      <c r="H931" t="s">
        <v>5789</v>
      </c>
      <c r="I931" t="s">
        <v>3974</v>
      </c>
      <c r="J931" t="s">
        <v>5790</v>
      </c>
      <c r="K931" s="18">
        <v>2.6742970949</v>
      </c>
      <c r="L931" t="s">
        <v>64</v>
      </c>
      <c r="M931" t="s">
        <v>3974</v>
      </c>
      <c r="N931" t="s">
        <v>4331</v>
      </c>
      <c r="O931" s="18">
        <v>0.1899254028</v>
      </c>
      <c r="P931" t="s">
        <v>5791</v>
      </c>
      <c r="Q931" t="s">
        <v>3972</v>
      </c>
      <c r="R931" t="s">
        <v>5792</v>
      </c>
      <c r="S931" s="18">
        <v>469.38135557890001</v>
      </c>
      <c r="T931" t="s">
        <v>85</v>
      </c>
      <c r="U931" t="s">
        <v>86</v>
      </c>
      <c r="V931" t="s">
        <v>87</v>
      </c>
      <c r="W931" s="18">
        <v>9.1192305299999998E-2</v>
      </c>
      <c r="X931" t="s">
        <v>64</v>
      </c>
      <c r="Y931" t="s">
        <v>3974</v>
      </c>
      <c r="Z931" t="s">
        <v>5793</v>
      </c>
      <c r="AA931" s="18">
        <v>0.2052307817</v>
      </c>
      <c r="AB931" s="19" t="s">
        <v>5789</v>
      </c>
      <c r="AC931" t="s">
        <v>3972</v>
      </c>
      <c r="AD931" t="s">
        <v>5794</v>
      </c>
      <c r="AE931" s="18">
        <v>0.47286865960000002</v>
      </c>
      <c r="AF931" t="s">
        <v>5795</v>
      </c>
      <c r="AG931" t="s">
        <v>3972</v>
      </c>
      <c r="AH931" t="s">
        <v>5796</v>
      </c>
      <c r="AI931" s="18">
        <v>0.2052307817</v>
      </c>
      <c r="AJ931" t="s">
        <v>5797</v>
      </c>
      <c r="AK931" t="s">
        <v>3972</v>
      </c>
      <c r="AL931" t="s">
        <v>5798</v>
      </c>
      <c r="AM931" t="s">
        <v>5789</v>
      </c>
      <c r="AN931" t="s">
        <v>3974</v>
      </c>
      <c r="AO931" t="s">
        <v>5790</v>
      </c>
      <c r="AP931" s="18">
        <v>9.1192305299999998E-2</v>
      </c>
      <c r="AQ931" t="s">
        <v>123</v>
      </c>
      <c r="AR931" t="b">
        <f>ISNUMBER(SEARCH('Consulta Por Puntos Baloto'!$E$5,B931,1))</f>
        <v>0</v>
      </c>
      <c r="AS931">
        <f t="shared" si="28"/>
        <v>7</v>
      </c>
      <c r="AT931" t="str">
        <f t="shared" si="29"/>
        <v>Cajero automático</v>
      </c>
    </row>
    <row r="932" spans="1:46">
      <c r="A932" t="s">
        <v>5787</v>
      </c>
      <c r="B932" t="s">
        <v>5788</v>
      </c>
      <c r="C932" s="18">
        <v>1.8624397871</v>
      </c>
      <c r="D932" t="s">
        <v>4805</v>
      </c>
      <c r="E932" t="s">
        <v>3972</v>
      </c>
      <c r="F932" t="s">
        <v>4806</v>
      </c>
      <c r="G932" s="18">
        <v>9.1192305299999998E-2</v>
      </c>
      <c r="H932" t="s">
        <v>5789</v>
      </c>
      <c r="I932" t="s">
        <v>3974</v>
      </c>
      <c r="J932" t="s">
        <v>5790</v>
      </c>
      <c r="K932" s="18">
        <v>2.6742970949</v>
      </c>
      <c r="L932" t="s">
        <v>64</v>
      </c>
      <c r="M932" t="s">
        <v>3974</v>
      </c>
      <c r="N932" t="s">
        <v>4331</v>
      </c>
      <c r="O932" s="18">
        <v>0.1899254028</v>
      </c>
      <c r="P932" t="s">
        <v>5791</v>
      </c>
      <c r="Q932" t="s">
        <v>3972</v>
      </c>
      <c r="R932" t="s">
        <v>5792</v>
      </c>
      <c r="S932" s="18">
        <v>469.38135557890001</v>
      </c>
      <c r="T932" t="s">
        <v>85</v>
      </c>
      <c r="U932" t="s">
        <v>86</v>
      </c>
      <c r="V932" t="s">
        <v>87</v>
      </c>
      <c r="W932" s="18">
        <v>9.1192305299999998E-2</v>
      </c>
      <c r="X932" t="s">
        <v>64</v>
      </c>
      <c r="Y932" t="s">
        <v>3974</v>
      </c>
      <c r="Z932" t="s">
        <v>5793</v>
      </c>
      <c r="AA932" s="18">
        <v>0.2052307817</v>
      </c>
      <c r="AB932" s="19" t="s">
        <v>5789</v>
      </c>
      <c r="AC932" t="s">
        <v>3972</v>
      </c>
      <c r="AD932" t="s">
        <v>5794</v>
      </c>
      <c r="AE932" s="18">
        <v>0.47286865960000002</v>
      </c>
      <c r="AF932" t="s">
        <v>5795</v>
      </c>
      <c r="AG932" t="s">
        <v>3972</v>
      </c>
      <c r="AH932" t="s">
        <v>5796</v>
      </c>
      <c r="AI932" s="18">
        <v>0.2052307817</v>
      </c>
      <c r="AJ932" t="s">
        <v>5797</v>
      </c>
      <c r="AK932" t="s">
        <v>3972</v>
      </c>
      <c r="AL932" t="s">
        <v>5798</v>
      </c>
      <c r="AM932" t="s">
        <v>64</v>
      </c>
      <c r="AN932" t="s">
        <v>3974</v>
      </c>
      <c r="AO932" t="s">
        <v>5793</v>
      </c>
      <c r="AP932" s="18">
        <v>9.1192305299999998E-2</v>
      </c>
      <c r="AQ932" t="s">
        <v>123</v>
      </c>
      <c r="AR932" t="b">
        <f>ISNUMBER(SEARCH('Consulta Por Puntos Baloto'!$E$5,B932,1))</f>
        <v>0</v>
      </c>
      <c r="AS932">
        <f t="shared" si="28"/>
        <v>7</v>
      </c>
      <c r="AT932" t="str">
        <f t="shared" si="29"/>
        <v>Cajero automático</v>
      </c>
    </row>
    <row r="933" spans="1:46">
      <c r="A933" t="s">
        <v>5799</v>
      </c>
      <c r="B933" t="s">
        <v>5800</v>
      </c>
      <c r="C933" s="18">
        <v>0.50481685359999995</v>
      </c>
      <c r="D933" t="s">
        <v>1001</v>
      </c>
      <c r="E933" t="s">
        <v>128</v>
      </c>
      <c r="F933" t="s">
        <v>1002</v>
      </c>
      <c r="G933" s="18">
        <v>0.34839037080000002</v>
      </c>
      <c r="H933" t="s">
        <v>5801</v>
      </c>
      <c r="I933" t="s">
        <v>130</v>
      </c>
      <c r="J933" t="s">
        <v>5802</v>
      </c>
      <c r="K933" s="18">
        <v>0.60503544409999999</v>
      </c>
      <c r="L933" t="s">
        <v>2686</v>
      </c>
      <c r="M933" t="s">
        <v>130</v>
      </c>
      <c r="N933" t="s">
        <v>2687</v>
      </c>
      <c r="O933" s="18">
        <v>0.60816397950000001</v>
      </c>
      <c r="P933" t="s">
        <v>992</v>
      </c>
      <c r="Q933" t="s">
        <v>134</v>
      </c>
      <c r="R933" t="s">
        <v>993</v>
      </c>
      <c r="S933" s="18">
        <v>2.8739842076</v>
      </c>
      <c r="T933" t="s">
        <v>675</v>
      </c>
      <c r="U933" t="s">
        <v>130</v>
      </c>
      <c r="V933" t="s">
        <v>676</v>
      </c>
      <c r="W933" s="18">
        <v>0.38930159190000002</v>
      </c>
      <c r="X933" t="s">
        <v>64</v>
      </c>
      <c r="Y933" t="s">
        <v>130</v>
      </c>
      <c r="Z933" t="s">
        <v>677</v>
      </c>
      <c r="AA933" s="18">
        <v>0.3884988124</v>
      </c>
      <c r="AB933" t="s">
        <v>5803</v>
      </c>
      <c r="AC933" t="s">
        <v>128</v>
      </c>
      <c r="AD933" t="s">
        <v>5804</v>
      </c>
      <c r="AE933" s="18">
        <v>0.34220527280000002</v>
      </c>
      <c r="AF933" t="s">
        <v>5805</v>
      </c>
      <c r="AG933" t="s">
        <v>143</v>
      </c>
      <c r="AH933" t="s">
        <v>5806</v>
      </c>
      <c r="AI933" s="18">
        <v>0.32135812889999998</v>
      </c>
      <c r="AJ933" t="s">
        <v>5807</v>
      </c>
      <c r="AK933" t="s">
        <v>134</v>
      </c>
      <c r="AL933" t="s">
        <v>5808</v>
      </c>
      <c r="AM933" t="s">
        <v>5807</v>
      </c>
      <c r="AN933" t="s">
        <v>134</v>
      </c>
      <c r="AO933" t="s">
        <v>5808</v>
      </c>
      <c r="AP933" s="18">
        <v>0.32135812889999998</v>
      </c>
      <c r="AQ933" t="s">
        <v>123</v>
      </c>
      <c r="AR933" t="b">
        <f>ISNUMBER(SEARCH('Consulta Por Puntos Baloto'!$E$5,B933,1))</f>
        <v>0</v>
      </c>
      <c r="AS933">
        <f t="shared" si="28"/>
        <v>35</v>
      </c>
      <c r="AT933" t="str">
        <f t="shared" si="29"/>
        <v>Punto red</v>
      </c>
    </row>
    <row r="934" spans="1:46">
      <c r="A934" t="s">
        <v>5809</v>
      </c>
      <c r="B934" t="s">
        <v>5810</v>
      </c>
      <c r="C934" s="18">
        <v>0.53762174709999999</v>
      </c>
      <c r="D934" t="s">
        <v>4805</v>
      </c>
      <c r="E934" t="s">
        <v>3972</v>
      </c>
      <c r="F934" t="s">
        <v>4806</v>
      </c>
      <c r="G934" s="18">
        <v>0.31664227230000003</v>
      </c>
      <c r="H934" t="s">
        <v>3979</v>
      </c>
      <c r="I934" t="s">
        <v>3974</v>
      </c>
      <c r="J934" t="s">
        <v>3980</v>
      </c>
      <c r="K934" s="18">
        <v>0.92839211600000004</v>
      </c>
      <c r="L934" t="s">
        <v>64</v>
      </c>
      <c r="M934" t="s">
        <v>3974</v>
      </c>
      <c r="N934" t="s">
        <v>4331</v>
      </c>
      <c r="O934" s="18">
        <v>1.3977825352</v>
      </c>
      <c r="P934" t="s">
        <v>4332</v>
      </c>
      <c r="Q934" t="s">
        <v>3972</v>
      </c>
      <c r="R934" t="s">
        <v>4333</v>
      </c>
      <c r="S934" s="18">
        <v>467.60428749490001</v>
      </c>
      <c r="T934" t="s">
        <v>85</v>
      </c>
      <c r="U934" t="s">
        <v>86</v>
      </c>
      <c r="V934" t="s">
        <v>87</v>
      </c>
      <c r="W934" s="18">
        <v>0.31664227230000003</v>
      </c>
      <c r="X934" t="s">
        <v>3979</v>
      </c>
      <c r="Y934" t="s">
        <v>3974</v>
      </c>
      <c r="Z934" t="s">
        <v>3980</v>
      </c>
      <c r="AA934" s="18">
        <v>0.31664227230000003</v>
      </c>
      <c r="AB934" t="s">
        <v>3979</v>
      </c>
      <c r="AC934" t="s">
        <v>3972</v>
      </c>
      <c r="AD934" t="s">
        <v>5811</v>
      </c>
      <c r="AE934" s="18">
        <v>0.20913539980000001</v>
      </c>
      <c r="AF934" t="s">
        <v>5812</v>
      </c>
      <c r="AG934" t="s">
        <v>3972</v>
      </c>
      <c r="AH934" t="s">
        <v>5813</v>
      </c>
      <c r="AI934" s="18">
        <v>0.37492653300000001</v>
      </c>
      <c r="AJ934" t="s">
        <v>349</v>
      </c>
      <c r="AK934" t="s">
        <v>3972</v>
      </c>
      <c r="AL934" t="s">
        <v>5814</v>
      </c>
      <c r="AM934" t="s">
        <v>5812</v>
      </c>
      <c r="AN934" t="s">
        <v>3972</v>
      </c>
      <c r="AO934" t="s">
        <v>5813</v>
      </c>
      <c r="AP934" s="18">
        <v>0.20913539980000001</v>
      </c>
      <c r="AQ934" t="s">
        <v>123</v>
      </c>
      <c r="AR934" t="b">
        <f>ISNUMBER(SEARCH('Consulta Por Puntos Baloto'!$E$5,B934,1))</f>
        <v>0</v>
      </c>
      <c r="AS934">
        <f t="shared" si="28"/>
        <v>31</v>
      </c>
      <c r="AT934" t="str">
        <f t="shared" si="29"/>
        <v>Punto pago</v>
      </c>
    </row>
    <row r="935" spans="1:46">
      <c r="A935" t="s">
        <v>5815</v>
      </c>
      <c r="B935" t="s">
        <v>5816</v>
      </c>
      <c r="C935" s="18">
        <v>1.6902584168999999</v>
      </c>
      <c r="D935" t="s">
        <v>4805</v>
      </c>
      <c r="E935" t="s">
        <v>3972</v>
      </c>
      <c r="F935" t="s">
        <v>4806</v>
      </c>
      <c r="G935" s="18">
        <v>1.2005578857999999</v>
      </c>
      <c r="H935" t="s">
        <v>5817</v>
      </c>
      <c r="I935" t="s">
        <v>3974</v>
      </c>
      <c r="J935" t="s">
        <v>5818</v>
      </c>
      <c r="K935" s="18">
        <v>1.4400814641999999</v>
      </c>
      <c r="L935" t="s">
        <v>64</v>
      </c>
      <c r="M935" t="s">
        <v>3974</v>
      </c>
      <c r="N935" t="s">
        <v>4331</v>
      </c>
      <c r="O935" s="18">
        <v>1.4191361334999999</v>
      </c>
      <c r="P935" t="s">
        <v>5791</v>
      </c>
      <c r="Q935" t="s">
        <v>3972</v>
      </c>
      <c r="R935" t="s">
        <v>5792</v>
      </c>
      <c r="S935" s="18">
        <v>468.75474297649998</v>
      </c>
      <c r="T935" t="s">
        <v>85</v>
      </c>
      <c r="U935" t="s">
        <v>86</v>
      </c>
      <c r="V935" t="s">
        <v>87</v>
      </c>
      <c r="W935" s="18">
        <v>1.3612429132999999</v>
      </c>
      <c r="X935" t="s">
        <v>3979</v>
      </c>
      <c r="Y935" t="s">
        <v>3974</v>
      </c>
      <c r="Z935" t="s">
        <v>3980</v>
      </c>
      <c r="AA935" s="18">
        <v>0.98262263439999997</v>
      </c>
      <c r="AB935" s="19" t="s">
        <v>5819</v>
      </c>
      <c r="AC935" t="s">
        <v>3972</v>
      </c>
      <c r="AD935" t="s">
        <v>5820</v>
      </c>
      <c r="AE935" s="18">
        <v>0.49988281750000002</v>
      </c>
      <c r="AF935" t="s">
        <v>5821</v>
      </c>
      <c r="AG935" t="s">
        <v>3972</v>
      </c>
      <c r="AH935" t="s">
        <v>5822</v>
      </c>
      <c r="AI935" s="18">
        <v>0.6716252519</v>
      </c>
      <c r="AJ935" t="s">
        <v>5823</v>
      </c>
      <c r="AK935" t="s">
        <v>3972</v>
      </c>
      <c r="AL935" t="s">
        <v>5824</v>
      </c>
      <c r="AM935" t="s">
        <v>5821</v>
      </c>
      <c r="AN935" t="s">
        <v>3972</v>
      </c>
      <c r="AO935" t="s">
        <v>5822</v>
      </c>
      <c r="AP935" s="18">
        <v>0.49988281750000002</v>
      </c>
      <c r="AQ935" t="s">
        <v>123</v>
      </c>
      <c r="AR935" t="b">
        <f>ISNUMBER(SEARCH('Consulta Por Puntos Baloto'!$E$5,B935,1))</f>
        <v>0</v>
      </c>
      <c r="AS935">
        <f t="shared" si="28"/>
        <v>31</v>
      </c>
      <c r="AT935" t="str">
        <f t="shared" si="29"/>
        <v>Punto pago</v>
      </c>
    </row>
    <row r="936" spans="1:46">
      <c r="A936" t="s">
        <v>5825</v>
      </c>
      <c r="B936" t="s">
        <v>5826</v>
      </c>
      <c r="C936" s="18">
        <v>1.5772963824999999</v>
      </c>
      <c r="D936" t="s">
        <v>786</v>
      </c>
      <c r="E936" t="s">
        <v>128</v>
      </c>
      <c r="F936" t="s">
        <v>787</v>
      </c>
      <c r="G936" s="18">
        <v>1.2573708659</v>
      </c>
      <c r="H936" t="s">
        <v>675</v>
      </c>
      <c r="I936" t="s">
        <v>130</v>
      </c>
      <c r="J936" t="s">
        <v>788</v>
      </c>
      <c r="K936" s="18">
        <v>1.986035142</v>
      </c>
      <c r="L936" t="s">
        <v>2496</v>
      </c>
      <c r="M936" t="s">
        <v>130</v>
      </c>
      <c r="N936" t="s">
        <v>2497</v>
      </c>
      <c r="O936" s="18">
        <v>1.9841119376</v>
      </c>
      <c r="P936" t="s">
        <v>207</v>
      </c>
      <c r="Q936" t="s">
        <v>134</v>
      </c>
      <c r="R936" t="s">
        <v>208</v>
      </c>
      <c r="S936" s="18">
        <v>1.5745821458</v>
      </c>
      <c r="T936" t="s">
        <v>675</v>
      </c>
      <c r="U936" t="s">
        <v>130</v>
      </c>
      <c r="V936" t="s">
        <v>676</v>
      </c>
      <c r="W936" s="18">
        <v>1.2677759101999999</v>
      </c>
      <c r="X936" t="s">
        <v>64</v>
      </c>
      <c r="Y936" t="s">
        <v>130</v>
      </c>
      <c r="Z936" t="s">
        <v>790</v>
      </c>
      <c r="AA936" s="18">
        <v>1.5745821458</v>
      </c>
      <c r="AB936" t="s">
        <v>791</v>
      </c>
      <c r="AC936" t="s">
        <v>128</v>
      </c>
      <c r="AD936" t="s">
        <v>792</v>
      </c>
      <c r="AE936" s="18">
        <v>9.7344922200000003E-2</v>
      </c>
      <c r="AF936" t="s">
        <v>2833</v>
      </c>
      <c r="AG936" t="s">
        <v>143</v>
      </c>
      <c r="AH936" t="s">
        <v>2834</v>
      </c>
      <c r="AI936" s="18">
        <v>0.26474511319999999</v>
      </c>
      <c r="AJ936" t="s">
        <v>5827</v>
      </c>
      <c r="AK936" t="s">
        <v>134</v>
      </c>
      <c r="AL936" t="s">
        <v>5828</v>
      </c>
      <c r="AM936" t="s">
        <v>2833</v>
      </c>
      <c r="AN936" t="s">
        <v>143</v>
      </c>
      <c r="AO936" t="s">
        <v>2834</v>
      </c>
      <c r="AP936" s="18">
        <v>9.7344922200000003E-2</v>
      </c>
      <c r="AQ936" t="s">
        <v>4218</v>
      </c>
      <c r="AR936" t="b">
        <f>ISNUMBER(SEARCH('Consulta Por Puntos Baloto'!$E$5,B936,1))</f>
        <v>0</v>
      </c>
      <c r="AS936">
        <f t="shared" si="28"/>
        <v>31</v>
      </c>
      <c r="AT936" t="str">
        <f t="shared" si="29"/>
        <v>Punto pago</v>
      </c>
    </row>
    <row r="937" spans="1:46">
      <c r="A937" t="s">
        <v>5829</v>
      </c>
      <c r="B937" t="s">
        <v>5830</v>
      </c>
      <c r="C937" s="18">
        <v>0.54034321910000005</v>
      </c>
      <c r="D937" t="s">
        <v>5831</v>
      </c>
      <c r="E937" t="s">
        <v>5832</v>
      </c>
      <c r="F937" t="s">
        <v>5833</v>
      </c>
      <c r="G937" s="18">
        <v>1.32898578</v>
      </c>
      <c r="H937" t="s">
        <v>64</v>
      </c>
      <c r="I937" t="s">
        <v>3998</v>
      </c>
      <c r="J937" t="s">
        <v>5834</v>
      </c>
      <c r="K937" s="18">
        <v>65.493537673500001</v>
      </c>
      <c r="L937" t="s">
        <v>64</v>
      </c>
      <c r="M937" t="s">
        <v>3974</v>
      </c>
      <c r="N937" t="s">
        <v>4304</v>
      </c>
      <c r="O937" s="18">
        <v>5.3166773371999998</v>
      </c>
      <c r="P937" t="s">
        <v>5835</v>
      </c>
      <c r="Q937" t="s">
        <v>5832</v>
      </c>
      <c r="R937" t="s">
        <v>5836</v>
      </c>
      <c r="S937" s="18">
        <v>465.67122290679998</v>
      </c>
      <c r="T937" t="s">
        <v>85</v>
      </c>
      <c r="U937" t="s">
        <v>86</v>
      </c>
      <c r="V937" t="s">
        <v>87</v>
      </c>
      <c r="W937" s="18">
        <v>5.3830484156000002</v>
      </c>
      <c r="X937" t="s">
        <v>64</v>
      </c>
      <c r="Y937" t="s">
        <v>3998</v>
      </c>
      <c r="Z937" t="s">
        <v>3999</v>
      </c>
      <c r="AA937" s="18">
        <v>6.2013779180000004</v>
      </c>
      <c r="AB937" s="19" t="s">
        <v>5837</v>
      </c>
      <c r="AC937" t="s">
        <v>5832</v>
      </c>
      <c r="AD937" t="s">
        <v>5838</v>
      </c>
      <c r="AE937" s="18">
        <v>0.23685046279999999</v>
      </c>
      <c r="AF937" t="s">
        <v>5839</v>
      </c>
      <c r="AG937" t="s">
        <v>5832</v>
      </c>
      <c r="AH937" t="s">
        <v>5840</v>
      </c>
      <c r="AI937" s="18">
        <v>0.3905083379</v>
      </c>
      <c r="AJ937" t="s">
        <v>5841</v>
      </c>
      <c r="AK937" t="s">
        <v>5832</v>
      </c>
      <c r="AL937" t="s">
        <v>5842</v>
      </c>
      <c r="AM937" t="s">
        <v>5839</v>
      </c>
      <c r="AN937" t="s">
        <v>5832</v>
      </c>
      <c r="AO937" t="s">
        <v>5840</v>
      </c>
      <c r="AP937" s="18">
        <v>0.23685046279999999</v>
      </c>
      <c r="AQ937" t="s">
        <v>4218</v>
      </c>
      <c r="AR937" t="b">
        <f>ISNUMBER(SEARCH('Consulta Por Puntos Baloto'!$E$5,B937,1))</f>
        <v>0</v>
      </c>
      <c r="AS937">
        <f t="shared" si="28"/>
        <v>31</v>
      </c>
      <c r="AT937" t="str">
        <f t="shared" si="29"/>
        <v>Punto pago</v>
      </c>
    </row>
    <row r="938" spans="1:46">
      <c r="A938" t="s">
        <v>5843</v>
      </c>
      <c r="B938" t="s">
        <v>5844</v>
      </c>
      <c r="C938" s="18">
        <v>1.2671327186000001</v>
      </c>
      <c r="D938" t="s">
        <v>3960</v>
      </c>
      <c r="E938" t="s">
        <v>128</v>
      </c>
      <c r="F938" t="s">
        <v>3961</v>
      </c>
      <c r="G938" s="18">
        <v>0.30003965539999999</v>
      </c>
      <c r="H938" t="s">
        <v>5845</v>
      </c>
      <c r="I938" t="s">
        <v>130</v>
      </c>
      <c r="J938" t="s">
        <v>5846</v>
      </c>
      <c r="K938" s="18">
        <v>0.51103326000000004</v>
      </c>
      <c r="L938" t="s">
        <v>64</v>
      </c>
      <c r="M938" t="s">
        <v>130</v>
      </c>
      <c r="N938" t="s">
        <v>3962</v>
      </c>
      <c r="O938" s="18">
        <v>0.99027887049999996</v>
      </c>
      <c r="P938" t="s">
        <v>1099</v>
      </c>
      <c r="Q938" t="s">
        <v>134</v>
      </c>
      <c r="R938" t="s">
        <v>1100</v>
      </c>
      <c r="S938" s="18">
        <v>1.3187709839999999</v>
      </c>
      <c r="T938" t="s">
        <v>1086</v>
      </c>
      <c r="U938" t="s">
        <v>130</v>
      </c>
      <c r="V938" t="s">
        <v>1087</v>
      </c>
      <c r="W938" s="18">
        <v>0.30003965539999999</v>
      </c>
      <c r="X938" t="s">
        <v>64</v>
      </c>
      <c r="Y938" t="s">
        <v>130</v>
      </c>
      <c r="Z938" t="s">
        <v>1101</v>
      </c>
      <c r="AA938" s="18">
        <v>0.30003965539999999</v>
      </c>
      <c r="AB938" t="s">
        <v>5847</v>
      </c>
      <c r="AC938" t="s">
        <v>128</v>
      </c>
      <c r="AD938" t="s">
        <v>5848</v>
      </c>
      <c r="AE938" s="18">
        <v>0.39890857930000001</v>
      </c>
      <c r="AF938" t="s">
        <v>5849</v>
      </c>
      <c r="AG938" t="s">
        <v>143</v>
      </c>
      <c r="AH938" t="s">
        <v>5850</v>
      </c>
      <c r="AI938" s="18">
        <v>0.58158995489999998</v>
      </c>
      <c r="AJ938" t="s">
        <v>5851</v>
      </c>
      <c r="AK938" t="s">
        <v>134</v>
      </c>
      <c r="AL938" t="s">
        <v>5852</v>
      </c>
      <c r="AM938" t="s">
        <v>5845</v>
      </c>
      <c r="AN938" t="s">
        <v>130</v>
      </c>
      <c r="AO938" t="s">
        <v>5846</v>
      </c>
      <c r="AP938" s="18">
        <v>0.30003965539999999</v>
      </c>
      <c r="AQ938" t="s">
        <v>123</v>
      </c>
      <c r="AR938" t="b">
        <f>ISNUMBER(SEARCH('Consulta Por Puntos Baloto'!$E$5,B938,1))</f>
        <v>0</v>
      </c>
      <c r="AS938">
        <f t="shared" si="28"/>
        <v>7</v>
      </c>
      <c r="AT938" t="str">
        <f t="shared" si="29"/>
        <v>Cajero automático</v>
      </c>
    </row>
    <row r="939" spans="1:46">
      <c r="A939" t="s">
        <v>5853</v>
      </c>
      <c r="B939" t="s">
        <v>5854</v>
      </c>
      <c r="C939" s="18">
        <v>10.4011315023</v>
      </c>
      <c r="D939" t="s">
        <v>185</v>
      </c>
      <c r="E939" t="s">
        <v>83</v>
      </c>
      <c r="F939" t="s">
        <v>186</v>
      </c>
      <c r="G939" s="18">
        <v>10.4817453602</v>
      </c>
      <c r="H939" t="s">
        <v>4776</v>
      </c>
      <c r="I939" t="s">
        <v>86</v>
      </c>
      <c r="J939" t="s">
        <v>4777</v>
      </c>
      <c r="K939" s="18">
        <v>10.692153962100001</v>
      </c>
      <c r="L939" t="s">
        <v>64</v>
      </c>
      <c r="M939" t="s">
        <v>86</v>
      </c>
      <c r="N939" t="s">
        <v>88</v>
      </c>
      <c r="O939" s="18">
        <v>10.2515608039</v>
      </c>
      <c r="P939" t="s">
        <v>89</v>
      </c>
      <c r="Q939" t="s">
        <v>83</v>
      </c>
      <c r="R939" t="s">
        <v>90</v>
      </c>
      <c r="S939" s="18">
        <v>11.018016407999999</v>
      </c>
      <c r="T939" t="s">
        <v>85</v>
      </c>
      <c r="U939" t="s">
        <v>86</v>
      </c>
      <c r="V939" t="s">
        <v>87</v>
      </c>
      <c r="W939" s="18">
        <v>11.018016407999999</v>
      </c>
      <c r="X939" t="s">
        <v>64</v>
      </c>
      <c r="Y939" t="s">
        <v>91</v>
      </c>
      <c r="Z939" t="s">
        <v>92</v>
      </c>
      <c r="AA939" s="18">
        <v>10.4817453602</v>
      </c>
      <c r="AB939" t="s">
        <v>193</v>
      </c>
      <c r="AC939" t="s">
        <v>83</v>
      </c>
      <c r="AD939" t="s">
        <v>194</v>
      </c>
      <c r="AE939" s="18">
        <v>8.4205965199999996E-2</v>
      </c>
      <c r="AF939" t="s">
        <v>4778</v>
      </c>
      <c r="AG939" t="s">
        <v>4779</v>
      </c>
      <c r="AH939" t="s">
        <v>4780</v>
      </c>
      <c r="AI939" s="18">
        <v>1.4424399000000001E-3</v>
      </c>
      <c r="AJ939" t="s">
        <v>4781</v>
      </c>
      <c r="AK939" t="s">
        <v>4779</v>
      </c>
      <c r="AL939" t="s">
        <v>4782</v>
      </c>
      <c r="AM939" t="s">
        <v>4781</v>
      </c>
      <c r="AN939" t="s">
        <v>4779</v>
      </c>
      <c r="AO939" t="s">
        <v>4782</v>
      </c>
      <c r="AP939" s="18">
        <v>1.4424399000000001E-3</v>
      </c>
      <c r="AQ939" t="s">
        <v>123</v>
      </c>
      <c r="AR939" t="b">
        <f>ISNUMBER(SEARCH('Consulta Por Puntos Baloto'!$E$5,B939,1))</f>
        <v>0</v>
      </c>
      <c r="AS939">
        <f t="shared" si="28"/>
        <v>35</v>
      </c>
      <c r="AT939" t="str">
        <f t="shared" si="29"/>
        <v>Punto red</v>
      </c>
    </row>
    <row r="940" spans="1:46">
      <c r="A940" t="s">
        <v>5855</v>
      </c>
      <c r="B940" t="s">
        <v>5856</v>
      </c>
      <c r="C940" s="18">
        <v>9.4995880500000004E-2</v>
      </c>
      <c r="D940" t="s">
        <v>380</v>
      </c>
      <c r="E940" t="s">
        <v>381</v>
      </c>
      <c r="F940" t="s">
        <v>382</v>
      </c>
      <c r="G940" s="18">
        <v>165.9839762439</v>
      </c>
      <c r="H940" t="s">
        <v>64</v>
      </c>
      <c r="I940" t="s">
        <v>4563</v>
      </c>
      <c r="J940" t="s">
        <v>4564</v>
      </c>
      <c r="K940" s="18">
        <v>177.6435379795</v>
      </c>
      <c r="L940" t="s">
        <v>64</v>
      </c>
      <c r="M940" t="s">
        <v>4560</v>
      </c>
      <c r="N940" t="s">
        <v>4562</v>
      </c>
      <c r="O940" s="18">
        <v>176.79361316200001</v>
      </c>
      <c r="P940" t="s">
        <v>5857</v>
      </c>
      <c r="Q940" t="s">
        <v>388</v>
      </c>
      <c r="R940" t="s">
        <v>5858</v>
      </c>
      <c r="S940" s="18">
        <v>301.8342702791</v>
      </c>
      <c r="T940" t="s">
        <v>253</v>
      </c>
      <c r="U940" t="s">
        <v>65</v>
      </c>
      <c r="V940" t="s">
        <v>254</v>
      </c>
      <c r="W940" s="18">
        <v>165.9954856921</v>
      </c>
      <c r="X940" t="s">
        <v>64</v>
      </c>
      <c r="Y940" t="s">
        <v>4563</v>
      </c>
      <c r="Z940" t="s">
        <v>4564</v>
      </c>
      <c r="AA940" s="18">
        <v>176.6956098599</v>
      </c>
      <c r="AB940" t="s">
        <v>5859</v>
      </c>
      <c r="AC940" t="s">
        <v>388</v>
      </c>
      <c r="AD940" t="s">
        <v>5860</v>
      </c>
      <c r="AE940" s="18">
        <v>0.13263846670000001</v>
      </c>
      <c r="AF940" t="s">
        <v>5861</v>
      </c>
      <c r="AG940" t="s">
        <v>381</v>
      </c>
      <c r="AH940" t="s">
        <v>5862</v>
      </c>
      <c r="AI940" s="18">
        <v>9.6764664999999996E-3</v>
      </c>
      <c r="AJ940" t="s">
        <v>349</v>
      </c>
      <c r="AK940" t="s">
        <v>381</v>
      </c>
      <c r="AL940" t="s">
        <v>5863</v>
      </c>
      <c r="AM940" t="s">
        <v>349</v>
      </c>
      <c r="AN940" t="s">
        <v>381</v>
      </c>
      <c r="AO940" t="s">
        <v>5863</v>
      </c>
      <c r="AP940" s="18">
        <v>9.6764664999999996E-3</v>
      </c>
      <c r="AQ940" t="s">
        <v>123</v>
      </c>
      <c r="AR940" t="b">
        <f>ISNUMBER(SEARCH('Consulta Por Puntos Baloto'!$E$5,B940,1))</f>
        <v>0</v>
      </c>
      <c r="AS940">
        <f t="shared" si="28"/>
        <v>35</v>
      </c>
      <c r="AT940" t="str">
        <f t="shared" si="29"/>
        <v>Punto red</v>
      </c>
    </row>
    <row r="941" spans="1:46">
      <c r="A941" t="s">
        <v>5864</v>
      </c>
      <c r="B941" t="s">
        <v>5865</v>
      </c>
      <c r="C941" s="18">
        <v>3.1919686282000002</v>
      </c>
      <c r="D941" t="s">
        <v>61</v>
      </c>
      <c r="E941" t="s">
        <v>62</v>
      </c>
      <c r="F941" t="s">
        <v>63</v>
      </c>
      <c r="G941" s="18">
        <v>3.9991945735000001</v>
      </c>
      <c r="H941" t="s">
        <v>64</v>
      </c>
      <c r="I941" t="s">
        <v>65</v>
      </c>
      <c r="J941" t="s">
        <v>66</v>
      </c>
      <c r="K941" s="18">
        <v>4.0106457712000001</v>
      </c>
      <c r="L941" t="s">
        <v>64</v>
      </c>
      <c r="M941" t="s">
        <v>65</v>
      </c>
      <c r="N941" t="s">
        <v>66</v>
      </c>
      <c r="O941" s="18">
        <v>7.4691486901999999</v>
      </c>
      <c r="P941" t="s">
        <v>67</v>
      </c>
      <c r="Q941" t="s">
        <v>62</v>
      </c>
      <c r="R941" t="s">
        <v>68</v>
      </c>
      <c r="S941" s="18">
        <v>5.2733447400999998</v>
      </c>
      <c r="T941" t="s">
        <v>69</v>
      </c>
      <c r="U941" t="s">
        <v>65</v>
      </c>
      <c r="V941" t="s">
        <v>70</v>
      </c>
      <c r="W941" s="18">
        <v>4.8238654287999996</v>
      </c>
      <c r="X941" t="s">
        <v>71</v>
      </c>
      <c r="Y941" t="s">
        <v>65</v>
      </c>
      <c r="Z941" t="s">
        <v>72</v>
      </c>
      <c r="AA941" s="18">
        <v>4.3556177041000002</v>
      </c>
      <c r="AB941" t="s">
        <v>73</v>
      </c>
      <c r="AC941" t="s">
        <v>62</v>
      </c>
      <c r="AD941" t="s">
        <v>74</v>
      </c>
      <c r="AE941" s="18">
        <v>9.3537990599999996E-2</v>
      </c>
      <c r="AF941" t="s">
        <v>5866</v>
      </c>
      <c r="AG941" t="s">
        <v>62</v>
      </c>
      <c r="AH941" t="s">
        <v>5867</v>
      </c>
      <c r="AI941" s="18">
        <v>0.46532344079999999</v>
      </c>
      <c r="AJ941" t="s">
        <v>349</v>
      </c>
      <c r="AK941" t="s">
        <v>62</v>
      </c>
      <c r="AL941" t="s">
        <v>5868</v>
      </c>
      <c r="AM941" t="s">
        <v>5866</v>
      </c>
      <c r="AN941" t="s">
        <v>62</v>
      </c>
      <c r="AO941" t="s">
        <v>5867</v>
      </c>
      <c r="AP941" s="18">
        <v>9.3537990599999996E-2</v>
      </c>
      <c r="AQ941" t="s">
        <v>123</v>
      </c>
      <c r="AR941" t="b">
        <f>ISNUMBER(SEARCH('Consulta Por Puntos Baloto'!$E$5,B941,1))</f>
        <v>0</v>
      </c>
      <c r="AS941">
        <f t="shared" si="28"/>
        <v>31</v>
      </c>
      <c r="AT941" t="str">
        <f t="shared" si="29"/>
        <v>Punto pago</v>
      </c>
    </row>
    <row r="942" spans="1:46">
      <c r="A942" t="s">
        <v>5869</v>
      </c>
      <c r="B942" t="s">
        <v>5870</v>
      </c>
      <c r="C942" s="18">
        <v>10.442196621600001</v>
      </c>
      <c r="D942" t="s">
        <v>353</v>
      </c>
      <c r="E942" t="s">
        <v>354</v>
      </c>
      <c r="F942" t="s">
        <v>355</v>
      </c>
      <c r="G942" s="18">
        <v>0.4803329013</v>
      </c>
      <c r="H942" t="s">
        <v>64</v>
      </c>
      <c r="I942" t="s">
        <v>86</v>
      </c>
      <c r="J942" t="s">
        <v>413</v>
      </c>
      <c r="K942" s="18">
        <v>0.4803329013</v>
      </c>
      <c r="L942" t="s">
        <v>64</v>
      </c>
      <c r="M942" t="s">
        <v>86</v>
      </c>
      <c r="N942" t="s">
        <v>413</v>
      </c>
      <c r="O942" s="18">
        <v>15.0755454684</v>
      </c>
      <c r="P942" t="s">
        <v>359</v>
      </c>
      <c r="Q942" t="s">
        <v>83</v>
      </c>
      <c r="R942" t="s">
        <v>360</v>
      </c>
      <c r="S942" s="18">
        <v>16.714903459599999</v>
      </c>
      <c r="T942" t="s">
        <v>85</v>
      </c>
      <c r="U942" t="s">
        <v>86</v>
      </c>
      <c r="V942" t="s">
        <v>87</v>
      </c>
      <c r="W942" s="18">
        <v>13.4577327499</v>
      </c>
      <c r="X942" t="s">
        <v>64</v>
      </c>
      <c r="Y942" t="s">
        <v>86</v>
      </c>
      <c r="Z942" t="s">
        <v>299</v>
      </c>
      <c r="AA942" s="18">
        <v>13.4401113444</v>
      </c>
      <c r="AB942" s="19" t="s">
        <v>361</v>
      </c>
      <c r="AC942" t="s">
        <v>83</v>
      </c>
      <c r="AD942" s="19" t="s">
        <v>362</v>
      </c>
      <c r="AE942" s="18">
        <v>0.25447157129999998</v>
      </c>
      <c r="AF942" t="s">
        <v>5310</v>
      </c>
      <c r="AG942" t="s">
        <v>5067</v>
      </c>
      <c r="AH942" t="s">
        <v>5311</v>
      </c>
      <c r="AI942" s="18">
        <v>0.1030895398</v>
      </c>
      <c r="AJ942" t="s">
        <v>5312</v>
      </c>
      <c r="AK942" t="s">
        <v>5067</v>
      </c>
      <c r="AL942" t="s">
        <v>5313</v>
      </c>
      <c r="AM942" t="s">
        <v>5312</v>
      </c>
      <c r="AN942" t="s">
        <v>5067</v>
      </c>
      <c r="AO942" t="s">
        <v>5313</v>
      </c>
      <c r="AP942" s="18">
        <v>0.1030895398</v>
      </c>
      <c r="AQ942" t="s">
        <v>123</v>
      </c>
      <c r="AR942" t="b">
        <f>ISNUMBER(SEARCH('Consulta Por Puntos Baloto'!$E$5,B942,1))</f>
        <v>0</v>
      </c>
      <c r="AS942">
        <f t="shared" si="28"/>
        <v>35</v>
      </c>
      <c r="AT942" t="str">
        <f t="shared" si="29"/>
        <v>Punto red</v>
      </c>
    </row>
    <row r="943" spans="1:46">
      <c r="A943" t="s">
        <v>5871</v>
      </c>
      <c r="B943" t="s">
        <v>5872</v>
      </c>
      <c r="C943" s="18">
        <v>9.8119107499999997E-2</v>
      </c>
      <c r="D943" t="s">
        <v>5873</v>
      </c>
      <c r="E943" t="s">
        <v>5874</v>
      </c>
      <c r="F943" t="s">
        <v>5875</v>
      </c>
      <c r="G943" s="18">
        <v>69.965202751700005</v>
      </c>
      <c r="H943" t="s">
        <v>64</v>
      </c>
      <c r="I943" t="s">
        <v>4055</v>
      </c>
      <c r="J943" t="s">
        <v>4086</v>
      </c>
      <c r="K943" s="18">
        <v>79.952979069700007</v>
      </c>
      <c r="L943" t="s">
        <v>64</v>
      </c>
      <c r="M943" t="s">
        <v>223</v>
      </c>
      <c r="N943" t="s">
        <v>4070</v>
      </c>
      <c r="O943" s="18">
        <v>72.768936953199997</v>
      </c>
      <c r="P943" t="s">
        <v>4052</v>
      </c>
      <c r="Q943" t="s">
        <v>4053</v>
      </c>
      <c r="R943" t="s">
        <v>4054</v>
      </c>
      <c r="S943" s="18">
        <v>88.581290476600003</v>
      </c>
      <c r="T943" t="s">
        <v>227</v>
      </c>
      <c r="U943" t="s">
        <v>228</v>
      </c>
      <c r="V943" t="s">
        <v>229</v>
      </c>
      <c r="W943" s="18">
        <v>70.004912510799997</v>
      </c>
      <c r="X943" t="s">
        <v>64</v>
      </c>
      <c r="Y943" t="s">
        <v>4055</v>
      </c>
      <c r="Z943" t="s">
        <v>4056</v>
      </c>
      <c r="AA943" s="18">
        <v>78.7848000141</v>
      </c>
      <c r="AB943" t="s">
        <v>4088</v>
      </c>
      <c r="AC943" t="s">
        <v>220</v>
      </c>
      <c r="AD943" t="s">
        <v>4089</v>
      </c>
      <c r="AE943" s="18">
        <v>2.8227254E-2</v>
      </c>
      <c r="AF943" t="s">
        <v>5876</v>
      </c>
      <c r="AG943" t="s">
        <v>5874</v>
      </c>
      <c r="AH943" t="s">
        <v>5877</v>
      </c>
      <c r="AI943" s="18">
        <v>12.2236336889</v>
      </c>
      <c r="AJ943" t="s">
        <v>5878</v>
      </c>
      <c r="AK943" t="s">
        <v>5879</v>
      </c>
      <c r="AL943" t="s">
        <v>5880</v>
      </c>
      <c r="AM943" t="s">
        <v>5876</v>
      </c>
      <c r="AN943" t="s">
        <v>5874</v>
      </c>
      <c r="AO943" t="s">
        <v>5877</v>
      </c>
      <c r="AP943" s="18">
        <v>2.8227254E-2</v>
      </c>
      <c r="AQ943" t="s">
        <v>123</v>
      </c>
      <c r="AR943" t="b">
        <f>ISNUMBER(SEARCH('Consulta Por Puntos Baloto'!$E$5,B943,1))</f>
        <v>0</v>
      </c>
      <c r="AS943">
        <f t="shared" si="28"/>
        <v>31</v>
      </c>
      <c r="AT943" t="str">
        <f t="shared" si="29"/>
        <v>Punto pago</v>
      </c>
    </row>
    <row r="944" spans="1:46">
      <c r="A944" t="s">
        <v>5881</v>
      </c>
      <c r="B944" t="s">
        <v>5882</v>
      </c>
      <c r="C944" s="18">
        <v>1.2065202654</v>
      </c>
      <c r="D944" t="s">
        <v>219</v>
      </c>
      <c r="E944" t="s">
        <v>220</v>
      </c>
      <c r="F944" t="s">
        <v>221</v>
      </c>
      <c r="G944" s="18">
        <v>1.2830952251000001</v>
      </c>
      <c r="H944" t="s">
        <v>222</v>
      </c>
      <c r="I944" t="s">
        <v>223</v>
      </c>
      <c r="J944" t="s">
        <v>224</v>
      </c>
      <c r="K944" s="18">
        <v>1.2830952251000001</v>
      </c>
      <c r="L944" t="s">
        <v>222</v>
      </c>
      <c r="M944" t="s">
        <v>223</v>
      </c>
      <c r="N944" t="s">
        <v>224</v>
      </c>
      <c r="O944" s="18">
        <v>1.7026102532</v>
      </c>
      <c r="P944" t="s">
        <v>225</v>
      </c>
      <c r="Q944" t="s">
        <v>220</v>
      </c>
      <c r="R944" t="s">
        <v>226</v>
      </c>
      <c r="S944" s="18">
        <v>7.5747279323000001</v>
      </c>
      <c r="T944" t="s">
        <v>227</v>
      </c>
      <c r="U944" t="s">
        <v>228</v>
      </c>
      <c r="V944" t="s">
        <v>229</v>
      </c>
      <c r="W944" s="18">
        <v>1.2830952251000001</v>
      </c>
      <c r="X944" t="s">
        <v>222</v>
      </c>
      <c r="Y944" t="s">
        <v>223</v>
      </c>
      <c r="Z944" t="s">
        <v>224</v>
      </c>
      <c r="AA944" s="18">
        <v>1.2830952251000001</v>
      </c>
      <c r="AB944" t="s">
        <v>230</v>
      </c>
      <c r="AC944" t="s">
        <v>220</v>
      </c>
      <c r="AD944" t="s">
        <v>231</v>
      </c>
      <c r="AE944" s="18">
        <v>7.6263787900000005E-2</v>
      </c>
      <c r="AF944" t="s">
        <v>5883</v>
      </c>
      <c r="AG944" t="s">
        <v>220</v>
      </c>
      <c r="AH944" t="s">
        <v>5884</v>
      </c>
      <c r="AI944" s="18">
        <v>0.7408774279</v>
      </c>
      <c r="AJ944" t="s">
        <v>234</v>
      </c>
      <c r="AK944" t="s">
        <v>220</v>
      </c>
      <c r="AL944" t="s">
        <v>235</v>
      </c>
      <c r="AM944" t="s">
        <v>5883</v>
      </c>
      <c r="AN944" t="s">
        <v>220</v>
      </c>
      <c r="AO944" t="s">
        <v>5884</v>
      </c>
      <c r="AP944" s="18">
        <v>7.6263787900000005E-2</v>
      </c>
      <c r="AQ944" t="s">
        <v>123</v>
      </c>
      <c r="AR944" t="b">
        <f>ISNUMBER(SEARCH('Consulta Por Puntos Baloto'!$E$5,B944,1))</f>
        <v>0</v>
      </c>
      <c r="AS944">
        <f t="shared" si="28"/>
        <v>31</v>
      </c>
      <c r="AT944" t="str">
        <f t="shared" si="29"/>
        <v>Punto pago</v>
      </c>
    </row>
    <row r="945" spans="1:46">
      <c r="A945" t="s">
        <v>5885</v>
      </c>
      <c r="B945" t="s">
        <v>5886</v>
      </c>
      <c r="C945" s="18">
        <v>25.7062294907</v>
      </c>
      <c r="D945" t="s">
        <v>1448</v>
      </c>
      <c r="E945" t="s">
        <v>1449</v>
      </c>
      <c r="F945" t="s">
        <v>1450</v>
      </c>
      <c r="G945" s="18">
        <v>25.2661547479</v>
      </c>
      <c r="H945" t="s">
        <v>64</v>
      </c>
      <c r="I945" t="s">
        <v>1451</v>
      </c>
      <c r="J945" t="s">
        <v>1456</v>
      </c>
      <c r="K945" s="18">
        <v>43.8055373682</v>
      </c>
      <c r="L945" t="s">
        <v>64</v>
      </c>
      <c r="M945" t="s">
        <v>471</v>
      </c>
      <c r="N945" t="s">
        <v>1453</v>
      </c>
      <c r="O945" s="18">
        <v>25.266154757399999</v>
      </c>
      <c r="P945" t="s">
        <v>1454</v>
      </c>
      <c r="Q945" t="s">
        <v>1449</v>
      </c>
      <c r="R945" t="s">
        <v>1455</v>
      </c>
      <c r="S945" s="18">
        <v>50.742459479399997</v>
      </c>
      <c r="T945" t="s">
        <v>64</v>
      </c>
      <c r="U945" t="s">
        <v>130</v>
      </c>
      <c r="V945" t="s">
        <v>171</v>
      </c>
      <c r="W945" s="18">
        <v>25.3122153861</v>
      </c>
      <c r="X945" t="s">
        <v>64</v>
      </c>
      <c r="Y945" t="s">
        <v>1451</v>
      </c>
      <c r="Z945" t="s">
        <v>1456</v>
      </c>
      <c r="AA945" s="18">
        <v>48.620980310500002</v>
      </c>
      <c r="AB945" s="19" t="s">
        <v>2641</v>
      </c>
      <c r="AC945" t="s">
        <v>1501</v>
      </c>
      <c r="AD945" t="s">
        <v>2642</v>
      </c>
      <c r="AE945" s="18">
        <v>4.2657012699999997E-2</v>
      </c>
      <c r="AF945" t="s">
        <v>3746</v>
      </c>
      <c r="AG945" t="s">
        <v>3747</v>
      </c>
      <c r="AH945" t="s">
        <v>3748</v>
      </c>
      <c r="AI945" s="18">
        <v>6.3172662000000003E-3</v>
      </c>
      <c r="AJ945" t="s">
        <v>5887</v>
      </c>
      <c r="AK945" t="s">
        <v>3747</v>
      </c>
      <c r="AL945" t="s">
        <v>5888</v>
      </c>
      <c r="AM945" t="s">
        <v>5887</v>
      </c>
      <c r="AN945" t="s">
        <v>3747</v>
      </c>
      <c r="AO945" t="s">
        <v>5888</v>
      </c>
      <c r="AP945" s="18">
        <v>6.3172662000000003E-3</v>
      </c>
      <c r="AQ945" t="s">
        <v>123</v>
      </c>
      <c r="AR945" t="b">
        <f>ISNUMBER(SEARCH('Consulta Por Puntos Baloto'!$E$5,B945,1))</f>
        <v>0</v>
      </c>
      <c r="AS945">
        <f t="shared" si="28"/>
        <v>35</v>
      </c>
      <c r="AT945" t="str">
        <f t="shared" si="29"/>
        <v>Punto red</v>
      </c>
    </row>
    <row r="946" spans="1:46">
      <c r="A946" t="s">
        <v>5889</v>
      </c>
      <c r="B946" t="s">
        <v>5890</v>
      </c>
      <c r="C946" s="18">
        <v>0.85337185719999997</v>
      </c>
      <c r="D946" t="s">
        <v>563</v>
      </c>
      <c r="E946" t="s">
        <v>128</v>
      </c>
      <c r="F946" t="s">
        <v>564</v>
      </c>
      <c r="G946" s="18">
        <v>0.82016501210000003</v>
      </c>
      <c r="H946" t="s">
        <v>567</v>
      </c>
      <c r="I946" t="s">
        <v>130</v>
      </c>
      <c r="J946" t="s">
        <v>568</v>
      </c>
      <c r="K946" s="18">
        <v>0.82016501210000003</v>
      </c>
      <c r="L946" t="s">
        <v>567</v>
      </c>
      <c r="M946" t="s">
        <v>130</v>
      </c>
      <c r="N946" t="s">
        <v>568</v>
      </c>
      <c r="O946" s="18">
        <v>1.7318865446</v>
      </c>
      <c r="P946" t="s">
        <v>441</v>
      </c>
      <c r="Q946" t="s">
        <v>134</v>
      </c>
      <c r="R946" t="s">
        <v>442</v>
      </c>
      <c r="S946" s="18">
        <v>2.1522998430000002</v>
      </c>
      <c r="T946" t="s">
        <v>136</v>
      </c>
      <c r="U946" t="s">
        <v>130</v>
      </c>
      <c r="V946" t="s">
        <v>137</v>
      </c>
      <c r="W946" s="18">
        <v>1.2148110321000001</v>
      </c>
      <c r="X946" t="s">
        <v>64</v>
      </c>
      <c r="Y946" t="s">
        <v>130</v>
      </c>
      <c r="Z946" t="s">
        <v>569</v>
      </c>
      <c r="AA946" s="18">
        <v>0.87160806209999997</v>
      </c>
      <c r="AB946" s="19" t="s">
        <v>443</v>
      </c>
      <c r="AC946" t="s">
        <v>128</v>
      </c>
      <c r="AD946" t="s">
        <v>444</v>
      </c>
      <c r="AE946" s="18">
        <v>0.15055944930000001</v>
      </c>
      <c r="AF946" t="s">
        <v>570</v>
      </c>
      <c r="AG946" t="s">
        <v>143</v>
      </c>
      <c r="AH946" t="s">
        <v>571</v>
      </c>
      <c r="AI946" s="18">
        <v>0.1393041019</v>
      </c>
      <c r="AJ946" t="s">
        <v>3644</v>
      </c>
      <c r="AK946" t="s">
        <v>134</v>
      </c>
      <c r="AL946" t="s">
        <v>3645</v>
      </c>
      <c r="AM946" t="s">
        <v>3644</v>
      </c>
      <c r="AN946" t="s">
        <v>134</v>
      </c>
      <c r="AO946" t="s">
        <v>3645</v>
      </c>
      <c r="AP946" s="18">
        <v>0.1393041019</v>
      </c>
      <c r="AQ946" t="e">
        <v>#N/A</v>
      </c>
      <c r="AR946" t="b">
        <f>ISNUMBER(SEARCH('Consulta Por Puntos Baloto'!$E$5,B946,1))</f>
        <v>0</v>
      </c>
      <c r="AS946">
        <f t="shared" si="28"/>
        <v>35</v>
      </c>
      <c r="AT946" t="str">
        <f t="shared" si="29"/>
        <v>Punto red</v>
      </c>
    </row>
    <row r="947" spans="1:46">
      <c r="A947" t="s">
        <v>5891</v>
      </c>
      <c r="B947" t="s">
        <v>5892</v>
      </c>
      <c r="C947" s="18">
        <v>1.1913069551</v>
      </c>
      <c r="D947" t="s">
        <v>437</v>
      </c>
      <c r="E947" t="s">
        <v>128</v>
      </c>
      <c r="F947" t="s">
        <v>438</v>
      </c>
      <c r="G947" s="18">
        <v>0.54814698979999998</v>
      </c>
      <c r="H947" t="s">
        <v>64</v>
      </c>
      <c r="I947" t="s">
        <v>130</v>
      </c>
      <c r="J947" t="s">
        <v>439</v>
      </c>
      <c r="K947" s="18">
        <v>1.2220194573000001</v>
      </c>
      <c r="L947" t="s">
        <v>567</v>
      </c>
      <c r="M947" t="s">
        <v>130</v>
      </c>
      <c r="N947" t="s">
        <v>568</v>
      </c>
      <c r="O947" s="18">
        <v>1.0187056556</v>
      </c>
      <c r="P947" t="s">
        <v>441</v>
      </c>
      <c r="Q947" t="s">
        <v>134</v>
      </c>
      <c r="R947" t="s">
        <v>442</v>
      </c>
      <c r="S947" s="18">
        <v>2.7769689626999998</v>
      </c>
      <c r="T947" t="s">
        <v>136</v>
      </c>
      <c r="U947" t="s">
        <v>130</v>
      </c>
      <c r="V947" t="s">
        <v>137</v>
      </c>
      <c r="W947" s="18">
        <v>1.1881519932</v>
      </c>
      <c r="X947" t="s">
        <v>64</v>
      </c>
      <c r="Y947" t="s">
        <v>130</v>
      </c>
      <c r="Z947" t="s">
        <v>209</v>
      </c>
      <c r="AA947" s="18">
        <v>0.7851985628</v>
      </c>
      <c r="AB947" s="19" t="s">
        <v>443</v>
      </c>
      <c r="AC947" t="s">
        <v>128</v>
      </c>
      <c r="AD947" t="s">
        <v>444</v>
      </c>
      <c r="AE947" s="18">
        <v>0.3259786107</v>
      </c>
      <c r="AF947" t="s">
        <v>951</v>
      </c>
      <c r="AG947" t="s">
        <v>143</v>
      </c>
      <c r="AH947" t="s">
        <v>952</v>
      </c>
      <c r="AI947" s="18">
        <v>0.33267705060000002</v>
      </c>
      <c r="AJ947" t="s">
        <v>2692</v>
      </c>
      <c r="AK947" t="s">
        <v>134</v>
      </c>
      <c r="AL947" t="s">
        <v>3648</v>
      </c>
      <c r="AM947" t="s">
        <v>951</v>
      </c>
      <c r="AN947" t="s">
        <v>143</v>
      </c>
      <c r="AO947" t="s">
        <v>952</v>
      </c>
      <c r="AP947" s="18">
        <v>0.3259786107</v>
      </c>
      <c r="AQ947" t="s">
        <v>123</v>
      </c>
      <c r="AR947" t="b">
        <f>ISNUMBER(SEARCH('Consulta Por Puntos Baloto'!$E$5,B947,1))</f>
        <v>0</v>
      </c>
      <c r="AS947">
        <f t="shared" si="28"/>
        <v>31</v>
      </c>
      <c r="AT947" t="str">
        <f t="shared" si="29"/>
        <v>Punto pago</v>
      </c>
    </row>
    <row r="948" spans="1:46">
      <c r="A948" t="s">
        <v>5893</v>
      </c>
      <c r="B948" t="s">
        <v>5894</v>
      </c>
      <c r="C948" s="18">
        <v>3.2595935320999998</v>
      </c>
      <c r="D948" t="s">
        <v>1001</v>
      </c>
      <c r="E948" t="s">
        <v>128</v>
      </c>
      <c r="F948" t="s">
        <v>1002</v>
      </c>
      <c r="G948" s="18">
        <v>0.55956972410000005</v>
      </c>
      <c r="H948" t="s">
        <v>64</v>
      </c>
      <c r="I948" t="s">
        <v>130</v>
      </c>
      <c r="J948" t="s">
        <v>3622</v>
      </c>
      <c r="K948" s="18">
        <v>0.71680501760000004</v>
      </c>
      <c r="L948" t="s">
        <v>64</v>
      </c>
      <c r="M948" t="s">
        <v>130</v>
      </c>
      <c r="N948" t="s">
        <v>672</v>
      </c>
      <c r="O948" s="18">
        <v>1.5888502632999999</v>
      </c>
      <c r="P948" t="s">
        <v>699</v>
      </c>
      <c r="Q948" t="s">
        <v>134</v>
      </c>
      <c r="R948" t="s">
        <v>700</v>
      </c>
      <c r="S948" s="18">
        <v>3.6762759355000001</v>
      </c>
      <c r="T948" t="s">
        <v>496</v>
      </c>
      <c r="U948" t="s">
        <v>130</v>
      </c>
      <c r="V948" t="s">
        <v>497</v>
      </c>
      <c r="W948" s="18">
        <v>2.0233315673000001</v>
      </c>
      <c r="X948" t="s">
        <v>64</v>
      </c>
      <c r="Y948" t="s">
        <v>130</v>
      </c>
      <c r="Z948" t="s">
        <v>590</v>
      </c>
      <c r="AA948" s="18">
        <v>0.54579887289999995</v>
      </c>
      <c r="AB948" t="s">
        <v>691</v>
      </c>
      <c r="AC948" t="s">
        <v>128</v>
      </c>
      <c r="AD948" t="s">
        <v>692</v>
      </c>
      <c r="AE948" s="18">
        <v>0.2650439658</v>
      </c>
      <c r="AF948" t="s">
        <v>5895</v>
      </c>
      <c r="AG948" t="s">
        <v>143</v>
      </c>
      <c r="AH948" t="s">
        <v>5896</v>
      </c>
      <c r="AI948" s="18">
        <v>0.49939023659999998</v>
      </c>
      <c r="AJ948" t="s">
        <v>795</v>
      </c>
      <c r="AK948" t="s">
        <v>134</v>
      </c>
      <c r="AL948" t="s">
        <v>5897</v>
      </c>
      <c r="AM948" t="s">
        <v>5895</v>
      </c>
      <c r="AN948" t="s">
        <v>143</v>
      </c>
      <c r="AO948" t="s">
        <v>5896</v>
      </c>
      <c r="AP948" s="18">
        <v>0.2650439658</v>
      </c>
      <c r="AQ948" t="s">
        <v>123</v>
      </c>
      <c r="AR948" t="b">
        <f>ISNUMBER(SEARCH('Consulta Por Puntos Baloto'!$E$5,B948,1))</f>
        <v>0</v>
      </c>
      <c r="AS948">
        <f t="shared" si="28"/>
        <v>31</v>
      </c>
      <c r="AT948" t="str">
        <f t="shared" si="29"/>
        <v>Punto pago</v>
      </c>
    </row>
    <row r="949" spans="1:46">
      <c r="A949" t="s">
        <v>5898</v>
      </c>
      <c r="B949" t="s">
        <v>5899</v>
      </c>
      <c r="C949" s="18">
        <v>0.1235209967</v>
      </c>
      <c r="D949" t="s">
        <v>5900</v>
      </c>
      <c r="E949" t="s">
        <v>5901</v>
      </c>
      <c r="F949" t="s">
        <v>5902</v>
      </c>
      <c r="G949" s="18">
        <v>13.347039814</v>
      </c>
      <c r="H949" t="s">
        <v>4029</v>
      </c>
      <c r="I949" t="s">
        <v>4029</v>
      </c>
      <c r="J949" t="s">
        <v>4099</v>
      </c>
      <c r="K949" s="18">
        <v>14.168833380200001</v>
      </c>
      <c r="L949" t="s">
        <v>64</v>
      </c>
      <c r="M949" t="s">
        <v>4029</v>
      </c>
      <c r="N949" t="s">
        <v>4030</v>
      </c>
      <c r="O949" s="18">
        <v>43.058527505999997</v>
      </c>
      <c r="P949" t="s">
        <v>4031</v>
      </c>
      <c r="Q949" t="s">
        <v>4025</v>
      </c>
      <c r="R949" t="s">
        <v>4032</v>
      </c>
      <c r="S949" s="18">
        <v>131.68659300569999</v>
      </c>
      <c r="T949" t="s">
        <v>227</v>
      </c>
      <c r="U949" t="s">
        <v>228</v>
      </c>
      <c r="V949" t="s">
        <v>229</v>
      </c>
      <c r="W949" s="18">
        <v>14.922310857499999</v>
      </c>
      <c r="X949" t="s">
        <v>4103</v>
      </c>
      <c r="Y949" t="s">
        <v>4029</v>
      </c>
      <c r="Z949" t="s">
        <v>4104</v>
      </c>
      <c r="AA949" s="18">
        <v>13.341461857100001</v>
      </c>
      <c r="AB949" s="19" t="s">
        <v>4105</v>
      </c>
      <c r="AC949" t="s">
        <v>4106</v>
      </c>
      <c r="AD949" t="s">
        <v>4107</v>
      </c>
      <c r="AE949" s="18">
        <v>3.5125830000000001E-4</v>
      </c>
      <c r="AF949" t="s">
        <v>5903</v>
      </c>
      <c r="AG949" t="s">
        <v>5904</v>
      </c>
      <c r="AH949" t="s">
        <v>5905</v>
      </c>
      <c r="AI949" s="18">
        <v>2.216689E-3</v>
      </c>
      <c r="AJ949" t="s">
        <v>5906</v>
      </c>
      <c r="AK949" t="s">
        <v>5901</v>
      </c>
      <c r="AL949" t="s">
        <v>5907</v>
      </c>
      <c r="AM949" t="s">
        <v>5903</v>
      </c>
      <c r="AN949" t="s">
        <v>5904</v>
      </c>
      <c r="AO949" t="s">
        <v>5905</v>
      </c>
      <c r="AP949" s="18">
        <v>3.5125830000000001E-4</v>
      </c>
      <c r="AQ949" t="s">
        <v>4218</v>
      </c>
      <c r="AR949" t="b">
        <f>ISNUMBER(SEARCH('Consulta Por Puntos Baloto'!$E$5,B949,1))</f>
        <v>0</v>
      </c>
      <c r="AS949">
        <f t="shared" si="28"/>
        <v>31</v>
      </c>
      <c r="AT949" t="str">
        <f t="shared" si="29"/>
        <v>Punto pago</v>
      </c>
    </row>
    <row r="950" spans="1:46">
      <c r="A950" t="s">
        <v>5908</v>
      </c>
      <c r="B950" t="s">
        <v>5909</v>
      </c>
      <c r="C950" s="18">
        <v>1.6468482743999999</v>
      </c>
      <c r="D950" t="s">
        <v>463</v>
      </c>
      <c r="E950" t="s">
        <v>128</v>
      </c>
      <c r="F950" t="s">
        <v>464</v>
      </c>
      <c r="G950" s="18">
        <v>0.58448119840000001</v>
      </c>
      <c r="H950" t="s">
        <v>64</v>
      </c>
      <c r="I950" t="s">
        <v>130</v>
      </c>
      <c r="J950" t="s">
        <v>690</v>
      </c>
      <c r="K950" s="18">
        <v>1.6397036641</v>
      </c>
      <c r="L950" t="s">
        <v>64</v>
      </c>
      <c r="M950" t="s">
        <v>130</v>
      </c>
      <c r="N950" t="s">
        <v>742</v>
      </c>
      <c r="O950" s="18">
        <v>2.0729345239999999</v>
      </c>
      <c r="P950" t="s">
        <v>688</v>
      </c>
      <c r="Q950" t="s">
        <v>134</v>
      </c>
      <c r="R950" t="s">
        <v>689</v>
      </c>
      <c r="S950" s="18">
        <v>2.6107956665000001</v>
      </c>
      <c r="T950" t="s">
        <v>496</v>
      </c>
      <c r="U950" t="s">
        <v>130</v>
      </c>
      <c r="V950" t="s">
        <v>497</v>
      </c>
      <c r="W950" s="18">
        <v>0.57399820160000004</v>
      </c>
      <c r="X950" t="s">
        <v>64</v>
      </c>
      <c r="Y950" t="s">
        <v>130</v>
      </c>
      <c r="Z950" t="s">
        <v>690</v>
      </c>
      <c r="AA950" s="18">
        <v>1.5269785988</v>
      </c>
      <c r="AB950" t="s">
        <v>747</v>
      </c>
      <c r="AC950" t="s">
        <v>128</v>
      </c>
      <c r="AD950" t="s">
        <v>748</v>
      </c>
      <c r="AE950" s="18">
        <v>9.1799896500000006E-2</v>
      </c>
      <c r="AF950" t="s">
        <v>5910</v>
      </c>
      <c r="AG950" t="s">
        <v>143</v>
      </c>
      <c r="AH950" t="s">
        <v>5911</v>
      </c>
      <c r="AI950" s="18">
        <v>0.35992517540000002</v>
      </c>
      <c r="AJ950" t="s">
        <v>1199</v>
      </c>
      <c r="AK950" t="s">
        <v>134</v>
      </c>
      <c r="AL950" t="s">
        <v>1200</v>
      </c>
      <c r="AM950" t="s">
        <v>5910</v>
      </c>
      <c r="AN950" t="s">
        <v>143</v>
      </c>
      <c r="AO950" t="s">
        <v>5911</v>
      </c>
      <c r="AP950" s="18">
        <v>9.1799896500000006E-2</v>
      </c>
      <c r="AQ950" t="s">
        <v>123</v>
      </c>
      <c r="AR950" t="b">
        <f>ISNUMBER(SEARCH('Consulta Por Puntos Baloto'!$E$5,B950,1))</f>
        <v>0</v>
      </c>
      <c r="AS950">
        <f t="shared" si="28"/>
        <v>31</v>
      </c>
      <c r="AT950" t="str">
        <f t="shared" si="29"/>
        <v>Punto pago</v>
      </c>
    </row>
    <row r="951" spans="1:46">
      <c r="A951" t="s">
        <v>5912</v>
      </c>
      <c r="B951" t="s">
        <v>5913</v>
      </c>
      <c r="C951" s="18">
        <v>1.0394617985000001</v>
      </c>
      <c r="D951" t="s">
        <v>5165</v>
      </c>
      <c r="E951" t="s">
        <v>220</v>
      </c>
      <c r="F951" t="s">
        <v>5166</v>
      </c>
      <c r="G951" s="18">
        <v>1.4085656896000001</v>
      </c>
      <c r="H951" t="s">
        <v>64</v>
      </c>
      <c r="I951" t="s">
        <v>223</v>
      </c>
      <c r="J951" t="s">
        <v>5327</v>
      </c>
      <c r="K951" s="18">
        <v>2.7812907149999999</v>
      </c>
      <c r="L951" t="s">
        <v>64</v>
      </c>
      <c r="M951" t="s">
        <v>223</v>
      </c>
      <c r="N951" t="s">
        <v>4070</v>
      </c>
      <c r="O951" s="18">
        <v>1.7073943150999999</v>
      </c>
      <c r="P951" t="s">
        <v>4231</v>
      </c>
      <c r="Q951" t="s">
        <v>220</v>
      </c>
      <c r="R951" t="s">
        <v>4232</v>
      </c>
      <c r="S951" s="18">
        <v>10.9849097989</v>
      </c>
      <c r="T951" t="s">
        <v>227</v>
      </c>
      <c r="U951" t="s">
        <v>228</v>
      </c>
      <c r="V951" t="s">
        <v>229</v>
      </c>
      <c r="W951" s="18">
        <v>4.0911167113999998</v>
      </c>
      <c r="X951" t="s">
        <v>222</v>
      </c>
      <c r="Y951" t="s">
        <v>223</v>
      </c>
      <c r="Z951" t="s">
        <v>224</v>
      </c>
      <c r="AA951" s="18">
        <v>1.5700453086999999</v>
      </c>
      <c r="AB951" t="s">
        <v>4088</v>
      </c>
      <c r="AC951" t="s">
        <v>220</v>
      </c>
      <c r="AD951" t="s">
        <v>4089</v>
      </c>
      <c r="AE951" s="18">
        <v>0.1235864354</v>
      </c>
      <c r="AF951" t="s">
        <v>5914</v>
      </c>
      <c r="AG951" t="s">
        <v>220</v>
      </c>
      <c r="AH951" t="s">
        <v>5915</v>
      </c>
      <c r="AI951" s="18">
        <v>0.4228471278</v>
      </c>
      <c r="AJ951" t="s">
        <v>5330</v>
      </c>
      <c r="AK951" t="s">
        <v>220</v>
      </c>
      <c r="AL951" t="s">
        <v>5331</v>
      </c>
      <c r="AM951" t="s">
        <v>5914</v>
      </c>
      <c r="AN951" t="s">
        <v>220</v>
      </c>
      <c r="AO951" t="s">
        <v>5915</v>
      </c>
      <c r="AP951" s="18">
        <v>0.1235864354</v>
      </c>
      <c r="AQ951" t="s">
        <v>123</v>
      </c>
      <c r="AR951" t="b">
        <f>ISNUMBER(SEARCH('Consulta Por Puntos Baloto'!$E$5,B951,1))</f>
        <v>0</v>
      </c>
      <c r="AS951">
        <f t="shared" si="28"/>
        <v>31</v>
      </c>
      <c r="AT951" t="str">
        <f t="shared" si="29"/>
        <v>Punto pago</v>
      </c>
    </row>
    <row r="952" spans="1:46">
      <c r="A952" t="s">
        <v>5916</v>
      </c>
      <c r="B952" t="s">
        <v>5917</v>
      </c>
      <c r="C952" s="18">
        <v>76.460004787700001</v>
      </c>
      <c r="D952" t="s">
        <v>5373</v>
      </c>
      <c r="E952" t="s">
        <v>4900</v>
      </c>
      <c r="F952" t="s">
        <v>5374</v>
      </c>
      <c r="G952" s="18">
        <v>76.468756351799996</v>
      </c>
      <c r="H952" t="s">
        <v>64</v>
      </c>
      <c r="I952" t="s">
        <v>4432</v>
      </c>
      <c r="J952" t="s">
        <v>5375</v>
      </c>
      <c r="K952" s="18">
        <v>81.333858221300005</v>
      </c>
      <c r="L952" t="s">
        <v>64</v>
      </c>
      <c r="M952" t="s">
        <v>223</v>
      </c>
      <c r="N952" t="s">
        <v>4070</v>
      </c>
      <c r="O952" s="18">
        <v>78.960531170500005</v>
      </c>
      <c r="P952" t="s">
        <v>4052</v>
      </c>
      <c r="Q952" t="s">
        <v>4053</v>
      </c>
      <c r="R952" t="s">
        <v>4054</v>
      </c>
      <c r="S952" s="18">
        <v>87.034663426999998</v>
      </c>
      <c r="T952" t="s">
        <v>227</v>
      </c>
      <c r="U952" t="s">
        <v>228</v>
      </c>
      <c r="V952" t="s">
        <v>229</v>
      </c>
      <c r="W952" s="18">
        <v>78.607573863499994</v>
      </c>
      <c r="X952" t="s">
        <v>64</v>
      </c>
      <c r="Y952" t="s">
        <v>4055</v>
      </c>
      <c r="Z952" t="s">
        <v>4056</v>
      </c>
      <c r="AA952" s="18">
        <v>80.5133919676</v>
      </c>
      <c r="AB952" t="s">
        <v>5188</v>
      </c>
      <c r="AC952" t="s">
        <v>220</v>
      </c>
      <c r="AD952" t="s">
        <v>5189</v>
      </c>
      <c r="AE952" s="18">
        <v>8.6348972821000007</v>
      </c>
      <c r="AF952" t="s">
        <v>5918</v>
      </c>
      <c r="AG952" t="s">
        <v>5919</v>
      </c>
      <c r="AH952" t="s">
        <v>5920</v>
      </c>
      <c r="AI952" s="18">
        <v>8.7631669070000004</v>
      </c>
      <c r="AJ952" t="s">
        <v>5921</v>
      </c>
      <c r="AK952" t="s">
        <v>5922</v>
      </c>
      <c r="AL952" t="s">
        <v>5923</v>
      </c>
      <c r="AM952" t="s">
        <v>5918</v>
      </c>
      <c r="AN952" t="s">
        <v>5919</v>
      </c>
      <c r="AO952" t="s">
        <v>5920</v>
      </c>
      <c r="AP952" s="18">
        <v>8.6348972821000007</v>
      </c>
      <c r="AQ952" t="s">
        <v>123</v>
      </c>
      <c r="AR952" t="b">
        <f>ISNUMBER(SEARCH('Consulta Por Puntos Baloto'!$E$5,B952,1))</f>
        <v>0</v>
      </c>
      <c r="AS952">
        <f t="shared" si="28"/>
        <v>31</v>
      </c>
      <c r="AT952" t="str">
        <f t="shared" si="29"/>
        <v>Punto pago</v>
      </c>
    </row>
    <row r="953" spans="1:46">
      <c r="A953" t="s">
        <v>5924</v>
      </c>
      <c r="B953" t="s">
        <v>5925</v>
      </c>
      <c r="C953" s="18">
        <v>8.3689639999999998E-4</v>
      </c>
      <c r="D953" t="s">
        <v>5528</v>
      </c>
      <c r="E953" t="s">
        <v>5529</v>
      </c>
      <c r="F953" t="s">
        <v>5530</v>
      </c>
      <c r="G953" s="18">
        <v>88.986009268199993</v>
      </c>
      <c r="H953" t="s">
        <v>64</v>
      </c>
      <c r="I953" t="s">
        <v>107</v>
      </c>
      <c r="J953" t="s">
        <v>108</v>
      </c>
      <c r="K953" s="18">
        <v>88.986009268199993</v>
      </c>
      <c r="L953" t="s">
        <v>64</v>
      </c>
      <c r="M953" t="s">
        <v>107</v>
      </c>
      <c r="N953" t="s">
        <v>108</v>
      </c>
      <c r="O953" s="18">
        <v>60.260590107699997</v>
      </c>
      <c r="P953" t="s">
        <v>4733</v>
      </c>
      <c r="Q953" t="s">
        <v>4734</v>
      </c>
      <c r="R953" t="s">
        <v>4735</v>
      </c>
      <c r="S953" s="18">
        <v>165.0826673386</v>
      </c>
      <c r="T953" t="s">
        <v>253</v>
      </c>
      <c r="U953" t="s">
        <v>65</v>
      </c>
      <c r="V953" t="s">
        <v>254</v>
      </c>
      <c r="W953" s="18">
        <v>163.97634550710001</v>
      </c>
      <c r="X953" t="s">
        <v>276</v>
      </c>
      <c r="Y953" t="s">
        <v>65</v>
      </c>
      <c r="Z953" t="s">
        <v>277</v>
      </c>
      <c r="AA953" s="18">
        <v>89.7041070099</v>
      </c>
      <c r="AB953" t="s">
        <v>115</v>
      </c>
      <c r="AC953" t="s">
        <v>103</v>
      </c>
      <c r="AD953" t="s">
        <v>116</v>
      </c>
      <c r="AE953" s="18">
        <v>6.0749280999999999E-3</v>
      </c>
      <c r="AF953" t="s">
        <v>5926</v>
      </c>
      <c r="AG953" t="s">
        <v>5529</v>
      </c>
      <c r="AH953" t="s">
        <v>5927</v>
      </c>
      <c r="AI953" s="18">
        <v>4.3367713000000002E-3</v>
      </c>
      <c r="AJ953" t="s">
        <v>5928</v>
      </c>
      <c r="AK953" t="s">
        <v>5534</v>
      </c>
      <c r="AL953" t="s">
        <v>5929</v>
      </c>
      <c r="AM953" t="s">
        <v>5528</v>
      </c>
      <c r="AN953" t="s">
        <v>5529</v>
      </c>
      <c r="AO953" t="s">
        <v>5530</v>
      </c>
      <c r="AP953" s="18">
        <v>8.3689639999999998E-4</v>
      </c>
      <c r="AQ953" t="s">
        <v>123</v>
      </c>
      <c r="AR953" t="b">
        <f>ISNUMBER(SEARCH('Consulta Por Puntos Baloto'!$E$5,B953,1))</f>
        <v>0</v>
      </c>
      <c r="AS953">
        <f t="shared" si="28"/>
        <v>3</v>
      </c>
      <c r="AT953" t="str">
        <f t="shared" si="29"/>
        <v>Punto 472</v>
      </c>
    </row>
    <row r="954" spans="1:46">
      <c r="A954" t="s">
        <v>5930</v>
      </c>
      <c r="B954" t="s">
        <v>5931</v>
      </c>
      <c r="C954" s="18">
        <v>0.57238226650000001</v>
      </c>
      <c r="D954" t="s">
        <v>1096</v>
      </c>
      <c r="E954" t="s">
        <v>128</v>
      </c>
      <c r="F954" t="s">
        <v>1097</v>
      </c>
      <c r="G954" s="18">
        <v>0.1122871928</v>
      </c>
      <c r="H954" t="s">
        <v>64</v>
      </c>
      <c r="I954" t="s">
        <v>130</v>
      </c>
      <c r="J954" t="s">
        <v>4693</v>
      </c>
      <c r="K954" s="18">
        <v>0.1122871928</v>
      </c>
      <c r="L954" t="s">
        <v>64</v>
      </c>
      <c r="M954" t="s">
        <v>130</v>
      </c>
      <c r="N954" t="s">
        <v>4693</v>
      </c>
      <c r="O954" s="18">
        <v>0.61480539779999999</v>
      </c>
      <c r="P954" t="s">
        <v>4368</v>
      </c>
      <c r="Q954" t="s">
        <v>134</v>
      </c>
      <c r="R954" t="s">
        <v>4369</v>
      </c>
      <c r="S954" s="18">
        <v>2.0571853560000002</v>
      </c>
      <c r="T954" t="s">
        <v>1086</v>
      </c>
      <c r="U954" t="s">
        <v>130</v>
      </c>
      <c r="V954" t="s">
        <v>1087</v>
      </c>
      <c r="W954" s="18">
        <v>0.90740292030000003</v>
      </c>
      <c r="X954" t="s">
        <v>2671</v>
      </c>
      <c r="Y954" t="s">
        <v>130</v>
      </c>
      <c r="Z954" t="s">
        <v>2672</v>
      </c>
      <c r="AA954" s="18">
        <v>0.90740292030000003</v>
      </c>
      <c r="AB954" t="s">
        <v>4694</v>
      </c>
      <c r="AC954" t="s">
        <v>128</v>
      </c>
      <c r="AD954" t="s">
        <v>4695</v>
      </c>
      <c r="AE954" s="18">
        <v>0</v>
      </c>
      <c r="AF954" t="s">
        <v>5932</v>
      </c>
      <c r="AG954" t="s">
        <v>143</v>
      </c>
      <c r="AH954" t="s">
        <v>5933</v>
      </c>
      <c r="AI954" s="18">
        <v>7.7458488699999994E-2</v>
      </c>
      <c r="AJ954" t="s">
        <v>5934</v>
      </c>
      <c r="AK954" t="s">
        <v>134</v>
      </c>
      <c r="AL954" t="s">
        <v>5935</v>
      </c>
      <c r="AM954" t="s">
        <v>5932</v>
      </c>
      <c r="AN954" t="s">
        <v>143</v>
      </c>
      <c r="AO954" t="s">
        <v>5933</v>
      </c>
      <c r="AP954" s="18">
        <v>0</v>
      </c>
      <c r="AQ954" t="s">
        <v>123</v>
      </c>
      <c r="AR954" t="b">
        <f>ISNUMBER(SEARCH('Consulta Por Puntos Baloto'!$E$5,B954,1))</f>
        <v>0</v>
      </c>
      <c r="AS954">
        <f t="shared" si="28"/>
        <v>31</v>
      </c>
      <c r="AT954" t="str">
        <f t="shared" si="29"/>
        <v>Punto pago</v>
      </c>
    </row>
    <row r="955" spans="1:46">
      <c r="A955" t="s">
        <v>5936</v>
      </c>
      <c r="B955" t="s">
        <v>5937</v>
      </c>
      <c r="C955" s="18">
        <v>1.0306825646</v>
      </c>
      <c r="D955" t="s">
        <v>5102</v>
      </c>
      <c r="E955" t="s">
        <v>220</v>
      </c>
      <c r="F955" t="s">
        <v>5103</v>
      </c>
      <c r="G955" s="18">
        <v>0.97245978219999996</v>
      </c>
      <c r="H955" t="s">
        <v>5938</v>
      </c>
      <c r="I955" t="s">
        <v>223</v>
      </c>
      <c r="J955" t="s">
        <v>5939</v>
      </c>
      <c r="K955" s="18">
        <v>1.0578000173</v>
      </c>
      <c r="L955" t="s">
        <v>64</v>
      </c>
      <c r="M955" t="s">
        <v>223</v>
      </c>
      <c r="N955" t="s">
        <v>4070</v>
      </c>
      <c r="O955" s="18">
        <v>1.2365878915999999</v>
      </c>
      <c r="P955" t="s">
        <v>5106</v>
      </c>
      <c r="Q955" t="s">
        <v>220</v>
      </c>
      <c r="R955" t="s">
        <v>5107</v>
      </c>
      <c r="S955" s="18">
        <v>8.8555837949999994</v>
      </c>
      <c r="T955" t="s">
        <v>227</v>
      </c>
      <c r="U955" t="s">
        <v>228</v>
      </c>
      <c r="V955" t="s">
        <v>229</v>
      </c>
      <c r="W955" s="18">
        <v>3.3793844580000001</v>
      </c>
      <c r="X955" t="s">
        <v>222</v>
      </c>
      <c r="Y955" t="s">
        <v>223</v>
      </c>
      <c r="Z955" t="s">
        <v>224</v>
      </c>
      <c r="AA955" s="18">
        <v>1.0578000204</v>
      </c>
      <c r="AB955" t="s">
        <v>5168</v>
      </c>
      <c r="AC955" t="s">
        <v>220</v>
      </c>
      <c r="AD955" t="s">
        <v>5169</v>
      </c>
      <c r="AE955" s="18">
        <v>0.19801130829999999</v>
      </c>
      <c r="AF955" t="s">
        <v>5940</v>
      </c>
      <c r="AG955" t="s">
        <v>220</v>
      </c>
      <c r="AH955" t="s">
        <v>5941</v>
      </c>
      <c r="AI955" s="18">
        <v>5.81968712E-2</v>
      </c>
      <c r="AJ955" t="s">
        <v>5942</v>
      </c>
      <c r="AK955" t="s">
        <v>220</v>
      </c>
      <c r="AL955" t="s">
        <v>5943</v>
      </c>
      <c r="AM955" t="s">
        <v>5942</v>
      </c>
      <c r="AN955" t="s">
        <v>220</v>
      </c>
      <c r="AO955" t="s">
        <v>5943</v>
      </c>
      <c r="AP955" s="18">
        <v>5.81968712E-2</v>
      </c>
      <c r="AQ955" t="s">
        <v>123</v>
      </c>
      <c r="AR955" t="b">
        <f>ISNUMBER(SEARCH('Consulta Por Puntos Baloto'!$E$5,B955,1))</f>
        <v>0</v>
      </c>
      <c r="AS955">
        <f t="shared" si="28"/>
        <v>35</v>
      </c>
      <c r="AT955" t="str">
        <f t="shared" si="29"/>
        <v>Punto red</v>
      </c>
    </row>
    <row r="956" spans="1:46">
      <c r="A956" t="s">
        <v>5944</v>
      </c>
      <c r="B956" t="s">
        <v>5945</v>
      </c>
      <c r="C956" s="18">
        <v>0.85759295609999997</v>
      </c>
      <c r="D956" t="s">
        <v>202</v>
      </c>
      <c r="E956" t="s">
        <v>128</v>
      </c>
      <c r="F956" t="s">
        <v>203</v>
      </c>
      <c r="G956" s="18">
        <v>0.33508723080000002</v>
      </c>
      <c r="H956" t="s">
        <v>64</v>
      </c>
      <c r="I956" t="s">
        <v>130</v>
      </c>
      <c r="J956" t="s">
        <v>789</v>
      </c>
      <c r="K956" s="18">
        <v>0.33508723080000002</v>
      </c>
      <c r="L956" t="s">
        <v>64</v>
      </c>
      <c r="M956" t="s">
        <v>130</v>
      </c>
      <c r="N956" t="s">
        <v>789</v>
      </c>
      <c r="O956" s="18">
        <v>0.31299057009999998</v>
      </c>
      <c r="P956" t="s">
        <v>1398</v>
      </c>
      <c r="Q956" t="s">
        <v>134</v>
      </c>
      <c r="R956" t="s">
        <v>1399</v>
      </c>
      <c r="S956" s="18">
        <v>0.85233246240000005</v>
      </c>
      <c r="T956" t="s">
        <v>675</v>
      </c>
      <c r="U956" t="s">
        <v>130</v>
      </c>
      <c r="V956" t="s">
        <v>676</v>
      </c>
      <c r="W956" s="18">
        <v>1.1224668688999999</v>
      </c>
      <c r="X956" t="s">
        <v>64</v>
      </c>
      <c r="Y956" t="s">
        <v>130</v>
      </c>
      <c r="Z956" t="s">
        <v>790</v>
      </c>
      <c r="AA956" s="18">
        <v>0.85233246240000005</v>
      </c>
      <c r="AB956" t="s">
        <v>791</v>
      </c>
      <c r="AC956" t="s">
        <v>128</v>
      </c>
      <c r="AD956" t="s">
        <v>792</v>
      </c>
      <c r="AE956" s="18">
        <v>0.22510169969999999</v>
      </c>
      <c r="AF956" t="s">
        <v>5946</v>
      </c>
      <c r="AG956" t="s">
        <v>143</v>
      </c>
      <c r="AH956" t="s">
        <v>5947</v>
      </c>
      <c r="AI956" s="18">
        <v>0.11019164150000001</v>
      </c>
      <c r="AJ956" t="s">
        <v>5948</v>
      </c>
      <c r="AK956" t="s">
        <v>134</v>
      </c>
      <c r="AL956" t="s">
        <v>5949</v>
      </c>
      <c r="AM956" t="s">
        <v>5948</v>
      </c>
      <c r="AN956" t="s">
        <v>134</v>
      </c>
      <c r="AO956" t="s">
        <v>5949</v>
      </c>
      <c r="AP956" s="18">
        <v>0.11019164150000001</v>
      </c>
      <c r="AQ956" t="e">
        <v>#N/A</v>
      </c>
      <c r="AR956" t="b">
        <f>ISNUMBER(SEARCH('Consulta Por Puntos Baloto'!$E$5,B956,1))</f>
        <v>0</v>
      </c>
      <c r="AS956">
        <f t="shared" si="28"/>
        <v>35</v>
      </c>
      <c r="AT956" t="str">
        <f t="shared" si="29"/>
        <v>Punto red</v>
      </c>
    </row>
    <row r="957" spans="1:46">
      <c r="A957" t="s">
        <v>5950</v>
      </c>
      <c r="B957" t="s">
        <v>5951</v>
      </c>
      <c r="C957" s="18">
        <v>0.81917208740000003</v>
      </c>
      <c r="D957" t="s">
        <v>986</v>
      </c>
      <c r="E957" t="s">
        <v>128</v>
      </c>
      <c r="F957" t="s">
        <v>987</v>
      </c>
      <c r="G957" s="18">
        <v>0.291708562</v>
      </c>
      <c r="H957" t="s">
        <v>4701</v>
      </c>
      <c r="I957" t="s">
        <v>130</v>
      </c>
      <c r="J957" t="s">
        <v>4702</v>
      </c>
      <c r="K957" s="18">
        <v>1.1623992901</v>
      </c>
      <c r="L957" t="s">
        <v>990</v>
      </c>
      <c r="M957" t="s">
        <v>130</v>
      </c>
      <c r="N957" t="s">
        <v>991</v>
      </c>
      <c r="O957" s="18">
        <v>1.8900484752</v>
      </c>
      <c r="P957" t="s">
        <v>1398</v>
      </c>
      <c r="Q957" t="s">
        <v>134</v>
      </c>
      <c r="R957" t="s">
        <v>1399</v>
      </c>
      <c r="S957" s="18">
        <v>1.240699928</v>
      </c>
      <c r="T957" t="s">
        <v>675</v>
      </c>
      <c r="U957" t="s">
        <v>130</v>
      </c>
      <c r="V957" t="s">
        <v>676</v>
      </c>
      <c r="W957" s="18">
        <v>0.60437822330000002</v>
      </c>
      <c r="X957" t="s">
        <v>64</v>
      </c>
      <c r="Y957" t="s">
        <v>130</v>
      </c>
      <c r="Z957" t="s">
        <v>994</v>
      </c>
      <c r="AA957" s="18">
        <v>0.291708562</v>
      </c>
      <c r="AB957" t="s">
        <v>4703</v>
      </c>
      <c r="AC957" t="s">
        <v>128</v>
      </c>
      <c r="AD957" t="s">
        <v>4704</v>
      </c>
      <c r="AE957" s="18">
        <v>7.3682341E-3</v>
      </c>
      <c r="AF957" t="s">
        <v>5952</v>
      </c>
      <c r="AG957" t="s">
        <v>143</v>
      </c>
      <c r="AH957" t="s">
        <v>5953</v>
      </c>
      <c r="AI957" s="18">
        <v>0.22680384119999999</v>
      </c>
      <c r="AJ957" t="s">
        <v>4707</v>
      </c>
      <c r="AK957" t="s">
        <v>134</v>
      </c>
      <c r="AL957" t="s">
        <v>4708</v>
      </c>
      <c r="AM957" t="s">
        <v>5952</v>
      </c>
      <c r="AN957" t="s">
        <v>143</v>
      </c>
      <c r="AO957" t="s">
        <v>5953</v>
      </c>
      <c r="AP957" s="18">
        <v>7.3682341E-3</v>
      </c>
      <c r="AQ957" t="s">
        <v>123</v>
      </c>
      <c r="AR957" t="b">
        <f>ISNUMBER(SEARCH('Consulta Por Puntos Baloto'!$E$5,B957,1))</f>
        <v>0</v>
      </c>
      <c r="AS957">
        <f t="shared" si="28"/>
        <v>31</v>
      </c>
      <c r="AT957" t="str">
        <f t="shared" si="29"/>
        <v>Punto pago</v>
      </c>
    </row>
    <row r="958" spans="1:46">
      <c r="A958" t="s">
        <v>5954</v>
      </c>
      <c r="B958" t="s">
        <v>5955</v>
      </c>
      <c r="C958" s="18">
        <v>0.45271934679999998</v>
      </c>
      <c r="D958" t="s">
        <v>584</v>
      </c>
      <c r="E958" t="s">
        <v>128</v>
      </c>
      <c r="F958" t="s">
        <v>585</v>
      </c>
      <c r="G958" s="18">
        <v>0.10111360160000001</v>
      </c>
      <c r="H958" t="s">
        <v>64</v>
      </c>
      <c r="I958" t="s">
        <v>130</v>
      </c>
      <c r="J958" t="s">
        <v>714</v>
      </c>
      <c r="K958" s="18">
        <v>0.10111360160000001</v>
      </c>
      <c r="L958" t="s">
        <v>64</v>
      </c>
      <c r="M958" t="s">
        <v>130</v>
      </c>
      <c r="N958" t="s">
        <v>714</v>
      </c>
      <c r="O958" s="18">
        <v>1.8314713361999999</v>
      </c>
      <c r="P958" t="s">
        <v>588</v>
      </c>
      <c r="Q958" t="s">
        <v>134</v>
      </c>
      <c r="R958" t="s">
        <v>589</v>
      </c>
      <c r="S958" s="18">
        <v>1.5162162167</v>
      </c>
      <c r="T958" t="s">
        <v>469</v>
      </c>
      <c r="U958" t="s">
        <v>130</v>
      </c>
      <c r="V958" t="s">
        <v>470</v>
      </c>
      <c r="W958" s="18">
        <v>1.8679842352</v>
      </c>
      <c r="X958" t="s">
        <v>64</v>
      </c>
      <c r="Y958" t="s">
        <v>130</v>
      </c>
      <c r="Z958" t="s">
        <v>590</v>
      </c>
      <c r="AA958" s="18">
        <v>1.5162162167</v>
      </c>
      <c r="AB958" t="s">
        <v>591</v>
      </c>
      <c r="AC958" t="s">
        <v>128</v>
      </c>
      <c r="AD958" t="s">
        <v>592</v>
      </c>
      <c r="AE958" s="18">
        <v>0.39108246880000003</v>
      </c>
      <c r="AF958" t="s">
        <v>5956</v>
      </c>
      <c r="AG958" t="s">
        <v>143</v>
      </c>
      <c r="AH958" t="s">
        <v>5957</v>
      </c>
      <c r="AI958" s="18">
        <v>7.4222567399999995E-2</v>
      </c>
      <c r="AJ958" t="s">
        <v>3291</v>
      </c>
      <c r="AK958" t="s">
        <v>134</v>
      </c>
      <c r="AL958" t="s">
        <v>3292</v>
      </c>
      <c r="AM958" t="s">
        <v>3291</v>
      </c>
      <c r="AN958" t="s">
        <v>134</v>
      </c>
      <c r="AO958" t="s">
        <v>3292</v>
      </c>
      <c r="AP958" s="18">
        <v>7.4222567399999995E-2</v>
      </c>
      <c r="AQ958" t="s">
        <v>123</v>
      </c>
      <c r="AR958" t="b">
        <f>ISNUMBER(SEARCH('Consulta Por Puntos Baloto'!$E$5,B958,1))</f>
        <v>0</v>
      </c>
      <c r="AS958">
        <f t="shared" si="28"/>
        <v>35</v>
      </c>
      <c r="AT958" t="str">
        <f t="shared" si="29"/>
        <v>Punto red</v>
      </c>
    </row>
    <row r="959" spans="1:46">
      <c r="A959" t="s">
        <v>5958</v>
      </c>
      <c r="B959" t="s">
        <v>5959</v>
      </c>
      <c r="C959" s="18">
        <v>2.4310683880999999</v>
      </c>
      <c r="D959" t="s">
        <v>481</v>
      </c>
      <c r="E959" t="s">
        <v>128</v>
      </c>
      <c r="F959" t="s">
        <v>482</v>
      </c>
      <c r="G959" s="18">
        <v>1.6533850057999999</v>
      </c>
      <c r="H959" t="s">
        <v>483</v>
      </c>
      <c r="I959" t="s">
        <v>130</v>
      </c>
      <c r="J959" t="s">
        <v>484</v>
      </c>
      <c r="K959" s="18">
        <v>2.1772615198</v>
      </c>
      <c r="L959" t="s">
        <v>64</v>
      </c>
      <c r="M959" t="s">
        <v>130</v>
      </c>
      <c r="N959" t="s">
        <v>512</v>
      </c>
      <c r="O959" s="18">
        <v>2.9566383540999999</v>
      </c>
      <c r="P959" t="s">
        <v>494</v>
      </c>
      <c r="Q959" t="s">
        <v>134</v>
      </c>
      <c r="R959" t="s">
        <v>495</v>
      </c>
      <c r="S959" s="18">
        <v>1.6189009156</v>
      </c>
      <c r="T959" t="s">
        <v>371</v>
      </c>
      <c r="U959" t="s">
        <v>130</v>
      </c>
      <c r="V959" t="s">
        <v>372</v>
      </c>
      <c r="W959" s="18">
        <v>1.7903234545</v>
      </c>
      <c r="X959" t="s">
        <v>64</v>
      </c>
      <c r="Y959" t="s">
        <v>130</v>
      </c>
      <c r="Z959" t="s">
        <v>532</v>
      </c>
      <c r="AA959" s="18">
        <v>1.6127521439000001</v>
      </c>
      <c r="AB959" s="19" t="s">
        <v>485</v>
      </c>
      <c r="AC959" t="s">
        <v>128</v>
      </c>
      <c r="AD959" t="s">
        <v>486</v>
      </c>
      <c r="AE959" s="18">
        <v>4.7810709399999998E-2</v>
      </c>
      <c r="AF959" t="s">
        <v>5960</v>
      </c>
      <c r="AG959" t="s">
        <v>143</v>
      </c>
      <c r="AH959" t="s">
        <v>5961</v>
      </c>
      <c r="AI959" s="18">
        <v>0.64274564499999998</v>
      </c>
      <c r="AJ959" t="s">
        <v>1337</v>
      </c>
      <c r="AK959" t="s">
        <v>134</v>
      </c>
      <c r="AL959" t="s">
        <v>1338</v>
      </c>
      <c r="AM959" t="s">
        <v>5960</v>
      </c>
      <c r="AN959" t="s">
        <v>143</v>
      </c>
      <c r="AO959" t="s">
        <v>5961</v>
      </c>
      <c r="AP959" s="18">
        <v>4.7810709399999998E-2</v>
      </c>
      <c r="AQ959" t="s">
        <v>123</v>
      </c>
      <c r="AR959" t="b">
        <f>ISNUMBER(SEARCH('Consulta Por Puntos Baloto'!$E$5,B959,1))</f>
        <v>0</v>
      </c>
      <c r="AS959">
        <f t="shared" si="28"/>
        <v>31</v>
      </c>
      <c r="AT959" t="str">
        <f t="shared" si="29"/>
        <v>Punto pago</v>
      </c>
    </row>
    <row r="960" spans="1:46">
      <c r="A960" t="s">
        <v>5962</v>
      </c>
      <c r="B960" t="s">
        <v>5963</v>
      </c>
      <c r="C960" s="18">
        <v>0.80341235339999995</v>
      </c>
      <c r="D960" t="s">
        <v>508</v>
      </c>
      <c r="E960" t="s">
        <v>509</v>
      </c>
      <c r="F960" t="s">
        <v>510</v>
      </c>
      <c r="G960" s="18">
        <v>0.82891125450000003</v>
      </c>
      <c r="H960" t="s">
        <v>64</v>
      </c>
      <c r="I960" t="s">
        <v>112</v>
      </c>
      <c r="J960" t="s">
        <v>1110</v>
      </c>
      <c r="K960" s="18">
        <v>0.87854412029999995</v>
      </c>
      <c r="L960" t="s">
        <v>64</v>
      </c>
      <c r="M960" t="s">
        <v>112</v>
      </c>
      <c r="N960" t="s">
        <v>721</v>
      </c>
      <c r="O960" s="18">
        <v>1.3019713040000001</v>
      </c>
      <c r="P960" t="s">
        <v>513</v>
      </c>
      <c r="Q960" t="s">
        <v>509</v>
      </c>
      <c r="R960" t="s">
        <v>514</v>
      </c>
      <c r="S960" s="18">
        <v>1.2928064919</v>
      </c>
      <c r="T960" t="s">
        <v>111</v>
      </c>
      <c r="U960" t="s">
        <v>112</v>
      </c>
      <c r="V960" t="s">
        <v>113</v>
      </c>
      <c r="W960" s="18">
        <v>6.5749613454000002</v>
      </c>
      <c r="X960" t="s">
        <v>64</v>
      </c>
      <c r="Y960" t="s">
        <v>130</v>
      </c>
      <c r="Z960" t="s">
        <v>517</v>
      </c>
      <c r="AA960" s="18">
        <v>1.2942594226999999</v>
      </c>
      <c r="AB960" s="19" t="s">
        <v>1111</v>
      </c>
      <c r="AC960" t="s">
        <v>509</v>
      </c>
      <c r="AD960" s="19" t="s">
        <v>1112</v>
      </c>
      <c r="AE960" s="18">
        <v>0.3964745341</v>
      </c>
      <c r="AF960" t="s">
        <v>1203</v>
      </c>
      <c r="AG960" t="s">
        <v>509</v>
      </c>
      <c r="AH960" t="s">
        <v>1204</v>
      </c>
      <c r="AI960" s="18">
        <v>2.1200501100000001E-2</v>
      </c>
      <c r="AJ960" t="s">
        <v>5964</v>
      </c>
      <c r="AK960" t="s">
        <v>509</v>
      </c>
      <c r="AL960" t="s">
        <v>5965</v>
      </c>
      <c r="AM960" t="s">
        <v>5964</v>
      </c>
      <c r="AN960" t="s">
        <v>509</v>
      </c>
      <c r="AO960" t="s">
        <v>5965</v>
      </c>
      <c r="AP960" s="18">
        <v>2.1200501100000001E-2</v>
      </c>
      <c r="AQ960" t="s">
        <v>123</v>
      </c>
      <c r="AR960" t="b">
        <f>ISNUMBER(SEARCH('Consulta Por Puntos Baloto'!$E$5,B960,1))</f>
        <v>0</v>
      </c>
      <c r="AS960">
        <f t="shared" si="28"/>
        <v>35</v>
      </c>
      <c r="AT960" t="str">
        <f t="shared" si="29"/>
        <v>Punto red</v>
      </c>
    </row>
    <row r="961" spans="1:46">
      <c r="A961" t="s">
        <v>5966</v>
      </c>
      <c r="B961" t="s">
        <v>5967</v>
      </c>
      <c r="C961" s="18">
        <v>2.6198294514999998</v>
      </c>
      <c r="D961" t="s">
        <v>508</v>
      </c>
      <c r="E961" t="s">
        <v>509</v>
      </c>
      <c r="F961" t="s">
        <v>510</v>
      </c>
      <c r="G961" s="18">
        <v>2.5194939072000002</v>
      </c>
      <c r="H961" t="s">
        <v>64</v>
      </c>
      <c r="I961" t="s">
        <v>112</v>
      </c>
      <c r="J961" t="s">
        <v>1110</v>
      </c>
      <c r="K961" s="18">
        <v>2.5799498466999999</v>
      </c>
      <c r="L961" t="s">
        <v>64</v>
      </c>
      <c r="M961" t="s">
        <v>112</v>
      </c>
      <c r="N961" t="s">
        <v>721</v>
      </c>
      <c r="O961" s="18">
        <v>2.760983768</v>
      </c>
      <c r="P961" t="s">
        <v>513</v>
      </c>
      <c r="Q961" t="s">
        <v>509</v>
      </c>
      <c r="R961" t="s">
        <v>514</v>
      </c>
      <c r="S961" s="18">
        <v>2.7644005663</v>
      </c>
      <c r="T961" t="s">
        <v>111</v>
      </c>
      <c r="U961" t="s">
        <v>112</v>
      </c>
      <c r="V961" t="s">
        <v>113</v>
      </c>
      <c r="W961" s="18">
        <v>7.7637669565999996</v>
      </c>
      <c r="X961" t="s">
        <v>64</v>
      </c>
      <c r="Y961" t="s">
        <v>130</v>
      </c>
      <c r="Z961" t="s">
        <v>517</v>
      </c>
      <c r="AA961" s="18">
        <v>2.7651928151999998</v>
      </c>
      <c r="AB961" s="19" t="s">
        <v>1111</v>
      </c>
      <c r="AC961" t="s">
        <v>509</v>
      </c>
      <c r="AD961" s="19" t="s">
        <v>1112</v>
      </c>
      <c r="AE961" s="18">
        <v>0.1713886234</v>
      </c>
      <c r="AF961" t="s">
        <v>5968</v>
      </c>
      <c r="AG961" t="s">
        <v>509</v>
      </c>
      <c r="AH961" t="s">
        <v>5969</v>
      </c>
      <c r="AI961" s="18">
        <v>0.15764643589999999</v>
      </c>
      <c r="AJ961" t="s">
        <v>5970</v>
      </c>
      <c r="AK961" t="s">
        <v>509</v>
      </c>
      <c r="AL961" t="s">
        <v>5971</v>
      </c>
      <c r="AM961" t="s">
        <v>5970</v>
      </c>
      <c r="AN961" t="s">
        <v>509</v>
      </c>
      <c r="AO961" t="s">
        <v>5971</v>
      </c>
      <c r="AP961" s="18">
        <v>0.15764643589999999</v>
      </c>
      <c r="AQ961" t="s">
        <v>123</v>
      </c>
      <c r="AR961" t="b">
        <f>ISNUMBER(SEARCH('Consulta Por Puntos Baloto'!$E$5,B961,1))</f>
        <v>0</v>
      </c>
      <c r="AS961">
        <f t="shared" si="28"/>
        <v>35</v>
      </c>
      <c r="AT961" t="str">
        <f t="shared" si="29"/>
        <v>Punto red</v>
      </c>
    </row>
    <row r="962" spans="1:46">
      <c r="A962" t="s">
        <v>5972</v>
      </c>
      <c r="B962" t="s">
        <v>5973</v>
      </c>
      <c r="C962" s="18">
        <v>9.3307695058999993</v>
      </c>
      <c r="D962" t="s">
        <v>5132</v>
      </c>
      <c r="E962" t="s">
        <v>5133</v>
      </c>
      <c r="F962" t="s">
        <v>5134</v>
      </c>
      <c r="G962" s="18">
        <v>44.900431371099998</v>
      </c>
      <c r="H962" t="s">
        <v>64</v>
      </c>
      <c r="I962" t="s">
        <v>4027</v>
      </c>
      <c r="J962" t="s">
        <v>5135</v>
      </c>
      <c r="K962" s="18">
        <v>98.104039525399998</v>
      </c>
      <c r="L962" t="s">
        <v>64</v>
      </c>
      <c r="M962" t="s">
        <v>343</v>
      </c>
      <c r="N962" t="s">
        <v>344</v>
      </c>
      <c r="O962" s="18">
        <v>45.290600123600001</v>
      </c>
      <c r="P962" t="s">
        <v>4031</v>
      </c>
      <c r="Q962" t="s">
        <v>4025</v>
      </c>
      <c r="R962" t="s">
        <v>4032</v>
      </c>
      <c r="S962" s="18">
        <v>118.661432499</v>
      </c>
      <c r="T962" t="s">
        <v>69</v>
      </c>
      <c r="U962" t="s">
        <v>65</v>
      </c>
      <c r="V962" t="s">
        <v>70</v>
      </c>
      <c r="W962" s="18">
        <v>44.914760738799998</v>
      </c>
      <c r="X962" t="s">
        <v>64</v>
      </c>
      <c r="Y962" t="s">
        <v>4027</v>
      </c>
      <c r="Z962" t="s">
        <v>4033</v>
      </c>
      <c r="AA962" s="18">
        <v>54.814487840600002</v>
      </c>
      <c r="AB962" t="s">
        <v>4899</v>
      </c>
      <c r="AC962" t="s">
        <v>4900</v>
      </c>
      <c r="AD962" t="s">
        <v>4901</v>
      </c>
      <c r="AE962" s="18">
        <v>2.4531265699999999E-2</v>
      </c>
      <c r="AF962" t="s">
        <v>5974</v>
      </c>
      <c r="AG962" t="s">
        <v>5975</v>
      </c>
      <c r="AH962" t="s">
        <v>5976</v>
      </c>
      <c r="AI962" s="18">
        <v>2.2723904199999999E-2</v>
      </c>
      <c r="AJ962" t="s">
        <v>5977</v>
      </c>
      <c r="AK962" t="s">
        <v>5975</v>
      </c>
      <c r="AL962" t="s">
        <v>5978</v>
      </c>
      <c r="AM962" t="s">
        <v>5977</v>
      </c>
      <c r="AN962" t="s">
        <v>5975</v>
      </c>
      <c r="AO962" t="s">
        <v>5978</v>
      </c>
      <c r="AP962" s="18">
        <v>2.2723904199999999E-2</v>
      </c>
      <c r="AQ962" t="s">
        <v>123</v>
      </c>
      <c r="AR962" t="b">
        <f>ISNUMBER(SEARCH('Consulta Por Puntos Baloto'!$E$5,B962,1))</f>
        <v>0</v>
      </c>
      <c r="AS962">
        <f t="shared" si="28"/>
        <v>35</v>
      </c>
      <c r="AT962" t="str">
        <f t="shared" si="29"/>
        <v>Punto red</v>
      </c>
    </row>
    <row r="963" spans="1:46">
      <c r="A963" t="s">
        <v>5979</v>
      </c>
      <c r="B963" t="s">
        <v>5980</v>
      </c>
      <c r="C963" s="18">
        <v>5.9475313243999999</v>
      </c>
      <c r="D963" t="s">
        <v>526</v>
      </c>
      <c r="E963" t="s">
        <v>128</v>
      </c>
      <c r="F963" t="s">
        <v>527</v>
      </c>
      <c r="G963" s="18">
        <v>1.8517302121999999</v>
      </c>
      <c r="H963" t="s">
        <v>64</v>
      </c>
      <c r="I963" t="s">
        <v>130</v>
      </c>
      <c r="J963" t="s">
        <v>661</v>
      </c>
      <c r="K963" s="18">
        <v>3.0565735314000002</v>
      </c>
      <c r="L963" t="s">
        <v>64</v>
      </c>
      <c r="M963" t="s">
        <v>130</v>
      </c>
      <c r="N963" t="s">
        <v>466</v>
      </c>
      <c r="O963" s="18">
        <v>2.2230150485000002</v>
      </c>
      <c r="P963" t="s">
        <v>530</v>
      </c>
      <c r="Q963" t="s">
        <v>134</v>
      </c>
      <c r="R963" t="s">
        <v>531</v>
      </c>
      <c r="S963" s="18">
        <v>5.2479537951999999</v>
      </c>
      <c r="T963" t="s">
        <v>515</v>
      </c>
      <c r="U963" t="s">
        <v>130</v>
      </c>
      <c r="V963" t="s">
        <v>516</v>
      </c>
      <c r="W963" s="18">
        <v>4.6304932143000004</v>
      </c>
      <c r="X963" t="s">
        <v>745</v>
      </c>
      <c r="Y963" t="s">
        <v>130</v>
      </c>
      <c r="Z963" t="s">
        <v>746</v>
      </c>
      <c r="AA963" s="18">
        <v>3.7201172164999998</v>
      </c>
      <c r="AB963" s="19" t="s">
        <v>473</v>
      </c>
      <c r="AC963" t="s">
        <v>128</v>
      </c>
      <c r="AD963" t="s">
        <v>474</v>
      </c>
      <c r="AE963" s="18">
        <v>2.1698530899999999E-2</v>
      </c>
      <c r="AF963" t="s">
        <v>5981</v>
      </c>
      <c r="AG963" t="s">
        <v>143</v>
      </c>
      <c r="AH963" t="s">
        <v>5982</v>
      </c>
      <c r="AI963" s="18">
        <v>1.7538301900000001E-2</v>
      </c>
      <c r="AJ963" t="s">
        <v>5983</v>
      </c>
      <c r="AK963" t="s">
        <v>134</v>
      </c>
      <c r="AL963" t="s">
        <v>5984</v>
      </c>
      <c r="AM963" t="s">
        <v>5983</v>
      </c>
      <c r="AN963" t="s">
        <v>134</v>
      </c>
      <c r="AO963" t="s">
        <v>5984</v>
      </c>
      <c r="AP963" s="18">
        <v>1.7538301900000001E-2</v>
      </c>
      <c r="AQ963" t="s">
        <v>4218</v>
      </c>
      <c r="AR963" t="b">
        <f>ISNUMBER(SEARCH('Consulta Por Puntos Baloto'!$E$5,B963,1))</f>
        <v>0</v>
      </c>
      <c r="AS963">
        <f t="shared" ref="AS963:AS1026" si="30">MATCH(AP963,A963:AL963,0)</f>
        <v>35</v>
      </c>
      <c r="AT963" t="str">
        <f t="shared" ref="AT963:AT1026" si="31">+VLOOKUP(AS963,$AW$2:$AX$10,2,0)</f>
        <v>Punto red</v>
      </c>
    </row>
    <row r="964" spans="1:46">
      <c r="A964" t="s">
        <v>5985</v>
      </c>
      <c r="B964" t="s">
        <v>5986</v>
      </c>
      <c r="C964" s="18">
        <v>1.5877325661999999</v>
      </c>
      <c r="D964" t="s">
        <v>941</v>
      </c>
      <c r="E964" t="s">
        <v>128</v>
      </c>
      <c r="F964" t="s">
        <v>942</v>
      </c>
      <c r="G964" s="18">
        <v>0.56243714030000003</v>
      </c>
      <c r="H964" t="s">
        <v>565</v>
      </c>
      <c r="I964" t="s">
        <v>130</v>
      </c>
      <c r="J964" t="s">
        <v>566</v>
      </c>
      <c r="K964" s="18">
        <v>0.58705598879999998</v>
      </c>
      <c r="L964" t="s">
        <v>567</v>
      </c>
      <c r="M964" t="s">
        <v>130</v>
      </c>
      <c r="N964" t="s">
        <v>568</v>
      </c>
      <c r="O964" s="18">
        <v>0.7957832225</v>
      </c>
      <c r="P964" t="s">
        <v>441</v>
      </c>
      <c r="Q964" t="s">
        <v>134</v>
      </c>
      <c r="R964" t="s">
        <v>442</v>
      </c>
      <c r="S964" s="18">
        <v>1.6763191432</v>
      </c>
      <c r="T964" t="s">
        <v>136</v>
      </c>
      <c r="U964" t="s">
        <v>130</v>
      </c>
      <c r="V964" t="s">
        <v>137</v>
      </c>
      <c r="W964" s="18">
        <v>0.32441731429999998</v>
      </c>
      <c r="X964" t="s">
        <v>64</v>
      </c>
      <c r="Y964" t="s">
        <v>130</v>
      </c>
      <c r="Z964" t="s">
        <v>209</v>
      </c>
      <c r="AA964" s="18">
        <v>0.56243714030000003</v>
      </c>
      <c r="AB964" s="19" t="s">
        <v>443</v>
      </c>
      <c r="AC964" t="s">
        <v>128</v>
      </c>
      <c r="AD964" t="s">
        <v>444</v>
      </c>
      <c r="AE964" s="18">
        <v>1.46434735E-2</v>
      </c>
      <c r="AF964" t="s">
        <v>5987</v>
      </c>
      <c r="AG964" t="s">
        <v>143</v>
      </c>
      <c r="AH964" t="s">
        <v>5988</v>
      </c>
      <c r="AI964" s="18">
        <v>1.8771124899999998E-2</v>
      </c>
      <c r="AJ964" t="s">
        <v>5989</v>
      </c>
      <c r="AK964" t="s">
        <v>134</v>
      </c>
      <c r="AL964" t="s">
        <v>5990</v>
      </c>
      <c r="AM964" t="s">
        <v>5987</v>
      </c>
      <c r="AN964" t="s">
        <v>143</v>
      </c>
      <c r="AO964" t="s">
        <v>5988</v>
      </c>
      <c r="AP964" s="18">
        <v>1.46434735E-2</v>
      </c>
      <c r="AQ964" t="s">
        <v>123</v>
      </c>
      <c r="AR964" t="b">
        <f>ISNUMBER(SEARCH('Consulta Por Puntos Baloto'!$E$5,B964,1))</f>
        <v>0</v>
      </c>
      <c r="AS964">
        <f t="shared" si="30"/>
        <v>31</v>
      </c>
      <c r="AT964" t="str">
        <f t="shared" si="31"/>
        <v>Punto pago</v>
      </c>
    </row>
    <row r="965" spans="1:46">
      <c r="A965" t="s">
        <v>5991</v>
      </c>
      <c r="B965" t="s">
        <v>5992</v>
      </c>
      <c r="C965" s="18">
        <v>2.9783583999999998E-2</v>
      </c>
      <c r="D965" t="s">
        <v>4096</v>
      </c>
      <c r="E965" t="s">
        <v>4097</v>
      </c>
      <c r="F965" t="s">
        <v>4098</v>
      </c>
      <c r="G965" s="18">
        <v>44.251328627299998</v>
      </c>
      <c r="H965" t="s">
        <v>4029</v>
      </c>
      <c r="I965" t="s">
        <v>4029</v>
      </c>
      <c r="J965" t="s">
        <v>4099</v>
      </c>
      <c r="K965" s="18">
        <v>44.5517175138</v>
      </c>
      <c r="L965" t="s">
        <v>64</v>
      </c>
      <c r="M965" t="s">
        <v>4029</v>
      </c>
      <c r="N965" t="s">
        <v>4030</v>
      </c>
      <c r="O965" s="18">
        <v>78.721548937700007</v>
      </c>
      <c r="P965" t="s">
        <v>4031</v>
      </c>
      <c r="Q965" t="s">
        <v>4025</v>
      </c>
      <c r="R965" t="s">
        <v>4032</v>
      </c>
      <c r="S965" s="18">
        <v>84.177721703800003</v>
      </c>
      <c r="T965" t="s">
        <v>227</v>
      </c>
      <c r="U965" t="s">
        <v>228</v>
      </c>
      <c r="V965" t="s">
        <v>229</v>
      </c>
      <c r="W965" s="18">
        <v>45.719614210499998</v>
      </c>
      <c r="X965" t="s">
        <v>4103</v>
      </c>
      <c r="Y965" t="s">
        <v>4029</v>
      </c>
      <c r="Z965" t="s">
        <v>4104</v>
      </c>
      <c r="AA965" s="18">
        <v>44.263969856300001</v>
      </c>
      <c r="AB965" s="19" t="s">
        <v>4105</v>
      </c>
      <c r="AC965" t="s">
        <v>4106</v>
      </c>
      <c r="AD965" t="s">
        <v>4107</v>
      </c>
      <c r="AE965" s="18">
        <v>2.293451E-4</v>
      </c>
      <c r="AF965" t="s">
        <v>5993</v>
      </c>
      <c r="AG965" t="s">
        <v>4097</v>
      </c>
      <c r="AH965" t="s">
        <v>5994</v>
      </c>
      <c r="AI965" s="18">
        <v>5.4514148999999998E-3</v>
      </c>
      <c r="AJ965" t="s">
        <v>5995</v>
      </c>
      <c r="AK965" t="s">
        <v>4097</v>
      </c>
      <c r="AL965" t="s">
        <v>5996</v>
      </c>
      <c r="AM965" t="s">
        <v>5993</v>
      </c>
      <c r="AN965" t="s">
        <v>4097</v>
      </c>
      <c r="AO965" t="s">
        <v>5994</v>
      </c>
      <c r="AP965" s="18">
        <v>2.293451E-4</v>
      </c>
      <c r="AQ965" t="s">
        <v>123</v>
      </c>
      <c r="AR965" t="b">
        <f>ISNUMBER(SEARCH('Consulta Por Puntos Baloto'!$E$5,B965,1))</f>
        <v>0</v>
      </c>
      <c r="AS965">
        <f t="shared" si="30"/>
        <v>31</v>
      </c>
      <c r="AT965" t="str">
        <f t="shared" si="31"/>
        <v>Punto pago</v>
      </c>
    </row>
    <row r="966" spans="1:46">
      <c r="A966" t="s">
        <v>5997</v>
      </c>
      <c r="B966" t="s">
        <v>5998</v>
      </c>
      <c r="C966" s="18">
        <v>1.9171523564999999</v>
      </c>
      <c r="D966" t="s">
        <v>82</v>
      </c>
      <c r="E966" t="s">
        <v>83</v>
      </c>
      <c r="F966" t="s">
        <v>84</v>
      </c>
      <c r="G966" s="18">
        <v>1.9043700357</v>
      </c>
      <c r="H966" t="s">
        <v>64</v>
      </c>
      <c r="I966" t="s">
        <v>86</v>
      </c>
      <c r="J966" t="s">
        <v>401</v>
      </c>
      <c r="K966" s="18">
        <v>2.0255522066</v>
      </c>
      <c r="L966" t="s">
        <v>64</v>
      </c>
      <c r="M966" t="s">
        <v>86</v>
      </c>
      <c r="N966" t="s">
        <v>402</v>
      </c>
      <c r="O966" s="18">
        <v>2.0255522066</v>
      </c>
      <c r="P966" t="s">
        <v>403</v>
      </c>
      <c r="Q966" t="s">
        <v>83</v>
      </c>
      <c r="R966" t="s">
        <v>404</v>
      </c>
      <c r="S966" s="18">
        <v>2.1318565120000001</v>
      </c>
      <c r="T966" t="s">
        <v>85</v>
      </c>
      <c r="U966" t="s">
        <v>86</v>
      </c>
      <c r="V966" t="s">
        <v>87</v>
      </c>
      <c r="W966" s="18">
        <v>2.1318565120000001</v>
      </c>
      <c r="X966" t="s">
        <v>64</v>
      </c>
      <c r="Y966" t="s">
        <v>91</v>
      </c>
      <c r="Z966" t="s">
        <v>92</v>
      </c>
      <c r="AA966" s="18">
        <v>2.1318565120000001</v>
      </c>
      <c r="AB966" t="s">
        <v>93</v>
      </c>
      <c r="AC966" t="s">
        <v>83</v>
      </c>
      <c r="AD966" t="s">
        <v>94</v>
      </c>
      <c r="AE966" s="18">
        <v>0.36400321530000002</v>
      </c>
      <c r="AF966" t="s">
        <v>5999</v>
      </c>
      <c r="AG966" t="s">
        <v>83</v>
      </c>
      <c r="AH966" t="s">
        <v>6000</v>
      </c>
      <c r="AI966" s="18">
        <v>2.3153424700000001E-2</v>
      </c>
      <c r="AJ966" t="s">
        <v>6001</v>
      </c>
      <c r="AK966" t="s">
        <v>83</v>
      </c>
      <c r="AL966" t="s">
        <v>6002</v>
      </c>
      <c r="AM966" t="s">
        <v>6001</v>
      </c>
      <c r="AN966" t="s">
        <v>83</v>
      </c>
      <c r="AO966" t="s">
        <v>6002</v>
      </c>
      <c r="AP966" s="18">
        <v>2.3153424700000001E-2</v>
      </c>
      <c r="AQ966" t="s">
        <v>123</v>
      </c>
      <c r="AR966" t="b">
        <f>ISNUMBER(SEARCH('Consulta Por Puntos Baloto'!$E$5,B966,1))</f>
        <v>0</v>
      </c>
      <c r="AS966">
        <f t="shared" si="30"/>
        <v>35</v>
      </c>
      <c r="AT966" t="str">
        <f t="shared" si="31"/>
        <v>Punto red</v>
      </c>
    </row>
    <row r="967" spans="1:46">
      <c r="A967" t="s">
        <v>6003</v>
      </c>
      <c r="B967" t="s">
        <v>6004</v>
      </c>
      <c r="C967" s="18">
        <v>77.087820185799998</v>
      </c>
      <c r="D967" t="s">
        <v>380</v>
      </c>
      <c r="E967" t="s">
        <v>381</v>
      </c>
      <c r="F967" t="s">
        <v>382</v>
      </c>
      <c r="G967" s="18">
        <v>170.8392257113</v>
      </c>
      <c r="H967" t="s">
        <v>64</v>
      </c>
      <c r="I967" t="s">
        <v>4560</v>
      </c>
      <c r="J967" t="s">
        <v>4562</v>
      </c>
      <c r="K967" s="18">
        <v>170.825956956</v>
      </c>
      <c r="L967" t="s">
        <v>64</v>
      </c>
      <c r="M967" t="s">
        <v>4560</v>
      </c>
      <c r="N967" t="s">
        <v>4562</v>
      </c>
      <c r="O967" s="18">
        <v>170.33087030940001</v>
      </c>
      <c r="P967" t="s">
        <v>5857</v>
      </c>
      <c r="Q967" t="s">
        <v>388</v>
      </c>
      <c r="R967" t="s">
        <v>5858</v>
      </c>
      <c r="S967" s="18">
        <v>228.520511578</v>
      </c>
      <c r="T967" t="s">
        <v>253</v>
      </c>
      <c r="U967" t="s">
        <v>65</v>
      </c>
      <c r="V967" t="s">
        <v>254</v>
      </c>
      <c r="W967" s="18">
        <v>185.1336899982</v>
      </c>
      <c r="X967" t="s">
        <v>64</v>
      </c>
      <c r="Y967" t="s">
        <v>4563</v>
      </c>
      <c r="Z967" t="s">
        <v>4564</v>
      </c>
      <c r="AA967" s="18">
        <v>170.00221261760001</v>
      </c>
      <c r="AB967" t="s">
        <v>5859</v>
      </c>
      <c r="AC967" t="s">
        <v>388</v>
      </c>
      <c r="AD967" t="s">
        <v>5860</v>
      </c>
      <c r="AE967" s="18">
        <v>27.939957076900001</v>
      </c>
      <c r="AF967" t="s">
        <v>6005</v>
      </c>
      <c r="AG967" t="s">
        <v>397</v>
      </c>
      <c r="AH967" t="s">
        <v>6006</v>
      </c>
      <c r="AI967" s="18">
        <v>6.22831696E-2</v>
      </c>
      <c r="AJ967" t="s">
        <v>6007</v>
      </c>
      <c r="AK967" t="s">
        <v>6008</v>
      </c>
      <c r="AL967" t="s">
        <v>6009</v>
      </c>
      <c r="AM967" t="s">
        <v>6007</v>
      </c>
      <c r="AN967" t="s">
        <v>6008</v>
      </c>
      <c r="AO967" t="s">
        <v>6009</v>
      </c>
      <c r="AP967" s="18">
        <v>6.22831696E-2</v>
      </c>
      <c r="AQ967" t="s">
        <v>123</v>
      </c>
      <c r="AR967" t="b">
        <f>ISNUMBER(SEARCH('Consulta Por Puntos Baloto'!$E$5,B967,1))</f>
        <v>0</v>
      </c>
      <c r="AS967">
        <f t="shared" si="30"/>
        <v>35</v>
      </c>
      <c r="AT967" t="str">
        <f t="shared" si="31"/>
        <v>Punto red</v>
      </c>
    </row>
    <row r="968" spans="1:46">
      <c r="A968" t="s">
        <v>6010</v>
      </c>
      <c r="B968" t="s">
        <v>6011</v>
      </c>
      <c r="C968" s="18">
        <v>1.9191789257</v>
      </c>
      <c r="D968" t="s">
        <v>4869</v>
      </c>
      <c r="E968" t="s">
        <v>4106</v>
      </c>
      <c r="F968" t="s">
        <v>4870</v>
      </c>
      <c r="G968" s="18">
        <v>1.1648186270000001</v>
      </c>
      <c r="H968" t="s">
        <v>64</v>
      </c>
      <c r="I968" t="s">
        <v>4029</v>
      </c>
      <c r="J968" t="s">
        <v>4030</v>
      </c>
      <c r="K968" s="18">
        <v>1.1783684778000001</v>
      </c>
      <c r="L968" t="s">
        <v>64</v>
      </c>
      <c r="M968" t="s">
        <v>4029</v>
      </c>
      <c r="N968" t="s">
        <v>4030</v>
      </c>
      <c r="O968" s="18">
        <v>58.340478127899999</v>
      </c>
      <c r="P968" t="s">
        <v>4031</v>
      </c>
      <c r="Q968" t="s">
        <v>4025</v>
      </c>
      <c r="R968" t="s">
        <v>4032</v>
      </c>
      <c r="S968" s="18">
        <v>122.51912977800001</v>
      </c>
      <c r="T968" t="s">
        <v>227</v>
      </c>
      <c r="U968" t="s">
        <v>228</v>
      </c>
      <c r="V968" t="s">
        <v>229</v>
      </c>
      <c r="W968" s="18">
        <v>1.0134169678</v>
      </c>
      <c r="X968" t="s">
        <v>4103</v>
      </c>
      <c r="Y968" t="s">
        <v>4029</v>
      </c>
      <c r="Z968" t="s">
        <v>4104</v>
      </c>
      <c r="AA968" s="18">
        <v>1.3151431839000001</v>
      </c>
      <c r="AB968" t="s">
        <v>5549</v>
      </c>
      <c r="AC968" t="s">
        <v>4106</v>
      </c>
      <c r="AD968" t="s">
        <v>5550</v>
      </c>
      <c r="AE968" s="18">
        <v>0.52628999269999999</v>
      </c>
      <c r="AF968" t="s">
        <v>6012</v>
      </c>
      <c r="AG968" t="s">
        <v>4106</v>
      </c>
      <c r="AH968" t="s">
        <v>6013</v>
      </c>
      <c r="AI968" s="18">
        <v>7.8625885899999998E-2</v>
      </c>
      <c r="AJ968" t="s">
        <v>6014</v>
      </c>
      <c r="AK968" t="s">
        <v>4106</v>
      </c>
      <c r="AL968" t="s">
        <v>6015</v>
      </c>
      <c r="AM968" t="s">
        <v>6014</v>
      </c>
      <c r="AN968" t="s">
        <v>4106</v>
      </c>
      <c r="AO968" t="s">
        <v>6015</v>
      </c>
      <c r="AP968" s="18">
        <v>7.8625885899999998E-2</v>
      </c>
      <c r="AQ968" t="s">
        <v>123</v>
      </c>
      <c r="AR968" t="b">
        <f>ISNUMBER(SEARCH('Consulta Por Puntos Baloto'!$E$5,B968,1))</f>
        <v>0</v>
      </c>
      <c r="AS968">
        <f t="shared" si="30"/>
        <v>35</v>
      </c>
      <c r="AT968" t="str">
        <f t="shared" si="31"/>
        <v>Punto red</v>
      </c>
    </row>
    <row r="969" spans="1:46">
      <c r="A969" t="s">
        <v>6016</v>
      </c>
      <c r="B969" t="s">
        <v>6017</v>
      </c>
      <c r="C969" s="18">
        <v>0.47747650489999999</v>
      </c>
      <c r="D969" t="s">
        <v>4793</v>
      </c>
      <c r="E969" t="s">
        <v>220</v>
      </c>
      <c r="F969" t="s">
        <v>4794</v>
      </c>
      <c r="G969" s="18">
        <v>0.53272330339999996</v>
      </c>
      <c r="H969" t="s">
        <v>64</v>
      </c>
      <c r="I969" t="s">
        <v>223</v>
      </c>
      <c r="J969" t="s">
        <v>4230</v>
      </c>
      <c r="K969" s="18">
        <v>0.53272330339999996</v>
      </c>
      <c r="L969" t="s">
        <v>64</v>
      </c>
      <c r="M969" t="s">
        <v>223</v>
      </c>
      <c r="N969" t="s">
        <v>4230</v>
      </c>
      <c r="O969" s="18">
        <v>1.1354655408000001</v>
      </c>
      <c r="P969" t="s">
        <v>5106</v>
      </c>
      <c r="Q969" t="s">
        <v>220</v>
      </c>
      <c r="R969" t="s">
        <v>5107</v>
      </c>
      <c r="S969" s="18">
        <v>8.1156309170000007</v>
      </c>
      <c r="T969" t="s">
        <v>227</v>
      </c>
      <c r="U969" t="s">
        <v>228</v>
      </c>
      <c r="V969" t="s">
        <v>229</v>
      </c>
      <c r="W969" s="18">
        <v>1.3819299282999999</v>
      </c>
      <c r="X969" t="s">
        <v>222</v>
      </c>
      <c r="Y969" t="s">
        <v>223</v>
      </c>
      <c r="Z969" t="s">
        <v>224</v>
      </c>
      <c r="AA969" s="18">
        <v>0.61484392529999998</v>
      </c>
      <c r="AB969" t="s">
        <v>4797</v>
      </c>
      <c r="AC969" t="s">
        <v>220</v>
      </c>
      <c r="AD969" t="s">
        <v>4798</v>
      </c>
      <c r="AE969" s="18">
        <v>1.7426618599999999E-2</v>
      </c>
      <c r="AF969" t="s">
        <v>6018</v>
      </c>
      <c r="AG969" t="s">
        <v>220</v>
      </c>
      <c r="AH969" t="s">
        <v>6019</v>
      </c>
      <c r="AI969" s="18">
        <v>0.3374718532</v>
      </c>
      <c r="AJ969" t="s">
        <v>5431</v>
      </c>
      <c r="AK969" t="s">
        <v>220</v>
      </c>
      <c r="AL969" t="s">
        <v>5432</v>
      </c>
      <c r="AM969" t="s">
        <v>6018</v>
      </c>
      <c r="AN969" t="s">
        <v>220</v>
      </c>
      <c r="AO969" t="s">
        <v>6019</v>
      </c>
      <c r="AP969" s="18">
        <v>1.7426618599999999E-2</v>
      </c>
      <c r="AQ969" t="s">
        <v>123</v>
      </c>
      <c r="AR969" t="b">
        <f>ISNUMBER(SEARCH('Consulta Por Puntos Baloto'!$E$5,B969,1))</f>
        <v>0</v>
      </c>
      <c r="AS969">
        <f t="shared" si="30"/>
        <v>31</v>
      </c>
      <c r="AT969" t="str">
        <f t="shared" si="31"/>
        <v>Punto pago</v>
      </c>
    </row>
    <row r="970" spans="1:46">
      <c r="A970" t="s">
        <v>6020</v>
      </c>
      <c r="B970" t="s">
        <v>6021</v>
      </c>
      <c r="C970" s="18">
        <v>50.6259507105</v>
      </c>
      <c r="D970" t="s">
        <v>1689</v>
      </c>
      <c r="E970" t="s">
        <v>1690</v>
      </c>
      <c r="F970" t="s">
        <v>1691</v>
      </c>
      <c r="G970" s="18">
        <v>50.676257020500003</v>
      </c>
      <c r="H970" t="s">
        <v>1694</v>
      </c>
      <c r="I970" t="s">
        <v>114</v>
      </c>
      <c r="J970" t="s">
        <v>6022</v>
      </c>
      <c r="K970" s="18">
        <v>78.586788433799995</v>
      </c>
      <c r="L970" t="s">
        <v>64</v>
      </c>
      <c r="M970" t="s">
        <v>130</v>
      </c>
      <c r="N970" t="s">
        <v>1424</v>
      </c>
      <c r="O970" s="18">
        <v>78.794991788000004</v>
      </c>
      <c r="P970" t="s">
        <v>1425</v>
      </c>
      <c r="Q970" t="s">
        <v>134</v>
      </c>
      <c r="R970" t="s">
        <v>1426</v>
      </c>
      <c r="S970" s="18">
        <v>79.917382463600006</v>
      </c>
      <c r="T970" t="s">
        <v>1086</v>
      </c>
      <c r="U970" t="s">
        <v>130</v>
      </c>
      <c r="V970" t="s">
        <v>1087</v>
      </c>
      <c r="W970" s="18">
        <v>51.743864676400001</v>
      </c>
      <c r="X970" t="s">
        <v>64</v>
      </c>
      <c r="Y970" t="s">
        <v>114</v>
      </c>
      <c r="Z970" t="s">
        <v>1693</v>
      </c>
      <c r="AA970" s="18">
        <v>50.670729314600003</v>
      </c>
      <c r="AB970" t="s">
        <v>1694</v>
      </c>
      <c r="AC970" t="s">
        <v>1690</v>
      </c>
      <c r="AD970" t="s">
        <v>1695</v>
      </c>
      <c r="AE970" s="18">
        <v>21.002084093800001</v>
      </c>
      <c r="AF970" t="s">
        <v>6023</v>
      </c>
      <c r="AG970" t="s">
        <v>3351</v>
      </c>
      <c r="AH970" t="s">
        <v>6024</v>
      </c>
      <c r="AI970" s="18">
        <v>0.123487429</v>
      </c>
      <c r="AJ970" t="s">
        <v>6025</v>
      </c>
      <c r="AK970" t="s">
        <v>6026</v>
      </c>
      <c r="AL970" t="s">
        <v>6027</v>
      </c>
      <c r="AM970" t="s">
        <v>6025</v>
      </c>
      <c r="AN970" t="s">
        <v>6026</v>
      </c>
      <c r="AO970" t="s">
        <v>6027</v>
      </c>
      <c r="AP970" s="18">
        <v>0.123487429</v>
      </c>
      <c r="AQ970" t="s">
        <v>123</v>
      </c>
      <c r="AR970" t="b">
        <f>ISNUMBER(SEARCH('Consulta Por Puntos Baloto'!$E$5,B970,1))</f>
        <v>0</v>
      </c>
      <c r="AS970">
        <f t="shared" si="30"/>
        <v>35</v>
      </c>
      <c r="AT970" t="str">
        <f t="shared" si="31"/>
        <v>Punto red</v>
      </c>
    </row>
    <row r="971" spans="1:46">
      <c r="A971" t="s">
        <v>6028</v>
      </c>
      <c r="B971" t="s">
        <v>6029</v>
      </c>
      <c r="C971" s="18">
        <v>18.6457477053</v>
      </c>
      <c r="D971" t="s">
        <v>5116</v>
      </c>
      <c r="E971" t="s">
        <v>4734</v>
      </c>
      <c r="F971" t="s">
        <v>5117</v>
      </c>
      <c r="G971" s="18">
        <v>91.090238935000002</v>
      </c>
      <c r="H971" t="s">
        <v>64</v>
      </c>
      <c r="I971" t="s">
        <v>384</v>
      </c>
      <c r="J971" t="s">
        <v>6030</v>
      </c>
      <c r="K971" s="18">
        <v>91.148073103100003</v>
      </c>
      <c r="L971" t="s">
        <v>64</v>
      </c>
      <c r="M971" t="s">
        <v>384</v>
      </c>
      <c r="N971" t="s">
        <v>386</v>
      </c>
      <c r="O971" s="18">
        <v>18.576958012399999</v>
      </c>
      <c r="P971" t="s">
        <v>4733</v>
      </c>
      <c r="Q971" t="s">
        <v>4734</v>
      </c>
      <c r="R971" t="s">
        <v>4735</v>
      </c>
      <c r="S971" s="18">
        <v>168.9471444877</v>
      </c>
      <c r="T971" t="s">
        <v>253</v>
      </c>
      <c r="U971" t="s">
        <v>65</v>
      </c>
      <c r="V971" t="s">
        <v>254</v>
      </c>
      <c r="W971" s="18">
        <v>168.10299456909999</v>
      </c>
      <c r="X971" t="s">
        <v>276</v>
      </c>
      <c r="Y971" t="s">
        <v>65</v>
      </c>
      <c r="Z971" t="s">
        <v>277</v>
      </c>
      <c r="AA971" s="18">
        <v>91.1416682941</v>
      </c>
      <c r="AB971" t="s">
        <v>383</v>
      </c>
      <c r="AC971" t="s">
        <v>391</v>
      </c>
      <c r="AD971" t="s">
        <v>392</v>
      </c>
      <c r="AE971" s="18">
        <v>0.12793754490000001</v>
      </c>
      <c r="AF971" t="s">
        <v>6031</v>
      </c>
      <c r="AG971" t="s">
        <v>6032</v>
      </c>
      <c r="AH971" t="s">
        <v>6033</v>
      </c>
      <c r="AI971" s="18">
        <v>6.6647692199999997E-2</v>
      </c>
      <c r="AJ971" t="s">
        <v>6034</v>
      </c>
      <c r="AK971" t="s">
        <v>6035</v>
      </c>
      <c r="AL971" t="s">
        <v>6036</v>
      </c>
      <c r="AM971" t="s">
        <v>6034</v>
      </c>
      <c r="AN971" t="s">
        <v>6035</v>
      </c>
      <c r="AO971" t="s">
        <v>6036</v>
      </c>
      <c r="AP971" s="18">
        <v>6.6647692199999997E-2</v>
      </c>
      <c r="AQ971" t="s">
        <v>123</v>
      </c>
      <c r="AR971" t="b">
        <f>ISNUMBER(SEARCH('Consulta Por Puntos Baloto'!$E$5,B971,1))</f>
        <v>0</v>
      </c>
      <c r="AS971">
        <f t="shared" si="30"/>
        <v>35</v>
      </c>
      <c r="AT971" t="str">
        <f t="shared" si="31"/>
        <v>Punto red</v>
      </c>
    </row>
    <row r="972" spans="1:46">
      <c r="A972" t="s">
        <v>6037</v>
      </c>
      <c r="B972" t="s">
        <v>6038</v>
      </c>
      <c r="C972" s="18">
        <v>13.369334747</v>
      </c>
      <c r="D972" t="s">
        <v>4620</v>
      </c>
      <c r="E972" t="s">
        <v>4621</v>
      </c>
      <c r="F972" t="s">
        <v>4622</v>
      </c>
      <c r="G972" s="18">
        <v>40.857213664500001</v>
      </c>
      <c r="H972" t="s">
        <v>64</v>
      </c>
      <c r="I972" t="s">
        <v>4029</v>
      </c>
      <c r="J972" t="s">
        <v>6039</v>
      </c>
      <c r="K972" s="18">
        <v>43.6303716631</v>
      </c>
      <c r="L972" t="s">
        <v>64</v>
      </c>
      <c r="M972" t="s">
        <v>4029</v>
      </c>
      <c r="N972" t="s">
        <v>4030</v>
      </c>
      <c r="O972" s="18">
        <v>66.393338569899996</v>
      </c>
      <c r="P972" t="s">
        <v>157</v>
      </c>
      <c r="Q972" t="s">
        <v>151</v>
      </c>
      <c r="R972" t="s">
        <v>158</v>
      </c>
      <c r="S972" s="18">
        <v>112.75078782449999</v>
      </c>
      <c r="T972" t="s">
        <v>111</v>
      </c>
      <c r="U972" t="s">
        <v>112</v>
      </c>
      <c r="V972" t="s">
        <v>113</v>
      </c>
      <c r="W972" s="18">
        <v>40.870298446200003</v>
      </c>
      <c r="X972" t="s">
        <v>64</v>
      </c>
      <c r="Y972" t="s">
        <v>4029</v>
      </c>
      <c r="Z972" t="s">
        <v>6039</v>
      </c>
      <c r="AA972" s="18">
        <v>41.890067648600002</v>
      </c>
      <c r="AB972" t="s">
        <v>5549</v>
      </c>
      <c r="AC972" t="s">
        <v>4106</v>
      </c>
      <c r="AD972" t="s">
        <v>5550</v>
      </c>
      <c r="AE972" s="18">
        <v>0.1192356517</v>
      </c>
      <c r="AF972" t="s">
        <v>6040</v>
      </c>
      <c r="AG972" t="s">
        <v>6041</v>
      </c>
      <c r="AH972" t="s">
        <v>6042</v>
      </c>
      <c r="AI972" s="18">
        <v>5.3401082266</v>
      </c>
      <c r="AJ972" t="s">
        <v>6043</v>
      </c>
      <c r="AK972" t="s">
        <v>6044</v>
      </c>
      <c r="AL972" t="s">
        <v>6045</v>
      </c>
      <c r="AM972" t="s">
        <v>6040</v>
      </c>
      <c r="AN972" t="s">
        <v>6041</v>
      </c>
      <c r="AO972" t="s">
        <v>6042</v>
      </c>
      <c r="AP972" s="18">
        <v>0.1192356517</v>
      </c>
      <c r="AQ972" t="s">
        <v>123</v>
      </c>
      <c r="AR972" t="b">
        <f>ISNUMBER(SEARCH('Consulta Por Puntos Baloto'!$E$5,B972,1))</f>
        <v>0</v>
      </c>
      <c r="AS972">
        <f t="shared" si="30"/>
        <v>31</v>
      </c>
      <c r="AT972" t="str">
        <f t="shared" si="31"/>
        <v>Punto pago</v>
      </c>
    </row>
    <row r="973" spans="1:46">
      <c r="A973" t="s">
        <v>6046</v>
      </c>
      <c r="B973" t="s">
        <v>6047</v>
      </c>
      <c r="C973" s="18">
        <v>18.4462529252</v>
      </c>
      <c r="D973" t="s">
        <v>6048</v>
      </c>
      <c r="E973" t="s">
        <v>6049</v>
      </c>
      <c r="F973" t="s">
        <v>6050</v>
      </c>
      <c r="G973" s="18">
        <v>44.3925425077</v>
      </c>
      <c r="H973" t="s">
        <v>64</v>
      </c>
      <c r="I973" t="s">
        <v>4008</v>
      </c>
      <c r="J973" t="s">
        <v>4009</v>
      </c>
      <c r="K973" s="18">
        <v>43.702836666700001</v>
      </c>
      <c r="L973" t="s">
        <v>4010</v>
      </c>
      <c r="M973" t="s">
        <v>4008</v>
      </c>
      <c r="N973" t="s">
        <v>4011</v>
      </c>
      <c r="O973" s="18">
        <v>53.863379557800002</v>
      </c>
      <c r="P973" t="s">
        <v>4100</v>
      </c>
      <c r="Q973" t="s">
        <v>4101</v>
      </c>
      <c r="R973" t="s">
        <v>4102</v>
      </c>
      <c r="S973" s="18">
        <v>53.119439011899999</v>
      </c>
      <c r="T973" t="s">
        <v>227</v>
      </c>
      <c r="U973" t="s">
        <v>228</v>
      </c>
      <c r="V973" t="s">
        <v>229</v>
      </c>
      <c r="W973" s="18">
        <v>50.941264553000003</v>
      </c>
      <c r="X973" t="s">
        <v>64</v>
      </c>
      <c r="Y973" t="s">
        <v>228</v>
      </c>
      <c r="Z973" t="s">
        <v>4012</v>
      </c>
      <c r="AA973" s="18">
        <v>44.401889032299998</v>
      </c>
      <c r="AB973" s="19" t="s">
        <v>4013</v>
      </c>
      <c r="AC973" t="s">
        <v>4014</v>
      </c>
      <c r="AD973" t="s">
        <v>4015</v>
      </c>
      <c r="AE973" s="18">
        <v>8.3169647982000008</v>
      </c>
      <c r="AF973" t="s">
        <v>6051</v>
      </c>
      <c r="AG973" t="s">
        <v>6052</v>
      </c>
      <c r="AH973" t="s">
        <v>6053</v>
      </c>
      <c r="AI973" s="18">
        <v>0.17222122240000001</v>
      </c>
      <c r="AJ973" t="s">
        <v>6054</v>
      </c>
      <c r="AK973" t="s">
        <v>6055</v>
      </c>
      <c r="AL973" t="s">
        <v>6056</v>
      </c>
      <c r="AM973" t="s">
        <v>6054</v>
      </c>
      <c r="AN973" t="s">
        <v>6055</v>
      </c>
      <c r="AO973" t="s">
        <v>6056</v>
      </c>
      <c r="AP973" s="18">
        <v>0.17222122240000001</v>
      </c>
      <c r="AQ973" t="s">
        <v>123</v>
      </c>
      <c r="AR973" t="b">
        <f>ISNUMBER(SEARCH('Consulta Por Puntos Baloto'!$E$5,B973,1))</f>
        <v>0</v>
      </c>
      <c r="AS973">
        <f t="shared" si="30"/>
        <v>35</v>
      </c>
      <c r="AT973" t="str">
        <f t="shared" si="31"/>
        <v>Punto red</v>
      </c>
    </row>
    <row r="974" spans="1:46">
      <c r="A974" t="s">
        <v>5843</v>
      </c>
      <c r="B974" t="s">
        <v>5844</v>
      </c>
      <c r="C974" s="18">
        <v>1.2671327186000001</v>
      </c>
      <c r="D974" t="s">
        <v>3960</v>
      </c>
      <c r="E974" t="s">
        <v>128</v>
      </c>
      <c r="F974" t="s">
        <v>3961</v>
      </c>
      <c r="G974" s="18">
        <v>0.30003965539999999</v>
      </c>
      <c r="H974" t="s">
        <v>5845</v>
      </c>
      <c r="I974" t="s">
        <v>130</v>
      </c>
      <c r="J974" t="s">
        <v>5846</v>
      </c>
      <c r="K974" s="18">
        <v>0.51103326000000004</v>
      </c>
      <c r="L974" t="s">
        <v>64</v>
      </c>
      <c r="M974" t="s">
        <v>130</v>
      </c>
      <c r="N974" t="s">
        <v>3962</v>
      </c>
      <c r="O974" s="18">
        <v>0.99027887049999996</v>
      </c>
      <c r="P974" t="s">
        <v>1099</v>
      </c>
      <c r="Q974" t="s">
        <v>134</v>
      </c>
      <c r="R974" t="s">
        <v>1100</v>
      </c>
      <c r="S974" s="18">
        <v>1.3187709839999999</v>
      </c>
      <c r="T974" t="s">
        <v>1086</v>
      </c>
      <c r="U974" t="s">
        <v>130</v>
      </c>
      <c r="V974" t="s">
        <v>1087</v>
      </c>
      <c r="W974" s="18">
        <v>0.30003965539999999</v>
      </c>
      <c r="X974" t="s">
        <v>64</v>
      </c>
      <c r="Y974" t="s">
        <v>130</v>
      </c>
      <c r="Z974" t="s">
        <v>1101</v>
      </c>
      <c r="AA974" s="18">
        <v>0.30003965539999999</v>
      </c>
      <c r="AB974" t="s">
        <v>5847</v>
      </c>
      <c r="AC974" t="s">
        <v>128</v>
      </c>
      <c r="AD974" t="s">
        <v>5848</v>
      </c>
      <c r="AE974" s="18">
        <v>0.39890857930000001</v>
      </c>
      <c r="AF974" t="s">
        <v>5849</v>
      </c>
      <c r="AG974" t="s">
        <v>143</v>
      </c>
      <c r="AH974" t="s">
        <v>5850</v>
      </c>
      <c r="AI974" s="18">
        <v>0.58158995489999998</v>
      </c>
      <c r="AJ974" t="s">
        <v>5851</v>
      </c>
      <c r="AK974" t="s">
        <v>134</v>
      </c>
      <c r="AL974" t="s">
        <v>5852</v>
      </c>
      <c r="AM974" t="s">
        <v>873</v>
      </c>
      <c r="AN974" t="s">
        <v>128</v>
      </c>
      <c r="AO974" t="s">
        <v>5848</v>
      </c>
      <c r="AP974" s="18">
        <v>0.30003965539999999</v>
      </c>
      <c r="AQ974" t="s">
        <v>123</v>
      </c>
      <c r="AR974" t="b">
        <f>ISNUMBER(SEARCH('Consulta Por Puntos Baloto'!$E$5,B974,1))</f>
        <v>0</v>
      </c>
      <c r="AS974">
        <f t="shared" si="30"/>
        <v>7</v>
      </c>
      <c r="AT974" t="str">
        <f t="shared" si="31"/>
        <v>Cajero automático</v>
      </c>
    </row>
    <row r="975" spans="1:46">
      <c r="A975" t="s">
        <v>5843</v>
      </c>
      <c r="B975" t="s">
        <v>5844</v>
      </c>
      <c r="C975" s="18">
        <v>1.2671327186000001</v>
      </c>
      <c r="D975" t="s">
        <v>3960</v>
      </c>
      <c r="E975" t="s">
        <v>128</v>
      </c>
      <c r="F975" t="s">
        <v>3961</v>
      </c>
      <c r="G975" s="18">
        <v>0.30003965539999999</v>
      </c>
      <c r="H975" t="s">
        <v>5845</v>
      </c>
      <c r="I975" t="s">
        <v>130</v>
      </c>
      <c r="J975" t="s">
        <v>5846</v>
      </c>
      <c r="K975" s="18">
        <v>0.51103326000000004</v>
      </c>
      <c r="L975" t="s">
        <v>64</v>
      </c>
      <c r="M975" t="s">
        <v>130</v>
      </c>
      <c r="N975" t="s">
        <v>3962</v>
      </c>
      <c r="O975" s="18">
        <v>0.99027887049999996</v>
      </c>
      <c r="P975" t="s">
        <v>1099</v>
      </c>
      <c r="Q975" t="s">
        <v>134</v>
      </c>
      <c r="R975" t="s">
        <v>1100</v>
      </c>
      <c r="S975" s="18">
        <v>1.3187709839999999</v>
      </c>
      <c r="T975" t="s">
        <v>1086</v>
      </c>
      <c r="U975" t="s">
        <v>130</v>
      </c>
      <c r="V975" t="s">
        <v>1087</v>
      </c>
      <c r="W975" s="18">
        <v>0.30003965539999999</v>
      </c>
      <c r="X975" t="s">
        <v>64</v>
      </c>
      <c r="Y975" t="s">
        <v>130</v>
      </c>
      <c r="Z975" t="s">
        <v>1101</v>
      </c>
      <c r="AA975" s="18">
        <v>0.30003965539999999</v>
      </c>
      <c r="AB975" t="s">
        <v>5847</v>
      </c>
      <c r="AC975" t="s">
        <v>128</v>
      </c>
      <c r="AD975" t="s">
        <v>5848</v>
      </c>
      <c r="AE975" s="18">
        <v>0.39890857930000001</v>
      </c>
      <c r="AF975" t="s">
        <v>5849</v>
      </c>
      <c r="AG975" t="s">
        <v>143</v>
      </c>
      <c r="AH975" t="s">
        <v>5850</v>
      </c>
      <c r="AI975" s="18">
        <v>0.58158995489999998</v>
      </c>
      <c r="AJ975" t="s">
        <v>5851</v>
      </c>
      <c r="AK975" t="s">
        <v>134</v>
      </c>
      <c r="AL975" t="s">
        <v>5852</v>
      </c>
      <c r="AM975" t="s">
        <v>64</v>
      </c>
      <c r="AN975" t="s">
        <v>130</v>
      </c>
      <c r="AO975" t="s">
        <v>1101</v>
      </c>
      <c r="AP975" s="18">
        <v>0.30003965539999999</v>
      </c>
      <c r="AQ975" t="s">
        <v>123</v>
      </c>
      <c r="AR975" t="b">
        <f>ISNUMBER(SEARCH('Consulta Por Puntos Baloto'!$E$5,B975,1))</f>
        <v>0</v>
      </c>
      <c r="AS975">
        <f t="shared" si="30"/>
        <v>7</v>
      </c>
      <c r="AT975" t="str">
        <f t="shared" si="31"/>
        <v>Cajero automático</v>
      </c>
    </row>
    <row r="976" spans="1:46">
      <c r="A976" t="s">
        <v>6057</v>
      </c>
      <c r="B976" t="s">
        <v>6058</v>
      </c>
      <c r="C976" s="18">
        <v>0.71390299010000002</v>
      </c>
      <c r="D976" t="s">
        <v>451</v>
      </c>
      <c r="E976" t="s">
        <v>128</v>
      </c>
      <c r="F976" t="s">
        <v>452</v>
      </c>
      <c r="G976" s="18">
        <v>0.1129932335</v>
      </c>
      <c r="H976" t="s">
        <v>64</v>
      </c>
      <c r="I976" t="s">
        <v>130</v>
      </c>
      <c r="J976" t="s">
        <v>654</v>
      </c>
      <c r="K976" s="18">
        <v>0.1129932335</v>
      </c>
      <c r="L976" t="s">
        <v>64</v>
      </c>
      <c r="M976" t="s">
        <v>130</v>
      </c>
      <c r="N976" t="s">
        <v>654</v>
      </c>
      <c r="O976" s="18">
        <v>0.3484665401</v>
      </c>
      <c r="P976" t="s">
        <v>453</v>
      </c>
      <c r="Q976" t="s">
        <v>134</v>
      </c>
      <c r="R976" t="s">
        <v>454</v>
      </c>
      <c r="S976" s="18">
        <v>0.68669844749999998</v>
      </c>
      <c r="T976" t="s">
        <v>136</v>
      </c>
      <c r="U976" t="s">
        <v>130</v>
      </c>
      <c r="V976" t="s">
        <v>137</v>
      </c>
      <c r="W976" s="18">
        <v>0.33065714540000002</v>
      </c>
      <c r="X976" t="s">
        <v>138</v>
      </c>
      <c r="Y976" t="s">
        <v>130</v>
      </c>
      <c r="Z976" t="s">
        <v>139</v>
      </c>
      <c r="AA976" s="18">
        <v>0.33065714540000002</v>
      </c>
      <c r="AB976" s="19" t="s">
        <v>455</v>
      </c>
      <c r="AC976" t="s">
        <v>128</v>
      </c>
      <c r="AD976" t="s">
        <v>456</v>
      </c>
      <c r="AE976" s="18">
        <v>0.1625454532</v>
      </c>
      <c r="AF976" t="s">
        <v>6059</v>
      </c>
      <c r="AG976" t="s">
        <v>143</v>
      </c>
      <c r="AH976" t="s">
        <v>6060</v>
      </c>
      <c r="AI976" s="18">
        <v>0.169943979</v>
      </c>
      <c r="AJ976" t="s">
        <v>6061</v>
      </c>
      <c r="AK976" t="s">
        <v>134</v>
      </c>
      <c r="AL976" t="s">
        <v>6062</v>
      </c>
      <c r="AM976" t="s">
        <v>64</v>
      </c>
      <c r="AN976" t="s">
        <v>130</v>
      </c>
      <c r="AO976" t="s">
        <v>654</v>
      </c>
      <c r="AP976" s="18">
        <v>0.1129932335</v>
      </c>
      <c r="AQ976" t="s">
        <v>123</v>
      </c>
      <c r="AR976" t="b">
        <f>ISNUMBER(SEARCH('Consulta Por Puntos Baloto'!$E$5,B976,1))</f>
        <v>0</v>
      </c>
      <c r="AS976">
        <f t="shared" si="30"/>
        <v>7</v>
      </c>
      <c r="AT976" t="str">
        <f t="shared" si="31"/>
        <v>Cajero automático</v>
      </c>
    </row>
    <row r="977" spans="1:46">
      <c r="A977" t="s">
        <v>6057</v>
      </c>
      <c r="B977" t="s">
        <v>6058</v>
      </c>
      <c r="C977" s="18">
        <v>0.71390299010000002</v>
      </c>
      <c r="D977" t="s">
        <v>451</v>
      </c>
      <c r="E977" t="s">
        <v>128</v>
      </c>
      <c r="F977" t="s">
        <v>452</v>
      </c>
      <c r="G977" s="18">
        <v>0.1129932335</v>
      </c>
      <c r="H977" t="s">
        <v>64</v>
      </c>
      <c r="I977" t="s">
        <v>130</v>
      </c>
      <c r="J977" t="s">
        <v>654</v>
      </c>
      <c r="K977" s="18">
        <v>0.1129932335</v>
      </c>
      <c r="L977" t="s">
        <v>64</v>
      </c>
      <c r="M977" t="s">
        <v>130</v>
      </c>
      <c r="N977" t="s">
        <v>654</v>
      </c>
      <c r="O977" s="18">
        <v>0.3484665401</v>
      </c>
      <c r="P977" t="s">
        <v>453</v>
      </c>
      <c r="Q977" t="s">
        <v>134</v>
      </c>
      <c r="R977" t="s">
        <v>454</v>
      </c>
      <c r="S977" s="18">
        <v>0.68669844749999998</v>
      </c>
      <c r="T977" t="s">
        <v>136</v>
      </c>
      <c r="U977" t="s">
        <v>130</v>
      </c>
      <c r="V977" t="s">
        <v>137</v>
      </c>
      <c r="W977" s="18">
        <v>0.33065714540000002</v>
      </c>
      <c r="X977" t="s">
        <v>138</v>
      </c>
      <c r="Y977" t="s">
        <v>130</v>
      </c>
      <c r="Z977" t="s">
        <v>139</v>
      </c>
      <c r="AA977" s="18">
        <v>0.33065714540000002</v>
      </c>
      <c r="AB977" s="19" t="s">
        <v>455</v>
      </c>
      <c r="AC977" t="s">
        <v>128</v>
      </c>
      <c r="AD977" t="s">
        <v>456</v>
      </c>
      <c r="AE977" s="18">
        <v>0.1625454532</v>
      </c>
      <c r="AF977" t="s">
        <v>6059</v>
      </c>
      <c r="AG977" t="s">
        <v>143</v>
      </c>
      <c r="AH977" t="s">
        <v>6060</v>
      </c>
      <c r="AI977" s="18">
        <v>0.169943979</v>
      </c>
      <c r="AJ977" t="s">
        <v>6061</v>
      </c>
      <c r="AK977" t="s">
        <v>134</v>
      </c>
      <c r="AL977" t="s">
        <v>6062</v>
      </c>
      <c r="AM977" t="s">
        <v>64</v>
      </c>
      <c r="AN977" t="s">
        <v>130</v>
      </c>
      <c r="AO977" t="s">
        <v>654</v>
      </c>
      <c r="AP977" s="18">
        <v>0.1129932335</v>
      </c>
      <c r="AQ977" t="s">
        <v>123</v>
      </c>
      <c r="AR977" t="b">
        <f>ISNUMBER(SEARCH('Consulta Por Puntos Baloto'!$E$5,B977,1))</f>
        <v>0</v>
      </c>
      <c r="AS977">
        <f t="shared" si="30"/>
        <v>7</v>
      </c>
      <c r="AT977" t="str">
        <f t="shared" si="31"/>
        <v>Cajero automático</v>
      </c>
    </row>
    <row r="978" spans="1:46">
      <c r="A978" t="s">
        <v>6063</v>
      </c>
      <c r="B978" t="s">
        <v>6064</v>
      </c>
      <c r="C978" s="18">
        <v>1.3435264415999999</v>
      </c>
      <c r="D978" t="s">
        <v>6065</v>
      </c>
      <c r="E978" t="s">
        <v>5832</v>
      </c>
      <c r="F978" t="s">
        <v>6066</v>
      </c>
      <c r="G978" s="18">
        <v>0.2090226302</v>
      </c>
      <c r="H978" t="s">
        <v>64</v>
      </c>
      <c r="I978" t="s">
        <v>3998</v>
      </c>
      <c r="J978" t="s">
        <v>6067</v>
      </c>
      <c r="K978" s="18">
        <v>68.465090386599996</v>
      </c>
      <c r="L978" t="s">
        <v>64</v>
      </c>
      <c r="M978" t="s">
        <v>3974</v>
      </c>
      <c r="N978" t="s">
        <v>4304</v>
      </c>
      <c r="O978" s="18">
        <v>1.8291287829</v>
      </c>
      <c r="P978" t="s">
        <v>5835</v>
      </c>
      <c r="Q978" t="s">
        <v>5832</v>
      </c>
      <c r="R978" t="s">
        <v>5836</v>
      </c>
      <c r="S978" s="18">
        <v>470.61456539030002</v>
      </c>
      <c r="T978" t="s">
        <v>85</v>
      </c>
      <c r="U978" t="s">
        <v>86</v>
      </c>
      <c r="V978" t="s">
        <v>87</v>
      </c>
      <c r="W978" s="18">
        <v>0.79679372000000004</v>
      </c>
      <c r="X978" t="s">
        <v>3998</v>
      </c>
      <c r="Y978" t="s">
        <v>3998</v>
      </c>
      <c r="Z978" t="s">
        <v>6068</v>
      </c>
      <c r="AA978" s="18">
        <v>0.79679360710000002</v>
      </c>
      <c r="AB978" s="19" t="s">
        <v>5837</v>
      </c>
      <c r="AC978" t="s">
        <v>5832</v>
      </c>
      <c r="AD978" t="s">
        <v>5838</v>
      </c>
      <c r="AE978" s="18">
        <v>0.26802484609999999</v>
      </c>
      <c r="AF978" t="s">
        <v>6069</v>
      </c>
      <c r="AG978" t="s">
        <v>5832</v>
      </c>
      <c r="AH978" t="s">
        <v>6070</v>
      </c>
      <c r="AI978" s="18">
        <v>0.24413940510000001</v>
      </c>
      <c r="AJ978" t="s">
        <v>6071</v>
      </c>
      <c r="AK978" t="s">
        <v>5832</v>
      </c>
      <c r="AL978" t="s">
        <v>6072</v>
      </c>
      <c r="AM978" t="s">
        <v>64</v>
      </c>
      <c r="AN978" t="s">
        <v>3998</v>
      </c>
      <c r="AO978" t="s">
        <v>6067</v>
      </c>
      <c r="AP978" s="18">
        <v>0.2090226302</v>
      </c>
      <c r="AQ978" t="s">
        <v>123</v>
      </c>
      <c r="AR978" t="b">
        <f>ISNUMBER(SEARCH('Consulta Por Puntos Baloto'!$E$5,B978,1))</f>
        <v>0</v>
      </c>
      <c r="AS978">
        <f t="shared" si="30"/>
        <v>7</v>
      </c>
      <c r="AT978" t="str">
        <f t="shared" si="31"/>
        <v>Cajero automático</v>
      </c>
    </row>
    <row r="979" spans="1:46">
      <c r="A979" t="s">
        <v>6073</v>
      </c>
      <c r="B979" t="s">
        <v>6074</v>
      </c>
      <c r="C979" s="18">
        <v>2.2853703912999999</v>
      </c>
      <c r="D979" t="s">
        <v>2444</v>
      </c>
      <c r="E979" t="s">
        <v>128</v>
      </c>
      <c r="F979" t="s">
        <v>2445</v>
      </c>
      <c r="G979" s="18">
        <v>0.1801108568</v>
      </c>
      <c r="H979" t="s">
        <v>64</v>
      </c>
      <c r="I979" t="s">
        <v>130</v>
      </c>
      <c r="J979" t="s">
        <v>3477</v>
      </c>
      <c r="K979" s="18">
        <v>1.1453375517</v>
      </c>
      <c r="L979" t="s">
        <v>64</v>
      </c>
      <c r="M979" t="s">
        <v>130</v>
      </c>
      <c r="N979" t="s">
        <v>3478</v>
      </c>
      <c r="O979" s="18">
        <v>0.62253274680000004</v>
      </c>
      <c r="P979" t="s">
        <v>3479</v>
      </c>
      <c r="Q979" t="s">
        <v>134</v>
      </c>
      <c r="R979" t="s">
        <v>3480</v>
      </c>
      <c r="S979" s="18">
        <v>1.1874247674</v>
      </c>
      <c r="T979" t="s">
        <v>807</v>
      </c>
      <c r="U979" t="s">
        <v>130</v>
      </c>
      <c r="V979" t="s">
        <v>808</v>
      </c>
      <c r="W979" s="18">
        <v>0.1801108568</v>
      </c>
      <c r="X979" t="s">
        <v>64</v>
      </c>
      <c r="Y979" t="s">
        <v>130</v>
      </c>
      <c r="Z979" t="s">
        <v>3477</v>
      </c>
      <c r="AA979" s="18">
        <v>1.1692701080000001</v>
      </c>
      <c r="AB979" t="s">
        <v>6075</v>
      </c>
      <c r="AC979" t="s">
        <v>128</v>
      </c>
      <c r="AD979" t="s">
        <v>6076</v>
      </c>
      <c r="AE979" s="18">
        <v>0.1241807877</v>
      </c>
      <c r="AF979" t="s">
        <v>1029</v>
      </c>
      <c r="AG979" t="s">
        <v>143</v>
      </c>
      <c r="AH979" t="s">
        <v>6077</v>
      </c>
      <c r="AI979" s="18">
        <v>1.1636099549000001</v>
      </c>
      <c r="AJ979" t="s">
        <v>6078</v>
      </c>
      <c r="AK979" t="s">
        <v>134</v>
      </c>
      <c r="AL979" t="s">
        <v>6079</v>
      </c>
      <c r="AM979" t="s">
        <v>1029</v>
      </c>
      <c r="AN979" t="s">
        <v>143</v>
      </c>
      <c r="AO979" t="s">
        <v>6077</v>
      </c>
      <c r="AP979" s="18">
        <v>0.1241807877</v>
      </c>
      <c r="AQ979" t="s">
        <v>123</v>
      </c>
      <c r="AR979" t="b">
        <f>ISNUMBER(SEARCH('Consulta Por Puntos Baloto'!$E$5,B979,1))</f>
        <v>0</v>
      </c>
      <c r="AS979">
        <f t="shared" si="30"/>
        <v>31</v>
      </c>
      <c r="AT979" t="str">
        <f t="shared" si="31"/>
        <v>Punto pago</v>
      </c>
    </row>
    <row r="980" spans="1:46">
      <c r="A980" t="s">
        <v>6080</v>
      </c>
      <c r="B980" t="s">
        <v>6081</v>
      </c>
      <c r="C980" s="18">
        <v>0.51361789359999999</v>
      </c>
      <c r="D980" t="s">
        <v>4869</v>
      </c>
      <c r="E980" t="s">
        <v>4106</v>
      </c>
      <c r="F980" t="s">
        <v>4870</v>
      </c>
      <c r="G980" s="18">
        <v>1.42621789E-2</v>
      </c>
      <c r="H980" t="s">
        <v>64</v>
      </c>
      <c r="I980" t="s">
        <v>4029</v>
      </c>
      <c r="J980" t="s">
        <v>6039</v>
      </c>
      <c r="K980" s="18">
        <v>3.0223691658999998</v>
      </c>
      <c r="L980" t="s">
        <v>64</v>
      </c>
      <c r="M980" t="s">
        <v>4029</v>
      </c>
      <c r="N980" t="s">
        <v>4030</v>
      </c>
      <c r="O980" s="18">
        <v>58.441483818400002</v>
      </c>
      <c r="P980" t="s">
        <v>4031</v>
      </c>
      <c r="Q980" t="s">
        <v>4025</v>
      </c>
      <c r="R980" t="s">
        <v>4032</v>
      </c>
      <c r="S980" s="18">
        <v>124.4987044276</v>
      </c>
      <c r="T980" t="s">
        <v>227</v>
      </c>
      <c r="U980" t="s">
        <v>228</v>
      </c>
      <c r="V980" t="s">
        <v>229</v>
      </c>
      <c r="W980" s="18">
        <v>3.15910701E-2</v>
      </c>
      <c r="X980" t="s">
        <v>64</v>
      </c>
      <c r="Y980" t="s">
        <v>4029</v>
      </c>
      <c r="Z980" t="s">
        <v>6039</v>
      </c>
      <c r="AA980" s="18">
        <v>1.1846762383</v>
      </c>
      <c r="AB980" t="s">
        <v>5549</v>
      </c>
      <c r="AC980" t="s">
        <v>4106</v>
      </c>
      <c r="AD980" t="s">
        <v>5550</v>
      </c>
      <c r="AE980" s="18">
        <v>1.5819753900000001E-2</v>
      </c>
      <c r="AF980" t="s">
        <v>6082</v>
      </c>
      <c r="AG980" t="s">
        <v>4106</v>
      </c>
      <c r="AH980" t="s">
        <v>6083</v>
      </c>
      <c r="AI980" s="18">
        <v>0</v>
      </c>
      <c r="AJ980" t="s">
        <v>349</v>
      </c>
      <c r="AK980" t="s">
        <v>4106</v>
      </c>
      <c r="AL980" t="s">
        <v>6084</v>
      </c>
      <c r="AM980" t="s">
        <v>349</v>
      </c>
      <c r="AN980" t="s">
        <v>4106</v>
      </c>
      <c r="AO980" t="s">
        <v>6084</v>
      </c>
      <c r="AP980" s="18">
        <v>0</v>
      </c>
      <c r="AQ980" t="s">
        <v>4218</v>
      </c>
      <c r="AR980" t="b">
        <f>ISNUMBER(SEARCH('Consulta Por Puntos Baloto'!$E$5,B980,1))</f>
        <v>0</v>
      </c>
      <c r="AS980">
        <f t="shared" si="30"/>
        <v>35</v>
      </c>
      <c r="AT980" t="str">
        <f t="shared" si="31"/>
        <v>Punto red</v>
      </c>
    </row>
    <row r="981" spans="1:46">
      <c r="A981" t="s">
        <v>6085</v>
      </c>
      <c r="B981" t="s">
        <v>6086</v>
      </c>
      <c r="C981" s="18">
        <v>0.6790300722</v>
      </c>
      <c r="D981" t="s">
        <v>1096</v>
      </c>
      <c r="E981" t="s">
        <v>128</v>
      </c>
      <c r="F981" t="s">
        <v>1097</v>
      </c>
      <c r="G981" s="18">
        <v>0</v>
      </c>
      <c r="H981" t="s">
        <v>64</v>
      </c>
      <c r="I981" t="s">
        <v>130</v>
      </c>
      <c r="J981" t="s">
        <v>4693</v>
      </c>
      <c r="K981" s="18">
        <v>0</v>
      </c>
      <c r="L981" t="s">
        <v>64</v>
      </c>
      <c r="M981" t="s">
        <v>130</v>
      </c>
      <c r="N981" t="s">
        <v>4693</v>
      </c>
      <c r="O981" s="18">
        <v>0.53835323069999996</v>
      </c>
      <c r="P981" t="s">
        <v>4368</v>
      </c>
      <c r="Q981" t="s">
        <v>134</v>
      </c>
      <c r="R981" t="s">
        <v>4369</v>
      </c>
      <c r="S981" s="18">
        <v>2.1694578332000001</v>
      </c>
      <c r="T981" t="s">
        <v>1086</v>
      </c>
      <c r="U981" t="s">
        <v>130</v>
      </c>
      <c r="V981" t="s">
        <v>1087</v>
      </c>
      <c r="W981" s="18">
        <v>0.79934074899999996</v>
      </c>
      <c r="X981" t="s">
        <v>2671</v>
      </c>
      <c r="Y981" t="s">
        <v>130</v>
      </c>
      <c r="Z981" t="s">
        <v>2672</v>
      </c>
      <c r="AA981" s="18">
        <v>0.79934074899999996</v>
      </c>
      <c r="AB981" t="s">
        <v>4694</v>
      </c>
      <c r="AC981" t="s">
        <v>128</v>
      </c>
      <c r="AD981" t="s">
        <v>4695</v>
      </c>
      <c r="AE981" s="18">
        <v>0.1122871928</v>
      </c>
      <c r="AF981" t="s">
        <v>5932</v>
      </c>
      <c r="AG981" t="s">
        <v>143</v>
      </c>
      <c r="AH981" t="s">
        <v>5933</v>
      </c>
      <c r="AI981" s="18">
        <v>0.18510238170000001</v>
      </c>
      <c r="AJ981" t="s">
        <v>5934</v>
      </c>
      <c r="AK981" t="s">
        <v>134</v>
      </c>
      <c r="AL981" t="s">
        <v>5935</v>
      </c>
      <c r="AM981" t="s">
        <v>64</v>
      </c>
      <c r="AN981" t="s">
        <v>130</v>
      </c>
      <c r="AO981" t="s">
        <v>4693</v>
      </c>
      <c r="AP981" s="18">
        <v>0</v>
      </c>
      <c r="AQ981" t="s">
        <v>123</v>
      </c>
      <c r="AR981" t="b">
        <f>ISNUMBER(SEARCH('Consulta Por Puntos Baloto'!$E$5,B981,1))</f>
        <v>0</v>
      </c>
      <c r="AS981">
        <f t="shared" si="30"/>
        <v>7</v>
      </c>
      <c r="AT981" t="str">
        <f t="shared" si="31"/>
        <v>Cajero automático</v>
      </c>
    </row>
    <row r="982" spans="1:46">
      <c r="A982" t="s">
        <v>6085</v>
      </c>
      <c r="B982" t="s">
        <v>6086</v>
      </c>
      <c r="C982" s="18">
        <v>0.6790300722</v>
      </c>
      <c r="D982" t="s">
        <v>1096</v>
      </c>
      <c r="E982" t="s">
        <v>128</v>
      </c>
      <c r="F982" t="s">
        <v>1097</v>
      </c>
      <c r="G982" s="18">
        <v>0</v>
      </c>
      <c r="H982" t="s">
        <v>64</v>
      </c>
      <c r="I982" t="s">
        <v>130</v>
      </c>
      <c r="J982" t="s">
        <v>4693</v>
      </c>
      <c r="K982" s="18">
        <v>0</v>
      </c>
      <c r="L982" t="s">
        <v>64</v>
      </c>
      <c r="M982" t="s">
        <v>130</v>
      </c>
      <c r="N982" t="s">
        <v>4693</v>
      </c>
      <c r="O982" s="18">
        <v>0.53835323069999996</v>
      </c>
      <c r="P982" t="s">
        <v>4368</v>
      </c>
      <c r="Q982" t="s">
        <v>134</v>
      </c>
      <c r="R982" t="s">
        <v>4369</v>
      </c>
      <c r="S982" s="18">
        <v>2.1694578332000001</v>
      </c>
      <c r="T982" t="s">
        <v>1086</v>
      </c>
      <c r="U982" t="s">
        <v>130</v>
      </c>
      <c r="V982" t="s">
        <v>1087</v>
      </c>
      <c r="W982" s="18">
        <v>0.79934074899999996</v>
      </c>
      <c r="X982" t="s">
        <v>2671</v>
      </c>
      <c r="Y982" t="s">
        <v>130</v>
      </c>
      <c r="Z982" t="s">
        <v>2672</v>
      </c>
      <c r="AA982" s="18">
        <v>0.79934074899999996</v>
      </c>
      <c r="AB982" t="s">
        <v>4694</v>
      </c>
      <c r="AC982" t="s">
        <v>128</v>
      </c>
      <c r="AD982" t="s">
        <v>4695</v>
      </c>
      <c r="AE982" s="18">
        <v>0.1122871928</v>
      </c>
      <c r="AF982" t="s">
        <v>5932</v>
      </c>
      <c r="AG982" t="s">
        <v>143</v>
      </c>
      <c r="AH982" t="s">
        <v>5933</v>
      </c>
      <c r="AI982" s="18">
        <v>0.18510238170000001</v>
      </c>
      <c r="AJ982" t="s">
        <v>5934</v>
      </c>
      <c r="AK982" t="s">
        <v>134</v>
      </c>
      <c r="AL982" t="s">
        <v>5935</v>
      </c>
      <c r="AM982" t="s">
        <v>64</v>
      </c>
      <c r="AN982" t="s">
        <v>130</v>
      </c>
      <c r="AO982" t="s">
        <v>4693</v>
      </c>
      <c r="AP982" s="18">
        <v>0</v>
      </c>
      <c r="AQ982" t="s">
        <v>123</v>
      </c>
      <c r="AR982" t="b">
        <f>ISNUMBER(SEARCH('Consulta Por Puntos Baloto'!$E$5,B982,1))</f>
        <v>0</v>
      </c>
      <c r="AS982">
        <f t="shared" si="30"/>
        <v>7</v>
      </c>
      <c r="AT982" t="str">
        <f t="shared" si="31"/>
        <v>Cajero automático</v>
      </c>
    </row>
    <row r="983" spans="1:46">
      <c r="A983" t="s">
        <v>6087</v>
      </c>
      <c r="B983" t="s">
        <v>6088</v>
      </c>
      <c r="C983" s="18">
        <v>0.95438307460000005</v>
      </c>
      <c r="D983" t="s">
        <v>202</v>
      </c>
      <c r="E983" t="s">
        <v>128</v>
      </c>
      <c r="F983" t="s">
        <v>203</v>
      </c>
      <c r="G983" s="18">
        <v>0</v>
      </c>
      <c r="H983" t="s">
        <v>64</v>
      </c>
      <c r="I983" t="s">
        <v>130</v>
      </c>
      <c r="J983" t="s">
        <v>789</v>
      </c>
      <c r="K983" s="18">
        <v>0</v>
      </c>
      <c r="L983" t="s">
        <v>64</v>
      </c>
      <c r="M983" t="s">
        <v>130</v>
      </c>
      <c r="N983" t="s">
        <v>789</v>
      </c>
      <c r="O983" s="18">
        <v>0.25784020439999999</v>
      </c>
      <c r="P983" t="s">
        <v>1398</v>
      </c>
      <c r="Q983" t="s">
        <v>134</v>
      </c>
      <c r="R983" t="s">
        <v>1399</v>
      </c>
      <c r="S983" s="18">
        <v>1.1755913965</v>
      </c>
      <c r="T983" t="s">
        <v>675</v>
      </c>
      <c r="U983" t="s">
        <v>130</v>
      </c>
      <c r="V983" t="s">
        <v>676</v>
      </c>
      <c r="W983" s="18">
        <v>1.4543604821</v>
      </c>
      <c r="X983" t="s">
        <v>64</v>
      </c>
      <c r="Y983" t="s">
        <v>130</v>
      </c>
      <c r="Z983" t="s">
        <v>790</v>
      </c>
      <c r="AA983" s="18">
        <v>0.75894223920000004</v>
      </c>
      <c r="AB983" t="s">
        <v>210</v>
      </c>
      <c r="AC983" t="s">
        <v>128</v>
      </c>
      <c r="AD983" t="s">
        <v>211</v>
      </c>
      <c r="AE983" s="18">
        <v>4.7760630499999998E-2</v>
      </c>
      <c r="AF983" t="s">
        <v>6089</v>
      </c>
      <c r="AG983" t="s">
        <v>143</v>
      </c>
      <c r="AH983" t="s">
        <v>6090</v>
      </c>
      <c r="AI983" s="18">
        <v>0.24486198870000001</v>
      </c>
      <c r="AJ983" t="s">
        <v>6091</v>
      </c>
      <c r="AK983" t="s">
        <v>134</v>
      </c>
      <c r="AL983" t="s">
        <v>6092</v>
      </c>
      <c r="AM983" t="s">
        <v>64</v>
      </c>
      <c r="AN983" t="s">
        <v>130</v>
      </c>
      <c r="AO983" t="s">
        <v>789</v>
      </c>
      <c r="AP983" s="18">
        <v>0</v>
      </c>
      <c r="AQ983" t="s">
        <v>123</v>
      </c>
      <c r="AR983" t="b">
        <f>ISNUMBER(SEARCH('Consulta Por Puntos Baloto'!$E$5,B983,1))</f>
        <v>0</v>
      </c>
      <c r="AS983">
        <f t="shared" si="30"/>
        <v>7</v>
      </c>
      <c r="AT983" t="str">
        <f t="shared" si="31"/>
        <v>Cajero automático</v>
      </c>
    </row>
    <row r="984" spans="1:46">
      <c r="A984" t="s">
        <v>6087</v>
      </c>
      <c r="B984" t="s">
        <v>6088</v>
      </c>
      <c r="C984" s="18">
        <v>0.95438307460000005</v>
      </c>
      <c r="D984" t="s">
        <v>202</v>
      </c>
      <c r="E984" t="s">
        <v>128</v>
      </c>
      <c r="F984" t="s">
        <v>203</v>
      </c>
      <c r="G984" s="18">
        <v>0</v>
      </c>
      <c r="H984" t="s">
        <v>64</v>
      </c>
      <c r="I984" t="s">
        <v>130</v>
      </c>
      <c r="J984" t="s">
        <v>789</v>
      </c>
      <c r="K984" s="18">
        <v>0</v>
      </c>
      <c r="L984" t="s">
        <v>64</v>
      </c>
      <c r="M984" t="s">
        <v>130</v>
      </c>
      <c r="N984" t="s">
        <v>789</v>
      </c>
      <c r="O984" s="18">
        <v>0.25784020439999999</v>
      </c>
      <c r="P984" t="s">
        <v>1398</v>
      </c>
      <c r="Q984" t="s">
        <v>134</v>
      </c>
      <c r="R984" t="s">
        <v>1399</v>
      </c>
      <c r="S984" s="18">
        <v>1.1755913965</v>
      </c>
      <c r="T984" t="s">
        <v>675</v>
      </c>
      <c r="U984" t="s">
        <v>130</v>
      </c>
      <c r="V984" t="s">
        <v>676</v>
      </c>
      <c r="W984" s="18">
        <v>1.4543604821</v>
      </c>
      <c r="X984" t="s">
        <v>64</v>
      </c>
      <c r="Y984" t="s">
        <v>130</v>
      </c>
      <c r="Z984" t="s">
        <v>790</v>
      </c>
      <c r="AA984" s="18">
        <v>0.75894223920000004</v>
      </c>
      <c r="AB984" t="s">
        <v>210</v>
      </c>
      <c r="AC984" t="s">
        <v>128</v>
      </c>
      <c r="AD984" t="s">
        <v>211</v>
      </c>
      <c r="AE984" s="18">
        <v>4.7760630499999998E-2</v>
      </c>
      <c r="AF984" t="s">
        <v>6089</v>
      </c>
      <c r="AG984" t="s">
        <v>143</v>
      </c>
      <c r="AH984" t="s">
        <v>6090</v>
      </c>
      <c r="AI984" s="18">
        <v>0.24486198870000001</v>
      </c>
      <c r="AJ984" t="s">
        <v>6091</v>
      </c>
      <c r="AK984" t="s">
        <v>134</v>
      </c>
      <c r="AL984" t="s">
        <v>6092</v>
      </c>
      <c r="AM984" t="s">
        <v>64</v>
      </c>
      <c r="AN984" t="s">
        <v>130</v>
      </c>
      <c r="AO984" t="s">
        <v>789</v>
      </c>
      <c r="AP984" s="18">
        <v>0</v>
      </c>
      <c r="AQ984" t="s">
        <v>123</v>
      </c>
      <c r="AR984" t="b">
        <f>ISNUMBER(SEARCH('Consulta Por Puntos Baloto'!$E$5,B984,1))</f>
        <v>0</v>
      </c>
      <c r="AS984">
        <f t="shared" si="30"/>
        <v>7</v>
      </c>
      <c r="AT984" t="str">
        <f t="shared" si="31"/>
        <v>Cajero automático</v>
      </c>
    </row>
    <row r="985" spans="1:46">
      <c r="A985" t="s">
        <v>6093</v>
      </c>
      <c r="B985" t="s">
        <v>6094</v>
      </c>
      <c r="C985" s="18">
        <v>3.0937236383000002</v>
      </c>
      <c r="D985" t="s">
        <v>4260</v>
      </c>
      <c r="E985" t="s">
        <v>4261</v>
      </c>
      <c r="F985" t="s">
        <v>4262</v>
      </c>
      <c r="G985" s="18">
        <v>0.22614350420000001</v>
      </c>
      <c r="H985" t="s">
        <v>6095</v>
      </c>
      <c r="I985" t="s">
        <v>4250</v>
      </c>
      <c r="J985" t="s">
        <v>6096</v>
      </c>
      <c r="K985" s="18">
        <v>7.7149919961000002</v>
      </c>
      <c r="L985" t="s">
        <v>64</v>
      </c>
      <c r="M985" t="s">
        <v>4250</v>
      </c>
      <c r="N985" t="s">
        <v>4264</v>
      </c>
      <c r="O985" s="18">
        <v>103.98069765939999</v>
      </c>
      <c r="P985" t="s">
        <v>4265</v>
      </c>
      <c r="Q985" t="s">
        <v>3972</v>
      </c>
      <c r="R985" t="s">
        <v>4266</v>
      </c>
      <c r="S985" s="18">
        <v>450.44220117560002</v>
      </c>
      <c r="T985" t="s">
        <v>85</v>
      </c>
      <c r="U985" t="s">
        <v>86</v>
      </c>
      <c r="V985" t="s">
        <v>87</v>
      </c>
      <c r="W985" s="18">
        <v>0.48291459060000003</v>
      </c>
      <c r="X985" t="s">
        <v>64</v>
      </c>
      <c r="Y985" t="s">
        <v>4250</v>
      </c>
      <c r="Z985" t="s">
        <v>4449</v>
      </c>
      <c r="AA985" s="18">
        <v>4.4151861100000002E-2</v>
      </c>
      <c r="AB985" t="s">
        <v>6095</v>
      </c>
      <c r="AC985" t="s">
        <v>4261</v>
      </c>
      <c r="AD985" t="s">
        <v>6097</v>
      </c>
      <c r="AE985" s="18">
        <v>3.4920334354999998</v>
      </c>
      <c r="AF985" t="s">
        <v>6098</v>
      </c>
      <c r="AG985" t="s">
        <v>4261</v>
      </c>
      <c r="AH985" t="s">
        <v>6099</v>
      </c>
      <c r="AI985" s="18">
        <v>1.8666939600000002E-2</v>
      </c>
      <c r="AJ985" t="s">
        <v>6100</v>
      </c>
      <c r="AK985" t="s">
        <v>4261</v>
      </c>
      <c r="AL985" t="s">
        <v>6101</v>
      </c>
      <c r="AM985" t="s">
        <v>6100</v>
      </c>
      <c r="AN985" t="s">
        <v>4261</v>
      </c>
      <c r="AO985" t="s">
        <v>6101</v>
      </c>
      <c r="AP985" s="18">
        <v>1.8666939600000002E-2</v>
      </c>
      <c r="AQ985" t="s">
        <v>123</v>
      </c>
      <c r="AR985" t="b">
        <f>ISNUMBER(SEARCH('Consulta Por Puntos Baloto'!$E$5,B985,1))</f>
        <v>0</v>
      </c>
      <c r="AS985">
        <f t="shared" si="30"/>
        <v>35</v>
      </c>
      <c r="AT985" t="str">
        <f t="shared" si="31"/>
        <v>Punto red</v>
      </c>
    </row>
    <row r="986" spans="1:46">
      <c r="A986" t="s">
        <v>6102</v>
      </c>
      <c r="B986" t="s">
        <v>6103</v>
      </c>
      <c r="C986" s="18">
        <v>2.7789810788999998</v>
      </c>
      <c r="D986" t="s">
        <v>2585</v>
      </c>
      <c r="E986" t="s">
        <v>128</v>
      </c>
      <c r="F986" t="s">
        <v>2586</v>
      </c>
      <c r="G986" s="18">
        <v>0.35584056730000002</v>
      </c>
      <c r="H986" t="s">
        <v>64</v>
      </c>
      <c r="I986" t="s">
        <v>130</v>
      </c>
      <c r="J986" t="s">
        <v>3478</v>
      </c>
      <c r="K986" s="18">
        <v>0.35292280720000002</v>
      </c>
      <c r="L986" t="s">
        <v>64</v>
      </c>
      <c r="M986" t="s">
        <v>130</v>
      </c>
      <c r="N986" t="s">
        <v>3478</v>
      </c>
      <c r="O986" s="18">
        <v>0.9371293785</v>
      </c>
      <c r="P986" t="s">
        <v>3479</v>
      </c>
      <c r="Q986" t="s">
        <v>134</v>
      </c>
      <c r="R986" t="s">
        <v>3480</v>
      </c>
      <c r="S986" s="18">
        <v>0.78758538170000003</v>
      </c>
      <c r="T986" t="s">
        <v>807</v>
      </c>
      <c r="U986" t="s">
        <v>130</v>
      </c>
      <c r="V986" t="s">
        <v>808</v>
      </c>
      <c r="W986" s="18">
        <v>0.80152012989999999</v>
      </c>
      <c r="X986" t="s">
        <v>64</v>
      </c>
      <c r="Y986" t="s">
        <v>130</v>
      </c>
      <c r="Z986" t="s">
        <v>6104</v>
      </c>
      <c r="AA986" s="18">
        <v>0.80134569519999999</v>
      </c>
      <c r="AB986" t="s">
        <v>6075</v>
      </c>
      <c r="AC986" t="s">
        <v>128</v>
      </c>
      <c r="AD986" t="s">
        <v>6076</v>
      </c>
      <c r="AE986" s="18">
        <v>6.1814071499999998E-2</v>
      </c>
      <c r="AF986" t="s">
        <v>6105</v>
      </c>
      <c r="AG986" t="s">
        <v>143</v>
      </c>
      <c r="AH986" t="s">
        <v>6106</v>
      </c>
      <c r="AI986" s="18">
        <v>2.0832078E-3</v>
      </c>
      <c r="AJ986" t="s">
        <v>6107</v>
      </c>
      <c r="AK986" t="s">
        <v>134</v>
      </c>
      <c r="AL986" t="s">
        <v>6108</v>
      </c>
      <c r="AM986" t="s">
        <v>6107</v>
      </c>
      <c r="AN986" t="s">
        <v>134</v>
      </c>
      <c r="AO986" t="s">
        <v>6108</v>
      </c>
      <c r="AP986" s="18">
        <v>2.0832078E-3</v>
      </c>
      <c r="AQ986" t="s">
        <v>123</v>
      </c>
      <c r="AR986" t="b">
        <f>ISNUMBER(SEARCH('Consulta Por Puntos Baloto'!$E$5,B986,1))</f>
        <v>0</v>
      </c>
      <c r="AS986">
        <f t="shared" si="30"/>
        <v>35</v>
      </c>
      <c r="AT986" t="str">
        <f t="shared" si="31"/>
        <v>Punto red</v>
      </c>
    </row>
    <row r="987" spans="1:46">
      <c r="A987" t="s">
        <v>6109</v>
      </c>
      <c r="B987" t="s">
        <v>6110</v>
      </c>
      <c r="C987" s="18">
        <v>2.8796834279999999</v>
      </c>
      <c r="D987" t="s">
        <v>2585</v>
      </c>
      <c r="E987" t="s">
        <v>128</v>
      </c>
      <c r="F987" t="s">
        <v>2586</v>
      </c>
      <c r="G987" s="18">
        <v>0.27700207259999998</v>
      </c>
      <c r="H987" t="s">
        <v>64</v>
      </c>
      <c r="I987" t="s">
        <v>130</v>
      </c>
      <c r="J987" t="s">
        <v>3478</v>
      </c>
      <c r="K987" s="18">
        <v>0.25697084609999998</v>
      </c>
      <c r="L987" t="s">
        <v>64</v>
      </c>
      <c r="M987" t="s">
        <v>130</v>
      </c>
      <c r="N987" t="s">
        <v>3478</v>
      </c>
      <c r="O987" s="18">
        <v>1.1568357219000001</v>
      </c>
      <c r="P987" t="s">
        <v>3479</v>
      </c>
      <c r="Q987" t="s">
        <v>134</v>
      </c>
      <c r="R987" t="s">
        <v>3480</v>
      </c>
      <c r="S987" s="18">
        <v>1.2586415716999999</v>
      </c>
      <c r="T987" t="s">
        <v>807</v>
      </c>
      <c r="U987" t="s">
        <v>130</v>
      </c>
      <c r="V987" t="s">
        <v>808</v>
      </c>
      <c r="W987" s="18">
        <v>1.0993797636</v>
      </c>
      <c r="X987" t="s">
        <v>64</v>
      </c>
      <c r="Y987" t="s">
        <v>130</v>
      </c>
      <c r="Z987" t="s">
        <v>6104</v>
      </c>
      <c r="AA987" s="18">
        <v>1.2647783366000001</v>
      </c>
      <c r="AB987" t="s">
        <v>6075</v>
      </c>
      <c r="AC987" t="s">
        <v>128</v>
      </c>
      <c r="AD987" t="s">
        <v>6076</v>
      </c>
      <c r="AE987" s="18">
        <v>0.34999911550000001</v>
      </c>
      <c r="AF987" t="s">
        <v>6111</v>
      </c>
      <c r="AG987" t="s">
        <v>143</v>
      </c>
      <c r="AH987" t="s">
        <v>6112</v>
      </c>
      <c r="AI987" s="18">
        <v>0.57788656019999995</v>
      </c>
      <c r="AJ987" t="s">
        <v>6107</v>
      </c>
      <c r="AK987" t="s">
        <v>134</v>
      </c>
      <c r="AL987" t="s">
        <v>6108</v>
      </c>
      <c r="AM987" t="s">
        <v>64</v>
      </c>
      <c r="AN987" t="s">
        <v>130</v>
      </c>
      <c r="AO987" t="s">
        <v>3478</v>
      </c>
      <c r="AP987" s="18">
        <v>0.25697084609999998</v>
      </c>
      <c r="AQ987" t="s">
        <v>123</v>
      </c>
      <c r="AR987" t="b">
        <f>ISNUMBER(SEARCH('Consulta Por Puntos Baloto'!$E$5,B987,1))</f>
        <v>0</v>
      </c>
      <c r="AS987">
        <f t="shared" si="30"/>
        <v>11</v>
      </c>
      <c r="AT987" t="str">
        <f t="shared" si="31"/>
        <v>Máquina CDM</v>
      </c>
    </row>
    <row r="988" spans="1:46">
      <c r="A988" t="s">
        <v>6113</v>
      </c>
      <c r="B988" t="s">
        <v>6114</v>
      </c>
      <c r="C988" s="18">
        <v>0.53438233479999997</v>
      </c>
      <c r="D988" t="s">
        <v>541</v>
      </c>
      <c r="E988" t="s">
        <v>128</v>
      </c>
      <c r="F988" t="s">
        <v>542</v>
      </c>
      <c r="G988" s="18">
        <v>0.54259575319999998</v>
      </c>
      <c r="H988" t="s">
        <v>64</v>
      </c>
      <c r="I988" t="s">
        <v>130</v>
      </c>
      <c r="J988" t="s">
        <v>370</v>
      </c>
      <c r="K988" s="18">
        <v>0.54259575319999998</v>
      </c>
      <c r="L988" t="s">
        <v>64</v>
      </c>
      <c r="M988" t="s">
        <v>130</v>
      </c>
      <c r="N988" t="s">
        <v>370</v>
      </c>
      <c r="O988" s="18">
        <v>1.4435678865999999</v>
      </c>
      <c r="P988" t="s">
        <v>133</v>
      </c>
      <c r="Q988" t="s">
        <v>134</v>
      </c>
      <c r="R988" t="s">
        <v>135</v>
      </c>
      <c r="S988" s="18">
        <v>3.2245347244999998</v>
      </c>
      <c r="T988" t="s">
        <v>371</v>
      </c>
      <c r="U988" t="s">
        <v>130</v>
      </c>
      <c r="V988" t="s">
        <v>372</v>
      </c>
      <c r="W988" s="18">
        <v>3.3026885675000002</v>
      </c>
      <c r="X988" t="s">
        <v>64</v>
      </c>
      <c r="Y988" t="s">
        <v>130</v>
      </c>
      <c r="Z988" t="s">
        <v>569</v>
      </c>
      <c r="AA988" s="18">
        <v>0.66920214680000001</v>
      </c>
      <c r="AB988" t="s">
        <v>818</v>
      </c>
      <c r="AC988" t="s">
        <v>128</v>
      </c>
      <c r="AD988" t="s">
        <v>819</v>
      </c>
      <c r="AE988" s="18">
        <v>0.40526207619999999</v>
      </c>
      <c r="AF988" t="s">
        <v>820</v>
      </c>
      <c r="AG988" t="s">
        <v>143</v>
      </c>
      <c r="AH988" t="s">
        <v>821</v>
      </c>
      <c r="AI988" s="18">
        <v>0.38962463879999998</v>
      </c>
      <c r="AJ988" t="s">
        <v>6115</v>
      </c>
      <c r="AK988" t="s">
        <v>134</v>
      </c>
      <c r="AL988" t="s">
        <v>6116</v>
      </c>
      <c r="AM988" t="s">
        <v>6115</v>
      </c>
      <c r="AN988" t="s">
        <v>134</v>
      </c>
      <c r="AO988" t="s">
        <v>6116</v>
      </c>
      <c r="AP988" s="18">
        <v>0.38962463879999998</v>
      </c>
      <c r="AQ988" t="s">
        <v>123</v>
      </c>
      <c r="AR988" t="b">
        <f>ISNUMBER(SEARCH('Consulta Por Puntos Baloto'!$E$5,B988,1))</f>
        <v>0</v>
      </c>
      <c r="AS988">
        <f t="shared" si="30"/>
        <v>35</v>
      </c>
      <c r="AT988" t="str">
        <f t="shared" si="31"/>
        <v>Punto red</v>
      </c>
    </row>
    <row r="989" spans="1:46">
      <c r="A989" t="s">
        <v>6117</v>
      </c>
      <c r="B989" t="s">
        <v>6118</v>
      </c>
      <c r="C989" s="18">
        <v>0.71378100799999999</v>
      </c>
      <c r="D989" t="s">
        <v>2696</v>
      </c>
      <c r="E989" t="s">
        <v>128</v>
      </c>
      <c r="F989" t="s">
        <v>2697</v>
      </c>
      <c r="G989" s="18">
        <v>0</v>
      </c>
      <c r="H989" t="s">
        <v>64</v>
      </c>
      <c r="I989" t="s">
        <v>130</v>
      </c>
      <c r="J989" t="s">
        <v>6119</v>
      </c>
      <c r="K989" s="18">
        <v>0.42482454120000002</v>
      </c>
      <c r="L989" t="s">
        <v>64</v>
      </c>
      <c r="M989" t="s">
        <v>130</v>
      </c>
      <c r="N989" t="s">
        <v>1028</v>
      </c>
      <c r="O989" s="18">
        <v>0.49969950889999998</v>
      </c>
      <c r="P989" t="s">
        <v>6120</v>
      </c>
      <c r="Q989" t="s">
        <v>134</v>
      </c>
      <c r="R989" t="s">
        <v>6121</v>
      </c>
      <c r="S989" s="18">
        <v>3.7989116615</v>
      </c>
      <c r="T989" t="s">
        <v>675</v>
      </c>
      <c r="U989" t="s">
        <v>130</v>
      </c>
      <c r="V989" t="s">
        <v>676</v>
      </c>
      <c r="W989" s="18">
        <v>0.29203735619999999</v>
      </c>
      <c r="X989" t="s">
        <v>6122</v>
      </c>
      <c r="Y989" t="s">
        <v>130</v>
      </c>
      <c r="Z989" t="s">
        <v>6123</v>
      </c>
      <c r="AA989" s="18">
        <v>0.29203735619999999</v>
      </c>
      <c r="AB989" t="s">
        <v>6124</v>
      </c>
      <c r="AC989" t="s">
        <v>128</v>
      </c>
      <c r="AD989" t="s">
        <v>6125</v>
      </c>
      <c r="AE989" s="18">
        <v>0.49494058610000002</v>
      </c>
      <c r="AF989" t="s">
        <v>6126</v>
      </c>
      <c r="AG989" t="s">
        <v>143</v>
      </c>
      <c r="AH989" t="s">
        <v>6127</v>
      </c>
      <c r="AI989" s="18">
        <v>0.39598379950000001</v>
      </c>
      <c r="AJ989" t="s">
        <v>6128</v>
      </c>
      <c r="AK989" t="s">
        <v>134</v>
      </c>
      <c r="AL989" t="s">
        <v>6129</v>
      </c>
      <c r="AM989" t="s">
        <v>64</v>
      </c>
      <c r="AN989" t="s">
        <v>130</v>
      </c>
      <c r="AO989" t="s">
        <v>6119</v>
      </c>
      <c r="AP989" s="18">
        <v>0</v>
      </c>
      <c r="AQ989" t="s">
        <v>123</v>
      </c>
      <c r="AR989" t="b">
        <f>ISNUMBER(SEARCH('Consulta Por Puntos Baloto'!$E$5,B989,1))</f>
        <v>0</v>
      </c>
      <c r="AS989">
        <f t="shared" si="30"/>
        <v>7</v>
      </c>
      <c r="AT989" t="str">
        <f t="shared" si="31"/>
        <v>Cajero automático</v>
      </c>
    </row>
    <row r="990" spans="1:46">
      <c r="A990" t="s">
        <v>6130</v>
      </c>
      <c r="B990" t="s">
        <v>6131</v>
      </c>
      <c r="C990" s="18">
        <v>0.68500161729999998</v>
      </c>
      <c r="D990" t="s">
        <v>6132</v>
      </c>
      <c r="E990" t="s">
        <v>128</v>
      </c>
      <c r="F990" t="s">
        <v>6133</v>
      </c>
      <c r="G990" s="18">
        <v>1.8730574E-2</v>
      </c>
      <c r="H990" t="s">
        <v>64</v>
      </c>
      <c r="I990" t="s">
        <v>130</v>
      </c>
      <c r="J990" t="s">
        <v>994</v>
      </c>
      <c r="K990" s="18">
        <v>0.90247428480000003</v>
      </c>
      <c r="L990" t="s">
        <v>990</v>
      </c>
      <c r="M990" t="s">
        <v>130</v>
      </c>
      <c r="N990" t="s">
        <v>991</v>
      </c>
      <c r="O990" s="18">
        <v>1.8755797483000001</v>
      </c>
      <c r="P990" t="s">
        <v>1398</v>
      </c>
      <c r="Q990" t="s">
        <v>134</v>
      </c>
      <c r="R990" t="s">
        <v>1399</v>
      </c>
      <c r="S990" s="18">
        <v>1.6029776823999999</v>
      </c>
      <c r="T990" t="s">
        <v>675</v>
      </c>
      <c r="U990" t="s">
        <v>130</v>
      </c>
      <c r="V990" t="s">
        <v>676</v>
      </c>
      <c r="W990" s="18">
        <v>1.8730574E-2</v>
      </c>
      <c r="X990" t="s">
        <v>64</v>
      </c>
      <c r="Y990" t="s">
        <v>130</v>
      </c>
      <c r="Z990" t="s">
        <v>994</v>
      </c>
      <c r="AA990" s="18">
        <v>0.4289272133</v>
      </c>
      <c r="AB990" t="s">
        <v>4703</v>
      </c>
      <c r="AC990" t="s">
        <v>128</v>
      </c>
      <c r="AD990" t="s">
        <v>4704</v>
      </c>
      <c r="AE990" s="18">
        <v>0.2325497909</v>
      </c>
      <c r="AF990" t="s">
        <v>6134</v>
      </c>
      <c r="AG990" t="s">
        <v>143</v>
      </c>
      <c r="AH990" t="s">
        <v>6135</v>
      </c>
      <c r="AI990" s="18">
        <v>0.26516730080000001</v>
      </c>
      <c r="AJ990" t="s">
        <v>6136</v>
      </c>
      <c r="AK990" t="s">
        <v>134</v>
      </c>
      <c r="AL990" t="s">
        <v>6137</v>
      </c>
      <c r="AM990" t="s">
        <v>64</v>
      </c>
      <c r="AN990" t="s">
        <v>130</v>
      </c>
      <c r="AO990" t="s">
        <v>994</v>
      </c>
      <c r="AP990" s="18">
        <v>1.8730574E-2</v>
      </c>
      <c r="AQ990" t="s">
        <v>123</v>
      </c>
      <c r="AR990" t="b">
        <f>ISNUMBER(SEARCH('Consulta Por Puntos Baloto'!$E$5,B990,1))</f>
        <v>0</v>
      </c>
      <c r="AS990">
        <f t="shared" si="30"/>
        <v>7</v>
      </c>
      <c r="AT990" t="str">
        <f t="shared" si="31"/>
        <v>Cajero automático</v>
      </c>
    </row>
    <row r="991" spans="1:46">
      <c r="A991" t="s">
        <v>6130</v>
      </c>
      <c r="B991" t="s">
        <v>6131</v>
      </c>
      <c r="C991" s="18">
        <v>0.68500161729999998</v>
      </c>
      <c r="D991" t="s">
        <v>6132</v>
      </c>
      <c r="E991" t="s">
        <v>128</v>
      </c>
      <c r="F991" t="s">
        <v>6133</v>
      </c>
      <c r="G991" s="18">
        <v>1.8730574E-2</v>
      </c>
      <c r="H991" t="s">
        <v>64</v>
      </c>
      <c r="I991" t="s">
        <v>130</v>
      </c>
      <c r="J991" t="s">
        <v>994</v>
      </c>
      <c r="K991" s="18">
        <v>0.90247428480000003</v>
      </c>
      <c r="L991" t="s">
        <v>990</v>
      </c>
      <c r="M991" t="s">
        <v>130</v>
      </c>
      <c r="N991" t="s">
        <v>991</v>
      </c>
      <c r="O991" s="18">
        <v>1.8755797483000001</v>
      </c>
      <c r="P991" t="s">
        <v>1398</v>
      </c>
      <c r="Q991" t="s">
        <v>134</v>
      </c>
      <c r="R991" t="s">
        <v>1399</v>
      </c>
      <c r="S991" s="18">
        <v>1.6029776823999999</v>
      </c>
      <c r="T991" t="s">
        <v>675</v>
      </c>
      <c r="U991" t="s">
        <v>130</v>
      </c>
      <c r="V991" t="s">
        <v>676</v>
      </c>
      <c r="W991" s="18">
        <v>1.8730574E-2</v>
      </c>
      <c r="X991" t="s">
        <v>64</v>
      </c>
      <c r="Y991" t="s">
        <v>130</v>
      </c>
      <c r="Z991" t="s">
        <v>994</v>
      </c>
      <c r="AA991" s="18">
        <v>0.4289272133</v>
      </c>
      <c r="AB991" t="s">
        <v>4703</v>
      </c>
      <c r="AC991" t="s">
        <v>128</v>
      </c>
      <c r="AD991" t="s">
        <v>4704</v>
      </c>
      <c r="AE991" s="18">
        <v>0.2325497909</v>
      </c>
      <c r="AF991" t="s">
        <v>6134</v>
      </c>
      <c r="AG991" t="s">
        <v>143</v>
      </c>
      <c r="AH991" t="s">
        <v>6135</v>
      </c>
      <c r="AI991" s="18">
        <v>0.26516730080000001</v>
      </c>
      <c r="AJ991" t="s">
        <v>6136</v>
      </c>
      <c r="AK991" t="s">
        <v>134</v>
      </c>
      <c r="AL991" t="s">
        <v>6137</v>
      </c>
      <c r="AM991" t="s">
        <v>64</v>
      </c>
      <c r="AN991" t="s">
        <v>130</v>
      </c>
      <c r="AO991" t="s">
        <v>994</v>
      </c>
      <c r="AP991" s="18">
        <v>1.8730574E-2</v>
      </c>
      <c r="AQ991" t="s">
        <v>123</v>
      </c>
      <c r="AR991" t="b">
        <f>ISNUMBER(SEARCH('Consulta Por Puntos Baloto'!$E$5,B991,1))</f>
        <v>0</v>
      </c>
      <c r="AS991">
        <f t="shared" si="30"/>
        <v>7</v>
      </c>
      <c r="AT991" t="str">
        <f t="shared" si="31"/>
        <v>Cajero automático</v>
      </c>
    </row>
    <row r="992" spans="1:46">
      <c r="A992" t="s">
        <v>6138</v>
      </c>
      <c r="B992" t="s">
        <v>6139</v>
      </c>
      <c r="C992" s="18">
        <v>2.6128146434000001</v>
      </c>
      <c r="D992" t="s">
        <v>584</v>
      </c>
      <c r="E992" t="s">
        <v>128</v>
      </c>
      <c r="F992" t="s">
        <v>585</v>
      </c>
      <c r="G992" s="18">
        <v>0.6883406151</v>
      </c>
      <c r="H992" t="s">
        <v>64</v>
      </c>
      <c r="I992" t="s">
        <v>130</v>
      </c>
      <c r="J992" t="s">
        <v>628</v>
      </c>
      <c r="K992" s="18">
        <v>0.7342974699</v>
      </c>
      <c r="L992" t="s">
        <v>64</v>
      </c>
      <c r="M992" t="s">
        <v>130</v>
      </c>
      <c r="N992" t="s">
        <v>629</v>
      </c>
      <c r="O992" s="18">
        <v>3.6878121978</v>
      </c>
      <c r="P992" t="s">
        <v>173</v>
      </c>
      <c r="Q992" t="s">
        <v>134</v>
      </c>
      <c r="R992" t="s">
        <v>174</v>
      </c>
      <c r="S992" s="18">
        <v>2.6639680338999998</v>
      </c>
      <c r="T992" t="s">
        <v>469</v>
      </c>
      <c r="U992" t="s">
        <v>130</v>
      </c>
      <c r="V992" t="s">
        <v>470</v>
      </c>
      <c r="W992" s="18">
        <v>3.3343806600999999</v>
      </c>
      <c r="X992" t="s">
        <v>620</v>
      </c>
      <c r="Y992" t="s">
        <v>130</v>
      </c>
      <c r="Z992" t="s">
        <v>621</v>
      </c>
      <c r="AA992" s="18">
        <v>2.6639680338999998</v>
      </c>
      <c r="AB992" t="s">
        <v>591</v>
      </c>
      <c r="AC992" t="s">
        <v>128</v>
      </c>
      <c r="AD992" t="s">
        <v>592</v>
      </c>
      <c r="AE992" s="18">
        <v>0.125133789</v>
      </c>
      <c r="AF992" t="s">
        <v>630</v>
      </c>
      <c r="AG992" t="s">
        <v>143</v>
      </c>
      <c r="AH992" t="s">
        <v>631</v>
      </c>
      <c r="AI992" s="18">
        <v>0.15382457560000001</v>
      </c>
      <c r="AJ992" t="s">
        <v>632</v>
      </c>
      <c r="AK992" t="s">
        <v>134</v>
      </c>
      <c r="AL992" t="s">
        <v>633</v>
      </c>
      <c r="AM992" t="s">
        <v>630</v>
      </c>
      <c r="AN992" t="s">
        <v>143</v>
      </c>
      <c r="AO992" t="s">
        <v>631</v>
      </c>
      <c r="AP992" s="18">
        <v>0.125133789</v>
      </c>
      <c r="AQ992" t="s">
        <v>4218</v>
      </c>
      <c r="AR992" t="b">
        <f>ISNUMBER(SEARCH('Consulta Por Puntos Baloto'!$E$5,B992,1))</f>
        <v>0</v>
      </c>
      <c r="AS992">
        <f t="shared" si="30"/>
        <v>31</v>
      </c>
      <c r="AT992" t="str">
        <f t="shared" si="31"/>
        <v>Punto pago</v>
      </c>
    </row>
    <row r="993" spans="1:46">
      <c r="A993" t="s">
        <v>6140</v>
      </c>
      <c r="B993" t="s">
        <v>6141</v>
      </c>
      <c r="C993" s="18">
        <v>9.2936103300000003E-2</v>
      </c>
      <c r="D993" t="s">
        <v>2696</v>
      </c>
      <c r="E993" t="s">
        <v>128</v>
      </c>
      <c r="F993" t="s">
        <v>2697</v>
      </c>
      <c r="G993" s="18">
        <v>0.40079436330000001</v>
      </c>
      <c r="H993" t="s">
        <v>64</v>
      </c>
      <c r="I993" t="s">
        <v>130</v>
      </c>
      <c r="J993" t="s">
        <v>1028</v>
      </c>
      <c r="K993" s="18">
        <v>0.40079436330000001</v>
      </c>
      <c r="L993" t="s">
        <v>64</v>
      </c>
      <c r="M993" t="s">
        <v>130</v>
      </c>
      <c r="N993" t="s">
        <v>1028</v>
      </c>
      <c r="O993" s="18">
        <v>0.19840703300000001</v>
      </c>
      <c r="P993" t="s">
        <v>6120</v>
      </c>
      <c r="Q993" t="s">
        <v>134</v>
      </c>
      <c r="R993" t="s">
        <v>6121</v>
      </c>
      <c r="S993" s="18">
        <v>3.7409196794000001</v>
      </c>
      <c r="T993" t="s">
        <v>675</v>
      </c>
      <c r="U993" t="s">
        <v>130</v>
      </c>
      <c r="V993" t="s">
        <v>676</v>
      </c>
      <c r="W993" s="18">
        <v>0.4115290325</v>
      </c>
      <c r="X993" t="s">
        <v>64</v>
      </c>
      <c r="Y993" t="s">
        <v>130</v>
      </c>
      <c r="Z993" t="s">
        <v>1011</v>
      </c>
      <c r="AA993" s="18">
        <v>0.48623387150000003</v>
      </c>
      <c r="AB993" t="s">
        <v>2688</v>
      </c>
      <c r="AC993" t="s">
        <v>128</v>
      </c>
      <c r="AD993" t="s">
        <v>2689</v>
      </c>
      <c r="AE993" s="18">
        <v>0.51446499580000005</v>
      </c>
      <c r="AF993" t="s">
        <v>6142</v>
      </c>
      <c r="AG993" t="s">
        <v>143</v>
      </c>
      <c r="AH993" t="s">
        <v>6143</v>
      </c>
      <c r="AI993" s="18">
        <v>0.53497019369999999</v>
      </c>
      <c r="AJ993" t="s">
        <v>6144</v>
      </c>
      <c r="AK993" t="s">
        <v>134</v>
      </c>
      <c r="AL993" t="s">
        <v>6145</v>
      </c>
      <c r="AM993" t="s">
        <v>2696</v>
      </c>
      <c r="AN993" t="s">
        <v>128</v>
      </c>
      <c r="AO993" t="s">
        <v>2697</v>
      </c>
      <c r="AP993" s="18">
        <v>9.2936103300000003E-2</v>
      </c>
      <c r="AQ993" t="s">
        <v>4218</v>
      </c>
      <c r="AR993" t="b">
        <f>ISNUMBER(SEARCH('Consulta Por Puntos Baloto'!$E$5,B993,1))</f>
        <v>0</v>
      </c>
      <c r="AS993">
        <f t="shared" si="30"/>
        <v>3</v>
      </c>
      <c r="AT993" t="str">
        <f t="shared" si="31"/>
        <v>Punto 472</v>
      </c>
    </row>
    <row r="994" spans="1:46">
      <c r="A994" t="s">
        <v>6146</v>
      </c>
      <c r="B994" t="s">
        <v>6147</v>
      </c>
      <c r="C994" s="18">
        <v>9.2936103300000003E-2</v>
      </c>
      <c r="D994" t="s">
        <v>2696</v>
      </c>
      <c r="E994" t="s">
        <v>128</v>
      </c>
      <c r="F994" t="s">
        <v>2697</v>
      </c>
      <c r="G994" s="18">
        <v>0.40079436330000001</v>
      </c>
      <c r="H994" t="s">
        <v>64</v>
      </c>
      <c r="I994" t="s">
        <v>130</v>
      </c>
      <c r="J994" t="s">
        <v>1028</v>
      </c>
      <c r="K994" s="18">
        <v>0.40079436330000001</v>
      </c>
      <c r="L994" t="s">
        <v>64</v>
      </c>
      <c r="M994" t="s">
        <v>130</v>
      </c>
      <c r="N994" t="s">
        <v>1028</v>
      </c>
      <c r="O994" s="18">
        <v>0.19840703300000001</v>
      </c>
      <c r="P994" t="s">
        <v>6120</v>
      </c>
      <c r="Q994" t="s">
        <v>134</v>
      </c>
      <c r="R994" t="s">
        <v>6121</v>
      </c>
      <c r="S994" s="18">
        <v>3.7409196794000001</v>
      </c>
      <c r="T994" t="s">
        <v>675</v>
      </c>
      <c r="U994" t="s">
        <v>130</v>
      </c>
      <c r="V994" t="s">
        <v>676</v>
      </c>
      <c r="W994" s="18">
        <v>0.4115290325</v>
      </c>
      <c r="X994" t="s">
        <v>64</v>
      </c>
      <c r="Y994" t="s">
        <v>130</v>
      </c>
      <c r="Z994" t="s">
        <v>1011</v>
      </c>
      <c r="AA994" s="18">
        <v>0.48623387150000003</v>
      </c>
      <c r="AB994" t="s">
        <v>2688</v>
      </c>
      <c r="AC994" t="s">
        <v>128</v>
      </c>
      <c r="AD994" t="s">
        <v>2689</v>
      </c>
      <c r="AE994" s="18">
        <v>0.51446499580000005</v>
      </c>
      <c r="AF994" t="s">
        <v>6142</v>
      </c>
      <c r="AG994" t="s">
        <v>143</v>
      </c>
      <c r="AH994" t="s">
        <v>6143</v>
      </c>
      <c r="AI994" s="18">
        <v>0.53497019369999999</v>
      </c>
      <c r="AJ994" t="s">
        <v>6144</v>
      </c>
      <c r="AK994" t="s">
        <v>134</v>
      </c>
      <c r="AL994" t="s">
        <v>6145</v>
      </c>
      <c r="AM994" t="s">
        <v>2696</v>
      </c>
      <c r="AN994" t="s">
        <v>128</v>
      </c>
      <c r="AO994" t="s">
        <v>2697</v>
      </c>
      <c r="AP994" s="18">
        <v>9.2936103300000003E-2</v>
      </c>
      <c r="AQ994" t="s">
        <v>123</v>
      </c>
      <c r="AR994" t="b">
        <f>ISNUMBER(SEARCH('Consulta Por Puntos Baloto'!$E$5,B994,1))</f>
        <v>0</v>
      </c>
      <c r="AS994">
        <f t="shared" si="30"/>
        <v>3</v>
      </c>
      <c r="AT994" t="str">
        <f t="shared" si="31"/>
        <v>Punto 472</v>
      </c>
    </row>
    <row r="995" spans="1:46">
      <c r="A995" t="s">
        <v>6148</v>
      </c>
      <c r="B995" t="s">
        <v>6149</v>
      </c>
      <c r="C995" s="18">
        <v>2.3722364795000002</v>
      </c>
      <c r="D995" t="s">
        <v>169</v>
      </c>
      <c r="E995" t="s">
        <v>128</v>
      </c>
      <c r="F995" t="s">
        <v>170</v>
      </c>
      <c r="G995" s="18">
        <v>0.57007061189999997</v>
      </c>
      <c r="H995" t="s">
        <v>2622</v>
      </c>
      <c r="I995" t="s">
        <v>130</v>
      </c>
      <c r="J995" t="s">
        <v>2623</v>
      </c>
      <c r="K995" s="18">
        <v>2.3414394390000002</v>
      </c>
      <c r="L995" t="s">
        <v>64</v>
      </c>
      <c r="M995" t="s">
        <v>130</v>
      </c>
      <c r="N995" t="s">
        <v>2624</v>
      </c>
      <c r="O995" s="18">
        <v>0.88392063799999998</v>
      </c>
      <c r="P995" t="s">
        <v>2625</v>
      </c>
      <c r="Q995" t="s">
        <v>134</v>
      </c>
      <c r="R995" t="s">
        <v>2626</v>
      </c>
      <c r="S995" s="18">
        <v>2.6873248900000002</v>
      </c>
      <c r="T995" t="s">
        <v>311</v>
      </c>
      <c r="U995" t="s">
        <v>130</v>
      </c>
      <c r="V995" t="s">
        <v>312</v>
      </c>
      <c r="W995" s="18">
        <v>1.7746840479999999</v>
      </c>
      <c r="X995" t="s">
        <v>64</v>
      </c>
      <c r="Y995" t="s">
        <v>130</v>
      </c>
      <c r="Z995" t="s">
        <v>2627</v>
      </c>
      <c r="AA995" s="18">
        <v>1.3179192182999999</v>
      </c>
      <c r="AB995" t="s">
        <v>2628</v>
      </c>
      <c r="AC995" t="s">
        <v>128</v>
      </c>
      <c r="AD995" t="s">
        <v>2629</v>
      </c>
      <c r="AE995" s="18">
        <v>0.2208277837</v>
      </c>
      <c r="AF995" t="s">
        <v>4206</v>
      </c>
      <c r="AG995" t="s">
        <v>143</v>
      </c>
      <c r="AH995" t="s">
        <v>4207</v>
      </c>
      <c r="AI995" s="18">
        <v>0.59686785649999996</v>
      </c>
      <c r="AJ995" t="s">
        <v>6150</v>
      </c>
      <c r="AK995" t="s">
        <v>134</v>
      </c>
      <c r="AL995" t="s">
        <v>6151</v>
      </c>
      <c r="AM995" t="s">
        <v>4206</v>
      </c>
      <c r="AN995" t="s">
        <v>143</v>
      </c>
      <c r="AO995" t="s">
        <v>4207</v>
      </c>
      <c r="AP995" s="18">
        <v>0.2208277837</v>
      </c>
      <c r="AQ995" t="s">
        <v>123</v>
      </c>
      <c r="AR995" t="b">
        <f>ISNUMBER(SEARCH('Consulta Por Puntos Baloto'!$E$5,B995,1))</f>
        <v>0</v>
      </c>
      <c r="AS995">
        <f t="shared" si="30"/>
        <v>31</v>
      </c>
      <c r="AT995" t="str">
        <f t="shared" si="31"/>
        <v>Punto pago</v>
      </c>
    </row>
    <row r="996" spans="1:46">
      <c r="A996" t="s">
        <v>6152</v>
      </c>
      <c r="B996" t="s">
        <v>6153</v>
      </c>
      <c r="C996" s="18">
        <v>0.33583341210000001</v>
      </c>
      <c r="D996" t="s">
        <v>786</v>
      </c>
      <c r="E996" t="s">
        <v>128</v>
      </c>
      <c r="F996" t="s">
        <v>787</v>
      </c>
      <c r="G996" s="18">
        <v>0</v>
      </c>
      <c r="H996" t="s">
        <v>675</v>
      </c>
      <c r="I996" t="s">
        <v>130</v>
      </c>
      <c r="J996" t="s">
        <v>788</v>
      </c>
      <c r="K996" s="18">
        <v>1.4582802061</v>
      </c>
      <c r="L996" t="s">
        <v>64</v>
      </c>
      <c r="M996" t="s">
        <v>130</v>
      </c>
      <c r="N996" t="s">
        <v>789</v>
      </c>
      <c r="O996" s="18">
        <v>1.381802024</v>
      </c>
      <c r="P996" t="s">
        <v>1398</v>
      </c>
      <c r="Q996" t="s">
        <v>134</v>
      </c>
      <c r="R996" t="s">
        <v>1399</v>
      </c>
      <c r="S996" s="18">
        <v>0.3273603799</v>
      </c>
      <c r="T996" t="s">
        <v>675</v>
      </c>
      <c r="U996" t="s">
        <v>130</v>
      </c>
      <c r="V996" t="s">
        <v>676</v>
      </c>
      <c r="W996" s="18">
        <v>3.15653485E-2</v>
      </c>
      <c r="X996" t="s">
        <v>64</v>
      </c>
      <c r="Y996" t="s">
        <v>130</v>
      </c>
      <c r="Z996" t="s">
        <v>790</v>
      </c>
      <c r="AA996" s="18">
        <v>0.3273603799</v>
      </c>
      <c r="AB996" t="s">
        <v>791</v>
      </c>
      <c r="AC996" t="s">
        <v>128</v>
      </c>
      <c r="AD996" t="s">
        <v>792</v>
      </c>
      <c r="AE996" s="18">
        <v>0.2645584775</v>
      </c>
      <c r="AF996" t="s">
        <v>6154</v>
      </c>
      <c r="AG996" t="s">
        <v>143</v>
      </c>
      <c r="AH996" t="s">
        <v>6155</v>
      </c>
      <c r="AI996" s="18">
        <v>0.195665011</v>
      </c>
      <c r="AJ996" t="s">
        <v>1402</v>
      </c>
      <c r="AK996" t="s">
        <v>134</v>
      </c>
      <c r="AL996" t="s">
        <v>1403</v>
      </c>
      <c r="AM996" t="s">
        <v>675</v>
      </c>
      <c r="AN996" t="s">
        <v>130</v>
      </c>
      <c r="AO996" t="s">
        <v>788</v>
      </c>
      <c r="AP996" s="18">
        <v>0</v>
      </c>
      <c r="AQ996" t="s">
        <v>123</v>
      </c>
      <c r="AR996" t="b">
        <f>ISNUMBER(SEARCH('Consulta Por Puntos Baloto'!$E$5,B996,1))</f>
        <v>0</v>
      </c>
      <c r="AS996">
        <f t="shared" si="30"/>
        <v>7</v>
      </c>
      <c r="AT996" t="str">
        <f t="shared" si="31"/>
        <v>Cajero automático</v>
      </c>
    </row>
    <row r="997" spans="1:46">
      <c r="A997" t="s">
        <v>6156</v>
      </c>
      <c r="B997" t="s">
        <v>6157</v>
      </c>
      <c r="C997" s="18">
        <v>0.33583341210000001</v>
      </c>
      <c r="D997" t="s">
        <v>786</v>
      </c>
      <c r="E997" t="s">
        <v>128</v>
      </c>
      <c r="F997" t="s">
        <v>787</v>
      </c>
      <c r="G997" s="18">
        <v>0</v>
      </c>
      <c r="H997" t="s">
        <v>675</v>
      </c>
      <c r="I997" t="s">
        <v>130</v>
      </c>
      <c r="J997" t="s">
        <v>788</v>
      </c>
      <c r="K997" s="18">
        <v>1.4582802061</v>
      </c>
      <c r="L997" t="s">
        <v>64</v>
      </c>
      <c r="M997" t="s">
        <v>130</v>
      </c>
      <c r="N997" t="s">
        <v>789</v>
      </c>
      <c r="O997" s="18">
        <v>1.381802024</v>
      </c>
      <c r="P997" t="s">
        <v>1398</v>
      </c>
      <c r="Q997" t="s">
        <v>134</v>
      </c>
      <c r="R997" t="s">
        <v>1399</v>
      </c>
      <c r="S997" s="18">
        <v>0.3273603799</v>
      </c>
      <c r="T997" t="s">
        <v>675</v>
      </c>
      <c r="U997" t="s">
        <v>130</v>
      </c>
      <c r="V997" t="s">
        <v>676</v>
      </c>
      <c r="W997" s="18">
        <v>3.15653485E-2</v>
      </c>
      <c r="X997" t="s">
        <v>64</v>
      </c>
      <c r="Y997" t="s">
        <v>130</v>
      </c>
      <c r="Z997" t="s">
        <v>790</v>
      </c>
      <c r="AA997" s="18">
        <v>0.3273603799</v>
      </c>
      <c r="AB997" t="s">
        <v>791</v>
      </c>
      <c r="AC997" t="s">
        <v>128</v>
      </c>
      <c r="AD997" t="s">
        <v>792</v>
      </c>
      <c r="AE997" s="18">
        <v>0.2645584775</v>
      </c>
      <c r="AF997" t="s">
        <v>6154</v>
      </c>
      <c r="AG997" t="s">
        <v>143</v>
      </c>
      <c r="AH997" t="s">
        <v>6155</v>
      </c>
      <c r="AI997" s="18">
        <v>0.195665011</v>
      </c>
      <c r="AJ997" t="s">
        <v>1402</v>
      </c>
      <c r="AK997" t="s">
        <v>134</v>
      </c>
      <c r="AL997" t="s">
        <v>1403</v>
      </c>
      <c r="AM997" t="s">
        <v>675</v>
      </c>
      <c r="AN997" t="s">
        <v>130</v>
      </c>
      <c r="AO997" t="s">
        <v>788</v>
      </c>
      <c r="AP997" s="18">
        <v>0</v>
      </c>
      <c r="AQ997" t="s">
        <v>123</v>
      </c>
      <c r="AR997" t="b">
        <f>ISNUMBER(SEARCH('Consulta Por Puntos Baloto'!$E$5,B997,1))</f>
        <v>0</v>
      </c>
      <c r="AS997">
        <f t="shared" si="30"/>
        <v>7</v>
      </c>
      <c r="AT997" t="str">
        <f t="shared" si="31"/>
        <v>Cajero automático</v>
      </c>
    </row>
    <row r="998" spans="1:46">
      <c r="A998" t="s">
        <v>6158</v>
      </c>
      <c r="B998" t="s">
        <v>6159</v>
      </c>
      <c r="C998" s="18">
        <v>2.2837254102000002</v>
      </c>
      <c r="D998" t="s">
        <v>2585</v>
      </c>
      <c r="E998" t="s">
        <v>128</v>
      </c>
      <c r="F998" t="s">
        <v>2586</v>
      </c>
      <c r="G998" s="18">
        <v>0.58146598500000002</v>
      </c>
      <c r="H998" t="s">
        <v>2447</v>
      </c>
      <c r="I998" t="s">
        <v>130</v>
      </c>
      <c r="J998" t="s">
        <v>2448</v>
      </c>
      <c r="K998" s="18">
        <v>0.58146598500000002</v>
      </c>
      <c r="L998" t="s">
        <v>2447</v>
      </c>
      <c r="M998" t="s">
        <v>130</v>
      </c>
      <c r="N998" t="s">
        <v>2448</v>
      </c>
      <c r="O998" s="18">
        <v>0.50817200029999998</v>
      </c>
      <c r="P998" t="s">
        <v>2746</v>
      </c>
      <c r="Q998" t="s">
        <v>134</v>
      </c>
      <c r="R998" t="s">
        <v>2747</v>
      </c>
      <c r="S998" s="18">
        <v>1.6293984248</v>
      </c>
      <c r="T998" t="s">
        <v>807</v>
      </c>
      <c r="U998" t="s">
        <v>130</v>
      </c>
      <c r="V998" t="s">
        <v>808</v>
      </c>
      <c r="W998" s="18">
        <v>0.58146598500000002</v>
      </c>
      <c r="X998" t="s">
        <v>2447</v>
      </c>
      <c r="Y998" t="s">
        <v>130</v>
      </c>
      <c r="Z998" t="s">
        <v>2448</v>
      </c>
      <c r="AA998" s="18">
        <v>0.58146598500000002</v>
      </c>
      <c r="AB998" t="s">
        <v>5781</v>
      </c>
      <c r="AC998" t="s">
        <v>128</v>
      </c>
      <c r="AD998" t="s">
        <v>5782</v>
      </c>
      <c r="AE998" s="18">
        <v>0.2060030504</v>
      </c>
      <c r="AF998" t="s">
        <v>6160</v>
      </c>
      <c r="AG998" t="s">
        <v>143</v>
      </c>
      <c r="AH998" t="s">
        <v>6161</v>
      </c>
      <c r="AI998" s="18">
        <v>0.16164540429999999</v>
      </c>
      <c r="AJ998" t="s">
        <v>5785</v>
      </c>
      <c r="AK998" t="s">
        <v>134</v>
      </c>
      <c r="AL998" t="s">
        <v>5786</v>
      </c>
      <c r="AM998" t="s">
        <v>5785</v>
      </c>
      <c r="AN998" t="s">
        <v>134</v>
      </c>
      <c r="AO998" t="s">
        <v>5786</v>
      </c>
      <c r="AP998" s="18">
        <v>0.16164540429999999</v>
      </c>
      <c r="AQ998" t="s">
        <v>123</v>
      </c>
      <c r="AR998" t="b">
        <f>ISNUMBER(SEARCH('Consulta Por Puntos Baloto'!$E$5,B998,1))</f>
        <v>0</v>
      </c>
      <c r="AS998">
        <f t="shared" si="30"/>
        <v>35</v>
      </c>
      <c r="AT998" t="str">
        <f t="shared" si="31"/>
        <v>Punto red</v>
      </c>
    </row>
    <row r="999" spans="1:46">
      <c r="A999" t="s">
        <v>6162</v>
      </c>
      <c r="B999" t="s">
        <v>6163</v>
      </c>
      <c r="C999" s="18">
        <v>0.15224233500000001</v>
      </c>
      <c r="D999" t="s">
        <v>3960</v>
      </c>
      <c r="E999" t="s">
        <v>128</v>
      </c>
      <c r="F999" t="s">
        <v>3961</v>
      </c>
      <c r="G999" s="18">
        <v>9.3686953999999999E-3</v>
      </c>
      <c r="H999" t="s">
        <v>64</v>
      </c>
      <c r="I999" t="s">
        <v>130</v>
      </c>
      <c r="J999" t="s">
        <v>1427</v>
      </c>
      <c r="K999" s="18">
        <v>0.80076076429999998</v>
      </c>
      <c r="L999" t="s">
        <v>64</v>
      </c>
      <c r="M999" t="s">
        <v>130</v>
      </c>
      <c r="N999" t="s">
        <v>3962</v>
      </c>
      <c r="O999" s="18">
        <v>1.3295000058999999</v>
      </c>
      <c r="P999" t="s">
        <v>1425</v>
      </c>
      <c r="Q999" t="s">
        <v>134</v>
      </c>
      <c r="R999" t="s">
        <v>1426</v>
      </c>
      <c r="S999" s="18">
        <v>0.70234481289999995</v>
      </c>
      <c r="T999" t="s">
        <v>1086</v>
      </c>
      <c r="U999" t="s">
        <v>130</v>
      </c>
      <c r="V999" t="s">
        <v>1087</v>
      </c>
      <c r="W999" s="18">
        <v>9.3686953999999999E-3</v>
      </c>
      <c r="X999" t="s">
        <v>64</v>
      </c>
      <c r="Y999" t="s">
        <v>130</v>
      </c>
      <c r="Z999" t="s">
        <v>1427</v>
      </c>
      <c r="AA999" s="18">
        <v>0.68380351559999997</v>
      </c>
      <c r="AB999" t="s">
        <v>3963</v>
      </c>
      <c r="AC999" t="s">
        <v>128</v>
      </c>
      <c r="AD999" t="s">
        <v>3964</v>
      </c>
      <c r="AE999" s="18">
        <v>0.33574488400000002</v>
      </c>
      <c r="AF999" t="s">
        <v>3965</v>
      </c>
      <c r="AG999" t="s">
        <v>143</v>
      </c>
      <c r="AH999" t="s">
        <v>3966</v>
      </c>
      <c r="AI999" s="18">
        <v>0.14592403740000001</v>
      </c>
      <c r="AJ999" t="s">
        <v>3967</v>
      </c>
      <c r="AK999" t="s">
        <v>134</v>
      </c>
      <c r="AL999" t="s">
        <v>3968</v>
      </c>
      <c r="AM999" t="s">
        <v>64</v>
      </c>
      <c r="AN999" t="s">
        <v>130</v>
      </c>
      <c r="AO999" t="s">
        <v>1427</v>
      </c>
      <c r="AP999" s="18">
        <v>9.3686953999999999E-3</v>
      </c>
      <c r="AQ999" t="s">
        <v>123</v>
      </c>
      <c r="AR999" t="b">
        <f>ISNUMBER(SEARCH('Consulta Por Puntos Baloto'!$E$5,B999,1))</f>
        <v>0</v>
      </c>
      <c r="AS999">
        <f t="shared" si="30"/>
        <v>7</v>
      </c>
      <c r="AT999" t="str">
        <f t="shared" si="31"/>
        <v>Cajero automático</v>
      </c>
    </row>
    <row r="1000" spans="1:46">
      <c r="A1000" t="s">
        <v>6164</v>
      </c>
      <c r="B1000" t="s">
        <v>6165</v>
      </c>
      <c r="C1000" s="18">
        <v>1.0237066897</v>
      </c>
      <c r="D1000" t="s">
        <v>4679</v>
      </c>
      <c r="E1000" t="s">
        <v>220</v>
      </c>
      <c r="F1000" t="s">
        <v>4680</v>
      </c>
      <c r="G1000" s="18">
        <v>1.2291108093000001</v>
      </c>
      <c r="H1000" t="s">
        <v>64</v>
      </c>
      <c r="I1000" t="s">
        <v>223</v>
      </c>
      <c r="J1000" t="s">
        <v>6166</v>
      </c>
      <c r="K1000" s="18">
        <v>1.2291108093000001</v>
      </c>
      <c r="L1000" t="s">
        <v>64</v>
      </c>
      <c r="M1000" t="s">
        <v>223</v>
      </c>
      <c r="N1000" t="s">
        <v>6166</v>
      </c>
      <c r="O1000" s="18">
        <v>2.6207005012</v>
      </c>
      <c r="P1000" t="s">
        <v>225</v>
      </c>
      <c r="Q1000" t="s">
        <v>220</v>
      </c>
      <c r="R1000" t="s">
        <v>226</v>
      </c>
      <c r="S1000" s="18">
        <v>4.8856336270999998</v>
      </c>
      <c r="T1000" t="s">
        <v>227</v>
      </c>
      <c r="U1000" t="s">
        <v>228</v>
      </c>
      <c r="V1000" t="s">
        <v>229</v>
      </c>
      <c r="W1000" s="18">
        <v>1.7099751346000001</v>
      </c>
      <c r="X1000" t="s">
        <v>4684</v>
      </c>
      <c r="Y1000" t="s">
        <v>223</v>
      </c>
      <c r="Z1000" t="s">
        <v>4685</v>
      </c>
      <c r="AA1000" s="18">
        <v>1.7152207447000001</v>
      </c>
      <c r="AB1000" s="19" t="s">
        <v>4686</v>
      </c>
      <c r="AC1000" t="s">
        <v>220</v>
      </c>
      <c r="AD1000" t="s">
        <v>4687</v>
      </c>
      <c r="AE1000" s="18">
        <v>0.19126212349999999</v>
      </c>
      <c r="AF1000" t="s">
        <v>6167</v>
      </c>
      <c r="AG1000" t="s">
        <v>220</v>
      </c>
      <c r="AH1000" t="s">
        <v>6168</v>
      </c>
      <c r="AI1000" s="18">
        <v>0.54873293850000004</v>
      </c>
      <c r="AJ1000" t="s">
        <v>6169</v>
      </c>
      <c r="AK1000" t="s">
        <v>220</v>
      </c>
      <c r="AL1000" t="s">
        <v>6170</v>
      </c>
      <c r="AM1000" t="s">
        <v>6167</v>
      </c>
      <c r="AN1000" t="s">
        <v>220</v>
      </c>
      <c r="AO1000" t="s">
        <v>6168</v>
      </c>
      <c r="AP1000" s="18">
        <v>0.19126212349999999</v>
      </c>
      <c r="AQ1000" t="s">
        <v>123</v>
      </c>
      <c r="AR1000" t="b">
        <f>ISNUMBER(SEARCH('Consulta Por Puntos Baloto'!$E$5,B1000,1))</f>
        <v>0</v>
      </c>
      <c r="AS1000">
        <f t="shared" si="30"/>
        <v>31</v>
      </c>
      <c r="AT1000" t="str">
        <f t="shared" si="31"/>
        <v>Punto pago</v>
      </c>
    </row>
    <row r="1001" spans="1:46">
      <c r="A1001" t="s">
        <v>6171</v>
      </c>
      <c r="B1001" t="s">
        <v>6172</v>
      </c>
      <c r="C1001" s="18">
        <v>0.59178288560000003</v>
      </c>
      <c r="D1001" t="s">
        <v>686</v>
      </c>
      <c r="E1001" t="s">
        <v>128</v>
      </c>
      <c r="F1001" t="s">
        <v>687</v>
      </c>
      <c r="G1001" s="18">
        <v>0</v>
      </c>
      <c r="H1001" t="s">
        <v>496</v>
      </c>
      <c r="I1001" t="s">
        <v>130</v>
      </c>
      <c r="J1001" t="s">
        <v>497</v>
      </c>
      <c r="K1001" s="18">
        <v>0.71827185979999997</v>
      </c>
      <c r="L1001" t="s">
        <v>2301</v>
      </c>
      <c r="M1001" t="s">
        <v>130</v>
      </c>
      <c r="N1001" t="s">
        <v>2302</v>
      </c>
      <c r="O1001" s="18">
        <v>0.94321385440000005</v>
      </c>
      <c r="P1001" t="s">
        <v>688</v>
      </c>
      <c r="Q1001" t="s">
        <v>134</v>
      </c>
      <c r="R1001" t="s">
        <v>689</v>
      </c>
      <c r="S1001" s="18">
        <v>0</v>
      </c>
      <c r="T1001" t="s">
        <v>496</v>
      </c>
      <c r="U1001" t="s">
        <v>130</v>
      </c>
      <c r="V1001" t="s">
        <v>497</v>
      </c>
      <c r="W1001" s="18">
        <v>0.43954267089999999</v>
      </c>
      <c r="X1001" t="s">
        <v>2299</v>
      </c>
      <c r="Y1001" t="s">
        <v>130</v>
      </c>
      <c r="Z1001" t="s">
        <v>2300</v>
      </c>
      <c r="AA1001" s="18">
        <v>0.1010541757</v>
      </c>
      <c r="AB1001" s="19" t="s">
        <v>6173</v>
      </c>
      <c r="AC1001" t="s">
        <v>128</v>
      </c>
      <c r="AD1001" s="19" t="s">
        <v>6174</v>
      </c>
      <c r="AE1001" s="18">
        <v>0.54373264899999996</v>
      </c>
      <c r="AF1001" t="s">
        <v>6175</v>
      </c>
      <c r="AG1001" t="s">
        <v>143</v>
      </c>
      <c r="AH1001" t="s">
        <v>6176</v>
      </c>
      <c r="AI1001" s="18">
        <v>0.31258130480000001</v>
      </c>
      <c r="AJ1001" t="s">
        <v>903</v>
      </c>
      <c r="AK1001" t="s">
        <v>134</v>
      </c>
      <c r="AL1001" t="s">
        <v>6177</v>
      </c>
      <c r="AM1001" t="s">
        <v>496</v>
      </c>
      <c r="AN1001" t="s">
        <v>130</v>
      </c>
      <c r="AO1001" t="s">
        <v>497</v>
      </c>
      <c r="AP1001" s="18">
        <v>0</v>
      </c>
      <c r="AQ1001" t="s">
        <v>123</v>
      </c>
      <c r="AR1001" t="b">
        <f>ISNUMBER(SEARCH('Consulta Por Puntos Baloto'!$E$5,B1001,1))</f>
        <v>0</v>
      </c>
      <c r="AS1001">
        <f t="shared" si="30"/>
        <v>7</v>
      </c>
      <c r="AT1001" t="str">
        <f t="shared" si="31"/>
        <v>Cajero automático</v>
      </c>
    </row>
    <row r="1002" spans="1:46">
      <c r="A1002" t="s">
        <v>6171</v>
      </c>
      <c r="B1002" t="s">
        <v>6172</v>
      </c>
      <c r="C1002" s="18">
        <v>0.59178288560000003</v>
      </c>
      <c r="D1002" t="s">
        <v>686</v>
      </c>
      <c r="E1002" t="s">
        <v>128</v>
      </c>
      <c r="F1002" t="s">
        <v>687</v>
      </c>
      <c r="G1002" s="18">
        <v>0</v>
      </c>
      <c r="H1002" t="s">
        <v>496</v>
      </c>
      <c r="I1002" t="s">
        <v>130</v>
      </c>
      <c r="J1002" t="s">
        <v>497</v>
      </c>
      <c r="K1002" s="18">
        <v>0.71827185979999997</v>
      </c>
      <c r="L1002" t="s">
        <v>2301</v>
      </c>
      <c r="M1002" t="s">
        <v>130</v>
      </c>
      <c r="N1002" t="s">
        <v>2302</v>
      </c>
      <c r="O1002" s="18">
        <v>0.94321385440000005</v>
      </c>
      <c r="P1002" t="s">
        <v>688</v>
      </c>
      <c r="Q1002" t="s">
        <v>134</v>
      </c>
      <c r="R1002" t="s">
        <v>689</v>
      </c>
      <c r="S1002" s="18">
        <v>0</v>
      </c>
      <c r="T1002" t="s">
        <v>496</v>
      </c>
      <c r="U1002" t="s">
        <v>130</v>
      </c>
      <c r="V1002" t="s">
        <v>497</v>
      </c>
      <c r="W1002" s="18">
        <v>0.43954267089999999</v>
      </c>
      <c r="X1002" t="s">
        <v>2299</v>
      </c>
      <c r="Y1002" t="s">
        <v>130</v>
      </c>
      <c r="Z1002" t="s">
        <v>2300</v>
      </c>
      <c r="AA1002" s="18">
        <v>0.1010541757</v>
      </c>
      <c r="AB1002" s="19" t="s">
        <v>6173</v>
      </c>
      <c r="AC1002" t="s">
        <v>128</v>
      </c>
      <c r="AD1002" s="19" t="s">
        <v>6174</v>
      </c>
      <c r="AE1002" s="18">
        <v>0.54373264899999996</v>
      </c>
      <c r="AF1002" t="s">
        <v>6175</v>
      </c>
      <c r="AG1002" t="s">
        <v>143</v>
      </c>
      <c r="AH1002" t="s">
        <v>6176</v>
      </c>
      <c r="AI1002" s="18">
        <v>0.31258130480000001</v>
      </c>
      <c r="AJ1002" t="s">
        <v>903</v>
      </c>
      <c r="AK1002" t="s">
        <v>134</v>
      </c>
      <c r="AL1002" t="s">
        <v>6177</v>
      </c>
      <c r="AM1002" t="s">
        <v>496</v>
      </c>
      <c r="AN1002" t="s">
        <v>130</v>
      </c>
      <c r="AO1002" t="s">
        <v>497</v>
      </c>
      <c r="AP1002" s="18">
        <v>0</v>
      </c>
      <c r="AQ1002" t="s">
        <v>123</v>
      </c>
      <c r="AR1002" t="b">
        <f>ISNUMBER(SEARCH('Consulta Por Puntos Baloto'!$E$5,B1002,1))</f>
        <v>0</v>
      </c>
      <c r="AS1002">
        <f t="shared" si="30"/>
        <v>7</v>
      </c>
      <c r="AT1002" t="str">
        <f t="shared" si="31"/>
        <v>Cajero automático</v>
      </c>
    </row>
    <row r="1003" spans="1:46">
      <c r="A1003" t="s">
        <v>6178</v>
      </c>
      <c r="B1003" t="s">
        <v>6179</v>
      </c>
      <c r="C1003" s="18">
        <v>2.3273129387</v>
      </c>
      <c r="D1003" t="s">
        <v>1689</v>
      </c>
      <c r="E1003" t="s">
        <v>1690</v>
      </c>
      <c r="F1003" t="s">
        <v>1691</v>
      </c>
      <c r="G1003" s="18">
        <v>1.1531510623000001</v>
      </c>
      <c r="H1003" t="s">
        <v>64</v>
      </c>
      <c r="I1003" t="s">
        <v>114</v>
      </c>
      <c r="J1003" t="s">
        <v>3347</v>
      </c>
      <c r="K1003" s="18">
        <v>71.1497487595</v>
      </c>
      <c r="L1003" t="s">
        <v>64</v>
      </c>
      <c r="M1003" t="s">
        <v>130</v>
      </c>
      <c r="N1003" t="s">
        <v>132</v>
      </c>
      <c r="O1003" s="18">
        <v>71.035180683799993</v>
      </c>
      <c r="P1003" t="s">
        <v>133</v>
      </c>
      <c r="Q1003" t="s">
        <v>134</v>
      </c>
      <c r="R1003" t="s">
        <v>135</v>
      </c>
      <c r="S1003" s="18">
        <v>71.939191334900002</v>
      </c>
      <c r="T1003" t="s">
        <v>136</v>
      </c>
      <c r="U1003" t="s">
        <v>130</v>
      </c>
      <c r="V1003" t="s">
        <v>137</v>
      </c>
      <c r="W1003" s="18">
        <v>2.0159760700000001E-2</v>
      </c>
      <c r="X1003" t="s">
        <v>3348</v>
      </c>
      <c r="Y1003" t="s">
        <v>114</v>
      </c>
      <c r="Z1003" t="s">
        <v>3349</v>
      </c>
      <c r="AA1003" s="18">
        <v>2.1666861400000001E-2</v>
      </c>
      <c r="AB1003" s="19" t="s">
        <v>3348</v>
      </c>
      <c r="AC1003" t="s">
        <v>1690</v>
      </c>
      <c r="AD1003" s="19" t="s">
        <v>5358</v>
      </c>
      <c r="AE1003" s="18">
        <v>1.86985756E-2</v>
      </c>
      <c r="AF1003" t="s">
        <v>6180</v>
      </c>
      <c r="AG1003" t="s">
        <v>1690</v>
      </c>
      <c r="AH1003" t="s">
        <v>6181</v>
      </c>
      <c r="AI1003" s="18">
        <v>2.0743992900000001E-2</v>
      </c>
      <c r="AJ1003" t="s">
        <v>6182</v>
      </c>
      <c r="AK1003" t="s">
        <v>1690</v>
      </c>
      <c r="AL1003" t="s">
        <v>6183</v>
      </c>
      <c r="AM1003" t="s">
        <v>6180</v>
      </c>
      <c r="AN1003" t="s">
        <v>1690</v>
      </c>
      <c r="AO1003" t="s">
        <v>6181</v>
      </c>
      <c r="AP1003" s="18">
        <v>1.86985756E-2</v>
      </c>
      <c r="AQ1003" t="s">
        <v>123</v>
      </c>
      <c r="AR1003" t="b">
        <f>ISNUMBER(SEARCH('Consulta Por Puntos Baloto'!$E$5,B1003,1))</f>
        <v>0</v>
      </c>
      <c r="AS1003">
        <f t="shared" si="30"/>
        <v>31</v>
      </c>
      <c r="AT1003" t="str">
        <f t="shared" si="31"/>
        <v>Punto pago</v>
      </c>
    </row>
    <row r="1004" spans="1:46">
      <c r="A1004" t="s">
        <v>6184</v>
      </c>
      <c r="B1004" t="s">
        <v>6185</v>
      </c>
      <c r="C1004" s="18">
        <v>1.5730722247</v>
      </c>
      <c r="D1004" t="s">
        <v>169</v>
      </c>
      <c r="E1004" t="s">
        <v>128</v>
      </c>
      <c r="F1004" t="s">
        <v>170</v>
      </c>
      <c r="G1004" s="18">
        <v>0.14153735040000001</v>
      </c>
      <c r="H1004" t="s">
        <v>64</v>
      </c>
      <c r="I1004" t="s">
        <v>130</v>
      </c>
      <c r="J1004" t="s">
        <v>175</v>
      </c>
      <c r="K1004" s="18">
        <v>1.6818986091000001</v>
      </c>
      <c r="L1004" t="s">
        <v>64</v>
      </c>
      <c r="M1004" t="s">
        <v>130</v>
      </c>
      <c r="N1004" t="s">
        <v>172</v>
      </c>
      <c r="O1004" s="18">
        <v>0.2843791698</v>
      </c>
      <c r="P1004" t="s">
        <v>173</v>
      </c>
      <c r="Q1004" t="s">
        <v>134</v>
      </c>
      <c r="R1004" t="s">
        <v>174</v>
      </c>
      <c r="S1004" s="18">
        <v>0.33635089639999999</v>
      </c>
      <c r="T1004" t="s">
        <v>64</v>
      </c>
      <c r="U1004" t="s">
        <v>130</v>
      </c>
      <c r="V1004" t="s">
        <v>171</v>
      </c>
      <c r="W1004" s="18">
        <v>0.1115935512</v>
      </c>
      <c r="X1004" t="s">
        <v>64</v>
      </c>
      <c r="Y1004" t="s">
        <v>130</v>
      </c>
      <c r="Z1004" t="s">
        <v>175</v>
      </c>
      <c r="AA1004" s="18">
        <v>0.38820085650000002</v>
      </c>
      <c r="AB1004" t="s">
        <v>176</v>
      </c>
      <c r="AC1004" t="s">
        <v>128</v>
      </c>
      <c r="AD1004" t="s">
        <v>177</v>
      </c>
      <c r="AE1004" s="18">
        <v>0.29551665430000001</v>
      </c>
      <c r="AF1004" t="s">
        <v>6186</v>
      </c>
      <c r="AG1004" t="s">
        <v>143</v>
      </c>
      <c r="AH1004" t="s">
        <v>6187</v>
      </c>
      <c r="AI1004" s="18">
        <v>4.0553976300000003E-2</v>
      </c>
      <c r="AJ1004" t="s">
        <v>6188</v>
      </c>
      <c r="AK1004" t="s">
        <v>134</v>
      </c>
      <c r="AL1004" t="s">
        <v>6189</v>
      </c>
      <c r="AM1004" t="s">
        <v>6188</v>
      </c>
      <c r="AN1004" t="s">
        <v>134</v>
      </c>
      <c r="AO1004" t="s">
        <v>6189</v>
      </c>
      <c r="AP1004" s="18">
        <v>4.0553976300000003E-2</v>
      </c>
      <c r="AQ1004" t="s">
        <v>123</v>
      </c>
      <c r="AR1004" t="b">
        <f>ISNUMBER(SEARCH('Consulta Por Puntos Baloto'!$E$5,B1004,1))</f>
        <v>0</v>
      </c>
      <c r="AS1004">
        <f t="shared" si="30"/>
        <v>35</v>
      </c>
      <c r="AT1004" t="str">
        <f t="shared" si="31"/>
        <v>Punto red</v>
      </c>
    </row>
    <row r="1005" spans="1:46">
      <c r="A1005" t="s">
        <v>6190</v>
      </c>
      <c r="B1005" t="s">
        <v>6191</v>
      </c>
      <c r="C1005" s="18">
        <v>0.37468365549999999</v>
      </c>
      <c r="D1005" t="s">
        <v>986</v>
      </c>
      <c r="E1005" t="s">
        <v>128</v>
      </c>
      <c r="F1005" t="s">
        <v>987</v>
      </c>
      <c r="G1005" s="18">
        <v>3.44311832E-2</v>
      </c>
      <c r="H1005" t="s">
        <v>64</v>
      </c>
      <c r="I1005" t="s">
        <v>130</v>
      </c>
      <c r="J1005" t="s">
        <v>6192</v>
      </c>
      <c r="K1005" s="18">
        <v>0.28890803929999997</v>
      </c>
      <c r="L1005" t="s">
        <v>990</v>
      </c>
      <c r="M1005" t="s">
        <v>130</v>
      </c>
      <c r="N1005" t="s">
        <v>991</v>
      </c>
      <c r="O1005" s="18">
        <v>1.3517322645000001</v>
      </c>
      <c r="P1005" t="s">
        <v>992</v>
      </c>
      <c r="Q1005" t="s">
        <v>134</v>
      </c>
      <c r="R1005" t="s">
        <v>993</v>
      </c>
      <c r="S1005" s="18">
        <v>2.1288554770000001</v>
      </c>
      <c r="T1005" t="s">
        <v>675</v>
      </c>
      <c r="U1005" t="s">
        <v>130</v>
      </c>
      <c r="V1005" t="s">
        <v>676</v>
      </c>
      <c r="W1005" s="18">
        <v>0.38204352549999998</v>
      </c>
      <c r="X1005" t="s">
        <v>64</v>
      </c>
      <c r="Y1005" t="s">
        <v>130</v>
      </c>
      <c r="Z1005" t="s">
        <v>677</v>
      </c>
      <c r="AA1005" s="18">
        <v>0.28890803929999997</v>
      </c>
      <c r="AB1005" t="s">
        <v>2790</v>
      </c>
      <c r="AC1005" t="s">
        <v>128</v>
      </c>
      <c r="AD1005" t="s">
        <v>2791</v>
      </c>
      <c r="AE1005" s="18">
        <v>0.20502152360000001</v>
      </c>
      <c r="AF1005" t="s">
        <v>2792</v>
      </c>
      <c r="AG1005" t="s">
        <v>143</v>
      </c>
      <c r="AH1005" t="s">
        <v>2793</v>
      </c>
      <c r="AI1005" s="18">
        <v>0.26559671950000002</v>
      </c>
      <c r="AJ1005" t="s">
        <v>6193</v>
      </c>
      <c r="AK1005" t="s">
        <v>134</v>
      </c>
      <c r="AL1005" t="s">
        <v>6194</v>
      </c>
      <c r="AM1005" t="s">
        <v>64</v>
      </c>
      <c r="AN1005" t="s">
        <v>130</v>
      </c>
      <c r="AO1005" t="s">
        <v>6192</v>
      </c>
      <c r="AP1005" s="18">
        <v>3.44311832E-2</v>
      </c>
      <c r="AQ1005" t="s">
        <v>123</v>
      </c>
      <c r="AR1005" t="b">
        <f>ISNUMBER(SEARCH('Consulta Por Puntos Baloto'!$E$5,B1005,1))</f>
        <v>0</v>
      </c>
      <c r="AS1005">
        <f t="shared" si="30"/>
        <v>7</v>
      </c>
      <c r="AT1005" t="str">
        <f t="shared" si="31"/>
        <v>Cajero automático</v>
      </c>
    </row>
    <row r="1006" spans="1:46">
      <c r="A1006" t="s">
        <v>6195</v>
      </c>
      <c r="B1006" t="s">
        <v>6196</v>
      </c>
      <c r="C1006" s="18">
        <v>0.53224858370000006</v>
      </c>
      <c r="D1006" t="s">
        <v>6132</v>
      </c>
      <c r="E1006" t="s">
        <v>128</v>
      </c>
      <c r="F1006" t="s">
        <v>6133</v>
      </c>
      <c r="G1006" s="18">
        <v>0.28416616140000001</v>
      </c>
      <c r="H1006" t="s">
        <v>64</v>
      </c>
      <c r="I1006" t="s">
        <v>130</v>
      </c>
      <c r="J1006" t="s">
        <v>6197</v>
      </c>
      <c r="K1006" s="18">
        <v>0.45645285899999999</v>
      </c>
      <c r="L1006" t="s">
        <v>990</v>
      </c>
      <c r="M1006" t="s">
        <v>130</v>
      </c>
      <c r="N1006" t="s">
        <v>991</v>
      </c>
      <c r="O1006" s="18">
        <v>1.1891470299</v>
      </c>
      <c r="P1006" t="s">
        <v>992</v>
      </c>
      <c r="Q1006" t="s">
        <v>134</v>
      </c>
      <c r="R1006" t="s">
        <v>993</v>
      </c>
      <c r="S1006" s="18">
        <v>2.7793590506000001</v>
      </c>
      <c r="T1006" t="s">
        <v>675</v>
      </c>
      <c r="U1006" t="s">
        <v>130</v>
      </c>
      <c r="V1006" t="s">
        <v>676</v>
      </c>
      <c r="W1006" s="18">
        <v>0.28416616140000001</v>
      </c>
      <c r="X1006" t="s">
        <v>64</v>
      </c>
      <c r="Y1006" t="s">
        <v>130</v>
      </c>
      <c r="Z1006" t="s">
        <v>6197</v>
      </c>
      <c r="AA1006" s="18">
        <v>0.3557681506</v>
      </c>
      <c r="AB1006" t="s">
        <v>5803</v>
      </c>
      <c r="AC1006" t="s">
        <v>128</v>
      </c>
      <c r="AD1006" t="s">
        <v>5804</v>
      </c>
      <c r="AE1006" s="18">
        <v>0.60058879399999998</v>
      </c>
      <c r="AF1006" t="s">
        <v>5805</v>
      </c>
      <c r="AG1006" t="s">
        <v>143</v>
      </c>
      <c r="AH1006" t="s">
        <v>5806</v>
      </c>
      <c r="AI1006" s="18">
        <v>0.24277992910000001</v>
      </c>
      <c r="AJ1006" t="s">
        <v>349</v>
      </c>
      <c r="AK1006" t="s">
        <v>134</v>
      </c>
      <c r="AL1006" t="s">
        <v>6198</v>
      </c>
      <c r="AM1006" t="s">
        <v>349</v>
      </c>
      <c r="AN1006" t="s">
        <v>134</v>
      </c>
      <c r="AO1006" t="s">
        <v>6198</v>
      </c>
      <c r="AP1006" s="18">
        <v>0.24277992910000001</v>
      </c>
      <c r="AQ1006" t="s">
        <v>123</v>
      </c>
      <c r="AR1006" t="b">
        <f>ISNUMBER(SEARCH('Consulta Por Puntos Baloto'!$E$5,B1006,1))</f>
        <v>0</v>
      </c>
      <c r="AS1006">
        <f t="shared" si="30"/>
        <v>35</v>
      </c>
      <c r="AT1006" t="str">
        <f t="shared" si="31"/>
        <v>Punto red</v>
      </c>
    </row>
    <row r="1007" spans="1:46">
      <c r="A1007" t="s">
        <v>6199</v>
      </c>
      <c r="B1007" t="s">
        <v>6200</v>
      </c>
      <c r="C1007" s="18">
        <v>0.19626615689999999</v>
      </c>
      <c r="D1007" t="s">
        <v>6201</v>
      </c>
      <c r="E1007" t="s">
        <v>62</v>
      </c>
      <c r="F1007" t="s">
        <v>6202</v>
      </c>
      <c r="G1007" s="18">
        <v>0.87529279140000005</v>
      </c>
      <c r="H1007" t="s">
        <v>64</v>
      </c>
      <c r="I1007" t="s">
        <v>65</v>
      </c>
      <c r="J1007" t="s">
        <v>6203</v>
      </c>
      <c r="K1007" s="18">
        <v>1.1748459658999999</v>
      </c>
      <c r="L1007" t="s">
        <v>4403</v>
      </c>
      <c r="M1007" t="s">
        <v>65</v>
      </c>
      <c r="N1007" t="s">
        <v>4404</v>
      </c>
      <c r="O1007" s="18">
        <v>7.1314063028000003</v>
      </c>
      <c r="P1007" t="s">
        <v>67</v>
      </c>
      <c r="Q1007" t="s">
        <v>62</v>
      </c>
      <c r="R1007" t="s">
        <v>68</v>
      </c>
      <c r="S1007" s="18">
        <v>2.2431069286</v>
      </c>
      <c r="T1007" t="s">
        <v>69</v>
      </c>
      <c r="U1007" t="s">
        <v>65</v>
      </c>
      <c r="V1007" t="s">
        <v>70</v>
      </c>
      <c r="W1007" s="18">
        <v>2.3956909149999999</v>
      </c>
      <c r="X1007" t="s">
        <v>64</v>
      </c>
      <c r="Y1007" t="s">
        <v>65</v>
      </c>
      <c r="Z1007" t="s">
        <v>6204</v>
      </c>
      <c r="AA1007" s="18">
        <v>0.97850929109999996</v>
      </c>
      <c r="AB1007" t="s">
        <v>73</v>
      </c>
      <c r="AC1007" t="s">
        <v>62</v>
      </c>
      <c r="AD1007" t="s">
        <v>74</v>
      </c>
      <c r="AE1007" s="18">
        <v>0.2052489042</v>
      </c>
      <c r="AF1007" t="s">
        <v>6205</v>
      </c>
      <c r="AG1007" t="s">
        <v>62</v>
      </c>
      <c r="AH1007" t="s">
        <v>6206</v>
      </c>
      <c r="AI1007" s="18">
        <v>0.1857810832</v>
      </c>
      <c r="AJ1007" t="s">
        <v>6207</v>
      </c>
      <c r="AK1007" t="s">
        <v>62</v>
      </c>
      <c r="AL1007" t="s">
        <v>6208</v>
      </c>
      <c r="AM1007" t="s">
        <v>6207</v>
      </c>
      <c r="AN1007" t="s">
        <v>62</v>
      </c>
      <c r="AO1007" t="s">
        <v>6208</v>
      </c>
      <c r="AP1007" s="18">
        <v>0.1857810832</v>
      </c>
      <c r="AQ1007" t="s">
        <v>123</v>
      </c>
      <c r="AR1007" t="b">
        <f>ISNUMBER(SEARCH('Consulta Por Puntos Baloto'!$E$5,B1007,1))</f>
        <v>0</v>
      </c>
      <c r="AS1007">
        <f t="shared" si="30"/>
        <v>35</v>
      </c>
      <c r="AT1007" t="str">
        <f t="shared" si="31"/>
        <v>Punto red</v>
      </c>
    </row>
    <row r="1008" spans="1:46">
      <c r="A1008" t="s">
        <v>6209</v>
      </c>
      <c r="B1008" t="s">
        <v>6210</v>
      </c>
      <c r="C1008" s="18">
        <v>2.3646744132999999</v>
      </c>
      <c r="D1008" t="s">
        <v>5599</v>
      </c>
      <c r="E1008" t="s">
        <v>5600</v>
      </c>
      <c r="F1008" t="s">
        <v>5601</v>
      </c>
      <c r="G1008" s="18">
        <v>0.1015388384</v>
      </c>
      <c r="H1008" t="s">
        <v>64</v>
      </c>
      <c r="I1008" t="s">
        <v>223</v>
      </c>
      <c r="J1008" t="s">
        <v>6211</v>
      </c>
      <c r="K1008" s="18">
        <v>0.1015388384</v>
      </c>
      <c r="L1008" t="s">
        <v>64</v>
      </c>
      <c r="M1008" t="s">
        <v>223</v>
      </c>
      <c r="N1008" t="s">
        <v>6211</v>
      </c>
      <c r="O1008" s="18">
        <v>4.6054349369000001</v>
      </c>
      <c r="P1008" t="s">
        <v>4100</v>
      </c>
      <c r="Q1008" t="s">
        <v>4101</v>
      </c>
      <c r="R1008" t="s">
        <v>4102</v>
      </c>
      <c r="S1008" s="18">
        <v>2.3077353500000002</v>
      </c>
      <c r="T1008" t="s">
        <v>227</v>
      </c>
      <c r="U1008" t="s">
        <v>228</v>
      </c>
      <c r="V1008" t="s">
        <v>229</v>
      </c>
      <c r="W1008" s="18">
        <v>2.0021506800000002</v>
      </c>
      <c r="X1008" t="s">
        <v>64</v>
      </c>
      <c r="Y1008" t="s">
        <v>228</v>
      </c>
      <c r="Z1008" t="s">
        <v>4012</v>
      </c>
      <c r="AA1008" s="18">
        <v>1.5712387899</v>
      </c>
      <c r="AB1008" t="s">
        <v>6212</v>
      </c>
      <c r="AC1008" t="s">
        <v>5600</v>
      </c>
      <c r="AD1008" t="s">
        <v>6213</v>
      </c>
      <c r="AE1008" s="18">
        <v>1.1086976544</v>
      </c>
      <c r="AF1008" t="s">
        <v>6214</v>
      </c>
      <c r="AG1008" t="s">
        <v>220</v>
      </c>
      <c r="AH1008" t="s">
        <v>6215</v>
      </c>
      <c r="AI1008" s="18">
        <v>1.9928597842</v>
      </c>
      <c r="AJ1008" t="s">
        <v>6216</v>
      </c>
      <c r="AK1008" t="s">
        <v>220</v>
      </c>
      <c r="AL1008" t="s">
        <v>6217</v>
      </c>
      <c r="AM1008" t="s">
        <v>64</v>
      </c>
      <c r="AN1008" t="s">
        <v>223</v>
      </c>
      <c r="AO1008" t="s">
        <v>6211</v>
      </c>
      <c r="AP1008" s="18">
        <v>0.1015388384</v>
      </c>
      <c r="AQ1008" t="s">
        <v>123</v>
      </c>
      <c r="AR1008" t="b">
        <f>ISNUMBER(SEARCH('Consulta Por Puntos Baloto'!$E$5,B1008,1))</f>
        <v>0</v>
      </c>
      <c r="AS1008">
        <f t="shared" si="30"/>
        <v>7</v>
      </c>
      <c r="AT1008" t="str">
        <f t="shared" si="31"/>
        <v>Cajero automático</v>
      </c>
    </row>
    <row r="1009" spans="1:46">
      <c r="A1009" t="s">
        <v>6209</v>
      </c>
      <c r="B1009" t="s">
        <v>6210</v>
      </c>
      <c r="C1009" s="18">
        <v>2.3646744132999999</v>
      </c>
      <c r="D1009" t="s">
        <v>5599</v>
      </c>
      <c r="E1009" t="s">
        <v>5600</v>
      </c>
      <c r="F1009" t="s">
        <v>5601</v>
      </c>
      <c r="G1009" s="18">
        <v>0.1015388384</v>
      </c>
      <c r="H1009" t="s">
        <v>64</v>
      </c>
      <c r="I1009" t="s">
        <v>223</v>
      </c>
      <c r="J1009" t="s">
        <v>6211</v>
      </c>
      <c r="K1009" s="18">
        <v>0.1015388384</v>
      </c>
      <c r="L1009" t="s">
        <v>64</v>
      </c>
      <c r="M1009" t="s">
        <v>223</v>
      </c>
      <c r="N1009" t="s">
        <v>6211</v>
      </c>
      <c r="O1009" s="18">
        <v>4.6054349369000001</v>
      </c>
      <c r="P1009" t="s">
        <v>4100</v>
      </c>
      <c r="Q1009" t="s">
        <v>4101</v>
      </c>
      <c r="R1009" t="s">
        <v>4102</v>
      </c>
      <c r="S1009" s="18">
        <v>2.3077353500000002</v>
      </c>
      <c r="T1009" t="s">
        <v>227</v>
      </c>
      <c r="U1009" t="s">
        <v>228</v>
      </c>
      <c r="V1009" t="s">
        <v>229</v>
      </c>
      <c r="W1009" s="18">
        <v>2.0021506800000002</v>
      </c>
      <c r="X1009" t="s">
        <v>64</v>
      </c>
      <c r="Y1009" t="s">
        <v>228</v>
      </c>
      <c r="Z1009" t="s">
        <v>4012</v>
      </c>
      <c r="AA1009" s="18">
        <v>1.5712387899</v>
      </c>
      <c r="AB1009" t="s">
        <v>6212</v>
      </c>
      <c r="AC1009" t="s">
        <v>5600</v>
      </c>
      <c r="AD1009" t="s">
        <v>6213</v>
      </c>
      <c r="AE1009" s="18">
        <v>1.1086976544</v>
      </c>
      <c r="AF1009" t="s">
        <v>6214</v>
      </c>
      <c r="AG1009" t="s">
        <v>220</v>
      </c>
      <c r="AH1009" t="s">
        <v>6215</v>
      </c>
      <c r="AI1009" s="18">
        <v>1.9928597842</v>
      </c>
      <c r="AJ1009" t="s">
        <v>6216</v>
      </c>
      <c r="AK1009" t="s">
        <v>220</v>
      </c>
      <c r="AL1009" t="s">
        <v>6217</v>
      </c>
      <c r="AM1009" t="s">
        <v>64</v>
      </c>
      <c r="AN1009" t="s">
        <v>223</v>
      </c>
      <c r="AO1009" t="s">
        <v>6211</v>
      </c>
      <c r="AP1009" s="18">
        <v>0.1015388384</v>
      </c>
      <c r="AQ1009" t="s">
        <v>123</v>
      </c>
      <c r="AR1009" t="b">
        <f>ISNUMBER(SEARCH('Consulta Por Puntos Baloto'!$E$5,B1009,1))</f>
        <v>0</v>
      </c>
      <c r="AS1009">
        <f t="shared" si="30"/>
        <v>7</v>
      </c>
      <c r="AT1009" t="str">
        <f t="shared" si="31"/>
        <v>Cajero automático</v>
      </c>
    </row>
    <row r="1010" spans="1:46">
      <c r="A1010" t="s">
        <v>6218</v>
      </c>
      <c r="B1010" t="s">
        <v>6219</v>
      </c>
      <c r="C1010" s="18">
        <v>2.291116809</v>
      </c>
      <c r="D1010" t="s">
        <v>2444</v>
      </c>
      <c r="E1010" t="s">
        <v>128</v>
      </c>
      <c r="F1010" t="s">
        <v>2445</v>
      </c>
      <c r="G1010" s="18">
        <v>0.42685881260000003</v>
      </c>
      <c r="H1010" t="s">
        <v>64</v>
      </c>
      <c r="I1010" t="s">
        <v>130</v>
      </c>
      <c r="J1010" t="s">
        <v>2446</v>
      </c>
      <c r="K1010" s="18">
        <v>0.9447980762</v>
      </c>
      <c r="L1010" t="s">
        <v>64</v>
      </c>
      <c r="M1010" t="s">
        <v>130</v>
      </c>
      <c r="N1010" t="s">
        <v>804</v>
      </c>
      <c r="O1010" s="18">
        <v>1.723913338</v>
      </c>
      <c r="P1010" t="s">
        <v>2746</v>
      </c>
      <c r="Q1010" t="s">
        <v>134</v>
      </c>
      <c r="R1010" t="s">
        <v>2747</v>
      </c>
      <c r="S1010" s="18">
        <v>1.8116281012</v>
      </c>
      <c r="T1010" t="s">
        <v>807</v>
      </c>
      <c r="U1010" t="s">
        <v>130</v>
      </c>
      <c r="V1010" t="s">
        <v>808</v>
      </c>
      <c r="W1010" s="18">
        <v>1.3335919338</v>
      </c>
      <c r="X1010" t="s">
        <v>2447</v>
      </c>
      <c r="Y1010" t="s">
        <v>130</v>
      </c>
      <c r="Z1010" t="s">
        <v>2448</v>
      </c>
      <c r="AA1010" s="18">
        <v>1.1292548966</v>
      </c>
      <c r="AB1010" t="s">
        <v>810</v>
      </c>
      <c r="AC1010" t="s">
        <v>128</v>
      </c>
      <c r="AD1010" t="s">
        <v>811</v>
      </c>
      <c r="AE1010" s="18">
        <v>0.98274814170000002</v>
      </c>
      <c r="AF1010" t="s">
        <v>1029</v>
      </c>
      <c r="AG1010" t="s">
        <v>143</v>
      </c>
      <c r="AH1010" t="s">
        <v>6220</v>
      </c>
      <c r="AI1010" s="18">
        <v>0.30159378339999998</v>
      </c>
      <c r="AJ1010" t="s">
        <v>6221</v>
      </c>
      <c r="AK1010" t="s">
        <v>134</v>
      </c>
      <c r="AL1010" t="s">
        <v>6222</v>
      </c>
      <c r="AM1010" t="s">
        <v>6221</v>
      </c>
      <c r="AN1010" t="s">
        <v>134</v>
      </c>
      <c r="AO1010" t="s">
        <v>6222</v>
      </c>
      <c r="AP1010" s="18">
        <v>0.30159378339999998</v>
      </c>
      <c r="AQ1010" t="s">
        <v>4218</v>
      </c>
      <c r="AR1010" t="b">
        <f>ISNUMBER(SEARCH('Consulta Por Puntos Baloto'!$E$5,B1010,1))</f>
        <v>0</v>
      </c>
      <c r="AS1010">
        <f t="shared" si="30"/>
        <v>35</v>
      </c>
      <c r="AT1010" t="str">
        <f t="shared" si="31"/>
        <v>Punto red</v>
      </c>
    </row>
    <row r="1011" spans="1:46">
      <c r="A1011" t="s">
        <v>6223</v>
      </c>
      <c r="B1011" t="s">
        <v>6224</v>
      </c>
      <c r="C1011" s="18">
        <v>1.9696333987000001</v>
      </c>
      <c r="D1011" t="s">
        <v>5599</v>
      </c>
      <c r="E1011" t="s">
        <v>5600</v>
      </c>
      <c r="F1011" t="s">
        <v>5601</v>
      </c>
      <c r="G1011" s="18">
        <v>0.2210329858</v>
      </c>
      <c r="H1011" t="s">
        <v>64</v>
      </c>
      <c r="I1011" t="s">
        <v>223</v>
      </c>
      <c r="J1011" t="s">
        <v>6225</v>
      </c>
      <c r="K1011" s="18">
        <v>0.2210329858</v>
      </c>
      <c r="L1011" t="s">
        <v>64</v>
      </c>
      <c r="M1011" t="s">
        <v>223</v>
      </c>
      <c r="N1011" t="s">
        <v>6225</v>
      </c>
      <c r="O1011" s="18">
        <v>3.7615338078999998</v>
      </c>
      <c r="P1011" t="s">
        <v>4100</v>
      </c>
      <c r="Q1011" t="s">
        <v>4101</v>
      </c>
      <c r="R1011" t="s">
        <v>4102</v>
      </c>
      <c r="S1011" s="18">
        <v>1.554793673</v>
      </c>
      <c r="T1011" t="s">
        <v>227</v>
      </c>
      <c r="U1011" t="s">
        <v>228</v>
      </c>
      <c r="V1011" t="s">
        <v>229</v>
      </c>
      <c r="W1011" s="18">
        <v>1.2950687342</v>
      </c>
      <c r="X1011" t="s">
        <v>64</v>
      </c>
      <c r="Y1011" t="s">
        <v>5603</v>
      </c>
      <c r="Z1011" t="s">
        <v>5604</v>
      </c>
      <c r="AA1011" s="18">
        <v>1.4438903894999999</v>
      </c>
      <c r="AB1011" t="s">
        <v>6226</v>
      </c>
      <c r="AC1011" t="s">
        <v>220</v>
      </c>
      <c r="AD1011" t="s">
        <v>6227</v>
      </c>
      <c r="AE1011" s="18">
        <v>6.2165063299999997E-2</v>
      </c>
      <c r="AF1011" t="s">
        <v>6228</v>
      </c>
      <c r="AG1011" t="s">
        <v>220</v>
      </c>
      <c r="AH1011" t="s">
        <v>6229</v>
      </c>
      <c r="AI1011" s="18">
        <v>1.285814067</v>
      </c>
      <c r="AJ1011" t="s">
        <v>6230</v>
      </c>
      <c r="AK1011" t="s">
        <v>4101</v>
      </c>
      <c r="AL1011" t="s">
        <v>6231</v>
      </c>
      <c r="AM1011" t="s">
        <v>6228</v>
      </c>
      <c r="AN1011" t="s">
        <v>220</v>
      </c>
      <c r="AO1011" t="s">
        <v>6229</v>
      </c>
      <c r="AP1011" s="18">
        <v>6.2165063299999997E-2</v>
      </c>
      <c r="AQ1011" t="s">
        <v>123</v>
      </c>
      <c r="AR1011" t="b">
        <f>ISNUMBER(SEARCH('Consulta Por Puntos Baloto'!$E$5,B1011,1))</f>
        <v>0</v>
      </c>
      <c r="AS1011">
        <f t="shared" si="30"/>
        <v>31</v>
      </c>
      <c r="AT1011" t="str">
        <f t="shared" si="31"/>
        <v>Punto pago</v>
      </c>
    </row>
    <row r="1012" spans="1:46">
      <c r="A1012" t="s">
        <v>6232</v>
      </c>
      <c r="B1012" t="s">
        <v>6233</v>
      </c>
      <c r="C1012" s="18">
        <v>0.31367965149999999</v>
      </c>
      <c r="D1012" t="s">
        <v>202</v>
      </c>
      <c r="E1012" t="s">
        <v>128</v>
      </c>
      <c r="F1012" t="s">
        <v>203</v>
      </c>
      <c r="G1012" s="18">
        <v>0.84764946919999995</v>
      </c>
      <c r="H1012" t="s">
        <v>64</v>
      </c>
      <c r="I1012" t="s">
        <v>130</v>
      </c>
      <c r="J1012" t="s">
        <v>204</v>
      </c>
      <c r="K1012" s="18">
        <v>1.0084902322</v>
      </c>
      <c r="L1012" t="s">
        <v>64</v>
      </c>
      <c r="M1012" t="s">
        <v>130</v>
      </c>
      <c r="N1012" t="s">
        <v>789</v>
      </c>
      <c r="O1012" s="18">
        <v>0.76558302349999996</v>
      </c>
      <c r="P1012" t="s">
        <v>1398</v>
      </c>
      <c r="Q1012" t="s">
        <v>134</v>
      </c>
      <c r="R1012" t="s">
        <v>1399</v>
      </c>
      <c r="S1012" s="18">
        <v>1.0704937381999999</v>
      </c>
      <c r="T1012" t="s">
        <v>675</v>
      </c>
      <c r="U1012" t="s">
        <v>130</v>
      </c>
      <c r="V1012" t="s">
        <v>676</v>
      </c>
      <c r="W1012" s="18">
        <v>1.1533795316</v>
      </c>
      <c r="X1012" t="s">
        <v>64</v>
      </c>
      <c r="Y1012" t="s">
        <v>130</v>
      </c>
      <c r="Z1012" t="s">
        <v>790</v>
      </c>
      <c r="AA1012" s="18">
        <v>0.91147763479999999</v>
      </c>
      <c r="AB1012" t="s">
        <v>210</v>
      </c>
      <c r="AC1012" t="s">
        <v>128</v>
      </c>
      <c r="AD1012" t="s">
        <v>211</v>
      </c>
      <c r="AE1012" s="18">
        <v>0.39627759229999998</v>
      </c>
      <c r="AF1012" t="s">
        <v>6234</v>
      </c>
      <c r="AG1012" t="s">
        <v>143</v>
      </c>
      <c r="AH1012" t="s">
        <v>6235</v>
      </c>
      <c r="AI1012" s="18">
        <v>0.21156591729999999</v>
      </c>
      <c r="AJ1012" t="s">
        <v>1073</v>
      </c>
      <c r="AK1012" t="s">
        <v>134</v>
      </c>
      <c r="AL1012" t="s">
        <v>1074</v>
      </c>
      <c r="AM1012" t="s">
        <v>1073</v>
      </c>
      <c r="AN1012" t="s">
        <v>134</v>
      </c>
      <c r="AO1012" t="s">
        <v>1074</v>
      </c>
      <c r="AP1012" s="18">
        <v>0.21156591729999999</v>
      </c>
      <c r="AQ1012" t="s">
        <v>123</v>
      </c>
      <c r="AR1012" t="b">
        <f>ISNUMBER(SEARCH('Consulta Por Puntos Baloto'!$E$5,B1012,1))</f>
        <v>0</v>
      </c>
      <c r="AS1012">
        <f t="shared" si="30"/>
        <v>35</v>
      </c>
      <c r="AT1012" t="str">
        <f t="shared" si="31"/>
        <v>Punto red</v>
      </c>
    </row>
    <row r="1013" spans="1:46">
      <c r="A1013" t="s">
        <v>6236</v>
      </c>
      <c r="B1013" t="s">
        <v>6237</v>
      </c>
      <c r="C1013" s="18">
        <v>5.2627173478999998</v>
      </c>
      <c r="D1013" t="s">
        <v>4805</v>
      </c>
      <c r="E1013" t="s">
        <v>3972</v>
      </c>
      <c r="F1013" t="s">
        <v>4806</v>
      </c>
      <c r="G1013" s="18">
        <v>3.0682372167</v>
      </c>
      <c r="H1013" t="s">
        <v>64</v>
      </c>
      <c r="I1013" t="s">
        <v>3974</v>
      </c>
      <c r="J1013" t="s">
        <v>6238</v>
      </c>
      <c r="K1013" s="18">
        <v>6.4151683078000001</v>
      </c>
      <c r="L1013" t="s">
        <v>64</v>
      </c>
      <c r="M1013" t="s">
        <v>3974</v>
      </c>
      <c r="N1013" t="s">
        <v>4331</v>
      </c>
      <c r="O1013" s="18">
        <v>3.9857802737000001</v>
      </c>
      <c r="P1013" t="s">
        <v>5791</v>
      </c>
      <c r="Q1013" t="s">
        <v>3972</v>
      </c>
      <c r="R1013" t="s">
        <v>5792</v>
      </c>
      <c r="S1013" s="18">
        <v>471.55848650109999</v>
      </c>
      <c r="T1013" t="s">
        <v>85</v>
      </c>
      <c r="U1013" t="s">
        <v>86</v>
      </c>
      <c r="V1013" t="s">
        <v>87</v>
      </c>
      <c r="W1013" s="18">
        <v>3.7047301398000001</v>
      </c>
      <c r="X1013" t="s">
        <v>64</v>
      </c>
      <c r="Y1013" t="s">
        <v>3974</v>
      </c>
      <c r="Z1013" t="s">
        <v>5793</v>
      </c>
      <c r="AA1013" s="18">
        <v>3.8641666854999999</v>
      </c>
      <c r="AB1013" s="19" t="s">
        <v>5789</v>
      </c>
      <c r="AC1013" t="s">
        <v>3972</v>
      </c>
      <c r="AD1013" t="s">
        <v>5794</v>
      </c>
      <c r="AE1013" s="18">
        <v>0.42641349830000003</v>
      </c>
      <c r="AF1013" t="s">
        <v>6239</v>
      </c>
      <c r="AG1013" t="s">
        <v>3972</v>
      </c>
      <c r="AH1013" t="s">
        <v>6240</v>
      </c>
      <c r="AI1013" s="18">
        <v>1.1885413644</v>
      </c>
      <c r="AJ1013" t="s">
        <v>6241</v>
      </c>
      <c r="AK1013" t="s">
        <v>3972</v>
      </c>
      <c r="AL1013" t="s">
        <v>6242</v>
      </c>
      <c r="AM1013" t="s">
        <v>6239</v>
      </c>
      <c r="AN1013" t="s">
        <v>3972</v>
      </c>
      <c r="AO1013" t="s">
        <v>6240</v>
      </c>
      <c r="AP1013" s="18">
        <v>0.42641349830000003</v>
      </c>
      <c r="AQ1013" t="s">
        <v>123</v>
      </c>
      <c r="AR1013" t="b">
        <f>ISNUMBER(SEARCH('Consulta Por Puntos Baloto'!$E$5,B1013,1))</f>
        <v>0</v>
      </c>
      <c r="AS1013">
        <f t="shared" si="30"/>
        <v>31</v>
      </c>
      <c r="AT1013" t="str">
        <f t="shared" si="31"/>
        <v>Punto pago</v>
      </c>
    </row>
    <row r="1014" spans="1:46">
      <c r="A1014" t="s">
        <v>6243</v>
      </c>
      <c r="B1014" t="s">
        <v>6244</v>
      </c>
      <c r="C1014" s="18">
        <v>0.54111028080000001</v>
      </c>
      <c r="D1014" t="s">
        <v>4329</v>
      </c>
      <c r="E1014" t="s">
        <v>3972</v>
      </c>
      <c r="F1014" t="s">
        <v>4330</v>
      </c>
      <c r="G1014" s="18">
        <v>0</v>
      </c>
      <c r="H1014" t="s">
        <v>64</v>
      </c>
      <c r="I1014" t="s">
        <v>3974</v>
      </c>
      <c r="J1014" t="s">
        <v>4331</v>
      </c>
      <c r="K1014" s="18">
        <v>0</v>
      </c>
      <c r="L1014" t="s">
        <v>64</v>
      </c>
      <c r="M1014" t="s">
        <v>3974</v>
      </c>
      <c r="N1014" t="s">
        <v>4331</v>
      </c>
      <c r="O1014" s="18">
        <v>0.49429735740000003</v>
      </c>
      <c r="P1014" t="s">
        <v>4332</v>
      </c>
      <c r="Q1014" t="s">
        <v>3972</v>
      </c>
      <c r="R1014" t="s">
        <v>4333</v>
      </c>
      <c r="S1014" s="18">
        <v>467.33591791660001</v>
      </c>
      <c r="T1014" t="s">
        <v>85</v>
      </c>
      <c r="U1014" t="s">
        <v>86</v>
      </c>
      <c r="V1014" t="s">
        <v>87</v>
      </c>
      <c r="W1014" s="18">
        <v>1.2403919404999999</v>
      </c>
      <c r="X1014" t="s">
        <v>3979</v>
      </c>
      <c r="Y1014" t="s">
        <v>3974</v>
      </c>
      <c r="Z1014" t="s">
        <v>3980</v>
      </c>
      <c r="AA1014" s="18">
        <v>0.64332921740000004</v>
      </c>
      <c r="AB1014" t="s">
        <v>4334</v>
      </c>
      <c r="AC1014" t="s">
        <v>3972</v>
      </c>
      <c r="AD1014" t="s">
        <v>4335</v>
      </c>
      <c r="AE1014" s="18">
        <v>0.2422564049</v>
      </c>
      <c r="AF1014" t="s">
        <v>6245</v>
      </c>
      <c r="AG1014" t="s">
        <v>3972</v>
      </c>
      <c r="AH1014" t="s">
        <v>6246</v>
      </c>
      <c r="AI1014" s="18">
        <v>0.44697174540000001</v>
      </c>
      <c r="AJ1014" t="s">
        <v>6247</v>
      </c>
      <c r="AK1014" t="s">
        <v>3972</v>
      </c>
      <c r="AL1014" t="s">
        <v>6248</v>
      </c>
      <c r="AM1014" t="s">
        <v>64</v>
      </c>
      <c r="AN1014" t="s">
        <v>3974</v>
      </c>
      <c r="AO1014" t="s">
        <v>4331</v>
      </c>
      <c r="AP1014" s="18">
        <v>0</v>
      </c>
      <c r="AQ1014" t="s">
        <v>4218</v>
      </c>
      <c r="AR1014" t="b">
        <f>ISNUMBER(SEARCH('Consulta Por Puntos Baloto'!$E$5,B1014,1))</f>
        <v>0</v>
      </c>
      <c r="AS1014">
        <f t="shared" si="30"/>
        <v>7</v>
      </c>
      <c r="AT1014" t="str">
        <f t="shared" si="31"/>
        <v>Cajero automático</v>
      </c>
    </row>
    <row r="1015" spans="1:46">
      <c r="A1015" t="s">
        <v>6243</v>
      </c>
      <c r="B1015" t="s">
        <v>6244</v>
      </c>
      <c r="C1015" s="18">
        <v>0.54111028080000001</v>
      </c>
      <c r="D1015" t="s">
        <v>4329</v>
      </c>
      <c r="E1015" t="s">
        <v>3972</v>
      </c>
      <c r="F1015" t="s">
        <v>4330</v>
      </c>
      <c r="G1015" s="18">
        <v>0</v>
      </c>
      <c r="H1015" t="s">
        <v>64</v>
      </c>
      <c r="I1015" t="s">
        <v>3974</v>
      </c>
      <c r="J1015" t="s">
        <v>4331</v>
      </c>
      <c r="K1015" s="18">
        <v>0</v>
      </c>
      <c r="L1015" t="s">
        <v>64</v>
      </c>
      <c r="M1015" t="s">
        <v>3974</v>
      </c>
      <c r="N1015" t="s">
        <v>4331</v>
      </c>
      <c r="O1015" s="18">
        <v>0.49429735740000003</v>
      </c>
      <c r="P1015" t="s">
        <v>4332</v>
      </c>
      <c r="Q1015" t="s">
        <v>3972</v>
      </c>
      <c r="R1015" t="s">
        <v>4333</v>
      </c>
      <c r="S1015" s="18">
        <v>467.33591791660001</v>
      </c>
      <c r="T1015" t="s">
        <v>85</v>
      </c>
      <c r="U1015" t="s">
        <v>86</v>
      </c>
      <c r="V1015" t="s">
        <v>87</v>
      </c>
      <c r="W1015" s="18">
        <v>1.2403919404999999</v>
      </c>
      <c r="X1015" t="s">
        <v>3979</v>
      </c>
      <c r="Y1015" t="s">
        <v>3974</v>
      </c>
      <c r="Z1015" t="s">
        <v>3980</v>
      </c>
      <c r="AA1015" s="18">
        <v>0.64332921740000004</v>
      </c>
      <c r="AB1015" t="s">
        <v>4334</v>
      </c>
      <c r="AC1015" t="s">
        <v>3972</v>
      </c>
      <c r="AD1015" t="s">
        <v>4335</v>
      </c>
      <c r="AE1015" s="18">
        <v>0.2422564049</v>
      </c>
      <c r="AF1015" t="s">
        <v>6245</v>
      </c>
      <c r="AG1015" t="s">
        <v>3972</v>
      </c>
      <c r="AH1015" t="s">
        <v>6246</v>
      </c>
      <c r="AI1015" s="18">
        <v>0.44697174540000001</v>
      </c>
      <c r="AJ1015" t="s">
        <v>6247</v>
      </c>
      <c r="AK1015" t="s">
        <v>3972</v>
      </c>
      <c r="AL1015" t="s">
        <v>6248</v>
      </c>
      <c r="AM1015" t="s">
        <v>64</v>
      </c>
      <c r="AN1015" t="s">
        <v>3974</v>
      </c>
      <c r="AO1015" t="s">
        <v>4331</v>
      </c>
      <c r="AP1015" s="18">
        <v>0</v>
      </c>
      <c r="AQ1015" t="s">
        <v>4218</v>
      </c>
      <c r="AR1015" t="b">
        <f>ISNUMBER(SEARCH('Consulta Por Puntos Baloto'!$E$5,B1015,1))</f>
        <v>0</v>
      </c>
      <c r="AS1015">
        <f t="shared" si="30"/>
        <v>7</v>
      </c>
      <c r="AT1015" t="str">
        <f t="shared" si="31"/>
        <v>Cajero automático</v>
      </c>
    </row>
    <row r="1016" spans="1:46">
      <c r="A1016" t="s">
        <v>6249</v>
      </c>
      <c r="B1016" t="s">
        <v>6250</v>
      </c>
      <c r="C1016" s="18">
        <v>1.3439324397000001</v>
      </c>
      <c r="D1016" t="s">
        <v>2585</v>
      </c>
      <c r="E1016" t="s">
        <v>128</v>
      </c>
      <c r="F1016" t="s">
        <v>2586</v>
      </c>
      <c r="G1016" s="18">
        <v>1.0423503283</v>
      </c>
      <c r="H1016" t="s">
        <v>2622</v>
      </c>
      <c r="I1016" t="s">
        <v>130</v>
      </c>
      <c r="J1016" t="s">
        <v>2623</v>
      </c>
      <c r="K1016" s="18">
        <v>1.0920779472</v>
      </c>
      <c r="L1016" t="s">
        <v>64</v>
      </c>
      <c r="M1016" t="s">
        <v>130</v>
      </c>
      <c r="N1016" t="s">
        <v>2624</v>
      </c>
      <c r="O1016" s="18">
        <v>0.58724021839999996</v>
      </c>
      <c r="P1016" t="s">
        <v>2625</v>
      </c>
      <c r="Q1016" t="s">
        <v>134</v>
      </c>
      <c r="R1016" t="s">
        <v>2626</v>
      </c>
      <c r="S1016" s="18">
        <v>1.5012479659</v>
      </c>
      <c r="T1016" t="s">
        <v>311</v>
      </c>
      <c r="U1016" t="s">
        <v>130</v>
      </c>
      <c r="V1016" t="s">
        <v>312</v>
      </c>
      <c r="W1016" s="18">
        <v>1.5012479659</v>
      </c>
      <c r="X1016" t="s">
        <v>64</v>
      </c>
      <c r="Y1016" t="s">
        <v>130</v>
      </c>
      <c r="Z1016" t="s">
        <v>2659</v>
      </c>
      <c r="AA1016" s="18">
        <v>0.1025726991</v>
      </c>
      <c r="AB1016" t="s">
        <v>2628</v>
      </c>
      <c r="AC1016" t="s">
        <v>128</v>
      </c>
      <c r="AD1016" t="s">
        <v>2629</v>
      </c>
      <c r="AE1016" s="18">
        <v>0.4590353767</v>
      </c>
      <c r="AF1016" t="s">
        <v>6251</v>
      </c>
      <c r="AG1016" t="s">
        <v>143</v>
      </c>
      <c r="AH1016" t="s">
        <v>6252</v>
      </c>
      <c r="AI1016" s="18">
        <v>0.55683110960000004</v>
      </c>
      <c r="AJ1016" t="s">
        <v>349</v>
      </c>
      <c r="AK1016" t="s">
        <v>134</v>
      </c>
      <c r="AL1016" t="s">
        <v>3953</v>
      </c>
      <c r="AM1016" t="s">
        <v>873</v>
      </c>
      <c r="AN1016" t="s">
        <v>128</v>
      </c>
      <c r="AO1016" t="s">
        <v>2629</v>
      </c>
      <c r="AP1016" s="18">
        <v>0.1025726991</v>
      </c>
      <c r="AQ1016" t="s">
        <v>123</v>
      </c>
      <c r="AR1016" t="b">
        <f>ISNUMBER(SEARCH('Consulta Por Puntos Baloto'!$E$5,B1016,1))</f>
        <v>0</v>
      </c>
      <c r="AS1016">
        <f t="shared" si="30"/>
        <v>27</v>
      </c>
      <c r="AT1016" t="str">
        <f t="shared" si="31"/>
        <v>Oficina física</v>
      </c>
    </row>
    <row r="1017" spans="1:46">
      <c r="A1017" t="s">
        <v>6253</v>
      </c>
      <c r="B1017" t="s">
        <v>6254</v>
      </c>
      <c r="C1017" s="18">
        <v>66.725834077200005</v>
      </c>
      <c r="D1017" t="s">
        <v>4663</v>
      </c>
      <c r="E1017" t="s">
        <v>4664</v>
      </c>
      <c r="F1017" t="s">
        <v>4665</v>
      </c>
      <c r="G1017" s="18">
        <v>87.636920286500001</v>
      </c>
      <c r="H1017" t="s">
        <v>64</v>
      </c>
      <c r="I1017" t="s">
        <v>4008</v>
      </c>
      <c r="J1017" t="s">
        <v>4009</v>
      </c>
      <c r="K1017" s="18">
        <v>88.045143851800006</v>
      </c>
      <c r="L1017" t="s">
        <v>4010</v>
      </c>
      <c r="M1017" t="s">
        <v>4008</v>
      </c>
      <c r="N1017" t="s">
        <v>4011</v>
      </c>
      <c r="O1017" s="18">
        <v>108.69161057479999</v>
      </c>
      <c r="P1017" t="s">
        <v>4052</v>
      </c>
      <c r="Q1017" t="s">
        <v>4053</v>
      </c>
      <c r="R1017" t="s">
        <v>4054</v>
      </c>
      <c r="S1017" s="18">
        <v>111.3941274932</v>
      </c>
      <c r="T1017" t="s">
        <v>227</v>
      </c>
      <c r="U1017" t="s">
        <v>228</v>
      </c>
      <c r="V1017" t="s">
        <v>229</v>
      </c>
      <c r="W1017" s="18">
        <v>107.5496224907</v>
      </c>
      <c r="X1017" t="s">
        <v>64</v>
      </c>
      <c r="Y1017" t="s">
        <v>4055</v>
      </c>
      <c r="Z1017" t="s">
        <v>4056</v>
      </c>
      <c r="AA1017" s="18">
        <v>87.625386714200005</v>
      </c>
      <c r="AB1017" s="19" t="s">
        <v>4013</v>
      </c>
      <c r="AC1017" t="s">
        <v>4014</v>
      </c>
      <c r="AD1017" t="s">
        <v>4015</v>
      </c>
      <c r="AE1017" s="18">
        <v>0.1046813055</v>
      </c>
      <c r="AF1017" t="s">
        <v>6255</v>
      </c>
      <c r="AG1017" t="s">
        <v>6256</v>
      </c>
      <c r="AH1017" t="s">
        <v>6257</v>
      </c>
      <c r="AI1017" s="18">
        <v>22.929983233800002</v>
      </c>
      <c r="AJ1017" t="s">
        <v>6258</v>
      </c>
      <c r="AK1017" t="s">
        <v>4020</v>
      </c>
      <c r="AL1017" t="s">
        <v>6259</v>
      </c>
      <c r="AM1017" t="s">
        <v>6255</v>
      </c>
      <c r="AN1017" t="s">
        <v>6256</v>
      </c>
      <c r="AO1017" t="s">
        <v>6257</v>
      </c>
      <c r="AP1017" s="18">
        <v>0.1046813055</v>
      </c>
      <c r="AQ1017" t="s">
        <v>123</v>
      </c>
      <c r="AR1017" t="b">
        <f>ISNUMBER(SEARCH('Consulta Por Puntos Baloto'!$E$5,B1017,1))</f>
        <v>0</v>
      </c>
      <c r="AS1017">
        <f t="shared" si="30"/>
        <v>31</v>
      </c>
      <c r="AT1017" t="str">
        <f t="shared" si="31"/>
        <v>Punto pago</v>
      </c>
    </row>
    <row r="1018" spans="1:46">
      <c r="A1018" t="s">
        <v>6260</v>
      </c>
      <c r="B1018" t="s">
        <v>6261</v>
      </c>
      <c r="C1018" s="18">
        <v>46.470926928700003</v>
      </c>
      <c r="D1018" t="s">
        <v>5029</v>
      </c>
      <c r="E1018" t="s">
        <v>5030</v>
      </c>
      <c r="F1018" t="s">
        <v>5031</v>
      </c>
      <c r="G1018" s="18">
        <v>93.180623843299998</v>
      </c>
      <c r="H1018" t="s">
        <v>64</v>
      </c>
      <c r="I1018" t="s">
        <v>3993</v>
      </c>
      <c r="J1018" t="s">
        <v>3995</v>
      </c>
      <c r="K1018" s="18">
        <v>93.180623843299998</v>
      </c>
      <c r="L1018" t="s">
        <v>64</v>
      </c>
      <c r="M1018" t="s">
        <v>3993</v>
      </c>
      <c r="N1018" t="s">
        <v>3995</v>
      </c>
      <c r="O1018" s="18">
        <v>94.616771863899999</v>
      </c>
      <c r="P1018" t="s">
        <v>3996</v>
      </c>
      <c r="Q1018" t="s">
        <v>3991</v>
      </c>
      <c r="R1018" t="s">
        <v>3997</v>
      </c>
      <c r="S1018" s="18">
        <v>354.16108434789999</v>
      </c>
      <c r="T1018" t="s">
        <v>85</v>
      </c>
      <c r="U1018" t="s">
        <v>86</v>
      </c>
      <c r="V1018" t="s">
        <v>87</v>
      </c>
      <c r="W1018" s="18">
        <v>116.5294043796</v>
      </c>
      <c r="X1018" t="s">
        <v>64</v>
      </c>
      <c r="Y1018" t="s">
        <v>3998</v>
      </c>
      <c r="Z1018" t="s">
        <v>3999</v>
      </c>
      <c r="AA1018" s="18">
        <v>94.238224483699994</v>
      </c>
      <c r="AB1018" t="s">
        <v>4000</v>
      </c>
      <c r="AC1018" t="s">
        <v>3991</v>
      </c>
      <c r="AD1018" t="s">
        <v>4001</v>
      </c>
      <c r="AE1018" s="18">
        <v>3.1771589000000001E-3</v>
      </c>
      <c r="AF1018" t="s">
        <v>6262</v>
      </c>
      <c r="AG1018" t="s">
        <v>6263</v>
      </c>
      <c r="AH1018" t="s">
        <v>6264</v>
      </c>
      <c r="AI1018" s="18">
        <v>5.6378818900000002E-2</v>
      </c>
      <c r="AJ1018" t="s">
        <v>6265</v>
      </c>
      <c r="AK1018" t="s">
        <v>6263</v>
      </c>
      <c r="AL1018" t="s">
        <v>6266</v>
      </c>
      <c r="AM1018" t="s">
        <v>6262</v>
      </c>
      <c r="AN1018" t="s">
        <v>6263</v>
      </c>
      <c r="AO1018" t="s">
        <v>6264</v>
      </c>
      <c r="AP1018" s="18">
        <v>3.1771589000000001E-3</v>
      </c>
      <c r="AQ1018" t="s">
        <v>123</v>
      </c>
      <c r="AR1018" t="b">
        <f>ISNUMBER(SEARCH('Consulta Por Puntos Baloto'!$E$5,B1018,1))</f>
        <v>0</v>
      </c>
      <c r="AS1018">
        <f t="shared" si="30"/>
        <v>31</v>
      </c>
      <c r="AT1018" t="str">
        <f t="shared" si="31"/>
        <v>Punto pago</v>
      </c>
    </row>
    <row r="1019" spans="1:46">
      <c r="A1019" t="s">
        <v>6267</v>
      </c>
      <c r="B1019" t="s">
        <v>6268</v>
      </c>
      <c r="C1019" s="18">
        <v>44.137767152599999</v>
      </c>
      <c r="D1019" t="s">
        <v>4973</v>
      </c>
      <c r="E1019" t="s">
        <v>301</v>
      </c>
      <c r="F1019" t="s">
        <v>4974</v>
      </c>
      <c r="G1019" s="18">
        <v>44.144234167900002</v>
      </c>
      <c r="H1019" t="s">
        <v>64</v>
      </c>
      <c r="I1019" t="s">
        <v>294</v>
      </c>
      <c r="J1019" t="s">
        <v>4975</v>
      </c>
      <c r="K1019" s="18">
        <v>44.668870917200003</v>
      </c>
      <c r="L1019" t="s">
        <v>64</v>
      </c>
      <c r="M1019" t="s">
        <v>294</v>
      </c>
      <c r="N1019" t="s">
        <v>295</v>
      </c>
      <c r="O1019" s="18">
        <v>61.743273680900003</v>
      </c>
      <c r="P1019" t="s">
        <v>4516</v>
      </c>
      <c r="Q1019" t="s">
        <v>4517</v>
      </c>
      <c r="R1019" t="s">
        <v>4518</v>
      </c>
      <c r="S1019" s="18">
        <v>110.7394423101</v>
      </c>
      <c r="T1019" t="s">
        <v>311</v>
      </c>
      <c r="U1019" t="s">
        <v>130</v>
      </c>
      <c r="V1019" t="s">
        <v>312</v>
      </c>
      <c r="W1019" s="18">
        <v>85.335963930800006</v>
      </c>
      <c r="X1019" t="s">
        <v>64</v>
      </c>
      <c r="Y1019" t="s">
        <v>4519</v>
      </c>
      <c r="Z1019" t="s">
        <v>4520</v>
      </c>
      <c r="AA1019" s="18">
        <v>44.119361140400002</v>
      </c>
      <c r="AB1019" t="s">
        <v>300</v>
      </c>
      <c r="AC1019" t="s">
        <v>301</v>
      </c>
      <c r="AD1019" t="s">
        <v>302</v>
      </c>
      <c r="AE1019" s="18">
        <v>4.2407348800000001E-2</v>
      </c>
      <c r="AF1019" t="s">
        <v>6269</v>
      </c>
      <c r="AG1019" t="s">
        <v>6270</v>
      </c>
      <c r="AH1019" t="s">
        <v>6271</v>
      </c>
      <c r="AI1019" s="18">
        <v>2.03931319E-2</v>
      </c>
      <c r="AJ1019" t="s">
        <v>6272</v>
      </c>
      <c r="AK1019" t="s">
        <v>6270</v>
      </c>
      <c r="AL1019" t="s">
        <v>6273</v>
      </c>
      <c r="AM1019" t="s">
        <v>6272</v>
      </c>
      <c r="AN1019" t="s">
        <v>6270</v>
      </c>
      <c r="AO1019" t="s">
        <v>6273</v>
      </c>
      <c r="AP1019" s="18">
        <v>2.03931319E-2</v>
      </c>
      <c r="AQ1019" t="e">
        <v>#N/A</v>
      </c>
      <c r="AR1019" t="b">
        <f>ISNUMBER(SEARCH('Consulta Por Puntos Baloto'!$E$5,B1019,1))</f>
        <v>0</v>
      </c>
      <c r="AS1019">
        <f t="shared" si="30"/>
        <v>35</v>
      </c>
      <c r="AT1019" t="str">
        <f t="shared" si="31"/>
        <v>Punto red</v>
      </c>
    </row>
    <row r="1020" spans="1:46">
      <c r="A1020" t="s">
        <v>6274</v>
      </c>
      <c r="B1020" t="s">
        <v>6275</v>
      </c>
      <c r="C1020" s="18">
        <v>7.5723898799999995E-2</v>
      </c>
      <c r="D1020" t="s">
        <v>4853</v>
      </c>
      <c r="E1020" t="s">
        <v>4854</v>
      </c>
      <c r="F1020" t="s">
        <v>4855</v>
      </c>
      <c r="G1020" s="18">
        <v>62.1947455675</v>
      </c>
      <c r="H1020" t="s">
        <v>64</v>
      </c>
      <c r="I1020" t="s">
        <v>86</v>
      </c>
      <c r="J1020" t="s">
        <v>413</v>
      </c>
      <c r="K1020" s="18">
        <v>62.1947455675</v>
      </c>
      <c r="L1020" t="s">
        <v>64</v>
      </c>
      <c r="M1020" t="s">
        <v>86</v>
      </c>
      <c r="N1020" t="s">
        <v>413</v>
      </c>
      <c r="O1020" s="18">
        <v>17.056293114700001</v>
      </c>
      <c r="P1020" t="s">
        <v>414</v>
      </c>
      <c r="Q1020" t="s">
        <v>411</v>
      </c>
      <c r="R1020" t="s">
        <v>415</v>
      </c>
      <c r="S1020" s="18">
        <v>74.761598191999994</v>
      </c>
      <c r="T1020" t="s">
        <v>85</v>
      </c>
      <c r="U1020" t="s">
        <v>86</v>
      </c>
      <c r="V1020" t="s">
        <v>87</v>
      </c>
      <c r="W1020" s="18">
        <v>72.2340126908</v>
      </c>
      <c r="X1020" t="s">
        <v>64</v>
      </c>
      <c r="Y1020" t="s">
        <v>86</v>
      </c>
      <c r="Z1020" t="s">
        <v>299</v>
      </c>
      <c r="AA1020" s="18">
        <v>72.251290253199997</v>
      </c>
      <c r="AB1020" s="19" t="s">
        <v>361</v>
      </c>
      <c r="AC1020" t="s">
        <v>83</v>
      </c>
      <c r="AD1020" s="19" t="s">
        <v>362</v>
      </c>
      <c r="AE1020" s="18">
        <v>7.3066936299999996E-2</v>
      </c>
      <c r="AF1020" t="s">
        <v>6276</v>
      </c>
      <c r="AG1020" t="s">
        <v>4854</v>
      </c>
      <c r="AH1020" t="s">
        <v>6277</v>
      </c>
      <c r="AI1020" s="18">
        <v>1.8685881500000001E-2</v>
      </c>
      <c r="AJ1020" t="s">
        <v>6278</v>
      </c>
      <c r="AK1020" t="s">
        <v>4854</v>
      </c>
      <c r="AL1020" t="s">
        <v>6277</v>
      </c>
      <c r="AM1020" t="s">
        <v>6278</v>
      </c>
      <c r="AN1020" t="s">
        <v>4854</v>
      </c>
      <c r="AO1020" t="s">
        <v>6277</v>
      </c>
      <c r="AP1020" s="18">
        <v>1.8685881500000001E-2</v>
      </c>
      <c r="AQ1020" t="s">
        <v>4882</v>
      </c>
      <c r="AR1020" t="b">
        <f>ISNUMBER(SEARCH('Consulta Por Puntos Baloto'!$E$5,B1020,1))</f>
        <v>0</v>
      </c>
      <c r="AS1020">
        <f t="shared" si="30"/>
        <v>35</v>
      </c>
      <c r="AT1020" t="str">
        <f t="shared" si="31"/>
        <v>Punto red</v>
      </c>
    </row>
    <row r="1021" spans="1:46">
      <c r="A1021" t="s">
        <v>6279</v>
      </c>
      <c r="B1021" t="s">
        <v>6280</v>
      </c>
      <c r="C1021" s="18">
        <v>0.16779242080000001</v>
      </c>
      <c r="D1021" t="s">
        <v>185</v>
      </c>
      <c r="E1021" t="s">
        <v>83</v>
      </c>
      <c r="F1021" t="s">
        <v>186</v>
      </c>
      <c r="G1021" s="18">
        <v>0.1154525614</v>
      </c>
      <c r="H1021" t="s">
        <v>4776</v>
      </c>
      <c r="I1021" t="s">
        <v>86</v>
      </c>
      <c r="J1021" t="s">
        <v>4777</v>
      </c>
      <c r="K1021" s="18">
        <v>0.56763523979999997</v>
      </c>
      <c r="L1021" t="s">
        <v>64</v>
      </c>
      <c r="M1021" t="s">
        <v>86</v>
      </c>
      <c r="N1021" t="s">
        <v>88</v>
      </c>
      <c r="O1021" s="18">
        <v>0.13708349929999999</v>
      </c>
      <c r="P1021" t="s">
        <v>89</v>
      </c>
      <c r="Q1021" t="s">
        <v>83</v>
      </c>
      <c r="R1021" t="s">
        <v>90</v>
      </c>
      <c r="S1021" s="18">
        <v>0.9508343279</v>
      </c>
      <c r="T1021" t="s">
        <v>85</v>
      </c>
      <c r="U1021" t="s">
        <v>86</v>
      </c>
      <c r="V1021" t="s">
        <v>87</v>
      </c>
      <c r="W1021" s="18">
        <v>0.9508343279</v>
      </c>
      <c r="X1021" t="s">
        <v>64</v>
      </c>
      <c r="Y1021" t="s">
        <v>91</v>
      </c>
      <c r="Z1021" t="s">
        <v>92</v>
      </c>
      <c r="AA1021" s="18">
        <v>0.1154525614</v>
      </c>
      <c r="AB1021" t="s">
        <v>193</v>
      </c>
      <c r="AC1021" t="s">
        <v>83</v>
      </c>
      <c r="AD1021" t="s">
        <v>194</v>
      </c>
      <c r="AE1021" s="18">
        <v>0.1285991645</v>
      </c>
      <c r="AF1021" t="s">
        <v>6281</v>
      </c>
      <c r="AG1021" t="s">
        <v>83</v>
      </c>
      <c r="AH1021" t="s">
        <v>6282</v>
      </c>
      <c r="AI1021" s="18">
        <v>6.1404992399999997E-2</v>
      </c>
      <c r="AJ1021" t="s">
        <v>6283</v>
      </c>
      <c r="AK1021" t="s">
        <v>83</v>
      </c>
      <c r="AL1021" t="s">
        <v>6284</v>
      </c>
      <c r="AM1021" t="s">
        <v>6283</v>
      </c>
      <c r="AN1021" t="s">
        <v>83</v>
      </c>
      <c r="AO1021" t="s">
        <v>6284</v>
      </c>
      <c r="AP1021" s="18">
        <v>6.1404992399999997E-2</v>
      </c>
      <c r="AQ1021" t="s">
        <v>123</v>
      </c>
      <c r="AR1021" t="b">
        <f>ISNUMBER(SEARCH('Consulta Por Puntos Baloto'!$E$5,B1021,1))</f>
        <v>0</v>
      </c>
      <c r="AS1021">
        <f t="shared" si="30"/>
        <v>35</v>
      </c>
      <c r="AT1021" t="str">
        <f t="shared" si="31"/>
        <v>Punto red</v>
      </c>
    </row>
    <row r="1022" spans="1:46">
      <c r="A1022" t="s">
        <v>6285</v>
      </c>
      <c r="B1022" t="s">
        <v>6286</v>
      </c>
      <c r="C1022" s="18">
        <v>30.972772107400001</v>
      </c>
      <c r="D1022" t="s">
        <v>5390</v>
      </c>
      <c r="E1022" t="s">
        <v>5391</v>
      </c>
      <c r="F1022" t="s">
        <v>5392</v>
      </c>
      <c r="G1022" s="18">
        <v>44.319901405099998</v>
      </c>
      <c r="H1022" t="s">
        <v>64</v>
      </c>
      <c r="I1022" t="s">
        <v>294</v>
      </c>
      <c r="J1022" t="s">
        <v>295</v>
      </c>
      <c r="K1022" s="18">
        <v>44.342565990300002</v>
      </c>
      <c r="L1022" t="s">
        <v>64</v>
      </c>
      <c r="M1022" t="s">
        <v>294</v>
      </c>
      <c r="N1022" t="s">
        <v>295</v>
      </c>
      <c r="O1022" s="18">
        <v>36.796471639099998</v>
      </c>
      <c r="P1022" t="s">
        <v>296</v>
      </c>
      <c r="Q1022" t="s">
        <v>297</v>
      </c>
      <c r="R1022" t="s">
        <v>298</v>
      </c>
      <c r="S1022" s="18">
        <v>132.75048658079999</v>
      </c>
      <c r="T1022" t="s">
        <v>85</v>
      </c>
      <c r="U1022" t="s">
        <v>86</v>
      </c>
      <c r="V1022" t="s">
        <v>87</v>
      </c>
      <c r="W1022" s="18">
        <v>124.6179016591</v>
      </c>
      <c r="X1022" t="s">
        <v>64</v>
      </c>
      <c r="Y1022" t="s">
        <v>4519</v>
      </c>
      <c r="Z1022" t="s">
        <v>4520</v>
      </c>
      <c r="AA1022" s="18">
        <v>46.0295067104</v>
      </c>
      <c r="AB1022" t="s">
        <v>300</v>
      </c>
      <c r="AC1022" t="s">
        <v>301</v>
      </c>
      <c r="AD1022" t="s">
        <v>302</v>
      </c>
      <c r="AE1022" s="18">
        <v>19.5238272741</v>
      </c>
      <c r="AF1022" t="s">
        <v>303</v>
      </c>
      <c r="AG1022" t="s">
        <v>304</v>
      </c>
      <c r="AH1022" t="s">
        <v>305</v>
      </c>
      <c r="AI1022" s="18">
        <v>7.3651004000000006E-2</v>
      </c>
      <c r="AJ1022" t="s">
        <v>6287</v>
      </c>
      <c r="AK1022" t="s">
        <v>6288</v>
      </c>
      <c r="AL1022" t="s">
        <v>6289</v>
      </c>
      <c r="AM1022" t="s">
        <v>6287</v>
      </c>
      <c r="AN1022" t="s">
        <v>6288</v>
      </c>
      <c r="AO1022" t="s">
        <v>6289</v>
      </c>
      <c r="AP1022" s="18">
        <v>7.3651004000000006E-2</v>
      </c>
      <c r="AQ1022" t="s">
        <v>123</v>
      </c>
      <c r="AR1022" t="b">
        <f>ISNUMBER(SEARCH('Consulta Por Puntos Baloto'!$E$5,B1022,1))</f>
        <v>0</v>
      </c>
      <c r="AS1022">
        <f t="shared" si="30"/>
        <v>35</v>
      </c>
      <c r="AT1022" t="str">
        <f t="shared" si="31"/>
        <v>Punto red</v>
      </c>
    </row>
    <row r="1023" spans="1:46">
      <c r="A1023" t="s">
        <v>6290</v>
      </c>
      <c r="B1023" t="s">
        <v>6291</v>
      </c>
      <c r="C1023" s="18">
        <v>22.6020408935</v>
      </c>
      <c r="D1023" t="s">
        <v>3382</v>
      </c>
      <c r="E1023" t="s">
        <v>3383</v>
      </c>
      <c r="F1023" t="s">
        <v>3384</v>
      </c>
      <c r="G1023" s="18">
        <v>23.182320364199999</v>
      </c>
      <c r="H1023" t="s">
        <v>64</v>
      </c>
      <c r="I1023" t="s">
        <v>2638</v>
      </c>
      <c r="J1023" t="s">
        <v>2639</v>
      </c>
      <c r="K1023" s="18">
        <v>23.182320364199999</v>
      </c>
      <c r="L1023" t="s">
        <v>64</v>
      </c>
      <c r="M1023" t="s">
        <v>2638</v>
      </c>
      <c r="N1023" t="s">
        <v>2639</v>
      </c>
      <c r="O1023" s="18">
        <v>48.215997961699998</v>
      </c>
      <c r="P1023" t="s">
        <v>2625</v>
      </c>
      <c r="Q1023" t="s">
        <v>134</v>
      </c>
      <c r="R1023" t="s">
        <v>2626</v>
      </c>
      <c r="S1023" s="18">
        <v>46.609428858400001</v>
      </c>
      <c r="T1023" t="s">
        <v>311</v>
      </c>
      <c r="U1023" t="s">
        <v>130</v>
      </c>
      <c r="V1023" t="s">
        <v>312</v>
      </c>
      <c r="W1023" s="18">
        <v>32.635678607700001</v>
      </c>
      <c r="X1023" t="s">
        <v>64</v>
      </c>
      <c r="Y1023" t="s">
        <v>313</v>
      </c>
      <c r="Z1023" t="s">
        <v>314</v>
      </c>
      <c r="AA1023" s="18">
        <v>39.342366698299998</v>
      </c>
      <c r="AB1023" s="19" t="s">
        <v>2641</v>
      </c>
      <c r="AC1023" t="s">
        <v>1501</v>
      </c>
      <c r="AD1023" t="s">
        <v>2642</v>
      </c>
      <c r="AE1023" s="18">
        <v>13.4346489923</v>
      </c>
      <c r="AF1023" t="s">
        <v>3512</v>
      </c>
      <c r="AG1023" t="s">
        <v>3508</v>
      </c>
      <c r="AH1023" t="s">
        <v>3513</v>
      </c>
      <c r="AI1023" s="18">
        <v>4.4781424000000002E-3</v>
      </c>
      <c r="AJ1023" t="s">
        <v>6292</v>
      </c>
      <c r="AK1023" t="s">
        <v>6293</v>
      </c>
      <c r="AL1023" t="s">
        <v>6294</v>
      </c>
      <c r="AM1023" t="s">
        <v>6292</v>
      </c>
      <c r="AN1023" t="s">
        <v>6293</v>
      </c>
      <c r="AO1023" t="s">
        <v>6294</v>
      </c>
      <c r="AP1023" s="18">
        <v>4.4781424000000002E-3</v>
      </c>
      <c r="AQ1023" t="s">
        <v>123</v>
      </c>
      <c r="AR1023" t="b">
        <f>ISNUMBER(SEARCH('Consulta Por Puntos Baloto'!$E$5,B1023,1))</f>
        <v>0</v>
      </c>
      <c r="AS1023">
        <f t="shared" si="30"/>
        <v>35</v>
      </c>
      <c r="AT1023" t="str">
        <f t="shared" si="31"/>
        <v>Punto red</v>
      </c>
    </row>
    <row r="1024" spans="1:46">
      <c r="A1024" t="s">
        <v>6295</v>
      </c>
      <c r="B1024" t="s">
        <v>6296</v>
      </c>
      <c r="C1024" s="18">
        <v>11.7304011811</v>
      </c>
      <c r="D1024" t="s">
        <v>3012</v>
      </c>
      <c r="E1024" t="s">
        <v>3013</v>
      </c>
      <c r="F1024" t="s">
        <v>3014</v>
      </c>
      <c r="G1024" s="18">
        <v>11.0851219141</v>
      </c>
      <c r="H1024" t="s">
        <v>64</v>
      </c>
      <c r="I1024" t="s">
        <v>2638</v>
      </c>
      <c r="J1024" t="s">
        <v>2639</v>
      </c>
      <c r="K1024" s="18">
        <v>11.0851219141</v>
      </c>
      <c r="L1024" t="s">
        <v>64</v>
      </c>
      <c r="M1024" t="s">
        <v>2638</v>
      </c>
      <c r="N1024" t="s">
        <v>2639</v>
      </c>
      <c r="O1024" s="18">
        <v>28.243865023800002</v>
      </c>
      <c r="P1024" t="s">
        <v>2625</v>
      </c>
      <c r="Q1024" t="s">
        <v>134</v>
      </c>
      <c r="R1024" t="s">
        <v>2626</v>
      </c>
      <c r="S1024" s="18">
        <v>26.672875796</v>
      </c>
      <c r="T1024" t="s">
        <v>311</v>
      </c>
      <c r="U1024" t="s">
        <v>130</v>
      </c>
      <c r="V1024" t="s">
        <v>312</v>
      </c>
      <c r="W1024" s="18">
        <v>13.5508348771</v>
      </c>
      <c r="X1024" t="s">
        <v>64</v>
      </c>
      <c r="Y1024" t="s">
        <v>313</v>
      </c>
      <c r="Z1024" t="s">
        <v>314</v>
      </c>
      <c r="AA1024" s="18">
        <v>19.687518499700001</v>
      </c>
      <c r="AB1024" s="19" t="s">
        <v>2641</v>
      </c>
      <c r="AC1024" t="s">
        <v>1501</v>
      </c>
      <c r="AD1024" t="s">
        <v>2642</v>
      </c>
      <c r="AE1024" s="18">
        <v>0.130663523</v>
      </c>
      <c r="AF1024" t="s">
        <v>3567</v>
      </c>
      <c r="AG1024" t="s">
        <v>3540</v>
      </c>
      <c r="AH1024" t="s">
        <v>3568</v>
      </c>
      <c r="AI1024" s="18">
        <v>9.2014945000000008E-3</v>
      </c>
      <c r="AJ1024" t="s">
        <v>6297</v>
      </c>
      <c r="AK1024" t="s">
        <v>3540</v>
      </c>
      <c r="AL1024" t="s">
        <v>6298</v>
      </c>
      <c r="AM1024" t="s">
        <v>6297</v>
      </c>
      <c r="AN1024" t="s">
        <v>3540</v>
      </c>
      <c r="AO1024" t="s">
        <v>6298</v>
      </c>
      <c r="AP1024" s="18">
        <v>9.2014945000000008E-3</v>
      </c>
      <c r="AQ1024" t="s">
        <v>4218</v>
      </c>
      <c r="AR1024" t="b">
        <f>ISNUMBER(SEARCH('Consulta Por Puntos Baloto'!$E$5,B1024,1))</f>
        <v>0</v>
      </c>
      <c r="AS1024">
        <f t="shared" si="30"/>
        <v>35</v>
      </c>
      <c r="AT1024" t="str">
        <f t="shared" si="31"/>
        <v>Punto red</v>
      </c>
    </row>
    <row r="1025" spans="1:46">
      <c r="A1025" t="s">
        <v>6299</v>
      </c>
      <c r="B1025" t="s">
        <v>6300</v>
      </c>
      <c r="C1025" s="18">
        <v>1.2351730979</v>
      </c>
      <c r="D1025" t="s">
        <v>584</v>
      </c>
      <c r="E1025" t="s">
        <v>128</v>
      </c>
      <c r="F1025" t="s">
        <v>585</v>
      </c>
      <c r="G1025" s="18">
        <v>0.75798747119999998</v>
      </c>
      <c r="H1025" t="s">
        <v>64</v>
      </c>
      <c r="I1025" t="s">
        <v>130</v>
      </c>
      <c r="J1025" t="s">
        <v>714</v>
      </c>
      <c r="K1025" s="18">
        <v>0.75798747119999998</v>
      </c>
      <c r="L1025" t="s">
        <v>64</v>
      </c>
      <c r="M1025" t="s">
        <v>130</v>
      </c>
      <c r="N1025" t="s">
        <v>714</v>
      </c>
      <c r="O1025" s="18">
        <v>1.043730448</v>
      </c>
      <c r="P1025" t="s">
        <v>588</v>
      </c>
      <c r="Q1025" t="s">
        <v>134</v>
      </c>
      <c r="R1025" t="s">
        <v>589</v>
      </c>
      <c r="S1025" s="18">
        <v>2.2572810848999998</v>
      </c>
      <c r="T1025" t="s">
        <v>469</v>
      </c>
      <c r="U1025" t="s">
        <v>130</v>
      </c>
      <c r="V1025" t="s">
        <v>470</v>
      </c>
      <c r="W1025" s="18">
        <v>1.0793207891000001</v>
      </c>
      <c r="X1025" t="s">
        <v>64</v>
      </c>
      <c r="Y1025" t="s">
        <v>130</v>
      </c>
      <c r="Z1025" t="s">
        <v>590</v>
      </c>
      <c r="AA1025" s="18">
        <v>1.916195332</v>
      </c>
      <c r="AB1025" t="s">
        <v>637</v>
      </c>
      <c r="AC1025" t="s">
        <v>128</v>
      </c>
      <c r="AD1025" t="s">
        <v>638</v>
      </c>
      <c r="AE1025" s="18">
        <v>0.436048559</v>
      </c>
      <c r="AF1025" t="s">
        <v>1442</v>
      </c>
      <c r="AG1025" t="s">
        <v>143</v>
      </c>
      <c r="AH1025" t="s">
        <v>1443</v>
      </c>
      <c r="AI1025" s="18">
        <v>6.2474068000000001E-2</v>
      </c>
      <c r="AJ1025" t="s">
        <v>3886</v>
      </c>
      <c r="AK1025" t="s">
        <v>134</v>
      </c>
      <c r="AL1025" t="s">
        <v>3887</v>
      </c>
      <c r="AM1025" t="s">
        <v>3886</v>
      </c>
      <c r="AN1025" t="s">
        <v>134</v>
      </c>
      <c r="AO1025" t="s">
        <v>3887</v>
      </c>
      <c r="AP1025" s="18">
        <v>6.2474068000000001E-2</v>
      </c>
      <c r="AQ1025" t="s">
        <v>123</v>
      </c>
      <c r="AR1025" t="b">
        <f>ISNUMBER(SEARCH('Consulta Por Puntos Baloto'!$E$5,B1025,1))</f>
        <v>0</v>
      </c>
      <c r="AS1025">
        <f t="shared" si="30"/>
        <v>35</v>
      </c>
      <c r="AT1025" t="str">
        <f t="shared" si="31"/>
        <v>Punto red</v>
      </c>
    </row>
    <row r="1026" spans="1:46">
      <c r="A1026" t="s">
        <v>6301</v>
      </c>
      <c r="B1026" t="s">
        <v>6302</v>
      </c>
      <c r="C1026" s="18">
        <v>1.6152628770999999</v>
      </c>
      <c r="D1026" t="s">
        <v>481</v>
      </c>
      <c r="E1026" t="s">
        <v>128</v>
      </c>
      <c r="F1026" t="s">
        <v>482</v>
      </c>
      <c r="G1026" s="18">
        <v>0.38876022640000002</v>
      </c>
      <c r="H1026" t="s">
        <v>483</v>
      </c>
      <c r="I1026" t="s">
        <v>130</v>
      </c>
      <c r="J1026" t="s">
        <v>484</v>
      </c>
      <c r="K1026" s="18">
        <v>2.3243498966999998</v>
      </c>
      <c r="L1026" t="s">
        <v>64</v>
      </c>
      <c r="M1026" t="s">
        <v>130</v>
      </c>
      <c r="N1026" t="s">
        <v>370</v>
      </c>
      <c r="O1026" s="18">
        <v>2.5328093926999999</v>
      </c>
      <c r="P1026" t="s">
        <v>441</v>
      </c>
      <c r="Q1026" t="s">
        <v>134</v>
      </c>
      <c r="R1026" t="s">
        <v>442</v>
      </c>
      <c r="S1026" s="18">
        <v>2.1668057162999999</v>
      </c>
      <c r="T1026" t="s">
        <v>371</v>
      </c>
      <c r="U1026" t="s">
        <v>130</v>
      </c>
      <c r="V1026" t="s">
        <v>372</v>
      </c>
      <c r="W1026" s="18">
        <v>2.8224403802000002</v>
      </c>
      <c r="X1026" t="s">
        <v>64</v>
      </c>
      <c r="Y1026" t="s">
        <v>130</v>
      </c>
      <c r="Z1026" t="s">
        <v>209</v>
      </c>
      <c r="AA1026" s="18">
        <v>0.36563144359999999</v>
      </c>
      <c r="AB1026" s="19" t="s">
        <v>485</v>
      </c>
      <c r="AC1026" t="s">
        <v>128</v>
      </c>
      <c r="AD1026" t="s">
        <v>486</v>
      </c>
      <c r="AE1026" s="18">
        <v>0.2726256078</v>
      </c>
      <c r="AF1026" t="s">
        <v>980</v>
      </c>
      <c r="AG1026" t="s">
        <v>143</v>
      </c>
      <c r="AH1026" t="s">
        <v>981</v>
      </c>
      <c r="AI1026" s="18">
        <v>2.93285306E-2</v>
      </c>
      <c r="AJ1026" t="s">
        <v>6303</v>
      </c>
      <c r="AK1026" t="s">
        <v>134</v>
      </c>
      <c r="AL1026" t="s">
        <v>6304</v>
      </c>
      <c r="AM1026" t="s">
        <v>6303</v>
      </c>
      <c r="AN1026" t="s">
        <v>134</v>
      </c>
      <c r="AO1026" t="s">
        <v>6304</v>
      </c>
      <c r="AP1026" s="18">
        <v>2.93285306E-2</v>
      </c>
      <c r="AQ1026" t="s">
        <v>123</v>
      </c>
      <c r="AR1026" t="b">
        <f>ISNUMBER(SEARCH('Consulta Por Puntos Baloto'!$E$5,B1026,1))</f>
        <v>0</v>
      </c>
      <c r="AS1026">
        <f t="shared" si="30"/>
        <v>35</v>
      </c>
      <c r="AT1026" t="str">
        <f t="shared" si="31"/>
        <v>Punto red</v>
      </c>
    </row>
    <row r="1027" spans="1:46">
      <c r="A1027" t="s">
        <v>6305</v>
      </c>
      <c r="B1027" t="s">
        <v>6306</v>
      </c>
      <c r="C1027" s="18">
        <v>0.51883148209999996</v>
      </c>
      <c r="D1027" t="s">
        <v>584</v>
      </c>
      <c r="E1027" t="s">
        <v>128</v>
      </c>
      <c r="F1027" t="s">
        <v>585</v>
      </c>
      <c r="G1027" s="18">
        <v>0.57093926939999995</v>
      </c>
      <c r="H1027" t="s">
        <v>64</v>
      </c>
      <c r="I1027" t="s">
        <v>130</v>
      </c>
      <c r="J1027" t="s">
        <v>1385</v>
      </c>
      <c r="K1027" s="18">
        <v>0.77880796210000003</v>
      </c>
      <c r="L1027" t="s">
        <v>64</v>
      </c>
      <c r="M1027" t="s">
        <v>130</v>
      </c>
      <c r="N1027" t="s">
        <v>587</v>
      </c>
      <c r="O1027" s="18">
        <v>2.4587086106</v>
      </c>
      <c r="P1027" t="s">
        <v>588</v>
      </c>
      <c r="Q1027" t="s">
        <v>134</v>
      </c>
      <c r="R1027" t="s">
        <v>589</v>
      </c>
      <c r="S1027" s="18">
        <v>1.6743451174999999</v>
      </c>
      <c r="T1027" t="s">
        <v>469</v>
      </c>
      <c r="U1027" t="s">
        <v>130</v>
      </c>
      <c r="V1027" t="s">
        <v>470</v>
      </c>
      <c r="W1027" s="18">
        <v>2.4926891686000001</v>
      </c>
      <c r="X1027" t="s">
        <v>64</v>
      </c>
      <c r="Y1027" t="s">
        <v>130</v>
      </c>
      <c r="Z1027" t="s">
        <v>590</v>
      </c>
      <c r="AA1027" s="18">
        <v>1.6743451174999999</v>
      </c>
      <c r="AB1027" t="s">
        <v>591</v>
      </c>
      <c r="AC1027" t="s">
        <v>128</v>
      </c>
      <c r="AD1027" t="s">
        <v>592</v>
      </c>
      <c r="AE1027" s="18">
        <v>5.1151413200000002E-2</v>
      </c>
      <c r="AF1027" t="s">
        <v>6307</v>
      </c>
      <c r="AG1027" t="s">
        <v>143</v>
      </c>
      <c r="AH1027" t="s">
        <v>6308</v>
      </c>
      <c r="AI1027" s="18">
        <v>0.31299584600000002</v>
      </c>
      <c r="AJ1027" t="s">
        <v>1388</v>
      </c>
      <c r="AK1027" t="s">
        <v>134</v>
      </c>
      <c r="AL1027" t="s">
        <v>1389</v>
      </c>
      <c r="AM1027" t="s">
        <v>6307</v>
      </c>
      <c r="AN1027" t="s">
        <v>143</v>
      </c>
      <c r="AO1027" t="s">
        <v>6308</v>
      </c>
      <c r="AP1027" s="18">
        <v>5.1151413200000002E-2</v>
      </c>
      <c r="AQ1027" t="s">
        <v>123</v>
      </c>
      <c r="AR1027" t="b">
        <f>ISNUMBER(SEARCH('Consulta Por Puntos Baloto'!$E$5,B1027,1))</f>
        <v>0</v>
      </c>
      <c r="AS1027">
        <f t="shared" ref="AS1027:AS1090" si="32">MATCH(AP1027,A1027:AL1027,0)</f>
        <v>31</v>
      </c>
      <c r="AT1027" t="str">
        <f t="shared" ref="AT1027:AT1090" si="33">+VLOOKUP(AS1027,$AW$2:$AX$10,2,0)</f>
        <v>Punto pago</v>
      </c>
    </row>
    <row r="1028" spans="1:46">
      <c r="A1028" t="s">
        <v>6309</v>
      </c>
      <c r="B1028" t="s">
        <v>6310</v>
      </c>
      <c r="C1028" s="18">
        <v>5.1558018077999996</v>
      </c>
      <c r="D1028" t="s">
        <v>508</v>
      </c>
      <c r="E1028" t="s">
        <v>509</v>
      </c>
      <c r="F1028" t="s">
        <v>510</v>
      </c>
      <c r="G1028" s="18">
        <v>0.8185468011</v>
      </c>
      <c r="H1028" t="s">
        <v>64</v>
      </c>
      <c r="I1028" t="s">
        <v>130</v>
      </c>
      <c r="J1028" t="s">
        <v>605</v>
      </c>
      <c r="K1028" s="18">
        <v>3.8790349159000002</v>
      </c>
      <c r="L1028" t="s">
        <v>64</v>
      </c>
      <c r="M1028" t="s">
        <v>112</v>
      </c>
      <c r="N1028" t="s">
        <v>721</v>
      </c>
      <c r="O1028" s="18">
        <v>1.73357988</v>
      </c>
      <c r="P1028" t="s">
        <v>606</v>
      </c>
      <c r="Q1028" t="s">
        <v>134</v>
      </c>
      <c r="R1028" t="s">
        <v>607</v>
      </c>
      <c r="S1028" s="18">
        <v>1.3399282683</v>
      </c>
      <c r="T1028" t="s">
        <v>515</v>
      </c>
      <c r="U1028" t="s">
        <v>130</v>
      </c>
      <c r="V1028" t="s">
        <v>516</v>
      </c>
      <c r="W1028" s="18">
        <v>5.3460266135000003</v>
      </c>
      <c r="X1028" t="s">
        <v>64</v>
      </c>
      <c r="Y1028" t="s">
        <v>130</v>
      </c>
      <c r="Z1028" t="s">
        <v>517</v>
      </c>
      <c r="AA1028" s="18">
        <v>1.3399282683</v>
      </c>
      <c r="AB1028" t="s">
        <v>518</v>
      </c>
      <c r="AC1028" t="s">
        <v>128</v>
      </c>
      <c r="AD1028" t="s">
        <v>519</v>
      </c>
      <c r="AE1028" s="18">
        <v>8.0599873599999997E-2</v>
      </c>
      <c r="AF1028" t="s">
        <v>6311</v>
      </c>
      <c r="AG1028" t="s">
        <v>143</v>
      </c>
      <c r="AH1028" t="s">
        <v>6312</v>
      </c>
      <c r="AI1028" s="18">
        <v>3.2484940499999997E-2</v>
      </c>
      <c r="AJ1028" t="s">
        <v>6313</v>
      </c>
      <c r="AK1028" t="s">
        <v>134</v>
      </c>
      <c r="AL1028" t="s">
        <v>6314</v>
      </c>
      <c r="AM1028" t="s">
        <v>6313</v>
      </c>
      <c r="AN1028" t="s">
        <v>134</v>
      </c>
      <c r="AO1028" t="s">
        <v>6314</v>
      </c>
      <c r="AP1028" s="18">
        <v>3.2484940499999997E-2</v>
      </c>
      <c r="AQ1028" t="s">
        <v>123</v>
      </c>
      <c r="AR1028" t="b">
        <f>ISNUMBER(SEARCH('Consulta Por Puntos Baloto'!$E$5,B1028,1))</f>
        <v>0</v>
      </c>
      <c r="AS1028">
        <f t="shared" si="32"/>
        <v>35</v>
      </c>
      <c r="AT1028" t="str">
        <f t="shared" si="33"/>
        <v>Punto red</v>
      </c>
    </row>
    <row r="1029" spans="1:46">
      <c r="A1029" t="s">
        <v>6315</v>
      </c>
      <c r="B1029" t="s">
        <v>6316</v>
      </c>
      <c r="C1029" s="18">
        <v>1.7454380722</v>
      </c>
      <c r="D1029" t="s">
        <v>2585</v>
      </c>
      <c r="E1029" t="s">
        <v>128</v>
      </c>
      <c r="F1029" t="s">
        <v>2586</v>
      </c>
      <c r="G1029" s="18">
        <v>0.37642947119999998</v>
      </c>
      <c r="H1029" t="s">
        <v>64</v>
      </c>
      <c r="I1029" t="s">
        <v>130</v>
      </c>
      <c r="J1029" t="s">
        <v>2659</v>
      </c>
      <c r="K1029" s="18">
        <v>0.37642947119999998</v>
      </c>
      <c r="L1029" t="s">
        <v>311</v>
      </c>
      <c r="M1029" t="s">
        <v>130</v>
      </c>
      <c r="N1029" t="s">
        <v>2660</v>
      </c>
      <c r="O1029" s="18">
        <v>1.7249177883</v>
      </c>
      <c r="P1029" t="s">
        <v>2625</v>
      </c>
      <c r="Q1029" t="s">
        <v>134</v>
      </c>
      <c r="R1029" t="s">
        <v>2626</v>
      </c>
      <c r="S1029" s="18">
        <v>0.37642947119999998</v>
      </c>
      <c r="T1029" t="s">
        <v>311</v>
      </c>
      <c r="U1029" t="s">
        <v>130</v>
      </c>
      <c r="V1029" t="s">
        <v>312</v>
      </c>
      <c r="W1029" s="18">
        <v>0.37642947119999998</v>
      </c>
      <c r="X1029" t="s">
        <v>64</v>
      </c>
      <c r="Y1029" t="s">
        <v>130</v>
      </c>
      <c r="Z1029" t="s">
        <v>2659</v>
      </c>
      <c r="AA1029" s="18">
        <v>0.39658857549999998</v>
      </c>
      <c r="AB1029" t="s">
        <v>2661</v>
      </c>
      <c r="AC1029" t="s">
        <v>128</v>
      </c>
      <c r="AD1029" t="s">
        <v>2662</v>
      </c>
      <c r="AE1029" s="18">
        <v>0.56450785999999997</v>
      </c>
      <c r="AF1029" t="s">
        <v>6317</v>
      </c>
      <c r="AG1029" t="s">
        <v>143</v>
      </c>
      <c r="AH1029" t="s">
        <v>6318</v>
      </c>
      <c r="AI1029" s="18">
        <v>0.37642947119999998</v>
      </c>
      <c r="AJ1029" t="s">
        <v>2665</v>
      </c>
      <c r="AK1029" t="s">
        <v>134</v>
      </c>
      <c r="AL1029" t="s">
        <v>2666</v>
      </c>
      <c r="AM1029" t="s">
        <v>64</v>
      </c>
      <c r="AN1029" t="s">
        <v>130</v>
      </c>
      <c r="AO1029" t="s">
        <v>2659</v>
      </c>
      <c r="AP1029" s="18">
        <v>0.37642947119999998</v>
      </c>
      <c r="AQ1029" t="s">
        <v>123</v>
      </c>
      <c r="AR1029" t="b">
        <f>ISNUMBER(SEARCH('Consulta Por Puntos Baloto'!$E$5,B1029,1))</f>
        <v>0</v>
      </c>
      <c r="AS1029">
        <f t="shared" si="32"/>
        <v>7</v>
      </c>
      <c r="AT1029" t="str">
        <f t="shared" si="33"/>
        <v>Cajero automático</v>
      </c>
    </row>
    <row r="1030" spans="1:46">
      <c r="A1030" t="s">
        <v>6315</v>
      </c>
      <c r="B1030" t="s">
        <v>6316</v>
      </c>
      <c r="C1030" s="18">
        <v>1.7454380722</v>
      </c>
      <c r="D1030" t="s">
        <v>2585</v>
      </c>
      <c r="E1030" t="s">
        <v>128</v>
      </c>
      <c r="F1030" t="s">
        <v>2586</v>
      </c>
      <c r="G1030" s="18">
        <v>0.37642947119999998</v>
      </c>
      <c r="H1030" t="s">
        <v>64</v>
      </c>
      <c r="I1030" t="s">
        <v>130</v>
      </c>
      <c r="J1030" t="s">
        <v>2659</v>
      </c>
      <c r="K1030" s="18">
        <v>0.37642947119999998</v>
      </c>
      <c r="L1030" t="s">
        <v>311</v>
      </c>
      <c r="M1030" t="s">
        <v>130</v>
      </c>
      <c r="N1030" t="s">
        <v>2660</v>
      </c>
      <c r="O1030" s="18">
        <v>1.7249177883</v>
      </c>
      <c r="P1030" t="s">
        <v>2625</v>
      </c>
      <c r="Q1030" t="s">
        <v>134</v>
      </c>
      <c r="R1030" t="s">
        <v>2626</v>
      </c>
      <c r="S1030" s="18">
        <v>0.37642947119999998</v>
      </c>
      <c r="T1030" t="s">
        <v>311</v>
      </c>
      <c r="U1030" t="s">
        <v>130</v>
      </c>
      <c r="V1030" t="s">
        <v>312</v>
      </c>
      <c r="W1030" s="18">
        <v>0.37642947119999998</v>
      </c>
      <c r="X1030" t="s">
        <v>64</v>
      </c>
      <c r="Y1030" t="s">
        <v>130</v>
      </c>
      <c r="Z1030" t="s">
        <v>2659</v>
      </c>
      <c r="AA1030" s="18">
        <v>0.39658857549999998</v>
      </c>
      <c r="AB1030" t="s">
        <v>2661</v>
      </c>
      <c r="AC1030" t="s">
        <v>128</v>
      </c>
      <c r="AD1030" t="s">
        <v>2662</v>
      </c>
      <c r="AE1030" s="18">
        <v>0.56450785999999997</v>
      </c>
      <c r="AF1030" t="s">
        <v>6317</v>
      </c>
      <c r="AG1030" t="s">
        <v>143</v>
      </c>
      <c r="AH1030" t="s">
        <v>6318</v>
      </c>
      <c r="AI1030" s="18">
        <v>0.37642947119999998</v>
      </c>
      <c r="AJ1030" t="s">
        <v>2665</v>
      </c>
      <c r="AK1030" t="s">
        <v>134</v>
      </c>
      <c r="AL1030" t="s">
        <v>2666</v>
      </c>
      <c r="AM1030" t="s">
        <v>2665</v>
      </c>
      <c r="AN1030" t="s">
        <v>134</v>
      </c>
      <c r="AO1030" t="s">
        <v>2666</v>
      </c>
      <c r="AP1030" s="18">
        <v>0.37642947119999998</v>
      </c>
      <c r="AQ1030" t="s">
        <v>123</v>
      </c>
      <c r="AR1030" t="b">
        <f>ISNUMBER(SEARCH('Consulta Por Puntos Baloto'!$E$5,B1030,1))</f>
        <v>0</v>
      </c>
      <c r="AS1030">
        <f t="shared" si="32"/>
        <v>7</v>
      </c>
      <c r="AT1030" t="str">
        <f t="shared" si="33"/>
        <v>Cajero automático</v>
      </c>
    </row>
    <row r="1031" spans="1:46">
      <c r="A1031" t="s">
        <v>6315</v>
      </c>
      <c r="B1031" t="s">
        <v>6316</v>
      </c>
      <c r="C1031" s="18">
        <v>1.7454380722</v>
      </c>
      <c r="D1031" t="s">
        <v>2585</v>
      </c>
      <c r="E1031" t="s">
        <v>128</v>
      </c>
      <c r="F1031" t="s">
        <v>2586</v>
      </c>
      <c r="G1031" s="18">
        <v>0.37642947119999998</v>
      </c>
      <c r="H1031" t="s">
        <v>64</v>
      </c>
      <c r="I1031" t="s">
        <v>130</v>
      </c>
      <c r="J1031" t="s">
        <v>2659</v>
      </c>
      <c r="K1031" s="18">
        <v>0.37642947119999998</v>
      </c>
      <c r="L1031" t="s">
        <v>311</v>
      </c>
      <c r="M1031" t="s">
        <v>130</v>
      </c>
      <c r="N1031" t="s">
        <v>2660</v>
      </c>
      <c r="O1031" s="18">
        <v>1.7249177883</v>
      </c>
      <c r="P1031" t="s">
        <v>2625</v>
      </c>
      <c r="Q1031" t="s">
        <v>134</v>
      </c>
      <c r="R1031" t="s">
        <v>2626</v>
      </c>
      <c r="S1031" s="18">
        <v>0.37642947119999998</v>
      </c>
      <c r="T1031" t="s">
        <v>311</v>
      </c>
      <c r="U1031" t="s">
        <v>130</v>
      </c>
      <c r="V1031" t="s">
        <v>312</v>
      </c>
      <c r="W1031" s="18">
        <v>0.37642947119999998</v>
      </c>
      <c r="X1031" t="s">
        <v>64</v>
      </c>
      <c r="Y1031" t="s">
        <v>130</v>
      </c>
      <c r="Z1031" t="s">
        <v>2659</v>
      </c>
      <c r="AA1031" s="18">
        <v>0.39658857549999998</v>
      </c>
      <c r="AB1031" t="s">
        <v>2661</v>
      </c>
      <c r="AC1031" t="s">
        <v>128</v>
      </c>
      <c r="AD1031" t="s">
        <v>2662</v>
      </c>
      <c r="AE1031" s="18">
        <v>0.56450785999999997</v>
      </c>
      <c r="AF1031" t="s">
        <v>6317</v>
      </c>
      <c r="AG1031" t="s">
        <v>143</v>
      </c>
      <c r="AH1031" t="s">
        <v>6318</v>
      </c>
      <c r="AI1031" s="18">
        <v>0.37642947119999998</v>
      </c>
      <c r="AJ1031" t="s">
        <v>2665</v>
      </c>
      <c r="AK1031" t="s">
        <v>134</v>
      </c>
      <c r="AL1031" t="s">
        <v>2666</v>
      </c>
      <c r="AM1031" t="s">
        <v>64</v>
      </c>
      <c r="AN1031" t="s">
        <v>130</v>
      </c>
      <c r="AO1031" t="s">
        <v>2659</v>
      </c>
      <c r="AP1031" s="18">
        <v>0.37642947119999998</v>
      </c>
      <c r="AQ1031" t="s">
        <v>123</v>
      </c>
      <c r="AR1031" t="b">
        <f>ISNUMBER(SEARCH('Consulta Por Puntos Baloto'!$E$5,B1031,1))</f>
        <v>0</v>
      </c>
      <c r="AS1031">
        <f t="shared" si="32"/>
        <v>7</v>
      </c>
      <c r="AT1031" t="str">
        <f t="shared" si="33"/>
        <v>Cajero automático</v>
      </c>
    </row>
    <row r="1032" spans="1:46">
      <c r="A1032" t="s">
        <v>6315</v>
      </c>
      <c r="B1032" t="s">
        <v>6316</v>
      </c>
      <c r="C1032" s="18">
        <v>1.7454380722</v>
      </c>
      <c r="D1032" t="s">
        <v>2585</v>
      </c>
      <c r="E1032" t="s">
        <v>128</v>
      </c>
      <c r="F1032" t="s">
        <v>2586</v>
      </c>
      <c r="G1032" s="18">
        <v>0.37642947119999998</v>
      </c>
      <c r="H1032" t="s">
        <v>64</v>
      </c>
      <c r="I1032" t="s">
        <v>130</v>
      </c>
      <c r="J1032" t="s">
        <v>2659</v>
      </c>
      <c r="K1032" s="18">
        <v>0.37642947119999998</v>
      </c>
      <c r="L1032" t="s">
        <v>311</v>
      </c>
      <c r="M1032" t="s">
        <v>130</v>
      </c>
      <c r="N1032" t="s">
        <v>2660</v>
      </c>
      <c r="O1032" s="18">
        <v>1.7249177883</v>
      </c>
      <c r="P1032" t="s">
        <v>2625</v>
      </c>
      <c r="Q1032" t="s">
        <v>134</v>
      </c>
      <c r="R1032" t="s">
        <v>2626</v>
      </c>
      <c r="S1032" s="18">
        <v>0.37642947119999998</v>
      </c>
      <c r="T1032" t="s">
        <v>311</v>
      </c>
      <c r="U1032" t="s">
        <v>130</v>
      </c>
      <c r="V1032" t="s">
        <v>312</v>
      </c>
      <c r="W1032" s="18">
        <v>0.37642947119999998</v>
      </c>
      <c r="X1032" t="s">
        <v>64</v>
      </c>
      <c r="Y1032" t="s">
        <v>130</v>
      </c>
      <c r="Z1032" t="s">
        <v>2659</v>
      </c>
      <c r="AA1032" s="18">
        <v>0.39658857549999998</v>
      </c>
      <c r="AB1032" t="s">
        <v>2661</v>
      </c>
      <c r="AC1032" t="s">
        <v>128</v>
      </c>
      <c r="AD1032" t="s">
        <v>2662</v>
      </c>
      <c r="AE1032" s="18">
        <v>0.56450785999999997</v>
      </c>
      <c r="AF1032" t="s">
        <v>6317</v>
      </c>
      <c r="AG1032" t="s">
        <v>143</v>
      </c>
      <c r="AH1032" t="s">
        <v>6318</v>
      </c>
      <c r="AI1032" s="18">
        <v>0.37642947119999998</v>
      </c>
      <c r="AJ1032" t="s">
        <v>2665</v>
      </c>
      <c r="AK1032" t="s">
        <v>134</v>
      </c>
      <c r="AL1032" t="s">
        <v>2666</v>
      </c>
      <c r="AM1032" t="s">
        <v>311</v>
      </c>
      <c r="AN1032" t="s">
        <v>130</v>
      </c>
      <c r="AO1032" t="s">
        <v>312</v>
      </c>
      <c r="AP1032" s="18">
        <v>0.37642947119999998</v>
      </c>
      <c r="AQ1032" t="s">
        <v>123</v>
      </c>
      <c r="AR1032" t="b">
        <f>ISNUMBER(SEARCH('Consulta Por Puntos Baloto'!$E$5,B1032,1))</f>
        <v>0</v>
      </c>
      <c r="AS1032">
        <f t="shared" si="32"/>
        <v>7</v>
      </c>
      <c r="AT1032" t="str">
        <f t="shared" si="33"/>
        <v>Cajero automático</v>
      </c>
    </row>
    <row r="1033" spans="1:46">
      <c r="A1033" t="s">
        <v>6315</v>
      </c>
      <c r="B1033" t="s">
        <v>6316</v>
      </c>
      <c r="C1033" s="18">
        <v>1.7454380722</v>
      </c>
      <c r="D1033" t="s">
        <v>2585</v>
      </c>
      <c r="E1033" t="s">
        <v>128</v>
      </c>
      <c r="F1033" t="s">
        <v>2586</v>
      </c>
      <c r="G1033" s="18">
        <v>0.37642947119999998</v>
      </c>
      <c r="H1033" t="s">
        <v>64</v>
      </c>
      <c r="I1033" t="s">
        <v>130</v>
      </c>
      <c r="J1033" t="s">
        <v>2659</v>
      </c>
      <c r="K1033" s="18">
        <v>0.37642947119999998</v>
      </c>
      <c r="L1033" t="s">
        <v>311</v>
      </c>
      <c r="M1033" t="s">
        <v>130</v>
      </c>
      <c r="N1033" t="s">
        <v>2660</v>
      </c>
      <c r="O1033" s="18">
        <v>1.7249177883</v>
      </c>
      <c r="P1033" t="s">
        <v>2625</v>
      </c>
      <c r="Q1033" t="s">
        <v>134</v>
      </c>
      <c r="R1033" t="s">
        <v>2626</v>
      </c>
      <c r="S1033" s="18">
        <v>0.37642947119999998</v>
      </c>
      <c r="T1033" t="s">
        <v>311</v>
      </c>
      <c r="U1033" t="s">
        <v>130</v>
      </c>
      <c r="V1033" t="s">
        <v>312</v>
      </c>
      <c r="W1033" s="18">
        <v>0.37642947119999998</v>
      </c>
      <c r="X1033" t="s">
        <v>64</v>
      </c>
      <c r="Y1033" t="s">
        <v>130</v>
      </c>
      <c r="Z1033" t="s">
        <v>2659</v>
      </c>
      <c r="AA1033" s="18">
        <v>0.39658857549999998</v>
      </c>
      <c r="AB1033" t="s">
        <v>2661</v>
      </c>
      <c r="AC1033" t="s">
        <v>128</v>
      </c>
      <c r="AD1033" t="s">
        <v>2662</v>
      </c>
      <c r="AE1033" s="18">
        <v>0.56450785999999997</v>
      </c>
      <c r="AF1033" t="s">
        <v>6317</v>
      </c>
      <c r="AG1033" t="s">
        <v>143</v>
      </c>
      <c r="AH1033" t="s">
        <v>6318</v>
      </c>
      <c r="AI1033" s="18">
        <v>0.37642947119999998</v>
      </c>
      <c r="AJ1033" t="s">
        <v>2665</v>
      </c>
      <c r="AK1033" t="s">
        <v>134</v>
      </c>
      <c r="AL1033" t="s">
        <v>2666</v>
      </c>
      <c r="AM1033" t="s">
        <v>311</v>
      </c>
      <c r="AN1033" t="s">
        <v>130</v>
      </c>
      <c r="AO1033" t="s">
        <v>2660</v>
      </c>
      <c r="AP1033" s="18">
        <v>0.37642947119999998</v>
      </c>
      <c r="AQ1033" t="s">
        <v>123</v>
      </c>
      <c r="AR1033" t="b">
        <f>ISNUMBER(SEARCH('Consulta Por Puntos Baloto'!$E$5,B1033,1))</f>
        <v>0</v>
      </c>
      <c r="AS1033">
        <f t="shared" si="32"/>
        <v>7</v>
      </c>
      <c r="AT1033" t="str">
        <f t="shared" si="33"/>
        <v>Cajero automático</v>
      </c>
    </row>
    <row r="1034" spans="1:46">
      <c r="A1034" t="s">
        <v>6319</v>
      </c>
      <c r="B1034" t="s">
        <v>6320</v>
      </c>
      <c r="C1034" s="18">
        <v>2.1955694467</v>
      </c>
      <c r="D1034" t="s">
        <v>169</v>
      </c>
      <c r="E1034" t="s">
        <v>128</v>
      </c>
      <c r="F1034" t="s">
        <v>170</v>
      </c>
      <c r="G1034" s="18">
        <v>0.46999580740000002</v>
      </c>
      <c r="H1034" t="s">
        <v>64</v>
      </c>
      <c r="I1034" t="s">
        <v>130</v>
      </c>
      <c r="J1034" t="s">
        <v>809</v>
      </c>
      <c r="K1034" s="18">
        <v>2.0858749270999999</v>
      </c>
      <c r="L1034" t="s">
        <v>64</v>
      </c>
      <c r="M1034" t="s">
        <v>130</v>
      </c>
      <c r="N1034" t="s">
        <v>172</v>
      </c>
      <c r="O1034" s="18">
        <v>1.9954279094</v>
      </c>
      <c r="P1034" t="s">
        <v>805</v>
      </c>
      <c r="Q1034" t="s">
        <v>134</v>
      </c>
      <c r="R1034" t="s">
        <v>806</v>
      </c>
      <c r="S1034" s="18">
        <v>3.4788212663999998</v>
      </c>
      <c r="T1034" t="s">
        <v>807</v>
      </c>
      <c r="U1034" t="s">
        <v>130</v>
      </c>
      <c r="V1034" t="s">
        <v>808</v>
      </c>
      <c r="W1034" s="18">
        <v>0.46999580740000002</v>
      </c>
      <c r="X1034" t="s">
        <v>64</v>
      </c>
      <c r="Y1034" t="s">
        <v>130</v>
      </c>
      <c r="Z1034" t="s">
        <v>809</v>
      </c>
      <c r="AA1034" s="18">
        <v>0.84737833389999995</v>
      </c>
      <c r="AB1034" t="s">
        <v>810</v>
      </c>
      <c r="AC1034" t="s">
        <v>128</v>
      </c>
      <c r="AD1034" t="s">
        <v>811</v>
      </c>
      <c r="AE1034" s="18">
        <v>0.4795563504</v>
      </c>
      <c r="AF1034" t="s">
        <v>6321</v>
      </c>
      <c r="AG1034" t="s">
        <v>143</v>
      </c>
      <c r="AH1034" t="s">
        <v>6322</v>
      </c>
      <c r="AI1034" s="18">
        <v>0.86597844589999995</v>
      </c>
      <c r="AJ1034" t="s">
        <v>6323</v>
      </c>
      <c r="AK1034" t="s">
        <v>134</v>
      </c>
      <c r="AL1034" t="s">
        <v>6324</v>
      </c>
      <c r="AM1034" t="s">
        <v>64</v>
      </c>
      <c r="AN1034" t="s">
        <v>130</v>
      </c>
      <c r="AO1034" t="s">
        <v>809</v>
      </c>
      <c r="AP1034" s="18">
        <v>0.46999580740000002</v>
      </c>
      <c r="AQ1034" t="s">
        <v>123</v>
      </c>
      <c r="AR1034" t="b">
        <f>ISNUMBER(SEARCH('Consulta Por Puntos Baloto'!$E$5,B1034,1))</f>
        <v>0</v>
      </c>
      <c r="AS1034">
        <f t="shared" si="32"/>
        <v>7</v>
      </c>
      <c r="AT1034" t="str">
        <f t="shared" si="33"/>
        <v>Cajero automático</v>
      </c>
    </row>
    <row r="1035" spans="1:46">
      <c r="A1035" t="s">
        <v>6319</v>
      </c>
      <c r="B1035" t="s">
        <v>6320</v>
      </c>
      <c r="C1035" s="18">
        <v>2.1955694467</v>
      </c>
      <c r="D1035" t="s">
        <v>169</v>
      </c>
      <c r="E1035" t="s">
        <v>128</v>
      </c>
      <c r="F1035" t="s">
        <v>170</v>
      </c>
      <c r="G1035" s="18">
        <v>0.46999580740000002</v>
      </c>
      <c r="H1035" t="s">
        <v>64</v>
      </c>
      <c r="I1035" t="s">
        <v>130</v>
      </c>
      <c r="J1035" t="s">
        <v>809</v>
      </c>
      <c r="K1035" s="18">
        <v>2.0858749270999999</v>
      </c>
      <c r="L1035" t="s">
        <v>64</v>
      </c>
      <c r="M1035" t="s">
        <v>130</v>
      </c>
      <c r="N1035" t="s">
        <v>172</v>
      </c>
      <c r="O1035" s="18">
        <v>1.9954279094</v>
      </c>
      <c r="P1035" t="s">
        <v>805</v>
      </c>
      <c r="Q1035" t="s">
        <v>134</v>
      </c>
      <c r="R1035" t="s">
        <v>806</v>
      </c>
      <c r="S1035" s="18">
        <v>3.4788212663999998</v>
      </c>
      <c r="T1035" t="s">
        <v>807</v>
      </c>
      <c r="U1035" t="s">
        <v>130</v>
      </c>
      <c r="V1035" t="s">
        <v>808</v>
      </c>
      <c r="W1035" s="18">
        <v>0.46999580740000002</v>
      </c>
      <c r="X1035" t="s">
        <v>64</v>
      </c>
      <c r="Y1035" t="s">
        <v>130</v>
      </c>
      <c r="Z1035" t="s">
        <v>809</v>
      </c>
      <c r="AA1035" s="18">
        <v>0.84737833389999995</v>
      </c>
      <c r="AB1035" t="s">
        <v>810</v>
      </c>
      <c r="AC1035" t="s">
        <v>128</v>
      </c>
      <c r="AD1035" t="s">
        <v>811</v>
      </c>
      <c r="AE1035" s="18">
        <v>0.4795563504</v>
      </c>
      <c r="AF1035" t="s">
        <v>6321</v>
      </c>
      <c r="AG1035" t="s">
        <v>143</v>
      </c>
      <c r="AH1035" t="s">
        <v>6322</v>
      </c>
      <c r="AI1035" s="18">
        <v>0.86597844589999995</v>
      </c>
      <c r="AJ1035" t="s">
        <v>6323</v>
      </c>
      <c r="AK1035" t="s">
        <v>134</v>
      </c>
      <c r="AL1035" t="s">
        <v>6324</v>
      </c>
      <c r="AM1035" t="s">
        <v>64</v>
      </c>
      <c r="AN1035" t="s">
        <v>130</v>
      </c>
      <c r="AO1035" t="s">
        <v>809</v>
      </c>
      <c r="AP1035" s="18">
        <v>0.46999580740000002</v>
      </c>
      <c r="AQ1035" t="s">
        <v>123</v>
      </c>
      <c r="AR1035" t="b">
        <f>ISNUMBER(SEARCH('Consulta Por Puntos Baloto'!$E$5,B1035,1))</f>
        <v>0</v>
      </c>
      <c r="AS1035">
        <f t="shared" si="32"/>
        <v>7</v>
      </c>
      <c r="AT1035" t="str">
        <f t="shared" si="33"/>
        <v>Cajero automático</v>
      </c>
    </row>
    <row r="1036" spans="1:46">
      <c r="A1036" t="s">
        <v>6325</v>
      </c>
      <c r="B1036" t="s">
        <v>6326</v>
      </c>
      <c r="C1036" s="18">
        <v>2.9665063367000002</v>
      </c>
      <c r="D1036" t="s">
        <v>127</v>
      </c>
      <c r="E1036" t="s">
        <v>128</v>
      </c>
      <c r="F1036" t="s">
        <v>129</v>
      </c>
      <c r="G1036" s="18">
        <v>2.1231579633000002</v>
      </c>
      <c r="H1036" t="s">
        <v>64</v>
      </c>
      <c r="I1036" t="s">
        <v>130</v>
      </c>
      <c r="J1036" t="s">
        <v>1261</v>
      </c>
      <c r="K1036" s="18">
        <v>4.1548276017000001</v>
      </c>
      <c r="L1036" t="s">
        <v>64</v>
      </c>
      <c r="M1036" t="s">
        <v>130</v>
      </c>
      <c r="N1036" t="s">
        <v>370</v>
      </c>
      <c r="O1036" s="18">
        <v>2.6329013546</v>
      </c>
      <c r="P1036" t="s">
        <v>133</v>
      </c>
      <c r="Q1036" t="s">
        <v>134</v>
      </c>
      <c r="R1036" t="s">
        <v>135</v>
      </c>
      <c r="S1036" s="18">
        <v>5.0707109916000004</v>
      </c>
      <c r="T1036" t="s">
        <v>371</v>
      </c>
      <c r="U1036" t="s">
        <v>130</v>
      </c>
      <c r="V1036" t="s">
        <v>372</v>
      </c>
      <c r="W1036" s="18">
        <v>4.0342887575999997</v>
      </c>
      <c r="X1036" t="s">
        <v>64</v>
      </c>
      <c r="Y1036" t="s">
        <v>130</v>
      </c>
      <c r="Z1036" t="s">
        <v>373</v>
      </c>
      <c r="AA1036" s="18">
        <v>3.1592428446</v>
      </c>
      <c r="AB1036" t="s">
        <v>140</v>
      </c>
      <c r="AC1036" t="s">
        <v>128</v>
      </c>
      <c r="AD1036" t="s">
        <v>141</v>
      </c>
      <c r="AE1036" s="18">
        <v>0.11479224640000001</v>
      </c>
      <c r="AF1036" t="s">
        <v>6327</v>
      </c>
      <c r="AG1036" t="s">
        <v>143</v>
      </c>
      <c r="AH1036" t="s">
        <v>6328</v>
      </c>
      <c r="AI1036" s="18">
        <v>0.10252338530000001</v>
      </c>
      <c r="AJ1036" t="s">
        <v>6329</v>
      </c>
      <c r="AK1036" t="s">
        <v>134</v>
      </c>
      <c r="AL1036" t="s">
        <v>6330</v>
      </c>
      <c r="AM1036" t="s">
        <v>6329</v>
      </c>
      <c r="AN1036" t="s">
        <v>134</v>
      </c>
      <c r="AO1036" t="s">
        <v>6330</v>
      </c>
      <c r="AP1036" s="18">
        <v>0.10252338530000001</v>
      </c>
      <c r="AQ1036" t="s">
        <v>123</v>
      </c>
      <c r="AR1036" t="b">
        <f>ISNUMBER(SEARCH('Consulta Por Puntos Baloto'!$E$5,B1036,1))</f>
        <v>0</v>
      </c>
      <c r="AS1036">
        <f t="shared" si="32"/>
        <v>35</v>
      </c>
      <c r="AT1036" t="str">
        <f t="shared" si="33"/>
        <v>Punto red</v>
      </c>
    </row>
    <row r="1037" spans="1:46">
      <c r="A1037" t="s">
        <v>6331</v>
      </c>
      <c r="B1037" t="s">
        <v>6332</v>
      </c>
      <c r="C1037" s="18">
        <v>1.7648045233</v>
      </c>
      <c r="D1037" t="s">
        <v>463</v>
      </c>
      <c r="E1037" t="s">
        <v>128</v>
      </c>
      <c r="F1037" t="s">
        <v>464</v>
      </c>
      <c r="G1037" s="18">
        <v>1.0056348283000001</v>
      </c>
      <c r="H1037" t="s">
        <v>64</v>
      </c>
      <c r="I1037" t="s">
        <v>130</v>
      </c>
      <c r="J1037" t="s">
        <v>1745</v>
      </c>
      <c r="K1037" s="18">
        <v>1.788982302</v>
      </c>
      <c r="L1037" t="s">
        <v>64</v>
      </c>
      <c r="M1037" t="s">
        <v>130</v>
      </c>
      <c r="N1037" t="s">
        <v>466</v>
      </c>
      <c r="O1037" s="18">
        <v>1.6190592929000001</v>
      </c>
      <c r="P1037" t="s">
        <v>467</v>
      </c>
      <c r="Q1037" t="s">
        <v>134</v>
      </c>
      <c r="R1037" t="s">
        <v>468</v>
      </c>
      <c r="S1037" s="18">
        <v>3.5142544974000001</v>
      </c>
      <c r="T1037" t="s">
        <v>469</v>
      </c>
      <c r="U1037" t="s">
        <v>130</v>
      </c>
      <c r="V1037" t="s">
        <v>470</v>
      </c>
      <c r="W1037" s="18">
        <v>1.9095082722000001</v>
      </c>
      <c r="X1037" t="s">
        <v>745</v>
      </c>
      <c r="Y1037" t="s">
        <v>130</v>
      </c>
      <c r="Z1037" t="s">
        <v>746</v>
      </c>
      <c r="AA1037" s="18">
        <v>1.0398294865</v>
      </c>
      <c r="AB1037" s="19" t="s">
        <v>473</v>
      </c>
      <c r="AC1037" t="s">
        <v>128</v>
      </c>
      <c r="AD1037" t="s">
        <v>474</v>
      </c>
      <c r="AE1037" s="18">
        <v>6.5647002600000004E-2</v>
      </c>
      <c r="AF1037" t="s">
        <v>6333</v>
      </c>
      <c r="AG1037" t="s">
        <v>143</v>
      </c>
      <c r="AH1037" t="s">
        <v>6334</v>
      </c>
      <c r="AI1037" s="18">
        <v>0.23626583600000001</v>
      </c>
      <c r="AJ1037" t="s">
        <v>6335</v>
      </c>
      <c r="AK1037" t="s">
        <v>134</v>
      </c>
      <c r="AL1037" t="s">
        <v>6336</v>
      </c>
      <c r="AM1037" t="s">
        <v>6333</v>
      </c>
      <c r="AN1037" t="s">
        <v>143</v>
      </c>
      <c r="AO1037" t="s">
        <v>6334</v>
      </c>
      <c r="AP1037" s="18">
        <v>6.5647002600000004E-2</v>
      </c>
      <c r="AQ1037" t="s">
        <v>123</v>
      </c>
      <c r="AR1037" t="b">
        <f>ISNUMBER(SEARCH('Consulta Por Puntos Baloto'!$E$5,B1037,1))</f>
        <v>0</v>
      </c>
      <c r="AS1037">
        <f t="shared" si="32"/>
        <v>31</v>
      </c>
      <c r="AT1037" t="str">
        <f t="shared" si="33"/>
        <v>Punto pago</v>
      </c>
    </row>
    <row r="1038" spans="1:46">
      <c r="A1038" t="s">
        <v>6337</v>
      </c>
      <c r="B1038" t="s">
        <v>6338</v>
      </c>
      <c r="C1038" s="18">
        <v>3.1771898802999998</v>
      </c>
      <c r="D1038" t="s">
        <v>541</v>
      </c>
      <c r="E1038" t="s">
        <v>128</v>
      </c>
      <c r="F1038" t="s">
        <v>542</v>
      </c>
      <c r="G1038" s="18">
        <v>0.53802689869999998</v>
      </c>
      <c r="H1038" t="s">
        <v>64</v>
      </c>
      <c r="I1038" t="s">
        <v>130</v>
      </c>
      <c r="J1038" t="s">
        <v>373</v>
      </c>
      <c r="K1038" s="18">
        <v>1.6860360685</v>
      </c>
      <c r="L1038" t="s">
        <v>64</v>
      </c>
      <c r="M1038" t="s">
        <v>130</v>
      </c>
      <c r="N1038" t="s">
        <v>512</v>
      </c>
      <c r="O1038" s="18">
        <v>3.4758282069000002</v>
      </c>
      <c r="P1038" t="s">
        <v>133</v>
      </c>
      <c r="Q1038" t="s">
        <v>134</v>
      </c>
      <c r="R1038" t="s">
        <v>135</v>
      </c>
      <c r="S1038" s="18">
        <v>1.1003829987</v>
      </c>
      <c r="T1038" t="s">
        <v>371</v>
      </c>
      <c r="U1038" t="s">
        <v>130</v>
      </c>
      <c r="V1038" t="s">
        <v>372</v>
      </c>
      <c r="W1038" s="18">
        <v>0.53682455679999996</v>
      </c>
      <c r="X1038" t="s">
        <v>64</v>
      </c>
      <c r="Y1038" t="s">
        <v>130</v>
      </c>
      <c r="Z1038" t="s">
        <v>373</v>
      </c>
      <c r="AA1038" s="18">
        <v>0.77555290619999995</v>
      </c>
      <c r="AB1038" s="19" t="s">
        <v>963</v>
      </c>
      <c r="AC1038" t="s">
        <v>128</v>
      </c>
      <c r="AD1038" t="s">
        <v>964</v>
      </c>
      <c r="AE1038" s="18">
        <v>7.1503470499999999E-2</v>
      </c>
      <c r="AF1038" t="s">
        <v>2929</v>
      </c>
      <c r="AG1038" t="s">
        <v>143</v>
      </c>
      <c r="AH1038" t="s">
        <v>6339</v>
      </c>
      <c r="AI1038" s="18">
        <v>3.8678072199999997E-2</v>
      </c>
      <c r="AJ1038" t="s">
        <v>841</v>
      </c>
      <c r="AK1038" t="s">
        <v>134</v>
      </c>
      <c r="AL1038" t="s">
        <v>1056</v>
      </c>
      <c r="AM1038" t="s">
        <v>841</v>
      </c>
      <c r="AN1038" t="s">
        <v>134</v>
      </c>
      <c r="AO1038" t="s">
        <v>1056</v>
      </c>
      <c r="AP1038" s="18">
        <v>3.8678072199999997E-2</v>
      </c>
      <c r="AQ1038" t="s">
        <v>123</v>
      </c>
      <c r="AR1038" t="b">
        <f>ISNUMBER(SEARCH('Consulta Por Puntos Baloto'!$E$5,B1038,1))</f>
        <v>0</v>
      </c>
      <c r="AS1038">
        <f t="shared" si="32"/>
        <v>35</v>
      </c>
      <c r="AT1038" t="str">
        <f t="shared" si="33"/>
        <v>Punto red</v>
      </c>
    </row>
    <row r="1039" spans="1:46">
      <c r="A1039" t="s">
        <v>6340</v>
      </c>
      <c r="B1039" t="s">
        <v>6341</v>
      </c>
      <c r="C1039" s="18">
        <v>7.2430621205000003</v>
      </c>
      <c r="D1039" t="s">
        <v>127</v>
      </c>
      <c r="E1039" t="s">
        <v>128</v>
      </c>
      <c r="F1039" t="s">
        <v>129</v>
      </c>
      <c r="G1039" s="18">
        <v>2.9677283239999999</v>
      </c>
      <c r="H1039" t="s">
        <v>64</v>
      </c>
      <c r="I1039" t="s">
        <v>130</v>
      </c>
      <c r="J1039" t="s">
        <v>511</v>
      </c>
      <c r="K1039" s="18">
        <v>5.2933934289</v>
      </c>
      <c r="L1039" t="s">
        <v>64</v>
      </c>
      <c r="M1039" t="s">
        <v>130</v>
      </c>
      <c r="N1039" t="s">
        <v>512</v>
      </c>
      <c r="O1039" s="18">
        <v>6.6697218211999996</v>
      </c>
      <c r="P1039" t="s">
        <v>133</v>
      </c>
      <c r="Q1039" t="s">
        <v>134</v>
      </c>
      <c r="R1039" t="s">
        <v>135</v>
      </c>
      <c r="S1039" s="18">
        <v>5.8881131466000003</v>
      </c>
      <c r="T1039" t="s">
        <v>371</v>
      </c>
      <c r="U1039" t="s">
        <v>130</v>
      </c>
      <c r="V1039" t="s">
        <v>372</v>
      </c>
      <c r="W1039" s="18">
        <v>3.4924635194999998</v>
      </c>
      <c r="X1039" t="s">
        <v>64</v>
      </c>
      <c r="Y1039" t="s">
        <v>130</v>
      </c>
      <c r="Z1039" t="s">
        <v>517</v>
      </c>
      <c r="AA1039" s="18">
        <v>5.4736062995000001</v>
      </c>
      <c r="AB1039" s="19" t="s">
        <v>963</v>
      </c>
      <c r="AC1039" t="s">
        <v>128</v>
      </c>
      <c r="AD1039" t="s">
        <v>964</v>
      </c>
      <c r="AE1039" s="18">
        <v>0.14269603619999999</v>
      </c>
      <c r="AF1039" t="s">
        <v>6342</v>
      </c>
      <c r="AG1039" t="s">
        <v>143</v>
      </c>
      <c r="AH1039" t="s">
        <v>6343</v>
      </c>
      <c r="AI1039" s="18">
        <v>0.30854383949999997</v>
      </c>
      <c r="AJ1039" t="s">
        <v>6344</v>
      </c>
      <c r="AK1039" t="s">
        <v>134</v>
      </c>
      <c r="AL1039" t="s">
        <v>6345</v>
      </c>
      <c r="AM1039" t="s">
        <v>6342</v>
      </c>
      <c r="AN1039" t="s">
        <v>143</v>
      </c>
      <c r="AO1039" t="s">
        <v>6343</v>
      </c>
      <c r="AP1039" s="18">
        <v>0.14269603619999999</v>
      </c>
      <c r="AQ1039" t="s">
        <v>123</v>
      </c>
      <c r="AR1039" t="b">
        <f>ISNUMBER(SEARCH('Consulta Por Puntos Baloto'!$E$5,B1039,1))</f>
        <v>0</v>
      </c>
      <c r="AS1039">
        <f t="shared" si="32"/>
        <v>31</v>
      </c>
      <c r="AT1039" t="str">
        <f t="shared" si="33"/>
        <v>Punto pago</v>
      </c>
    </row>
    <row r="1040" spans="1:46">
      <c r="A1040" t="s">
        <v>6346</v>
      </c>
      <c r="B1040" t="s">
        <v>6347</v>
      </c>
      <c r="C1040" s="18">
        <v>0.65179440040000003</v>
      </c>
      <c r="D1040" t="s">
        <v>481</v>
      </c>
      <c r="E1040" t="s">
        <v>128</v>
      </c>
      <c r="F1040" t="s">
        <v>482</v>
      </c>
      <c r="G1040" s="18">
        <v>1.0827754655999999</v>
      </c>
      <c r="H1040" t="s">
        <v>64</v>
      </c>
      <c r="I1040" t="s">
        <v>130</v>
      </c>
      <c r="J1040" t="s">
        <v>550</v>
      </c>
      <c r="K1040" s="18">
        <v>1.424362664</v>
      </c>
      <c r="L1040" t="s">
        <v>64</v>
      </c>
      <c r="M1040" t="s">
        <v>130</v>
      </c>
      <c r="N1040" t="s">
        <v>440</v>
      </c>
      <c r="O1040" s="18">
        <v>2.1053666239000002</v>
      </c>
      <c r="P1040" t="s">
        <v>494</v>
      </c>
      <c r="Q1040" t="s">
        <v>134</v>
      </c>
      <c r="R1040" t="s">
        <v>495</v>
      </c>
      <c r="S1040" s="18">
        <v>2.9233691113</v>
      </c>
      <c r="T1040" t="s">
        <v>371</v>
      </c>
      <c r="U1040" t="s">
        <v>130</v>
      </c>
      <c r="V1040" t="s">
        <v>372</v>
      </c>
      <c r="W1040" s="18">
        <v>2.0451011817000002</v>
      </c>
      <c r="X1040" t="s">
        <v>498</v>
      </c>
      <c r="Y1040" t="s">
        <v>130</v>
      </c>
      <c r="Z1040" t="s">
        <v>499</v>
      </c>
      <c r="AA1040" s="18">
        <v>1.4144228845</v>
      </c>
      <c r="AB1040" s="19" t="s">
        <v>485</v>
      </c>
      <c r="AC1040" t="s">
        <v>128</v>
      </c>
      <c r="AD1040" t="s">
        <v>486</v>
      </c>
      <c r="AE1040" s="18">
        <v>9.5891134700000005E-2</v>
      </c>
      <c r="AF1040" t="s">
        <v>851</v>
      </c>
      <c r="AG1040" t="s">
        <v>143</v>
      </c>
      <c r="AH1040" t="s">
        <v>852</v>
      </c>
      <c r="AI1040" s="18">
        <v>6.4728826899999994E-2</v>
      </c>
      <c r="AJ1040" t="s">
        <v>6348</v>
      </c>
      <c r="AK1040" t="s">
        <v>134</v>
      </c>
      <c r="AL1040" t="s">
        <v>6349</v>
      </c>
      <c r="AM1040" t="s">
        <v>6348</v>
      </c>
      <c r="AN1040" t="s">
        <v>134</v>
      </c>
      <c r="AO1040" t="s">
        <v>6349</v>
      </c>
      <c r="AP1040" s="18">
        <v>6.4728826899999994E-2</v>
      </c>
      <c r="AQ1040" t="s">
        <v>123</v>
      </c>
      <c r="AR1040" t="b">
        <f>ISNUMBER(SEARCH('Consulta Por Puntos Baloto'!$E$5,B1040,1))</f>
        <v>0</v>
      </c>
      <c r="AS1040">
        <f t="shared" si="32"/>
        <v>35</v>
      </c>
      <c r="AT1040" t="str">
        <f t="shared" si="33"/>
        <v>Punto red</v>
      </c>
    </row>
    <row r="1041" spans="1:46">
      <c r="A1041" t="s">
        <v>6350</v>
      </c>
      <c r="B1041" t="s">
        <v>6351</v>
      </c>
      <c r="C1041" s="18">
        <v>0.76562336060000002</v>
      </c>
      <c r="D1041" t="s">
        <v>541</v>
      </c>
      <c r="E1041" t="s">
        <v>128</v>
      </c>
      <c r="F1041" t="s">
        <v>542</v>
      </c>
      <c r="G1041" s="18">
        <v>0.76444895499999999</v>
      </c>
      <c r="H1041" t="s">
        <v>64</v>
      </c>
      <c r="I1041" t="s">
        <v>130</v>
      </c>
      <c r="J1041" t="s">
        <v>370</v>
      </c>
      <c r="K1041" s="18">
        <v>0.76444895499999999</v>
      </c>
      <c r="L1041" t="s">
        <v>64</v>
      </c>
      <c r="M1041" t="s">
        <v>130</v>
      </c>
      <c r="N1041" t="s">
        <v>370</v>
      </c>
      <c r="O1041" s="18">
        <v>2.3388080988</v>
      </c>
      <c r="P1041" t="s">
        <v>133</v>
      </c>
      <c r="Q1041" t="s">
        <v>134</v>
      </c>
      <c r="R1041" t="s">
        <v>135</v>
      </c>
      <c r="S1041" s="18">
        <v>2.0846706186000001</v>
      </c>
      <c r="T1041" t="s">
        <v>371</v>
      </c>
      <c r="U1041" t="s">
        <v>130</v>
      </c>
      <c r="V1041" t="s">
        <v>372</v>
      </c>
      <c r="W1041" s="18">
        <v>3.0518610844</v>
      </c>
      <c r="X1041" t="s">
        <v>64</v>
      </c>
      <c r="Y1041" t="s">
        <v>130</v>
      </c>
      <c r="Z1041" t="s">
        <v>373</v>
      </c>
      <c r="AA1041" s="18">
        <v>0.64057686069999997</v>
      </c>
      <c r="AB1041" t="s">
        <v>818</v>
      </c>
      <c r="AC1041" t="s">
        <v>128</v>
      </c>
      <c r="AD1041" t="s">
        <v>819</v>
      </c>
      <c r="AE1041" s="18">
        <v>4.5139634099999999E-2</v>
      </c>
      <c r="AF1041" t="s">
        <v>3033</v>
      </c>
      <c r="AG1041" t="s">
        <v>143</v>
      </c>
      <c r="AH1041" t="s">
        <v>3034</v>
      </c>
      <c r="AI1041" s="18">
        <v>3.85270723E-2</v>
      </c>
      <c r="AJ1041" t="s">
        <v>6352</v>
      </c>
      <c r="AK1041" t="s">
        <v>134</v>
      </c>
      <c r="AL1041" t="s">
        <v>6353</v>
      </c>
      <c r="AM1041" t="s">
        <v>6352</v>
      </c>
      <c r="AN1041" t="s">
        <v>134</v>
      </c>
      <c r="AO1041" t="s">
        <v>6353</v>
      </c>
      <c r="AP1041" s="18">
        <v>3.85270723E-2</v>
      </c>
      <c r="AQ1041" t="s">
        <v>123</v>
      </c>
      <c r="AR1041" t="b">
        <f>ISNUMBER(SEARCH('Consulta Por Puntos Baloto'!$E$5,B1041,1))</f>
        <v>0</v>
      </c>
      <c r="AS1041">
        <f t="shared" si="32"/>
        <v>35</v>
      </c>
      <c r="AT1041" t="str">
        <f t="shared" si="33"/>
        <v>Punto red</v>
      </c>
    </row>
    <row r="1042" spans="1:46">
      <c r="A1042" t="s">
        <v>6354</v>
      </c>
      <c r="B1042" t="s">
        <v>6355</v>
      </c>
      <c r="C1042" s="18">
        <v>1.3831120847</v>
      </c>
      <c r="D1042" t="s">
        <v>541</v>
      </c>
      <c r="E1042" t="s">
        <v>128</v>
      </c>
      <c r="F1042" t="s">
        <v>542</v>
      </c>
      <c r="G1042" s="18">
        <v>1.0498335462999999</v>
      </c>
      <c r="H1042" t="s">
        <v>483</v>
      </c>
      <c r="I1042" t="s">
        <v>130</v>
      </c>
      <c r="J1042" t="s">
        <v>484</v>
      </c>
      <c r="K1042" s="18">
        <v>1.5330366586999999</v>
      </c>
      <c r="L1042" t="s">
        <v>64</v>
      </c>
      <c r="M1042" t="s">
        <v>130</v>
      </c>
      <c r="N1042" t="s">
        <v>370</v>
      </c>
      <c r="O1042" s="18">
        <v>2.4659060290000001</v>
      </c>
      <c r="P1042" t="s">
        <v>441</v>
      </c>
      <c r="Q1042" t="s">
        <v>134</v>
      </c>
      <c r="R1042" t="s">
        <v>442</v>
      </c>
      <c r="S1042" s="18">
        <v>2.6380501333000002</v>
      </c>
      <c r="T1042" t="s">
        <v>371</v>
      </c>
      <c r="U1042" t="s">
        <v>130</v>
      </c>
      <c r="V1042" t="s">
        <v>372</v>
      </c>
      <c r="W1042" s="18">
        <v>2.5774263298000002</v>
      </c>
      <c r="X1042" t="s">
        <v>64</v>
      </c>
      <c r="Y1042" t="s">
        <v>130</v>
      </c>
      <c r="Z1042" t="s">
        <v>209</v>
      </c>
      <c r="AA1042" s="18">
        <v>1.0874309370999999</v>
      </c>
      <c r="AB1042" s="19" t="s">
        <v>485</v>
      </c>
      <c r="AC1042" t="s">
        <v>128</v>
      </c>
      <c r="AD1042" t="s">
        <v>486</v>
      </c>
      <c r="AE1042" s="18">
        <v>8.4567068100000004E-2</v>
      </c>
      <c r="AF1042" t="s">
        <v>6356</v>
      </c>
      <c r="AG1042" t="s">
        <v>143</v>
      </c>
      <c r="AH1042" t="s">
        <v>6357</v>
      </c>
      <c r="AI1042" s="18">
        <v>0.3624654034</v>
      </c>
      <c r="AJ1042" t="s">
        <v>6358</v>
      </c>
      <c r="AK1042" t="s">
        <v>134</v>
      </c>
      <c r="AL1042" t="s">
        <v>6359</v>
      </c>
      <c r="AM1042" t="s">
        <v>6356</v>
      </c>
      <c r="AN1042" t="s">
        <v>143</v>
      </c>
      <c r="AO1042" t="s">
        <v>6357</v>
      </c>
      <c r="AP1042" s="18">
        <v>8.4567068100000004E-2</v>
      </c>
      <c r="AQ1042" t="s">
        <v>123</v>
      </c>
      <c r="AR1042" t="b">
        <f>ISNUMBER(SEARCH('Consulta Por Puntos Baloto'!$E$5,B1042,1))</f>
        <v>0</v>
      </c>
      <c r="AS1042">
        <f t="shared" si="32"/>
        <v>31</v>
      </c>
      <c r="AT1042" t="str">
        <f t="shared" si="33"/>
        <v>Punto pago</v>
      </c>
    </row>
    <row r="1043" spans="1:46">
      <c r="A1043" t="s">
        <v>6360</v>
      </c>
      <c r="B1043" t="s">
        <v>6361</v>
      </c>
      <c r="C1043" s="18">
        <v>1.7128976754</v>
      </c>
      <c r="D1043" t="s">
        <v>541</v>
      </c>
      <c r="E1043" t="s">
        <v>128</v>
      </c>
      <c r="F1043" t="s">
        <v>542</v>
      </c>
      <c r="G1043" s="18">
        <v>0.96200409220000005</v>
      </c>
      <c r="H1043" t="s">
        <v>483</v>
      </c>
      <c r="I1043" t="s">
        <v>130</v>
      </c>
      <c r="J1043" t="s">
        <v>484</v>
      </c>
      <c r="K1043" s="18">
        <v>1.6695964919999999</v>
      </c>
      <c r="L1043" t="s">
        <v>64</v>
      </c>
      <c r="M1043" t="s">
        <v>130</v>
      </c>
      <c r="N1043" t="s">
        <v>370</v>
      </c>
      <c r="O1043" s="18">
        <v>3.0169368142000001</v>
      </c>
      <c r="P1043" t="s">
        <v>133</v>
      </c>
      <c r="Q1043" t="s">
        <v>134</v>
      </c>
      <c r="R1043" t="s">
        <v>135</v>
      </c>
      <c r="S1043" s="18">
        <v>1.1790504878000001</v>
      </c>
      <c r="T1043" t="s">
        <v>371</v>
      </c>
      <c r="U1043" t="s">
        <v>130</v>
      </c>
      <c r="V1043" t="s">
        <v>372</v>
      </c>
      <c r="W1043" s="18">
        <v>2.4857046151</v>
      </c>
      <c r="X1043" t="s">
        <v>64</v>
      </c>
      <c r="Y1043" t="s">
        <v>130</v>
      </c>
      <c r="Z1043" t="s">
        <v>373</v>
      </c>
      <c r="AA1043" s="18">
        <v>0.99265165369999997</v>
      </c>
      <c r="AB1043" s="19" t="s">
        <v>485</v>
      </c>
      <c r="AC1043" t="s">
        <v>128</v>
      </c>
      <c r="AD1043" t="s">
        <v>486</v>
      </c>
      <c r="AE1043" s="18">
        <v>0.26960095560000003</v>
      </c>
      <c r="AF1043" t="s">
        <v>2529</v>
      </c>
      <c r="AG1043" t="s">
        <v>143</v>
      </c>
      <c r="AH1043" t="s">
        <v>6362</v>
      </c>
      <c r="AI1043" s="18">
        <v>0.33832776910000001</v>
      </c>
      <c r="AJ1043" t="s">
        <v>1106</v>
      </c>
      <c r="AK1043" t="s">
        <v>134</v>
      </c>
      <c r="AL1043" t="s">
        <v>6363</v>
      </c>
      <c r="AM1043" t="s">
        <v>2529</v>
      </c>
      <c r="AN1043" t="s">
        <v>143</v>
      </c>
      <c r="AO1043" t="s">
        <v>6362</v>
      </c>
      <c r="AP1043" s="18">
        <v>0.26960095560000003</v>
      </c>
      <c r="AQ1043" t="s">
        <v>123</v>
      </c>
      <c r="AR1043" t="b">
        <f>ISNUMBER(SEARCH('Consulta Por Puntos Baloto'!$E$5,B1043,1))</f>
        <v>0</v>
      </c>
      <c r="AS1043">
        <f t="shared" si="32"/>
        <v>31</v>
      </c>
      <c r="AT1043" t="str">
        <f t="shared" si="33"/>
        <v>Punto pago</v>
      </c>
    </row>
    <row r="1044" spans="1:46">
      <c r="A1044" t="s">
        <v>6364</v>
      </c>
      <c r="B1044" t="s">
        <v>6365</v>
      </c>
      <c r="C1044" s="18">
        <v>1.7521075996</v>
      </c>
      <c r="D1044" t="s">
        <v>1001</v>
      </c>
      <c r="E1044" t="s">
        <v>128</v>
      </c>
      <c r="F1044" t="s">
        <v>1002</v>
      </c>
      <c r="G1044" s="18">
        <v>1.0451679781000001</v>
      </c>
      <c r="H1044" t="s">
        <v>670</v>
      </c>
      <c r="I1044" t="s">
        <v>130</v>
      </c>
      <c r="J1044" t="s">
        <v>671</v>
      </c>
      <c r="K1044" s="18">
        <v>1.5487044802000001</v>
      </c>
      <c r="L1044" t="s">
        <v>64</v>
      </c>
      <c r="M1044" t="s">
        <v>130</v>
      </c>
      <c r="N1044" t="s">
        <v>1004</v>
      </c>
      <c r="O1044" s="18">
        <v>1.5387309587</v>
      </c>
      <c r="P1044" t="s">
        <v>673</v>
      </c>
      <c r="Q1044" t="s">
        <v>134</v>
      </c>
      <c r="R1044" t="s">
        <v>674</v>
      </c>
      <c r="S1044" s="18">
        <v>3.4359065547999998</v>
      </c>
      <c r="T1044" t="s">
        <v>675</v>
      </c>
      <c r="U1044" t="s">
        <v>130</v>
      </c>
      <c r="V1044" t="s">
        <v>676</v>
      </c>
      <c r="W1044" s="18">
        <v>2.0167179552999999</v>
      </c>
      <c r="X1044" t="s">
        <v>64</v>
      </c>
      <c r="Y1044" t="s">
        <v>130</v>
      </c>
      <c r="Z1044" t="s">
        <v>1011</v>
      </c>
      <c r="AA1044" s="18">
        <v>1.9230257272</v>
      </c>
      <c r="AB1044" s="19" t="s">
        <v>1102</v>
      </c>
      <c r="AC1044" t="s">
        <v>128</v>
      </c>
      <c r="AD1044" t="s">
        <v>1103</v>
      </c>
      <c r="AE1044" s="18">
        <v>0.45720630359999997</v>
      </c>
      <c r="AF1044" t="s">
        <v>6366</v>
      </c>
      <c r="AG1044" t="s">
        <v>143</v>
      </c>
      <c r="AH1044" t="s">
        <v>6367</v>
      </c>
      <c r="AI1044" s="18">
        <v>0.14069183900000001</v>
      </c>
      <c r="AJ1044" t="s">
        <v>6368</v>
      </c>
      <c r="AK1044" t="s">
        <v>134</v>
      </c>
      <c r="AL1044" t="s">
        <v>6369</v>
      </c>
      <c r="AM1044" t="s">
        <v>6368</v>
      </c>
      <c r="AN1044" t="s">
        <v>134</v>
      </c>
      <c r="AO1044" t="s">
        <v>6369</v>
      </c>
      <c r="AP1044" s="18">
        <v>0.14069183900000001</v>
      </c>
      <c r="AQ1044" t="s">
        <v>123</v>
      </c>
      <c r="AR1044" t="b">
        <f>ISNUMBER(SEARCH('Consulta Por Puntos Baloto'!$E$5,B1044,1))</f>
        <v>0</v>
      </c>
      <c r="AS1044">
        <f t="shared" si="32"/>
        <v>35</v>
      </c>
      <c r="AT1044" t="str">
        <f t="shared" si="33"/>
        <v>Punto red</v>
      </c>
    </row>
    <row r="1045" spans="1:46">
      <c r="A1045" t="s">
        <v>6370</v>
      </c>
      <c r="B1045" t="s">
        <v>6371</v>
      </c>
      <c r="C1045" s="18">
        <v>0.1835567967</v>
      </c>
      <c r="D1045" t="s">
        <v>4210</v>
      </c>
      <c r="E1045" t="s">
        <v>62</v>
      </c>
      <c r="F1045" t="s">
        <v>4211</v>
      </c>
      <c r="G1045" s="18">
        <v>0.18641570069999999</v>
      </c>
      <c r="H1045" t="s">
        <v>253</v>
      </c>
      <c r="I1045" t="s">
        <v>65</v>
      </c>
      <c r="J1045" t="s">
        <v>6372</v>
      </c>
      <c r="K1045" s="18">
        <v>1.5630810342999999</v>
      </c>
      <c r="L1045" t="s">
        <v>64</v>
      </c>
      <c r="M1045" t="s">
        <v>65</v>
      </c>
      <c r="N1045" t="s">
        <v>4212</v>
      </c>
      <c r="O1045" s="18">
        <v>1.2465890047999999</v>
      </c>
      <c r="P1045" t="s">
        <v>67</v>
      </c>
      <c r="Q1045" t="s">
        <v>62</v>
      </c>
      <c r="R1045" t="s">
        <v>68</v>
      </c>
      <c r="S1045" s="18">
        <v>0.18641570069999999</v>
      </c>
      <c r="T1045" t="s">
        <v>253</v>
      </c>
      <c r="U1045" t="s">
        <v>65</v>
      </c>
      <c r="V1045" t="s">
        <v>254</v>
      </c>
      <c r="W1045" s="18">
        <v>0.1766244948</v>
      </c>
      <c r="X1045" t="s">
        <v>64</v>
      </c>
      <c r="Y1045" t="s">
        <v>65</v>
      </c>
      <c r="Z1045" t="s">
        <v>390</v>
      </c>
      <c r="AA1045" s="18">
        <v>0.30691490529999998</v>
      </c>
      <c r="AB1045" t="s">
        <v>253</v>
      </c>
      <c r="AC1045" t="s">
        <v>62</v>
      </c>
      <c r="AD1045" t="s">
        <v>4214</v>
      </c>
      <c r="AE1045" s="18">
        <v>0.64262982339999997</v>
      </c>
      <c r="AF1045" t="s">
        <v>6373</v>
      </c>
      <c r="AG1045" t="s">
        <v>62</v>
      </c>
      <c r="AH1045" t="s">
        <v>6374</v>
      </c>
      <c r="AI1045" s="18">
        <v>3.9289690100000003E-2</v>
      </c>
      <c r="AJ1045" t="s">
        <v>6375</v>
      </c>
      <c r="AK1045" t="s">
        <v>62</v>
      </c>
      <c r="AL1045" t="s">
        <v>6376</v>
      </c>
      <c r="AM1045" t="s">
        <v>6375</v>
      </c>
      <c r="AN1045" t="s">
        <v>62</v>
      </c>
      <c r="AO1045" t="s">
        <v>6376</v>
      </c>
      <c r="AP1045" s="18">
        <v>3.9289690100000003E-2</v>
      </c>
      <c r="AQ1045" t="s">
        <v>123</v>
      </c>
      <c r="AR1045" t="b">
        <f>ISNUMBER(SEARCH('Consulta Por Puntos Baloto'!$E$5,B1045,1))</f>
        <v>0</v>
      </c>
      <c r="AS1045">
        <f t="shared" si="32"/>
        <v>35</v>
      </c>
      <c r="AT1045" t="str">
        <f t="shared" si="33"/>
        <v>Punto red</v>
      </c>
    </row>
    <row r="1046" spans="1:46">
      <c r="A1046" t="s">
        <v>6377</v>
      </c>
      <c r="B1046" t="s">
        <v>6378</v>
      </c>
      <c r="C1046" s="18">
        <v>2.9424577341</v>
      </c>
      <c r="D1046" t="s">
        <v>2444</v>
      </c>
      <c r="E1046" t="s">
        <v>128</v>
      </c>
      <c r="F1046" t="s">
        <v>2445</v>
      </c>
      <c r="G1046" s="18">
        <v>0.73447785139999999</v>
      </c>
      <c r="H1046" t="s">
        <v>64</v>
      </c>
      <c r="I1046" t="s">
        <v>130</v>
      </c>
      <c r="J1046" t="s">
        <v>3478</v>
      </c>
      <c r="K1046" s="18">
        <v>0.75229507100000004</v>
      </c>
      <c r="L1046" t="s">
        <v>64</v>
      </c>
      <c r="M1046" t="s">
        <v>130</v>
      </c>
      <c r="N1046" t="s">
        <v>3478</v>
      </c>
      <c r="O1046" s="18">
        <v>0.98678930570000001</v>
      </c>
      <c r="P1046" t="s">
        <v>3479</v>
      </c>
      <c r="Q1046" t="s">
        <v>134</v>
      </c>
      <c r="R1046" t="s">
        <v>3480</v>
      </c>
      <c r="S1046" s="18">
        <v>1.3896840758</v>
      </c>
      <c r="T1046" t="s">
        <v>807</v>
      </c>
      <c r="U1046" t="s">
        <v>130</v>
      </c>
      <c r="V1046" t="s">
        <v>808</v>
      </c>
      <c r="W1046" s="18">
        <v>0.88912882599999998</v>
      </c>
      <c r="X1046" t="s">
        <v>64</v>
      </c>
      <c r="Y1046" t="s">
        <v>130</v>
      </c>
      <c r="Z1046" t="s">
        <v>3477</v>
      </c>
      <c r="AA1046" s="18">
        <v>1.3827071995</v>
      </c>
      <c r="AB1046" t="s">
        <v>6075</v>
      </c>
      <c r="AC1046" t="s">
        <v>128</v>
      </c>
      <c r="AD1046" t="s">
        <v>6076</v>
      </c>
      <c r="AE1046" s="18">
        <v>1.2000278499999999E-2</v>
      </c>
      <c r="AF1046" t="s">
        <v>6379</v>
      </c>
      <c r="AG1046" t="s">
        <v>143</v>
      </c>
      <c r="AH1046" t="s">
        <v>6380</v>
      </c>
      <c r="AI1046" s="18">
        <v>0.91265119039999998</v>
      </c>
      <c r="AJ1046" t="s">
        <v>6381</v>
      </c>
      <c r="AK1046" t="s">
        <v>134</v>
      </c>
      <c r="AL1046" t="s">
        <v>6382</v>
      </c>
      <c r="AM1046" t="s">
        <v>6379</v>
      </c>
      <c r="AN1046" t="s">
        <v>143</v>
      </c>
      <c r="AO1046" t="s">
        <v>6380</v>
      </c>
      <c r="AP1046" s="18">
        <v>1.2000278499999999E-2</v>
      </c>
      <c r="AQ1046" t="s">
        <v>123</v>
      </c>
      <c r="AR1046" t="b">
        <f>ISNUMBER(SEARCH('Consulta Por Puntos Baloto'!$E$5,B1046,1))</f>
        <v>0</v>
      </c>
      <c r="AS1046">
        <f t="shared" si="32"/>
        <v>31</v>
      </c>
      <c r="AT1046" t="str">
        <f t="shared" si="33"/>
        <v>Punto pago</v>
      </c>
    </row>
    <row r="1047" spans="1:46">
      <c r="A1047" t="s">
        <v>6383</v>
      </c>
      <c r="B1047" t="s">
        <v>6384</v>
      </c>
      <c r="C1047" s="18">
        <v>3.1778292562999999</v>
      </c>
      <c r="D1047" t="s">
        <v>169</v>
      </c>
      <c r="E1047" t="s">
        <v>128</v>
      </c>
      <c r="F1047" t="s">
        <v>170</v>
      </c>
      <c r="G1047" s="18">
        <v>0</v>
      </c>
      <c r="H1047" t="s">
        <v>64</v>
      </c>
      <c r="I1047" t="s">
        <v>130</v>
      </c>
      <c r="J1047" t="s">
        <v>6385</v>
      </c>
      <c r="K1047" s="18">
        <v>1.6134276797</v>
      </c>
      <c r="L1047" t="s">
        <v>2447</v>
      </c>
      <c r="M1047" t="s">
        <v>130</v>
      </c>
      <c r="N1047" t="s">
        <v>2448</v>
      </c>
      <c r="O1047" s="18">
        <v>1.7671295055</v>
      </c>
      <c r="P1047" t="s">
        <v>2746</v>
      </c>
      <c r="Q1047" t="s">
        <v>134</v>
      </c>
      <c r="R1047" t="s">
        <v>2747</v>
      </c>
      <c r="S1047" s="18">
        <v>2.4802954567</v>
      </c>
      <c r="T1047" t="s">
        <v>807</v>
      </c>
      <c r="U1047" t="s">
        <v>130</v>
      </c>
      <c r="V1047" t="s">
        <v>808</v>
      </c>
      <c r="W1047" s="18">
        <v>0.89448090020000004</v>
      </c>
      <c r="X1047" t="s">
        <v>64</v>
      </c>
      <c r="Y1047" t="s">
        <v>130</v>
      </c>
      <c r="Z1047" t="s">
        <v>809</v>
      </c>
      <c r="AA1047" s="18">
        <v>0.15377641210000001</v>
      </c>
      <c r="AB1047" t="s">
        <v>810</v>
      </c>
      <c r="AC1047" t="s">
        <v>128</v>
      </c>
      <c r="AD1047" t="s">
        <v>811</v>
      </c>
      <c r="AE1047" s="18">
        <v>0.13716730390000001</v>
      </c>
      <c r="AF1047" t="s">
        <v>2748</v>
      </c>
      <c r="AG1047" t="s">
        <v>143</v>
      </c>
      <c r="AH1047" t="s">
        <v>2749</v>
      </c>
      <c r="AI1047" s="18">
        <v>0.13716730390000001</v>
      </c>
      <c r="AJ1047" t="s">
        <v>6323</v>
      </c>
      <c r="AK1047" t="s">
        <v>134</v>
      </c>
      <c r="AL1047" t="s">
        <v>6324</v>
      </c>
      <c r="AM1047" t="s">
        <v>64</v>
      </c>
      <c r="AN1047" t="s">
        <v>130</v>
      </c>
      <c r="AO1047" t="s">
        <v>6385</v>
      </c>
      <c r="AP1047" s="18">
        <v>0</v>
      </c>
      <c r="AQ1047" t="s">
        <v>123</v>
      </c>
      <c r="AR1047" t="b">
        <f>ISNUMBER(SEARCH('Consulta Por Puntos Baloto'!$E$5,B1047,1))</f>
        <v>0</v>
      </c>
      <c r="AS1047">
        <f t="shared" si="32"/>
        <v>7</v>
      </c>
      <c r="AT1047" t="str">
        <f t="shared" si="33"/>
        <v>Cajero automático</v>
      </c>
    </row>
    <row r="1048" spans="1:46">
      <c r="A1048" t="s">
        <v>6386</v>
      </c>
      <c r="B1048" t="s">
        <v>6387</v>
      </c>
      <c r="C1048" s="18">
        <v>1.0635007907</v>
      </c>
      <c r="D1048" t="s">
        <v>686</v>
      </c>
      <c r="E1048" t="s">
        <v>128</v>
      </c>
      <c r="F1048" t="s">
        <v>687</v>
      </c>
      <c r="G1048" s="18">
        <v>1.8199070899999999E-2</v>
      </c>
      <c r="H1048" t="s">
        <v>64</v>
      </c>
      <c r="I1048" t="s">
        <v>130</v>
      </c>
      <c r="J1048" t="s">
        <v>6388</v>
      </c>
      <c r="K1048" s="18">
        <v>2.17612389E-2</v>
      </c>
      <c r="L1048" t="s">
        <v>64</v>
      </c>
      <c r="M1048" t="s">
        <v>130</v>
      </c>
      <c r="N1048" t="s">
        <v>6388</v>
      </c>
      <c r="O1048" s="18">
        <v>0.68926093389999998</v>
      </c>
      <c r="P1048" t="s">
        <v>688</v>
      </c>
      <c r="Q1048" t="s">
        <v>134</v>
      </c>
      <c r="R1048" t="s">
        <v>689</v>
      </c>
      <c r="S1048" s="18">
        <v>1.6264452948000001</v>
      </c>
      <c r="T1048" t="s">
        <v>496</v>
      </c>
      <c r="U1048" t="s">
        <v>130</v>
      </c>
      <c r="V1048" t="s">
        <v>497</v>
      </c>
      <c r="W1048" s="18">
        <v>1.1895287013</v>
      </c>
      <c r="X1048" t="s">
        <v>2299</v>
      </c>
      <c r="Y1048" t="s">
        <v>130</v>
      </c>
      <c r="Z1048" t="s">
        <v>2300</v>
      </c>
      <c r="AA1048" s="18">
        <v>0.7084462775</v>
      </c>
      <c r="AB1048" t="s">
        <v>747</v>
      </c>
      <c r="AC1048" t="s">
        <v>128</v>
      </c>
      <c r="AD1048" t="s">
        <v>748</v>
      </c>
      <c r="AE1048" s="18">
        <v>0.35963973300000002</v>
      </c>
      <c r="AF1048" t="s">
        <v>2305</v>
      </c>
      <c r="AG1048" t="s">
        <v>143</v>
      </c>
      <c r="AH1048" t="s">
        <v>2306</v>
      </c>
      <c r="AI1048" s="18">
        <v>0.3610164441</v>
      </c>
      <c r="AJ1048" t="s">
        <v>6389</v>
      </c>
      <c r="AK1048" t="s">
        <v>134</v>
      </c>
      <c r="AL1048" t="s">
        <v>6390</v>
      </c>
      <c r="AM1048" t="s">
        <v>64</v>
      </c>
      <c r="AN1048" t="s">
        <v>130</v>
      </c>
      <c r="AO1048" t="s">
        <v>6388</v>
      </c>
      <c r="AP1048" s="18">
        <v>1.8199070899999999E-2</v>
      </c>
      <c r="AQ1048" t="s">
        <v>123</v>
      </c>
      <c r="AR1048" t="b">
        <f>ISNUMBER(SEARCH('Consulta Por Puntos Baloto'!$E$5,B1048,1))</f>
        <v>0</v>
      </c>
      <c r="AS1048">
        <f t="shared" si="32"/>
        <v>7</v>
      </c>
      <c r="AT1048" t="str">
        <f t="shared" si="33"/>
        <v>Cajero automático</v>
      </c>
    </row>
    <row r="1049" spans="1:46">
      <c r="A1049" t="s">
        <v>6391</v>
      </c>
      <c r="B1049" t="s">
        <v>6392</v>
      </c>
      <c r="C1049" s="18">
        <v>1.4240809957</v>
      </c>
      <c r="D1049" t="s">
        <v>4679</v>
      </c>
      <c r="E1049" t="s">
        <v>220</v>
      </c>
      <c r="F1049" t="s">
        <v>4680</v>
      </c>
      <c r="G1049" s="18">
        <v>0.87604747900000002</v>
      </c>
      <c r="H1049" t="s">
        <v>4684</v>
      </c>
      <c r="I1049" t="s">
        <v>223</v>
      </c>
      <c r="J1049" t="s">
        <v>4685</v>
      </c>
      <c r="K1049" s="18">
        <v>0.95635628260000005</v>
      </c>
      <c r="L1049" t="s">
        <v>64</v>
      </c>
      <c r="M1049" t="s">
        <v>223</v>
      </c>
      <c r="N1049" t="s">
        <v>6166</v>
      </c>
      <c r="O1049" s="18">
        <v>3.5238512198</v>
      </c>
      <c r="P1049" t="s">
        <v>225</v>
      </c>
      <c r="Q1049" t="s">
        <v>220</v>
      </c>
      <c r="R1049" t="s">
        <v>226</v>
      </c>
      <c r="S1049" s="18">
        <v>3.6068001859000001</v>
      </c>
      <c r="T1049" t="s">
        <v>227</v>
      </c>
      <c r="U1049" t="s">
        <v>228</v>
      </c>
      <c r="V1049" t="s">
        <v>229</v>
      </c>
      <c r="W1049" s="18">
        <v>0.87604747900000002</v>
      </c>
      <c r="X1049" t="s">
        <v>4684</v>
      </c>
      <c r="Y1049" t="s">
        <v>223</v>
      </c>
      <c r="Z1049" t="s">
        <v>4685</v>
      </c>
      <c r="AA1049" s="18">
        <v>0.87621146500000002</v>
      </c>
      <c r="AB1049" s="19" t="s">
        <v>4686</v>
      </c>
      <c r="AC1049" t="s">
        <v>220</v>
      </c>
      <c r="AD1049" t="s">
        <v>4687</v>
      </c>
      <c r="AE1049" s="18">
        <v>0.56304669630000004</v>
      </c>
      <c r="AF1049" t="s">
        <v>6393</v>
      </c>
      <c r="AG1049" t="s">
        <v>220</v>
      </c>
      <c r="AH1049" t="s">
        <v>6394</v>
      </c>
      <c r="AI1049" s="18">
        <v>0.85476841540000004</v>
      </c>
      <c r="AJ1049" t="s">
        <v>6169</v>
      </c>
      <c r="AK1049" t="s">
        <v>220</v>
      </c>
      <c r="AL1049" t="s">
        <v>6170</v>
      </c>
      <c r="AM1049" t="s">
        <v>6393</v>
      </c>
      <c r="AN1049" t="s">
        <v>220</v>
      </c>
      <c r="AO1049" t="s">
        <v>6394</v>
      </c>
      <c r="AP1049" s="18">
        <v>0.56304669630000004</v>
      </c>
      <c r="AQ1049" t="s">
        <v>123</v>
      </c>
      <c r="AR1049" t="b">
        <f>ISNUMBER(SEARCH('Consulta Por Puntos Baloto'!$E$5,B1049,1))</f>
        <v>0</v>
      </c>
      <c r="AS1049">
        <f t="shared" si="32"/>
        <v>31</v>
      </c>
      <c r="AT1049" t="str">
        <f t="shared" si="33"/>
        <v>Punto pago</v>
      </c>
    </row>
    <row r="1050" spans="1:46">
      <c r="A1050" t="s">
        <v>6395</v>
      </c>
      <c r="B1050" t="s">
        <v>6396</v>
      </c>
      <c r="C1050" s="18">
        <v>3.3747526548</v>
      </c>
      <c r="D1050" t="s">
        <v>2444</v>
      </c>
      <c r="E1050" t="s">
        <v>128</v>
      </c>
      <c r="F1050" t="s">
        <v>2445</v>
      </c>
      <c r="G1050" s="18">
        <v>0.1040888063</v>
      </c>
      <c r="H1050" t="s">
        <v>2720</v>
      </c>
      <c r="I1050" t="s">
        <v>130</v>
      </c>
      <c r="J1050" t="s">
        <v>2721</v>
      </c>
      <c r="K1050" s="18">
        <v>2.1029855204999999</v>
      </c>
      <c r="L1050" t="s">
        <v>64</v>
      </c>
      <c r="M1050" t="s">
        <v>130</v>
      </c>
      <c r="N1050" t="s">
        <v>804</v>
      </c>
      <c r="O1050" s="18">
        <v>0.18048735809999999</v>
      </c>
      <c r="P1050" t="s">
        <v>805</v>
      </c>
      <c r="Q1050" t="s">
        <v>134</v>
      </c>
      <c r="R1050" t="s">
        <v>806</v>
      </c>
      <c r="S1050" s="18">
        <v>3.3687001752999999</v>
      </c>
      <c r="T1050" t="s">
        <v>1086</v>
      </c>
      <c r="U1050" t="s">
        <v>130</v>
      </c>
      <c r="V1050" t="s">
        <v>1087</v>
      </c>
      <c r="W1050" s="18">
        <v>0.17380176019999999</v>
      </c>
      <c r="X1050" t="s">
        <v>2720</v>
      </c>
      <c r="Y1050" t="s">
        <v>130</v>
      </c>
      <c r="Z1050" t="s">
        <v>2721</v>
      </c>
      <c r="AA1050" s="18">
        <v>0.18048735809999999</v>
      </c>
      <c r="AB1050" t="s">
        <v>2722</v>
      </c>
      <c r="AC1050" t="s">
        <v>128</v>
      </c>
      <c r="AD1050" t="s">
        <v>2723</v>
      </c>
      <c r="AE1050" s="18">
        <v>0.85971934979999998</v>
      </c>
      <c r="AF1050" t="s">
        <v>5073</v>
      </c>
      <c r="AG1050" t="s">
        <v>143</v>
      </c>
      <c r="AH1050" t="s">
        <v>5074</v>
      </c>
      <c r="AI1050" s="18">
        <v>0.17697805920000001</v>
      </c>
      <c r="AJ1050" t="s">
        <v>349</v>
      </c>
      <c r="AK1050" t="s">
        <v>134</v>
      </c>
      <c r="AL1050" t="s">
        <v>5075</v>
      </c>
      <c r="AM1050" t="s">
        <v>2720</v>
      </c>
      <c r="AN1050" t="s">
        <v>130</v>
      </c>
      <c r="AO1050" t="s">
        <v>2721</v>
      </c>
      <c r="AP1050" s="18">
        <v>0.1040888063</v>
      </c>
      <c r="AQ1050" t="s">
        <v>4218</v>
      </c>
      <c r="AR1050" t="b">
        <f>ISNUMBER(SEARCH('Consulta Por Puntos Baloto'!$E$5,B1050,1))</f>
        <v>0</v>
      </c>
      <c r="AS1050">
        <f t="shared" si="32"/>
        <v>7</v>
      </c>
      <c r="AT1050" t="str">
        <f t="shared" si="33"/>
        <v>Cajero automático</v>
      </c>
    </row>
    <row r="1051" spans="1:46">
      <c r="A1051" t="s">
        <v>6397</v>
      </c>
      <c r="B1051" t="s">
        <v>6398</v>
      </c>
      <c r="C1051" s="18">
        <v>0.47745487380000001</v>
      </c>
      <c r="D1051" t="s">
        <v>4679</v>
      </c>
      <c r="E1051" t="s">
        <v>220</v>
      </c>
      <c r="F1051" t="s">
        <v>4680</v>
      </c>
      <c r="G1051" s="18">
        <v>0.14871615469999999</v>
      </c>
      <c r="H1051" t="s">
        <v>4681</v>
      </c>
      <c r="I1051" t="s">
        <v>223</v>
      </c>
      <c r="J1051" t="s">
        <v>4682</v>
      </c>
      <c r="K1051" s="18">
        <v>0.63729107139999996</v>
      </c>
      <c r="L1051" t="s">
        <v>64</v>
      </c>
      <c r="M1051" t="s">
        <v>223</v>
      </c>
      <c r="N1051" t="s">
        <v>4683</v>
      </c>
      <c r="O1051" s="18">
        <v>2.4032519145000002</v>
      </c>
      <c r="P1051" t="s">
        <v>225</v>
      </c>
      <c r="Q1051" t="s">
        <v>220</v>
      </c>
      <c r="R1051" t="s">
        <v>226</v>
      </c>
      <c r="S1051" s="18">
        <v>3.961895927</v>
      </c>
      <c r="T1051" t="s">
        <v>227</v>
      </c>
      <c r="U1051" t="s">
        <v>228</v>
      </c>
      <c r="V1051" t="s">
        <v>229</v>
      </c>
      <c r="W1051" s="18">
        <v>0.77093192700000002</v>
      </c>
      <c r="X1051" t="s">
        <v>4684</v>
      </c>
      <c r="Y1051" t="s">
        <v>223</v>
      </c>
      <c r="Z1051" t="s">
        <v>4685</v>
      </c>
      <c r="AA1051" s="18">
        <v>0.77738344020000005</v>
      </c>
      <c r="AB1051" s="19" t="s">
        <v>4686</v>
      </c>
      <c r="AC1051" t="s">
        <v>220</v>
      </c>
      <c r="AD1051" t="s">
        <v>4687</v>
      </c>
      <c r="AE1051" s="18">
        <v>0.1122077485</v>
      </c>
      <c r="AF1051" t="s">
        <v>4688</v>
      </c>
      <c r="AG1051" t="s">
        <v>220</v>
      </c>
      <c r="AH1051" t="s">
        <v>4689</v>
      </c>
      <c r="AI1051" s="18">
        <v>0.34648084379999999</v>
      </c>
      <c r="AJ1051" t="s">
        <v>349</v>
      </c>
      <c r="AK1051" t="s">
        <v>220</v>
      </c>
      <c r="AL1051" t="s">
        <v>4690</v>
      </c>
      <c r="AM1051" t="s">
        <v>4688</v>
      </c>
      <c r="AN1051" t="s">
        <v>220</v>
      </c>
      <c r="AO1051" t="s">
        <v>4689</v>
      </c>
      <c r="AP1051" s="18">
        <v>0.1122077485</v>
      </c>
      <c r="AQ1051" t="s">
        <v>123</v>
      </c>
      <c r="AR1051" t="b">
        <f>ISNUMBER(SEARCH('Consulta Por Puntos Baloto'!$E$5,B1051,1))</f>
        <v>0</v>
      </c>
      <c r="AS1051">
        <f t="shared" si="32"/>
        <v>31</v>
      </c>
      <c r="AT1051" t="str">
        <f t="shared" si="33"/>
        <v>Punto pago</v>
      </c>
    </row>
    <row r="1052" spans="1:46">
      <c r="A1052" t="s">
        <v>6399</v>
      </c>
      <c r="B1052" t="s">
        <v>6400</v>
      </c>
      <c r="C1052" s="18">
        <v>0.88361639240000001</v>
      </c>
      <c r="D1052" t="s">
        <v>4679</v>
      </c>
      <c r="E1052" t="s">
        <v>220</v>
      </c>
      <c r="F1052" t="s">
        <v>4680</v>
      </c>
      <c r="G1052" s="18">
        <v>1.2599669516000001</v>
      </c>
      <c r="H1052" t="s">
        <v>64</v>
      </c>
      <c r="I1052" t="s">
        <v>223</v>
      </c>
      <c r="J1052" t="s">
        <v>4683</v>
      </c>
      <c r="K1052" s="18">
        <v>1.2599669516000001</v>
      </c>
      <c r="L1052" t="s">
        <v>64</v>
      </c>
      <c r="M1052" t="s">
        <v>223</v>
      </c>
      <c r="N1052" t="s">
        <v>4683</v>
      </c>
      <c r="O1052" s="18">
        <v>1.4616832799999999</v>
      </c>
      <c r="P1052" t="s">
        <v>225</v>
      </c>
      <c r="Q1052" t="s">
        <v>220</v>
      </c>
      <c r="R1052" t="s">
        <v>226</v>
      </c>
      <c r="S1052" s="18">
        <v>5.2973702707000001</v>
      </c>
      <c r="T1052" t="s">
        <v>227</v>
      </c>
      <c r="U1052" t="s">
        <v>228</v>
      </c>
      <c r="V1052" t="s">
        <v>229</v>
      </c>
      <c r="W1052" s="18">
        <v>2.0554113548999999</v>
      </c>
      <c r="X1052" t="s">
        <v>4684</v>
      </c>
      <c r="Y1052" t="s">
        <v>223</v>
      </c>
      <c r="Z1052" t="s">
        <v>4685</v>
      </c>
      <c r="AA1052" s="18">
        <v>1.4478326501000001</v>
      </c>
      <c r="AB1052" t="s">
        <v>6401</v>
      </c>
      <c r="AC1052" t="s">
        <v>220</v>
      </c>
      <c r="AD1052" t="s">
        <v>6402</v>
      </c>
      <c r="AE1052" s="18">
        <v>0.28457917770000002</v>
      </c>
      <c r="AF1052" t="s">
        <v>6403</v>
      </c>
      <c r="AG1052" t="s">
        <v>220</v>
      </c>
      <c r="AH1052" t="s">
        <v>6404</v>
      </c>
      <c r="AI1052" s="18">
        <v>0.991133704</v>
      </c>
      <c r="AJ1052" t="s">
        <v>349</v>
      </c>
      <c r="AK1052" t="s">
        <v>220</v>
      </c>
      <c r="AL1052" t="s">
        <v>4690</v>
      </c>
      <c r="AM1052" t="s">
        <v>6403</v>
      </c>
      <c r="AN1052" t="s">
        <v>220</v>
      </c>
      <c r="AO1052" t="s">
        <v>6404</v>
      </c>
      <c r="AP1052" s="18">
        <v>0.28457917770000002</v>
      </c>
      <c r="AQ1052" t="s">
        <v>123</v>
      </c>
      <c r="AR1052" t="b">
        <f>ISNUMBER(SEARCH('Consulta Por Puntos Baloto'!$E$5,B1052,1))</f>
        <v>0</v>
      </c>
      <c r="AS1052">
        <f t="shared" si="32"/>
        <v>31</v>
      </c>
      <c r="AT1052" t="str">
        <f t="shared" si="33"/>
        <v>Punto pago</v>
      </c>
    </row>
    <row r="1053" spans="1:46">
      <c r="A1053" t="s">
        <v>6405</v>
      </c>
      <c r="B1053" t="s">
        <v>6406</v>
      </c>
      <c r="C1053" s="18">
        <v>3.5678007148000002</v>
      </c>
      <c r="D1053" t="s">
        <v>4210</v>
      </c>
      <c r="E1053" t="s">
        <v>62</v>
      </c>
      <c r="F1053" t="s">
        <v>4211</v>
      </c>
      <c r="G1053" s="18">
        <v>0.40294044600000001</v>
      </c>
      <c r="H1053" t="s">
        <v>64</v>
      </c>
      <c r="I1053" t="s">
        <v>65</v>
      </c>
      <c r="J1053" t="s">
        <v>6407</v>
      </c>
      <c r="K1053" s="18">
        <v>3.0137683749000002</v>
      </c>
      <c r="L1053" t="s">
        <v>64</v>
      </c>
      <c r="M1053" t="s">
        <v>65</v>
      </c>
      <c r="N1053" t="s">
        <v>5202</v>
      </c>
      <c r="O1053" s="18">
        <v>3.0578899575</v>
      </c>
      <c r="P1053" t="s">
        <v>67</v>
      </c>
      <c r="Q1053" t="s">
        <v>62</v>
      </c>
      <c r="R1053" t="s">
        <v>68</v>
      </c>
      <c r="S1053" s="18">
        <v>3.5664215339999998</v>
      </c>
      <c r="T1053" t="s">
        <v>253</v>
      </c>
      <c r="U1053" t="s">
        <v>65</v>
      </c>
      <c r="V1053" t="s">
        <v>254</v>
      </c>
      <c r="W1053" s="18">
        <v>3.0468584153</v>
      </c>
      <c r="X1053" t="s">
        <v>276</v>
      </c>
      <c r="Y1053" t="s">
        <v>65</v>
      </c>
      <c r="Z1053" t="s">
        <v>277</v>
      </c>
      <c r="AA1053" s="18">
        <v>3.0358305375999999</v>
      </c>
      <c r="AB1053" t="s">
        <v>5203</v>
      </c>
      <c r="AC1053" t="s">
        <v>62</v>
      </c>
      <c r="AD1053" t="s">
        <v>5204</v>
      </c>
      <c r="AE1053" s="18">
        <v>0.79715734149999995</v>
      </c>
      <c r="AF1053" t="s">
        <v>6408</v>
      </c>
      <c r="AG1053" t="s">
        <v>62</v>
      </c>
      <c r="AH1053" t="s">
        <v>6409</v>
      </c>
      <c r="AI1053" s="18">
        <v>3.0563652545000002</v>
      </c>
      <c r="AJ1053" t="s">
        <v>349</v>
      </c>
      <c r="AK1053" t="s">
        <v>62</v>
      </c>
      <c r="AL1053" t="s">
        <v>6410</v>
      </c>
      <c r="AM1053" t="s">
        <v>64</v>
      </c>
      <c r="AN1053" t="s">
        <v>65</v>
      </c>
      <c r="AO1053" t="s">
        <v>6407</v>
      </c>
      <c r="AP1053" s="18">
        <v>0.40294044600000001</v>
      </c>
      <c r="AQ1053" t="s">
        <v>123</v>
      </c>
      <c r="AR1053" t="b">
        <f>ISNUMBER(SEARCH('Consulta Por Puntos Baloto'!$E$5,B1053,1))</f>
        <v>0</v>
      </c>
      <c r="AS1053">
        <f t="shared" si="32"/>
        <v>7</v>
      </c>
      <c r="AT1053" t="str">
        <f t="shared" si="33"/>
        <v>Cajero automático</v>
      </c>
    </row>
    <row r="1054" spans="1:46">
      <c r="A1054" t="s">
        <v>6411</v>
      </c>
      <c r="B1054" t="s">
        <v>6412</v>
      </c>
      <c r="C1054" s="18">
        <v>1.7574354005999999</v>
      </c>
      <c r="D1054" t="s">
        <v>1096</v>
      </c>
      <c r="E1054" t="s">
        <v>128</v>
      </c>
      <c r="F1054" t="s">
        <v>1097</v>
      </c>
      <c r="G1054" s="18">
        <v>9.3708912500000005E-2</v>
      </c>
      <c r="H1054" t="s">
        <v>64</v>
      </c>
      <c r="I1054" t="s">
        <v>130</v>
      </c>
      <c r="J1054" t="s">
        <v>6413</v>
      </c>
      <c r="K1054" s="18">
        <v>0.1094051499</v>
      </c>
      <c r="L1054" t="s">
        <v>64</v>
      </c>
      <c r="M1054" t="s">
        <v>130</v>
      </c>
      <c r="N1054" t="s">
        <v>1098</v>
      </c>
      <c r="O1054" s="18">
        <v>1.2047778812000001</v>
      </c>
      <c r="P1054" t="s">
        <v>1099</v>
      </c>
      <c r="Q1054" t="s">
        <v>134</v>
      </c>
      <c r="R1054" t="s">
        <v>1100</v>
      </c>
      <c r="S1054" s="18">
        <v>2.5750244781</v>
      </c>
      <c r="T1054" t="s">
        <v>1086</v>
      </c>
      <c r="U1054" t="s">
        <v>130</v>
      </c>
      <c r="V1054" t="s">
        <v>1087</v>
      </c>
      <c r="W1054" s="18">
        <v>1.129335234</v>
      </c>
      <c r="X1054" t="s">
        <v>64</v>
      </c>
      <c r="Y1054" t="s">
        <v>130</v>
      </c>
      <c r="Z1054" t="s">
        <v>1101</v>
      </c>
      <c r="AA1054" s="18">
        <v>0.32882652109999999</v>
      </c>
      <c r="AB1054" s="19" t="s">
        <v>1102</v>
      </c>
      <c r="AC1054" t="s">
        <v>128</v>
      </c>
      <c r="AD1054" t="s">
        <v>1103</v>
      </c>
      <c r="AE1054" s="18">
        <v>0.50276713569999998</v>
      </c>
      <c r="AF1054" t="s">
        <v>1104</v>
      </c>
      <c r="AG1054" t="s">
        <v>143</v>
      </c>
      <c r="AH1054" t="s">
        <v>1105</v>
      </c>
      <c r="AI1054" s="18">
        <v>0.3657637057</v>
      </c>
      <c r="AJ1054" t="s">
        <v>1106</v>
      </c>
      <c r="AK1054" t="s">
        <v>134</v>
      </c>
      <c r="AL1054" t="s">
        <v>1107</v>
      </c>
      <c r="AM1054" t="s">
        <v>64</v>
      </c>
      <c r="AN1054" t="s">
        <v>130</v>
      </c>
      <c r="AO1054" t="s">
        <v>6413</v>
      </c>
      <c r="AP1054" s="18">
        <v>9.3708912500000005E-2</v>
      </c>
      <c r="AQ1054" t="s">
        <v>123</v>
      </c>
      <c r="AR1054" t="b">
        <f>ISNUMBER(SEARCH('Consulta Por Puntos Baloto'!$E$5,B1054,1))</f>
        <v>0</v>
      </c>
      <c r="AS1054">
        <f t="shared" si="32"/>
        <v>7</v>
      </c>
      <c r="AT1054" t="str">
        <f t="shared" si="33"/>
        <v>Cajero automático</v>
      </c>
    </row>
    <row r="1055" spans="1:46">
      <c r="A1055" t="s">
        <v>6414</v>
      </c>
      <c r="B1055" t="s">
        <v>6415</v>
      </c>
      <c r="C1055" s="18">
        <v>0.52489681239999997</v>
      </c>
      <c r="D1055" t="s">
        <v>1420</v>
      </c>
      <c r="E1055" t="s">
        <v>128</v>
      </c>
      <c r="F1055" t="s">
        <v>1421</v>
      </c>
      <c r="G1055" s="18">
        <v>0.25772906420000002</v>
      </c>
      <c r="H1055" t="s">
        <v>64</v>
      </c>
      <c r="I1055" t="s">
        <v>130</v>
      </c>
      <c r="J1055" t="s">
        <v>6416</v>
      </c>
      <c r="K1055" s="18">
        <v>0.52489681239999997</v>
      </c>
      <c r="L1055" t="s">
        <v>64</v>
      </c>
      <c r="M1055" t="s">
        <v>130</v>
      </c>
      <c r="N1055" t="s">
        <v>1424</v>
      </c>
      <c r="O1055" s="18">
        <v>0.42829723870000003</v>
      </c>
      <c r="P1055" t="s">
        <v>1425</v>
      </c>
      <c r="Q1055" t="s">
        <v>134</v>
      </c>
      <c r="R1055" t="s">
        <v>1426</v>
      </c>
      <c r="S1055" s="18">
        <v>1.3789386299999999</v>
      </c>
      <c r="T1055" t="s">
        <v>1086</v>
      </c>
      <c r="U1055" t="s">
        <v>130</v>
      </c>
      <c r="V1055" t="s">
        <v>1087</v>
      </c>
      <c r="W1055" s="18">
        <v>1.346558259</v>
      </c>
      <c r="X1055" t="s">
        <v>64</v>
      </c>
      <c r="Y1055" t="s">
        <v>130</v>
      </c>
      <c r="Z1055" t="s">
        <v>1427</v>
      </c>
      <c r="AA1055" s="18">
        <v>0.52489681239999997</v>
      </c>
      <c r="AB1055" s="19" t="s">
        <v>1428</v>
      </c>
      <c r="AC1055" t="s">
        <v>128</v>
      </c>
      <c r="AD1055" t="s">
        <v>1429</v>
      </c>
      <c r="AE1055" s="18">
        <v>0.45701266940000002</v>
      </c>
      <c r="AF1055" t="s">
        <v>6417</v>
      </c>
      <c r="AG1055" t="s">
        <v>143</v>
      </c>
      <c r="AH1055" t="s">
        <v>6418</v>
      </c>
      <c r="AI1055" s="18">
        <v>0.16488804479999999</v>
      </c>
      <c r="AJ1055" t="s">
        <v>6419</v>
      </c>
      <c r="AK1055" t="s">
        <v>134</v>
      </c>
      <c r="AL1055" t="s">
        <v>6420</v>
      </c>
      <c r="AM1055" t="s">
        <v>6419</v>
      </c>
      <c r="AN1055" t="s">
        <v>134</v>
      </c>
      <c r="AO1055" t="s">
        <v>6420</v>
      </c>
      <c r="AP1055" s="18">
        <v>0.16488804479999999</v>
      </c>
      <c r="AQ1055" t="s">
        <v>123</v>
      </c>
      <c r="AR1055" t="b">
        <f>ISNUMBER(SEARCH('Consulta Por Puntos Baloto'!$E$5,B1055,1))</f>
        <v>0</v>
      </c>
      <c r="AS1055">
        <f t="shared" si="32"/>
        <v>35</v>
      </c>
      <c r="AT1055" t="str">
        <f t="shared" si="33"/>
        <v>Punto red</v>
      </c>
    </row>
    <row r="1056" spans="1:46">
      <c r="A1056" t="s">
        <v>6162</v>
      </c>
      <c r="B1056" t="s">
        <v>6163</v>
      </c>
      <c r="C1056" s="18">
        <v>0.15224233500000001</v>
      </c>
      <c r="D1056" t="s">
        <v>3960</v>
      </c>
      <c r="E1056" t="s">
        <v>128</v>
      </c>
      <c r="F1056" t="s">
        <v>3961</v>
      </c>
      <c r="G1056" s="18">
        <v>9.3686953999999999E-3</v>
      </c>
      <c r="H1056" t="s">
        <v>64</v>
      </c>
      <c r="I1056" t="s">
        <v>130</v>
      </c>
      <c r="J1056" t="s">
        <v>1427</v>
      </c>
      <c r="K1056" s="18">
        <v>0.80076076429999998</v>
      </c>
      <c r="L1056" t="s">
        <v>64</v>
      </c>
      <c r="M1056" t="s">
        <v>130</v>
      </c>
      <c r="N1056" t="s">
        <v>3962</v>
      </c>
      <c r="O1056" s="18">
        <v>1.3295000058999999</v>
      </c>
      <c r="P1056" t="s">
        <v>1425</v>
      </c>
      <c r="Q1056" t="s">
        <v>134</v>
      </c>
      <c r="R1056" t="s">
        <v>1426</v>
      </c>
      <c r="S1056" s="18">
        <v>0.70234481289999995</v>
      </c>
      <c r="T1056" t="s">
        <v>1086</v>
      </c>
      <c r="U1056" t="s">
        <v>130</v>
      </c>
      <c r="V1056" t="s">
        <v>1087</v>
      </c>
      <c r="W1056" s="18">
        <v>9.3686953999999999E-3</v>
      </c>
      <c r="X1056" t="s">
        <v>64</v>
      </c>
      <c r="Y1056" t="s">
        <v>130</v>
      </c>
      <c r="Z1056" t="s">
        <v>1427</v>
      </c>
      <c r="AA1056" s="18">
        <v>0.68380351559999997</v>
      </c>
      <c r="AB1056" t="s">
        <v>3963</v>
      </c>
      <c r="AC1056" t="s">
        <v>128</v>
      </c>
      <c r="AD1056" t="s">
        <v>3964</v>
      </c>
      <c r="AE1056" s="18">
        <v>0.33574488400000002</v>
      </c>
      <c r="AF1056" t="s">
        <v>3965</v>
      </c>
      <c r="AG1056" t="s">
        <v>143</v>
      </c>
      <c r="AH1056" t="s">
        <v>3966</v>
      </c>
      <c r="AI1056" s="18">
        <v>0.14592403740000001</v>
      </c>
      <c r="AJ1056" t="s">
        <v>3967</v>
      </c>
      <c r="AK1056" t="s">
        <v>134</v>
      </c>
      <c r="AL1056" t="s">
        <v>3968</v>
      </c>
      <c r="AM1056" t="s">
        <v>64</v>
      </c>
      <c r="AN1056" t="s">
        <v>130</v>
      </c>
      <c r="AO1056" t="s">
        <v>1427</v>
      </c>
      <c r="AP1056" s="18">
        <v>9.3686953999999999E-3</v>
      </c>
      <c r="AQ1056" t="s">
        <v>123</v>
      </c>
      <c r="AR1056" t="b">
        <f>ISNUMBER(SEARCH('Consulta Por Puntos Baloto'!$E$5,B1056,1))</f>
        <v>0</v>
      </c>
      <c r="AS1056">
        <f t="shared" si="32"/>
        <v>7</v>
      </c>
      <c r="AT1056" t="str">
        <f t="shared" si="33"/>
        <v>Cajero automático</v>
      </c>
    </row>
    <row r="1057" spans="1:46">
      <c r="A1057" t="s">
        <v>6421</v>
      </c>
      <c r="B1057" t="s">
        <v>6422</v>
      </c>
      <c r="C1057" s="18">
        <v>21.319298969399998</v>
      </c>
      <c r="D1057" t="s">
        <v>3012</v>
      </c>
      <c r="E1057" t="s">
        <v>3013</v>
      </c>
      <c r="F1057" t="s">
        <v>3014</v>
      </c>
      <c r="G1057" s="18">
        <v>21.2965533466</v>
      </c>
      <c r="H1057" t="s">
        <v>64</v>
      </c>
      <c r="I1057" t="s">
        <v>2638</v>
      </c>
      <c r="J1057" t="s">
        <v>3015</v>
      </c>
      <c r="K1057" s="18">
        <v>21.943919339099999</v>
      </c>
      <c r="L1057" t="s">
        <v>64</v>
      </c>
      <c r="M1057" t="s">
        <v>2638</v>
      </c>
      <c r="N1057" t="s">
        <v>2639</v>
      </c>
      <c r="O1057" s="18">
        <v>41.553969567899998</v>
      </c>
      <c r="P1057" t="s">
        <v>1454</v>
      </c>
      <c r="Q1057" t="s">
        <v>1449</v>
      </c>
      <c r="R1057" t="s">
        <v>1455</v>
      </c>
      <c r="S1057" s="18">
        <v>43.186013727999999</v>
      </c>
      <c r="T1057" t="s">
        <v>311</v>
      </c>
      <c r="U1057" t="s">
        <v>130</v>
      </c>
      <c r="V1057" t="s">
        <v>312</v>
      </c>
      <c r="W1057" s="18">
        <v>28.3521945052</v>
      </c>
      <c r="X1057" t="s">
        <v>64</v>
      </c>
      <c r="Y1057" t="s">
        <v>313</v>
      </c>
      <c r="Z1057" t="s">
        <v>314</v>
      </c>
      <c r="AA1057" s="18">
        <v>32.302399072599997</v>
      </c>
      <c r="AB1057" s="19" t="s">
        <v>2641</v>
      </c>
      <c r="AC1057" t="s">
        <v>1501</v>
      </c>
      <c r="AD1057" t="s">
        <v>2642</v>
      </c>
      <c r="AE1057" s="18">
        <v>2.5907895899999998E-2</v>
      </c>
      <c r="AF1057" t="s">
        <v>6423</v>
      </c>
      <c r="AG1057" t="s">
        <v>3524</v>
      </c>
      <c r="AH1057" t="s">
        <v>6424</v>
      </c>
      <c r="AI1057" s="18">
        <v>4.7522696999999997E-3</v>
      </c>
      <c r="AJ1057" t="s">
        <v>3526</v>
      </c>
      <c r="AK1057" t="s">
        <v>3524</v>
      </c>
      <c r="AL1057" t="s">
        <v>3527</v>
      </c>
      <c r="AM1057" t="s">
        <v>3526</v>
      </c>
      <c r="AN1057" t="s">
        <v>3524</v>
      </c>
      <c r="AO1057" t="s">
        <v>3527</v>
      </c>
      <c r="AP1057" s="18">
        <v>4.7522696999999997E-3</v>
      </c>
      <c r="AQ1057" t="s">
        <v>123</v>
      </c>
      <c r="AR1057" t="b">
        <f>ISNUMBER(SEARCH('Consulta Por Puntos Baloto'!$E$5,B1057,1))</f>
        <v>0</v>
      </c>
      <c r="AS1057">
        <f t="shared" si="32"/>
        <v>35</v>
      </c>
      <c r="AT1057" t="str">
        <f t="shared" si="33"/>
        <v>Punto red</v>
      </c>
    </row>
    <row r="1058" spans="1:46">
      <c r="A1058" t="s">
        <v>6425</v>
      </c>
      <c r="B1058" t="s">
        <v>6426</v>
      </c>
      <c r="C1058" s="18">
        <v>10.415555837499999</v>
      </c>
      <c r="D1058" t="s">
        <v>4247</v>
      </c>
      <c r="E1058" t="s">
        <v>4248</v>
      </c>
      <c r="F1058" t="s">
        <v>4249</v>
      </c>
      <c r="G1058" s="18">
        <v>9.6040645602999994</v>
      </c>
      <c r="H1058" t="s">
        <v>64</v>
      </c>
      <c r="I1058" t="s">
        <v>4073</v>
      </c>
      <c r="J1058" t="s">
        <v>4074</v>
      </c>
      <c r="K1058" s="18">
        <v>118.6068007436</v>
      </c>
      <c r="L1058" t="s">
        <v>64</v>
      </c>
      <c r="M1058" t="s">
        <v>4250</v>
      </c>
      <c r="N1058" t="s">
        <v>4251</v>
      </c>
      <c r="O1058" s="18">
        <v>92.048709119099996</v>
      </c>
      <c r="P1058" t="s">
        <v>4071</v>
      </c>
      <c r="Q1058" t="s">
        <v>4066</v>
      </c>
      <c r="R1058" t="s">
        <v>4072</v>
      </c>
      <c r="S1058" s="18">
        <v>342.84182983530002</v>
      </c>
      <c r="T1058" t="s">
        <v>85</v>
      </c>
      <c r="U1058" t="s">
        <v>86</v>
      </c>
      <c r="V1058" t="s">
        <v>87</v>
      </c>
      <c r="W1058" s="18">
        <v>9.5202832464</v>
      </c>
      <c r="X1058" t="s">
        <v>64</v>
      </c>
      <c r="Y1058" t="s">
        <v>4073</v>
      </c>
      <c r="Z1058" t="s">
        <v>4074</v>
      </c>
      <c r="AA1058" s="18">
        <v>88.611626622499998</v>
      </c>
      <c r="AB1058" t="s">
        <v>4252</v>
      </c>
      <c r="AC1058" t="s">
        <v>4066</v>
      </c>
      <c r="AD1058" t="s">
        <v>4253</v>
      </c>
      <c r="AE1058" s="18">
        <v>2.9025610100000002E-2</v>
      </c>
      <c r="AF1058" t="s">
        <v>6427</v>
      </c>
      <c r="AG1058" t="s">
        <v>6428</v>
      </c>
      <c r="AH1058" t="s">
        <v>6429</v>
      </c>
      <c r="AI1058" s="18">
        <v>4.09428321E-2</v>
      </c>
      <c r="AJ1058" t="s">
        <v>6430</v>
      </c>
      <c r="AK1058" t="s">
        <v>6428</v>
      </c>
      <c r="AL1058" t="s">
        <v>6431</v>
      </c>
      <c r="AM1058" t="s">
        <v>6427</v>
      </c>
      <c r="AN1058" t="s">
        <v>6428</v>
      </c>
      <c r="AO1058" t="s">
        <v>6429</v>
      </c>
      <c r="AP1058" s="18">
        <v>2.9025610100000002E-2</v>
      </c>
      <c r="AQ1058" t="e">
        <v>#N/A</v>
      </c>
      <c r="AR1058" t="b">
        <f>ISNUMBER(SEARCH('Consulta Por Puntos Baloto'!$E$5,B1058,1))</f>
        <v>0</v>
      </c>
      <c r="AS1058">
        <f t="shared" si="32"/>
        <v>31</v>
      </c>
      <c r="AT1058" t="str">
        <f t="shared" si="33"/>
        <v>Punto pago</v>
      </c>
    </row>
    <row r="1059" spans="1:46">
      <c r="A1059" t="s">
        <v>6432</v>
      </c>
      <c r="B1059" t="s">
        <v>6433</v>
      </c>
      <c r="C1059" s="18">
        <v>74.731321999000002</v>
      </c>
      <c r="D1059" t="s">
        <v>6434</v>
      </c>
      <c r="E1059" t="s">
        <v>6435</v>
      </c>
      <c r="F1059" t="s">
        <v>6436</v>
      </c>
      <c r="G1059" s="18">
        <v>32.4250905253</v>
      </c>
      <c r="H1059" t="s">
        <v>64</v>
      </c>
      <c r="I1059" t="s">
        <v>4560</v>
      </c>
      <c r="J1059" t="s">
        <v>4562</v>
      </c>
      <c r="K1059" s="18">
        <v>32.403121006399999</v>
      </c>
      <c r="L1059" t="s">
        <v>64</v>
      </c>
      <c r="M1059" t="s">
        <v>4560</v>
      </c>
      <c r="N1059" t="s">
        <v>4562</v>
      </c>
      <c r="O1059" s="18">
        <v>32.428008126800002</v>
      </c>
      <c r="P1059" t="s">
        <v>387</v>
      </c>
      <c r="Q1059" t="s">
        <v>388</v>
      </c>
      <c r="R1059" t="s">
        <v>389</v>
      </c>
      <c r="S1059" s="18">
        <v>219.9004910093</v>
      </c>
      <c r="T1059" t="s">
        <v>253</v>
      </c>
      <c r="U1059" t="s">
        <v>65</v>
      </c>
      <c r="V1059" t="s">
        <v>254</v>
      </c>
      <c r="W1059" s="18">
        <v>88.607663785499994</v>
      </c>
      <c r="X1059" t="s">
        <v>64</v>
      </c>
      <c r="Y1059" t="s">
        <v>4563</v>
      </c>
      <c r="Z1059" t="s">
        <v>4564</v>
      </c>
      <c r="AA1059" s="18">
        <v>32.342169970400001</v>
      </c>
      <c r="AB1059" t="s">
        <v>5859</v>
      </c>
      <c r="AC1059" t="s">
        <v>388</v>
      </c>
      <c r="AD1059" t="s">
        <v>5860</v>
      </c>
      <c r="AE1059" s="18">
        <v>10.299833720600001</v>
      </c>
      <c r="AF1059" t="s">
        <v>6437</v>
      </c>
      <c r="AG1059" t="s">
        <v>6438</v>
      </c>
      <c r="AH1059" t="s">
        <v>6439</v>
      </c>
      <c r="AI1059" s="18">
        <v>8.9200175167999998</v>
      </c>
      <c r="AJ1059" t="s">
        <v>6440</v>
      </c>
      <c r="AK1059" t="s">
        <v>6441</v>
      </c>
      <c r="AL1059" t="s">
        <v>6442</v>
      </c>
      <c r="AM1059" t="s">
        <v>6440</v>
      </c>
      <c r="AN1059" t="s">
        <v>6441</v>
      </c>
      <c r="AO1059" t="s">
        <v>6442</v>
      </c>
      <c r="AP1059" s="18">
        <v>8.9200175167999998</v>
      </c>
      <c r="AQ1059" t="e">
        <v>#N/A</v>
      </c>
      <c r="AR1059" t="b">
        <f>ISNUMBER(SEARCH('Consulta Por Puntos Baloto'!$E$5,B1059,1))</f>
        <v>0</v>
      </c>
      <c r="AS1059">
        <f t="shared" si="32"/>
        <v>35</v>
      </c>
      <c r="AT1059" t="str">
        <f t="shared" si="33"/>
        <v>Punto red</v>
      </c>
    </row>
    <row r="1060" spans="1:46">
      <c r="A1060" t="s">
        <v>6443</v>
      </c>
      <c r="B1060" t="s">
        <v>6444</v>
      </c>
      <c r="C1060" s="18">
        <v>47.003900397099997</v>
      </c>
      <c r="D1060" t="s">
        <v>291</v>
      </c>
      <c r="E1060" t="s">
        <v>292</v>
      </c>
      <c r="F1060" t="s">
        <v>293</v>
      </c>
      <c r="G1060" s="18">
        <v>62.3824182667</v>
      </c>
      <c r="H1060" t="s">
        <v>64</v>
      </c>
      <c r="I1060" t="s">
        <v>294</v>
      </c>
      <c r="J1060" t="s">
        <v>295</v>
      </c>
      <c r="K1060" s="18">
        <v>62.392235035399999</v>
      </c>
      <c r="L1060" t="s">
        <v>64</v>
      </c>
      <c r="M1060" t="s">
        <v>294</v>
      </c>
      <c r="N1060" t="s">
        <v>295</v>
      </c>
      <c r="O1060" s="18">
        <v>73.069993054500003</v>
      </c>
      <c r="P1060" t="s">
        <v>296</v>
      </c>
      <c r="Q1060" t="s">
        <v>297</v>
      </c>
      <c r="R1060" t="s">
        <v>298</v>
      </c>
      <c r="S1060" s="18">
        <v>137.22075658610001</v>
      </c>
      <c r="T1060" t="s">
        <v>85</v>
      </c>
      <c r="U1060" t="s">
        <v>86</v>
      </c>
      <c r="V1060" t="s">
        <v>87</v>
      </c>
      <c r="W1060" s="18">
        <v>127.40688373730001</v>
      </c>
      <c r="X1060" t="s">
        <v>64</v>
      </c>
      <c r="Y1060" t="s">
        <v>313</v>
      </c>
      <c r="Z1060" t="s">
        <v>314</v>
      </c>
      <c r="AA1060" s="18">
        <v>62.888440500500003</v>
      </c>
      <c r="AB1060" t="s">
        <v>300</v>
      </c>
      <c r="AC1060" t="s">
        <v>301</v>
      </c>
      <c r="AD1060" t="s">
        <v>302</v>
      </c>
      <c r="AE1060" s="18">
        <v>14.795999159000001</v>
      </c>
      <c r="AF1060" t="s">
        <v>6445</v>
      </c>
      <c r="AG1060" t="s">
        <v>6446</v>
      </c>
      <c r="AH1060" t="s">
        <v>6447</v>
      </c>
      <c r="AI1060" s="18">
        <v>2.7455587100000001E-2</v>
      </c>
      <c r="AJ1060" t="s">
        <v>6448</v>
      </c>
      <c r="AK1060" t="s">
        <v>6449</v>
      </c>
      <c r="AL1060" t="s">
        <v>6450</v>
      </c>
      <c r="AM1060" t="s">
        <v>6448</v>
      </c>
      <c r="AN1060" t="s">
        <v>6449</v>
      </c>
      <c r="AO1060" t="s">
        <v>6450</v>
      </c>
      <c r="AP1060" s="18">
        <v>2.7455587100000001E-2</v>
      </c>
      <c r="AQ1060" t="s">
        <v>123</v>
      </c>
      <c r="AR1060" t="b">
        <f>ISNUMBER(SEARCH('Consulta Por Puntos Baloto'!$E$5,B1060,1))</f>
        <v>0</v>
      </c>
      <c r="AS1060">
        <f t="shared" si="32"/>
        <v>35</v>
      </c>
      <c r="AT1060" t="str">
        <f t="shared" si="33"/>
        <v>Punto red</v>
      </c>
    </row>
    <row r="1061" spans="1:46">
      <c r="A1061" t="s">
        <v>6451</v>
      </c>
      <c r="B1061" t="s">
        <v>6452</v>
      </c>
      <c r="C1061" s="18">
        <v>66.829743547600003</v>
      </c>
      <c r="D1061" t="s">
        <v>4663</v>
      </c>
      <c r="E1061" t="s">
        <v>4664</v>
      </c>
      <c r="F1061" t="s">
        <v>4665</v>
      </c>
      <c r="G1061" s="18">
        <v>87.741884573899995</v>
      </c>
      <c r="H1061" t="s">
        <v>64</v>
      </c>
      <c r="I1061" t="s">
        <v>4008</v>
      </c>
      <c r="J1061" t="s">
        <v>4009</v>
      </c>
      <c r="K1061" s="18">
        <v>88.149843506899998</v>
      </c>
      <c r="L1061" t="s">
        <v>4010</v>
      </c>
      <c r="M1061" t="s">
        <v>4008</v>
      </c>
      <c r="N1061" t="s">
        <v>4011</v>
      </c>
      <c r="O1061" s="18">
        <v>108.8008273128</v>
      </c>
      <c r="P1061" t="s">
        <v>4052</v>
      </c>
      <c r="Q1061" t="s">
        <v>4053</v>
      </c>
      <c r="R1061" t="s">
        <v>4054</v>
      </c>
      <c r="S1061" s="18">
        <v>111.5001275054</v>
      </c>
      <c r="T1061" t="s">
        <v>227</v>
      </c>
      <c r="U1061" t="s">
        <v>228</v>
      </c>
      <c r="V1061" t="s">
        <v>229</v>
      </c>
      <c r="W1061" s="18">
        <v>107.6591801192</v>
      </c>
      <c r="X1061" t="s">
        <v>64</v>
      </c>
      <c r="Y1061" t="s">
        <v>4055</v>
      </c>
      <c r="Z1061" t="s">
        <v>4056</v>
      </c>
      <c r="AA1061" s="18">
        <v>87.730354503499996</v>
      </c>
      <c r="AB1061" s="19" t="s">
        <v>4013</v>
      </c>
      <c r="AC1061" t="s">
        <v>4014</v>
      </c>
      <c r="AD1061" t="s">
        <v>4015</v>
      </c>
      <c r="AE1061" s="18">
        <v>9.4697897E-3</v>
      </c>
      <c r="AF1061" t="s">
        <v>6255</v>
      </c>
      <c r="AG1061" t="s">
        <v>6256</v>
      </c>
      <c r="AH1061" t="s">
        <v>6257</v>
      </c>
      <c r="AI1061" s="18">
        <v>22.9029886834</v>
      </c>
      <c r="AJ1061" t="s">
        <v>6258</v>
      </c>
      <c r="AK1061" t="s">
        <v>4020</v>
      </c>
      <c r="AL1061" t="s">
        <v>6259</v>
      </c>
      <c r="AM1061" t="s">
        <v>6255</v>
      </c>
      <c r="AN1061" t="s">
        <v>6256</v>
      </c>
      <c r="AO1061" t="s">
        <v>6257</v>
      </c>
      <c r="AP1061" s="18">
        <v>9.4697897E-3</v>
      </c>
      <c r="AQ1061" t="s">
        <v>123</v>
      </c>
      <c r="AR1061" t="b">
        <f>ISNUMBER(SEARCH('Consulta Por Puntos Baloto'!$E$5,B1061,1))</f>
        <v>0</v>
      </c>
      <c r="AS1061">
        <f t="shared" si="32"/>
        <v>31</v>
      </c>
      <c r="AT1061" t="str">
        <f t="shared" si="33"/>
        <v>Punto pago</v>
      </c>
    </row>
    <row r="1062" spans="1:46">
      <c r="A1062" t="s">
        <v>6453</v>
      </c>
      <c r="B1062" t="s">
        <v>6454</v>
      </c>
      <c r="C1062" s="18">
        <v>37.859395783899998</v>
      </c>
      <c r="D1062" t="s">
        <v>4853</v>
      </c>
      <c r="E1062" t="s">
        <v>4854</v>
      </c>
      <c r="F1062" t="s">
        <v>4855</v>
      </c>
      <c r="G1062" s="18">
        <v>55.897988514700003</v>
      </c>
      <c r="H1062" t="s">
        <v>64</v>
      </c>
      <c r="I1062" t="s">
        <v>187</v>
      </c>
      <c r="J1062" t="s">
        <v>189</v>
      </c>
      <c r="K1062" s="18">
        <v>55.897988514700003</v>
      </c>
      <c r="L1062" t="s">
        <v>64</v>
      </c>
      <c r="M1062" t="s">
        <v>187</v>
      </c>
      <c r="N1062" t="s">
        <v>189</v>
      </c>
      <c r="O1062" s="18">
        <v>44.403859268700003</v>
      </c>
      <c r="P1062" t="s">
        <v>414</v>
      </c>
      <c r="Q1062" t="s">
        <v>411</v>
      </c>
      <c r="R1062" t="s">
        <v>415</v>
      </c>
      <c r="S1062" s="18">
        <v>64.109617319199998</v>
      </c>
      <c r="T1062" t="s">
        <v>85</v>
      </c>
      <c r="U1062" t="s">
        <v>86</v>
      </c>
      <c r="V1062" t="s">
        <v>87</v>
      </c>
      <c r="W1062" s="18">
        <v>63.001894563299999</v>
      </c>
      <c r="X1062" t="s">
        <v>64</v>
      </c>
      <c r="Y1062" t="s">
        <v>86</v>
      </c>
      <c r="Z1062" t="s">
        <v>299</v>
      </c>
      <c r="AA1062" s="18">
        <v>63.042104349399999</v>
      </c>
      <c r="AB1062" s="19" t="s">
        <v>361</v>
      </c>
      <c r="AC1062" t="s">
        <v>83</v>
      </c>
      <c r="AD1062" s="19" t="s">
        <v>362</v>
      </c>
      <c r="AE1062" s="18">
        <v>25.689182215399999</v>
      </c>
      <c r="AF1062" t="s">
        <v>6455</v>
      </c>
      <c r="AG1062" t="s">
        <v>6456</v>
      </c>
      <c r="AH1062" t="s">
        <v>6457</v>
      </c>
      <c r="AI1062" s="18">
        <v>1.3861745199999999E-2</v>
      </c>
      <c r="AJ1062" t="s">
        <v>6458</v>
      </c>
      <c r="AK1062" t="s">
        <v>6459</v>
      </c>
      <c r="AL1062" t="s">
        <v>6460</v>
      </c>
      <c r="AM1062" t="s">
        <v>6458</v>
      </c>
      <c r="AN1062" t="s">
        <v>6459</v>
      </c>
      <c r="AO1062" t="s">
        <v>6460</v>
      </c>
      <c r="AP1062" s="18">
        <v>1.3861745199999999E-2</v>
      </c>
      <c r="AQ1062" t="e">
        <v>#N/A</v>
      </c>
      <c r="AR1062" t="b">
        <f>ISNUMBER(SEARCH('Consulta Por Puntos Baloto'!$E$5,B1062,1))</f>
        <v>0</v>
      </c>
      <c r="AS1062">
        <f t="shared" si="32"/>
        <v>35</v>
      </c>
      <c r="AT1062" t="str">
        <f t="shared" si="33"/>
        <v>Punto red</v>
      </c>
    </row>
    <row r="1063" spans="1:46">
      <c r="A1063" t="s">
        <v>6461</v>
      </c>
      <c r="B1063" t="s">
        <v>6462</v>
      </c>
      <c r="C1063" s="18">
        <v>0.32082983679999999</v>
      </c>
      <c r="D1063" t="s">
        <v>5165</v>
      </c>
      <c r="E1063" t="s">
        <v>220</v>
      </c>
      <c r="F1063" t="s">
        <v>5166</v>
      </c>
      <c r="G1063" s="18">
        <v>1.1890494796</v>
      </c>
      <c r="H1063" t="s">
        <v>64</v>
      </c>
      <c r="I1063" t="s">
        <v>223</v>
      </c>
      <c r="J1063" t="s">
        <v>5327</v>
      </c>
      <c r="K1063" s="18">
        <v>2.1285535310000001</v>
      </c>
      <c r="L1063" t="s">
        <v>64</v>
      </c>
      <c r="M1063" t="s">
        <v>223</v>
      </c>
      <c r="N1063" t="s">
        <v>4070</v>
      </c>
      <c r="O1063" s="18">
        <v>1.6850195166999999</v>
      </c>
      <c r="P1063" t="s">
        <v>4231</v>
      </c>
      <c r="Q1063" t="s">
        <v>220</v>
      </c>
      <c r="R1063" t="s">
        <v>4232</v>
      </c>
      <c r="S1063" s="18">
        <v>10.748431523400001</v>
      </c>
      <c r="T1063" t="s">
        <v>227</v>
      </c>
      <c r="U1063" t="s">
        <v>228</v>
      </c>
      <c r="V1063" t="s">
        <v>229</v>
      </c>
      <c r="W1063" s="18">
        <v>4.1005327447999997</v>
      </c>
      <c r="X1063" t="s">
        <v>222</v>
      </c>
      <c r="Y1063" t="s">
        <v>223</v>
      </c>
      <c r="Z1063" t="s">
        <v>224</v>
      </c>
      <c r="AA1063" s="18">
        <v>2.1285535533000002</v>
      </c>
      <c r="AB1063" t="s">
        <v>5168</v>
      </c>
      <c r="AC1063" t="s">
        <v>220</v>
      </c>
      <c r="AD1063" t="s">
        <v>5169</v>
      </c>
      <c r="AE1063" s="18">
        <v>0.17661375560000001</v>
      </c>
      <c r="AF1063" t="s">
        <v>6463</v>
      </c>
      <c r="AG1063" t="s">
        <v>220</v>
      </c>
      <c r="AH1063" t="s">
        <v>6464</v>
      </c>
      <c r="AI1063" s="18">
        <v>0.37214910010000002</v>
      </c>
      <c r="AJ1063" t="s">
        <v>6465</v>
      </c>
      <c r="AK1063" t="s">
        <v>220</v>
      </c>
      <c r="AL1063" t="s">
        <v>6466</v>
      </c>
      <c r="AM1063" t="s">
        <v>6463</v>
      </c>
      <c r="AN1063" t="s">
        <v>220</v>
      </c>
      <c r="AO1063" t="s">
        <v>6464</v>
      </c>
      <c r="AP1063" s="18">
        <v>0.17661375560000001</v>
      </c>
      <c r="AQ1063" t="s">
        <v>123</v>
      </c>
      <c r="AR1063" t="b">
        <f>ISNUMBER(SEARCH('Consulta Por Puntos Baloto'!$E$5,B1063,1))</f>
        <v>0</v>
      </c>
      <c r="AS1063">
        <f t="shared" si="32"/>
        <v>31</v>
      </c>
      <c r="AT1063" t="str">
        <f t="shared" si="33"/>
        <v>Punto pago</v>
      </c>
    </row>
    <row r="1064" spans="1:46">
      <c r="A1064" t="s">
        <v>6467</v>
      </c>
      <c r="B1064" t="s">
        <v>6468</v>
      </c>
      <c r="C1064" s="18">
        <v>1.0730219431000001</v>
      </c>
      <c r="D1064" t="s">
        <v>584</v>
      </c>
      <c r="E1064" t="s">
        <v>128</v>
      </c>
      <c r="F1064" t="s">
        <v>585</v>
      </c>
      <c r="G1064" s="18">
        <v>5.94364582E-2</v>
      </c>
      <c r="H1064" t="s">
        <v>64</v>
      </c>
      <c r="I1064" t="s">
        <v>130</v>
      </c>
      <c r="J1064" t="s">
        <v>529</v>
      </c>
      <c r="K1064" s="18">
        <v>5.94364582E-2</v>
      </c>
      <c r="L1064" t="s">
        <v>64</v>
      </c>
      <c r="M1064" t="s">
        <v>130</v>
      </c>
      <c r="N1064" t="s">
        <v>529</v>
      </c>
      <c r="O1064" s="18">
        <v>0.73175253870000001</v>
      </c>
      <c r="P1064" t="s">
        <v>530</v>
      </c>
      <c r="Q1064" t="s">
        <v>134</v>
      </c>
      <c r="R1064" t="s">
        <v>531</v>
      </c>
      <c r="S1064" s="18">
        <v>2.2079025638999998</v>
      </c>
      <c r="T1064" t="s">
        <v>515</v>
      </c>
      <c r="U1064" t="s">
        <v>130</v>
      </c>
      <c r="V1064" t="s">
        <v>516</v>
      </c>
      <c r="W1064" s="18">
        <v>0.52617589669999998</v>
      </c>
      <c r="X1064" t="s">
        <v>64</v>
      </c>
      <c r="Y1064" t="s">
        <v>130</v>
      </c>
      <c r="Z1064" t="s">
        <v>809</v>
      </c>
      <c r="AA1064" s="18">
        <v>0.33908074710000002</v>
      </c>
      <c r="AB1064" t="s">
        <v>810</v>
      </c>
      <c r="AC1064" t="s">
        <v>128</v>
      </c>
      <c r="AD1064" t="s">
        <v>811</v>
      </c>
      <c r="AE1064" s="18">
        <v>4.19842666E-2</v>
      </c>
      <c r="AF1064" t="s">
        <v>6469</v>
      </c>
      <c r="AG1064" t="s">
        <v>143</v>
      </c>
      <c r="AH1064" t="s">
        <v>6470</v>
      </c>
      <c r="AI1064" s="18">
        <v>2.0404592799999999E-2</v>
      </c>
      <c r="AJ1064" t="s">
        <v>6471</v>
      </c>
      <c r="AK1064" t="s">
        <v>134</v>
      </c>
      <c r="AL1064" t="s">
        <v>6472</v>
      </c>
      <c r="AM1064" t="s">
        <v>6471</v>
      </c>
      <c r="AN1064" t="s">
        <v>134</v>
      </c>
      <c r="AO1064" t="s">
        <v>6472</v>
      </c>
      <c r="AP1064" s="18">
        <v>2.0404592799999999E-2</v>
      </c>
      <c r="AQ1064" t="s">
        <v>123</v>
      </c>
      <c r="AR1064" t="b">
        <f>ISNUMBER(SEARCH('Consulta Por Puntos Baloto'!$E$5,B1064,1))</f>
        <v>0</v>
      </c>
      <c r="AS1064">
        <f t="shared" si="32"/>
        <v>35</v>
      </c>
      <c r="AT1064" t="str">
        <f t="shared" si="33"/>
        <v>Punto red</v>
      </c>
    </row>
    <row r="1065" spans="1:46">
      <c r="A1065" t="s">
        <v>6473</v>
      </c>
      <c r="B1065" t="s">
        <v>6474</v>
      </c>
      <c r="C1065" s="18">
        <v>3.5120846956</v>
      </c>
      <c r="D1065" t="s">
        <v>526</v>
      </c>
      <c r="E1065" t="s">
        <v>128</v>
      </c>
      <c r="F1065" t="s">
        <v>527</v>
      </c>
      <c r="G1065" s="18">
        <v>0.61273992830000001</v>
      </c>
      <c r="H1065" t="s">
        <v>64</v>
      </c>
      <c r="I1065" t="s">
        <v>130</v>
      </c>
      <c r="J1065" t="s">
        <v>2394</v>
      </c>
      <c r="K1065" s="18">
        <v>1.6582266910000001</v>
      </c>
      <c r="L1065" t="s">
        <v>64</v>
      </c>
      <c r="M1065" t="s">
        <v>130</v>
      </c>
      <c r="N1065" t="s">
        <v>529</v>
      </c>
      <c r="O1065" s="18">
        <v>0.60362441349999996</v>
      </c>
      <c r="P1065" t="s">
        <v>1300</v>
      </c>
      <c r="Q1065" t="s">
        <v>134</v>
      </c>
      <c r="R1065" t="s">
        <v>1301</v>
      </c>
      <c r="S1065" s="18">
        <v>4.5498797927999997</v>
      </c>
      <c r="T1065" t="s">
        <v>515</v>
      </c>
      <c r="U1065" t="s">
        <v>130</v>
      </c>
      <c r="V1065" t="s">
        <v>516</v>
      </c>
      <c r="W1065" s="18">
        <v>1.9217349946</v>
      </c>
      <c r="X1065" t="s">
        <v>64</v>
      </c>
      <c r="Y1065" t="s">
        <v>130</v>
      </c>
      <c r="Z1065" t="s">
        <v>532</v>
      </c>
      <c r="AA1065" s="18">
        <v>0.87343578239999997</v>
      </c>
      <c r="AB1065" t="s">
        <v>533</v>
      </c>
      <c r="AC1065" t="s">
        <v>128</v>
      </c>
      <c r="AD1065" t="s">
        <v>534</v>
      </c>
      <c r="AE1065" s="18">
        <v>0.2221763464</v>
      </c>
      <c r="AF1065" t="s">
        <v>2316</v>
      </c>
      <c r="AG1065" t="s">
        <v>143</v>
      </c>
      <c r="AH1065" t="s">
        <v>2317</v>
      </c>
      <c r="AI1065" s="18">
        <v>0.19526206169999999</v>
      </c>
      <c r="AJ1065" t="s">
        <v>2397</v>
      </c>
      <c r="AK1065" t="s">
        <v>134</v>
      </c>
      <c r="AL1065" t="s">
        <v>2398</v>
      </c>
      <c r="AM1065" t="s">
        <v>2397</v>
      </c>
      <c r="AN1065" t="s">
        <v>134</v>
      </c>
      <c r="AO1065" t="s">
        <v>2398</v>
      </c>
      <c r="AP1065" s="18">
        <v>0.19526206169999999</v>
      </c>
      <c r="AQ1065" t="s">
        <v>123</v>
      </c>
      <c r="AR1065" t="b">
        <f>ISNUMBER(SEARCH('Consulta Por Puntos Baloto'!$E$5,B1065,1))</f>
        <v>0</v>
      </c>
      <c r="AS1065">
        <f t="shared" si="32"/>
        <v>35</v>
      </c>
      <c r="AT1065" t="str">
        <f t="shared" si="33"/>
        <v>Punto red</v>
      </c>
    </row>
    <row r="1066" spans="1:46">
      <c r="A1066" t="s">
        <v>6475</v>
      </c>
      <c r="B1066" t="s">
        <v>6476</v>
      </c>
      <c r="C1066" s="18">
        <v>6.8300946657999999</v>
      </c>
      <c r="D1066" t="s">
        <v>508</v>
      </c>
      <c r="E1066" t="s">
        <v>509</v>
      </c>
      <c r="F1066" t="s">
        <v>510</v>
      </c>
      <c r="G1066" s="18">
        <v>1.1898153919000001</v>
      </c>
      <c r="H1066" t="s">
        <v>64</v>
      </c>
      <c r="I1066" t="s">
        <v>130</v>
      </c>
      <c r="J1066" t="s">
        <v>605</v>
      </c>
      <c r="K1066" s="18">
        <v>4.6332553028000003</v>
      </c>
      <c r="L1066" t="s">
        <v>64</v>
      </c>
      <c r="M1066" t="s">
        <v>130</v>
      </c>
      <c r="N1066" t="s">
        <v>529</v>
      </c>
      <c r="O1066" s="18">
        <v>1.4144904600999999</v>
      </c>
      <c r="P1066" t="s">
        <v>530</v>
      </c>
      <c r="Q1066" t="s">
        <v>134</v>
      </c>
      <c r="R1066" t="s">
        <v>531</v>
      </c>
      <c r="S1066" s="18">
        <v>2.7703697648999999</v>
      </c>
      <c r="T1066" t="s">
        <v>515</v>
      </c>
      <c r="U1066" t="s">
        <v>130</v>
      </c>
      <c r="V1066" t="s">
        <v>516</v>
      </c>
      <c r="W1066" s="18">
        <v>5.1732061188999996</v>
      </c>
      <c r="X1066" t="s">
        <v>64</v>
      </c>
      <c r="Y1066" t="s">
        <v>130</v>
      </c>
      <c r="Z1066" t="s">
        <v>532</v>
      </c>
      <c r="AA1066" s="18">
        <v>2.7703697648999999</v>
      </c>
      <c r="AB1066" t="s">
        <v>518</v>
      </c>
      <c r="AC1066" t="s">
        <v>128</v>
      </c>
      <c r="AD1066" t="s">
        <v>519</v>
      </c>
      <c r="AE1066" s="18">
        <v>0.20207748510000001</v>
      </c>
      <c r="AF1066" t="s">
        <v>6477</v>
      </c>
      <c r="AG1066" t="s">
        <v>143</v>
      </c>
      <c r="AH1066" t="s">
        <v>6478</v>
      </c>
      <c r="AI1066" s="18">
        <v>0.1107528911</v>
      </c>
      <c r="AJ1066" t="s">
        <v>6479</v>
      </c>
      <c r="AK1066" t="s">
        <v>134</v>
      </c>
      <c r="AL1066" t="s">
        <v>6480</v>
      </c>
      <c r="AM1066" t="s">
        <v>6479</v>
      </c>
      <c r="AN1066" t="s">
        <v>134</v>
      </c>
      <c r="AO1066" t="s">
        <v>6480</v>
      </c>
      <c r="AP1066" s="18">
        <v>0.1107528911</v>
      </c>
      <c r="AQ1066" t="s">
        <v>123</v>
      </c>
      <c r="AR1066" t="b">
        <f>ISNUMBER(SEARCH('Consulta Por Puntos Baloto'!$E$5,B1066,1))</f>
        <v>0</v>
      </c>
      <c r="AS1066">
        <f t="shared" si="32"/>
        <v>35</v>
      </c>
      <c r="AT1066" t="str">
        <f t="shared" si="33"/>
        <v>Punto red</v>
      </c>
    </row>
    <row r="1067" spans="1:46">
      <c r="A1067" t="s">
        <v>6481</v>
      </c>
      <c r="B1067" t="s">
        <v>6482</v>
      </c>
      <c r="C1067" s="18">
        <v>5.9853492560000001</v>
      </c>
      <c r="D1067" t="s">
        <v>526</v>
      </c>
      <c r="E1067" t="s">
        <v>128</v>
      </c>
      <c r="F1067" t="s">
        <v>527</v>
      </c>
      <c r="G1067" s="18">
        <v>0.63643084839999997</v>
      </c>
      <c r="H1067" t="s">
        <v>64</v>
      </c>
      <c r="I1067" t="s">
        <v>130</v>
      </c>
      <c r="J1067" t="s">
        <v>779</v>
      </c>
      <c r="K1067" s="18">
        <v>3.8733693528000002</v>
      </c>
      <c r="L1067" t="s">
        <v>64</v>
      </c>
      <c r="M1067" t="s">
        <v>130</v>
      </c>
      <c r="N1067" t="s">
        <v>529</v>
      </c>
      <c r="O1067" s="18">
        <v>0.72491744390000001</v>
      </c>
      <c r="P1067" t="s">
        <v>530</v>
      </c>
      <c r="Q1067" t="s">
        <v>134</v>
      </c>
      <c r="R1067" t="s">
        <v>531</v>
      </c>
      <c r="S1067" s="18">
        <v>2.6145193120000001</v>
      </c>
      <c r="T1067" t="s">
        <v>515</v>
      </c>
      <c r="U1067" t="s">
        <v>130</v>
      </c>
      <c r="V1067" t="s">
        <v>516</v>
      </c>
      <c r="W1067" s="18">
        <v>4.1357863216000004</v>
      </c>
      <c r="X1067" t="s">
        <v>64</v>
      </c>
      <c r="Y1067" t="s">
        <v>130</v>
      </c>
      <c r="Z1067" t="s">
        <v>532</v>
      </c>
      <c r="AA1067" s="18">
        <v>2.6145193120000001</v>
      </c>
      <c r="AB1067" t="s">
        <v>518</v>
      </c>
      <c r="AC1067" t="s">
        <v>128</v>
      </c>
      <c r="AD1067" t="s">
        <v>519</v>
      </c>
      <c r="AE1067" s="18">
        <v>0.20244859279999999</v>
      </c>
      <c r="AF1067" t="s">
        <v>2515</v>
      </c>
      <c r="AG1067" t="s">
        <v>143</v>
      </c>
      <c r="AH1067" t="s">
        <v>2516</v>
      </c>
      <c r="AI1067" s="18">
        <v>0.17033564970000001</v>
      </c>
      <c r="AJ1067" t="s">
        <v>2517</v>
      </c>
      <c r="AK1067" t="s">
        <v>134</v>
      </c>
      <c r="AL1067" t="s">
        <v>2518</v>
      </c>
      <c r="AM1067" t="s">
        <v>2517</v>
      </c>
      <c r="AN1067" t="s">
        <v>134</v>
      </c>
      <c r="AO1067" t="s">
        <v>2518</v>
      </c>
      <c r="AP1067" s="18">
        <v>0.17033564970000001</v>
      </c>
      <c r="AQ1067" t="s">
        <v>123</v>
      </c>
      <c r="AR1067" t="b">
        <f>ISNUMBER(SEARCH('Consulta Por Puntos Baloto'!$E$5,B1067,1))</f>
        <v>0</v>
      </c>
      <c r="AS1067">
        <f t="shared" si="32"/>
        <v>35</v>
      </c>
      <c r="AT1067" t="str">
        <f t="shared" si="33"/>
        <v>Punto red</v>
      </c>
    </row>
    <row r="1068" spans="1:46">
      <c r="A1068" t="s">
        <v>6483</v>
      </c>
      <c r="B1068" t="s">
        <v>6484</v>
      </c>
      <c r="C1068" s="18">
        <v>5.8975128815</v>
      </c>
      <c r="D1068" t="s">
        <v>541</v>
      </c>
      <c r="E1068" t="s">
        <v>128</v>
      </c>
      <c r="F1068" t="s">
        <v>542</v>
      </c>
      <c r="G1068" s="18">
        <v>0.96116910450000004</v>
      </c>
      <c r="H1068" t="s">
        <v>64</v>
      </c>
      <c r="I1068" t="s">
        <v>130</v>
      </c>
      <c r="J1068" t="s">
        <v>543</v>
      </c>
      <c r="K1068" s="18">
        <v>1.6573876133000001</v>
      </c>
      <c r="L1068" t="s">
        <v>64</v>
      </c>
      <c r="M1068" t="s">
        <v>130</v>
      </c>
      <c r="N1068" t="s">
        <v>512</v>
      </c>
      <c r="O1068" s="18">
        <v>4.7959297737000002</v>
      </c>
      <c r="P1068" t="s">
        <v>1300</v>
      </c>
      <c r="Q1068" t="s">
        <v>134</v>
      </c>
      <c r="R1068" t="s">
        <v>1301</v>
      </c>
      <c r="S1068" s="18">
        <v>3.1824656903999999</v>
      </c>
      <c r="T1068" t="s">
        <v>371</v>
      </c>
      <c r="U1068" t="s">
        <v>130</v>
      </c>
      <c r="V1068" t="s">
        <v>372</v>
      </c>
      <c r="W1068" s="18">
        <v>0.97497894760000003</v>
      </c>
      <c r="X1068" t="s">
        <v>64</v>
      </c>
      <c r="Y1068" t="s">
        <v>130</v>
      </c>
      <c r="Z1068" t="s">
        <v>517</v>
      </c>
      <c r="AA1068" s="18">
        <v>3.5135880153999999</v>
      </c>
      <c r="AB1068" t="s">
        <v>533</v>
      </c>
      <c r="AC1068" t="s">
        <v>128</v>
      </c>
      <c r="AD1068" t="s">
        <v>534</v>
      </c>
      <c r="AE1068" s="18">
        <v>0.13509055010000001</v>
      </c>
      <c r="AF1068" t="s">
        <v>6485</v>
      </c>
      <c r="AG1068" t="s">
        <v>143</v>
      </c>
      <c r="AH1068" t="s">
        <v>6486</v>
      </c>
      <c r="AI1068" s="18">
        <v>0.1493703076</v>
      </c>
      <c r="AJ1068" t="s">
        <v>1361</v>
      </c>
      <c r="AK1068" t="s">
        <v>134</v>
      </c>
      <c r="AL1068" t="s">
        <v>1362</v>
      </c>
      <c r="AM1068" t="s">
        <v>6485</v>
      </c>
      <c r="AN1068" t="s">
        <v>143</v>
      </c>
      <c r="AO1068" t="s">
        <v>6486</v>
      </c>
      <c r="AP1068" s="18">
        <v>0.13509055010000001</v>
      </c>
      <c r="AQ1068" t="s">
        <v>123</v>
      </c>
      <c r="AR1068" t="b">
        <f>ISNUMBER(SEARCH('Consulta Por Puntos Baloto'!$E$5,B1068,1))</f>
        <v>0</v>
      </c>
      <c r="AS1068">
        <f t="shared" si="32"/>
        <v>31</v>
      </c>
      <c r="AT1068" t="str">
        <f t="shared" si="33"/>
        <v>Punto pago</v>
      </c>
    </row>
    <row r="1069" spans="1:46">
      <c r="A1069" t="s">
        <v>6487</v>
      </c>
      <c r="B1069" t="s">
        <v>6488</v>
      </c>
      <c r="C1069" s="18">
        <v>4.2436816256999998</v>
      </c>
      <c r="D1069" t="s">
        <v>526</v>
      </c>
      <c r="E1069" t="s">
        <v>128</v>
      </c>
      <c r="F1069" t="s">
        <v>527</v>
      </c>
      <c r="G1069" s="18">
        <v>0.65608466909999996</v>
      </c>
      <c r="H1069" t="s">
        <v>64</v>
      </c>
      <c r="I1069" t="s">
        <v>130</v>
      </c>
      <c r="J1069" t="s">
        <v>3865</v>
      </c>
      <c r="K1069" s="18">
        <v>2.6925787589999999</v>
      </c>
      <c r="L1069" t="s">
        <v>64</v>
      </c>
      <c r="M1069" t="s">
        <v>130</v>
      </c>
      <c r="N1069" t="s">
        <v>512</v>
      </c>
      <c r="O1069" s="18">
        <v>1.9982605827</v>
      </c>
      <c r="P1069" t="s">
        <v>1300</v>
      </c>
      <c r="Q1069" t="s">
        <v>134</v>
      </c>
      <c r="R1069" t="s">
        <v>1301</v>
      </c>
      <c r="S1069" s="18">
        <v>3.7777711021</v>
      </c>
      <c r="T1069" t="s">
        <v>515</v>
      </c>
      <c r="U1069" t="s">
        <v>130</v>
      </c>
      <c r="V1069" t="s">
        <v>516</v>
      </c>
      <c r="W1069" s="18">
        <v>1.7803120094</v>
      </c>
      <c r="X1069" t="s">
        <v>64</v>
      </c>
      <c r="Y1069" t="s">
        <v>130</v>
      </c>
      <c r="Z1069" t="s">
        <v>532</v>
      </c>
      <c r="AA1069" s="18">
        <v>0.73167182909999995</v>
      </c>
      <c r="AB1069" t="s">
        <v>533</v>
      </c>
      <c r="AC1069" t="s">
        <v>128</v>
      </c>
      <c r="AD1069" t="s">
        <v>534</v>
      </c>
      <c r="AE1069" s="18">
        <v>7.3471584699999995E-2</v>
      </c>
      <c r="AF1069" t="s">
        <v>6489</v>
      </c>
      <c r="AG1069" t="s">
        <v>143</v>
      </c>
      <c r="AH1069" t="s">
        <v>6490</v>
      </c>
      <c r="AI1069" s="18">
        <v>6.6902304999999995E-2</v>
      </c>
      <c r="AJ1069" t="s">
        <v>6491</v>
      </c>
      <c r="AK1069" t="s">
        <v>134</v>
      </c>
      <c r="AL1069" t="s">
        <v>6492</v>
      </c>
      <c r="AM1069" t="s">
        <v>6491</v>
      </c>
      <c r="AN1069" t="s">
        <v>134</v>
      </c>
      <c r="AO1069" t="s">
        <v>6492</v>
      </c>
      <c r="AP1069" s="18">
        <v>6.6902304999999995E-2</v>
      </c>
      <c r="AQ1069" t="s">
        <v>123</v>
      </c>
      <c r="AR1069" t="b">
        <f>ISNUMBER(SEARCH('Consulta Por Puntos Baloto'!$E$5,B1069,1))</f>
        <v>0</v>
      </c>
      <c r="AS1069">
        <f t="shared" si="32"/>
        <v>35</v>
      </c>
      <c r="AT1069" t="str">
        <f t="shared" si="33"/>
        <v>Punto red</v>
      </c>
    </row>
    <row r="1070" spans="1:46">
      <c r="A1070" t="s">
        <v>6493</v>
      </c>
      <c r="B1070" t="s">
        <v>6494</v>
      </c>
      <c r="C1070" s="18">
        <v>2.1408045499999999</v>
      </c>
      <c r="D1070" t="s">
        <v>526</v>
      </c>
      <c r="E1070" t="s">
        <v>128</v>
      </c>
      <c r="F1070" t="s">
        <v>527</v>
      </c>
      <c r="G1070" s="18">
        <v>0.61590890600000003</v>
      </c>
      <c r="H1070" t="s">
        <v>64</v>
      </c>
      <c r="I1070" t="s">
        <v>130</v>
      </c>
      <c r="J1070" t="s">
        <v>529</v>
      </c>
      <c r="K1070" s="18">
        <v>0.61590890600000003</v>
      </c>
      <c r="L1070" t="s">
        <v>64</v>
      </c>
      <c r="M1070" t="s">
        <v>130</v>
      </c>
      <c r="N1070" t="s">
        <v>529</v>
      </c>
      <c r="O1070" s="18">
        <v>0.87324065640000004</v>
      </c>
      <c r="P1070" t="s">
        <v>1300</v>
      </c>
      <c r="Q1070" t="s">
        <v>134</v>
      </c>
      <c r="R1070" t="s">
        <v>1301</v>
      </c>
      <c r="S1070" s="18">
        <v>4.0246161082</v>
      </c>
      <c r="T1070" t="s">
        <v>496</v>
      </c>
      <c r="U1070" t="s">
        <v>130</v>
      </c>
      <c r="V1070" t="s">
        <v>497</v>
      </c>
      <c r="W1070" s="18">
        <v>1.7696911042000001</v>
      </c>
      <c r="X1070" t="s">
        <v>64</v>
      </c>
      <c r="Y1070" t="s">
        <v>130</v>
      </c>
      <c r="Z1070" t="s">
        <v>532</v>
      </c>
      <c r="AA1070" s="18">
        <v>1.8390553344</v>
      </c>
      <c r="AB1070" t="s">
        <v>1333</v>
      </c>
      <c r="AC1070" t="s">
        <v>128</v>
      </c>
      <c r="AD1070" t="s">
        <v>1334</v>
      </c>
      <c r="AE1070" s="18">
        <v>0.2635558731</v>
      </c>
      <c r="AF1070" t="s">
        <v>6495</v>
      </c>
      <c r="AG1070" t="s">
        <v>143</v>
      </c>
      <c r="AH1070" t="s">
        <v>6496</v>
      </c>
      <c r="AI1070" s="18">
        <v>0.32114674669999999</v>
      </c>
      <c r="AJ1070" t="s">
        <v>6497</v>
      </c>
      <c r="AK1070" t="s">
        <v>134</v>
      </c>
      <c r="AL1070" t="s">
        <v>6498</v>
      </c>
      <c r="AM1070" t="s">
        <v>6495</v>
      </c>
      <c r="AN1070" t="s">
        <v>143</v>
      </c>
      <c r="AO1070" t="s">
        <v>6496</v>
      </c>
      <c r="AP1070" s="18">
        <v>0.2635558731</v>
      </c>
      <c r="AQ1070" t="s">
        <v>123</v>
      </c>
      <c r="AR1070" t="b">
        <f>ISNUMBER(SEARCH('Consulta Por Puntos Baloto'!$E$5,B1070,1))</f>
        <v>0</v>
      </c>
      <c r="AS1070">
        <f t="shared" si="32"/>
        <v>31</v>
      </c>
      <c r="AT1070" t="str">
        <f t="shared" si="33"/>
        <v>Punto pago</v>
      </c>
    </row>
    <row r="1071" spans="1:46">
      <c r="A1071" t="s">
        <v>6499</v>
      </c>
      <c r="B1071" t="s">
        <v>6500</v>
      </c>
      <c r="C1071" s="18">
        <v>28.738074951800002</v>
      </c>
      <c r="D1071" t="s">
        <v>5270</v>
      </c>
      <c r="E1071" t="s">
        <v>4172</v>
      </c>
      <c r="F1071" t="s">
        <v>5271</v>
      </c>
      <c r="G1071" s="18">
        <v>28.655930609399999</v>
      </c>
      <c r="H1071" t="s">
        <v>4168</v>
      </c>
      <c r="I1071" t="s">
        <v>4169</v>
      </c>
      <c r="J1071" t="s">
        <v>5409</v>
      </c>
      <c r="K1071" s="18">
        <v>76.534663913100005</v>
      </c>
      <c r="L1071" t="s">
        <v>64</v>
      </c>
      <c r="M1071" t="s">
        <v>86</v>
      </c>
      <c r="N1071" t="s">
        <v>402</v>
      </c>
      <c r="O1071" s="18">
        <v>76.534663913100005</v>
      </c>
      <c r="P1071" t="s">
        <v>403</v>
      </c>
      <c r="Q1071" t="s">
        <v>83</v>
      </c>
      <c r="R1071" t="s">
        <v>404</v>
      </c>
      <c r="S1071" s="18">
        <v>77.534775390500002</v>
      </c>
      <c r="T1071" t="s">
        <v>85</v>
      </c>
      <c r="U1071" t="s">
        <v>86</v>
      </c>
      <c r="V1071" t="s">
        <v>87</v>
      </c>
      <c r="W1071" s="18">
        <v>33.706945646199998</v>
      </c>
      <c r="X1071" t="s">
        <v>64</v>
      </c>
      <c r="Y1071" t="s">
        <v>4169</v>
      </c>
      <c r="Z1071" t="s">
        <v>4171</v>
      </c>
      <c r="AA1071" s="18">
        <v>28.641597152500001</v>
      </c>
      <c r="AB1071" t="s">
        <v>4168</v>
      </c>
      <c r="AC1071" t="s">
        <v>4172</v>
      </c>
      <c r="AD1071" t="s">
        <v>4173</v>
      </c>
      <c r="AE1071" s="18">
        <v>2.34394658E-2</v>
      </c>
      <c r="AF1071" t="s">
        <v>6501</v>
      </c>
      <c r="AG1071" t="s">
        <v>6502</v>
      </c>
      <c r="AH1071" t="s">
        <v>6503</v>
      </c>
      <c r="AI1071" s="18">
        <v>1.18985957E-2</v>
      </c>
      <c r="AJ1071" t="s">
        <v>6504</v>
      </c>
      <c r="AK1071" t="s">
        <v>6505</v>
      </c>
      <c r="AL1071" t="s">
        <v>6506</v>
      </c>
      <c r="AM1071" t="s">
        <v>6504</v>
      </c>
      <c r="AN1071" t="s">
        <v>6505</v>
      </c>
      <c r="AO1071" t="s">
        <v>6506</v>
      </c>
      <c r="AP1071" s="18">
        <v>1.18985957E-2</v>
      </c>
      <c r="AQ1071" t="s">
        <v>123</v>
      </c>
      <c r="AR1071" t="b">
        <f>ISNUMBER(SEARCH('Consulta Por Puntos Baloto'!$E$5,B1071,1))</f>
        <v>0</v>
      </c>
      <c r="AS1071">
        <f t="shared" si="32"/>
        <v>35</v>
      </c>
      <c r="AT1071" t="str">
        <f t="shared" si="33"/>
        <v>Punto red</v>
      </c>
    </row>
    <row r="1072" spans="1:46">
      <c r="A1072" t="s">
        <v>6507</v>
      </c>
      <c r="B1072" t="s">
        <v>6508</v>
      </c>
      <c r="C1072" s="18">
        <v>2.8525010843</v>
      </c>
      <c r="D1072" t="s">
        <v>584</v>
      </c>
      <c r="E1072" t="s">
        <v>128</v>
      </c>
      <c r="F1072" t="s">
        <v>585</v>
      </c>
      <c r="G1072" s="18">
        <v>0.2184176333</v>
      </c>
      <c r="H1072" t="s">
        <v>6509</v>
      </c>
      <c r="I1072" t="s">
        <v>130</v>
      </c>
      <c r="J1072" t="s">
        <v>6510</v>
      </c>
      <c r="K1072" s="18">
        <v>0.26333123679999998</v>
      </c>
      <c r="L1072" t="s">
        <v>64</v>
      </c>
      <c r="M1072" t="s">
        <v>130</v>
      </c>
      <c r="N1072" t="s">
        <v>636</v>
      </c>
      <c r="O1072" s="18">
        <v>0.32304006140000002</v>
      </c>
      <c r="P1072" t="s">
        <v>699</v>
      </c>
      <c r="Q1072" t="s">
        <v>134</v>
      </c>
      <c r="R1072" t="s">
        <v>700</v>
      </c>
      <c r="S1072" s="18">
        <v>3.6976658106000002</v>
      </c>
      <c r="T1072" t="s">
        <v>469</v>
      </c>
      <c r="U1072" t="s">
        <v>130</v>
      </c>
      <c r="V1072" t="s">
        <v>470</v>
      </c>
      <c r="W1072" s="18">
        <v>0.54840159799999999</v>
      </c>
      <c r="X1072" t="s">
        <v>64</v>
      </c>
      <c r="Y1072" t="s">
        <v>130</v>
      </c>
      <c r="Z1072" t="s">
        <v>590</v>
      </c>
      <c r="AA1072" s="18">
        <v>0.32304006140000002</v>
      </c>
      <c r="AB1072" t="s">
        <v>637</v>
      </c>
      <c r="AC1072" t="s">
        <v>128</v>
      </c>
      <c r="AD1072" t="s">
        <v>638</v>
      </c>
      <c r="AE1072" s="18">
        <v>0.18426479770000001</v>
      </c>
      <c r="AF1072" t="s">
        <v>6511</v>
      </c>
      <c r="AG1072" t="s">
        <v>143</v>
      </c>
      <c r="AH1072" t="s">
        <v>6512</v>
      </c>
      <c r="AI1072" s="18">
        <v>0.10923087619999999</v>
      </c>
      <c r="AJ1072" t="s">
        <v>6513</v>
      </c>
      <c r="AK1072" t="s">
        <v>134</v>
      </c>
      <c r="AL1072" t="s">
        <v>6514</v>
      </c>
      <c r="AM1072" t="s">
        <v>6513</v>
      </c>
      <c r="AN1072" t="s">
        <v>134</v>
      </c>
      <c r="AO1072" t="s">
        <v>6514</v>
      </c>
      <c r="AP1072" s="18">
        <v>0.10923087619999999</v>
      </c>
      <c r="AQ1072" t="s">
        <v>123</v>
      </c>
      <c r="AR1072" t="b">
        <f>ISNUMBER(SEARCH('Consulta Por Puntos Baloto'!$E$5,B1072,1))</f>
        <v>0</v>
      </c>
      <c r="AS1072">
        <f t="shared" si="32"/>
        <v>35</v>
      </c>
      <c r="AT1072" t="str">
        <f t="shared" si="33"/>
        <v>Punto red</v>
      </c>
    </row>
    <row r="1073" spans="1:46">
      <c r="A1073" t="s">
        <v>6515</v>
      </c>
      <c r="B1073" t="s">
        <v>6516</v>
      </c>
      <c r="C1073" s="18">
        <v>0.35191422379999998</v>
      </c>
      <c r="D1073" t="s">
        <v>82</v>
      </c>
      <c r="E1073" t="s">
        <v>83</v>
      </c>
      <c r="F1073" t="s">
        <v>84</v>
      </c>
      <c r="G1073" s="18">
        <v>0.406900239</v>
      </c>
      <c r="H1073" t="s">
        <v>64</v>
      </c>
      <c r="I1073" t="s">
        <v>86</v>
      </c>
      <c r="J1073" t="s">
        <v>401</v>
      </c>
      <c r="K1073" s="18">
        <v>1.0495105702</v>
      </c>
      <c r="L1073" t="s">
        <v>64</v>
      </c>
      <c r="M1073" t="s">
        <v>86</v>
      </c>
      <c r="N1073" t="s">
        <v>402</v>
      </c>
      <c r="O1073" s="18">
        <v>1.0495105702</v>
      </c>
      <c r="P1073" t="s">
        <v>403</v>
      </c>
      <c r="Q1073" t="s">
        <v>83</v>
      </c>
      <c r="R1073" t="s">
        <v>404</v>
      </c>
      <c r="S1073" s="18">
        <v>0.52076722180000001</v>
      </c>
      <c r="T1073" t="s">
        <v>85</v>
      </c>
      <c r="U1073" t="s">
        <v>86</v>
      </c>
      <c r="V1073" t="s">
        <v>87</v>
      </c>
      <c r="W1073" s="18">
        <v>0.52076722180000001</v>
      </c>
      <c r="X1073" t="s">
        <v>64</v>
      </c>
      <c r="Y1073" t="s">
        <v>91</v>
      </c>
      <c r="Z1073" t="s">
        <v>92</v>
      </c>
      <c r="AA1073" s="18">
        <v>0.52076722180000001</v>
      </c>
      <c r="AB1073" t="s">
        <v>93</v>
      </c>
      <c r="AC1073" t="s">
        <v>83</v>
      </c>
      <c r="AD1073" t="s">
        <v>94</v>
      </c>
      <c r="AE1073" s="18">
        <v>3.12013267E-2</v>
      </c>
      <c r="AF1073" t="s">
        <v>405</v>
      </c>
      <c r="AG1073" t="s">
        <v>83</v>
      </c>
      <c r="AH1073" t="s">
        <v>406</v>
      </c>
      <c r="AI1073" s="18">
        <v>7.8370021799999995E-2</v>
      </c>
      <c r="AJ1073" t="s">
        <v>4183</v>
      </c>
      <c r="AK1073" t="s">
        <v>83</v>
      </c>
      <c r="AL1073" t="s">
        <v>6517</v>
      </c>
      <c r="AM1073" t="s">
        <v>405</v>
      </c>
      <c r="AN1073" t="s">
        <v>83</v>
      </c>
      <c r="AO1073" t="s">
        <v>406</v>
      </c>
      <c r="AP1073" s="18">
        <v>3.12013267E-2</v>
      </c>
      <c r="AQ1073" t="s">
        <v>123</v>
      </c>
      <c r="AR1073" t="b">
        <f>ISNUMBER(SEARCH('Consulta Por Puntos Baloto'!$E$5,B1073,1))</f>
        <v>0</v>
      </c>
      <c r="AS1073">
        <f t="shared" si="32"/>
        <v>31</v>
      </c>
      <c r="AT1073" t="str">
        <f t="shared" si="33"/>
        <v>Punto pago</v>
      </c>
    </row>
    <row r="1074" spans="1:46">
      <c r="A1074" t="s">
        <v>6518</v>
      </c>
      <c r="B1074" t="s">
        <v>6519</v>
      </c>
      <c r="C1074" s="18">
        <v>3.1393600689999999</v>
      </c>
      <c r="D1074" t="s">
        <v>1001</v>
      </c>
      <c r="E1074" t="s">
        <v>128</v>
      </c>
      <c r="F1074" t="s">
        <v>1002</v>
      </c>
      <c r="G1074" s="18">
        <v>0.4519243859</v>
      </c>
      <c r="H1074" t="s">
        <v>64</v>
      </c>
      <c r="I1074" t="s">
        <v>130</v>
      </c>
      <c r="J1074" t="s">
        <v>1003</v>
      </c>
      <c r="K1074" s="18">
        <v>0.67683141840000005</v>
      </c>
      <c r="L1074" t="s">
        <v>64</v>
      </c>
      <c r="M1074" t="s">
        <v>130</v>
      </c>
      <c r="N1074" t="s">
        <v>1004</v>
      </c>
      <c r="O1074" s="18">
        <v>1.2018406687000001</v>
      </c>
      <c r="P1074" t="s">
        <v>699</v>
      </c>
      <c r="Q1074" t="s">
        <v>134</v>
      </c>
      <c r="R1074" t="s">
        <v>700</v>
      </c>
      <c r="S1074" s="18">
        <v>4.1735631952999999</v>
      </c>
      <c r="T1074" t="s">
        <v>496</v>
      </c>
      <c r="U1074" t="s">
        <v>130</v>
      </c>
      <c r="V1074" t="s">
        <v>497</v>
      </c>
      <c r="W1074" s="18">
        <v>1.7943999093</v>
      </c>
      <c r="X1074" t="s">
        <v>64</v>
      </c>
      <c r="Y1074" t="s">
        <v>130</v>
      </c>
      <c r="Z1074" t="s">
        <v>590</v>
      </c>
      <c r="AA1074" s="18">
        <v>0.73320528399999996</v>
      </c>
      <c r="AB1074" t="s">
        <v>691</v>
      </c>
      <c r="AC1074" t="s">
        <v>128</v>
      </c>
      <c r="AD1074" t="s">
        <v>692</v>
      </c>
      <c r="AE1074" s="18">
        <v>0.40968246600000002</v>
      </c>
      <c r="AF1074" t="s">
        <v>6520</v>
      </c>
      <c r="AG1074" t="s">
        <v>143</v>
      </c>
      <c r="AH1074" t="s">
        <v>6521</v>
      </c>
      <c r="AI1074" s="18">
        <v>0</v>
      </c>
      <c r="AJ1074" t="s">
        <v>795</v>
      </c>
      <c r="AK1074" t="s">
        <v>134</v>
      </c>
      <c r="AL1074" t="s">
        <v>5897</v>
      </c>
      <c r="AM1074" t="s">
        <v>795</v>
      </c>
      <c r="AN1074" t="s">
        <v>134</v>
      </c>
      <c r="AO1074" t="s">
        <v>5897</v>
      </c>
      <c r="AP1074" s="18">
        <v>0</v>
      </c>
      <c r="AQ1074" t="s">
        <v>123</v>
      </c>
      <c r="AR1074" t="b">
        <f>ISNUMBER(SEARCH('Consulta Por Puntos Baloto'!$E$5,B1074,1))</f>
        <v>0</v>
      </c>
      <c r="AS1074">
        <f t="shared" si="32"/>
        <v>35</v>
      </c>
      <c r="AT1074" t="str">
        <f t="shared" si="33"/>
        <v>Punto red</v>
      </c>
    </row>
    <row r="1075" spans="1:46">
      <c r="A1075" t="s">
        <v>6522</v>
      </c>
      <c r="B1075" t="s">
        <v>6523</v>
      </c>
      <c r="C1075" s="18">
        <v>1.7995935123</v>
      </c>
      <c r="D1075" t="s">
        <v>6065</v>
      </c>
      <c r="E1075" t="s">
        <v>5832</v>
      </c>
      <c r="F1075" t="s">
        <v>6066</v>
      </c>
      <c r="G1075" s="18">
        <v>0.3275612135</v>
      </c>
      <c r="H1075" t="s">
        <v>3998</v>
      </c>
      <c r="I1075" t="s">
        <v>3998</v>
      </c>
      <c r="J1075" t="s">
        <v>6068</v>
      </c>
      <c r="K1075" s="18">
        <v>69.363943271099998</v>
      </c>
      <c r="L1075" t="s">
        <v>64</v>
      </c>
      <c r="M1075" t="s">
        <v>3974</v>
      </c>
      <c r="N1075" t="s">
        <v>4304</v>
      </c>
      <c r="O1075" s="18">
        <v>2.0380507883000001</v>
      </c>
      <c r="P1075" t="s">
        <v>5835</v>
      </c>
      <c r="Q1075" t="s">
        <v>5832</v>
      </c>
      <c r="R1075" t="s">
        <v>5836</v>
      </c>
      <c r="S1075" s="18">
        <v>471.36408138979999</v>
      </c>
      <c r="T1075" t="s">
        <v>85</v>
      </c>
      <c r="U1075" t="s">
        <v>86</v>
      </c>
      <c r="V1075" t="s">
        <v>87</v>
      </c>
      <c r="W1075" s="18">
        <v>0.3275612135</v>
      </c>
      <c r="X1075" t="s">
        <v>3998</v>
      </c>
      <c r="Y1075" t="s">
        <v>3998</v>
      </c>
      <c r="Z1075" t="s">
        <v>6068</v>
      </c>
      <c r="AA1075" s="18">
        <v>0.32756135980000001</v>
      </c>
      <c r="AB1075" s="19" t="s">
        <v>5837</v>
      </c>
      <c r="AC1075" t="s">
        <v>5832</v>
      </c>
      <c r="AD1075" t="s">
        <v>5838</v>
      </c>
      <c r="AE1075" s="18">
        <v>0.29570836350000002</v>
      </c>
      <c r="AF1075" t="s">
        <v>6524</v>
      </c>
      <c r="AG1075" t="s">
        <v>5832</v>
      </c>
      <c r="AH1075" t="s">
        <v>6525</v>
      </c>
      <c r="AI1075" s="18">
        <v>0.16349721719999999</v>
      </c>
      <c r="AJ1075" t="s">
        <v>6526</v>
      </c>
      <c r="AK1075" t="s">
        <v>5832</v>
      </c>
      <c r="AL1075" t="s">
        <v>6527</v>
      </c>
      <c r="AM1075" t="s">
        <v>6526</v>
      </c>
      <c r="AN1075" t="s">
        <v>5832</v>
      </c>
      <c r="AO1075" t="s">
        <v>6527</v>
      </c>
      <c r="AP1075" s="18">
        <v>0.16349721719999999</v>
      </c>
      <c r="AQ1075" t="s">
        <v>123</v>
      </c>
      <c r="AR1075" t="b">
        <f>ISNUMBER(SEARCH('Consulta Por Puntos Baloto'!$E$5,B1075,1))</f>
        <v>0</v>
      </c>
      <c r="AS1075">
        <f t="shared" si="32"/>
        <v>35</v>
      </c>
      <c r="AT1075" t="str">
        <f t="shared" si="33"/>
        <v>Punto red</v>
      </c>
    </row>
    <row r="1076" spans="1:46">
      <c r="A1076" t="s">
        <v>6528</v>
      </c>
      <c r="B1076" t="s">
        <v>6529</v>
      </c>
      <c r="C1076" s="18">
        <v>46.957030423600003</v>
      </c>
      <c r="D1076" t="s">
        <v>291</v>
      </c>
      <c r="E1076" t="s">
        <v>292</v>
      </c>
      <c r="F1076" t="s">
        <v>293</v>
      </c>
      <c r="G1076" s="18">
        <v>62.370588999500001</v>
      </c>
      <c r="H1076" t="s">
        <v>64</v>
      </c>
      <c r="I1076" t="s">
        <v>294</v>
      </c>
      <c r="J1076" t="s">
        <v>295</v>
      </c>
      <c r="K1076" s="18">
        <v>62.380385828000001</v>
      </c>
      <c r="L1076" t="s">
        <v>64</v>
      </c>
      <c r="M1076" t="s">
        <v>294</v>
      </c>
      <c r="N1076" t="s">
        <v>295</v>
      </c>
      <c r="O1076" s="18">
        <v>73.092332662900006</v>
      </c>
      <c r="P1076" t="s">
        <v>296</v>
      </c>
      <c r="Q1076" t="s">
        <v>297</v>
      </c>
      <c r="R1076" t="s">
        <v>298</v>
      </c>
      <c r="S1076" s="18">
        <v>137.26908054329999</v>
      </c>
      <c r="T1076" t="s">
        <v>85</v>
      </c>
      <c r="U1076" t="s">
        <v>86</v>
      </c>
      <c r="V1076" t="s">
        <v>87</v>
      </c>
      <c r="W1076" s="18">
        <v>127.360907997</v>
      </c>
      <c r="X1076" t="s">
        <v>64</v>
      </c>
      <c r="Y1076" t="s">
        <v>313</v>
      </c>
      <c r="Z1076" t="s">
        <v>314</v>
      </c>
      <c r="AA1076" s="18">
        <v>62.874859255099999</v>
      </c>
      <c r="AB1076" t="s">
        <v>300</v>
      </c>
      <c r="AC1076" t="s">
        <v>301</v>
      </c>
      <c r="AD1076" t="s">
        <v>302</v>
      </c>
      <c r="AE1076" s="18">
        <v>14.7560622139</v>
      </c>
      <c r="AF1076" t="s">
        <v>6445</v>
      </c>
      <c r="AG1076" t="s">
        <v>6446</v>
      </c>
      <c r="AH1076" t="s">
        <v>6447</v>
      </c>
      <c r="AI1076" s="18">
        <v>7.45933929E-2</v>
      </c>
      <c r="AJ1076" t="s">
        <v>6448</v>
      </c>
      <c r="AK1076" t="s">
        <v>6449</v>
      </c>
      <c r="AL1076" t="s">
        <v>6450</v>
      </c>
      <c r="AM1076" t="s">
        <v>6448</v>
      </c>
      <c r="AN1076" t="s">
        <v>6449</v>
      </c>
      <c r="AO1076" t="s">
        <v>6450</v>
      </c>
      <c r="AP1076" s="18">
        <v>7.45933929E-2</v>
      </c>
      <c r="AQ1076" t="s">
        <v>123</v>
      </c>
      <c r="AR1076" t="b">
        <f>ISNUMBER(SEARCH('Consulta Por Puntos Baloto'!$E$5,B1076,1))</f>
        <v>0</v>
      </c>
      <c r="AS1076">
        <f t="shared" si="32"/>
        <v>35</v>
      </c>
      <c r="AT1076" t="str">
        <f t="shared" si="33"/>
        <v>Punto red</v>
      </c>
    </row>
    <row r="1077" spans="1:46">
      <c r="A1077" t="s">
        <v>6530</v>
      </c>
      <c r="B1077" t="s">
        <v>6531</v>
      </c>
      <c r="C1077" s="18">
        <v>0.62542942290000003</v>
      </c>
      <c r="D1077" t="s">
        <v>4447</v>
      </c>
      <c r="E1077" t="s">
        <v>4261</v>
      </c>
      <c r="F1077" t="s">
        <v>4448</v>
      </c>
      <c r="G1077" s="18">
        <v>0.22158470869999999</v>
      </c>
      <c r="H1077" t="s">
        <v>64</v>
      </c>
      <c r="I1077" t="s">
        <v>4250</v>
      </c>
      <c r="J1077" t="s">
        <v>6532</v>
      </c>
      <c r="K1077" s="18">
        <v>0.67451171970000001</v>
      </c>
      <c r="L1077" t="s">
        <v>64</v>
      </c>
      <c r="M1077" t="s">
        <v>4250</v>
      </c>
      <c r="N1077" t="s">
        <v>4264</v>
      </c>
      <c r="O1077" s="18">
        <v>98.671094355299999</v>
      </c>
      <c r="P1077" t="s">
        <v>4265</v>
      </c>
      <c r="Q1077" t="s">
        <v>3972</v>
      </c>
      <c r="R1077" t="s">
        <v>4266</v>
      </c>
      <c r="S1077" s="18">
        <v>445.23934366539999</v>
      </c>
      <c r="T1077" t="s">
        <v>85</v>
      </c>
      <c r="U1077" t="s">
        <v>86</v>
      </c>
      <c r="V1077" t="s">
        <v>87</v>
      </c>
      <c r="W1077" s="18">
        <v>7.6110837832999998</v>
      </c>
      <c r="X1077" t="s">
        <v>4267</v>
      </c>
      <c r="Y1077" t="s">
        <v>4250</v>
      </c>
      <c r="Z1077" t="s">
        <v>4268</v>
      </c>
      <c r="AA1077" s="18">
        <v>5.3542496384999998</v>
      </c>
      <c r="AB1077" s="19" t="s">
        <v>4269</v>
      </c>
      <c r="AC1077" t="s">
        <v>4261</v>
      </c>
      <c r="AD1077" t="s">
        <v>4270</v>
      </c>
      <c r="AE1077" s="18">
        <v>1.054492982</v>
      </c>
      <c r="AF1077" t="s">
        <v>6533</v>
      </c>
      <c r="AG1077" t="s">
        <v>4261</v>
      </c>
      <c r="AH1077" t="s">
        <v>6534</v>
      </c>
      <c r="AI1077" s="18">
        <v>0.33421493670000002</v>
      </c>
      <c r="AJ1077" t="s">
        <v>6535</v>
      </c>
      <c r="AK1077" t="s">
        <v>4261</v>
      </c>
      <c r="AL1077" t="s">
        <v>6536</v>
      </c>
      <c r="AM1077" t="s">
        <v>64</v>
      </c>
      <c r="AN1077" t="s">
        <v>4250</v>
      </c>
      <c r="AO1077" t="s">
        <v>6532</v>
      </c>
      <c r="AP1077" s="18">
        <v>0.22158470869999999</v>
      </c>
      <c r="AQ1077" t="s">
        <v>123</v>
      </c>
      <c r="AR1077" t="b">
        <f>ISNUMBER(SEARCH('Consulta Por Puntos Baloto'!$E$5,B1077,1))</f>
        <v>0</v>
      </c>
      <c r="AS1077">
        <f t="shared" si="32"/>
        <v>7</v>
      </c>
      <c r="AT1077" t="str">
        <f t="shared" si="33"/>
        <v>Cajero automático</v>
      </c>
    </row>
    <row r="1078" spans="1:46">
      <c r="A1078" t="s">
        <v>6537</v>
      </c>
      <c r="B1078" t="s">
        <v>6538</v>
      </c>
      <c r="C1078" s="18">
        <v>1.4810954202</v>
      </c>
      <c r="D1078" t="s">
        <v>584</v>
      </c>
      <c r="E1078" t="s">
        <v>128</v>
      </c>
      <c r="F1078" t="s">
        <v>585</v>
      </c>
      <c r="G1078" s="18">
        <v>0.66259144619999999</v>
      </c>
      <c r="H1078" t="s">
        <v>64</v>
      </c>
      <c r="I1078" t="s">
        <v>130</v>
      </c>
      <c r="J1078" t="s">
        <v>628</v>
      </c>
      <c r="K1078" s="18">
        <v>0.75608033659999996</v>
      </c>
      <c r="L1078" t="s">
        <v>64</v>
      </c>
      <c r="M1078" t="s">
        <v>130</v>
      </c>
      <c r="N1078" t="s">
        <v>587</v>
      </c>
      <c r="O1078" s="18">
        <v>3.7189487122</v>
      </c>
      <c r="P1078" t="s">
        <v>588</v>
      </c>
      <c r="Q1078" t="s">
        <v>134</v>
      </c>
      <c r="R1078" t="s">
        <v>589</v>
      </c>
      <c r="S1078" s="18">
        <v>1.6449792685</v>
      </c>
      <c r="T1078" t="s">
        <v>469</v>
      </c>
      <c r="U1078" t="s">
        <v>130</v>
      </c>
      <c r="V1078" t="s">
        <v>470</v>
      </c>
      <c r="W1078" s="18">
        <v>3.7541232276000001</v>
      </c>
      <c r="X1078" t="s">
        <v>64</v>
      </c>
      <c r="Y1078" t="s">
        <v>130</v>
      </c>
      <c r="Z1078" t="s">
        <v>590</v>
      </c>
      <c r="AA1078" s="18">
        <v>1.6449792685</v>
      </c>
      <c r="AB1078" t="s">
        <v>591</v>
      </c>
      <c r="AC1078" t="s">
        <v>128</v>
      </c>
      <c r="AD1078" t="s">
        <v>592</v>
      </c>
      <c r="AE1078" s="18">
        <v>0</v>
      </c>
      <c r="AF1078" t="s">
        <v>6539</v>
      </c>
      <c r="AG1078" t="s">
        <v>143</v>
      </c>
      <c r="AH1078" t="s">
        <v>6540</v>
      </c>
      <c r="AI1078" s="18">
        <v>2.1652329299999998E-2</v>
      </c>
      <c r="AJ1078" t="s">
        <v>3248</v>
      </c>
      <c r="AK1078" t="s">
        <v>134</v>
      </c>
      <c r="AL1078" t="s">
        <v>3249</v>
      </c>
      <c r="AM1078" t="s">
        <v>6539</v>
      </c>
      <c r="AN1078" t="s">
        <v>143</v>
      </c>
      <c r="AO1078" t="s">
        <v>6540</v>
      </c>
      <c r="AP1078" s="18">
        <v>0</v>
      </c>
      <c r="AQ1078" t="s">
        <v>123</v>
      </c>
      <c r="AR1078" t="b">
        <f>ISNUMBER(SEARCH('Consulta Por Puntos Baloto'!$E$5,B1078,1))</f>
        <v>0</v>
      </c>
      <c r="AS1078">
        <f t="shared" si="32"/>
        <v>31</v>
      </c>
      <c r="AT1078" t="str">
        <f t="shared" si="33"/>
        <v>Punto pago</v>
      </c>
    </row>
    <row r="1079" spans="1:46">
      <c r="A1079" t="s">
        <v>6541</v>
      </c>
      <c r="B1079" t="s">
        <v>6542</v>
      </c>
      <c r="C1079" s="18">
        <v>0.3872791209</v>
      </c>
      <c r="D1079" t="s">
        <v>239</v>
      </c>
      <c r="E1079" t="s">
        <v>62</v>
      </c>
      <c r="F1079" t="s">
        <v>240</v>
      </c>
      <c r="G1079" s="18">
        <v>0.1012070306</v>
      </c>
      <c r="H1079" t="s">
        <v>64</v>
      </c>
      <c r="I1079" t="s">
        <v>65</v>
      </c>
      <c r="J1079" t="s">
        <v>6204</v>
      </c>
      <c r="K1079" s="18">
        <v>2.2669685953999998</v>
      </c>
      <c r="L1079" t="s">
        <v>241</v>
      </c>
      <c r="M1079" t="s">
        <v>65</v>
      </c>
      <c r="N1079" t="s">
        <v>242</v>
      </c>
      <c r="O1079" s="18">
        <v>9.1225535202000003</v>
      </c>
      <c r="P1079" t="s">
        <v>67</v>
      </c>
      <c r="Q1079" t="s">
        <v>62</v>
      </c>
      <c r="R1079" t="s">
        <v>68</v>
      </c>
      <c r="S1079" s="18">
        <v>4.3766026309999999</v>
      </c>
      <c r="T1079" t="s">
        <v>69</v>
      </c>
      <c r="U1079" t="s">
        <v>65</v>
      </c>
      <c r="V1079" t="s">
        <v>70</v>
      </c>
      <c r="W1079" s="18">
        <v>0.11991720459999999</v>
      </c>
      <c r="X1079" t="s">
        <v>64</v>
      </c>
      <c r="Y1079" t="s">
        <v>65</v>
      </c>
      <c r="Z1079" t="s">
        <v>6204</v>
      </c>
      <c r="AA1079" s="18">
        <v>0.1423701879</v>
      </c>
      <c r="AB1079" s="19" t="s">
        <v>266</v>
      </c>
      <c r="AC1079" t="s">
        <v>62</v>
      </c>
      <c r="AD1079" t="s">
        <v>6543</v>
      </c>
      <c r="AE1079" s="18">
        <v>7.3187451599999995E-2</v>
      </c>
      <c r="AF1079" t="s">
        <v>6544</v>
      </c>
      <c r="AG1079" t="s">
        <v>62</v>
      </c>
      <c r="AH1079" t="s">
        <v>6545</v>
      </c>
      <c r="AI1079" s="18">
        <v>7.7808848E-2</v>
      </c>
      <c r="AJ1079" t="s">
        <v>6546</v>
      </c>
      <c r="AK1079" t="s">
        <v>62</v>
      </c>
      <c r="AL1079" t="s">
        <v>6547</v>
      </c>
      <c r="AM1079" t="s">
        <v>6544</v>
      </c>
      <c r="AN1079" t="s">
        <v>62</v>
      </c>
      <c r="AO1079" t="s">
        <v>6545</v>
      </c>
      <c r="AP1079" s="18">
        <v>7.3187451599999995E-2</v>
      </c>
      <c r="AQ1079" t="s">
        <v>123</v>
      </c>
      <c r="AR1079" t="b">
        <f>ISNUMBER(SEARCH('Consulta Por Puntos Baloto'!$E$5,B1079,1))</f>
        <v>0</v>
      </c>
      <c r="AS1079">
        <f t="shared" si="32"/>
        <v>31</v>
      </c>
      <c r="AT1079" t="str">
        <f t="shared" si="33"/>
        <v>Punto pago</v>
      </c>
    </row>
    <row r="1080" spans="1:46">
      <c r="A1080" t="s">
        <v>6548</v>
      </c>
      <c r="B1080" t="s">
        <v>6549</v>
      </c>
      <c r="C1080" s="18">
        <v>33.055756380799998</v>
      </c>
      <c r="D1080" t="s">
        <v>291</v>
      </c>
      <c r="E1080" t="s">
        <v>292</v>
      </c>
      <c r="F1080" t="s">
        <v>293</v>
      </c>
      <c r="G1080" s="18">
        <v>51.819155647199999</v>
      </c>
      <c r="H1080" t="s">
        <v>64</v>
      </c>
      <c r="I1080" t="s">
        <v>294</v>
      </c>
      <c r="J1080" t="s">
        <v>295</v>
      </c>
      <c r="K1080" s="18">
        <v>51.824216681599999</v>
      </c>
      <c r="L1080" t="s">
        <v>64</v>
      </c>
      <c r="M1080" t="s">
        <v>294</v>
      </c>
      <c r="N1080" t="s">
        <v>295</v>
      </c>
      <c r="O1080" s="18">
        <v>71.819486593199997</v>
      </c>
      <c r="P1080" t="s">
        <v>296</v>
      </c>
      <c r="Q1080" t="s">
        <v>297</v>
      </c>
      <c r="R1080" t="s">
        <v>298</v>
      </c>
      <c r="S1080" s="18">
        <v>129.87706645290001</v>
      </c>
      <c r="T1080" t="s">
        <v>311</v>
      </c>
      <c r="U1080" t="s">
        <v>130</v>
      </c>
      <c r="V1080" t="s">
        <v>312</v>
      </c>
      <c r="W1080" s="18">
        <v>113.08918548440001</v>
      </c>
      <c r="X1080" t="s">
        <v>64</v>
      </c>
      <c r="Y1080" t="s">
        <v>313</v>
      </c>
      <c r="Z1080" t="s">
        <v>314</v>
      </c>
      <c r="AA1080" s="18">
        <v>51.919389567499998</v>
      </c>
      <c r="AB1080" t="s">
        <v>300</v>
      </c>
      <c r="AC1080" t="s">
        <v>301</v>
      </c>
      <c r="AD1080" t="s">
        <v>302</v>
      </c>
      <c r="AE1080" s="18">
        <v>8.5525390500000006E-2</v>
      </c>
      <c r="AF1080" t="s">
        <v>6445</v>
      </c>
      <c r="AG1080" t="s">
        <v>6446</v>
      </c>
      <c r="AH1080" t="s">
        <v>6447</v>
      </c>
      <c r="AI1080" s="18">
        <v>6.2187533999999997E-3</v>
      </c>
      <c r="AJ1080" t="s">
        <v>6550</v>
      </c>
      <c r="AK1080" t="s">
        <v>6446</v>
      </c>
      <c r="AL1080" t="s">
        <v>6551</v>
      </c>
      <c r="AM1080" t="s">
        <v>6550</v>
      </c>
      <c r="AN1080" t="s">
        <v>6446</v>
      </c>
      <c r="AO1080" t="s">
        <v>6551</v>
      </c>
      <c r="AP1080" s="18">
        <v>6.2187533999999997E-3</v>
      </c>
      <c r="AQ1080" t="s">
        <v>123</v>
      </c>
      <c r="AR1080" t="b">
        <f>ISNUMBER(SEARCH('Consulta Por Puntos Baloto'!$E$5,B1080,1))</f>
        <v>0</v>
      </c>
      <c r="AS1080">
        <f t="shared" si="32"/>
        <v>35</v>
      </c>
      <c r="AT1080" t="str">
        <f t="shared" si="33"/>
        <v>Punto red</v>
      </c>
    </row>
    <row r="1081" spans="1:46">
      <c r="A1081" t="s">
        <v>6552</v>
      </c>
      <c r="B1081" t="s">
        <v>6553</v>
      </c>
      <c r="C1081" s="18">
        <v>55.246049376999999</v>
      </c>
      <c r="D1081" t="s">
        <v>4247</v>
      </c>
      <c r="E1081" t="s">
        <v>4248</v>
      </c>
      <c r="F1081" t="s">
        <v>4249</v>
      </c>
      <c r="G1081" s="18">
        <v>54.63890825</v>
      </c>
      <c r="H1081" t="s">
        <v>64</v>
      </c>
      <c r="I1081" t="s">
        <v>4073</v>
      </c>
      <c r="J1081" t="s">
        <v>4074</v>
      </c>
      <c r="K1081" s="18">
        <v>84.030545429399993</v>
      </c>
      <c r="L1081" t="s">
        <v>64</v>
      </c>
      <c r="M1081" t="s">
        <v>4250</v>
      </c>
      <c r="N1081" t="s">
        <v>4251</v>
      </c>
      <c r="O1081" s="18">
        <v>137.7040633483</v>
      </c>
      <c r="P1081" t="s">
        <v>4071</v>
      </c>
      <c r="Q1081" t="s">
        <v>4066</v>
      </c>
      <c r="R1081" t="s">
        <v>4072</v>
      </c>
      <c r="S1081" s="18">
        <v>361.66056879019999</v>
      </c>
      <c r="T1081" t="s">
        <v>85</v>
      </c>
      <c r="U1081" t="s">
        <v>86</v>
      </c>
      <c r="V1081" t="s">
        <v>87</v>
      </c>
      <c r="W1081" s="18">
        <v>54.543875859400003</v>
      </c>
      <c r="X1081" t="s">
        <v>64</v>
      </c>
      <c r="Y1081" t="s">
        <v>4073</v>
      </c>
      <c r="Z1081" t="s">
        <v>4074</v>
      </c>
      <c r="AA1081" s="18">
        <v>88.948777935500004</v>
      </c>
      <c r="AB1081" s="19" t="s">
        <v>4269</v>
      </c>
      <c r="AC1081" t="s">
        <v>4261</v>
      </c>
      <c r="AD1081" t="s">
        <v>4270</v>
      </c>
      <c r="AE1081" s="18">
        <v>1.5387889999999999E-4</v>
      </c>
      <c r="AF1081" t="s">
        <v>6554</v>
      </c>
      <c r="AG1081" t="s">
        <v>5402</v>
      </c>
      <c r="AH1081" t="s">
        <v>6555</v>
      </c>
      <c r="AI1081" s="18">
        <v>5.9922357599999997E-2</v>
      </c>
      <c r="AJ1081" t="s">
        <v>6556</v>
      </c>
      <c r="AK1081" t="s">
        <v>5405</v>
      </c>
      <c r="AL1081" t="s">
        <v>6557</v>
      </c>
      <c r="AM1081" t="s">
        <v>6554</v>
      </c>
      <c r="AN1081" t="s">
        <v>5402</v>
      </c>
      <c r="AO1081" t="s">
        <v>6555</v>
      </c>
      <c r="AP1081" s="18">
        <v>1.5387889999999999E-4</v>
      </c>
      <c r="AQ1081" t="e">
        <v>#N/A</v>
      </c>
      <c r="AR1081" t="b">
        <f>ISNUMBER(SEARCH('Consulta Por Puntos Baloto'!$E$5,B1081,1))</f>
        <v>0</v>
      </c>
      <c r="AS1081">
        <f t="shared" si="32"/>
        <v>31</v>
      </c>
      <c r="AT1081" t="str">
        <f t="shared" si="33"/>
        <v>Punto pago</v>
      </c>
    </row>
    <row r="1082" spans="1:46">
      <c r="A1082" t="s">
        <v>6558</v>
      </c>
      <c r="B1082" t="s">
        <v>6559</v>
      </c>
      <c r="C1082" s="18">
        <v>2.6895335792999999</v>
      </c>
      <c r="D1082" t="s">
        <v>2585</v>
      </c>
      <c r="E1082" t="s">
        <v>128</v>
      </c>
      <c r="F1082" t="s">
        <v>2586</v>
      </c>
      <c r="G1082" s="18">
        <v>0.82722305419999997</v>
      </c>
      <c r="H1082" t="s">
        <v>64</v>
      </c>
      <c r="I1082" t="s">
        <v>130</v>
      </c>
      <c r="J1082" t="s">
        <v>5290</v>
      </c>
      <c r="K1082" s="18">
        <v>1.5957296879</v>
      </c>
      <c r="L1082" t="s">
        <v>64</v>
      </c>
      <c r="M1082" t="s">
        <v>130</v>
      </c>
      <c r="N1082" t="s">
        <v>3478</v>
      </c>
      <c r="O1082" s="18">
        <v>2.4785920640999999</v>
      </c>
      <c r="P1082" t="s">
        <v>3479</v>
      </c>
      <c r="Q1082" t="s">
        <v>134</v>
      </c>
      <c r="R1082" t="s">
        <v>3480</v>
      </c>
      <c r="S1082" s="18">
        <v>2.5932076238000001</v>
      </c>
      <c r="T1082" t="s">
        <v>807</v>
      </c>
      <c r="U1082" t="s">
        <v>130</v>
      </c>
      <c r="V1082" t="s">
        <v>808</v>
      </c>
      <c r="W1082" s="18">
        <v>2.2747770147000002</v>
      </c>
      <c r="X1082" t="s">
        <v>2590</v>
      </c>
      <c r="Y1082" t="s">
        <v>130</v>
      </c>
      <c r="Z1082" t="s">
        <v>2591</v>
      </c>
      <c r="AA1082" s="18">
        <v>2.2747770147000002</v>
      </c>
      <c r="AB1082" t="s">
        <v>6560</v>
      </c>
      <c r="AC1082" t="s">
        <v>128</v>
      </c>
      <c r="AD1082" t="s">
        <v>6561</v>
      </c>
      <c r="AE1082" s="18">
        <v>7.7584061300000007E-2</v>
      </c>
      <c r="AF1082" t="s">
        <v>3481</v>
      </c>
      <c r="AG1082" t="s">
        <v>143</v>
      </c>
      <c r="AH1082" t="s">
        <v>3482</v>
      </c>
      <c r="AI1082" s="18">
        <v>0.1033681204</v>
      </c>
      <c r="AJ1082" t="s">
        <v>6562</v>
      </c>
      <c r="AK1082" t="s">
        <v>134</v>
      </c>
      <c r="AL1082" t="s">
        <v>6563</v>
      </c>
      <c r="AM1082" t="s">
        <v>3481</v>
      </c>
      <c r="AN1082" t="s">
        <v>143</v>
      </c>
      <c r="AO1082" t="s">
        <v>3482</v>
      </c>
      <c r="AP1082" s="18">
        <v>7.7584061300000007E-2</v>
      </c>
      <c r="AQ1082" t="s">
        <v>123</v>
      </c>
      <c r="AR1082" t="b">
        <f>ISNUMBER(SEARCH('Consulta Por Puntos Baloto'!$E$5,B1082,1))</f>
        <v>0</v>
      </c>
      <c r="AS1082">
        <f t="shared" si="32"/>
        <v>31</v>
      </c>
      <c r="AT1082" t="str">
        <f t="shared" si="33"/>
        <v>Punto pago</v>
      </c>
    </row>
    <row r="1083" spans="1:46">
      <c r="A1083" t="s">
        <v>6564</v>
      </c>
      <c r="B1083" t="s">
        <v>6565</v>
      </c>
      <c r="C1083" s="18">
        <v>72.162371652800005</v>
      </c>
      <c r="D1083" t="s">
        <v>4464</v>
      </c>
      <c r="E1083" t="s">
        <v>4465</v>
      </c>
      <c r="F1083" t="s">
        <v>4466</v>
      </c>
      <c r="G1083" s="18">
        <v>122.6042549399</v>
      </c>
      <c r="H1083" t="s">
        <v>64</v>
      </c>
      <c r="I1083" t="s">
        <v>4073</v>
      </c>
      <c r="J1083" t="s">
        <v>4074</v>
      </c>
      <c r="K1083" s="18">
        <v>133.79565011029999</v>
      </c>
      <c r="L1083" t="s">
        <v>64</v>
      </c>
      <c r="M1083" t="s">
        <v>3974</v>
      </c>
      <c r="N1083" t="s">
        <v>3976</v>
      </c>
      <c r="O1083" s="18">
        <v>134.69828731379999</v>
      </c>
      <c r="P1083" t="s">
        <v>3977</v>
      </c>
      <c r="Q1083" t="s">
        <v>3972</v>
      </c>
      <c r="R1083" t="s">
        <v>3978</v>
      </c>
      <c r="S1083" s="18">
        <v>327.39022417370001</v>
      </c>
      <c r="T1083" t="s">
        <v>85</v>
      </c>
      <c r="U1083" t="s">
        <v>86</v>
      </c>
      <c r="V1083" t="s">
        <v>87</v>
      </c>
      <c r="W1083" s="18">
        <v>122.5150426261</v>
      </c>
      <c r="X1083" t="s">
        <v>64</v>
      </c>
      <c r="Y1083" t="s">
        <v>4073</v>
      </c>
      <c r="Z1083" t="s">
        <v>4074</v>
      </c>
      <c r="AA1083" s="18">
        <v>137.4237452154</v>
      </c>
      <c r="AB1083" t="s">
        <v>3981</v>
      </c>
      <c r="AC1083" t="s">
        <v>3972</v>
      </c>
      <c r="AD1083" t="s">
        <v>3982</v>
      </c>
      <c r="AE1083" s="18">
        <v>9.3479321599999998E-2</v>
      </c>
      <c r="AF1083" t="s">
        <v>6566</v>
      </c>
      <c r="AG1083" t="s">
        <v>6567</v>
      </c>
      <c r="AH1083" t="s">
        <v>6568</v>
      </c>
      <c r="AI1083" s="18">
        <v>0.12524550910000001</v>
      </c>
      <c r="AJ1083" t="s">
        <v>6569</v>
      </c>
      <c r="AK1083" t="s">
        <v>6567</v>
      </c>
      <c r="AL1083" t="s">
        <v>6570</v>
      </c>
      <c r="AM1083" t="s">
        <v>6566</v>
      </c>
      <c r="AN1083" t="s">
        <v>6567</v>
      </c>
      <c r="AO1083" t="s">
        <v>6568</v>
      </c>
      <c r="AP1083" s="18">
        <v>9.3479321599999998E-2</v>
      </c>
      <c r="AQ1083" t="s">
        <v>123</v>
      </c>
      <c r="AR1083" t="b">
        <f>ISNUMBER(SEARCH('Consulta Por Puntos Baloto'!$E$5,B1083,1))</f>
        <v>0</v>
      </c>
      <c r="AS1083">
        <f t="shared" si="32"/>
        <v>31</v>
      </c>
      <c r="AT1083" t="str">
        <f t="shared" si="33"/>
        <v>Punto pago</v>
      </c>
    </row>
    <row r="1084" spans="1:46">
      <c r="A1084" t="s">
        <v>6571</v>
      </c>
      <c r="B1084" t="s">
        <v>6572</v>
      </c>
      <c r="C1084" s="18">
        <v>1.4411347274999999</v>
      </c>
      <c r="D1084" t="s">
        <v>2585</v>
      </c>
      <c r="E1084" t="s">
        <v>128</v>
      </c>
      <c r="F1084" t="s">
        <v>2586</v>
      </c>
      <c r="G1084" s="18">
        <v>0.23116566650000001</v>
      </c>
      <c r="H1084" t="s">
        <v>64</v>
      </c>
      <c r="I1084" t="s">
        <v>130</v>
      </c>
      <c r="J1084" t="s">
        <v>6573</v>
      </c>
      <c r="K1084" s="18">
        <v>0.46645433539999998</v>
      </c>
      <c r="L1084" t="s">
        <v>64</v>
      </c>
      <c r="M1084" t="s">
        <v>130</v>
      </c>
      <c r="N1084" t="s">
        <v>2587</v>
      </c>
      <c r="O1084" s="18">
        <v>0.70243056429999995</v>
      </c>
      <c r="P1084" t="s">
        <v>2746</v>
      </c>
      <c r="Q1084" t="s">
        <v>134</v>
      </c>
      <c r="R1084" t="s">
        <v>2747</v>
      </c>
      <c r="S1084" s="18">
        <v>1.9391463676</v>
      </c>
      <c r="T1084" t="s">
        <v>807</v>
      </c>
      <c r="U1084" t="s">
        <v>130</v>
      </c>
      <c r="V1084" t="s">
        <v>808</v>
      </c>
      <c r="W1084" s="18">
        <v>0.46683599110000001</v>
      </c>
      <c r="X1084" t="s">
        <v>2590</v>
      </c>
      <c r="Y1084" t="s">
        <v>130</v>
      </c>
      <c r="Z1084" t="s">
        <v>2591</v>
      </c>
      <c r="AA1084" s="18">
        <v>0.46683599110000001</v>
      </c>
      <c r="AB1084" t="s">
        <v>6560</v>
      </c>
      <c r="AC1084" t="s">
        <v>128</v>
      </c>
      <c r="AD1084" t="s">
        <v>6561</v>
      </c>
      <c r="AE1084" s="18">
        <v>2.3508213399999998E-2</v>
      </c>
      <c r="AF1084" t="s">
        <v>6574</v>
      </c>
      <c r="AG1084" t="s">
        <v>143</v>
      </c>
      <c r="AH1084" t="s">
        <v>6575</v>
      </c>
      <c r="AI1084" s="18">
        <v>0.67634815770000001</v>
      </c>
      <c r="AJ1084" t="s">
        <v>6576</v>
      </c>
      <c r="AK1084" t="s">
        <v>134</v>
      </c>
      <c r="AL1084" t="s">
        <v>6577</v>
      </c>
      <c r="AM1084" t="s">
        <v>6574</v>
      </c>
      <c r="AN1084" t="s">
        <v>143</v>
      </c>
      <c r="AO1084" t="s">
        <v>6575</v>
      </c>
      <c r="AP1084" s="18">
        <v>2.3508213399999998E-2</v>
      </c>
      <c r="AQ1084" t="s">
        <v>123</v>
      </c>
      <c r="AR1084" t="b">
        <f>ISNUMBER(SEARCH('Consulta Por Puntos Baloto'!$E$5,B1084,1))</f>
        <v>0</v>
      </c>
      <c r="AS1084">
        <f t="shared" si="32"/>
        <v>31</v>
      </c>
      <c r="AT1084" t="str">
        <f t="shared" si="33"/>
        <v>Punto pago</v>
      </c>
    </row>
    <row r="1085" spans="1:46">
      <c r="A1085" t="s">
        <v>6578</v>
      </c>
      <c r="B1085" t="s">
        <v>6579</v>
      </c>
      <c r="C1085" s="18">
        <v>2.1693018471999999</v>
      </c>
      <c r="D1085" t="s">
        <v>508</v>
      </c>
      <c r="E1085" t="s">
        <v>509</v>
      </c>
      <c r="F1085" t="s">
        <v>510</v>
      </c>
      <c r="G1085" s="18">
        <v>0.40510444750000002</v>
      </c>
      <c r="H1085" t="s">
        <v>64</v>
      </c>
      <c r="I1085" t="s">
        <v>112</v>
      </c>
      <c r="J1085" t="s">
        <v>1172</v>
      </c>
      <c r="K1085" s="18">
        <v>0.78863869340000003</v>
      </c>
      <c r="L1085" t="s">
        <v>64</v>
      </c>
      <c r="M1085" t="s">
        <v>112</v>
      </c>
      <c r="N1085" t="s">
        <v>721</v>
      </c>
      <c r="O1085" s="18">
        <v>0.43315091249999998</v>
      </c>
      <c r="P1085" t="s">
        <v>513</v>
      </c>
      <c r="Q1085" t="s">
        <v>509</v>
      </c>
      <c r="R1085" t="s">
        <v>514</v>
      </c>
      <c r="S1085" s="18">
        <v>0.43249914169999998</v>
      </c>
      <c r="T1085" t="s">
        <v>111</v>
      </c>
      <c r="U1085" t="s">
        <v>112</v>
      </c>
      <c r="V1085" t="s">
        <v>113</v>
      </c>
      <c r="W1085" s="18">
        <v>4.9086010462000003</v>
      </c>
      <c r="X1085" t="s">
        <v>64</v>
      </c>
      <c r="Y1085" t="s">
        <v>130</v>
      </c>
      <c r="Z1085" t="s">
        <v>517</v>
      </c>
      <c r="AA1085" s="18">
        <v>0.43148399339999999</v>
      </c>
      <c r="AB1085" s="19" t="s">
        <v>1111</v>
      </c>
      <c r="AC1085" t="s">
        <v>509</v>
      </c>
      <c r="AD1085" s="19" t="s">
        <v>1112</v>
      </c>
      <c r="AE1085" s="18">
        <v>0.18949248460000001</v>
      </c>
      <c r="AF1085" t="s">
        <v>3363</v>
      </c>
      <c r="AG1085" t="s">
        <v>509</v>
      </c>
      <c r="AH1085" t="s">
        <v>3364</v>
      </c>
      <c r="AI1085" s="18">
        <v>2.1730239299999999E-2</v>
      </c>
      <c r="AJ1085" t="s">
        <v>6580</v>
      </c>
      <c r="AK1085" t="s">
        <v>509</v>
      </c>
      <c r="AL1085" t="s">
        <v>6581</v>
      </c>
      <c r="AM1085" t="s">
        <v>6580</v>
      </c>
      <c r="AN1085" t="s">
        <v>509</v>
      </c>
      <c r="AO1085" t="s">
        <v>6581</v>
      </c>
      <c r="AP1085" s="18">
        <v>2.1730239299999999E-2</v>
      </c>
      <c r="AQ1085" t="s">
        <v>123</v>
      </c>
      <c r="AR1085" t="b">
        <f>ISNUMBER(SEARCH('Consulta Por Puntos Baloto'!$E$5,B1085,1))</f>
        <v>0</v>
      </c>
      <c r="AS1085">
        <f t="shared" si="32"/>
        <v>35</v>
      </c>
      <c r="AT1085" t="str">
        <f t="shared" si="33"/>
        <v>Punto red</v>
      </c>
    </row>
    <row r="1086" spans="1:46">
      <c r="A1086" t="s">
        <v>6582</v>
      </c>
      <c r="B1086" t="s">
        <v>6583</v>
      </c>
      <c r="C1086" s="18">
        <v>2.4180731043999999</v>
      </c>
      <c r="D1086" t="s">
        <v>541</v>
      </c>
      <c r="E1086" t="s">
        <v>128</v>
      </c>
      <c r="F1086" t="s">
        <v>542</v>
      </c>
      <c r="G1086" s="18">
        <v>0.36075808520000002</v>
      </c>
      <c r="H1086" t="s">
        <v>371</v>
      </c>
      <c r="I1086" t="s">
        <v>130</v>
      </c>
      <c r="J1086" t="s">
        <v>372</v>
      </c>
      <c r="K1086" s="18">
        <v>1.9716822626999999</v>
      </c>
      <c r="L1086" t="s">
        <v>64</v>
      </c>
      <c r="M1086" t="s">
        <v>130</v>
      </c>
      <c r="N1086" t="s">
        <v>512</v>
      </c>
      <c r="O1086" s="18">
        <v>3.3277143245</v>
      </c>
      <c r="P1086" t="s">
        <v>133</v>
      </c>
      <c r="Q1086" t="s">
        <v>134</v>
      </c>
      <c r="R1086" t="s">
        <v>135</v>
      </c>
      <c r="S1086" s="18">
        <v>0.37186395639999997</v>
      </c>
      <c r="T1086" t="s">
        <v>371</v>
      </c>
      <c r="U1086" t="s">
        <v>130</v>
      </c>
      <c r="V1086" t="s">
        <v>372</v>
      </c>
      <c r="W1086" s="18">
        <v>1.7188081453999999</v>
      </c>
      <c r="X1086" t="s">
        <v>64</v>
      </c>
      <c r="Y1086" t="s">
        <v>130</v>
      </c>
      <c r="Z1086" t="s">
        <v>373</v>
      </c>
      <c r="AA1086" s="18">
        <v>0.70714381150000005</v>
      </c>
      <c r="AB1086" s="19" t="s">
        <v>963</v>
      </c>
      <c r="AC1086" t="s">
        <v>128</v>
      </c>
      <c r="AD1086" t="s">
        <v>964</v>
      </c>
      <c r="AE1086" s="18">
        <v>0.18223341430000001</v>
      </c>
      <c r="AF1086" t="s">
        <v>6584</v>
      </c>
      <c r="AG1086" t="s">
        <v>143</v>
      </c>
      <c r="AH1086" t="s">
        <v>6585</v>
      </c>
      <c r="AI1086" s="18">
        <v>0.2698171915</v>
      </c>
      <c r="AJ1086" t="s">
        <v>6586</v>
      </c>
      <c r="AK1086" t="s">
        <v>134</v>
      </c>
      <c r="AL1086" t="s">
        <v>6587</v>
      </c>
      <c r="AM1086" t="s">
        <v>6584</v>
      </c>
      <c r="AN1086" t="s">
        <v>143</v>
      </c>
      <c r="AO1086" t="s">
        <v>6585</v>
      </c>
      <c r="AP1086" s="18">
        <v>0.18223341430000001</v>
      </c>
      <c r="AQ1086" t="s">
        <v>123</v>
      </c>
      <c r="AR1086" t="b">
        <f>ISNUMBER(SEARCH('Consulta Por Puntos Baloto'!$E$5,B1086,1))</f>
        <v>0</v>
      </c>
      <c r="AS1086">
        <f t="shared" si="32"/>
        <v>31</v>
      </c>
      <c r="AT1086" t="str">
        <f t="shared" si="33"/>
        <v>Punto pago</v>
      </c>
    </row>
    <row r="1087" spans="1:46">
      <c r="A1087" t="s">
        <v>6588</v>
      </c>
      <c r="B1087" t="s">
        <v>6589</v>
      </c>
      <c r="C1087" s="18">
        <v>1.3218549953000001</v>
      </c>
      <c r="D1087" t="s">
        <v>584</v>
      </c>
      <c r="E1087" t="s">
        <v>128</v>
      </c>
      <c r="F1087" t="s">
        <v>585</v>
      </c>
      <c r="G1087" s="18">
        <v>0.35550804229999999</v>
      </c>
      <c r="H1087" t="s">
        <v>469</v>
      </c>
      <c r="I1087" t="s">
        <v>130</v>
      </c>
      <c r="J1087" t="s">
        <v>6590</v>
      </c>
      <c r="K1087" s="18">
        <v>0.93750708270000005</v>
      </c>
      <c r="L1087" t="s">
        <v>64</v>
      </c>
      <c r="M1087" t="s">
        <v>130</v>
      </c>
      <c r="N1087" t="s">
        <v>587</v>
      </c>
      <c r="O1087" s="18">
        <v>3.3858222162999998</v>
      </c>
      <c r="P1087" t="s">
        <v>588</v>
      </c>
      <c r="Q1087" t="s">
        <v>134</v>
      </c>
      <c r="R1087" t="s">
        <v>589</v>
      </c>
      <c r="S1087" s="18">
        <v>0.35550804229999999</v>
      </c>
      <c r="T1087" t="s">
        <v>469</v>
      </c>
      <c r="U1087" t="s">
        <v>130</v>
      </c>
      <c r="V1087" t="s">
        <v>470</v>
      </c>
      <c r="W1087" s="18">
        <v>3.3308547228999998</v>
      </c>
      <c r="X1087" t="s">
        <v>64</v>
      </c>
      <c r="Y1087" t="s">
        <v>130</v>
      </c>
      <c r="Z1087" t="s">
        <v>690</v>
      </c>
      <c r="AA1087" s="18">
        <v>0.35550804229999999</v>
      </c>
      <c r="AB1087" t="s">
        <v>591</v>
      </c>
      <c r="AC1087" t="s">
        <v>128</v>
      </c>
      <c r="AD1087" t="s">
        <v>592</v>
      </c>
      <c r="AE1087" s="18">
        <v>4.2612153200000003E-2</v>
      </c>
      <c r="AF1087" t="s">
        <v>6591</v>
      </c>
      <c r="AG1087" t="s">
        <v>143</v>
      </c>
      <c r="AH1087" t="s">
        <v>6592</v>
      </c>
      <c r="AI1087" s="18">
        <v>4.2612153200000003E-2</v>
      </c>
      <c r="AJ1087" t="s">
        <v>6593</v>
      </c>
      <c r="AK1087" t="s">
        <v>134</v>
      </c>
      <c r="AL1087" t="s">
        <v>6594</v>
      </c>
      <c r="AM1087" t="s">
        <v>6591</v>
      </c>
      <c r="AN1087" t="s">
        <v>143</v>
      </c>
      <c r="AO1087" t="s">
        <v>6592</v>
      </c>
      <c r="AP1087" s="18">
        <v>4.2612153200000003E-2</v>
      </c>
      <c r="AQ1087" t="s">
        <v>123</v>
      </c>
      <c r="AR1087" t="b">
        <f>ISNUMBER(SEARCH('Consulta Por Puntos Baloto'!$E$5,B1087,1))</f>
        <v>0</v>
      </c>
      <c r="AS1087">
        <f t="shared" si="32"/>
        <v>31</v>
      </c>
      <c r="AT1087" t="str">
        <f t="shared" si="33"/>
        <v>Punto pago</v>
      </c>
    </row>
    <row r="1088" spans="1:46">
      <c r="A1088" t="s">
        <v>6588</v>
      </c>
      <c r="B1088" t="s">
        <v>6589</v>
      </c>
      <c r="C1088" s="18">
        <v>1.3218549953000001</v>
      </c>
      <c r="D1088" t="s">
        <v>584</v>
      </c>
      <c r="E1088" t="s">
        <v>128</v>
      </c>
      <c r="F1088" t="s">
        <v>585</v>
      </c>
      <c r="G1088" s="18">
        <v>0.35550804229999999</v>
      </c>
      <c r="H1088" t="s">
        <v>469</v>
      </c>
      <c r="I1088" t="s">
        <v>130</v>
      </c>
      <c r="J1088" t="s">
        <v>6590</v>
      </c>
      <c r="K1088" s="18">
        <v>0.93750708270000005</v>
      </c>
      <c r="L1088" t="s">
        <v>64</v>
      </c>
      <c r="M1088" t="s">
        <v>130</v>
      </c>
      <c r="N1088" t="s">
        <v>587</v>
      </c>
      <c r="O1088" s="18">
        <v>3.3858222162999998</v>
      </c>
      <c r="P1088" t="s">
        <v>588</v>
      </c>
      <c r="Q1088" t="s">
        <v>134</v>
      </c>
      <c r="R1088" t="s">
        <v>589</v>
      </c>
      <c r="S1088" s="18">
        <v>0.35550804229999999</v>
      </c>
      <c r="T1088" t="s">
        <v>469</v>
      </c>
      <c r="U1088" t="s">
        <v>130</v>
      </c>
      <c r="V1088" t="s">
        <v>470</v>
      </c>
      <c r="W1088" s="18">
        <v>3.3308547228999998</v>
      </c>
      <c r="X1088" t="s">
        <v>64</v>
      </c>
      <c r="Y1088" t="s">
        <v>130</v>
      </c>
      <c r="Z1088" t="s">
        <v>690</v>
      </c>
      <c r="AA1088" s="18">
        <v>0.35550804229999999</v>
      </c>
      <c r="AB1088" t="s">
        <v>591</v>
      </c>
      <c r="AC1088" t="s">
        <v>128</v>
      </c>
      <c r="AD1088" t="s">
        <v>592</v>
      </c>
      <c r="AE1088" s="18">
        <v>4.2612153200000003E-2</v>
      </c>
      <c r="AF1088" t="s">
        <v>6591</v>
      </c>
      <c r="AG1088" t="s">
        <v>143</v>
      </c>
      <c r="AH1088" t="s">
        <v>6592</v>
      </c>
      <c r="AI1088" s="18">
        <v>4.2612153200000003E-2</v>
      </c>
      <c r="AJ1088" t="s">
        <v>6593</v>
      </c>
      <c r="AK1088" t="s">
        <v>134</v>
      </c>
      <c r="AL1088" t="s">
        <v>6594</v>
      </c>
      <c r="AM1088" t="s">
        <v>6593</v>
      </c>
      <c r="AN1088" t="s">
        <v>134</v>
      </c>
      <c r="AO1088" t="s">
        <v>6594</v>
      </c>
      <c r="AP1088" s="18">
        <v>4.2612153200000003E-2</v>
      </c>
      <c r="AQ1088" t="s">
        <v>123</v>
      </c>
      <c r="AR1088" t="b">
        <f>ISNUMBER(SEARCH('Consulta Por Puntos Baloto'!$E$5,B1088,1))</f>
        <v>0</v>
      </c>
      <c r="AS1088">
        <f t="shared" si="32"/>
        <v>31</v>
      </c>
      <c r="AT1088" t="str">
        <f t="shared" si="33"/>
        <v>Punto pago</v>
      </c>
    </row>
    <row r="1089" spans="1:46">
      <c r="A1089" t="s">
        <v>6595</v>
      </c>
      <c r="B1089" t="s">
        <v>6596</v>
      </c>
      <c r="C1089" s="18">
        <v>0.48102427879999998</v>
      </c>
      <c r="D1089" t="s">
        <v>2585</v>
      </c>
      <c r="E1089" t="s">
        <v>128</v>
      </c>
      <c r="F1089" t="s">
        <v>2586</v>
      </c>
      <c r="G1089" s="18">
        <v>0.20562537340000001</v>
      </c>
      <c r="H1089" t="s">
        <v>64</v>
      </c>
      <c r="I1089" t="s">
        <v>130</v>
      </c>
      <c r="J1089" t="s">
        <v>6597</v>
      </c>
      <c r="K1089" s="18">
        <v>0.8806814248</v>
      </c>
      <c r="L1089" t="s">
        <v>64</v>
      </c>
      <c r="M1089" t="s">
        <v>130</v>
      </c>
      <c r="N1089" t="s">
        <v>6598</v>
      </c>
      <c r="O1089" s="18">
        <v>0.4097825169</v>
      </c>
      <c r="P1089" t="s">
        <v>2588</v>
      </c>
      <c r="Q1089" t="s">
        <v>134</v>
      </c>
      <c r="R1089" t="s">
        <v>2589</v>
      </c>
      <c r="S1089" s="18">
        <v>1.6860975550999999</v>
      </c>
      <c r="T1089" t="s">
        <v>311</v>
      </c>
      <c r="U1089" t="s">
        <v>130</v>
      </c>
      <c r="V1089" t="s">
        <v>312</v>
      </c>
      <c r="W1089" s="18">
        <v>1.6860975550999999</v>
      </c>
      <c r="X1089" t="s">
        <v>64</v>
      </c>
      <c r="Y1089" t="s">
        <v>130</v>
      </c>
      <c r="Z1089" t="s">
        <v>2659</v>
      </c>
      <c r="AA1089" s="18">
        <v>0.43395498640000002</v>
      </c>
      <c r="AB1089" t="s">
        <v>2592</v>
      </c>
      <c r="AC1089" t="s">
        <v>128</v>
      </c>
      <c r="AD1089" t="s">
        <v>2593</v>
      </c>
      <c r="AE1089" s="18">
        <v>0.1932003836</v>
      </c>
      <c r="AF1089" t="s">
        <v>6599</v>
      </c>
      <c r="AG1089" t="s">
        <v>143</v>
      </c>
      <c r="AH1089" t="s">
        <v>6600</v>
      </c>
      <c r="AI1089" s="18">
        <v>0.20069529820000001</v>
      </c>
      <c r="AJ1089" t="s">
        <v>6601</v>
      </c>
      <c r="AK1089" t="s">
        <v>134</v>
      </c>
      <c r="AL1089" t="s">
        <v>6602</v>
      </c>
      <c r="AM1089" t="s">
        <v>6599</v>
      </c>
      <c r="AN1089" t="s">
        <v>143</v>
      </c>
      <c r="AO1089" t="s">
        <v>6600</v>
      </c>
      <c r="AP1089" s="18">
        <v>0.1932003836</v>
      </c>
      <c r="AQ1089" t="s">
        <v>123</v>
      </c>
      <c r="AR1089" t="b">
        <f>ISNUMBER(SEARCH('Consulta Por Puntos Baloto'!$E$5,B1089,1))</f>
        <v>0</v>
      </c>
      <c r="AS1089">
        <f t="shared" si="32"/>
        <v>31</v>
      </c>
      <c r="AT1089" t="str">
        <f t="shared" si="33"/>
        <v>Punto pago</v>
      </c>
    </row>
    <row r="1090" spans="1:46">
      <c r="A1090" t="s">
        <v>6603</v>
      </c>
      <c r="B1090" t="s">
        <v>6604</v>
      </c>
      <c r="C1090" s="18">
        <v>1.7298533966</v>
      </c>
      <c r="D1090" t="s">
        <v>2585</v>
      </c>
      <c r="E1090" t="s">
        <v>128</v>
      </c>
      <c r="F1090" t="s">
        <v>2586</v>
      </c>
      <c r="G1090" s="18">
        <v>0.78004063840000004</v>
      </c>
      <c r="H1090" t="s">
        <v>2622</v>
      </c>
      <c r="I1090" t="s">
        <v>130</v>
      </c>
      <c r="J1090" t="s">
        <v>2623</v>
      </c>
      <c r="K1090" s="18">
        <v>1.3447119457000001</v>
      </c>
      <c r="L1090" t="s">
        <v>64</v>
      </c>
      <c r="M1090" t="s">
        <v>130</v>
      </c>
      <c r="N1090" t="s">
        <v>2624</v>
      </c>
      <c r="O1090" s="18">
        <v>0.30330740449999999</v>
      </c>
      <c r="P1090" t="s">
        <v>2625</v>
      </c>
      <c r="Q1090" t="s">
        <v>134</v>
      </c>
      <c r="R1090" t="s">
        <v>2626</v>
      </c>
      <c r="S1090" s="18">
        <v>1.5256963687</v>
      </c>
      <c r="T1090" t="s">
        <v>311</v>
      </c>
      <c r="U1090" t="s">
        <v>130</v>
      </c>
      <c r="V1090" t="s">
        <v>312</v>
      </c>
      <c r="W1090" s="18">
        <v>1.5256963687</v>
      </c>
      <c r="X1090" t="s">
        <v>64</v>
      </c>
      <c r="Y1090" t="s">
        <v>130</v>
      </c>
      <c r="Z1090" t="s">
        <v>2659</v>
      </c>
      <c r="AA1090" s="18">
        <v>0.54503123959999999</v>
      </c>
      <c r="AB1090" t="s">
        <v>2628</v>
      </c>
      <c r="AC1090" t="s">
        <v>128</v>
      </c>
      <c r="AD1090" t="s">
        <v>2629</v>
      </c>
      <c r="AE1090" s="18">
        <v>0.74339039819999997</v>
      </c>
      <c r="AF1090" t="s">
        <v>3951</v>
      </c>
      <c r="AG1090" t="s">
        <v>143</v>
      </c>
      <c r="AH1090" t="s">
        <v>3952</v>
      </c>
      <c r="AI1090" s="18">
        <v>0.2865775284</v>
      </c>
      <c r="AJ1090" t="s">
        <v>349</v>
      </c>
      <c r="AK1090" t="s">
        <v>134</v>
      </c>
      <c r="AL1090" t="s">
        <v>3953</v>
      </c>
      <c r="AM1090" t="s">
        <v>349</v>
      </c>
      <c r="AN1090" t="s">
        <v>134</v>
      </c>
      <c r="AO1090" t="s">
        <v>3953</v>
      </c>
      <c r="AP1090" s="18">
        <v>0.2865775284</v>
      </c>
      <c r="AQ1090" t="s">
        <v>123</v>
      </c>
      <c r="AR1090" t="b">
        <f>ISNUMBER(SEARCH('Consulta Por Puntos Baloto'!$E$5,B1090,1))</f>
        <v>0</v>
      </c>
      <c r="AS1090">
        <f t="shared" si="32"/>
        <v>35</v>
      </c>
      <c r="AT1090" t="str">
        <f t="shared" si="33"/>
        <v>Punto red</v>
      </c>
    </row>
    <row r="1091" spans="1:46">
      <c r="A1091" t="s">
        <v>6605</v>
      </c>
      <c r="B1091" t="s">
        <v>6606</v>
      </c>
      <c r="C1091" s="18">
        <v>3.2350519600999998</v>
      </c>
      <c r="D1091" t="s">
        <v>127</v>
      </c>
      <c r="E1091" t="s">
        <v>128</v>
      </c>
      <c r="F1091" t="s">
        <v>129</v>
      </c>
      <c r="G1091" s="18">
        <v>1.3715240907999999</v>
      </c>
      <c r="H1091" t="s">
        <v>64</v>
      </c>
      <c r="I1091" t="s">
        <v>130</v>
      </c>
      <c r="J1091" t="s">
        <v>1041</v>
      </c>
      <c r="K1091" s="18">
        <v>3.6641742628</v>
      </c>
      <c r="L1091" t="s">
        <v>64</v>
      </c>
      <c r="M1091" t="s">
        <v>130</v>
      </c>
      <c r="N1091" t="s">
        <v>370</v>
      </c>
      <c r="O1091" s="18">
        <v>2.6837666272999998</v>
      </c>
      <c r="P1091" t="s">
        <v>133</v>
      </c>
      <c r="Q1091" t="s">
        <v>134</v>
      </c>
      <c r="R1091" t="s">
        <v>135</v>
      </c>
      <c r="S1091" s="18">
        <v>3.7143816393</v>
      </c>
      <c r="T1091" t="s">
        <v>371</v>
      </c>
      <c r="U1091" t="s">
        <v>130</v>
      </c>
      <c r="V1091" t="s">
        <v>372</v>
      </c>
      <c r="W1091" s="18">
        <v>2.4473606691000001</v>
      </c>
      <c r="X1091" t="s">
        <v>64</v>
      </c>
      <c r="Y1091" t="s">
        <v>130</v>
      </c>
      <c r="Z1091" t="s">
        <v>373</v>
      </c>
      <c r="AA1091" s="18">
        <v>2.8745843696</v>
      </c>
      <c r="AB1091" s="19" t="s">
        <v>963</v>
      </c>
      <c r="AC1091" t="s">
        <v>128</v>
      </c>
      <c r="AD1091" t="s">
        <v>964</v>
      </c>
      <c r="AE1091" s="18">
        <v>0.1215193935</v>
      </c>
      <c r="AF1091" t="s">
        <v>3327</v>
      </c>
      <c r="AG1091" t="s">
        <v>143</v>
      </c>
      <c r="AH1091" t="s">
        <v>3328</v>
      </c>
      <c r="AI1091" s="18">
        <v>1.9250638800000001E-2</v>
      </c>
      <c r="AJ1091" t="s">
        <v>6607</v>
      </c>
      <c r="AK1091" t="s">
        <v>134</v>
      </c>
      <c r="AL1091" t="s">
        <v>6608</v>
      </c>
      <c r="AM1091" t="s">
        <v>6607</v>
      </c>
      <c r="AN1091" t="s">
        <v>134</v>
      </c>
      <c r="AO1091" t="s">
        <v>6608</v>
      </c>
      <c r="AP1091" s="18">
        <v>1.9250638800000001E-2</v>
      </c>
      <c r="AQ1091" t="e">
        <v>#N/A</v>
      </c>
      <c r="AR1091" t="b">
        <f>ISNUMBER(SEARCH('Consulta Por Puntos Baloto'!$E$5,B1091,1))</f>
        <v>0</v>
      </c>
      <c r="AS1091">
        <f t="shared" ref="AS1091:AS1154" si="34">MATCH(AP1091,A1091:AL1091,0)</f>
        <v>35</v>
      </c>
      <c r="AT1091" t="str">
        <f t="shared" ref="AT1091:AT1154" si="35">+VLOOKUP(AS1091,$AW$2:$AX$10,2,0)</f>
        <v>Punto red</v>
      </c>
    </row>
    <row r="1092" spans="1:46">
      <c r="A1092" t="s">
        <v>6609</v>
      </c>
      <c r="B1092" t="s">
        <v>6610</v>
      </c>
      <c r="C1092" s="18">
        <v>3.7122721703999999</v>
      </c>
      <c r="D1092" t="s">
        <v>169</v>
      </c>
      <c r="E1092" t="s">
        <v>128</v>
      </c>
      <c r="F1092" t="s">
        <v>170</v>
      </c>
      <c r="G1092" s="18">
        <v>1.507454265</v>
      </c>
      <c r="H1092" t="s">
        <v>64</v>
      </c>
      <c r="I1092" t="s">
        <v>130</v>
      </c>
      <c r="J1092" t="s">
        <v>619</v>
      </c>
      <c r="K1092" s="18">
        <v>3.8138342171000001</v>
      </c>
      <c r="L1092" t="s">
        <v>64</v>
      </c>
      <c r="M1092" t="s">
        <v>130</v>
      </c>
      <c r="N1092" t="s">
        <v>172</v>
      </c>
      <c r="O1092" s="18">
        <v>2.3408121031000002</v>
      </c>
      <c r="P1092" t="s">
        <v>173</v>
      </c>
      <c r="Q1092" t="s">
        <v>134</v>
      </c>
      <c r="R1092" t="s">
        <v>174</v>
      </c>
      <c r="S1092" s="18">
        <v>2.2438338753</v>
      </c>
      <c r="T1092" t="s">
        <v>64</v>
      </c>
      <c r="U1092" t="s">
        <v>130</v>
      </c>
      <c r="V1092" t="s">
        <v>171</v>
      </c>
      <c r="W1092" s="18">
        <v>1.8072966473000001</v>
      </c>
      <c r="X1092" t="s">
        <v>620</v>
      </c>
      <c r="Y1092" t="s">
        <v>130</v>
      </c>
      <c r="Z1092" t="s">
        <v>621</v>
      </c>
      <c r="AA1092" s="18">
        <v>2.2682092128</v>
      </c>
      <c r="AB1092" t="s">
        <v>176</v>
      </c>
      <c r="AC1092" t="s">
        <v>128</v>
      </c>
      <c r="AD1092" t="s">
        <v>177</v>
      </c>
      <c r="AE1092" s="18">
        <v>9.0645943000000007E-2</v>
      </c>
      <c r="AF1092" t="s">
        <v>6611</v>
      </c>
      <c r="AG1092" t="s">
        <v>143</v>
      </c>
      <c r="AH1092" t="s">
        <v>6612</v>
      </c>
      <c r="AI1092" s="18">
        <v>0.1245827893</v>
      </c>
      <c r="AJ1092" t="s">
        <v>6613</v>
      </c>
      <c r="AK1092" t="s">
        <v>134</v>
      </c>
      <c r="AL1092" t="s">
        <v>6614</v>
      </c>
      <c r="AM1092" t="s">
        <v>6611</v>
      </c>
      <c r="AN1092" t="s">
        <v>143</v>
      </c>
      <c r="AO1092" t="s">
        <v>6612</v>
      </c>
      <c r="AP1092" s="18">
        <v>9.0645943000000007E-2</v>
      </c>
      <c r="AQ1092" t="e">
        <v>#N/A</v>
      </c>
      <c r="AR1092" t="b">
        <f>ISNUMBER(SEARCH('Consulta Por Puntos Baloto'!$E$5,B1092,1))</f>
        <v>0</v>
      </c>
      <c r="AS1092">
        <f t="shared" si="34"/>
        <v>31</v>
      </c>
      <c r="AT1092" t="str">
        <f t="shared" si="35"/>
        <v>Punto pago</v>
      </c>
    </row>
    <row r="1093" spans="1:46">
      <c r="A1093" t="s">
        <v>6615</v>
      </c>
      <c r="B1093" t="s">
        <v>6616</v>
      </c>
      <c r="C1093" s="18">
        <v>4.2336404336999998</v>
      </c>
      <c r="D1093" t="s">
        <v>526</v>
      </c>
      <c r="E1093" t="s">
        <v>128</v>
      </c>
      <c r="F1093" t="s">
        <v>527</v>
      </c>
      <c r="G1093" s="18">
        <v>0.59570135749999997</v>
      </c>
      <c r="H1093" t="s">
        <v>64</v>
      </c>
      <c r="I1093" t="s">
        <v>130</v>
      </c>
      <c r="J1093" t="s">
        <v>528</v>
      </c>
      <c r="K1093" s="18">
        <v>2.2281685706999999</v>
      </c>
      <c r="L1093" t="s">
        <v>64</v>
      </c>
      <c r="M1093" t="s">
        <v>130</v>
      </c>
      <c r="N1093" t="s">
        <v>529</v>
      </c>
      <c r="O1093" s="18">
        <v>1.2575408305</v>
      </c>
      <c r="P1093" t="s">
        <v>1300</v>
      </c>
      <c r="Q1093" t="s">
        <v>134</v>
      </c>
      <c r="R1093" t="s">
        <v>1301</v>
      </c>
      <c r="S1093" s="18">
        <v>3.9437662425000002</v>
      </c>
      <c r="T1093" t="s">
        <v>515</v>
      </c>
      <c r="U1093" t="s">
        <v>130</v>
      </c>
      <c r="V1093" t="s">
        <v>516</v>
      </c>
      <c r="W1093" s="18">
        <v>2.5462537828</v>
      </c>
      <c r="X1093" t="s">
        <v>64</v>
      </c>
      <c r="Y1093" t="s">
        <v>130</v>
      </c>
      <c r="Z1093" t="s">
        <v>532</v>
      </c>
      <c r="AA1093" s="18">
        <v>1.2340971760999999</v>
      </c>
      <c r="AB1093" t="s">
        <v>533</v>
      </c>
      <c r="AC1093" t="s">
        <v>128</v>
      </c>
      <c r="AD1093" t="s">
        <v>534</v>
      </c>
      <c r="AE1093" s="18">
        <v>0.33878939549999998</v>
      </c>
      <c r="AF1093" t="s">
        <v>6617</v>
      </c>
      <c r="AG1093" t="s">
        <v>143</v>
      </c>
      <c r="AH1093" t="s">
        <v>6618</v>
      </c>
      <c r="AI1093" s="18">
        <v>0.2674181403</v>
      </c>
      <c r="AJ1093" t="s">
        <v>2318</v>
      </c>
      <c r="AK1093" t="s">
        <v>134</v>
      </c>
      <c r="AL1093" t="s">
        <v>2319</v>
      </c>
      <c r="AM1093" t="s">
        <v>2318</v>
      </c>
      <c r="AN1093" t="s">
        <v>134</v>
      </c>
      <c r="AO1093" t="s">
        <v>2319</v>
      </c>
      <c r="AP1093" s="18">
        <v>0.2674181403</v>
      </c>
      <c r="AQ1093" t="s">
        <v>123</v>
      </c>
      <c r="AR1093" t="b">
        <f>ISNUMBER(SEARCH('Consulta Por Puntos Baloto'!$E$5,B1093,1))</f>
        <v>0</v>
      </c>
      <c r="AS1093">
        <f t="shared" si="34"/>
        <v>35</v>
      </c>
      <c r="AT1093" t="str">
        <f t="shared" si="35"/>
        <v>Punto red</v>
      </c>
    </row>
    <row r="1094" spans="1:46">
      <c r="A1094" t="s">
        <v>6619</v>
      </c>
      <c r="B1094" t="s">
        <v>6620</v>
      </c>
      <c r="C1094" s="18">
        <v>1.8338446322999999</v>
      </c>
      <c r="D1094" t="s">
        <v>4973</v>
      </c>
      <c r="E1094" t="s">
        <v>301</v>
      </c>
      <c r="F1094" t="s">
        <v>4974</v>
      </c>
      <c r="G1094" s="18">
        <v>1.2392809941</v>
      </c>
      <c r="H1094" t="s">
        <v>64</v>
      </c>
      <c r="I1094" t="s">
        <v>294</v>
      </c>
      <c r="J1094" t="s">
        <v>295</v>
      </c>
      <c r="K1094" s="18">
        <v>1.2319330265999999</v>
      </c>
      <c r="L1094" t="s">
        <v>64</v>
      </c>
      <c r="M1094" t="s">
        <v>294</v>
      </c>
      <c r="N1094" t="s">
        <v>295</v>
      </c>
      <c r="O1094" s="18">
        <v>48.031196811299999</v>
      </c>
      <c r="P1094" t="s">
        <v>296</v>
      </c>
      <c r="Q1094" t="s">
        <v>297</v>
      </c>
      <c r="R1094" t="s">
        <v>298</v>
      </c>
      <c r="S1094" s="18">
        <v>115.4403848745</v>
      </c>
      <c r="T1094" t="s">
        <v>311</v>
      </c>
      <c r="U1094" t="s">
        <v>130</v>
      </c>
      <c r="V1094" t="s">
        <v>312</v>
      </c>
      <c r="W1094" s="18">
        <v>101.6545479677</v>
      </c>
      <c r="X1094" t="s">
        <v>64</v>
      </c>
      <c r="Y1094" t="s">
        <v>313</v>
      </c>
      <c r="Z1094" t="s">
        <v>314</v>
      </c>
      <c r="AA1094" s="18">
        <v>2.0968575675999999</v>
      </c>
      <c r="AB1094" t="s">
        <v>300</v>
      </c>
      <c r="AC1094" t="s">
        <v>301</v>
      </c>
      <c r="AD1094" t="s">
        <v>302</v>
      </c>
      <c r="AE1094" s="18">
        <v>0.3928513186</v>
      </c>
      <c r="AF1094" t="s">
        <v>6621</v>
      </c>
      <c r="AG1094" t="s">
        <v>301</v>
      </c>
      <c r="AH1094" t="s">
        <v>6622</v>
      </c>
      <c r="AI1094" s="18">
        <v>0</v>
      </c>
      <c r="AJ1094" t="s">
        <v>6623</v>
      </c>
      <c r="AK1094" t="s">
        <v>301</v>
      </c>
      <c r="AL1094" t="s">
        <v>6624</v>
      </c>
      <c r="AM1094" t="s">
        <v>6623</v>
      </c>
      <c r="AN1094" t="s">
        <v>301</v>
      </c>
      <c r="AO1094" t="s">
        <v>6624</v>
      </c>
      <c r="AP1094" s="18">
        <v>0</v>
      </c>
      <c r="AQ1094" t="s">
        <v>123</v>
      </c>
      <c r="AR1094" t="b">
        <f>ISNUMBER(SEARCH('Consulta Por Puntos Baloto'!$E$5,B1094,1))</f>
        <v>0</v>
      </c>
      <c r="AS1094">
        <f t="shared" si="34"/>
        <v>35</v>
      </c>
      <c r="AT1094" t="str">
        <f t="shared" si="35"/>
        <v>Punto red</v>
      </c>
    </row>
    <row r="1095" spans="1:46">
      <c r="A1095" t="s">
        <v>6625</v>
      </c>
      <c r="B1095" t="s">
        <v>6626</v>
      </c>
      <c r="C1095" s="18">
        <v>0.64739923980000003</v>
      </c>
      <c r="D1095" t="s">
        <v>584</v>
      </c>
      <c r="E1095" t="s">
        <v>128</v>
      </c>
      <c r="F1095" t="s">
        <v>585</v>
      </c>
      <c r="G1095" s="18">
        <v>0.29981639529999998</v>
      </c>
      <c r="H1095" t="s">
        <v>64</v>
      </c>
      <c r="I1095" t="s">
        <v>130</v>
      </c>
      <c r="J1095" t="s">
        <v>714</v>
      </c>
      <c r="K1095" s="18">
        <v>0.29981639529999998</v>
      </c>
      <c r="L1095" t="s">
        <v>64</v>
      </c>
      <c r="M1095" t="s">
        <v>130</v>
      </c>
      <c r="N1095" t="s">
        <v>714</v>
      </c>
      <c r="O1095" s="18">
        <v>1.7075067400999999</v>
      </c>
      <c r="P1095" t="s">
        <v>588</v>
      </c>
      <c r="Q1095" t="s">
        <v>134</v>
      </c>
      <c r="R1095" t="s">
        <v>589</v>
      </c>
      <c r="S1095" s="18">
        <v>1.5243778815</v>
      </c>
      <c r="T1095" t="s">
        <v>469</v>
      </c>
      <c r="U1095" t="s">
        <v>130</v>
      </c>
      <c r="V1095" t="s">
        <v>470</v>
      </c>
      <c r="W1095" s="18">
        <v>1.7444080915</v>
      </c>
      <c r="X1095" t="s">
        <v>64</v>
      </c>
      <c r="Y1095" t="s">
        <v>130</v>
      </c>
      <c r="Z1095" t="s">
        <v>590</v>
      </c>
      <c r="AA1095" s="18">
        <v>1.5243778815</v>
      </c>
      <c r="AB1095" t="s">
        <v>591</v>
      </c>
      <c r="AC1095" t="s">
        <v>128</v>
      </c>
      <c r="AD1095" t="s">
        <v>592</v>
      </c>
      <c r="AE1095" s="18">
        <v>0.34857050769999998</v>
      </c>
      <c r="AF1095" t="s">
        <v>1442</v>
      </c>
      <c r="AG1095" t="s">
        <v>143</v>
      </c>
      <c r="AH1095" t="s">
        <v>1443</v>
      </c>
      <c r="AI1095" s="18">
        <v>0.19755280820000001</v>
      </c>
      <c r="AJ1095" t="s">
        <v>4609</v>
      </c>
      <c r="AK1095" t="s">
        <v>134</v>
      </c>
      <c r="AL1095" t="s">
        <v>4610</v>
      </c>
      <c r="AM1095" t="s">
        <v>4609</v>
      </c>
      <c r="AN1095" t="s">
        <v>134</v>
      </c>
      <c r="AO1095" t="s">
        <v>4610</v>
      </c>
      <c r="AP1095" s="18">
        <v>0.19755280820000001</v>
      </c>
      <c r="AQ1095" t="s">
        <v>123</v>
      </c>
      <c r="AR1095" t="b">
        <f>ISNUMBER(SEARCH('Consulta Por Puntos Baloto'!$E$5,B1095,1))</f>
        <v>0</v>
      </c>
      <c r="AS1095">
        <f t="shared" si="34"/>
        <v>35</v>
      </c>
      <c r="AT1095" t="str">
        <f t="shared" si="35"/>
        <v>Punto red</v>
      </c>
    </row>
    <row r="1096" spans="1:46">
      <c r="A1096" t="s">
        <v>6627</v>
      </c>
      <c r="B1096" t="s">
        <v>6628</v>
      </c>
      <c r="C1096" s="18">
        <v>1.1822530877999999</v>
      </c>
      <c r="D1096" t="s">
        <v>786</v>
      </c>
      <c r="E1096" t="s">
        <v>128</v>
      </c>
      <c r="F1096" t="s">
        <v>787</v>
      </c>
      <c r="G1096" s="18">
        <v>0.95339768160000005</v>
      </c>
      <c r="H1096" t="s">
        <v>64</v>
      </c>
      <c r="I1096" t="s">
        <v>130</v>
      </c>
      <c r="J1096" t="s">
        <v>790</v>
      </c>
      <c r="K1096" s="18">
        <v>2.3631794492</v>
      </c>
      <c r="L1096" t="s">
        <v>64</v>
      </c>
      <c r="M1096" t="s">
        <v>130</v>
      </c>
      <c r="N1096" t="s">
        <v>789</v>
      </c>
      <c r="O1096" s="18">
        <v>2.3120618477999999</v>
      </c>
      <c r="P1096" t="s">
        <v>207</v>
      </c>
      <c r="Q1096" t="s">
        <v>134</v>
      </c>
      <c r="R1096" t="s">
        <v>208</v>
      </c>
      <c r="S1096" s="18">
        <v>1.1906157017000001</v>
      </c>
      <c r="T1096" t="s">
        <v>675</v>
      </c>
      <c r="U1096" t="s">
        <v>130</v>
      </c>
      <c r="V1096" t="s">
        <v>676</v>
      </c>
      <c r="W1096" s="18">
        <v>0.95339768160000005</v>
      </c>
      <c r="X1096" t="s">
        <v>64</v>
      </c>
      <c r="Y1096" t="s">
        <v>130</v>
      </c>
      <c r="Z1096" t="s">
        <v>790</v>
      </c>
      <c r="AA1096" s="18">
        <v>1.0108992189999999</v>
      </c>
      <c r="AB1096" t="s">
        <v>678</v>
      </c>
      <c r="AC1096" t="s">
        <v>128</v>
      </c>
      <c r="AD1096" t="s">
        <v>679</v>
      </c>
      <c r="AE1096" s="18">
        <v>0.22979297279999999</v>
      </c>
      <c r="AF1096" t="s">
        <v>6629</v>
      </c>
      <c r="AG1096" t="s">
        <v>143</v>
      </c>
      <c r="AH1096" t="s">
        <v>6630</v>
      </c>
      <c r="AI1096" s="18">
        <v>0.20640811349999999</v>
      </c>
      <c r="AJ1096" t="s">
        <v>6631</v>
      </c>
      <c r="AK1096" t="s">
        <v>134</v>
      </c>
      <c r="AL1096" t="s">
        <v>6632</v>
      </c>
      <c r="AM1096" t="s">
        <v>6631</v>
      </c>
      <c r="AN1096" t="s">
        <v>134</v>
      </c>
      <c r="AO1096" t="s">
        <v>6632</v>
      </c>
      <c r="AP1096" s="18">
        <v>0.20640811349999999</v>
      </c>
      <c r="AQ1096" t="e">
        <v>#N/A</v>
      </c>
      <c r="AR1096" t="b">
        <f>ISNUMBER(SEARCH('Consulta Por Puntos Baloto'!$E$5,B1096,1))</f>
        <v>0</v>
      </c>
      <c r="AS1096">
        <f t="shared" si="34"/>
        <v>35</v>
      </c>
      <c r="AT1096" t="str">
        <f t="shared" si="35"/>
        <v>Punto red</v>
      </c>
    </row>
    <row r="1097" spans="1:46">
      <c r="A1097" t="s">
        <v>6633</v>
      </c>
      <c r="B1097" t="s">
        <v>6634</v>
      </c>
      <c r="C1097" s="18">
        <v>0.5128684577</v>
      </c>
      <c r="D1097" t="s">
        <v>986</v>
      </c>
      <c r="E1097" t="s">
        <v>128</v>
      </c>
      <c r="F1097" t="s">
        <v>987</v>
      </c>
      <c r="G1097" s="18">
        <v>0.1866741639</v>
      </c>
      <c r="H1097" t="s">
        <v>4701</v>
      </c>
      <c r="I1097" t="s">
        <v>130</v>
      </c>
      <c r="J1097" t="s">
        <v>4702</v>
      </c>
      <c r="K1097" s="18">
        <v>0.6943254915</v>
      </c>
      <c r="L1097" t="s">
        <v>990</v>
      </c>
      <c r="M1097" t="s">
        <v>130</v>
      </c>
      <c r="N1097" t="s">
        <v>991</v>
      </c>
      <c r="O1097" s="18">
        <v>1.7686940917</v>
      </c>
      <c r="P1097" t="s">
        <v>992</v>
      </c>
      <c r="Q1097" t="s">
        <v>134</v>
      </c>
      <c r="R1097" t="s">
        <v>993</v>
      </c>
      <c r="S1097" s="18">
        <v>1.6915203865999999</v>
      </c>
      <c r="T1097" t="s">
        <v>675</v>
      </c>
      <c r="U1097" t="s">
        <v>130</v>
      </c>
      <c r="V1097" t="s">
        <v>676</v>
      </c>
      <c r="W1097" s="18">
        <v>0.43130198809999998</v>
      </c>
      <c r="X1097" t="s">
        <v>64</v>
      </c>
      <c r="Y1097" t="s">
        <v>130</v>
      </c>
      <c r="Z1097" t="s">
        <v>994</v>
      </c>
      <c r="AA1097" s="18">
        <v>0.1866741639</v>
      </c>
      <c r="AB1097" t="s">
        <v>4703</v>
      </c>
      <c r="AC1097" t="s">
        <v>128</v>
      </c>
      <c r="AD1097" t="s">
        <v>4704</v>
      </c>
      <c r="AE1097" s="18">
        <v>2.6837200299999999E-2</v>
      </c>
      <c r="AF1097" t="s">
        <v>6635</v>
      </c>
      <c r="AG1097" t="s">
        <v>143</v>
      </c>
      <c r="AH1097" t="s">
        <v>6636</v>
      </c>
      <c r="AI1097" s="18">
        <v>8.0568577200000005E-2</v>
      </c>
      <c r="AJ1097" t="s">
        <v>6637</v>
      </c>
      <c r="AK1097" t="s">
        <v>134</v>
      </c>
      <c r="AL1097" t="s">
        <v>6638</v>
      </c>
      <c r="AM1097" t="s">
        <v>6635</v>
      </c>
      <c r="AN1097" t="s">
        <v>143</v>
      </c>
      <c r="AO1097" t="s">
        <v>6636</v>
      </c>
      <c r="AP1097" s="18">
        <v>2.6837200299999999E-2</v>
      </c>
      <c r="AQ1097" t="s">
        <v>123</v>
      </c>
      <c r="AR1097" t="b">
        <f>ISNUMBER(SEARCH('Consulta Por Puntos Baloto'!$E$5,B1097,1))</f>
        <v>0</v>
      </c>
      <c r="AS1097">
        <f t="shared" si="34"/>
        <v>31</v>
      </c>
      <c r="AT1097" t="str">
        <f t="shared" si="35"/>
        <v>Punto pago</v>
      </c>
    </row>
    <row r="1098" spans="1:46">
      <c r="A1098" t="s">
        <v>6639</v>
      </c>
      <c r="B1098" t="s">
        <v>6640</v>
      </c>
      <c r="C1098" s="18">
        <v>1.1859958151000001</v>
      </c>
      <c r="D1098" t="s">
        <v>1001</v>
      </c>
      <c r="E1098" t="s">
        <v>128</v>
      </c>
      <c r="F1098" t="s">
        <v>1002</v>
      </c>
      <c r="G1098" s="18">
        <v>1.2787254848</v>
      </c>
      <c r="H1098" t="s">
        <v>64</v>
      </c>
      <c r="I1098" t="s">
        <v>130</v>
      </c>
      <c r="J1098" t="s">
        <v>2685</v>
      </c>
      <c r="K1098" s="18">
        <v>1.6360907203999999</v>
      </c>
      <c r="L1098" t="s">
        <v>64</v>
      </c>
      <c r="M1098" t="s">
        <v>130</v>
      </c>
      <c r="N1098" t="s">
        <v>1028</v>
      </c>
      <c r="O1098" s="18">
        <v>1.0154407919999999</v>
      </c>
      <c r="P1098" t="s">
        <v>673</v>
      </c>
      <c r="Q1098" t="s">
        <v>134</v>
      </c>
      <c r="R1098" t="s">
        <v>674</v>
      </c>
      <c r="S1098" s="18">
        <v>3.2712098661</v>
      </c>
      <c r="T1098" t="s">
        <v>675</v>
      </c>
      <c r="U1098" t="s">
        <v>130</v>
      </c>
      <c r="V1098" t="s">
        <v>676</v>
      </c>
      <c r="W1098" s="18">
        <v>1.4388118101</v>
      </c>
      <c r="X1098" t="s">
        <v>64</v>
      </c>
      <c r="Y1098" t="s">
        <v>130</v>
      </c>
      <c r="Z1098" t="s">
        <v>1011</v>
      </c>
      <c r="AA1098" s="18">
        <v>1.6630767014000001</v>
      </c>
      <c r="AB1098" t="s">
        <v>2688</v>
      </c>
      <c r="AC1098" t="s">
        <v>128</v>
      </c>
      <c r="AD1098" t="s">
        <v>2689</v>
      </c>
      <c r="AE1098" s="18">
        <v>0.19500363300000001</v>
      </c>
      <c r="AF1098" t="s">
        <v>6366</v>
      </c>
      <c r="AG1098" t="s">
        <v>143</v>
      </c>
      <c r="AH1098" t="s">
        <v>6367</v>
      </c>
      <c r="AI1098" s="18">
        <v>0.19500363300000001</v>
      </c>
      <c r="AJ1098" t="s">
        <v>6641</v>
      </c>
      <c r="AK1098" t="s">
        <v>134</v>
      </c>
      <c r="AL1098" t="s">
        <v>6642</v>
      </c>
      <c r="AM1098" t="s">
        <v>6366</v>
      </c>
      <c r="AN1098" t="s">
        <v>143</v>
      </c>
      <c r="AO1098" t="s">
        <v>6367</v>
      </c>
      <c r="AP1098" s="18">
        <v>0.19500363300000001</v>
      </c>
      <c r="AQ1098" t="s">
        <v>123</v>
      </c>
      <c r="AR1098" t="b">
        <f>ISNUMBER(SEARCH('Consulta Por Puntos Baloto'!$E$5,B1098,1))</f>
        <v>0</v>
      </c>
      <c r="AS1098">
        <f t="shared" si="34"/>
        <v>31</v>
      </c>
      <c r="AT1098" t="str">
        <f t="shared" si="35"/>
        <v>Punto pago</v>
      </c>
    </row>
    <row r="1099" spans="1:46">
      <c r="A1099" t="s">
        <v>6639</v>
      </c>
      <c r="B1099" t="s">
        <v>6640</v>
      </c>
      <c r="C1099" s="18">
        <v>1.1859958151000001</v>
      </c>
      <c r="D1099" t="s">
        <v>1001</v>
      </c>
      <c r="E1099" t="s">
        <v>128</v>
      </c>
      <c r="F1099" t="s">
        <v>1002</v>
      </c>
      <c r="G1099" s="18">
        <v>1.2787254848</v>
      </c>
      <c r="H1099" t="s">
        <v>64</v>
      </c>
      <c r="I1099" t="s">
        <v>130</v>
      </c>
      <c r="J1099" t="s">
        <v>2685</v>
      </c>
      <c r="K1099" s="18">
        <v>1.6360907203999999</v>
      </c>
      <c r="L1099" t="s">
        <v>64</v>
      </c>
      <c r="M1099" t="s">
        <v>130</v>
      </c>
      <c r="N1099" t="s">
        <v>1028</v>
      </c>
      <c r="O1099" s="18">
        <v>1.0154407919999999</v>
      </c>
      <c r="P1099" t="s">
        <v>673</v>
      </c>
      <c r="Q1099" t="s">
        <v>134</v>
      </c>
      <c r="R1099" t="s">
        <v>674</v>
      </c>
      <c r="S1099" s="18">
        <v>3.2712098661</v>
      </c>
      <c r="T1099" t="s">
        <v>675</v>
      </c>
      <c r="U1099" t="s">
        <v>130</v>
      </c>
      <c r="V1099" t="s">
        <v>676</v>
      </c>
      <c r="W1099" s="18">
        <v>1.4388118101</v>
      </c>
      <c r="X1099" t="s">
        <v>64</v>
      </c>
      <c r="Y1099" t="s">
        <v>130</v>
      </c>
      <c r="Z1099" t="s">
        <v>1011</v>
      </c>
      <c r="AA1099" s="18">
        <v>1.6630767014000001</v>
      </c>
      <c r="AB1099" t="s">
        <v>2688</v>
      </c>
      <c r="AC1099" t="s">
        <v>128</v>
      </c>
      <c r="AD1099" t="s">
        <v>2689</v>
      </c>
      <c r="AE1099" s="18">
        <v>0.19500363300000001</v>
      </c>
      <c r="AF1099" t="s">
        <v>6366</v>
      </c>
      <c r="AG1099" t="s">
        <v>143</v>
      </c>
      <c r="AH1099" t="s">
        <v>6367</v>
      </c>
      <c r="AI1099" s="18">
        <v>0.19500363300000001</v>
      </c>
      <c r="AJ1099" t="s">
        <v>6641</v>
      </c>
      <c r="AK1099" t="s">
        <v>134</v>
      </c>
      <c r="AL1099" t="s">
        <v>6642</v>
      </c>
      <c r="AM1099" t="s">
        <v>6641</v>
      </c>
      <c r="AN1099" t="s">
        <v>134</v>
      </c>
      <c r="AO1099" t="s">
        <v>6642</v>
      </c>
      <c r="AP1099" s="18">
        <v>0.19500363300000001</v>
      </c>
      <c r="AQ1099" t="s">
        <v>123</v>
      </c>
      <c r="AR1099" t="b">
        <f>ISNUMBER(SEARCH('Consulta Por Puntos Baloto'!$E$5,B1099,1))</f>
        <v>0</v>
      </c>
      <c r="AS1099">
        <f t="shared" si="34"/>
        <v>31</v>
      </c>
      <c r="AT1099" t="str">
        <f t="shared" si="35"/>
        <v>Punto pago</v>
      </c>
    </row>
    <row r="1100" spans="1:46">
      <c r="A1100" t="s">
        <v>6643</v>
      </c>
      <c r="B1100" t="s">
        <v>6644</v>
      </c>
      <c r="C1100" s="18">
        <v>2.7452734711</v>
      </c>
      <c r="D1100" t="s">
        <v>169</v>
      </c>
      <c r="E1100" t="s">
        <v>128</v>
      </c>
      <c r="F1100" t="s">
        <v>170</v>
      </c>
      <c r="G1100" s="18">
        <v>0.234294374</v>
      </c>
      <c r="H1100" t="s">
        <v>64</v>
      </c>
      <c r="I1100" t="s">
        <v>130</v>
      </c>
      <c r="J1100" t="s">
        <v>619</v>
      </c>
      <c r="K1100" s="18">
        <v>2.7913151763999999</v>
      </c>
      <c r="L1100" t="s">
        <v>64</v>
      </c>
      <c r="M1100" t="s">
        <v>130</v>
      </c>
      <c r="N1100" t="s">
        <v>172</v>
      </c>
      <c r="O1100" s="18">
        <v>1.5684110856</v>
      </c>
      <c r="P1100" t="s">
        <v>173</v>
      </c>
      <c r="Q1100" t="s">
        <v>134</v>
      </c>
      <c r="R1100" t="s">
        <v>174</v>
      </c>
      <c r="S1100" s="18">
        <v>1.5552532990000001</v>
      </c>
      <c r="T1100" t="s">
        <v>64</v>
      </c>
      <c r="U1100" t="s">
        <v>130</v>
      </c>
      <c r="V1100" t="s">
        <v>171</v>
      </c>
      <c r="W1100" s="18">
        <v>1.0349486658</v>
      </c>
      <c r="X1100" t="s">
        <v>620</v>
      </c>
      <c r="Y1100" t="s">
        <v>130</v>
      </c>
      <c r="Z1100" t="s">
        <v>621</v>
      </c>
      <c r="AA1100" s="18">
        <v>1.6009152901999999</v>
      </c>
      <c r="AB1100" t="s">
        <v>176</v>
      </c>
      <c r="AC1100" t="s">
        <v>128</v>
      </c>
      <c r="AD1100" t="s">
        <v>177</v>
      </c>
      <c r="AE1100" s="18">
        <v>0.1727956276</v>
      </c>
      <c r="AF1100" t="s">
        <v>6645</v>
      </c>
      <c r="AG1100" t="s">
        <v>143</v>
      </c>
      <c r="AH1100" t="s">
        <v>6646</v>
      </c>
      <c r="AI1100" s="18">
        <v>2.8991525000000001E-3</v>
      </c>
      <c r="AJ1100" t="s">
        <v>6647</v>
      </c>
      <c r="AK1100" t="s">
        <v>134</v>
      </c>
      <c r="AL1100" t="s">
        <v>6648</v>
      </c>
      <c r="AM1100" t="s">
        <v>6647</v>
      </c>
      <c r="AN1100" t="s">
        <v>134</v>
      </c>
      <c r="AO1100" t="s">
        <v>6648</v>
      </c>
      <c r="AP1100" s="18">
        <v>2.8991525000000001E-3</v>
      </c>
      <c r="AQ1100" t="s">
        <v>123</v>
      </c>
      <c r="AR1100" t="b">
        <f>ISNUMBER(SEARCH('Consulta Por Puntos Baloto'!$E$5,B1100,1))</f>
        <v>0</v>
      </c>
      <c r="AS1100">
        <f t="shared" si="34"/>
        <v>35</v>
      </c>
      <c r="AT1100" t="str">
        <f t="shared" si="35"/>
        <v>Punto red</v>
      </c>
    </row>
    <row r="1101" spans="1:46">
      <c r="A1101" t="s">
        <v>6649</v>
      </c>
      <c r="B1101" t="s">
        <v>6650</v>
      </c>
      <c r="C1101" s="18">
        <v>2.7152841213999999</v>
      </c>
      <c r="D1101" t="s">
        <v>169</v>
      </c>
      <c r="E1101" t="s">
        <v>128</v>
      </c>
      <c r="F1101" t="s">
        <v>170</v>
      </c>
      <c r="G1101" s="18">
        <v>0.20869259300000001</v>
      </c>
      <c r="H1101" t="s">
        <v>64</v>
      </c>
      <c r="I1101" t="s">
        <v>130</v>
      </c>
      <c r="J1101" t="s">
        <v>619</v>
      </c>
      <c r="K1101" s="18">
        <v>2.7612179013000002</v>
      </c>
      <c r="L1101" t="s">
        <v>64</v>
      </c>
      <c r="M1101" t="s">
        <v>130</v>
      </c>
      <c r="N1101" t="s">
        <v>172</v>
      </c>
      <c r="O1101" s="18">
        <v>1.5413380369</v>
      </c>
      <c r="P1101" t="s">
        <v>173</v>
      </c>
      <c r="Q1101" t="s">
        <v>134</v>
      </c>
      <c r="R1101" t="s">
        <v>174</v>
      </c>
      <c r="S1101" s="18">
        <v>1.5296923603999999</v>
      </c>
      <c r="T1101" t="s">
        <v>64</v>
      </c>
      <c r="U1101" t="s">
        <v>130</v>
      </c>
      <c r="V1101" t="s">
        <v>171</v>
      </c>
      <c r="W1101" s="18">
        <v>1.0100308655000001</v>
      </c>
      <c r="X1101" t="s">
        <v>620</v>
      </c>
      <c r="Y1101" t="s">
        <v>130</v>
      </c>
      <c r="Z1101" t="s">
        <v>621</v>
      </c>
      <c r="AA1101" s="18">
        <v>1.5756083168999999</v>
      </c>
      <c r="AB1101" t="s">
        <v>176</v>
      </c>
      <c r="AC1101" t="s">
        <v>128</v>
      </c>
      <c r="AD1101" t="s">
        <v>177</v>
      </c>
      <c r="AE1101" s="18">
        <v>0.14849794190000001</v>
      </c>
      <c r="AF1101" t="s">
        <v>3190</v>
      </c>
      <c r="AG1101" t="s">
        <v>143</v>
      </c>
      <c r="AH1101" t="s">
        <v>3191</v>
      </c>
      <c r="AI1101" s="18">
        <v>8.5408761000000007E-3</v>
      </c>
      <c r="AJ1101" t="s">
        <v>3192</v>
      </c>
      <c r="AK1101" t="s">
        <v>134</v>
      </c>
      <c r="AL1101" t="s">
        <v>3193</v>
      </c>
      <c r="AM1101" t="s">
        <v>3192</v>
      </c>
      <c r="AN1101" t="s">
        <v>134</v>
      </c>
      <c r="AO1101" t="s">
        <v>3193</v>
      </c>
      <c r="AP1101" s="18">
        <v>8.5408761000000007E-3</v>
      </c>
      <c r="AQ1101" t="s">
        <v>123</v>
      </c>
      <c r="AR1101" t="b">
        <f>ISNUMBER(SEARCH('Consulta Por Puntos Baloto'!$E$5,B1101,1))</f>
        <v>0</v>
      </c>
      <c r="AS1101">
        <f t="shared" si="34"/>
        <v>35</v>
      </c>
      <c r="AT1101" t="str">
        <f t="shared" si="35"/>
        <v>Punto red</v>
      </c>
    </row>
    <row r="1102" spans="1:46">
      <c r="A1102" t="s">
        <v>6651</v>
      </c>
      <c r="B1102" t="s">
        <v>6652</v>
      </c>
      <c r="C1102" s="18">
        <v>2.5489967041999999</v>
      </c>
      <c r="D1102" t="s">
        <v>541</v>
      </c>
      <c r="E1102" t="s">
        <v>128</v>
      </c>
      <c r="F1102" t="s">
        <v>542</v>
      </c>
      <c r="G1102" s="18">
        <v>0.68113034459999999</v>
      </c>
      <c r="H1102" t="s">
        <v>371</v>
      </c>
      <c r="I1102" t="s">
        <v>130</v>
      </c>
      <c r="J1102" t="s">
        <v>372</v>
      </c>
      <c r="K1102" s="18">
        <v>2.0680354953000002</v>
      </c>
      <c r="L1102" t="s">
        <v>64</v>
      </c>
      <c r="M1102" t="s">
        <v>130</v>
      </c>
      <c r="N1102" t="s">
        <v>512</v>
      </c>
      <c r="O1102" s="18">
        <v>3.7600137495000001</v>
      </c>
      <c r="P1102" t="s">
        <v>133</v>
      </c>
      <c r="Q1102" t="s">
        <v>134</v>
      </c>
      <c r="R1102" t="s">
        <v>135</v>
      </c>
      <c r="S1102" s="18">
        <v>0.65493780670000001</v>
      </c>
      <c r="T1102" t="s">
        <v>371</v>
      </c>
      <c r="U1102" t="s">
        <v>130</v>
      </c>
      <c r="V1102" t="s">
        <v>372</v>
      </c>
      <c r="W1102" s="18">
        <v>2.3283216484000002</v>
      </c>
      <c r="X1102" t="s">
        <v>64</v>
      </c>
      <c r="Y1102" t="s">
        <v>130</v>
      </c>
      <c r="Z1102" t="s">
        <v>373</v>
      </c>
      <c r="AA1102" s="18">
        <v>1.1960934866999999</v>
      </c>
      <c r="AB1102" s="19" t="s">
        <v>485</v>
      </c>
      <c r="AC1102" t="s">
        <v>128</v>
      </c>
      <c r="AD1102" t="s">
        <v>486</v>
      </c>
      <c r="AE1102" s="18">
        <v>0.3577301732</v>
      </c>
      <c r="AF1102" t="s">
        <v>3112</v>
      </c>
      <c r="AG1102" t="s">
        <v>143</v>
      </c>
      <c r="AH1102" t="s">
        <v>3113</v>
      </c>
      <c r="AI1102" s="18">
        <v>0.3203491913</v>
      </c>
      <c r="AJ1102" t="s">
        <v>3114</v>
      </c>
      <c r="AK1102" t="s">
        <v>134</v>
      </c>
      <c r="AL1102" t="s">
        <v>3115</v>
      </c>
      <c r="AM1102" t="s">
        <v>3114</v>
      </c>
      <c r="AN1102" t="s">
        <v>134</v>
      </c>
      <c r="AO1102" t="s">
        <v>3115</v>
      </c>
      <c r="AP1102" s="18">
        <v>0.3203491913</v>
      </c>
      <c r="AQ1102" t="s">
        <v>123</v>
      </c>
      <c r="AR1102" t="b">
        <f>ISNUMBER(SEARCH('Consulta Por Puntos Baloto'!$E$5,B1102,1))</f>
        <v>0</v>
      </c>
      <c r="AS1102">
        <f t="shared" si="34"/>
        <v>35</v>
      </c>
      <c r="AT1102" t="str">
        <f t="shared" si="35"/>
        <v>Punto red</v>
      </c>
    </row>
    <row r="1103" spans="1:46">
      <c r="A1103" t="s">
        <v>6653</v>
      </c>
      <c r="B1103" t="s">
        <v>6654</v>
      </c>
      <c r="C1103" s="18">
        <v>0.65129531510000005</v>
      </c>
      <c r="D1103" t="s">
        <v>2585</v>
      </c>
      <c r="E1103" t="s">
        <v>128</v>
      </c>
      <c r="F1103" t="s">
        <v>2586</v>
      </c>
      <c r="G1103" s="18">
        <v>0.20631829039999999</v>
      </c>
      <c r="H1103" t="s">
        <v>64</v>
      </c>
      <c r="I1103" t="s">
        <v>130</v>
      </c>
      <c r="J1103" t="s">
        <v>6597</v>
      </c>
      <c r="K1103" s="18">
        <v>0.99247093340000003</v>
      </c>
      <c r="L1103" t="s">
        <v>64</v>
      </c>
      <c r="M1103" t="s">
        <v>130</v>
      </c>
      <c r="N1103" t="s">
        <v>2587</v>
      </c>
      <c r="O1103" s="18">
        <v>0.38170790049999997</v>
      </c>
      <c r="P1103" t="s">
        <v>2588</v>
      </c>
      <c r="Q1103" t="s">
        <v>134</v>
      </c>
      <c r="R1103" t="s">
        <v>2589</v>
      </c>
      <c r="S1103" s="18">
        <v>1.8143911764</v>
      </c>
      <c r="T1103" t="s">
        <v>311</v>
      </c>
      <c r="U1103" t="s">
        <v>130</v>
      </c>
      <c r="V1103" t="s">
        <v>312</v>
      </c>
      <c r="W1103" s="18">
        <v>1.7014572439</v>
      </c>
      <c r="X1103" t="s">
        <v>2590</v>
      </c>
      <c r="Y1103" t="s">
        <v>130</v>
      </c>
      <c r="Z1103" t="s">
        <v>2591</v>
      </c>
      <c r="AA1103" s="18">
        <v>0.4556230201</v>
      </c>
      <c r="AB1103" t="s">
        <v>2592</v>
      </c>
      <c r="AC1103" t="s">
        <v>128</v>
      </c>
      <c r="AD1103" t="s">
        <v>2593</v>
      </c>
      <c r="AE1103" s="18">
        <v>3.0003419399999998E-2</v>
      </c>
      <c r="AF1103" t="s">
        <v>6599</v>
      </c>
      <c r="AG1103" t="s">
        <v>143</v>
      </c>
      <c r="AH1103" t="s">
        <v>6600</v>
      </c>
      <c r="AI1103" s="18">
        <v>0.13709514380000001</v>
      </c>
      <c r="AJ1103" t="s">
        <v>6601</v>
      </c>
      <c r="AK1103" t="s">
        <v>134</v>
      </c>
      <c r="AL1103" t="s">
        <v>6602</v>
      </c>
      <c r="AM1103" t="s">
        <v>6599</v>
      </c>
      <c r="AN1103" t="s">
        <v>143</v>
      </c>
      <c r="AO1103" t="s">
        <v>6600</v>
      </c>
      <c r="AP1103" s="18">
        <v>3.0003419399999998E-2</v>
      </c>
      <c r="AQ1103" t="s">
        <v>123</v>
      </c>
      <c r="AR1103" t="b">
        <f>ISNUMBER(SEARCH('Consulta Por Puntos Baloto'!$E$5,B1103,1))</f>
        <v>0</v>
      </c>
      <c r="AS1103">
        <f t="shared" si="34"/>
        <v>31</v>
      </c>
      <c r="AT1103" t="str">
        <f t="shared" si="35"/>
        <v>Punto pago</v>
      </c>
    </row>
    <row r="1104" spans="1:46">
      <c r="A1104" t="s">
        <v>6655</v>
      </c>
      <c r="B1104" t="s">
        <v>6656</v>
      </c>
      <c r="C1104" s="18">
        <v>2.084778816</v>
      </c>
      <c r="D1104" t="s">
        <v>786</v>
      </c>
      <c r="E1104" t="s">
        <v>128</v>
      </c>
      <c r="F1104" t="s">
        <v>787</v>
      </c>
      <c r="G1104" s="18">
        <v>1.2334906026000001</v>
      </c>
      <c r="H1104" t="s">
        <v>2831</v>
      </c>
      <c r="I1104" t="s">
        <v>130</v>
      </c>
      <c r="J1104" t="s">
        <v>2832</v>
      </c>
      <c r="K1104" s="18">
        <v>1.8704859959</v>
      </c>
      <c r="L1104" t="s">
        <v>2496</v>
      </c>
      <c r="M1104" t="s">
        <v>130</v>
      </c>
      <c r="N1104" t="s">
        <v>2497</v>
      </c>
      <c r="O1104" s="18">
        <v>2.5155273634999999</v>
      </c>
      <c r="P1104" t="s">
        <v>207</v>
      </c>
      <c r="Q1104" t="s">
        <v>134</v>
      </c>
      <c r="R1104" t="s">
        <v>208</v>
      </c>
      <c r="S1104" s="18">
        <v>1.9494439856000001</v>
      </c>
      <c r="T1104" t="s">
        <v>496</v>
      </c>
      <c r="U1104" t="s">
        <v>130</v>
      </c>
      <c r="V1104" t="s">
        <v>497</v>
      </c>
      <c r="W1104" s="18">
        <v>1.7905264597999999</v>
      </c>
      <c r="X1104" t="s">
        <v>64</v>
      </c>
      <c r="Y1104" t="s">
        <v>130</v>
      </c>
      <c r="Z1104" t="s">
        <v>790</v>
      </c>
      <c r="AA1104" s="18">
        <v>1.5137316382999999</v>
      </c>
      <c r="AB1104" t="s">
        <v>2498</v>
      </c>
      <c r="AC1104" t="s">
        <v>128</v>
      </c>
      <c r="AD1104" t="s">
        <v>2499</v>
      </c>
      <c r="AE1104" s="18">
        <v>0.37621206140000002</v>
      </c>
      <c r="AF1104" t="s">
        <v>5585</v>
      </c>
      <c r="AG1104" t="s">
        <v>143</v>
      </c>
      <c r="AH1104" t="s">
        <v>5586</v>
      </c>
      <c r="AI1104" s="18">
        <v>0.26794574510000002</v>
      </c>
      <c r="AJ1104" t="s">
        <v>2835</v>
      </c>
      <c r="AK1104" t="s">
        <v>134</v>
      </c>
      <c r="AL1104" t="s">
        <v>2836</v>
      </c>
      <c r="AM1104" t="s">
        <v>2835</v>
      </c>
      <c r="AN1104" t="s">
        <v>134</v>
      </c>
      <c r="AO1104" t="s">
        <v>2836</v>
      </c>
      <c r="AP1104" s="18">
        <v>0.26794574510000002</v>
      </c>
      <c r="AQ1104" t="s">
        <v>123</v>
      </c>
      <c r="AR1104" t="b">
        <f>ISNUMBER(SEARCH('Consulta Por Puntos Baloto'!$E$5,B1104,1))</f>
        <v>0</v>
      </c>
      <c r="AS1104">
        <f t="shared" si="34"/>
        <v>35</v>
      </c>
      <c r="AT1104" t="str">
        <f t="shared" si="35"/>
        <v>Punto red</v>
      </c>
    </row>
    <row r="1105" spans="1:46">
      <c r="A1105" t="s">
        <v>6657</v>
      </c>
      <c r="B1105" t="s">
        <v>6658</v>
      </c>
      <c r="C1105" s="18">
        <v>0.4759535748</v>
      </c>
      <c r="D1105" t="s">
        <v>6132</v>
      </c>
      <c r="E1105" t="s">
        <v>128</v>
      </c>
      <c r="F1105" t="s">
        <v>6133</v>
      </c>
      <c r="G1105" s="18">
        <v>0.53317093120000003</v>
      </c>
      <c r="H1105" t="s">
        <v>64</v>
      </c>
      <c r="I1105" t="s">
        <v>130</v>
      </c>
      <c r="J1105" t="s">
        <v>994</v>
      </c>
      <c r="K1105" s="18">
        <v>0.78193736189999996</v>
      </c>
      <c r="L1105" t="s">
        <v>990</v>
      </c>
      <c r="M1105" t="s">
        <v>130</v>
      </c>
      <c r="N1105" t="s">
        <v>991</v>
      </c>
      <c r="O1105" s="18">
        <v>1.9855704059999999</v>
      </c>
      <c r="P1105" t="s">
        <v>992</v>
      </c>
      <c r="Q1105" t="s">
        <v>134</v>
      </c>
      <c r="R1105" t="s">
        <v>993</v>
      </c>
      <c r="S1105" s="18">
        <v>2.0935802332</v>
      </c>
      <c r="T1105" t="s">
        <v>675</v>
      </c>
      <c r="U1105" t="s">
        <v>130</v>
      </c>
      <c r="V1105" t="s">
        <v>676</v>
      </c>
      <c r="W1105" s="18">
        <v>0.53317093120000003</v>
      </c>
      <c r="X1105" t="s">
        <v>64</v>
      </c>
      <c r="Y1105" t="s">
        <v>130</v>
      </c>
      <c r="Z1105" t="s">
        <v>994</v>
      </c>
      <c r="AA1105" s="18">
        <v>0.78193736189999996</v>
      </c>
      <c r="AB1105" t="s">
        <v>2790</v>
      </c>
      <c r="AC1105" t="s">
        <v>128</v>
      </c>
      <c r="AD1105" t="s">
        <v>2791</v>
      </c>
      <c r="AE1105" s="18">
        <v>0.1847496579</v>
      </c>
      <c r="AF1105" t="s">
        <v>6659</v>
      </c>
      <c r="AG1105" t="s">
        <v>143</v>
      </c>
      <c r="AH1105" t="s">
        <v>6660</v>
      </c>
      <c r="AI1105" s="18">
        <v>0.31647934680000001</v>
      </c>
      <c r="AJ1105" t="s">
        <v>6661</v>
      </c>
      <c r="AK1105" t="s">
        <v>134</v>
      </c>
      <c r="AL1105" t="s">
        <v>6662</v>
      </c>
      <c r="AM1105" t="s">
        <v>6659</v>
      </c>
      <c r="AN1105" t="s">
        <v>143</v>
      </c>
      <c r="AO1105" t="s">
        <v>6660</v>
      </c>
      <c r="AP1105" s="18">
        <v>0.1847496579</v>
      </c>
      <c r="AQ1105" t="s">
        <v>123</v>
      </c>
      <c r="AR1105" t="b">
        <f>ISNUMBER(SEARCH('Consulta Por Puntos Baloto'!$E$5,B1105,1))</f>
        <v>0</v>
      </c>
      <c r="AS1105">
        <f t="shared" si="34"/>
        <v>31</v>
      </c>
      <c r="AT1105" t="str">
        <f t="shared" si="35"/>
        <v>Punto pago</v>
      </c>
    </row>
    <row r="1106" spans="1:46">
      <c r="A1106" t="s">
        <v>6663</v>
      </c>
      <c r="B1106" t="s">
        <v>6664</v>
      </c>
      <c r="C1106" s="18">
        <v>1.5334593322000001</v>
      </c>
      <c r="D1106" t="s">
        <v>584</v>
      </c>
      <c r="E1106" t="s">
        <v>128</v>
      </c>
      <c r="F1106" t="s">
        <v>585</v>
      </c>
      <c r="G1106" s="18">
        <v>0.25304159790000003</v>
      </c>
      <c r="H1106" t="s">
        <v>469</v>
      </c>
      <c r="I1106" t="s">
        <v>130</v>
      </c>
      <c r="J1106" t="s">
        <v>6590</v>
      </c>
      <c r="K1106" s="18">
        <v>1.2975901481000001</v>
      </c>
      <c r="L1106" t="s">
        <v>64</v>
      </c>
      <c r="M1106" t="s">
        <v>130</v>
      </c>
      <c r="N1106" t="s">
        <v>587</v>
      </c>
      <c r="O1106" s="18">
        <v>3.4011824358</v>
      </c>
      <c r="P1106" t="s">
        <v>588</v>
      </c>
      <c r="Q1106" t="s">
        <v>134</v>
      </c>
      <c r="R1106" t="s">
        <v>589</v>
      </c>
      <c r="S1106" s="18">
        <v>0.25304159790000003</v>
      </c>
      <c r="T1106" t="s">
        <v>469</v>
      </c>
      <c r="U1106" t="s">
        <v>130</v>
      </c>
      <c r="V1106" t="s">
        <v>470</v>
      </c>
      <c r="W1106" s="18">
        <v>2.9736416304</v>
      </c>
      <c r="X1106" t="s">
        <v>64</v>
      </c>
      <c r="Y1106" t="s">
        <v>130</v>
      </c>
      <c r="Z1106" t="s">
        <v>690</v>
      </c>
      <c r="AA1106" s="18">
        <v>0.25304159790000003</v>
      </c>
      <c r="AB1106" t="s">
        <v>591</v>
      </c>
      <c r="AC1106" t="s">
        <v>128</v>
      </c>
      <c r="AD1106" t="s">
        <v>592</v>
      </c>
      <c r="AE1106" s="18">
        <v>0.3088159124</v>
      </c>
      <c r="AF1106" t="s">
        <v>6665</v>
      </c>
      <c r="AG1106" t="s">
        <v>143</v>
      </c>
      <c r="AH1106" t="s">
        <v>6666</v>
      </c>
      <c r="AI1106" s="18">
        <v>0.28379409049999998</v>
      </c>
      <c r="AJ1106" t="s">
        <v>6667</v>
      </c>
      <c r="AK1106" t="s">
        <v>134</v>
      </c>
      <c r="AL1106" t="s">
        <v>6668</v>
      </c>
      <c r="AM1106" t="s">
        <v>469</v>
      </c>
      <c r="AN1106" t="s">
        <v>130</v>
      </c>
      <c r="AO1106" t="s">
        <v>6590</v>
      </c>
      <c r="AP1106" s="18">
        <v>0.25304159790000003</v>
      </c>
      <c r="AQ1106" t="s">
        <v>123</v>
      </c>
      <c r="AR1106" t="b">
        <f>ISNUMBER(SEARCH('Consulta Por Puntos Baloto'!$E$5,B1106,1))</f>
        <v>0</v>
      </c>
      <c r="AS1106">
        <f t="shared" si="34"/>
        <v>7</v>
      </c>
      <c r="AT1106" t="str">
        <f t="shared" si="35"/>
        <v>Cajero automático</v>
      </c>
    </row>
    <row r="1107" spans="1:46">
      <c r="A1107" t="s">
        <v>6663</v>
      </c>
      <c r="B1107" t="s">
        <v>6664</v>
      </c>
      <c r="C1107" s="18">
        <v>1.5334593322000001</v>
      </c>
      <c r="D1107" t="s">
        <v>584</v>
      </c>
      <c r="E1107" t="s">
        <v>128</v>
      </c>
      <c r="F1107" t="s">
        <v>585</v>
      </c>
      <c r="G1107" s="18">
        <v>0.25304159790000003</v>
      </c>
      <c r="H1107" t="s">
        <v>469</v>
      </c>
      <c r="I1107" t="s">
        <v>130</v>
      </c>
      <c r="J1107" t="s">
        <v>6590</v>
      </c>
      <c r="K1107" s="18">
        <v>1.2975901481000001</v>
      </c>
      <c r="L1107" t="s">
        <v>64</v>
      </c>
      <c r="M1107" t="s">
        <v>130</v>
      </c>
      <c r="N1107" t="s">
        <v>587</v>
      </c>
      <c r="O1107" s="18">
        <v>3.4011824358</v>
      </c>
      <c r="P1107" t="s">
        <v>588</v>
      </c>
      <c r="Q1107" t="s">
        <v>134</v>
      </c>
      <c r="R1107" t="s">
        <v>589</v>
      </c>
      <c r="S1107" s="18">
        <v>0.25304159790000003</v>
      </c>
      <c r="T1107" t="s">
        <v>469</v>
      </c>
      <c r="U1107" t="s">
        <v>130</v>
      </c>
      <c r="V1107" t="s">
        <v>470</v>
      </c>
      <c r="W1107" s="18">
        <v>2.9736416304</v>
      </c>
      <c r="X1107" t="s">
        <v>64</v>
      </c>
      <c r="Y1107" t="s">
        <v>130</v>
      </c>
      <c r="Z1107" t="s">
        <v>690</v>
      </c>
      <c r="AA1107" s="18">
        <v>0.25304159790000003</v>
      </c>
      <c r="AB1107" t="s">
        <v>591</v>
      </c>
      <c r="AC1107" t="s">
        <v>128</v>
      </c>
      <c r="AD1107" t="s">
        <v>592</v>
      </c>
      <c r="AE1107" s="18">
        <v>0.3088159124</v>
      </c>
      <c r="AF1107" t="s">
        <v>6665</v>
      </c>
      <c r="AG1107" t="s">
        <v>143</v>
      </c>
      <c r="AH1107" t="s">
        <v>6666</v>
      </c>
      <c r="AI1107" s="18">
        <v>0.28379409049999998</v>
      </c>
      <c r="AJ1107" t="s">
        <v>6667</v>
      </c>
      <c r="AK1107" t="s">
        <v>134</v>
      </c>
      <c r="AL1107" t="s">
        <v>6668</v>
      </c>
      <c r="AM1107" t="s">
        <v>873</v>
      </c>
      <c r="AN1107" t="s">
        <v>128</v>
      </c>
      <c r="AO1107" t="s">
        <v>592</v>
      </c>
      <c r="AP1107" s="18">
        <v>0.25304159790000003</v>
      </c>
      <c r="AQ1107" t="s">
        <v>123</v>
      </c>
      <c r="AR1107" t="b">
        <f>ISNUMBER(SEARCH('Consulta Por Puntos Baloto'!$E$5,B1107,1))</f>
        <v>0</v>
      </c>
      <c r="AS1107">
        <f t="shared" si="34"/>
        <v>7</v>
      </c>
      <c r="AT1107" t="str">
        <f t="shared" si="35"/>
        <v>Cajero automático</v>
      </c>
    </row>
    <row r="1108" spans="1:46">
      <c r="A1108" t="s">
        <v>6663</v>
      </c>
      <c r="B1108" t="s">
        <v>6664</v>
      </c>
      <c r="C1108" s="18">
        <v>1.5334593322000001</v>
      </c>
      <c r="D1108" t="s">
        <v>584</v>
      </c>
      <c r="E1108" t="s">
        <v>128</v>
      </c>
      <c r="F1108" t="s">
        <v>585</v>
      </c>
      <c r="G1108" s="18">
        <v>0.25304159790000003</v>
      </c>
      <c r="H1108" t="s">
        <v>469</v>
      </c>
      <c r="I1108" t="s">
        <v>130</v>
      </c>
      <c r="J1108" t="s">
        <v>6590</v>
      </c>
      <c r="K1108" s="18">
        <v>1.2975901481000001</v>
      </c>
      <c r="L1108" t="s">
        <v>64</v>
      </c>
      <c r="M1108" t="s">
        <v>130</v>
      </c>
      <c r="N1108" t="s">
        <v>587</v>
      </c>
      <c r="O1108" s="18">
        <v>3.4011824358</v>
      </c>
      <c r="P1108" t="s">
        <v>588</v>
      </c>
      <c r="Q1108" t="s">
        <v>134</v>
      </c>
      <c r="R1108" t="s">
        <v>589</v>
      </c>
      <c r="S1108" s="18">
        <v>0.25304159790000003</v>
      </c>
      <c r="T1108" t="s">
        <v>469</v>
      </c>
      <c r="U1108" t="s">
        <v>130</v>
      </c>
      <c r="V1108" t="s">
        <v>470</v>
      </c>
      <c r="W1108" s="18">
        <v>2.9736416304</v>
      </c>
      <c r="X1108" t="s">
        <v>64</v>
      </c>
      <c r="Y1108" t="s">
        <v>130</v>
      </c>
      <c r="Z1108" t="s">
        <v>690</v>
      </c>
      <c r="AA1108" s="18">
        <v>0.25304159790000003</v>
      </c>
      <c r="AB1108" t="s">
        <v>591</v>
      </c>
      <c r="AC1108" t="s">
        <v>128</v>
      </c>
      <c r="AD1108" t="s">
        <v>592</v>
      </c>
      <c r="AE1108" s="18">
        <v>0.3088159124</v>
      </c>
      <c r="AF1108" t="s">
        <v>6665</v>
      </c>
      <c r="AG1108" t="s">
        <v>143</v>
      </c>
      <c r="AH1108" t="s">
        <v>6666</v>
      </c>
      <c r="AI1108" s="18">
        <v>0.28379409049999998</v>
      </c>
      <c r="AJ1108" t="s">
        <v>6667</v>
      </c>
      <c r="AK1108" t="s">
        <v>134</v>
      </c>
      <c r="AL1108" t="s">
        <v>6668</v>
      </c>
      <c r="AM1108" t="s">
        <v>469</v>
      </c>
      <c r="AN1108" t="s">
        <v>130</v>
      </c>
      <c r="AO1108" t="s">
        <v>470</v>
      </c>
      <c r="AP1108" s="18">
        <v>0.25304159790000003</v>
      </c>
      <c r="AQ1108" t="s">
        <v>123</v>
      </c>
      <c r="AR1108" t="b">
        <f>ISNUMBER(SEARCH('Consulta Por Puntos Baloto'!$E$5,B1108,1))</f>
        <v>0</v>
      </c>
      <c r="AS1108">
        <f t="shared" si="34"/>
        <v>7</v>
      </c>
      <c r="AT1108" t="str">
        <f t="shared" si="35"/>
        <v>Cajero automático</v>
      </c>
    </row>
    <row r="1109" spans="1:46">
      <c r="A1109" t="s">
        <v>6669</v>
      </c>
      <c r="B1109" t="s">
        <v>6670</v>
      </c>
      <c r="C1109" s="18">
        <v>1.4016329128</v>
      </c>
      <c r="D1109" t="s">
        <v>463</v>
      </c>
      <c r="E1109" t="s">
        <v>128</v>
      </c>
      <c r="F1109" t="s">
        <v>464</v>
      </c>
      <c r="G1109" s="18">
        <v>1.0023599732999999</v>
      </c>
      <c r="H1109" t="s">
        <v>64</v>
      </c>
      <c r="I1109" t="s">
        <v>130</v>
      </c>
      <c r="J1109" t="s">
        <v>1745</v>
      </c>
      <c r="K1109" s="18">
        <v>2.1262028473000001</v>
      </c>
      <c r="L1109" t="s">
        <v>64</v>
      </c>
      <c r="M1109" t="s">
        <v>130</v>
      </c>
      <c r="N1109" t="s">
        <v>466</v>
      </c>
      <c r="O1109" s="18">
        <v>1.6948965892000001</v>
      </c>
      <c r="P1109" t="s">
        <v>743</v>
      </c>
      <c r="Q1109" t="s">
        <v>134</v>
      </c>
      <c r="R1109" t="s">
        <v>744</v>
      </c>
      <c r="S1109" s="18">
        <v>3.2986992036</v>
      </c>
      <c r="T1109" t="s">
        <v>469</v>
      </c>
      <c r="U1109" t="s">
        <v>130</v>
      </c>
      <c r="V1109" t="s">
        <v>470</v>
      </c>
      <c r="W1109" s="18">
        <v>1.7493100038</v>
      </c>
      <c r="X1109" t="s">
        <v>745</v>
      </c>
      <c r="Y1109" t="s">
        <v>130</v>
      </c>
      <c r="Z1109" t="s">
        <v>746</v>
      </c>
      <c r="AA1109" s="18">
        <v>1.3643704299999999</v>
      </c>
      <c r="AB1109" s="19" t="s">
        <v>473</v>
      </c>
      <c r="AC1109" t="s">
        <v>128</v>
      </c>
      <c r="AD1109" t="s">
        <v>474</v>
      </c>
      <c r="AE1109" s="18">
        <v>5.5771307499999999E-2</v>
      </c>
      <c r="AF1109" t="s">
        <v>1746</v>
      </c>
      <c r="AG1109" t="s">
        <v>143</v>
      </c>
      <c r="AH1109" t="s">
        <v>1747</v>
      </c>
      <c r="AI1109" s="18">
        <v>0.1194246536</v>
      </c>
      <c r="AJ1109" t="s">
        <v>6671</v>
      </c>
      <c r="AK1109" t="s">
        <v>134</v>
      </c>
      <c r="AL1109" t="s">
        <v>6672</v>
      </c>
      <c r="AM1109" t="s">
        <v>1746</v>
      </c>
      <c r="AN1109" t="s">
        <v>143</v>
      </c>
      <c r="AO1109" t="s">
        <v>1747</v>
      </c>
      <c r="AP1109" s="18">
        <v>5.5771307499999999E-2</v>
      </c>
      <c r="AQ1109" t="s">
        <v>123</v>
      </c>
      <c r="AR1109" t="b">
        <f>ISNUMBER(SEARCH('Consulta Por Puntos Baloto'!$E$5,B1109,1))</f>
        <v>0</v>
      </c>
      <c r="AS1109">
        <f t="shared" si="34"/>
        <v>31</v>
      </c>
      <c r="AT1109" t="str">
        <f t="shared" si="35"/>
        <v>Punto pago</v>
      </c>
    </row>
    <row r="1110" spans="1:46">
      <c r="A1110" t="s">
        <v>6673</v>
      </c>
      <c r="B1110" t="s">
        <v>6674</v>
      </c>
      <c r="C1110" s="18">
        <v>2.9097035292000002</v>
      </c>
      <c r="D1110" t="s">
        <v>169</v>
      </c>
      <c r="E1110" t="s">
        <v>128</v>
      </c>
      <c r="F1110" t="s">
        <v>170</v>
      </c>
      <c r="G1110" s="18">
        <v>0.56646930200000001</v>
      </c>
      <c r="H1110" t="s">
        <v>64</v>
      </c>
      <c r="I1110" t="s">
        <v>130</v>
      </c>
      <c r="J1110" t="s">
        <v>803</v>
      </c>
      <c r="K1110" s="18">
        <v>1.9543911043</v>
      </c>
      <c r="L1110" t="s">
        <v>64</v>
      </c>
      <c r="M1110" t="s">
        <v>130</v>
      </c>
      <c r="N1110" t="s">
        <v>804</v>
      </c>
      <c r="O1110" s="18">
        <v>1.1440174964000001</v>
      </c>
      <c r="P1110" t="s">
        <v>805</v>
      </c>
      <c r="Q1110" t="s">
        <v>134</v>
      </c>
      <c r="R1110" t="s">
        <v>806</v>
      </c>
      <c r="S1110" s="18">
        <v>3.1684718857999998</v>
      </c>
      <c r="T1110" t="s">
        <v>807</v>
      </c>
      <c r="U1110" t="s">
        <v>130</v>
      </c>
      <c r="V1110" t="s">
        <v>808</v>
      </c>
      <c r="W1110" s="18">
        <v>1.1038961533</v>
      </c>
      <c r="X1110" t="s">
        <v>2720</v>
      </c>
      <c r="Y1110" t="s">
        <v>130</v>
      </c>
      <c r="Z1110" t="s">
        <v>2721</v>
      </c>
      <c r="AA1110" s="18">
        <v>0.87873322499999995</v>
      </c>
      <c r="AB1110" t="s">
        <v>810</v>
      </c>
      <c r="AC1110" t="s">
        <v>128</v>
      </c>
      <c r="AD1110" t="s">
        <v>811</v>
      </c>
      <c r="AE1110" s="18">
        <v>0.36177613939999997</v>
      </c>
      <c r="AF1110" t="s">
        <v>812</v>
      </c>
      <c r="AG1110" t="s">
        <v>143</v>
      </c>
      <c r="AH1110" t="s">
        <v>813</v>
      </c>
      <c r="AI1110" s="18">
        <v>0.23541354610000001</v>
      </c>
      <c r="AJ1110" t="s">
        <v>814</v>
      </c>
      <c r="AK1110" t="s">
        <v>134</v>
      </c>
      <c r="AL1110" t="s">
        <v>815</v>
      </c>
      <c r="AM1110" t="s">
        <v>814</v>
      </c>
      <c r="AN1110" t="s">
        <v>134</v>
      </c>
      <c r="AO1110" t="s">
        <v>815</v>
      </c>
      <c r="AP1110" s="18">
        <v>0.23541354610000001</v>
      </c>
      <c r="AQ1110" t="s">
        <v>123</v>
      </c>
      <c r="AR1110" t="b">
        <f>ISNUMBER(SEARCH('Consulta Por Puntos Baloto'!$E$5,B1110,1))</f>
        <v>0</v>
      </c>
      <c r="AS1110">
        <f t="shared" si="34"/>
        <v>35</v>
      </c>
      <c r="AT1110" t="str">
        <f t="shared" si="35"/>
        <v>Punto red</v>
      </c>
    </row>
    <row r="1111" spans="1:46">
      <c r="A1111" t="s">
        <v>6675</v>
      </c>
      <c r="B1111" t="s">
        <v>6676</v>
      </c>
      <c r="C1111" s="18">
        <v>0.72078227250000004</v>
      </c>
      <c r="D1111" t="s">
        <v>202</v>
      </c>
      <c r="E1111" t="s">
        <v>128</v>
      </c>
      <c r="F1111" t="s">
        <v>203</v>
      </c>
      <c r="G1111" s="18">
        <v>0.85562345829999997</v>
      </c>
      <c r="H1111" t="s">
        <v>675</v>
      </c>
      <c r="I1111" t="s">
        <v>130</v>
      </c>
      <c r="J1111" t="s">
        <v>788</v>
      </c>
      <c r="K1111" s="18">
        <v>1.2907791291999999</v>
      </c>
      <c r="L1111" t="s">
        <v>64</v>
      </c>
      <c r="M1111" t="s">
        <v>130</v>
      </c>
      <c r="N1111" t="s">
        <v>789</v>
      </c>
      <c r="O1111" s="18">
        <v>0.94866203410000005</v>
      </c>
      <c r="P1111" t="s">
        <v>207</v>
      </c>
      <c r="Q1111" t="s">
        <v>134</v>
      </c>
      <c r="R1111" t="s">
        <v>208</v>
      </c>
      <c r="S1111" s="18">
        <v>0.90708082440000004</v>
      </c>
      <c r="T1111" t="s">
        <v>675</v>
      </c>
      <c r="U1111" t="s">
        <v>130</v>
      </c>
      <c r="V1111" t="s">
        <v>676</v>
      </c>
      <c r="W1111" s="18">
        <v>0.88126207599999995</v>
      </c>
      <c r="X1111" t="s">
        <v>64</v>
      </c>
      <c r="Y1111" t="s">
        <v>130</v>
      </c>
      <c r="Z1111" t="s">
        <v>790</v>
      </c>
      <c r="AA1111" s="18">
        <v>0.90708082440000004</v>
      </c>
      <c r="AB1111" t="s">
        <v>791</v>
      </c>
      <c r="AC1111" t="s">
        <v>128</v>
      </c>
      <c r="AD1111" t="s">
        <v>792</v>
      </c>
      <c r="AE1111" s="18">
        <v>0.40826577530000002</v>
      </c>
      <c r="AF1111" t="s">
        <v>6234</v>
      </c>
      <c r="AG1111" t="s">
        <v>143</v>
      </c>
      <c r="AH1111" t="s">
        <v>6235</v>
      </c>
      <c r="AI1111" s="18">
        <v>0.38604697760000001</v>
      </c>
      <c r="AJ1111" t="s">
        <v>1073</v>
      </c>
      <c r="AK1111" t="s">
        <v>134</v>
      </c>
      <c r="AL1111" t="s">
        <v>1074</v>
      </c>
      <c r="AM1111" t="s">
        <v>1073</v>
      </c>
      <c r="AN1111" t="s">
        <v>134</v>
      </c>
      <c r="AO1111" t="s">
        <v>1074</v>
      </c>
      <c r="AP1111" s="18">
        <v>0.38604697760000001</v>
      </c>
      <c r="AQ1111" t="s">
        <v>123</v>
      </c>
      <c r="AR1111" t="b">
        <f>ISNUMBER(SEARCH('Consulta Por Puntos Baloto'!$E$5,B1111,1))</f>
        <v>0</v>
      </c>
      <c r="AS1111">
        <f t="shared" si="34"/>
        <v>35</v>
      </c>
      <c r="AT1111" t="str">
        <f t="shared" si="35"/>
        <v>Punto red</v>
      </c>
    </row>
    <row r="1112" spans="1:46">
      <c r="A1112" t="s">
        <v>6677</v>
      </c>
      <c r="B1112" t="s">
        <v>6678</v>
      </c>
      <c r="C1112" s="18">
        <v>5.4669826004999997</v>
      </c>
      <c r="D1112" t="s">
        <v>526</v>
      </c>
      <c r="E1112" t="s">
        <v>128</v>
      </c>
      <c r="F1112" t="s">
        <v>527</v>
      </c>
      <c r="G1112" s="18">
        <v>0.49116906809999999</v>
      </c>
      <c r="H1112" t="s">
        <v>64</v>
      </c>
      <c r="I1112" t="s">
        <v>130</v>
      </c>
      <c r="J1112" t="s">
        <v>779</v>
      </c>
      <c r="K1112" s="18">
        <v>3.3801163671999999</v>
      </c>
      <c r="L1112" t="s">
        <v>64</v>
      </c>
      <c r="M1112" t="s">
        <v>130</v>
      </c>
      <c r="N1112" t="s">
        <v>529</v>
      </c>
      <c r="O1112" s="18">
        <v>0.51104247690000004</v>
      </c>
      <c r="P1112" t="s">
        <v>530</v>
      </c>
      <c r="Q1112" t="s">
        <v>134</v>
      </c>
      <c r="R1112" t="s">
        <v>531</v>
      </c>
      <c r="S1112" s="18">
        <v>2.9496430373</v>
      </c>
      <c r="T1112" t="s">
        <v>515</v>
      </c>
      <c r="U1112" t="s">
        <v>130</v>
      </c>
      <c r="V1112" t="s">
        <v>516</v>
      </c>
      <c r="W1112" s="18">
        <v>3.6420650424000001</v>
      </c>
      <c r="X1112" t="s">
        <v>64</v>
      </c>
      <c r="Y1112" t="s">
        <v>130</v>
      </c>
      <c r="Z1112" t="s">
        <v>532</v>
      </c>
      <c r="AA1112" s="18">
        <v>2.2321627829000001</v>
      </c>
      <c r="AB1112" t="s">
        <v>533</v>
      </c>
      <c r="AC1112" t="s">
        <v>128</v>
      </c>
      <c r="AD1112" t="s">
        <v>534</v>
      </c>
      <c r="AE1112" s="18">
        <v>8.9535769400000007E-2</v>
      </c>
      <c r="AF1112" t="s">
        <v>6679</v>
      </c>
      <c r="AG1112" t="s">
        <v>143</v>
      </c>
      <c r="AH1112" t="s">
        <v>6680</v>
      </c>
      <c r="AI1112" s="18">
        <v>0.1916890882</v>
      </c>
      <c r="AJ1112" t="s">
        <v>1394</v>
      </c>
      <c r="AK1112" t="s">
        <v>134</v>
      </c>
      <c r="AL1112" t="s">
        <v>1395</v>
      </c>
      <c r="AM1112" t="s">
        <v>6679</v>
      </c>
      <c r="AN1112" t="s">
        <v>143</v>
      </c>
      <c r="AO1112" t="s">
        <v>6680</v>
      </c>
      <c r="AP1112" s="18">
        <v>8.9535769400000007E-2</v>
      </c>
      <c r="AQ1112" t="s">
        <v>123</v>
      </c>
      <c r="AR1112" t="b">
        <f>ISNUMBER(SEARCH('Consulta Por Puntos Baloto'!$E$5,B1112,1))</f>
        <v>0</v>
      </c>
      <c r="AS1112">
        <f t="shared" si="34"/>
        <v>31</v>
      </c>
      <c r="AT1112" t="str">
        <f t="shared" si="35"/>
        <v>Punto pago</v>
      </c>
    </row>
    <row r="1113" spans="1:46">
      <c r="A1113" t="s">
        <v>6681</v>
      </c>
      <c r="B1113" t="s">
        <v>6682</v>
      </c>
      <c r="C1113" s="18">
        <v>13.061198721</v>
      </c>
      <c r="D1113" t="s">
        <v>6683</v>
      </c>
      <c r="E1113" t="s">
        <v>6684</v>
      </c>
      <c r="F1113" t="s">
        <v>6685</v>
      </c>
      <c r="G1113" s="18">
        <v>14.7718625741</v>
      </c>
      <c r="H1113" t="s">
        <v>4895</v>
      </c>
      <c r="I1113" t="s">
        <v>4146</v>
      </c>
      <c r="J1113" t="s">
        <v>4896</v>
      </c>
      <c r="K1113" s="18">
        <v>46.669842394699998</v>
      </c>
      <c r="L1113" t="s">
        <v>64</v>
      </c>
      <c r="M1113" t="s">
        <v>4029</v>
      </c>
      <c r="N1113" t="s">
        <v>4030</v>
      </c>
      <c r="O1113" s="18">
        <v>28.851034268500001</v>
      </c>
      <c r="P1113" t="s">
        <v>4031</v>
      </c>
      <c r="Q1113" t="s">
        <v>4025</v>
      </c>
      <c r="R1113" t="s">
        <v>4032</v>
      </c>
      <c r="S1113" s="18">
        <v>161.88134070250001</v>
      </c>
      <c r="T1113" t="s">
        <v>111</v>
      </c>
      <c r="U1113" t="s">
        <v>112</v>
      </c>
      <c r="V1113" t="s">
        <v>113</v>
      </c>
      <c r="W1113" s="18">
        <v>14.9064501289</v>
      </c>
      <c r="X1113" t="s">
        <v>4897</v>
      </c>
      <c r="Y1113" t="s">
        <v>4146</v>
      </c>
      <c r="Z1113" t="s">
        <v>4898</v>
      </c>
      <c r="AA1113" s="18">
        <v>14.2776824703</v>
      </c>
      <c r="AB1113" t="s">
        <v>4431</v>
      </c>
      <c r="AC1113" t="s">
        <v>4900</v>
      </c>
      <c r="AD1113" t="s">
        <v>6686</v>
      </c>
      <c r="AE1113" s="18">
        <v>0.13292072260000001</v>
      </c>
      <c r="AF1113" t="s">
        <v>6687</v>
      </c>
      <c r="AG1113" t="s">
        <v>6688</v>
      </c>
      <c r="AH1113" t="s">
        <v>6689</v>
      </c>
      <c r="AI1113" s="18">
        <v>6.9681982500000003E-2</v>
      </c>
      <c r="AJ1113" t="s">
        <v>6690</v>
      </c>
      <c r="AK1113" t="s">
        <v>6688</v>
      </c>
      <c r="AL1113" t="s">
        <v>6691</v>
      </c>
      <c r="AM1113" t="s">
        <v>6690</v>
      </c>
      <c r="AN1113" t="s">
        <v>6688</v>
      </c>
      <c r="AO1113" t="s">
        <v>6691</v>
      </c>
      <c r="AP1113" s="18">
        <v>6.9681982500000003E-2</v>
      </c>
      <c r="AQ1113" t="s">
        <v>123</v>
      </c>
      <c r="AR1113" t="b">
        <f>ISNUMBER(SEARCH('Consulta Por Puntos Baloto'!$E$5,B1113,1))</f>
        <v>0</v>
      </c>
      <c r="AS1113">
        <f t="shared" si="34"/>
        <v>35</v>
      </c>
      <c r="AT1113" t="str">
        <f t="shared" si="35"/>
        <v>Punto red</v>
      </c>
    </row>
    <row r="1114" spans="1:46">
      <c r="A1114" t="s">
        <v>6692</v>
      </c>
      <c r="B1114" t="s">
        <v>6693</v>
      </c>
      <c r="C1114" s="18">
        <v>17.887144084599999</v>
      </c>
      <c r="D1114" t="s">
        <v>4556</v>
      </c>
      <c r="E1114" t="s">
        <v>4557</v>
      </c>
      <c r="F1114" t="s">
        <v>4558</v>
      </c>
      <c r="G1114" s="18">
        <v>18.2581496534</v>
      </c>
      <c r="H1114" t="s">
        <v>64</v>
      </c>
      <c r="I1114" t="s">
        <v>4563</v>
      </c>
      <c r="J1114" t="s">
        <v>4564</v>
      </c>
      <c r="K1114" s="18">
        <v>57.880746250199998</v>
      </c>
      <c r="L1114" t="s">
        <v>64</v>
      </c>
      <c r="M1114" t="s">
        <v>4560</v>
      </c>
      <c r="N1114" t="s">
        <v>4562</v>
      </c>
      <c r="O1114" s="18">
        <v>56.858070136599999</v>
      </c>
      <c r="P1114" t="s">
        <v>5857</v>
      </c>
      <c r="Q1114" t="s">
        <v>388</v>
      </c>
      <c r="R1114" t="s">
        <v>5858</v>
      </c>
      <c r="S1114" s="18">
        <v>297.95408942519998</v>
      </c>
      <c r="T1114" t="s">
        <v>253</v>
      </c>
      <c r="U1114" t="s">
        <v>65</v>
      </c>
      <c r="V1114" t="s">
        <v>254</v>
      </c>
      <c r="W1114" s="18">
        <v>18.2710135815</v>
      </c>
      <c r="X1114" t="s">
        <v>64</v>
      </c>
      <c r="Y1114" t="s">
        <v>4563</v>
      </c>
      <c r="Z1114" t="s">
        <v>4564</v>
      </c>
      <c r="AA1114" s="18">
        <v>57.233653972699997</v>
      </c>
      <c r="AB1114" t="s">
        <v>5859</v>
      </c>
      <c r="AC1114" t="s">
        <v>388</v>
      </c>
      <c r="AD1114" t="s">
        <v>5860</v>
      </c>
      <c r="AE1114" s="18">
        <v>2.2103595E-3</v>
      </c>
      <c r="AF1114" t="s">
        <v>6694</v>
      </c>
      <c r="AG1114" t="s">
        <v>6695</v>
      </c>
      <c r="AH1114" t="s">
        <v>6696</v>
      </c>
      <c r="AI1114" s="18">
        <v>3.7763629999999999E-2</v>
      </c>
      <c r="AJ1114" t="s">
        <v>6697</v>
      </c>
      <c r="AK1114" t="s">
        <v>6695</v>
      </c>
      <c r="AL1114" t="s">
        <v>6698</v>
      </c>
      <c r="AM1114" t="s">
        <v>6694</v>
      </c>
      <c r="AN1114" t="s">
        <v>6695</v>
      </c>
      <c r="AO1114" t="s">
        <v>6696</v>
      </c>
      <c r="AP1114" s="18">
        <v>2.2103595E-3</v>
      </c>
      <c r="AQ1114" t="s">
        <v>123</v>
      </c>
      <c r="AR1114" t="b">
        <f>ISNUMBER(SEARCH('Consulta Por Puntos Baloto'!$E$5,B1114,1))</f>
        <v>0</v>
      </c>
      <c r="AS1114">
        <f t="shared" si="34"/>
        <v>31</v>
      </c>
      <c r="AT1114" t="str">
        <f t="shared" si="35"/>
        <v>Punto pago</v>
      </c>
    </row>
    <row r="1115" spans="1:46">
      <c r="A1115" t="s">
        <v>6699</v>
      </c>
      <c r="B1115" t="s">
        <v>6700</v>
      </c>
      <c r="C1115" s="18">
        <v>0.304841166</v>
      </c>
      <c r="D1115" t="s">
        <v>5197</v>
      </c>
      <c r="E1115" t="s">
        <v>5198</v>
      </c>
      <c r="F1115" t="s">
        <v>5199</v>
      </c>
      <c r="G1115" s="18">
        <v>1.8438332501000001</v>
      </c>
      <c r="H1115" t="s">
        <v>64</v>
      </c>
      <c r="I1115" t="s">
        <v>5200</v>
      </c>
      <c r="J1115" t="s">
        <v>5201</v>
      </c>
      <c r="K1115" s="18">
        <v>11.9645059787</v>
      </c>
      <c r="L1115" t="s">
        <v>64</v>
      </c>
      <c r="M1115" t="s">
        <v>65</v>
      </c>
      <c r="N1115" t="s">
        <v>5202</v>
      </c>
      <c r="O1115" s="18">
        <v>12.035061951499999</v>
      </c>
      <c r="P1115" t="s">
        <v>67</v>
      </c>
      <c r="Q1115" t="s">
        <v>62</v>
      </c>
      <c r="R1115" t="s">
        <v>68</v>
      </c>
      <c r="S1115" s="18">
        <v>12.2693115604</v>
      </c>
      <c r="T1115" t="s">
        <v>253</v>
      </c>
      <c r="U1115" t="s">
        <v>65</v>
      </c>
      <c r="V1115" t="s">
        <v>254</v>
      </c>
      <c r="W1115" s="18">
        <v>12.0245633108</v>
      </c>
      <c r="X1115" t="s">
        <v>276</v>
      </c>
      <c r="Y1115" t="s">
        <v>65</v>
      </c>
      <c r="Z1115" t="s">
        <v>277</v>
      </c>
      <c r="AA1115" s="18">
        <v>12.0130866314</v>
      </c>
      <c r="AB1115" t="s">
        <v>5203</v>
      </c>
      <c r="AC1115" t="s">
        <v>62</v>
      </c>
      <c r="AD1115" t="s">
        <v>5204</v>
      </c>
      <c r="AE1115" s="18">
        <v>0.50914423440000001</v>
      </c>
      <c r="AF1115" t="s">
        <v>6701</v>
      </c>
      <c r="AG1115" t="s">
        <v>6702</v>
      </c>
      <c r="AH1115" t="s">
        <v>6703</v>
      </c>
      <c r="AI1115" s="18">
        <v>0.19383050399999999</v>
      </c>
      <c r="AJ1115" t="s">
        <v>6704</v>
      </c>
      <c r="AK1115" t="s">
        <v>5198</v>
      </c>
      <c r="AL1115" t="s">
        <v>6705</v>
      </c>
      <c r="AM1115" t="s">
        <v>6704</v>
      </c>
      <c r="AN1115" t="s">
        <v>5198</v>
      </c>
      <c r="AO1115" t="s">
        <v>6705</v>
      </c>
      <c r="AP1115" s="18">
        <v>0.19383050399999999</v>
      </c>
      <c r="AQ1115" t="s">
        <v>123</v>
      </c>
      <c r="AR1115" t="b">
        <f>ISNUMBER(SEARCH('Consulta Por Puntos Baloto'!$E$5,B1115,1))</f>
        <v>0</v>
      </c>
      <c r="AS1115">
        <f t="shared" si="34"/>
        <v>35</v>
      </c>
      <c r="AT1115" t="str">
        <f t="shared" si="35"/>
        <v>Punto red</v>
      </c>
    </row>
    <row r="1116" spans="1:46">
      <c r="A1116" t="s">
        <v>6706</v>
      </c>
      <c r="B1116" t="s">
        <v>6707</v>
      </c>
      <c r="C1116" s="18">
        <v>21.559388076200001</v>
      </c>
      <c r="D1116" t="s">
        <v>323</v>
      </c>
      <c r="E1116" t="s">
        <v>324</v>
      </c>
      <c r="F1116" t="s">
        <v>325</v>
      </c>
      <c r="G1116" s="18">
        <v>38.460116319000001</v>
      </c>
      <c r="H1116" t="s">
        <v>64</v>
      </c>
      <c r="I1116" t="s">
        <v>107</v>
      </c>
      <c r="J1116" t="s">
        <v>108</v>
      </c>
      <c r="K1116" s="18">
        <v>38.460116319000001</v>
      </c>
      <c r="L1116" t="s">
        <v>64</v>
      </c>
      <c r="M1116" t="s">
        <v>107</v>
      </c>
      <c r="N1116" t="s">
        <v>108</v>
      </c>
      <c r="O1116" s="18">
        <v>39.201821644299997</v>
      </c>
      <c r="P1116" t="s">
        <v>109</v>
      </c>
      <c r="Q1116" t="s">
        <v>103</v>
      </c>
      <c r="R1116" t="s">
        <v>110</v>
      </c>
      <c r="S1116" s="18">
        <v>138.14946429349999</v>
      </c>
      <c r="T1116" t="s">
        <v>253</v>
      </c>
      <c r="U1116" t="s">
        <v>65</v>
      </c>
      <c r="V1116" t="s">
        <v>254</v>
      </c>
      <c r="W1116" s="18">
        <v>136.81851734680001</v>
      </c>
      <c r="X1116" t="s">
        <v>276</v>
      </c>
      <c r="Y1116" t="s">
        <v>65</v>
      </c>
      <c r="Z1116" t="s">
        <v>277</v>
      </c>
      <c r="AA1116" s="18">
        <v>38.944881182000003</v>
      </c>
      <c r="AB1116" t="s">
        <v>115</v>
      </c>
      <c r="AC1116" t="s">
        <v>103</v>
      </c>
      <c r="AD1116" t="s">
        <v>116</v>
      </c>
      <c r="AE1116" s="18">
        <v>4.5989408000000002E-2</v>
      </c>
      <c r="AF1116" t="s">
        <v>4413</v>
      </c>
      <c r="AG1116" t="s">
        <v>327</v>
      </c>
      <c r="AH1116" t="s">
        <v>4414</v>
      </c>
      <c r="AI1116" s="18">
        <v>5.9759641000000002E-2</v>
      </c>
      <c r="AJ1116" t="s">
        <v>6708</v>
      </c>
      <c r="AK1116" t="s">
        <v>6709</v>
      </c>
      <c r="AL1116" t="s">
        <v>6710</v>
      </c>
      <c r="AM1116" t="s">
        <v>4413</v>
      </c>
      <c r="AN1116" t="s">
        <v>327</v>
      </c>
      <c r="AO1116" t="s">
        <v>4414</v>
      </c>
      <c r="AP1116" s="18">
        <v>4.5989408000000002E-2</v>
      </c>
      <c r="AQ1116" t="s">
        <v>123</v>
      </c>
      <c r="AR1116" t="b">
        <f>ISNUMBER(SEARCH('Consulta Por Puntos Baloto'!$E$5,B1116,1))</f>
        <v>0</v>
      </c>
      <c r="AS1116">
        <f t="shared" si="34"/>
        <v>31</v>
      </c>
      <c r="AT1116" t="str">
        <f t="shared" si="35"/>
        <v>Punto pago</v>
      </c>
    </row>
    <row r="1117" spans="1:46">
      <c r="A1117" t="s">
        <v>6711</v>
      </c>
      <c r="B1117" t="s">
        <v>6712</v>
      </c>
      <c r="C1117" s="18">
        <v>59.412252750199997</v>
      </c>
      <c r="D1117" t="s">
        <v>4556</v>
      </c>
      <c r="E1117" t="s">
        <v>4557</v>
      </c>
      <c r="F1117" t="s">
        <v>4558</v>
      </c>
      <c r="G1117" s="18">
        <v>2.4129991999999999E-3</v>
      </c>
      <c r="H1117" t="s">
        <v>64</v>
      </c>
      <c r="I1117" t="s">
        <v>4560</v>
      </c>
      <c r="J1117" t="s">
        <v>4562</v>
      </c>
      <c r="K1117" s="18">
        <v>2.21259236E-2</v>
      </c>
      <c r="L1117" t="s">
        <v>64</v>
      </c>
      <c r="M1117" t="s">
        <v>4560</v>
      </c>
      <c r="N1117" t="s">
        <v>4562</v>
      </c>
      <c r="O1117" s="18">
        <v>0.34935376569999999</v>
      </c>
      <c r="P1117" t="s">
        <v>387</v>
      </c>
      <c r="Q1117" t="s">
        <v>388</v>
      </c>
      <c r="R1117" t="s">
        <v>389</v>
      </c>
      <c r="S1117" s="18">
        <v>252.0982457316</v>
      </c>
      <c r="T1117" t="s">
        <v>253</v>
      </c>
      <c r="U1117" t="s">
        <v>65</v>
      </c>
      <c r="V1117" t="s">
        <v>254</v>
      </c>
      <c r="W1117" s="18">
        <v>58.994616066200003</v>
      </c>
      <c r="X1117" t="s">
        <v>64</v>
      </c>
      <c r="Y1117" t="s">
        <v>4563</v>
      </c>
      <c r="Z1117" t="s">
        <v>4564</v>
      </c>
      <c r="AA1117" s="18">
        <v>0.39495437639999997</v>
      </c>
      <c r="AB1117" t="s">
        <v>4559</v>
      </c>
      <c r="AC1117" t="s">
        <v>388</v>
      </c>
      <c r="AD1117" t="s">
        <v>4565</v>
      </c>
      <c r="AE1117" s="18">
        <v>0.19453711670000001</v>
      </c>
      <c r="AF1117" t="s">
        <v>6713</v>
      </c>
      <c r="AG1117" t="s">
        <v>388</v>
      </c>
      <c r="AH1117" t="s">
        <v>6714</v>
      </c>
      <c r="AI1117" s="18">
        <v>0.1018139765</v>
      </c>
      <c r="AJ1117" t="s">
        <v>6715</v>
      </c>
      <c r="AK1117" t="s">
        <v>388</v>
      </c>
      <c r="AL1117" t="s">
        <v>6716</v>
      </c>
      <c r="AM1117" t="s">
        <v>64</v>
      </c>
      <c r="AN1117" t="s">
        <v>4560</v>
      </c>
      <c r="AO1117" t="s">
        <v>4562</v>
      </c>
      <c r="AP1117" s="18">
        <v>2.4129991999999999E-3</v>
      </c>
      <c r="AQ1117" t="s">
        <v>123</v>
      </c>
      <c r="AR1117" t="b">
        <f>ISNUMBER(SEARCH('Consulta Por Puntos Baloto'!$E$5,B1117,1))</f>
        <v>0</v>
      </c>
      <c r="AS1117">
        <f t="shared" si="34"/>
        <v>7</v>
      </c>
      <c r="AT1117" t="str">
        <f t="shared" si="35"/>
        <v>Cajero automático</v>
      </c>
    </row>
    <row r="1118" spans="1:46">
      <c r="A1118" t="s">
        <v>6717</v>
      </c>
      <c r="B1118" t="s">
        <v>6718</v>
      </c>
      <c r="C1118" s="18">
        <v>33.942787801199998</v>
      </c>
      <c r="D1118" t="s">
        <v>3382</v>
      </c>
      <c r="E1118" t="s">
        <v>3383</v>
      </c>
      <c r="F1118" t="s">
        <v>3384</v>
      </c>
      <c r="G1118" s="18">
        <v>43.002396140000002</v>
      </c>
      <c r="H1118" t="s">
        <v>64</v>
      </c>
      <c r="I1118" t="s">
        <v>2638</v>
      </c>
      <c r="J1118" t="s">
        <v>2639</v>
      </c>
      <c r="K1118" s="18">
        <v>43.002396140000002</v>
      </c>
      <c r="L1118" t="s">
        <v>64</v>
      </c>
      <c r="M1118" t="s">
        <v>2638</v>
      </c>
      <c r="N1118" t="s">
        <v>2639</v>
      </c>
      <c r="O1118" s="18">
        <v>61.210776799000001</v>
      </c>
      <c r="P1118" t="s">
        <v>2588</v>
      </c>
      <c r="Q1118" t="s">
        <v>134</v>
      </c>
      <c r="R1118" t="s">
        <v>2589</v>
      </c>
      <c r="S1118" s="18">
        <v>59.853661278300002</v>
      </c>
      <c r="T1118" t="s">
        <v>311</v>
      </c>
      <c r="U1118" t="s">
        <v>130</v>
      </c>
      <c r="V1118" t="s">
        <v>312</v>
      </c>
      <c r="W1118" s="18">
        <v>49.7108274872</v>
      </c>
      <c r="X1118" t="s">
        <v>64</v>
      </c>
      <c r="Y1118" t="s">
        <v>313</v>
      </c>
      <c r="Z1118" t="s">
        <v>314</v>
      </c>
      <c r="AA1118" s="18">
        <v>55.457339653799998</v>
      </c>
      <c r="AB1118" s="19" t="s">
        <v>2641</v>
      </c>
      <c r="AC1118" t="s">
        <v>1501</v>
      </c>
      <c r="AD1118" t="s">
        <v>2642</v>
      </c>
      <c r="AE1118" s="18">
        <v>10.979699274</v>
      </c>
      <c r="AF1118" t="s">
        <v>3504</v>
      </c>
      <c r="AG1118" t="s">
        <v>3505</v>
      </c>
      <c r="AH1118" t="s">
        <v>3506</v>
      </c>
      <c r="AI1118" s="18">
        <v>8.5942154000000007E-2</v>
      </c>
      <c r="AJ1118" t="s">
        <v>3822</v>
      </c>
      <c r="AK1118" t="s">
        <v>3823</v>
      </c>
      <c r="AL1118" t="s">
        <v>3824</v>
      </c>
      <c r="AM1118" t="s">
        <v>3822</v>
      </c>
      <c r="AN1118" t="s">
        <v>3823</v>
      </c>
      <c r="AO1118" t="s">
        <v>3824</v>
      </c>
      <c r="AP1118" s="18">
        <v>8.5942154000000007E-2</v>
      </c>
      <c r="AQ1118" t="s">
        <v>123</v>
      </c>
      <c r="AR1118" t="b">
        <f>ISNUMBER(SEARCH('Consulta Por Puntos Baloto'!$E$5,B1118,1))</f>
        <v>0</v>
      </c>
      <c r="AS1118">
        <f t="shared" si="34"/>
        <v>35</v>
      </c>
      <c r="AT1118" t="str">
        <f t="shared" si="35"/>
        <v>Punto red</v>
      </c>
    </row>
    <row r="1119" spans="1:46">
      <c r="A1119" t="s">
        <v>6719</v>
      </c>
      <c r="B1119" t="s">
        <v>6720</v>
      </c>
      <c r="C1119" s="18">
        <v>0.76218387399999998</v>
      </c>
      <c r="D1119" t="s">
        <v>239</v>
      </c>
      <c r="E1119" t="s">
        <v>62</v>
      </c>
      <c r="F1119" t="s">
        <v>240</v>
      </c>
      <c r="G1119" s="18">
        <v>0.71931971220000002</v>
      </c>
      <c r="H1119" t="s">
        <v>71</v>
      </c>
      <c r="I1119" t="s">
        <v>65</v>
      </c>
      <c r="J1119" t="s">
        <v>72</v>
      </c>
      <c r="K1119" s="18">
        <v>2.5014765393</v>
      </c>
      <c r="L1119" t="s">
        <v>64</v>
      </c>
      <c r="M1119" t="s">
        <v>65</v>
      </c>
      <c r="N1119" t="s">
        <v>284</v>
      </c>
      <c r="O1119" s="18">
        <v>8.6275771710000004</v>
      </c>
      <c r="P1119" t="s">
        <v>67</v>
      </c>
      <c r="Q1119" t="s">
        <v>62</v>
      </c>
      <c r="R1119" t="s">
        <v>68</v>
      </c>
      <c r="S1119" s="18">
        <v>4.1627753535999998</v>
      </c>
      <c r="T1119" t="s">
        <v>69</v>
      </c>
      <c r="U1119" t="s">
        <v>65</v>
      </c>
      <c r="V1119" t="s">
        <v>70</v>
      </c>
      <c r="W1119" s="18">
        <v>0.7217023521</v>
      </c>
      <c r="X1119" t="s">
        <v>71</v>
      </c>
      <c r="Y1119" t="s">
        <v>65</v>
      </c>
      <c r="Z1119" t="s">
        <v>72</v>
      </c>
      <c r="AA1119" s="18">
        <v>0.71973443420000005</v>
      </c>
      <c r="AB1119" t="s">
        <v>243</v>
      </c>
      <c r="AC1119" t="s">
        <v>62</v>
      </c>
      <c r="AD1119" t="s">
        <v>244</v>
      </c>
      <c r="AE1119" s="18">
        <v>1.1122601500000001E-2</v>
      </c>
      <c r="AF1119" t="s">
        <v>6721</v>
      </c>
      <c r="AG1119" t="s">
        <v>62</v>
      </c>
      <c r="AH1119" t="s">
        <v>6722</v>
      </c>
      <c r="AI1119" s="18">
        <v>0.15809977110000001</v>
      </c>
      <c r="AJ1119" t="s">
        <v>6723</v>
      </c>
      <c r="AK1119" t="s">
        <v>62</v>
      </c>
      <c r="AL1119" t="s">
        <v>6724</v>
      </c>
      <c r="AM1119" t="s">
        <v>6721</v>
      </c>
      <c r="AN1119" t="s">
        <v>62</v>
      </c>
      <c r="AO1119" t="s">
        <v>6722</v>
      </c>
      <c r="AP1119" s="18">
        <v>1.1122601500000001E-2</v>
      </c>
      <c r="AQ1119" t="e">
        <v>#N/A</v>
      </c>
      <c r="AR1119" t="b">
        <f>ISNUMBER(SEARCH('Consulta Por Puntos Baloto'!$E$5,B1119,1))</f>
        <v>0</v>
      </c>
      <c r="AS1119">
        <f t="shared" si="34"/>
        <v>31</v>
      </c>
      <c r="AT1119" t="str">
        <f t="shared" si="35"/>
        <v>Punto pago</v>
      </c>
    </row>
    <row r="1120" spans="1:46">
      <c r="A1120" t="s">
        <v>6725</v>
      </c>
      <c r="B1120" t="s">
        <v>6726</v>
      </c>
      <c r="C1120" s="18">
        <v>41.535513757099999</v>
      </c>
      <c r="D1120" t="s">
        <v>4495</v>
      </c>
      <c r="E1120" t="s">
        <v>4496</v>
      </c>
      <c r="F1120" t="s">
        <v>4497</v>
      </c>
      <c r="G1120" s="18">
        <v>39.324356542499999</v>
      </c>
      <c r="H1120" t="s">
        <v>64</v>
      </c>
      <c r="I1120" t="s">
        <v>384</v>
      </c>
      <c r="J1120" t="s">
        <v>386</v>
      </c>
      <c r="K1120" s="18">
        <v>39.324356542499999</v>
      </c>
      <c r="L1120" t="s">
        <v>64</v>
      </c>
      <c r="M1120" t="s">
        <v>384</v>
      </c>
      <c r="N1120" t="s">
        <v>386</v>
      </c>
      <c r="O1120" s="18">
        <v>63.591401856300003</v>
      </c>
      <c r="P1120" t="s">
        <v>67</v>
      </c>
      <c r="Q1120" t="s">
        <v>62</v>
      </c>
      <c r="R1120" t="s">
        <v>68</v>
      </c>
      <c r="S1120" s="18">
        <v>64.014246265699995</v>
      </c>
      <c r="T1120" t="s">
        <v>253</v>
      </c>
      <c r="U1120" t="s">
        <v>65</v>
      </c>
      <c r="V1120" t="s">
        <v>254</v>
      </c>
      <c r="W1120" s="18">
        <v>63.578925894599998</v>
      </c>
      <c r="X1120" t="s">
        <v>276</v>
      </c>
      <c r="Y1120" t="s">
        <v>65</v>
      </c>
      <c r="Z1120" t="s">
        <v>277</v>
      </c>
      <c r="AA1120" s="18">
        <v>41.536470853300003</v>
      </c>
      <c r="AB1120" t="s">
        <v>383</v>
      </c>
      <c r="AC1120" t="s">
        <v>391</v>
      </c>
      <c r="AD1120" t="s">
        <v>392</v>
      </c>
      <c r="AE1120" s="18">
        <v>7.1357163200000004E-2</v>
      </c>
      <c r="AF1120" t="s">
        <v>6727</v>
      </c>
      <c r="AG1120" t="s">
        <v>6728</v>
      </c>
      <c r="AH1120" t="s">
        <v>6729</v>
      </c>
      <c r="AI1120" s="18">
        <v>16.834996711300001</v>
      </c>
      <c r="AJ1120" t="s">
        <v>6730</v>
      </c>
      <c r="AK1120" t="s">
        <v>6731</v>
      </c>
      <c r="AL1120" t="s">
        <v>6732</v>
      </c>
      <c r="AM1120" t="s">
        <v>6727</v>
      </c>
      <c r="AN1120" t="s">
        <v>6728</v>
      </c>
      <c r="AO1120" t="s">
        <v>6729</v>
      </c>
      <c r="AP1120" s="18">
        <v>7.1357163200000004E-2</v>
      </c>
      <c r="AQ1120" t="s">
        <v>123</v>
      </c>
      <c r="AR1120" t="b">
        <f>ISNUMBER(SEARCH('Consulta Por Puntos Baloto'!$E$5,B1120,1))</f>
        <v>0</v>
      </c>
      <c r="AS1120">
        <f t="shared" si="34"/>
        <v>31</v>
      </c>
      <c r="AT1120" t="str">
        <f t="shared" si="35"/>
        <v>Punto pago</v>
      </c>
    </row>
    <row r="1121" spans="1:46">
      <c r="A1121" t="s">
        <v>6733</v>
      </c>
      <c r="B1121" t="s">
        <v>6734</v>
      </c>
      <c r="C1121" s="18">
        <v>49.095408773000003</v>
      </c>
      <c r="D1121" t="s">
        <v>4913</v>
      </c>
      <c r="E1121" t="s">
        <v>4914</v>
      </c>
      <c r="F1121" t="s">
        <v>4915</v>
      </c>
      <c r="G1121" s="18">
        <v>155.76526503080001</v>
      </c>
      <c r="H1121" t="s">
        <v>4916</v>
      </c>
      <c r="I1121" t="s">
        <v>4169</v>
      </c>
      <c r="J1121" t="s">
        <v>4917</v>
      </c>
      <c r="K1121" s="18">
        <v>180.61439825260001</v>
      </c>
      <c r="L1121" t="s">
        <v>64</v>
      </c>
      <c r="M1121" t="s">
        <v>187</v>
      </c>
      <c r="N1121" t="s">
        <v>189</v>
      </c>
      <c r="O1121" s="18">
        <v>180.4284854826</v>
      </c>
      <c r="P1121" t="s">
        <v>190</v>
      </c>
      <c r="Q1121" t="s">
        <v>191</v>
      </c>
      <c r="R1121" t="s">
        <v>192</v>
      </c>
      <c r="S1121" s="18">
        <v>182.97265355729999</v>
      </c>
      <c r="T1121" t="s">
        <v>85</v>
      </c>
      <c r="U1121" t="s">
        <v>86</v>
      </c>
      <c r="V1121" t="s">
        <v>87</v>
      </c>
      <c r="W1121" s="18">
        <v>157.35194177650001</v>
      </c>
      <c r="X1121" t="s">
        <v>64</v>
      </c>
      <c r="Y1121" t="s">
        <v>4169</v>
      </c>
      <c r="Z1121" t="s">
        <v>4171</v>
      </c>
      <c r="AA1121" s="18">
        <v>155.80375601759999</v>
      </c>
      <c r="AB1121" t="s">
        <v>4916</v>
      </c>
      <c r="AC1121" t="s">
        <v>4172</v>
      </c>
      <c r="AD1121" t="s">
        <v>4918</v>
      </c>
      <c r="AE1121" s="18">
        <v>8.4245195800000006E-2</v>
      </c>
      <c r="AF1121" t="s">
        <v>6735</v>
      </c>
      <c r="AG1121" t="s">
        <v>6736</v>
      </c>
      <c r="AH1121" t="s">
        <v>6737</v>
      </c>
      <c r="AI1121" s="18">
        <v>2.2696311100000002E-2</v>
      </c>
      <c r="AJ1121" t="s">
        <v>6738</v>
      </c>
      <c r="AK1121" t="s">
        <v>6736</v>
      </c>
      <c r="AL1121" t="s">
        <v>6739</v>
      </c>
      <c r="AM1121" t="s">
        <v>6738</v>
      </c>
      <c r="AN1121" t="s">
        <v>6736</v>
      </c>
      <c r="AO1121" t="s">
        <v>6739</v>
      </c>
      <c r="AP1121" s="18">
        <v>2.2696311100000002E-2</v>
      </c>
      <c r="AQ1121" t="s">
        <v>123</v>
      </c>
      <c r="AR1121" t="b">
        <f>ISNUMBER(SEARCH('Consulta Por Puntos Baloto'!$E$5,B1121,1))</f>
        <v>0</v>
      </c>
      <c r="AS1121">
        <f t="shared" si="34"/>
        <v>35</v>
      </c>
      <c r="AT1121" t="str">
        <f t="shared" si="35"/>
        <v>Punto red</v>
      </c>
    </row>
    <row r="1122" spans="1:46">
      <c r="A1122" t="s">
        <v>6740</v>
      </c>
      <c r="B1122" t="s">
        <v>6741</v>
      </c>
      <c r="C1122" s="18">
        <v>3.5190372300000002E-2</v>
      </c>
      <c r="D1122" t="s">
        <v>4853</v>
      </c>
      <c r="E1122" t="s">
        <v>4854</v>
      </c>
      <c r="F1122" t="s">
        <v>4855</v>
      </c>
      <c r="G1122" s="18">
        <v>62.226307771199998</v>
      </c>
      <c r="H1122" t="s">
        <v>64</v>
      </c>
      <c r="I1122" t="s">
        <v>86</v>
      </c>
      <c r="J1122" t="s">
        <v>413</v>
      </c>
      <c r="K1122" s="18">
        <v>62.226307771199998</v>
      </c>
      <c r="L1122" t="s">
        <v>64</v>
      </c>
      <c r="M1122" t="s">
        <v>86</v>
      </c>
      <c r="N1122" t="s">
        <v>413</v>
      </c>
      <c r="O1122" s="18">
        <v>17.099408026700001</v>
      </c>
      <c r="P1122" t="s">
        <v>414</v>
      </c>
      <c r="Q1122" t="s">
        <v>411</v>
      </c>
      <c r="R1122" t="s">
        <v>415</v>
      </c>
      <c r="S1122" s="18">
        <v>74.787412960699996</v>
      </c>
      <c r="T1122" t="s">
        <v>85</v>
      </c>
      <c r="U1122" t="s">
        <v>86</v>
      </c>
      <c r="V1122" t="s">
        <v>87</v>
      </c>
      <c r="W1122" s="18">
        <v>72.260817426000003</v>
      </c>
      <c r="X1122" t="s">
        <v>64</v>
      </c>
      <c r="Y1122" t="s">
        <v>86</v>
      </c>
      <c r="Z1122" t="s">
        <v>299</v>
      </c>
      <c r="AA1122" s="18">
        <v>72.278118577800001</v>
      </c>
      <c r="AB1122" s="19" t="s">
        <v>361</v>
      </c>
      <c r="AC1122" t="s">
        <v>83</v>
      </c>
      <c r="AD1122" s="19" t="s">
        <v>362</v>
      </c>
      <c r="AE1122" s="18">
        <v>3.2086645599999998E-2</v>
      </c>
      <c r="AF1122" t="s">
        <v>6276</v>
      </c>
      <c r="AG1122" t="s">
        <v>4854</v>
      </c>
      <c r="AH1122" t="s">
        <v>6277</v>
      </c>
      <c r="AI1122" s="18">
        <v>2.7362443999999998E-3</v>
      </c>
      <c r="AJ1122" t="s">
        <v>6742</v>
      </c>
      <c r="AK1122" t="s">
        <v>4854</v>
      </c>
      <c r="AL1122" t="s">
        <v>6743</v>
      </c>
      <c r="AM1122" t="s">
        <v>6742</v>
      </c>
      <c r="AN1122" t="s">
        <v>4854</v>
      </c>
      <c r="AO1122" t="s">
        <v>6743</v>
      </c>
      <c r="AP1122" s="18">
        <v>2.7362443999999998E-3</v>
      </c>
      <c r="AQ1122" t="s">
        <v>123</v>
      </c>
      <c r="AR1122" t="b">
        <f>ISNUMBER(SEARCH('Consulta Por Puntos Baloto'!$E$5,B1122,1))</f>
        <v>0</v>
      </c>
      <c r="AS1122">
        <f t="shared" si="34"/>
        <v>35</v>
      </c>
      <c r="AT1122" t="str">
        <f t="shared" si="35"/>
        <v>Punto red</v>
      </c>
    </row>
    <row r="1123" spans="1:46">
      <c r="A1123" t="s">
        <v>6744</v>
      </c>
      <c r="B1123" t="s">
        <v>6745</v>
      </c>
      <c r="C1123" s="18">
        <v>13.768223065300001</v>
      </c>
      <c r="D1123" t="s">
        <v>4084</v>
      </c>
      <c r="E1123" t="s">
        <v>4053</v>
      </c>
      <c r="F1123" t="s">
        <v>4085</v>
      </c>
      <c r="G1123" s="18">
        <v>13.504115515100001</v>
      </c>
      <c r="H1123" t="s">
        <v>64</v>
      </c>
      <c r="I1123" t="s">
        <v>4055</v>
      </c>
      <c r="J1123" t="s">
        <v>4086</v>
      </c>
      <c r="K1123" s="18">
        <v>22.8697987587</v>
      </c>
      <c r="L1123" t="s">
        <v>64</v>
      </c>
      <c r="M1123" t="s">
        <v>223</v>
      </c>
      <c r="N1123" t="s">
        <v>4070</v>
      </c>
      <c r="O1123" s="18">
        <v>15.967117095800001</v>
      </c>
      <c r="P1123" t="s">
        <v>4052</v>
      </c>
      <c r="Q1123" t="s">
        <v>4053</v>
      </c>
      <c r="R1123" t="s">
        <v>4054</v>
      </c>
      <c r="S1123" s="18">
        <v>31.5674614345</v>
      </c>
      <c r="T1123" t="s">
        <v>227</v>
      </c>
      <c r="U1123" t="s">
        <v>228</v>
      </c>
      <c r="V1123" t="s">
        <v>229</v>
      </c>
      <c r="W1123" s="18">
        <v>13.5473776558</v>
      </c>
      <c r="X1123" t="s">
        <v>64</v>
      </c>
      <c r="Y1123" t="s">
        <v>4055</v>
      </c>
      <c r="Z1123" t="s">
        <v>4056</v>
      </c>
      <c r="AA1123" s="18">
        <v>22.099657279599999</v>
      </c>
      <c r="AB1123" t="s">
        <v>4088</v>
      </c>
      <c r="AC1123" t="s">
        <v>220</v>
      </c>
      <c r="AD1123" t="s">
        <v>4089</v>
      </c>
      <c r="AE1123" s="18">
        <v>1.5382970000000001E-3</v>
      </c>
      <c r="AF1123" t="s">
        <v>6746</v>
      </c>
      <c r="AG1123" t="s">
        <v>6747</v>
      </c>
      <c r="AH1123" t="s">
        <v>6748</v>
      </c>
      <c r="AI1123" s="18">
        <v>12.303243434500001</v>
      </c>
      <c r="AJ1123" t="s">
        <v>6749</v>
      </c>
      <c r="AK1123" t="s">
        <v>4053</v>
      </c>
      <c r="AL1123" t="s">
        <v>6750</v>
      </c>
      <c r="AM1123" t="s">
        <v>6746</v>
      </c>
      <c r="AN1123" t="s">
        <v>6747</v>
      </c>
      <c r="AO1123" t="s">
        <v>6748</v>
      </c>
      <c r="AP1123" s="18">
        <v>1.5382970000000001E-3</v>
      </c>
      <c r="AQ1123" t="s">
        <v>123</v>
      </c>
      <c r="AR1123" t="b">
        <f>ISNUMBER(SEARCH('Consulta Por Puntos Baloto'!$E$5,B1123,1))</f>
        <v>0</v>
      </c>
      <c r="AS1123">
        <f t="shared" si="34"/>
        <v>31</v>
      </c>
      <c r="AT1123" t="str">
        <f t="shared" si="35"/>
        <v>Punto pago</v>
      </c>
    </row>
    <row r="1124" spans="1:46">
      <c r="A1124" t="s">
        <v>6751</v>
      </c>
      <c r="B1124" t="s">
        <v>6752</v>
      </c>
      <c r="C1124" s="18">
        <v>10.735498958100001</v>
      </c>
      <c r="D1124" t="s">
        <v>4913</v>
      </c>
      <c r="E1124" t="s">
        <v>4914</v>
      </c>
      <c r="F1124" t="s">
        <v>4915</v>
      </c>
      <c r="G1124" s="18">
        <v>153.7381853718</v>
      </c>
      <c r="H1124" t="s">
        <v>64</v>
      </c>
      <c r="I1124" t="s">
        <v>4073</v>
      </c>
      <c r="J1124" t="s">
        <v>4074</v>
      </c>
      <c r="K1124" s="18">
        <v>191.97754978059999</v>
      </c>
      <c r="L1124" t="s">
        <v>64</v>
      </c>
      <c r="M1124" t="s">
        <v>3993</v>
      </c>
      <c r="N1124" t="s">
        <v>3995</v>
      </c>
      <c r="O1124" s="18">
        <v>189.51686525310001</v>
      </c>
      <c r="P1124" t="s">
        <v>3996</v>
      </c>
      <c r="Q1124" t="s">
        <v>3991</v>
      </c>
      <c r="R1124" t="s">
        <v>3997</v>
      </c>
      <c r="S1124" s="18">
        <v>224.51619801230001</v>
      </c>
      <c r="T1124" t="s">
        <v>85</v>
      </c>
      <c r="U1124" t="s">
        <v>86</v>
      </c>
      <c r="V1124" t="s">
        <v>87</v>
      </c>
      <c r="W1124" s="18">
        <v>153.6958388999</v>
      </c>
      <c r="X1124" t="s">
        <v>64</v>
      </c>
      <c r="Y1124" t="s">
        <v>4073</v>
      </c>
      <c r="Z1124" t="s">
        <v>4074</v>
      </c>
      <c r="AA1124" s="18">
        <v>190.7401107741</v>
      </c>
      <c r="AB1124" t="s">
        <v>4000</v>
      </c>
      <c r="AC1124" t="s">
        <v>3991</v>
      </c>
      <c r="AD1124" t="s">
        <v>4001</v>
      </c>
      <c r="AE1124" s="18">
        <v>1.0304447600000001E-2</v>
      </c>
      <c r="AF1124" t="s">
        <v>6753</v>
      </c>
      <c r="AG1124" t="s">
        <v>6754</v>
      </c>
      <c r="AH1124" t="s">
        <v>6755</v>
      </c>
      <c r="AI1124" s="18">
        <v>9.1532740200000004E-2</v>
      </c>
      <c r="AJ1124" t="s">
        <v>6756</v>
      </c>
      <c r="AK1124" t="s">
        <v>6757</v>
      </c>
      <c r="AL1124" t="s">
        <v>6758</v>
      </c>
      <c r="AM1124" t="s">
        <v>6753</v>
      </c>
      <c r="AN1124" t="s">
        <v>6754</v>
      </c>
      <c r="AO1124" t="s">
        <v>6755</v>
      </c>
      <c r="AP1124" s="18">
        <v>1.0304447600000001E-2</v>
      </c>
      <c r="AQ1124" t="s">
        <v>123</v>
      </c>
      <c r="AR1124" t="b">
        <f>ISNUMBER(SEARCH('Consulta Por Puntos Baloto'!$E$5,B1124,1))</f>
        <v>0</v>
      </c>
      <c r="AS1124">
        <f t="shared" si="34"/>
        <v>31</v>
      </c>
      <c r="AT1124" t="str">
        <f t="shared" si="35"/>
        <v>Punto pago</v>
      </c>
    </row>
    <row r="1125" spans="1:46">
      <c r="A1125" t="s">
        <v>6759</v>
      </c>
      <c r="B1125" t="s">
        <v>6760</v>
      </c>
      <c r="C1125" s="18">
        <v>17.122262339500001</v>
      </c>
      <c r="D1125" t="s">
        <v>4512</v>
      </c>
      <c r="E1125" t="s">
        <v>297</v>
      </c>
      <c r="F1125" t="s">
        <v>4513</v>
      </c>
      <c r="G1125" s="18">
        <v>1.2575569944</v>
      </c>
      <c r="H1125" t="s">
        <v>64</v>
      </c>
      <c r="I1125" t="s">
        <v>4514</v>
      </c>
      <c r="J1125" t="s">
        <v>4515</v>
      </c>
      <c r="K1125" s="18">
        <v>1.2575569944</v>
      </c>
      <c r="L1125" t="s">
        <v>64</v>
      </c>
      <c r="M1125" t="s">
        <v>4514</v>
      </c>
      <c r="N1125" t="s">
        <v>4515</v>
      </c>
      <c r="O1125" s="18">
        <v>0.34035299549999998</v>
      </c>
      <c r="P1125" t="s">
        <v>4516</v>
      </c>
      <c r="Q1125" t="s">
        <v>4517</v>
      </c>
      <c r="R1125" t="s">
        <v>4518</v>
      </c>
      <c r="S1125" s="18">
        <v>157.43109252900001</v>
      </c>
      <c r="T1125" t="s">
        <v>85</v>
      </c>
      <c r="U1125" t="s">
        <v>86</v>
      </c>
      <c r="V1125" t="s">
        <v>87</v>
      </c>
      <c r="W1125" s="18">
        <v>72.209901735000003</v>
      </c>
      <c r="X1125" t="s">
        <v>64</v>
      </c>
      <c r="Y1125" t="s">
        <v>4519</v>
      </c>
      <c r="Z1125" t="s">
        <v>4520</v>
      </c>
      <c r="AA1125" s="18">
        <v>52.270133478299996</v>
      </c>
      <c r="AB1125" t="s">
        <v>300</v>
      </c>
      <c r="AC1125" t="s">
        <v>301</v>
      </c>
      <c r="AD1125" t="s">
        <v>302</v>
      </c>
      <c r="AE1125" s="18">
        <v>0.43235711809999999</v>
      </c>
      <c r="AF1125" t="s">
        <v>4521</v>
      </c>
      <c r="AG1125" t="s">
        <v>4517</v>
      </c>
      <c r="AH1125" t="s">
        <v>4522</v>
      </c>
      <c r="AI1125" s="18">
        <v>1.1555454099999999E-2</v>
      </c>
      <c r="AJ1125" t="s">
        <v>6761</v>
      </c>
      <c r="AK1125" t="s">
        <v>4517</v>
      </c>
      <c r="AL1125" t="s">
        <v>6762</v>
      </c>
      <c r="AM1125" t="s">
        <v>6761</v>
      </c>
      <c r="AN1125" t="s">
        <v>4517</v>
      </c>
      <c r="AO1125" t="s">
        <v>6762</v>
      </c>
      <c r="AP1125" s="18">
        <v>1.1555454099999999E-2</v>
      </c>
      <c r="AQ1125" t="s">
        <v>4218</v>
      </c>
      <c r="AR1125" t="b">
        <f>ISNUMBER(SEARCH('Consulta Por Puntos Baloto'!$E$5,B1125,1))</f>
        <v>0</v>
      </c>
      <c r="AS1125">
        <f t="shared" si="34"/>
        <v>35</v>
      </c>
      <c r="AT1125" t="str">
        <f t="shared" si="35"/>
        <v>Punto red</v>
      </c>
    </row>
    <row r="1126" spans="1:46">
      <c r="A1126" t="s">
        <v>6763</v>
      </c>
      <c r="B1126" t="s">
        <v>6764</v>
      </c>
      <c r="C1126" s="18">
        <v>24.748936281700001</v>
      </c>
      <c r="D1126" t="s">
        <v>82</v>
      </c>
      <c r="E1126" t="s">
        <v>83</v>
      </c>
      <c r="F1126" t="s">
        <v>84</v>
      </c>
      <c r="G1126" s="18">
        <v>23.7724573363</v>
      </c>
      <c r="H1126" t="s">
        <v>4582</v>
      </c>
      <c r="I1126" t="s">
        <v>86</v>
      </c>
      <c r="J1126" t="s">
        <v>4583</v>
      </c>
      <c r="K1126" s="18">
        <v>23.873229375200001</v>
      </c>
      <c r="L1126" t="s">
        <v>64</v>
      </c>
      <c r="M1126" t="s">
        <v>86</v>
      </c>
      <c r="N1126" t="s">
        <v>402</v>
      </c>
      <c r="O1126" s="18">
        <v>23.873229375200001</v>
      </c>
      <c r="P1126" t="s">
        <v>403</v>
      </c>
      <c r="Q1126" t="s">
        <v>83</v>
      </c>
      <c r="R1126" t="s">
        <v>404</v>
      </c>
      <c r="S1126" s="18">
        <v>24.743926183500001</v>
      </c>
      <c r="T1126" t="s">
        <v>85</v>
      </c>
      <c r="U1126" t="s">
        <v>86</v>
      </c>
      <c r="V1126" t="s">
        <v>87</v>
      </c>
      <c r="W1126" s="18">
        <v>24.743926183500001</v>
      </c>
      <c r="X1126" t="s">
        <v>64</v>
      </c>
      <c r="Y1126" t="s">
        <v>91</v>
      </c>
      <c r="Z1126" t="s">
        <v>92</v>
      </c>
      <c r="AA1126" s="18">
        <v>24.743926183500001</v>
      </c>
      <c r="AB1126" t="s">
        <v>93</v>
      </c>
      <c r="AC1126" t="s">
        <v>83</v>
      </c>
      <c r="AD1126" t="s">
        <v>94</v>
      </c>
      <c r="AE1126" s="18">
        <v>14.411341412000001</v>
      </c>
      <c r="AF1126" t="s">
        <v>6765</v>
      </c>
      <c r="AG1126" t="s">
        <v>6766</v>
      </c>
      <c r="AH1126" t="s">
        <v>6767</v>
      </c>
      <c r="AI1126" s="18">
        <v>6.2322881900000002E-2</v>
      </c>
      <c r="AJ1126" t="s">
        <v>6768</v>
      </c>
      <c r="AK1126" t="s">
        <v>6769</v>
      </c>
      <c r="AL1126" t="s">
        <v>6770</v>
      </c>
      <c r="AM1126" t="s">
        <v>6768</v>
      </c>
      <c r="AN1126" t="s">
        <v>6769</v>
      </c>
      <c r="AO1126" t="s">
        <v>6770</v>
      </c>
      <c r="AP1126" s="18">
        <v>6.2322881900000002E-2</v>
      </c>
      <c r="AQ1126" t="s">
        <v>123</v>
      </c>
      <c r="AR1126" t="b">
        <f>ISNUMBER(SEARCH('Consulta Por Puntos Baloto'!$E$5,B1126,1))</f>
        <v>0</v>
      </c>
      <c r="AS1126">
        <f t="shared" si="34"/>
        <v>35</v>
      </c>
      <c r="AT1126" t="str">
        <f t="shared" si="35"/>
        <v>Punto red</v>
      </c>
    </row>
    <row r="1127" spans="1:46">
      <c r="A1127" t="s">
        <v>6771</v>
      </c>
      <c r="B1127" t="s">
        <v>6772</v>
      </c>
      <c r="C1127" s="18">
        <v>0.27714724819999997</v>
      </c>
      <c r="D1127" t="s">
        <v>239</v>
      </c>
      <c r="E1127" t="s">
        <v>62</v>
      </c>
      <c r="F1127" t="s">
        <v>240</v>
      </c>
      <c r="G1127" s="18">
        <v>0.26183479609999999</v>
      </c>
      <c r="H1127" t="s">
        <v>71</v>
      </c>
      <c r="I1127" t="s">
        <v>65</v>
      </c>
      <c r="J1127" t="s">
        <v>72</v>
      </c>
      <c r="K1127" s="18">
        <v>2.3841552282</v>
      </c>
      <c r="L1127" t="s">
        <v>241</v>
      </c>
      <c r="M1127" t="s">
        <v>65</v>
      </c>
      <c r="N1127" t="s">
        <v>242</v>
      </c>
      <c r="O1127" s="18">
        <v>8.6923572350999994</v>
      </c>
      <c r="P1127" t="s">
        <v>67</v>
      </c>
      <c r="Q1127" t="s">
        <v>62</v>
      </c>
      <c r="R1127" t="s">
        <v>68</v>
      </c>
      <c r="S1127" s="18">
        <v>4.0574038801999999</v>
      </c>
      <c r="T1127" t="s">
        <v>69</v>
      </c>
      <c r="U1127" t="s">
        <v>65</v>
      </c>
      <c r="V1127" t="s">
        <v>70</v>
      </c>
      <c r="W1127" s="18">
        <v>0.26840999879999999</v>
      </c>
      <c r="X1127" t="s">
        <v>71</v>
      </c>
      <c r="Y1127" t="s">
        <v>65</v>
      </c>
      <c r="Z1127" t="s">
        <v>72</v>
      </c>
      <c r="AA1127" s="18">
        <v>0.2613171393</v>
      </c>
      <c r="AB1127" t="s">
        <v>243</v>
      </c>
      <c r="AC1127" t="s">
        <v>62</v>
      </c>
      <c r="AD1127" t="s">
        <v>244</v>
      </c>
      <c r="AE1127" s="18">
        <v>2.25389912E-2</v>
      </c>
      <c r="AF1127" t="s">
        <v>6773</v>
      </c>
      <c r="AG1127" t="s">
        <v>62</v>
      </c>
      <c r="AH1127" t="s">
        <v>6774</v>
      </c>
      <c r="AI1127" s="18">
        <v>0.13026655200000001</v>
      </c>
      <c r="AJ1127" t="s">
        <v>6775</v>
      </c>
      <c r="AK1127" t="s">
        <v>62</v>
      </c>
      <c r="AL1127" t="s">
        <v>6776</v>
      </c>
      <c r="AM1127" t="s">
        <v>6773</v>
      </c>
      <c r="AN1127" t="s">
        <v>62</v>
      </c>
      <c r="AO1127" t="s">
        <v>6774</v>
      </c>
      <c r="AP1127" s="18">
        <v>2.25389912E-2</v>
      </c>
      <c r="AQ1127" t="s">
        <v>123</v>
      </c>
      <c r="AR1127" t="b">
        <f>ISNUMBER(SEARCH('Consulta Por Puntos Baloto'!$E$5,B1127,1))</f>
        <v>0</v>
      </c>
      <c r="AS1127">
        <f t="shared" si="34"/>
        <v>31</v>
      </c>
      <c r="AT1127" t="str">
        <f t="shared" si="35"/>
        <v>Punto pago</v>
      </c>
    </row>
    <row r="1128" spans="1:46">
      <c r="A1128" t="s">
        <v>6777</v>
      </c>
      <c r="B1128" t="s">
        <v>6778</v>
      </c>
      <c r="C1128" s="18">
        <v>62.793324942799998</v>
      </c>
      <c r="D1128" t="s">
        <v>3990</v>
      </c>
      <c r="E1128" t="s">
        <v>3991</v>
      </c>
      <c r="F1128" t="s">
        <v>3992</v>
      </c>
      <c r="G1128" s="18">
        <v>63.1049828194</v>
      </c>
      <c r="H1128" t="s">
        <v>64</v>
      </c>
      <c r="I1128" t="s">
        <v>3993</v>
      </c>
      <c r="J1128" t="s">
        <v>3995</v>
      </c>
      <c r="K1128" s="18">
        <v>63.1049828194</v>
      </c>
      <c r="L1128" t="s">
        <v>64</v>
      </c>
      <c r="M1128" t="s">
        <v>3993</v>
      </c>
      <c r="N1128" t="s">
        <v>3995</v>
      </c>
      <c r="O1128" s="18">
        <v>64.0299583133</v>
      </c>
      <c r="P1128" t="s">
        <v>3996</v>
      </c>
      <c r="Q1128" t="s">
        <v>3991</v>
      </c>
      <c r="R1128" t="s">
        <v>3997</v>
      </c>
      <c r="S1128" s="18">
        <v>416.85658681659999</v>
      </c>
      <c r="T1128" t="s">
        <v>85</v>
      </c>
      <c r="U1128" t="s">
        <v>86</v>
      </c>
      <c r="V1128" t="s">
        <v>87</v>
      </c>
      <c r="W1128" s="18">
        <v>152.8740528642</v>
      </c>
      <c r="X1128" t="s">
        <v>64</v>
      </c>
      <c r="Y1128" t="s">
        <v>3998</v>
      </c>
      <c r="Z1128" t="s">
        <v>3999</v>
      </c>
      <c r="AA1128" s="18">
        <v>63.347245087200001</v>
      </c>
      <c r="AB1128" t="s">
        <v>4000</v>
      </c>
      <c r="AC1128" t="s">
        <v>3991</v>
      </c>
      <c r="AD1128" t="s">
        <v>4001</v>
      </c>
      <c r="AE1128" s="18">
        <v>2.0500105099999999E-2</v>
      </c>
      <c r="AF1128" t="s">
        <v>6779</v>
      </c>
      <c r="AG1128" t="s">
        <v>5280</v>
      </c>
      <c r="AH1128" t="s">
        <v>6780</v>
      </c>
      <c r="AI1128" s="18">
        <v>3.8564678999999998E-2</v>
      </c>
      <c r="AJ1128" t="s">
        <v>5282</v>
      </c>
      <c r="AK1128" t="s">
        <v>5280</v>
      </c>
      <c r="AL1128" t="s">
        <v>5283</v>
      </c>
      <c r="AM1128" t="s">
        <v>6779</v>
      </c>
      <c r="AN1128" t="s">
        <v>5280</v>
      </c>
      <c r="AO1128" t="s">
        <v>6780</v>
      </c>
      <c r="AP1128" s="18">
        <v>2.0500105099999999E-2</v>
      </c>
      <c r="AQ1128" t="s">
        <v>123</v>
      </c>
      <c r="AR1128" t="b">
        <f>ISNUMBER(SEARCH('Consulta Por Puntos Baloto'!$E$5,B1128,1))</f>
        <v>0</v>
      </c>
      <c r="AS1128">
        <f t="shared" si="34"/>
        <v>31</v>
      </c>
      <c r="AT1128" t="str">
        <f t="shared" si="35"/>
        <v>Punto pago</v>
      </c>
    </row>
    <row r="1129" spans="1:46">
      <c r="A1129" t="s">
        <v>6781</v>
      </c>
      <c r="B1129" t="s">
        <v>6782</v>
      </c>
      <c r="C1129" s="18">
        <v>62.836942768900002</v>
      </c>
      <c r="D1129" t="s">
        <v>3990</v>
      </c>
      <c r="E1129" t="s">
        <v>3991</v>
      </c>
      <c r="F1129" t="s">
        <v>3992</v>
      </c>
      <c r="G1129" s="18">
        <v>63.152182650199997</v>
      </c>
      <c r="H1129" t="s">
        <v>64</v>
      </c>
      <c r="I1129" t="s">
        <v>3993</v>
      </c>
      <c r="J1129" t="s">
        <v>3995</v>
      </c>
      <c r="K1129" s="18">
        <v>63.152182650199997</v>
      </c>
      <c r="L1129" t="s">
        <v>64</v>
      </c>
      <c r="M1129" t="s">
        <v>3993</v>
      </c>
      <c r="N1129" t="s">
        <v>3995</v>
      </c>
      <c r="O1129" s="18">
        <v>64.071527506099997</v>
      </c>
      <c r="P1129" t="s">
        <v>3996</v>
      </c>
      <c r="Q1129" t="s">
        <v>3991</v>
      </c>
      <c r="R1129" t="s">
        <v>3997</v>
      </c>
      <c r="S1129" s="18">
        <v>416.84590279920002</v>
      </c>
      <c r="T1129" t="s">
        <v>85</v>
      </c>
      <c r="U1129" t="s">
        <v>86</v>
      </c>
      <c r="V1129" t="s">
        <v>87</v>
      </c>
      <c r="W1129" s="18">
        <v>152.95560147239999</v>
      </c>
      <c r="X1129" t="s">
        <v>64</v>
      </c>
      <c r="Y1129" t="s">
        <v>3998</v>
      </c>
      <c r="Z1129" t="s">
        <v>3999</v>
      </c>
      <c r="AA1129" s="18">
        <v>63.391093738800002</v>
      </c>
      <c r="AB1129" t="s">
        <v>4000</v>
      </c>
      <c r="AC1129" t="s">
        <v>3991</v>
      </c>
      <c r="AD1129" t="s">
        <v>4001</v>
      </c>
      <c r="AE1129" s="18">
        <v>8.3136874999999999E-3</v>
      </c>
      <c r="AF1129" t="s">
        <v>6783</v>
      </c>
      <c r="AG1129" t="s">
        <v>5280</v>
      </c>
      <c r="AH1129" t="s">
        <v>6784</v>
      </c>
      <c r="AI1129" s="18">
        <v>2.7254834299999999E-2</v>
      </c>
      <c r="AJ1129" t="s">
        <v>6785</v>
      </c>
      <c r="AK1129" t="s">
        <v>5280</v>
      </c>
      <c r="AL1129" t="s">
        <v>6786</v>
      </c>
      <c r="AM1129" t="s">
        <v>6783</v>
      </c>
      <c r="AN1129" t="s">
        <v>5280</v>
      </c>
      <c r="AO1129" t="s">
        <v>6784</v>
      </c>
      <c r="AP1129" s="18">
        <v>8.3136874999999999E-3</v>
      </c>
      <c r="AQ1129" t="s">
        <v>123</v>
      </c>
      <c r="AR1129" t="b">
        <f>ISNUMBER(SEARCH('Consulta Por Puntos Baloto'!$E$5,B1129,1))</f>
        <v>0</v>
      </c>
      <c r="AS1129">
        <f t="shared" si="34"/>
        <v>31</v>
      </c>
      <c r="AT1129" t="str">
        <f t="shared" si="35"/>
        <v>Punto pago</v>
      </c>
    </row>
    <row r="1130" spans="1:46">
      <c r="A1130" t="s">
        <v>6787</v>
      </c>
      <c r="B1130" t="s">
        <v>6788</v>
      </c>
      <c r="C1130" s="18">
        <v>29.763789450899999</v>
      </c>
      <c r="D1130" t="s">
        <v>4165</v>
      </c>
      <c r="E1130" t="s">
        <v>4166</v>
      </c>
      <c r="F1130" t="s">
        <v>4167</v>
      </c>
      <c r="G1130" s="18">
        <v>131.3291926057</v>
      </c>
      <c r="H1130" t="s">
        <v>4168</v>
      </c>
      <c r="I1130" t="s">
        <v>4169</v>
      </c>
      <c r="J1130" t="s">
        <v>4170</v>
      </c>
      <c r="K1130" s="18">
        <v>140.05898426089999</v>
      </c>
      <c r="L1130" t="s">
        <v>64</v>
      </c>
      <c r="M1130" t="s">
        <v>187</v>
      </c>
      <c r="N1130" t="s">
        <v>189</v>
      </c>
      <c r="O1130" s="18">
        <v>139.86757062390001</v>
      </c>
      <c r="P1130" t="s">
        <v>190</v>
      </c>
      <c r="Q1130" t="s">
        <v>191</v>
      </c>
      <c r="R1130" t="s">
        <v>192</v>
      </c>
      <c r="S1130" s="18">
        <v>142.00185394659999</v>
      </c>
      <c r="T1130" t="s">
        <v>85</v>
      </c>
      <c r="U1130" t="s">
        <v>86</v>
      </c>
      <c r="V1130" t="s">
        <v>87</v>
      </c>
      <c r="W1130" s="18">
        <v>133.15121066859999</v>
      </c>
      <c r="X1130" t="s">
        <v>64</v>
      </c>
      <c r="Y1130" t="s">
        <v>4169</v>
      </c>
      <c r="Z1130" t="s">
        <v>4171</v>
      </c>
      <c r="AA1130" s="18">
        <v>131.3363088106</v>
      </c>
      <c r="AB1130" t="s">
        <v>4168</v>
      </c>
      <c r="AC1130" t="s">
        <v>4172</v>
      </c>
      <c r="AD1130" t="s">
        <v>4173</v>
      </c>
      <c r="AE1130" s="18">
        <v>0.2273358734</v>
      </c>
      <c r="AF1130" t="s">
        <v>4174</v>
      </c>
      <c r="AG1130" t="s">
        <v>4175</v>
      </c>
      <c r="AH1130" t="s">
        <v>4176</v>
      </c>
      <c r="AI1130" s="18">
        <v>0.2081021193</v>
      </c>
      <c r="AJ1130" t="s">
        <v>4177</v>
      </c>
      <c r="AK1130" t="s">
        <v>4175</v>
      </c>
      <c r="AL1130" t="s">
        <v>4178</v>
      </c>
      <c r="AM1130" t="s">
        <v>4177</v>
      </c>
      <c r="AN1130" t="s">
        <v>4175</v>
      </c>
      <c r="AO1130" t="s">
        <v>4178</v>
      </c>
      <c r="AP1130" s="18">
        <v>0.2081021193</v>
      </c>
      <c r="AQ1130" t="s">
        <v>123</v>
      </c>
      <c r="AR1130" t="b">
        <f>ISNUMBER(SEARCH('Consulta Por Puntos Baloto'!$E$5,B1130,1))</f>
        <v>0</v>
      </c>
      <c r="AS1130">
        <f t="shared" si="34"/>
        <v>35</v>
      </c>
      <c r="AT1130" t="str">
        <f t="shared" si="35"/>
        <v>Punto red</v>
      </c>
    </row>
    <row r="1131" spans="1:46">
      <c r="A1131" t="s">
        <v>6789</v>
      </c>
      <c r="B1131" t="s">
        <v>6790</v>
      </c>
      <c r="C1131" s="18">
        <v>4.4271414397999997</v>
      </c>
      <c r="D1131" t="s">
        <v>150</v>
      </c>
      <c r="E1131" t="s">
        <v>151</v>
      </c>
      <c r="F1131" t="s">
        <v>152</v>
      </c>
      <c r="G1131" s="18">
        <v>8.8809234400000006E-2</v>
      </c>
      <c r="H1131" t="s">
        <v>64</v>
      </c>
      <c r="I1131" t="s">
        <v>154</v>
      </c>
      <c r="J1131" t="s">
        <v>156</v>
      </c>
      <c r="K1131" s="18">
        <v>8.3397270499999995E-2</v>
      </c>
      <c r="L1131" t="s">
        <v>64</v>
      </c>
      <c r="M1131" t="s">
        <v>154</v>
      </c>
      <c r="N1131" t="s">
        <v>156</v>
      </c>
      <c r="O1131" s="18">
        <v>0</v>
      </c>
      <c r="P1131" t="s">
        <v>157</v>
      </c>
      <c r="Q1131" t="s">
        <v>151</v>
      </c>
      <c r="R1131" t="s">
        <v>158</v>
      </c>
      <c r="S1131" s="18">
        <v>112.0677143389</v>
      </c>
      <c r="T1131" t="s">
        <v>111</v>
      </c>
      <c r="U1131" t="s">
        <v>112</v>
      </c>
      <c r="V1131" t="s">
        <v>113</v>
      </c>
      <c r="W1131" s="18">
        <v>1.4803786920999999</v>
      </c>
      <c r="X1131" t="s">
        <v>64</v>
      </c>
      <c r="Y1131" t="s">
        <v>154</v>
      </c>
      <c r="Z1131" t="s">
        <v>159</v>
      </c>
      <c r="AA1131" s="18">
        <v>1.187849433</v>
      </c>
      <c r="AB1131" s="19" t="s">
        <v>899</v>
      </c>
      <c r="AC1131" t="s">
        <v>151</v>
      </c>
      <c r="AD1131" t="s">
        <v>900</v>
      </c>
      <c r="AE1131" s="18">
        <v>0.1305346567</v>
      </c>
      <c r="AF1131" t="s">
        <v>6791</v>
      </c>
      <c r="AG1131" t="s">
        <v>4535</v>
      </c>
      <c r="AH1131" t="s">
        <v>6792</v>
      </c>
      <c r="AI1131" s="18">
        <v>0.1052318652</v>
      </c>
      <c r="AJ1131" t="s">
        <v>903</v>
      </c>
      <c r="AK1131" t="s">
        <v>151</v>
      </c>
      <c r="AL1131" t="s">
        <v>6793</v>
      </c>
      <c r="AM1131" t="s">
        <v>157</v>
      </c>
      <c r="AN1131" t="s">
        <v>151</v>
      </c>
      <c r="AO1131" t="s">
        <v>158</v>
      </c>
      <c r="AP1131" s="18">
        <v>0</v>
      </c>
      <c r="AQ1131" t="s">
        <v>123</v>
      </c>
      <c r="AR1131" t="b">
        <f>ISNUMBER(SEARCH('Consulta Por Puntos Baloto'!$E$5,B1131,1))</f>
        <v>0</v>
      </c>
      <c r="AS1131">
        <f t="shared" si="34"/>
        <v>15</v>
      </c>
      <c r="AT1131" t="str">
        <f t="shared" si="35"/>
        <v>Punto Cencosud</v>
      </c>
    </row>
    <row r="1132" spans="1:46">
      <c r="A1132" t="s">
        <v>6794</v>
      </c>
      <c r="B1132" t="s">
        <v>6795</v>
      </c>
      <c r="C1132" s="18">
        <v>0.92884567650000005</v>
      </c>
      <c r="D1132" t="s">
        <v>541</v>
      </c>
      <c r="E1132" t="s">
        <v>128</v>
      </c>
      <c r="F1132" t="s">
        <v>542</v>
      </c>
      <c r="G1132" s="18">
        <v>1.1366379079</v>
      </c>
      <c r="H1132" t="s">
        <v>64</v>
      </c>
      <c r="I1132" t="s">
        <v>130</v>
      </c>
      <c r="J1132" t="s">
        <v>370</v>
      </c>
      <c r="K1132" s="18">
        <v>1.1366379079</v>
      </c>
      <c r="L1132" t="s">
        <v>64</v>
      </c>
      <c r="M1132" t="s">
        <v>130</v>
      </c>
      <c r="N1132" t="s">
        <v>370</v>
      </c>
      <c r="O1132" s="18">
        <v>2.6833571190000001</v>
      </c>
      <c r="P1132" t="s">
        <v>133</v>
      </c>
      <c r="Q1132" t="s">
        <v>134</v>
      </c>
      <c r="R1132" t="s">
        <v>135</v>
      </c>
      <c r="S1132" s="18">
        <v>3.1287846765</v>
      </c>
      <c r="T1132" t="s">
        <v>371</v>
      </c>
      <c r="U1132" t="s">
        <v>130</v>
      </c>
      <c r="V1132" t="s">
        <v>372</v>
      </c>
      <c r="W1132" s="18">
        <v>2.4351031052000001</v>
      </c>
      <c r="X1132" t="s">
        <v>64</v>
      </c>
      <c r="Y1132" t="s">
        <v>130</v>
      </c>
      <c r="Z1132" t="s">
        <v>569</v>
      </c>
      <c r="AA1132" s="18">
        <v>0.8763038434</v>
      </c>
      <c r="AB1132" t="s">
        <v>818</v>
      </c>
      <c r="AC1132" t="s">
        <v>128</v>
      </c>
      <c r="AD1132" t="s">
        <v>819</v>
      </c>
      <c r="AE1132" s="18">
        <v>0.3905576033</v>
      </c>
      <c r="AF1132" t="s">
        <v>935</v>
      </c>
      <c r="AG1132" t="s">
        <v>143</v>
      </c>
      <c r="AH1132" t="s">
        <v>936</v>
      </c>
      <c r="AI1132" s="18">
        <v>0.13995712799999999</v>
      </c>
      <c r="AJ1132" t="s">
        <v>2521</v>
      </c>
      <c r="AK1132" t="s">
        <v>134</v>
      </c>
      <c r="AL1132" t="s">
        <v>2522</v>
      </c>
      <c r="AM1132" t="s">
        <v>2521</v>
      </c>
      <c r="AN1132" t="s">
        <v>134</v>
      </c>
      <c r="AO1132" t="s">
        <v>2522</v>
      </c>
      <c r="AP1132" s="18">
        <v>0.13995712799999999</v>
      </c>
      <c r="AQ1132" t="s">
        <v>123</v>
      </c>
      <c r="AR1132" t="b">
        <f>ISNUMBER(SEARCH('Consulta Por Puntos Baloto'!$E$5,B1132,1))</f>
        <v>0</v>
      </c>
      <c r="AS1132">
        <f t="shared" si="34"/>
        <v>35</v>
      </c>
      <c r="AT1132" t="str">
        <f t="shared" si="35"/>
        <v>Punto red</v>
      </c>
    </row>
    <row r="1133" spans="1:46">
      <c r="A1133" t="s">
        <v>6796</v>
      </c>
      <c r="B1133" t="s">
        <v>6797</v>
      </c>
      <c r="C1133" s="18">
        <v>2.5360436699999999E-2</v>
      </c>
      <c r="D1133" t="s">
        <v>410</v>
      </c>
      <c r="E1133" t="s">
        <v>411</v>
      </c>
      <c r="F1133" t="s">
        <v>412</v>
      </c>
      <c r="G1133" s="18">
        <v>48.599142110099997</v>
      </c>
      <c r="H1133" t="s">
        <v>64</v>
      </c>
      <c r="I1133" t="s">
        <v>86</v>
      </c>
      <c r="J1133" t="s">
        <v>413</v>
      </c>
      <c r="K1133" s="18">
        <v>48.599142110099997</v>
      </c>
      <c r="L1133" t="s">
        <v>64</v>
      </c>
      <c r="M1133" t="s">
        <v>86</v>
      </c>
      <c r="N1133" t="s">
        <v>413</v>
      </c>
      <c r="O1133" s="18">
        <v>1.0963048E-3</v>
      </c>
      <c r="P1133" t="s">
        <v>414</v>
      </c>
      <c r="Q1133" t="s">
        <v>411</v>
      </c>
      <c r="R1133" t="s">
        <v>415</v>
      </c>
      <c r="S1133" s="18">
        <v>63.119318378599999</v>
      </c>
      <c r="T1133" t="s">
        <v>85</v>
      </c>
      <c r="U1133" t="s">
        <v>86</v>
      </c>
      <c r="V1133" t="s">
        <v>87</v>
      </c>
      <c r="W1133" s="18">
        <v>60.259931047800002</v>
      </c>
      <c r="X1133" t="s">
        <v>64</v>
      </c>
      <c r="Y1133" t="s">
        <v>86</v>
      </c>
      <c r="Z1133" t="s">
        <v>299</v>
      </c>
      <c r="AA1133" s="18">
        <v>60.267997013900001</v>
      </c>
      <c r="AB1133" s="19" t="s">
        <v>361</v>
      </c>
      <c r="AC1133" t="s">
        <v>83</v>
      </c>
      <c r="AD1133" s="19" t="s">
        <v>362</v>
      </c>
      <c r="AE1133" s="18">
        <v>3.3511974799999997E-2</v>
      </c>
      <c r="AF1133" t="s">
        <v>6798</v>
      </c>
      <c r="AG1133" t="s">
        <v>411</v>
      </c>
      <c r="AH1133" t="s">
        <v>6799</v>
      </c>
      <c r="AI1133" s="18">
        <v>3.0333051000000001E-3</v>
      </c>
      <c r="AJ1133" t="s">
        <v>6800</v>
      </c>
      <c r="AK1133" t="s">
        <v>411</v>
      </c>
      <c r="AL1133" t="s">
        <v>6801</v>
      </c>
      <c r="AM1133" t="s">
        <v>414</v>
      </c>
      <c r="AN1133" t="s">
        <v>411</v>
      </c>
      <c r="AO1133" t="s">
        <v>415</v>
      </c>
      <c r="AP1133" s="18">
        <v>1.0963048E-3</v>
      </c>
      <c r="AQ1133" t="s">
        <v>4882</v>
      </c>
      <c r="AR1133" t="b">
        <f>ISNUMBER(SEARCH('Consulta Por Puntos Baloto'!$E$5,B1133,1))</f>
        <v>0</v>
      </c>
      <c r="AS1133">
        <f t="shared" si="34"/>
        <v>15</v>
      </c>
      <c r="AT1133" t="str">
        <f t="shared" si="35"/>
        <v>Punto Cencosud</v>
      </c>
    </row>
    <row r="1134" spans="1:46">
      <c r="A1134" t="s">
        <v>6802</v>
      </c>
      <c r="B1134" t="s">
        <v>6803</v>
      </c>
      <c r="C1134" s="18">
        <v>0.79195493589999999</v>
      </c>
      <c r="D1134" t="s">
        <v>451</v>
      </c>
      <c r="E1134" t="s">
        <v>128</v>
      </c>
      <c r="F1134" t="s">
        <v>452</v>
      </c>
      <c r="G1134" s="18">
        <v>0.1947290233</v>
      </c>
      <c r="H1134" t="s">
        <v>64</v>
      </c>
      <c r="I1134" t="s">
        <v>130</v>
      </c>
      <c r="J1134" t="s">
        <v>569</v>
      </c>
      <c r="K1134" s="18">
        <v>0.7504919202</v>
      </c>
      <c r="L1134" t="s">
        <v>64</v>
      </c>
      <c r="M1134" t="s">
        <v>130</v>
      </c>
      <c r="N1134" t="s">
        <v>654</v>
      </c>
      <c r="O1134" s="18">
        <v>1.2080007855999999</v>
      </c>
      <c r="P1134" t="s">
        <v>453</v>
      </c>
      <c r="Q1134" t="s">
        <v>134</v>
      </c>
      <c r="R1134" t="s">
        <v>454</v>
      </c>
      <c r="S1134" s="18">
        <v>0.94954581680000005</v>
      </c>
      <c r="T1134" t="s">
        <v>136</v>
      </c>
      <c r="U1134" t="s">
        <v>130</v>
      </c>
      <c r="V1134" t="s">
        <v>137</v>
      </c>
      <c r="W1134" s="18">
        <v>0.1947290233</v>
      </c>
      <c r="X1134" t="s">
        <v>64</v>
      </c>
      <c r="Y1134" t="s">
        <v>130</v>
      </c>
      <c r="Z1134" t="s">
        <v>569</v>
      </c>
      <c r="AA1134" s="18">
        <v>0.76890470219999996</v>
      </c>
      <c r="AB1134" s="19" t="s">
        <v>455</v>
      </c>
      <c r="AC1134" t="s">
        <v>128</v>
      </c>
      <c r="AD1134" t="s">
        <v>456</v>
      </c>
      <c r="AE1134" s="18">
        <v>0.23635493190000001</v>
      </c>
      <c r="AF1134" t="s">
        <v>457</v>
      </c>
      <c r="AG1134" t="s">
        <v>143</v>
      </c>
      <c r="AH1134" t="s">
        <v>458</v>
      </c>
      <c r="AI1134" s="18">
        <v>8.1171635699999994E-2</v>
      </c>
      <c r="AJ1134" t="s">
        <v>925</v>
      </c>
      <c r="AK1134" t="s">
        <v>134</v>
      </c>
      <c r="AL1134" t="s">
        <v>926</v>
      </c>
      <c r="AM1134" t="s">
        <v>925</v>
      </c>
      <c r="AN1134" t="s">
        <v>134</v>
      </c>
      <c r="AO1134" t="s">
        <v>926</v>
      </c>
      <c r="AP1134" s="18">
        <v>8.1171635699999994E-2</v>
      </c>
      <c r="AQ1134" t="s">
        <v>123</v>
      </c>
      <c r="AR1134" t="b">
        <f>ISNUMBER(SEARCH('Consulta Por Puntos Baloto'!$E$5,B1134,1))</f>
        <v>0</v>
      </c>
      <c r="AS1134">
        <f t="shared" si="34"/>
        <v>35</v>
      </c>
      <c r="AT1134" t="str">
        <f t="shared" si="35"/>
        <v>Punto red</v>
      </c>
    </row>
    <row r="1135" spans="1:46">
      <c r="A1135" t="s">
        <v>6804</v>
      </c>
      <c r="B1135" t="s">
        <v>6805</v>
      </c>
      <c r="C1135" s="18">
        <v>5.7818098131999998</v>
      </c>
      <c r="D1135" t="s">
        <v>5270</v>
      </c>
      <c r="E1135" t="s">
        <v>4172</v>
      </c>
      <c r="F1135" t="s">
        <v>5271</v>
      </c>
      <c r="G1135" s="18">
        <v>5.7795955747000001</v>
      </c>
      <c r="H1135" t="s">
        <v>4168</v>
      </c>
      <c r="I1135" t="s">
        <v>4169</v>
      </c>
      <c r="J1135" t="s">
        <v>5409</v>
      </c>
      <c r="K1135" s="18">
        <v>104.7033471976</v>
      </c>
      <c r="L1135" t="s">
        <v>64</v>
      </c>
      <c r="M1135" t="s">
        <v>86</v>
      </c>
      <c r="N1135" t="s">
        <v>402</v>
      </c>
      <c r="O1135" s="18">
        <v>104.7033471976</v>
      </c>
      <c r="P1135" t="s">
        <v>403</v>
      </c>
      <c r="Q1135" t="s">
        <v>83</v>
      </c>
      <c r="R1135" t="s">
        <v>404</v>
      </c>
      <c r="S1135" s="18">
        <v>105.6837266588</v>
      </c>
      <c r="T1135" t="s">
        <v>85</v>
      </c>
      <c r="U1135" t="s">
        <v>86</v>
      </c>
      <c r="V1135" t="s">
        <v>87</v>
      </c>
      <c r="W1135" s="18">
        <v>6.3031243795999998</v>
      </c>
      <c r="X1135" t="s">
        <v>64</v>
      </c>
      <c r="Y1135" t="s">
        <v>4169</v>
      </c>
      <c r="Z1135" t="s">
        <v>4171</v>
      </c>
      <c r="AA1135" s="18">
        <v>5.7881196418999998</v>
      </c>
      <c r="AB1135" t="s">
        <v>4168</v>
      </c>
      <c r="AC1135" t="s">
        <v>4172</v>
      </c>
      <c r="AD1135" t="s">
        <v>4173</v>
      </c>
      <c r="AE1135" s="18">
        <v>1.5471162984</v>
      </c>
      <c r="AF1135" t="s">
        <v>6806</v>
      </c>
      <c r="AG1135" t="s">
        <v>6807</v>
      </c>
      <c r="AH1135" t="s">
        <v>6808</v>
      </c>
      <c r="AI1135" s="18">
        <v>9.4146345399999998E-2</v>
      </c>
      <c r="AJ1135" t="s">
        <v>6809</v>
      </c>
      <c r="AK1135" t="s">
        <v>6807</v>
      </c>
      <c r="AL1135" t="s">
        <v>6810</v>
      </c>
      <c r="AM1135" t="s">
        <v>6809</v>
      </c>
      <c r="AN1135" t="s">
        <v>6807</v>
      </c>
      <c r="AO1135" t="s">
        <v>6810</v>
      </c>
      <c r="AP1135" s="18">
        <v>9.4146345399999998E-2</v>
      </c>
      <c r="AQ1135" t="e">
        <v>#N/A</v>
      </c>
      <c r="AR1135" t="b">
        <f>ISNUMBER(SEARCH('Consulta Por Puntos Baloto'!$E$5,B1135,1))</f>
        <v>0</v>
      </c>
      <c r="AS1135">
        <f t="shared" si="34"/>
        <v>35</v>
      </c>
      <c r="AT1135" t="str">
        <f t="shared" si="35"/>
        <v>Punto red</v>
      </c>
    </row>
    <row r="1136" spans="1:46">
      <c r="A1136" t="s">
        <v>6811</v>
      </c>
      <c r="B1136" t="s">
        <v>6812</v>
      </c>
      <c r="C1136" s="18">
        <v>13.901075365100001</v>
      </c>
      <c r="D1136" t="s">
        <v>5132</v>
      </c>
      <c r="E1136" t="s">
        <v>5133</v>
      </c>
      <c r="F1136" t="s">
        <v>5134</v>
      </c>
      <c r="G1136" s="18">
        <v>50.382920416799998</v>
      </c>
      <c r="H1136" t="s">
        <v>64</v>
      </c>
      <c r="I1136" t="s">
        <v>4389</v>
      </c>
      <c r="J1136" t="s">
        <v>4390</v>
      </c>
      <c r="K1136" s="18">
        <v>89.288919419999999</v>
      </c>
      <c r="L1136" t="s">
        <v>64</v>
      </c>
      <c r="M1136" t="s">
        <v>343</v>
      </c>
      <c r="N1136" t="s">
        <v>344</v>
      </c>
      <c r="O1136" s="18">
        <v>50.409496217099999</v>
      </c>
      <c r="P1136" t="s">
        <v>4391</v>
      </c>
      <c r="Q1136" t="s">
        <v>4392</v>
      </c>
      <c r="R1136" t="s">
        <v>4393</v>
      </c>
      <c r="S1136" s="18">
        <v>109.5878492073</v>
      </c>
      <c r="T1136" t="s">
        <v>69</v>
      </c>
      <c r="U1136" t="s">
        <v>65</v>
      </c>
      <c r="V1136" t="s">
        <v>70</v>
      </c>
      <c r="W1136" s="18">
        <v>50.382920416799998</v>
      </c>
      <c r="X1136" t="s">
        <v>64</v>
      </c>
      <c r="Y1136" t="s">
        <v>4389</v>
      </c>
      <c r="Z1136" t="s">
        <v>4390</v>
      </c>
      <c r="AA1136" s="18">
        <v>60.651192703900001</v>
      </c>
      <c r="AB1136" t="s">
        <v>4899</v>
      </c>
      <c r="AC1136" t="s">
        <v>4900</v>
      </c>
      <c r="AD1136" t="s">
        <v>4901</v>
      </c>
      <c r="AE1136" s="18">
        <v>9.0582385516000006</v>
      </c>
      <c r="AF1136" t="s">
        <v>6813</v>
      </c>
      <c r="AG1136" t="s">
        <v>5975</v>
      </c>
      <c r="AH1136" t="s">
        <v>6814</v>
      </c>
      <c r="AI1136" s="18">
        <v>9.0627575783999994</v>
      </c>
      <c r="AJ1136" t="s">
        <v>5977</v>
      </c>
      <c r="AK1136" t="s">
        <v>5975</v>
      </c>
      <c r="AL1136" t="s">
        <v>5978</v>
      </c>
      <c r="AM1136" t="s">
        <v>6813</v>
      </c>
      <c r="AN1136" t="s">
        <v>5975</v>
      </c>
      <c r="AO1136" t="s">
        <v>6814</v>
      </c>
      <c r="AP1136" s="18">
        <v>9.0582385516000006</v>
      </c>
      <c r="AQ1136" t="s">
        <v>123</v>
      </c>
      <c r="AR1136" t="b">
        <f>ISNUMBER(SEARCH('Consulta Por Puntos Baloto'!$E$5,B1136,1))</f>
        <v>0</v>
      </c>
      <c r="AS1136">
        <f t="shared" si="34"/>
        <v>31</v>
      </c>
      <c r="AT1136" t="str">
        <f t="shared" si="35"/>
        <v>Punto pago</v>
      </c>
    </row>
    <row r="1137" spans="1:46">
      <c r="A1137" t="s">
        <v>6815</v>
      </c>
      <c r="B1137" t="s">
        <v>6816</v>
      </c>
      <c r="C1137" s="18">
        <v>59.3141814321</v>
      </c>
      <c r="D1137" t="s">
        <v>3692</v>
      </c>
      <c r="E1137" t="s">
        <v>3693</v>
      </c>
      <c r="F1137" t="s">
        <v>3694</v>
      </c>
      <c r="G1137" s="18">
        <v>89.288744558299996</v>
      </c>
      <c r="H1137" t="s">
        <v>64</v>
      </c>
      <c r="I1137" t="s">
        <v>4008</v>
      </c>
      <c r="J1137" t="s">
        <v>4009</v>
      </c>
      <c r="K1137" s="18">
        <v>89.508439405399997</v>
      </c>
      <c r="L1137" t="s">
        <v>4010</v>
      </c>
      <c r="M1137" t="s">
        <v>4008</v>
      </c>
      <c r="N1137" t="s">
        <v>4011</v>
      </c>
      <c r="O1137" s="18">
        <v>112.3875085161</v>
      </c>
      <c r="P1137" t="s">
        <v>225</v>
      </c>
      <c r="Q1137" t="s">
        <v>220</v>
      </c>
      <c r="R1137" t="s">
        <v>226</v>
      </c>
      <c r="S1137" s="18">
        <v>113.1491253368</v>
      </c>
      <c r="T1137" t="s">
        <v>227</v>
      </c>
      <c r="U1137" t="s">
        <v>228</v>
      </c>
      <c r="V1137" t="s">
        <v>229</v>
      </c>
      <c r="W1137" s="18">
        <v>111.0519547153</v>
      </c>
      <c r="X1137" t="s">
        <v>64</v>
      </c>
      <c r="Y1137" t="s">
        <v>228</v>
      </c>
      <c r="Z1137" t="s">
        <v>4012</v>
      </c>
      <c r="AA1137" s="18">
        <v>89.2799382006</v>
      </c>
      <c r="AB1137" s="19" t="s">
        <v>4013</v>
      </c>
      <c r="AC1137" t="s">
        <v>4014</v>
      </c>
      <c r="AD1137" t="s">
        <v>4015</v>
      </c>
      <c r="AE1137" s="18">
        <v>3.5320499499999998E-2</v>
      </c>
      <c r="AF1137" t="s">
        <v>6817</v>
      </c>
      <c r="AG1137" t="s">
        <v>4017</v>
      </c>
      <c r="AH1137" t="s">
        <v>6818</v>
      </c>
      <c r="AI1137" s="18">
        <v>2.54892291E-2</v>
      </c>
      <c r="AJ1137" t="s">
        <v>4019</v>
      </c>
      <c r="AK1137" t="s">
        <v>4020</v>
      </c>
      <c r="AL1137" t="s">
        <v>4021</v>
      </c>
      <c r="AM1137" t="s">
        <v>4019</v>
      </c>
      <c r="AN1137" t="s">
        <v>4020</v>
      </c>
      <c r="AO1137" t="s">
        <v>4021</v>
      </c>
      <c r="AP1137" s="18">
        <v>2.54892291E-2</v>
      </c>
      <c r="AQ1137" t="s">
        <v>123</v>
      </c>
      <c r="AR1137" t="b">
        <f>ISNUMBER(SEARCH('Consulta Por Puntos Baloto'!$E$5,B1137,1))</f>
        <v>0</v>
      </c>
      <c r="AS1137">
        <f t="shared" si="34"/>
        <v>35</v>
      </c>
      <c r="AT1137" t="str">
        <f t="shared" si="35"/>
        <v>Punto red</v>
      </c>
    </row>
    <row r="1138" spans="1:46">
      <c r="A1138" t="s">
        <v>6819</v>
      </c>
      <c r="B1138" t="s">
        <v>6820</v>
      </c>
      <c r="C1138" s="18">
        <v>8.1266467800000006E-2</v>
      </c>
      <c r="D1138" t="s">
        <v>410</v>
      </c>
      <c r="E1138" t="s">
        <v>411</v>
      </c>
      <c r="F1138" t="s">
        <v>412</v>
      </c>
      <c r="G1138" s="18">
        <v>48.526291917400002</v>
      </c>
      <c r="H1138" t="s">
        <v>64</v>
      </c>
      <c r="I1138" t="s">
        <v>86</v>
      </c>
      <c r="J1138" t="s">
        <v>413</v>
      </c>
      <c r="K1138" s="18">
        <v>48.526291917400002</v>
      </c>
      <c r="L1138" t="s">
        <v>64</v>
      </c>
      <c r="M1138" t="s">
        <v>86</v>
      </c>
      <c r="N1138" t="s">
        <v>413</v>
      </c>
      <c r="O1138" s="18">
        <v>6.0696489399999998E-2</v>
      </c>
      <c r="P1138" t="s">
        <v>414</v>
      </c>
      <c r="Q1138" t="s">
        <v>411</v>
      </c>
      <c r="R1138" t="s">
        <v>415</v>
      </c>
      <c r="S1138" s="18">
        <v>63.029217816500001</v>
      </c>
      <c r="T1138" t="s">
        <v>85</v>
      </c>
      <c r="U1138" t="s">
        <v>86</v>
      </c>
      <c r="V1138" t="s">
        <v>87</v>
      </c>
      <c r="W1138" s="18">
        <v>60.172304732999997</v>
      </c>
      <c r="X1138" t="s">
        <v>64</v>
      </c>
      <c r="Y1138" t="s">
        <v>86</v>
      </c>
      <c r="Z1138" t="s">
        <v>299</v>
      </c>
      <c r="AA1138" s="18">
        <v>60.1804543469</v>
      </c>
      <c r="AB1138" s="19" t="s">
        <v>361</v>
      </c>
      <c r="AC1138" t="s">
        <v>83</v>
      </c>
      <c r="AD1138" s="19" t="s">
        <v>362</v>
      </c>
      <c r="AE1138" s="18">
        <v>2.8115916099999999E-2</v>
      </c>
      <c r="AF1138" t="s">
        <v>6821</v>
      </c>
      <c r="AG1138" t="s">
        <v>411</v>
      </c>
      <c r="AH1138" t="s">
        <v>6822</v>
      </c>
      <c r="AI1138" s="18">
        <v>1.01231E-3</v>
      </c>
      <c r="AJ1138" t="s">
        <v>6823</v>
      </c>
      <c r="AK1138" t="s">
        <v>411</v>
      </c>
      <c r="AL1138" t="s">
        <v>6824</v>
      </c>
      <c r="AM1138" t="s">
        <v>6823</v>
      </c>
      <c r="AN1138" t="s">
        <v>411</v>
      </c>
      <c r="AO1138" t="s">
        <v>6824</v>
      </c>
      <c r="AP1138" s="18">
        <v>1.01231E-3</v>
      </c>
      <c r="AQ1138" t="s">
        <v>4218</v>
      </c>
      <c r="AR1138" t="b">
        <f>ISNUMBER(SEARCH('Consulta Por Puntos Baloto'!$E$5,B1138,1))</f>
        <v>0</v>
      </c>
      <c r="AS1138">
        <f t="shared" si="34"/>
        <v>35</v>
      </c>
      <c r="AT1138" t="str">
        <f t="shared" si="35"/>
        <v>Punto red</v>
      </c>
    </row>
    <row r="1139" spans="1:46">
      <c r="A1139" t="s">
        <v>6825</v>
      </c>
      <c r="B1139" t="s">
        <v>6826</v>
      </c>
      <c r="C1139" s="18">
        <v>0.10477888589999999</v>
      </c>
      <c r="D1139" t="s">
        <v>150</v>
      </c>
      <c r="E1139" t="s">
        <v>151</v>
      </c>
      <c r="F1139" t="s">
        <v>152</v>
      </c>
      <c r="G1139" s="18">
        <v>0.1120266367</v>
      </c>
      <c r="H1139" t="s">
        <v>153</v>
      </c>
      <c r="I1139" t="s">
        <v>154</v>
      </c>
      <c r="J1139" t="s">
        <v>155</v>
      </c>
      <c r="K1139" s="18">
        <v>4.4184308075000001</v>
      </c>
      <c r="L1139" t="s">
        <v>64</v>
      </c>
      <c r="M1139" t="s">
        <v>154</v>
      </c>
      <c r="N1139" t="s">
        <v>156</v>
      </c>
      <c r="O1139" s="18">
        <v>4.4584359839000003</v>
      </c>
      <c r="P1139" t="s">
        <v>157</v>
      </c>
      <c r="Q1139" t="s">
        <v>151</v>
      </c>
      <c r="R1139" t="s">
        <v>158</v>
      </c>
      <c r="S1139" s="18">
        <v>116.27416678190001</v>
      </c>
      <c r="T1139" t="s">
        <v>111</v>
      </c>
      <c r="U1139" t="s">
        <v>112</v>
      </c>
      <c r="V1139" t="s">
        <v>113</v>
      </c>
      <c r="W1139" s="18">
        <v>5.8229553365999998</v>
      </c>
      <c r="X1139" t="s">
        <v>64</v>
      </c>
      <c r="Y1139" t="s">
        <v>154</v>
      </c>
      <c r="Z1139" t="s">
        <v>159</v>
      </c>
      <c r="AA1139" s="18">
        <v>0.10308467390000001</v>
      </c>
      <c r="AB1139" s="19" t="s">
        <v>153</v>
      </c>
      <c r="AC1139" t="s">
        <v>151</v>
      </c>
      <c r="AD1139" t="s">
        <v>160</v>
      </c>
      <c r="AE1139" s="18">
        <v>5.4484968500000001E-2</v>
      </c>
      <c r="AF1139" t="s">
        <v>6827</v>
      </c>
      <c r="AG1139" t="s">
        <v>4535</v>
      </c>
      <c r="AH1139" t="s">
        <v>6828</v>
      </c>
      <c r="AI1139" s="18">
        <v>4.5728451500000003E-2</v>
      </c>
      <c r="AJ1139" t="s">
        <v>349</v>
      </c>
      <c r="AK1139" t="s">
        <v>151</v>
      </c>
      <c r="AL1139" t="s">
        <v>6829</v>
      </c>
      <c r="AM1139" t="s">
        <v>349</v>
      </c>
      <c r="AN1139" t="s">
        <v>151</v>
      </c>
      <c r="AO1139" t="s">
        <v>6829</v>
      </c>
      <c r="AP1139" s="18">
        <v>4.5728451500000003E-2</v>
      </c>
      <c r="AQ1139" t="s">
        <v>4218</v>
      </c>
      <c r="AR1139" t="b">
        <f>ISNUMBER(SEARCH('Consulta Por Puntos Baloto'!$E$5,B1139,1))</f>
        <v>0</v>
      </c>
      <c r="AS1139">
        <f t="shared" si="34"/>
        <v>35</v>
      </c>
      <c r="AT1139" t="str">
        <f t="shared" si="35"/>
        <v>Punto red</v>
      </c>
    </row>
    <row r="1140" spans="1:46">
      <c r="A1140" t="s">
        <v>6830</v>
      </c>
      <c r="B1140" t="s">
        <v>6831</v>
      </c>
      <c r="C1140" s="18">
        <v>4.2074500841000004</v>
      </c>
      <c r="D1140" t="s">
        <v>5165</v>
      </c>
      <c r="E1140" t="s">
        <v>220</v>
      </c>
      <c r="F1140" t="s">
        <v>5166</v>
      </c>
      <c r="G1140" s="18">
        <v>4.5134159461000003</v>
      </c>
      <c r="H1140" t="s">
        <v>64</v>
      </c>
      <c r="I1140" t="s">
        <v>223</v>
      </c>
      <c r="J1140" t="s">
        <v>5327</v>
      </c>
      <c r="K1140" s="18">
        <v>5.9253830128000002</v>
      </c>
      <c r="L1140" t="s">
        <v>64</v>
      </c>
      <c r="M1140" t="s">
        <v>223</v>
      </c>
      <c r="N1140" t="s">
        <v>4070</v>
      </c>
      <c r="O1140" s="18">
        <v>3.6897123301999999</v>
      </c>
      <c r="P1140" t="s">
        <v>4052</v>
      </c>
      <c r="Q1140" t="s">
        <v>4053</v>
      </c>
      <c r="R1140" t="s">
        <v>4054</v>
      </c>
      <c r="S1140" s="18">
        <v>13.436408004600001</v>
      </c>
      <c r="T1140" t="s">
        <v>227</v>
      </c>
      <c r="U1140" t="s">
        <v>228</v>
      </c>
      <c r="V1140" t="s">
        <v>229</v>
      </c>
      <c r="W1140" s="18">
        <v>5.6737472700999998</v>
      </c>
      <c r="X1140" t="s">
        <v>64</v>
      </c>
      <c r="Y1140" t="s">
        <v>4055</v>
      </c>
      <c r="Z1140" t="s">
        <v>4056</v>
      </c>
      <c r="AA1140" s="18">
        <v>3.5747750622000001</v>
      </c>
      <c r="AB1140" t="s">
        <v>4088</v>
      </c>
      <c r="AC1140" t="s">
        <v>220</v>
      </c>
      <c r="AD1140" t="s">
        <v>4089</v>
      </c>
      <c r="AE1140" s="18">
        <v>0.31414803229999999</v>
      </c>
      <c r="AF1140" t="s">
        <v>6832</v>
      </c>
      <c r="AG1140" t="s">
        <v>220</v>
      </c>
      <c r="AH1140" t="s">
        <v>6833</v>
      </c>
      <c r="AI1140" s="18">
        <v>0.56833733450000001</v>
      </c>
      <c r="AJ1140" t="s">
        <v>6834</v>
      </c>
      <c r="AK1140" t="s">
        <v>220</v>
      </c>
      <c r="AL1140" t="s">
        <v>6835</v>
      </c>
      <c r="AM1140" t="s">
        <v>6832</v>
      </c>
      <c r="AN1140" t="s">
        <v>220</v>
      </c>
      <c r="AO1140" t="s">
        <v>6833</v>
      </c>
      <c r="AP1140" s="18">
        <v>0.31414803229999999</v>
      </c>
      <c r="AQ1140" t="s">
        <v>123</v>
      </c>
      <c r="AR1140" t="b">
        <f>ISNUMBER(SEARCH('Consulta Por Puntos Baloto'!$E$5,B1140,1))</f>
        <v>0</v>
      </c>
      <c r="AS1140">
        <f t="shared" si="34"/>
        <v>31</v>
      </c>
      <c r="AT1140" t="str">
        <f t="shared" si="35"/>
        <v>Punto pago</v>
      </c>
    </row>
    <row r="1141" spans="1:46">
      <c r="A1141" t="s">
        <v>6836</v>
      </c>
      <c r="B1141" t="s">
        <v>6837</v>
      </c>
      <c r="C1141" s="18">
        <v>23.537647358699999</v>
      </c>
      <c r="D1141" t="s">
        <v>4853</v>
      </c>
      <c r="E1141" t="s">
        <v>4854</v>
      </c>
      <c r="F1141" t="s">
        <v>4855</v>
      </c>
      <c r="G1141" s="18">
        <v>66.771013145799998</v>
      </c>
      <c r="H1141" t="s">
        <v>64</v>
      </c>
      <c r="I1141" t="s">
        <v>4514</v>
      </c>
      <c r="J1141" t="s">
        <v>4515</v>
      </c>
      <c r="K1141" s="18">
        <v>66.771013145799998</v>
      </c>
      <c r="L1141" t="s">
        <v>64</v>
      </c>
      <c r="M1141" t="s">
        <v>4514</v>
      </c>
      <c r="N1141" t="s">
        <v>4515</v>
      </c>
      <c r="O1141" s="18">
        <v>29.902118783500001</v>
      </c>
      <c r="P1141" t="s">
        <v>414</v>
      </c>
      <c r="Q1141" t="s">
        <v>411</v>
      </c>
      <c r="R1141" t="s">
        <v>415</v>
      </c>
      <c r="S1141" s="18">
        <v>93.021141794900004</v>
      </c>
      <c r="T1141" t="s">
        <v>85</v>
      </c>
      <c r="U1141" t="s">
        <v>86</v>
      </c>
      <c r="V1141" t="s">
        <v>87</v>
      </c>
      <c r="W1141" s="18">
        <v>90.160435117999995</v>
      </c>
      <c r="X1141" t="s">
        <v>64</v>
      </c>
      <c r="Y1141" t="s">
        <v>86</v>
      </c>
      <c r="Z1141" t="s">
        <v>299</v>
      </c>
      <c r="AA1141" s="18">
        <v>86.824549381699995</v>
      </c>
      <c r="AB1141" t="s">
        <v>300</v>
      </c>
      <c r="AC1141" t="s">
        <v>301</v>
      </c>
      <c r="AD1141" t="s">
        <v>302</v>
      </c>
      <c r="AE1141" s="18">
        <v>11.7709646309</v>
      </c>
      <c r="AF1141" t="s">
        <v>5157</v>
      </c>
      <c r="AG1141" t="s">
        <v>5158</v>
      </c>
      <c r="AH1141" t="s">
        <v>5159</v>
      </c>
      <c r="AI1141" s="18">
        <v>0.11559179</v>
      </c>
      <c r="AJ1141" t="s">
        <v>6838</v>
      </c>
      <c r="AK1141" t="s">
        <v>5161</v>
      </c>
      <c r="AL1141" t="s">
        <v>6839</v>
      </c>
      <c r="AM1141" t="s">
        <v>6838</v>
      </c>
      <c r="AN1141" t="s">
        <v>5161</v>
      </c>
      <c r="AO1141" t="s">
        <v>6839</v>
      </c>
      <c r="AP1141" s="18">
        <v>0.11559179</v>
      </c>
      <c r="AQ1141" t="s">
        <v>123</v>
      </c>
      <c r="AR1141" t="b">
        <f>ISNUMBER(SEARCH('Consulta Por Puntos Baloto'!$E$5,B1141,1))</f>
        <v>0</v>
      </c>
      <c r="AS1141">
        <f t="shared" si="34"/>
        <v>35</v>
      </c>
      <c r="AT1141" t="str">
        <f t="shared" si="35"/>
        <v>Punto red</v>
      </c>
    </row>
    <row r="1142" spans="1:46">
      <c r="A1142" t="s">
        <v>6840</v>
      </c>
      <c r="B1142" t="s">
        <v>6841</v>
      </c>
      <c r="C1142" s="18">
        <v>2.8989282632000002</v>
      </c>
      <c r="D1142" t="s">
        <v>463</v>
      </c>
      <c r="E1142" t="s">
        <v>128</v>
      </c>
      <c r="F1142" t="s">
        <v>464</v>
      </c>
      <c r="G1142" s="18">
        <v>0.21063704320000001</v>
      </c>
      <c r="H1142" t="s">
        <v>2089</v>
      </c>
      <c r="I1142" t="s">
        <v>130</v>
      </c>
      <c r="J1142" t="s">
        <v>2090</v>
      </c>
      <c r="K1142" s="18">
        <v>0.65426880549999999</v>
      </c>
      <c r="L1142" t="s">
        <v>64</v>
      </c>
      <c r="M1142" t="s">
        <v>130</v>
      </c>
      <c r="N1142" t="s">
        <v>466</v>
      </c>
      <c r="O1142" s="18">
        <v>1.1518046602000001</v>
      </c>
      <c r="P1142" t="s">
        <v>467</v>
      </c>
      <c r="Q1142" t="s">
        <v>134</v>
      </c>
      <c r="R1142" t="s">
        <v>468</v>
      </c>
      <c r="S1142" s="18">
        <v>4.7139714128000003</v>
      </c>
      <c r="T1142" t="s">
        <v>469</v>
      </c>
      <c r="U1142" t="s">
        <v>130</v>
      </c>
      <c r="V1142" t="s">
        <v>470</v>
      </c>
      <c r="W1142" s="18">
        <v>2.0431068011</v>
      </c>
      <c r="X1142" t="s">
        <v>745</v>
      </c>
      <c r="Y1142" t="s">
        <v>130</v>
      </c>
      <c r="Z1142" t="s">
        <v>746</v>
      </c>
      <c r="AA1142" s="18">
        <v>0.21063704320000001</v>
      </c>
      <c r="AB1142" s="19" t="s">
        <v>473</v>
      </c>
      <c r="AC1142" t="s">
        <v>128</v>
      </c>
      <c r="AD1142" t="s">
        <v>474</v>
      </c>
      <c r="AE1142" s="18">
        <v>5.5640578000000003E-2</v>
      </c>
      <c r="AF1142" t="s">
        <v>6842</v>
      </c>
      <c r="AG1142" t="s">
        <v>143</v>
      </c>
      <c r="AH1142" t="s">
        <v>6843</v>
      </c>
      <c r="AI1142" s="18">
        <v>1.6044891299999999E-2</v>
      </c>
      <c r="AJ1142" t="s">
        <v>6844</v>
      </c>
      <c r="AK1142" t="s">
        <v>134</v>
      </c>
      <c r="AL1142" t="s">
        <v>6845</v>
      </c>
      <c r="AM1142" t="s">
        <v>6844</v>
      </c>
      <c r="AN1142" t="s">
        <v>134</v>
      </c>
      <c r="AO1142" t="s">
        <v>6845</v>
      </c>
      <c r="AP1142" s="18">
        <v>1.6044891299999999E-2</v>
      </c>
      <c r="AQ1142" t="s">
        <v>123</v>
      </c>
      <c r="AR1142" t="b">
        <f>ISNUMBER(SEARCH('Consulta Por Puntos Baloto'!$E$5,B1142,1))</f>
        <v>0</v>
      </c>
      <c r="AS1142">
        <f t="shared" si="34"/>
        <v>35</v>
      </c>
      <c r="AT1142" t="str">
        <f t="shared" si="35"/>
        <v>Punto red</v>
      </c>
    </row>
    <row r="1143" spans="1:46">
      <c r="A1143" t="s">
        <v>6846</v>
      </c>
      <c r="B1143" t="s">
        <v>6847</v>
      </c>
      <c r="C1143" s="18">
        <v>2.0907392178999999</v>
      </c>
      <c r="D1143" t="s">
        <v>5165</v>
      </c>
      <c r="E1143" t="s">
        <v>220</v>
      </c>
      <c r="F1143" t="s">
        <v>5166</v>
      </c>
      <c r="G1143" s="18">
        <v>2.0223838813000001</v>
      </c>
      <c r="H1143" t="s">
        <v>64</v>
      </c>
      <c r="I1143" t="s">
        <v>223</v>
      </c>
      <c r="J1143" t="s">
        <v>5327</v>
      </c>
      <c r="K1143" s="18">
        <v>3.3574638765000002</v>
      </c>
      <c r="L1143" t="s">
        <v>64</v>
      </c>
      <c r="M1143" t="s">
        <v>223</v>
      </c>
      <c r="N1143" t="s">
        <v>4230</v>
      </c>
      <c r="O1143" s="18">
        <v>2.0322179511999998</v>
      </c>
      <c r="P1143" t="s">
        <v>4231</v>
      </c>
      <c r="Q1143" t="s">
        <v>220</v>
      </c>
      <c r="R1143" t="s">
        <v>4232</v>
      </c>
      <c r="S1143" s="18">
        <v>10.877661829199999</v>
      </c>
      <c r="T1143" t="s">
        <v>227</v>
      </c>
      <c r="U1143" t="s">
        <v>228</v>
      </c>
      <c r="V1143" t="s">
        <v>229</v>
      </c>
      <c r="W1143" s="18">
        <v>3.9395939851000001</v>
      </c>
      <c r="X1143" t="s">
        <v>222</v>
      </c>
      <c r="Y1143" t="s">
        <v>223</v>
      </c>
      <c r="Z1143" t="s">
        <v>224</v>
      </c>
      <c r="AA1143" s="18">
        <v>0.95442349459999998</v>
      </c>
      <c r="AB1143" t="s">
        <v>4088</v>
      </c>
      <c r="AC1143" t="s">
        <v>220</v>
      </c>
      <c r="AD1143" t="s">
        <v>4089</v>
      </c>
      <c r="AE1143" s="18">
        <v>0.15026663009999999</v>
      </c>
      <c r="AF1143" t="s">
        <v>6848</v>
      </c>
      <c r="AG1143" t="s">
        <v>220</v>
      </c>
      <c r="AH1143" t="s">
        <v>6849</v>
      </c>
      <c r="AI1143" s="18">
        <v>0.67100050879999995</v>
      </c>
      <c r="AJ1143" t="s">
        <v>6850</v>
      </c>
      <c r="AK1143" t="s">
        <v>220</v>
      </c>
      <c r="AL1143" t="s">
        <v>6851</v>
      </c>
      <c r="AM1143" t="s">
        <v>6848</v>
      </c>
      <c r="AN1143" t="s">
        <v>220</v>
      </c>
      <c r="AO1143" t="s">
        <v>6849</v>
      </c>
      <c r="AP1143" s="18">
        <v>0.15026663009999999</v>
      </c>
      <c r="AQ1143" t="s">
        <v>123</v>
      </c>
      <c r="AR1143" t="b">
        <f>ISNUMBER(SEARCH('Consulta Por Puntos Baloto'!$E$5,B1143,1))</f>
        <v>0</v>
      </c>
      <c r="AS1143">
        <f t="shared" si="34"/>
        <v>31</v>
      </c>
      <c r="AT1143" t="str">
        <f t="shared" si="35"/>
        <v>Punto pago</v>
      </c>
    </row>
    <row r="1144" spans="1:46">
      <c r="A1144" t="s">
        <v>6852</v>
      </c>
      <c r="B1144" t="s">
        <v>6853</v>
      </c>
      <c r="C1144" s="18">
        <v>10.435405331</v>
      </c>
      <c r="D1144" t="s">
        <v>185</v>
      </c>
      <c r="E1144" t="s">
        <v>83</v>
      </c>
      <c r="F1144" t="s">
        <v>186</v>
      </c>
      <c r="G1144" s="18">
        <v>10.5160203913</v>
      </c>
      <c r="H1144" t="s">
        <v>4776</v>
      </c>
      <c r="I1144" t="s">
        <v>86</v>
      </c>
      <c r="J1144" t="s">
        <v>4777</v>
      </c>
      <c r="K1144" s="18">
        <v>10.726402849699999</v>
      </c>
      <c r="L1144" t="s">
        <v>64</v>
      </c>
      <c r="M1144" t="s">
        <v>86</v>
      </c>
      <c r="N1144" t="s">
        <v>88</v>
      </c>
      <c r="O1144" s="18">
        <v>10.2858346879</v>
      </c>
      <c r="P1144" t="s">
        <v>89</v>
      </c>
      <c r="Q1144" t="s">
        <v>83</v>
      </c>
      <c r="R1144" t="s">
        <v>90</v>
      </c>
      <c r="S1144" s="18">
        <v>11.0522093658</v>
      </c>
      <c r="T1144" t="s">
        <v>85</v>
      </c>
      <c r="U1144" t="s">
        <v>86</v>
      </c>
      <c r="V1144" t="s">
        <v>87</v>
      </c>
      <c r="W1144" s="18">
        <v>11.0522093658</v>
      </c>
      <c r="X1144" t="s">
        <v>64</v>
      </c>
      <c r="Y1144" t="s">
        <v>91</v>
      </c>
      <c r="Z1144" t="s">
        <v>92</v>
      </c>
      <c r="AA1144" s="18">
        <v>10.5160203913</v>
      </c>
      <c r="AB1144" t="s">
        <v>193</v>
      </c>
      <c r="AC1144" t="s">
        <v>83</v>
      </c>
      <c r="AD1144" t="s">
        <v>194</v>
      </c>
      <c r="AE1144" s="18">
        <v>5.487699E-2</v>
      </c>
      <c r="AF1144" t="s">
        <v>4778</v>
      </c>
      <c r="AG1144" t="s">
        <v>4779</v>
      </c>
      <c r="AH1144" t="s">
        <v>4780</v>
      </c>
      <c r="AI1144" s="18">
        <v>2.8033477000000001E-3</v>
      </c>
      <c r="AJ1144" t="s">
        <v>4781</v>
      </c>
      <c r="AK1144" t="s">
        <v>4779</v>
      </c>
      <c r="AL1144" t="s">
        <v>4782</v>
      </c>
      <c r="AM1144" t="s">
        <v>4781</v>
      </c>
      <c r="AN1144" t="s">
        <v>4779</v>
      </c>
      <c r="AO1144" t="s">
        <v>4782</v>
      </c>
      <c r="AP1144" s="18">
        <v>2.8033477000000001E-3</v>
      </c>
      <c r="AQ1144" t="s">
        <v>123</v>
      </c>
      <c r="AR1144" t="b">
        <f>ISNUMBER(SEARCH('Consulta Por Puntos Baloto'!$E$5,B1144,1))</f>
        <v>0</v>
      </c>
      <c r="AS1144">
        <f t="shared" si="34"/>
        <v>35</v>
      </c>
      <c r="AT1144" t="str">
        <f t="shared" si="35"/>
        <v>Punto red</v>
      </c>
    </row>
    <row r="1145" spans="1:46">
      <c r="A1145" t="s">
        <v>6854</v>
      </c>
      <c r="B1145" t="s">
        <v>6855</v>
      </c>
      <c r="C1145" s="18">
        <v>2.5858937800000001</v>
      </c>
      <c r="D1145" t="s">
        <v>2444</v>
      </c>
      <c r="E1145" t="s">
        <v>128</v>
      </c>
      <c r="F1145" t="s">
        <v>2445</v>
      </c>
      <c r="G1145" s="18">
        <v>0.58478579050000001</v>
      </c>
      <c r="H1145" t="s">
        <v>64</v>
      </c>
      <c r="I1145" t="s">
        <v>130</v>
      </c>
      <c r="J1145" t="s">
        <v>3478</v>
      </c>
      <c r="K1145" s="18">
        <v>0.61443389810000004</v>
      </c>
      <c r="L1145" t="s">
        <v>64</v>
      </c>
      <c r="M1145" t="s">
        <v>130</v>
      </c>
      <c r="N1145" t="s">
        <v>3478</v>
      </c>
      <c r="O1145" s="18">
        <v>0.57943200579999998</v>
      </c>
      <c r="P1145" t="s">
        <v>3479</v>
      </c>
      <c r="Q1145" t="s">
        <v>134</v>
      </c>
      <c r="R1145" t="s">
        <v>3480</v>
      </c>
      <c r="S1145" s="18">
        <v>0.98192267079999995</v>
      </c>
      <c r="T1145" t="s">
        <v>807</v>
      </c>
      <c r="U1145" t="s">
        <v>130</v>
      </c>
      <c r="V1145" t="s">
        <v>808</v>
      </c>
      <c r="W1145" s="18">
        <v>0.63037937980000003</v>
      </c>
      <c r="X1145" t="s">
        <v>64</v>
      </c>
      <c r="Y1145" t="s">
        <v>130</v>
      </c>
      <c r="Z1145" t="s">
        <v>6104</v>
      </c>
      <c r="AA1145" s="18">
        <v>0.97324281319999995</v>
      </c>
      <c r="AB1145" t="s">
        <v>6075</v>
      </c>
      <c r="AC1145" t="s">
        <v>128</v>
      </c>
      <c r="AD1145" t="s">
        <v>6076</v>
      </c>
      <c r="AE1145" s="18">
        <v>0</v>
      </c>
      <c r="AF1145" t="s">
        <v>6856</v>
      </c>
      <c r="AG1145" t="s">
        <v>143</v>
      </c>
      <c r="AH1145" t="s">
        <v>6857</v>
      </c>
      <c r="AI1145" s="18">
        <v>0.82613961810000003</v>
      </c>
      <c r="AJ1145" t="s">
        <v>6107</v>
      </c>
      <c r="AK1145" t="s">
        <v>134</v>
      </c>
      <c r="AL1145" t="s">
        <v>6108</v>
      </c>
      <c r="AM1145" t="s">
        <v>6856</v>
      </c>
      <c r="AN1145" t="s">
        <v>143</v>
      </c>
      <c r="AO1145" t="s">
        <v>6857</v>
      </c>
      <c r="AP1145" s="18">
        <v>0</v>
      </c>
      <c r="AQ1145" t="s">
        <v>123</v>
      </c>
      <c r="AR1145" t="b">
        <f>ISNUMBER(SEARCH('Consulta Por Puntos Baloto'!$E$5,B1145,1))</f>
        <v>0</v>
      </c>
      <c r="AS1145">
        <f t="shared" si="34"/>
        <v>31</v>
      </c>
      <c r="AT1145" t="str">
        <f t="shared" si="35"/>
        <v>Punto pago</v>
      </c>
    </row>
    <row r="1146" spans="1:46">
      <c r="A1146" t="s">
        <v>6858</v>
      </c>
      <c r="B1146" t="s">
        <v>6859</v>
      </c>
      <c r="C1146" s="18">
        <v>0.65860629410000004</v>
      </c>
      <c r="D1146" t="s">
        <v>1001</v>
      </c>
      <c r="E1146" t="s">
        <v>128</v>
      </c>
      <c r="F1146" t="s">
        <v>1002</v>
      </c>
      <c r="G1146" s="18">
        <v>0.77837611669999995</v>
      </c>
      <c r="H1146" t="s">
        <v>64</v>
      </c>
      <c r="I1146" t="s">
        <v>130</v>
      </c>
      <c r="J1146" t="s">
        <v>2685</v>
      </c>
      <c r="K1146" s="18">
        <v>1.2244543946999999</v>
      </c>
      <c r="L1146" t="s">
        <v>64</v>
      </c>
      <c r="M1146" t="s">
        <v>130</v>
      </c>
      <c r="N1146" t="s">
        <v>1028</v>
      </c>
      <c r="O1146" s="18">
        <v>0.87951817269999999</v>
      </c>
      <c r="P1146" t="s">
        <v>673</v>
      </c>
      <c r="Q1146" t="s">
        <v>134</v>
      </c>
      <c r="R1146" t="s">
        <v>674</v>
      </c>
      <c r="S1146" s="18">
        <v>2.9430489188000002</v>
      </c>
      <c r="T1146" t="s">
        <v>675</v>
      </c>
      <c r="U1146" t="s">
        <v>130</v>
      </c>
      <c r="V1146" t="s">
        <v>676</v>
      </c>
      <c r="W1146" s="18">
        <v>1.0065138131</v>
      </c>
      <c r="X1146" t="s">
        <v>64</v>
      </c>
      <c r="Y1146" t="s">
        <v>130</v>
      </c>
      <c r="Z1146" t="s">
        <v>1011</v>
      </c>
      <c r="AA1146" s="18">
        <v>1.2284513508999999</v>
      </c>
      <c r="AB1146" t="s">
        <v>2688</v>
      </c>
      <c r="AC1146" t="s">
        <v>128</v>
      </c>
      <c r="AD1146" t="s">
        <v>2689</v>
      </c>
      <c r="AE1146" s="18">
        <v>0</v>
      </c>
      <c r="AF1146" t="s">
        <v>6860</v>
      </c>
      <c r="AG1146" t="s">
        <v>143</v>
      </c>
      <c r="AH1146" t="s">
        <v>6861</v>
      </c>
      <c r="AI1146" s="18">
        <v>0.1644297445</v>
      </c>
      <c r="AJ1146" t="s">
        <v>6862</v>
      </c>
      <c r="AK1146" t="s">
        <v>134</v>
      </c>
      <c r="AL1146" t="s">
        <v>6863</v>
      </c>
      <c r="AM1146" t="s">
        <v>6860</v>
      </c>
      <c r="AN1146" t="s">
        <v>143</v>
      </c>
      <c r="AO1146" t="s">
        <v>6861</v>
      </c>
      <c r="AP1146" s="18">
        <v>0</v>
      </c>
      <c r="AQ1146" t="s">
        <v>123</v>
      </c>
      <c r="AR1146" t="b">
        <f>ISNUMBER(SEARCH('Consulta Por Puntos Baloto'!$E$5,B1146,1))</f>
        <v>0</v>
      </c>
      <c r="AS1146">
        <f t="shared" si="34"/>
        <v>31</v>
      </c>
      <c r="AT1146" t="str">
        <f t="shared" si="35"/>
        <v>Punto pago</v>
      </c>
    </row>
    <row r="1147" spans="1:46">
      <c r="A1147" t="s">
        <v>6864</v>
      </c>
      <c r="B1147" t="s">
        <v>6865</v>
      </c>
      <c r="C1147" s="18">
        <v>0.65860629410000004</v>
      </c>
      <c r="D1147" t="s">
        <v>1001</v>
      </c>
      <c r="E1147" t="s">
        <v>128</v>
      </c>
      <c r="F1147" t="s">
        <v>1002</v>
      </c>
      <c r="G1147" s="18">
        <v>0.77837611669999995</v>
      </c>
      <c r="H1147" t="s">
        <v>64</v>
      </c>
      <c r="I1147" t="s">
        <v>130</v>
      </c>
      <c r="J1147" t="s">
        <v>2685</v>
      </c>
      <c r="K1147" s="18">
        <v>1.2244543946999999</v>
      </c>
      <c r="L1147" t="s">
        <v>64</v>
      </c>
      <c r="M1147" t="s">
        <v>130</v>
      </c>
      <c r="N1147" t="s">
        <v>1028</v>
      </c>
      <c r="O1147" s="18">
        <v>0.87951817269999999</v>
      </c>
      <c r="P1147" t="s">
        <v>673</v>
      </c>
      <c r="Q1147" t="s">
        <v>134</v>
      </c>
      <c r="R1147" t="s">
        <v>674</v>
      </c>
      <c r="S1147" s="18">
        <v>2.9430489188000002</v>
      </c>
      <c r="T1147" t="s">
        <v>675</v>
      </c>
      <c r="U1147" t="s">
        <v>130</v>
      </c>
      <c r="V1147" t="s">
        <v>676</v>
      </c>
      <c r="W1147" s="18">
        <v>1.0065138131</v>
      </c>
      <c r="X1147" t="s">
        <v>64</v>
      </c>
      <c r="Y1147" t="s">
        <v>130</v>
      </c>
      <c r="Z1147" t="s">
        <v>1011</v>
      </c>
      <c r="AA1147" s="18">
        <v>1.2284513508999999</v>
      </c>
      <c r="AB1147" t="s">
        <v>2688</v>
      </c>
      <c r="AC1147" t="s">
        <v>128</v>
      </c>
      <c r="AD1147" t="s">
        <v>2689</v>
      </c>
      <c r="AE1147" s="18">
        <v>0</v>
      </c>
      <c r="AF1147" t="s">
        <v>6860</v>
      </c>
      <c r="AG1147" t="s">
        <v>143</v>
      </c>
      <c r="AH1147" t="s">
        <v>6861</v>
      </c>
      <c r="AI1147" s="18">
        <v>0.1644297445</v>
      </c>
      <c r="AJ1147" t="s">
        <v>6862</v>
      </c>
      <c r="AK1147" t="s">
        <v>134</v>
      </c>
      <c r="AL1147" t="s">
        <v>6863</v>
      </c>
      <c r="AM1147" t="s">
        <v>6860</v>
      </c>
      <c r="AN1147" t="s">
        <v>143</v>
      </c>
      <c r="AO1147" t="s">
        <v>6861</v>
      </c>
      <c r="AP1147" s="18">
        <v>0</v>
      </c>
      <c r="AQ1147" t="s">
        <v>123</v>
      </c>
      <c r="AR1147" t="b">
        <f>ISNUMBER(SEARCH('Consulta Por Puntos Baloto'!$E$5,B1147,1))</f>
        <v>0</v>
      </c>
      <c r="AS1147">
        <f t="shared" si="34"/>
        <v>31</v>
      </c>
      <c r="AT1147" t="str">
        <f t="shared" si="35"/>
        <v>Punto pago</v>
      </c>
    </row>
    <row r="1148" spans="1:46">
      <c r="A1148" t="s">
        <v>6866</v>
      </c>
      <c r="B1148" t="s">
        <v>6867</v>
      </c>
      <c r="C1148" s="18">
        <v>1.1869397047000001</v>
      </c>
      <c r="D1148" t="s">
        <v>541</v>
      </c>
      <c r="E1148" t="s">
        <v>128</v>
      </c>
      <c r="F1148" t="s">
        <v>542</v>
      </c>
      <c r="G1148" s="18">
        <v>1.0711627579</v>
      </c>
      <c r="H1148" t="s">
        <v>64</v>
      </c>
      <c r="I1148" t="s">
        <v>130</v>
      </c>
      <c r="J1148" t="s">
        <v>370</v>
      </c>
      <c r="K1148" s="18">
        <v>1.0711627579</v>
      </c>
      <c r="L1148" t="s">
        <v>64</v>
      </c>
      <c r="M1148" t="s">
        <v>130</v>
      </c>
      <c r="N1148" t="s">
        <v>370</v>
      </c>
      <c r="O1148" s="18">
        <v>2.2614480262000001</v>
      </c>
      <c r="P1148" t="s">
        <v>133</v>
      </c>
      <c r="Q1148" t="s">
        <v>134</v>
      </c>
      <c r="R1148" t="s">
        <v>135</v>
      </c>
      <c r="S1148" s="18">
        <v>1.6222970269000001</v>
      </c>
      <c r="T1148" t="s">
        <v>371</v>
      </c>
      <c r="U1148" t="s">
        <v>130</v>
      </c>
      <c r="V1148" t="s">
        <v>372</v>
      </c>
      <c r="W1148" s="18">
        <v>2.4208576600999998</v>
      </c>
      <c r="X1148" t="s">
        <v>64</v>
      </c>
      <c r="Y1148" t="s">
        <v>130</v>
      </c>
      <c r="Z1148" t="s">
        <v>373</v>
      </c>
      <c r="AA1148" s="18">
        <v>1.1030807586</v>
      </c>
      <c r="AB1148" t="s">
        <v>818</v>
      </c>
      <c r="AC1148" t="s">
        <v>128</v>
      </c>
      <c r="AD1148" t="s">
        <v>819</v>
      </c>
      <c r="AE1148" s="18">
        <v>0.39582271969999999</v>
      </c>
      <c r="AF1148" t="s">
        <v>2877</v>
      </c>
      <c r="AG1148" t="s">
        <v>143</v>
      </c>
      <c r="AH1148" t="s">
        <v>2878</v>
      </c>
      <c r="AI1148" s="18">
        <v>0.34369455869999999</v>
      </c>
      <c r="AJ1148" t="s">
        <v>3900</v>
      </c>
      <c r="AK1148" t="s">
        <v>134</v>
      </c>
      <c r="AL1148" t="s">
        <v>3901</v>
      </c>
      <c r="AM1148" t="s">
        <v>3900</v>
      </c>
      <c r="AN1148" t="s">
        <v>134</v>
      </c>
      <c r="AO1148" t="s">
        <v>3901</v>
      </c>
      <c r="AP1148" s="18">
        <v>0.34369455869999999</v>
      </c>
      <c r="AQ1148" t="s">
        <v>123</v>
      </c>
      <c r="AR1148" t="b">
        <f>ISNUMBER(SEARCH('Consulta Por Puntos Baloto'!$E$5,B1148,1))</f>
        <v>0</v>
      </c>
      <c r="AS1148">
        <f t="shared" si="34"/>
        <v>35</v>
      </c>
      <c r="AT1148" t="str">
        <f t="shared" si="35"/>
        <v>Punto red</v>
      </c>
    </row>
    <row r="1149" spans="1:46">
      <c r="A1149" t="s">
        <v>6868</v>
      </c>
      <c r="B1149" t="s">
        <v>6869</v>
      </c>
      <c r="C1149" s="18">
        <v>0.227008932</v>
      </c>
      <c r="D1149" t="s">
        <v>202</v>
      </c>
      <c r="E1149" t="s">
        <v>128</v>
      </c>
      <c r="F1149" t="s">
        <v>203</v>
      </c>
      <c r="G1149" s="18">
        <v>0.84053222849999998</v>
      </c>
      <c r="H1149" t="s">
        <v>2704</v>
      </c>
      <c r="I1149" t="s">
        <v>130</v>
      </c>
      <c r="J1149" t="s">
        <v>2705</v>
      </c>
      <c r="K1149" s="18">
        <v>0.94853024429999999</v>
      </c>
      <c r="L1149" t="s">
        <v>64</v>
      </c>
      <c r="M1149" t="s">
        <v>130</v>
      </c>
      <c r="N1149" t="s">
        <v>789</v>
      </c>
      <c r="O1149" s="18">
        <v>0.69909548970000002</v>
      </c>
      <c r="P1149" t="s">
        <v>1398</v>
      </c>
      <c r="Q1149" t="s">
        <v>134</v>
      </c>
      <c r="R1149" t="s">
        <v>1399</v>
      </c>
      <c r="S1149" s="18">
        <v>1.1191952574999999</v>
      </c>
      <c r="T1149" t="s">
        <v>675</v>
      </c>
      <c r="U1149" t="s">
        <v>130</v>
      </c>
      <c r="V1149" t="s">
        <v>676</v>
      </c>
      <c r="W1149" s="18">
        <v>1.2218734671</v>
      </c>
      <c r="X1149" t="s">
        <v>64</v>
      </c>
      <c r="Y1149" t="s">
        <v>130</v>
      </c>
      <c r="Z1149" t="s">
        <v>790</v>
      </c>
      <c r="AA1149" s="18">
        <v>0.81525372809999996</v>
      </c>
      <c r="AB1149" t="s">
        <v>210</v>
      </c>
      <c r="AC1149" t="s">
        <v>128</v>
      </c>
      <c r="AD1149" t="s">
        <v>211</v>
      </c>
      <c r="AE1149" s="18">
        <v>0.4439868059</v>
      </c>
      <c r="AF1149" t="s">
        <v>6234</v>
      </c>
      <c r="AG1149" t="s">
        <v>143</v>
      </c>
      <c r="AH1149" t="s">
        <v>6235</v>
      </c>
      <c r="AI1149" s="18">
        <v>0.2506091896</v>
      </c>
      <c r="AJ1149" t="s">
        <v>6870</v>
      </c>
      <c r="AK1149" t="s">
        <v>134</v>
      </c>
      <c r="AL1149" t="s">
        <v>6871</v>
      </c>
      <c r="AM1149" t="s">
        <v>202</v>
      </c>
      <c r="AN1149" t="s">
        <v>128</v>
      </c>
      <c r="AO1149" t="s">
        <v>203</v>
      </c>
      <c r="AP1149" s="18">
        <v>0.227008932</v>
      </c>
      <c r="AQ1149" t="s">
        <v>123</v>
      </c>
      <c r="AR1149" t="b">
        <f>ISNUMBER(SEARCH('Consulta Por Puntos Baloto'!$E$5,B1149,1))</f>
        <v>0</v>
      </c>
      <c r="AS1149">
        <f t="shared" si="34"/>
        <v>3</v>
      </c>
      <c r="AT1149" t="str">
        <f t="shared" si="35"/>
        <v>Punto 472</v>
      </c>
    </row>
    <row r="1150" spans="1:46">
      <c r="A1150" t="s">
        <v>6872</v>
      </c>
      <c r="B1150" t="s">
        <v>6873</v>
      </c>
      <c r="C1150" s="18">
        <v>0.56953319219999998</v>
      </c>
      <c r="D1150" t="s">
        <v>1083</v>
      </c>
      <c r="E1150" t="s">
        <v>128</v>
      </c>
      <c r="F1150" t="s">
        <v>1084</v>
      </c>
      <c r="G1150" s="18">
        <v>4.0431042399999999E-2</v>
      </c>
      <c r="H1150" t="s">
        <v>64</v>
      </c>
      <c r="I1150" t="s">
        <v>130</v>
      </c>
      <c r="J1150" t="s">
        <v>6874</v>
      </c>
      <c r="K1150" s="18">
        <v>0.5814316491</v>
      </c>
      <c r="L1150" t="s">
        <v>64</v>
      </c>
      <c r="M1150" t="s">
        <v>130</v>
      </c>
      <c r="N1150" t="s">
        <v>4693</v>
      </c>
      <c r="O1150" s="18">
        <v>0.22696019840000001</v>
      </c>
      <c r="P1150" t="s">
        <v>6875</v>
      </c>
      <c r="Q1150" t="s">
        <v>134</v>
      </c>
      <c r="R1150" t="s">
        <v>6876</v>
      </c>
      <c r="S1150" s="18">
        <v>2.7463785012000002</v>
      </c>
      <c r="T1150" t="s">
        <v>1086</v>
      </c>
      <c r="U1150" t="s">
        <v>130</v>
      </c>
      <c r="V1150" t="s">
        <v>1087</v>
      </c>
      <c r="W1150" s="18">
        <v>0.2464639099</v>
      </c>
      <c r="X1150" t="s">
        <v>2671</v>
      </c>
      <c r="Y1150" t="s">
        <v>130</v>
      </c>
      <c r="Z1150" t="s">
        <v>2672</v>
      </c>
      <c r="AA1150" s="18">
        <v>0.2464639099</v>
      </c>
      <c r="AB1150" t="s">
        <v>4694</v>
      </c>
      <c r="AC1150" t="s">
        <v>128</v>
      </c>
      <c r="AD1150" t="s">
        <v>4695</v>
      </c>
      <c r="AE1150" s="18">
        <v>0.15554325699999999</v>
      </c>
      <c r="AF1150" t="s">
        <v>6877</v>
      </c>
      <c r="AG1150" t="s">
        <v>143</v>
      </c>
      <c r="AH1150" t="s">
        <v>6878</v>
      </c>
      <c r="AI1150" s="18">
        <v>0.17676659010000001</v>
      </c>
      <c r="AJ1150" t="s">
        <v>6879</v>
      </c>
      <c r="AK1150" t="s">
        <v>134</v>
      </c>
      <c r="AL1150" t="s">
        <v>6880</v>
      </c>
      <c r="AM1150" t="s">
        <v>64</v>
      </c>
      <c r="AN1150" t="s">
        <v>130</v>
      </c>
      <c r="AO1150" t="s">
        <v>6874</v>
      </c>
      <c r="AP1150" s="18">
        <v>4.0431042399999999E-2</v>
      </c>
      <c r="AQ1150" t="s">
        <v>123</v>
      </c>
      <c r="AR1150" t="b">
        <f>ISNUMBER(SEARCH('Consulta Por Puntos Baloto'!$E$5,B1150,1))</f>
        <v>0</v>
      </c>
      <c r="AS1150">
        <f t="shared" si="34"/>
        <v>7</v>
      </c>
      <c r="AT1150" t="str">
        <f t="shared" si="35"/>
        <v>Cajero automático</v>
      </c>
    </row>
    <row r="1151" spans="1:46">
      <c r="A1151" t="s">
        <v>6881</v>
      </c>
      <c r="B1151" t="s">
        <v>6882</v>
      </c>
      <c r="C1151" s="18">
        <v>1.1671120588999999</v>
      </c>
      <c r="D1151" t="s">
        <v>2585</v>
      </c>
      <c r="E1151" t="s">
        <v>128</v>
      </c>
      <c r="F1151" t="s">
        <v>2586</v>
      </c>
      <c r="G1151" s="18">
        <v>0.58102234580000001</v>
      </c>
      <c r="H1151" t="s">
        <v>64</v>
      </c>
      <c r="I1151" t="s">
        <v>130</v>
      </c>
      <c r="J1151" t="s">
        <v>3950</v>
      </c>
      <c r="K1151" s="18">
        <v>0.58102234580000001</v>
      </c>
      <c r="L1151" t="s">
        <v>64</v>
      </c>
      <c r="M1151" t="s">
        <v>130</v>
      </c>
      <c r="N1151" t="s">
        <v>2624</v>
      </c>
      <c r="O1151" s="18">
        <v>1.1338047356000001</v>
      </c>
      <c r="P1151" t="s">
        <v>2625</v>
      </c>
      <c r="Q1151" t="s">
        <v>134</v>
      </c>
      <c r="R1151" t="s">
        <v>2626</v>
      </c>
      <c r="S1151" s="18">
        <v>0.75270402729999997</v>
      </c>
      <c r="T1151" t="s">
        <v>311</v>
      </c>
      <c r="U1151" t="s">
        <v>130</v>
      </c>
      <c r="V1151" t="s">
        <v>312</v>
      </c>
      <c r="W1151" s="18">
        <v>0.75270402729999997</v>
      </c>
      <c r="X1151" t="s">
        <v>64</v>
      </c>
      <c r="Y1151" t="s">
        <v>130</v>
      </c>
      <c r="Z1151" t="s">
        <v>2659</v>
      </c>
      <c r="AA1151" s="18">
        <v>0.66574452490000002</v>
      </c>
      <c r="AB1151" t="s">
        <v>2661</v>
      </c>
      <c r="AC1151" t="s">
        <v>128</v>
      </c>
      <c r="AD1151" t="s">
        <v>2662</v>
      </c>
      <c r="AE1151" s="18">
        <v>0.30077640589999999</v>
      </c>
      <c r="AF1151" t="s">
        <v>3951</v>
      </c>
      <c r="AG1151" t="s">
        <v>143</v>
      </c>
      <c r="AH1151" t="s">
        <v>3952</v>
      </c>
      <c r="AI1151" s="18">
        <v>0.41539558319999997</v>
      </c>
      <c r="AJ1151" t="s">
        <v>6883</v>
      </c>
      <c r="AK1151" t="s">
        <v>134</v>
      </c>
      <c r="AL1151" t="s">
        <v>6884</v>
      </c>
      <c r="AM1151" t="s">
        <v>3951</v>
      </c>
      <c r="AN1151" t="s">
        <v>143</v>
      </c>
      <c r="AO1151" t="s">
        <v>3952</v>
      </c>
      <c r="AP1151" s="18">
        <v>0.30077640589999999</v>
      </c>
      <c r="AQ1151" t="s">
        <v>123</v>
      </c>
      <c r="AR1151" t="b">
        <f>ISNUMBER(SEARCH('Consulta Por Puntos Baloto'!$E$5,B1151,1))</f>
        <v>0</v>
      </c>
      <c r="AS1151">
        <f t="shared" si="34"/>
        <v>31</v>
      </c>
      <c r="AT1151" t="str">
        <f t="shared" si="35"/>
        <v>Punto pago</v>
      </c>
    </row>
    <row r="1152" spans="1:46">
      <c r="A1152" t="s">
        <v>6885</v>
      </c>
      <c r="B1152" t="s">
        <v>6886</v>
      </c>
      <c r="C1152" s="18">
        <v>2.5231421294</v>
      </c>
      <c r="D1152" t="s">
        <v>2585</v>
      </c>
      <c r="E1152" t="s">
        <v>128</v>
      </c>
      <c r="F1152" t="s">
        <v>2586</v>
      </c>
      <c r="G1152" s="18">
        <v>0.19012827979999999</v>
      </c>
      <c r="H1152" t="s">
        <v>2447</v>
      </c>
      <c r="I1152" t="s">
        <v>130</v>
      </c>
      <c r="J1152" t="s">
        <v>2448</v>
      </c>
      <c r="K1152" s="18">
        <v>0.19012827979999999</v>
      </c>
      <c r="L1152" t="s">
        <v>2447</v>
      </c>
      <c r="M1152" t="s">
        <v>130</v>
      </c>
      <c r="N1152" t="s">
        <v>2448</v>
      </c>
      <c r="O1152" s="18">
        <v>0.40924450210000002</v>
      </c>
      <c r="P1152" t="s">
        <v>2746</v>
      </c>
      <c r="Q1152" t="s">
        <v>134</v>
      </c>
      <c r="R1152" t="s">
        <v>2747</v>
      </c>
      <c r="S1152" s="18">
        <v>0.9844114343</v>
      </c>
      <c r="T1152" t="s">
        <v>807</v>
      </c>
      <c r="U1152" t="s">
        <v>130</v>
      </c>
      <c r="V1152" t="s">
        <v>808</v>
      </c>
      <c r="W1152" s="18">
        <v>0.19012827979999999</v>
      </c>
      <c r="X1152" t="s">
        <v>2447</v>
      </c>
      <c r="Y1152" t="s">
        <v>130</v>
      </c>
      <c r="Z1152" t="s">
        <v>2448</v>
      </c>
      <c r="AA1152" s="18">
        <v>0.19012827979999999</v>
      </c>
      <c r="AB1152" t="s">
        <v>5781</v>
      </c>
      <c r="AC1152" t="s">
        <v>128</v>
      </c>
      <c r="AD1152" t="s">
        <v>5782</v>
      </c>
      <c r="AE1152" s="18">
        <v>0.39240990409999998</v>
      </c>
      <c r="AF1152" t="s">
        <v>6887</v>
      </c>
      <c r="AG1152" t="s">
        <v>143</v>
      </c>
      <c r="AH1152" t="s">
        <v>6888</v>
      </c>
      <c r="AI1152" s="18">
        <v>0.52642154750000003</v>
      </c>
      <c r="AJ1152" t="s">
        <v>5785</v>
      </c>
      <c r="AK1152" t="s">
        <v>134</v>
      </c>
      <c r="AL1152" t="s">
        <v>5786</v>
      </c>
      <c r="AM1152" t="s">
        <v>2447</v>
      </c>
      <c r="AN1152" t="s">
        <v>130</v>
      </c>
      <c r="AO1152" t="s">
        <v>2448</v>
      </c>
      <c r="AP1152" s="18">
        <v>0.19012827979999999</v>
      </c>
      <c r="AQ1152" t="s">
        <v>123</v>
      </c>
      <c r="AR1152" t="b">
        <f>ISNUMBER(SEARCH('Consulta Por Puntos Baloto'!$E$5,B1152,1))</f>
        <v>0</v>
      </c>
      <c r="AS1152">
        <f t="shared" si="34"/>
        <v>7</v>
      </c>
      <c r="AT1152" t="str">
        <f t="shared" si="35"/>
        <v>Cajero automático</v>
      </c>
    </row>
    <row r="1153" spans="1:46">
      <c r="A1153" t="s">
        <v>6885</v>
      </c>
      <c r="B1153" t="s">
        <v>6886</v>
      </c>
      <c r="C1153" s="18">
        <v>2.5231421294</v>
      </c>
      <c r="D1153" t="s">
        <v>2585</v>
      </c>
      <c r="E1153" t="s">
        <v>128</v>
      </c>
      <c r="F1153" t="s">
        <v>2586</v>
      </c>
      <c r="G1153" s="18">
        <v>0.19012827979999999</v>
      </c>
      <c r="H1153" t="s">
        <v>2447</v>
      </c>
      <c r="I1153" t="s">
        <v>130</v>
      </c>
      <c r="J1153" t="s">
        <v>2448</v>
      </c>
      <c r="K1153" s="18">
        <v>0.19012827979999999</v>
      </c>
      <c r="L1153" t="s">
        <v>2447</v>
      </c>
      <c r="M1153" t="s">
        <v>130</v>
      </c>
      <c r="N1153" t="s">
        <v>2448</v>
      </c>
      <c r="O1153" s="18">
        <v>0.40924450210000002</v>
      </c>
      <c r="P1153" t="s">
        <v>2746</v>
      </c>
      <c r="Q1153" t="s">
        <v>134</v>
      </c>
      <c r="R1153" t="s">
        <v>2747</v>
      </c>
      <c r="S1153" s="18">
        <v>0.9844114343</v>
      </c>
      <c r="T1153" t="s">
        <v>807</v>
      </c>
      <c r="U1153" t="s">
        <v>130</v>
      </c>
      <c r="V1153" t="s">
        <v>808</v>
      </c>
      <c r="W1153" s="18">
        <v>0.19012827979999999</v>
      </c>
      <c r="X1153" t="s">
        <v>2447</v>
      </c>
      <c r="Y1153" t="s">
        <v>130</v>
      </c>
      <c r="Z1153" t="s">
        <v>2448</v>
      </c>
      <c r="AA1153" s="18">
        <v>0.19012827979999999</v>
      </c>
      <c r="AB1153" t="s">
        <v>5781</v>
      </c>
      <c r="AC1153" t="s">
        <v>128</v>
      </c>
      <c r="AD1153" t="s">
        <v>5782</v>
      </c>
      <c r="AE1153" s="18">
        <v>0.39240990409999998</v>
      </c>
      <c r="AF1153" t="s">
        <v>6887</v>
      </c>
      <c r="AG1153" t="s">
        <v>143</v>
      </c>
      <c r="AH1153" t="s">
        <v>6888</v>
      </c>
      <c r="AI1153" s="18">
        <v>0.52642154750000003</v>
      </c>
      <c r="AJ1153" t="s">
        <v>5785</v>
      </c>
      <c r="AK1153" t="s">
        <v>134</v>
      </c>
      <c r="AL1153" t="s">
        <v>5786</v>
      </c>
      <c r="AM1153" t="s">
        <v>873</v>
      </c>
      <c r="AN1153" t="s">
        <v>128</v>
      </c>
      <c r="AO1153" t="s">
        <v>5782</v>
      </c>
      <c r="AP1153" s="18">
        <v>0.19012827979999999</v>
      </c>
      <c r="AQ1153" t="s">
        <v>123</v>
      </c>
      <c r="AR1153" t="b">
        <f>ISNUMBER(SEARCH('Consulta Por Puntos Baloto'!$E$5,B1153,1))</f>
        <v>0</v>
      </c>
      <c r="AS1153">
        <f t="shared" si="34"/>
        <v>7</v>
      </c>
      <c r="AT1153" t="str">
        <f t="shared" si="35"/>
        <v>Cajero automático</v>
      </c>
    </row>
    <row r="1154" spans="1:46">
      <c r="A1154" t="s">
        <v>6885</v>
      </c>
      <c r="B1154" t="s">
        <v>6886</v>
      </c>
      <c r="C1154" s="18">
        <v>2.5231421294</v>
      </c>
      <c r="D1154" t="s">
        <v>2585</v>
      </c>
      <c r="E1154" t="s">
        <v>128</v>
      </c>
      <c r="F1154" t="s">
        <v>2586</v>
      </c>
      <c r="G1154" s="18">
        <v>0.19012827979999999</v>
      </c>
      <c r="H1154" t="s">
        <v>2447</v>
      </c>
      <c r="I1154" t="s">
        <v>130</v>
      </c>
      <c r="J1154" t="s">
        <v>2448</v>
      </c>
      <c r="K1154" s="18">
        <v>0.19012827979999999</v>
      </c>
      <c r="L1154" t="s">
        <v>2447</v>
      </c>
      <c r="M1154" t="s">
        <v>130</v>
      </c>
      <c r="N1154" t="s">
        <v>2448</v>
      </c>
      <c r="O1154" s="18">
        <v>0.40924450210000002</v>
      </c>
      <c r="P1154" t="s">
        <v>2746</v>
      </c>
      <c r="Q1154" t="s">
        <v>134</v>
      </c>
      <c r="R1154" t="s">
        <v>2747</v>
      </c>
      <c r="S1154" s="18">
        <v>0.9844114343</v>
      </c>
      <c r="T1154" t="s">
        <v>807</v>
      </c>
      <c r="U1154" t="s">
        <v>130</v>
      </c>
      <c r="V1154" t="s">
        <v>808</v>
      </c>
      <c r="W1154" s="18">
        <v>0.19012827979999999</v>
      </c>
      <c r="X1154" t="s">
        <v>2447</v>
      </c>
      <c r="Y1154" t="s">
        <v>130</v>
      </c>
      <c r="Z1154" t="s">
        <v>2448</v>
      </c>
      <c r="AA1154" s="18">
        <v>0.19012827979999999</v>
      </c>
      <c r="AB1154" t="s">
        <v>5781</v>
      </c>
      <c r="AC1154" t="s">
        <v>128</v>
      </c>
      <c r="AD1154" t="s">
        <v>5782</v>
      </c>
      <c r="AE1154" s="18">
        <v>0.39240990409999998</v>
      </c>
      <c r="AF1154" t="s">
        <v>6887</v>
      </c>
      <c r="AG1154" t="s">
        <v>143</v>
      </c>
      <c r="AH1154" t="s">
        <v>6888</v>
      </c>
      <c r="AI1154" s="18">
        <v>0.52642154750000003</v>
      </c>
      <c r="AJ1154" t="s">
        <v>5785</v>
      </c>
      <c r="AK1154" t="s">
        <v>134</v>
      </c>
      <c r="AL1154" t="s">
        <v>5786</v>
      </c>
      <c r="AM1154" t="s">
        <v>2447</v>
      </c>
      <c r="AN1154" t="s">
        <v>130</v>
      </c>
      <c r="AO1154" t="s">
        <v>2448</v>
      </c>
      <c r="AP1154" s="18">
        <v>0.19012827979999999</v>
      </c>
      <c r="AQ1154" t="s">
        <v>123</v>
      </c>
      <c r="AR1154" t="b">
        <f>ISNUMBER(SEARCH('Consulta Por Puntos Baloto'!$E$5,B1154,1))</f>
        <v>0</v>
      </c>
      <c r="AS1154">
        <f t="shared" si="34"/>
        <v>7</v>
      </c>
      <c r="AT1154" t="str">
        <f t="shared" si="35"/>
        <v>Cajero automático</v>
      </c>
    </row>
    <row r="1155" spans="1:46">
      <c r="A1155" t="s">
        <v>6885</v>
      </c>
      <c r="B1155" t="s">
        <v>6886</v>
      </c>
      <c r="C1155" s="18">
        <v>2.5231421294</v>
      </c>
      <c r="D1155" t="s">
        <v>2585</v>
      </c>
      <c r="E1155" t="s">
        <v>128</v>
      </c>
      <c r="F1155" t="s">
        <v>2586</v>
      </c>
      <c r="G1155" s="18">
        <v>0.19012827979999999</v>
      </c>
      <c r="H1155" t="s">
        <v>2447</v>
      </c>
      <c r="I1155" t="s">
        <v>130</v>
      </c>
      <c r="J1155" t="s">
        <v>2448</v>
      </c>
      <c r="K1155" s="18">
        <v>0.19012827979999999</v>
      </c>
      <c r="L1155" t="s">
        <v>2447</v>
      </c>
      <c r="M1155" t="s">
        <v>130</v>
      </c>
      <c r="N1155" t="s">
        <v>2448</v>
      </c>
      <c r="O1155" s="18">
        <v>0.40924450210000002</v>
      </c>
      <c r="P1155" t="s">
        <v>2746</v>
      </c>
      <c r="Q1155" t="s">
        <v>134</v>
      </c>
      <c r="R1155" t="s">
        <v>2747</v>
      </c>
      <c r="S1155" s="18">
        <v>0.9844114343</v>
      </c>
      <c r="T1155" t="s">
        <v>807</v>
      </c>
      <c r="U1155" t="s">
        <v>130</v>
      </c>
      <c r="V1155" t="s">
        <v>808</v>
      </c>
      <c r="W1155" s="18">
        <v>0.19012827979999999</v>
      </c>
      <c r="X1155" t="s">
        <v>2447</v>
      </c>
      <c r="Y1155" t="s">
        <v>130</v>
      </c>
      <c r="Z1155" t="s">
        <v>2448</v>
      </c>
      <c r="AA1155" s="18">
        <v>0.19012827979999999</v>
      </c>
      <c r="AB1155" t="s">
        <v>5781</v>
      </c>
      <c r="AC1155" t="s">
        <v>128</v>
      </c>
      <c r="AD1155" t="s">
        <v>5782</v>
      </c>
      <c r="AE1155" s="18">
        <v>0.39240990409999998</v>
      </c>
      <c r="AF1155" t="s">
        <v>6887</v>
      </c>
      <c r="AG1155" t="s">
        <v>143</v>
      </c>
      <c r="AH1155" t="s">
        <v>6888</v>
      </c>
      <c r="AI1155" s="18">
        <v>0.52642154750000003</v>
      </c>
      <c r="AJ1155" t="s">
        <v>5785</v>
      </c>
      <c r="AK1155" t="s">
        <v>134</v>
      </c>
      <c r="AL1155" t="s">
        <v>5786</v>
      </c>
      <c r="AM1155" t="s">
        <v>2447</v>
      </c>
      <c r="AN1155" t="s">
        <v>130</v>
      </c>
      <c r="AO1155" t="s">
        <v>2448</v>
      </c>
      <c r="AP1155" s="18">
        <v>0.19012827979999999</v>
      </c>
      <c r="AQ1155" t="s">
        <v>123</v>
      </c>
      <c r="AR1155" t="b">
        <f>ISNUMBER(SEARCH('Consulta Por Puntos Baloto'!$E$5,B1155,1))</f>
        <v>0</v>
      </c>
      <c r="AS1155">
        <f t="shared" ref="AS1155:AS1218" si="36">MATCH(AP1155,A1155:AL1155,0)</f>
        <v>7</v>
      </c>
      <c r="AT1155" t="str">
        <f t="shared" ref="AT1155:AT1218" si="37">+VLOOKUP(AS1155,$AW$2:$AX$10,2,0)</f>
        <v>Cajero automático</v>
      </c>
    </row>
    <row r="1156" spans="1:46">
      <c r="A1156" t="s">
        <v>6889</v>
      </c>
      <c r="B1156" t="s">
        <v>6890</v>
      </c>
      <c r="C1156" s="18">
        <v>2.2514282558000001</v>
      </c>
      <c r="D1156" t="s">
        <v>169</v>
      </c>
      <c r="E1156" t="s">
        <v>128</v>
      </c>
      <c r="F1156" t="s">
        <v>170</v>
      </c>
      <c r="G1156" s="18">
        <v>0.4390357372</v>
      </c>
      <c r="H1156" t="s">
        <v>64</v>
      </c>
      <c r="I1156" t="s">
        <v>130</v>
      </c>
      <c r="J1156" t="s">
        <v>2627</v>
      </c>
      <c r="K1156" s="18">
        <v>2.2523168294999998</v>
      </c>
      <c r="L1156" t="s">
        <v>64</v>
      </c>
      <c r="M1156" t="s">
        <v>130</v>
      </c>
      <c r="N1156" t="s">
        <v>172</v>
      </c>
      <c r="O1156" s="18">
        <v>2.0220238941000002</v>
      </c>
      <c r="P1156" t="s">
        <v>2625</v>
      </c>
      <c r="Q1156" t="s">
        <v>134</v>
      </c>
      <c r="R1156" t="s">
        <v>2626</v>
      </c>
      <c r="S1156" s="18">
        <v>3.4861500828</v>
      </c>
      <c r="T1156" t="s">
        <v>311</v>
      </c>
      <c r="U1156" t="s">
        <v>130</v>
      </c>
      <c r="V1156" t="s">
        <v>312</v>
      </c>
      <c r="W1156" s="18">
        <v>0.44680810630000001</v>
      </c>
      <c r="X1156" t="s">
        <v>64</v>
      </c>
      <c r="Y1156" t="s">
        <v>130</v>
      </c>
      <c r="Z1156" t="s">
        <v>2627</v>
      </c>
      <c r="AA1156" s="18">
        <v>1.3352042197</v>
      </c>
      <c r="AB1156" t="s">
        <v>810</v>
      </c>
      <c r="AC1156" t="s">
        <v>128</v>
      </c>
      <c r="AD1156" t="s">
        <v>811</v>
      </c>
      <c r="AE1156" s="18">
        <v>0.63925372489999999</v>
      </c>
      <c r="AF1156" t="s">
        <v>6891</v>
      </c>
      <c r="AG1156" t="s">
        <v>143</v>
      </c>
      <c r="AH1156" t="s">
        <v>6892</v>
      </c>
      <c r="AI1156" s="18">
        <v>0.86199411029999995</v>
      </c>
      <c r="AJ1156" t="s">
        <v>4596</v>
      </c>
      <c r="AK1156" t="s">
        <v>134</v>
      </c>
      <c r="AL1156" t="s">
        <v>4597</v>
      </c>
      <c r="AM1156" t="s">
        <v>64</v>
      </c>
      <c r="AN1156" t="s">
        <v>130</v>
      </c>
      <c r="AO1156" t="s">
        <v>2627</v>
      </c>
      <c r="AP1156" s="18">
        <v>0.4390357372</v>
      </c>
      <c r="AQ1156" t="e">
        <v>#N/A</v>
      </c>
      <c r="AR1156" t="b">
        <f>ISNUMBER(SEARCH('Consulta Por Puntos Baloto'!$E$5,B1156,1))</f>
        <v>0</v>
      </c>
      <c r="AS1156">
        <f t="shared" si="36"/>
        <v>7</v>
      </c>
      <c r="AT1156" t="str">
        <f t="shared" si="37"/>
        <v>Cajero automático</v>
      </c>
    </row>
    <row r="1157" spans="1:46">
      <c r="A1157" t="s">
        <v>6893</v>
      </c>
      <c r="B1157" t="s">
        <v>6894</v>
      </c>
      <c r="C1157" s="18">
        <v>3.7547649823000002</v>
      </c>
      <c r="D1157" t="s">
        <v>169</v>
      </c>
      <c r="E1157" t="s">
        <v>128</v>
      </c>
      <c r="F1157" t="s">
        <v>170</v>
      </c>
      <c r="G1157" s="18">
        <v>1.6251101300999999</v>
      </c>
      <c r="H1157" t="s">
        <v>64</v>
      </c>
      <c r="I1157" t="s">
        <v>130</v>
      </c>
      <c r="J1157" t="s">
        <v>619</v>
      </c>
      <c r="K1157" s="18">
        <v>3.8646966068999999</v>
      </c>
      <c r="L1157" t="s">
        <v>64</v>
      </c>
      <c r="M1157" t="s">
        <v>130</v>
      </c>
      <c r="N1157" t="s">
        <v>172</v>
      </c>
      <c r="O1157" s="18">
        <v>2.3717032627000001</v>
      </c>
      <c r="P1157" t="s">
        <v>173</v>
      </c>
      <c r="Q1157" t="s">
        <v>134</v>
      </c>
      <c r="R1157" t="s">
        <v>174</v>
      </c>
      <c r="S1157" s="18">
        <v>2.2662192327000001</v>
      </c>
      <c r="T1157" t="s">
        <v>64</v>
      </c>
      <c r="U1157" t="s">
        <v>130</v>
      </c>
      <c r="V1157" t="s">
        <v>171</v>
      </c>
      <c r="W1157" s="18">
        <v>1.8527224915</v>
      </c>
      <c r="X1157" t="s">
        <v>620</v>
      </c>
      <c r="Y1157" t="s">
        <v>130</v>
      </c>
      <c r="Z1157" t="s">
        <v>621</v>
      </c>
      <c r="AA1157" s="18">
        <v>2.2873601027000001</v>
      </c>
      <c r="AB1157" t="s">
        <v>176</v>
      </c>
      <c r="AC1157" t="s">
        <v>128</v>
      </c>
      <c r="AD1157" t="s">
        <v>177</v>
      </c>
      <c r="AE1157" s="18">
        <v>7.2860301500000002E-2</v>
      </c>
      <c r="AF1157" t="s">
        <v>6895</v>
      </c>
      <c r="AG1157" t="s">
        <v>143</v>
      </c>
      <c r="AH1157" t="s">
        <v>6896</v>
      </c>
      <c r="AI1157" s="18">
        <v>7.2860301500000002E-2</v>
      </c>
      <c r="AJ1157" t="s">
        <v>6897</v>
      </c>
      <c r="AK1157" t="s">
        <v>134</v>
      </c>
      <c r="AL1157" t="s">
        <v>6898</v>
      </c>
      <c r="AM1157" t="s">
        <v>6895</v>
      </c>
      <c r="AN1157" t="s">
        <v>143</v>
      </c>
      <c r="AO1157" t="s">
        <v>6896</v>
      </c>
      <c r="AP1157" s="18">
        <v>7.2860301500000002E-2</v>
      </c>
      <c r="AQ1157" t="e">
        <v>#N/A</v>
      </c>
      <c r="AR1157" t="b">
        <f>ISNUMBER(SEARCH('Consulta Por Puntos Baloto'!$E$5,B1157,1))</f>
        <v>0</v>
      </c>
      <c r="AS1157">
        <f t="shared" si="36"/>
        <v>31</v>
      </c>
      <c r="AT1157" t="str">
        <f t="shared" si="37"/>
        <v>Punto pago</v>
      </c>
    </row>
    <row r="1158" spans="1:46">
      <c r="A1158" t="s">
        <v>6893</v>
      </c>
      <c r="B1158" t="s">
        <v>6894</v>
      </c>
      <c r="C1158" s="18">
        <v>3.7547649823000002</v>
      </c>
      <c r="D1158" t="s">
        <v>169</v>
      </c>
      <c r="E1158" t="s">
        <v>128</v>
      </c>
      <c r="F1158" t="s">
        <v>170</v>
      </c>
      <c r="G1158" s="18">
        <v>1.6251101300999999</v>
      </c>
      <c r="H1158" t="s">
        <v>64</v>
      </c>
      <c r="I1158" t="s">
        <v>130</v>
      </c>
      <c r="J1158" t="s">
        <v>619</v>
      </c>
      <c r="K1158" s="18">
        <v>3.8646966068999999</v>
      </c>
      <c r="L1158" t="s">
        <v>64</v>
      </c>
      <c r="M1158" t="s">
        <v>130</v>
      </c>
      <c r="N1158" t="s">
        <v>172</v>
      </c>
      <c r="O1158" s="18">
        <v>2.3717032627000001</v>
      </c>
      <c r="P1158" t="s">
        <v>173</v>
      </c>
      <c r="Q1158" t="s">
        <v>134</v>
      </c>
      <c r="R1158" t="s">
        <v>174</v>
      </c>
      <c r="S1158" s="18">
        <v>2.2662192327000001</v>
      </c>
      <c r="T1158" t="s">
        <v>64</v>
      </c>
      <c r="U1158" t="s">
        <v>130</v>
      </c>
      <c r="V1158" t="s">
        <v>171</v>
      </c>
      <c r="W1158" s="18">
        <v>1.8527224915</v>
      </c>
      <c r="X1158" t="s">
        <v>620</v>
      </c>
      <c r="Y1158" t="s">
        <v>130</v>
      </c>
      <c r="Z1158" t="s">
        <v>621</v>
      </c>
      <c r="AA1158" s="18">
        <v>2.2873601027000001</v>
      </c>
      <c r="AB1158" t="s">
        <v>176</v>
      </c>
      <c r="AC1158" t="s">
        <v>128</v>
      </c>
      <c r="AD1158" t="s">
        <v>177</v>
      </c>
      <c r="AE1158" s="18">
        <v>7.2860301500000002E-2</v>
      </c>
      <c r="AF1158" t="s">
        <v>6895</v>
      </c>
      <c r="AG1158" t="s">
        <v>143</v>
      </c>
      <c r="AH1158" t="s">
        <v>6896</v>
      </c>
      <c r="AI1158" s="18">
        <v>7.2860301500000002E-2</v>
      </c>
      <c r="AJ1158" t="s">
        <v>6897</v>
      </c>
      <c r="AK1158" t="s">
        <v>134</v>
      </c>
      <c r="AL1158" t="s">
        <v>6898</v>
      </c>
      <c r="AM1158" t="s">
        <v>6897</v>
      </c>
      <c r="AN1158" t="s">
        <v>134</v>
      </c>
      <c r="AO1158" t="s">
        <v>6898</v>
      </c>
      <c r="AP1158" s="18">
        <v>7.2860301500000002E-2</v>
      </c>
      <c r="AQ1158" t="e">
        <v>#N/A</v>
      </c>
      <c r="AR1158" t="b">
        <f>ISNUMBER(SEARCH('Consulta Por Puntos Baloto'!$E$5,B1158,1))</f>
        <v>0</v>
      </c>
      <c r="AS1158">
        <f t="shared" si="36"/>
        <v>31</v>
      </c>
      <c r="AT1158" t="str">
        <f t="shared" si="37"/>
        <v>Punto pago</v>
      </c>
    </row>
    <row r="1159" spans="1:46">
      <c r="A1159" t="s">
        <v>6899</v>
      </c>
      <c r="B1159" t="s">
        <v>6900</v>
      </c>
      <c r="C1159" s="18">
        <v>3.5512816544999999</v>
      </c>
      <c r="D1159" t="s">
        <v>526</v>
      </c>
      <c r="E1159" t="s">
        <v>128</v>
      </c>
      <c r="F1159" t="s">
        <v>527</v>
      </c>
      <c r="G1159" s="18">
        <v>0.70110184249999996</v>
      </c>
      <c r="H1159" t="s">
        <v>64</v>
      </c>
      <c r="I1159" t="s">
        <v>130</v>
      </c>
      <c r="J1159" t="s">
        <v>661</v>
      </c>
      <c r="K1159" s="18">
        <v>1.2290397293999999</v>
      </c>
      <c r="L1159" t="s">
        <v>64</v>
      </c>
      <c r="M1159" t="s">
        <v>130</v>
      </c>
      <c r="N1159" t="s">
        <v>529</v>
      </c>
      <c r="O1159" s="18">
        <v>0.87553972690000004</v>
      </c>
      <c r="P1159" t="s">
        <v>1300</v>
      </c>
      <c r="Q1159" t="s">
        <v>134</v>
      </c>
      <c r="R1159" t="s">
        <v>1301</v>
      </c>
      <c r="S1159" s="18">
        <v>5.1344002484000004</v>
      </c>
      <c r="T1159" t="s">
        <v>515</v>
      </c>
      <c r="U1159" t="s">
        <v>130</v>
      </c>
      <c r="V1159" t="s">
        <v>516</v>
      </c>
      <c r="W1159" s="18">
        <v>2.7485481142000001</v>
      </c>
      <c r="X1159" t="s">
        <v>64</v>
      </c>
      <c r="Y1159" t="s">
        <v>130</v>
      </c>
      <c r="Z1159" t="s">
        <v>532</v>
      </c>
      <c r="AA1159" s="18">
        <v>1.9466415057999999</v>
      </c>
      <c r="AB1159" t="s">
        <v>533</v>
      </c>
      <c r="AC1159" t="s">
        <v>128</v>
      </c>
      <c r="AD1159" t="s">
        <v>534</v>
      </c>
      <c r="AE1159" s="18">
        <v>0.17471103709999999</v>
      </c>
      <c r="AF1159" t="s">
        <v>6901</v>
      </c>
      <c r="AG1159" t="s">
        <v>143</v>
      </c>
      <c r="AH1159" t="s">
        <v>6902</v>
      </c>
      <c r="AI1159" s="18">
        <v>0.4035542466</v>
      </c>
      <c r="AJ1159" t="s">
        <v>4653</v>
      </c>
      <c r="AK1159" t="s">
        <v>134</v>
      </c>
      <c r="AL1159" t="s">
        <v>4654</v>
      </c>
      <c r="AM1159" t="s">
        <v>6901</v>
      </c>
      <c r="AN1159" t="s">
        <v>143</v>
      </c>
      <c r="AO1159" t="s">
        <v>6902</v>
      </c>
      <c r="AP1159" s="18">
        <v>0.17471103709999999</v>
      </c>
      <c r="AQ1159" t="s">
        <v>123</v>
      </c>
      <c r="AR1159" t="b">
        <f>ISNUMBER(SEARCH('Consulta Por Puntos Baloto'!$E$5,B1159,1))</f>
        <v>0</v>
      </c>
      <c r="AS1159">
        <f t="shared" si="36"/>
        <v>31</v>
      </c>
      <c r="AT1159" t="str">
        <f t="shared" si="37"/>
        <v>Punto pago</v>
      </c>
    </row>
    <row r="1160" spans="1:46">
      <c r="A1160" t="s">
        <v>6903</v>
      </c>
      <c r="B1160" t="s">
        <v>6904</v>
      </c>
      <c r="C1160" s="18">
        <v>3.5512816544999999</v>
      </c>
      <c r="D1160" t="s">
        <v>526</v>
      </c>
      <c r="E1160" t="s">
        <v>128</v>
      </c>
      <c r="F1160" t="s">
        <v>527</v>
      </c>
      <c r="G1160" s="18">
        <v>0.70110184249999996</v>
      </c>
      <c r="H1160" t="s">
        <v>64</v>
      </c>
      <c r="I1160" t="s">
        <v>130</v>
      </c>
      <c r="J1160" t="s">
        <v>661</v>
      </c>
      <c r="K1160" s="18">
        <v>1.2290397293999999</v>
      </c>
      <c r="L1160" t="s">
        <v>64</v>
      </c>
      <c r="M1160" t="s">
        <v>130</v>
      </c>
      <c r="N1160" t="s">
        <v>529</v>
      </c>
      <c r="O1160" s="18">
        <v>0.87553972690000004</v>
      </c>
      <c r="P1160" t="s">
        <v>1300</v>
      </c>
      <c r="Q1160" t="s">
        <v>134</v>
      </c>
      <c r="R1160" t="s">
        <v>1301</v>
      </c>
      <c r="S1160" s="18">
        <v>5.1344002484000004</v>
      </c>
      <c r="T1160" t="s">
        <v>515</v>
      </c>
      <c r="U1160" t="s">
        <v>130</v>
      </c>
      <c r="V1160" t="s">
        <v>516</v>
      </c>
      <c r="W1160" s="18">
        <v>2.7485481142000001</v>
      </c>
      <c r="X1160" t="s">
        <v>64</v>
      </c>
      <c r="Y1160" t="s">
        <v>130</v>
      </c>
      <c r="Z1160" t="s">
        <v>532</v>
      </c>
      <c r="AA1160" s="18">
        <v>1.9466415057999999</v>
      </c>
      <c r="AB1160" t="s">
        <v>533</v>
      </c>
      <c r="AC1160" t="s">
        <v>128</v>
      </c>
      <c r="AD1160" t="s">
        <v>534</v>
      </c>
      <c r="AE1160" s="18">
        <v>0.17471103709999999</v>
      </c>
      <c r="AF1160" t="s">
        <v>6901</v>
      </c>
      <c r="AG1160" t="s">
        <v>143</v>
      </c>
      <c r="AH1160" t="s">
        <v>6902</v>
      </c>
      <c r="AI1160" s="18">
        <v>0.4035542466</v>
      </c>
      <c r="AJ1160" t="s">
        <v>4653</v>
      </c>
      <c r="AK1160" t="s">
        <v>134</v>
      </c>
      <c r="AL1160" t="s">
        <v>4654</v>
      </c>
      <c r="AM1160" t="s">
        <v>6901</v>
      </c>
      <c r="AN1160" t="s">
        <v>143</v>
      </c>
      <c r="AO1160" t="s">
        <v>6902</v>
      </c>
      <c r="AP1160" s="18">
        <v>0.17471103709999999</v>
      </c>
      <c r="AQ1160" t="s">
        <v>123</v>
      </c>
      <c r="AR1160" t="b">
        <f>ISNUMBER(SEARCH('Consulta Por Puntos Baloto'!$E$5,B1160,1))</f>
        <v>0</v>
      </c>
      <c r="AS1160">
        <f t="shared" si="36"/>
        <v>31</v>
      </c>
      <c r="AT1160" t="str">
        <f t="shared" si="37"/>
        <v>Punto pago</v>
      </c>
    </row>
    <row r="1161" spans="1:46">
      <c r="A1161" t="s">
        <v>6905</v>
      </c>
      <c r="B1161" t="s">
        <v>6906</v>
      </c>
      <c r="C1161" s="18">
        <v>1.4030634847000001</v>
      </c>
      <c r="D1161" t="s">
        <v>526</v>
      </c>
      <c r="E1161" t="s">
        <v>128</v>
      </c>
      <c r="F1161" t="s">
        <v>527</v>
      </c>
      <c r="G1161" s="18">
        <v>0.18942268609999999</v>
      </c>
      <c r="H1161" t="s">
        <v>64</v>
      </c>
      <c r="I1161" t="s">
        <v>130</v>
      </c>
      <c r="J1161" t="s">
        <v>2104</v>
      </c>
      <c r="K1161" s="18">
        <v>0.18942268609999999</v>
      </c>
      <c r="L1161" t="s">
        <v>64</v>
      </c>
      <c r="M1161" t="s">
        <v>130</v>
      </c>
      <c r="N1161" t="s">
        <v>2104</v>
      </c>
      <c r="O1161" s="18">
        <v>1.9063612410999999</v>
      </c>
      <c r="P1161" t="s">
        <v>494</v>
      </c>
      <c r="Q1161" t="s">
        <v>134</v>
      </c>
      <c r="R1161" t="s">
        <v>495</v>
      </c>
      <c r="S1161" s="18">
        <v>2.7125229360000001</v>
      </c>
      <c r="T1161" t="s">
        <v>496</v>
      </c>
      <c r="U1161" t="s">
        <v>130</v>
      </c>
      <c r="V1161" t="s">
        <v>497</v>
      </c>
      <c r="W1161" s="18">
        <v>1.7992356612</v>
      </c>
      <c r="X1161" t="s">
        <v>64</v>
      </c>
      <c r="Y1161" t="s">
        <v>130</v>
      </c>
      <c r="Z1161" t="s">
        <v>2105</v>
      </c>
      <c r="AA1161" s="18">
        <v>1.9063612410999999</v>
      </c>
      <c r="AB1161" t="s">
        <v>500</v>
      </c>
      <c r="AC1161" t="s">
        <v>128</v>
      </c>
      <c r="AD1161" t="s">
        <v>501</v>
      </c>
      <c r="AE1161" s="18">
        <v>7.3975359899999996E-2</v>
      </c>
      <c r="AF1161" t="s">
        <v>2108</v>
      </c>
      <c r="AG1161" t="s">
        <v>143</v>
      </c>
      <c r="AH1161" t="s">
        <v>2109</v>
      </c>
      <c r="AI1161" s="18">
        <v>0.57523002850000005</v>
      </c>
      <c r="AJ1161" t="s">
        <v>2110</v>
      </c>
      <c r="AK1161" t="s">
        <v>134</v>
      </c>
      <c r="AL1161" t="s">
        <v>2111</v>
      </c>
      <c r="AM1161" t="s">
        <v>2108</v>
      </c>
      <c r="AN1161" t="s">
        <v>143</v>
      </c>
      <c r="AO1161" t="s">
        <v>2109</v>
      </c>
      <c r="AP1161" s="18">
        <v>7.3975359899999996E-2</v>
      </c>
      <c r="AQ1161" t="s">
        <v>123</v>
      </c>
      <c r="AR1161" t="b">
        <f>ISNUMBER(SEARCH('Consulta Por Puntos Baloto'!$E$5,B1161,1))</f>
        <v>0</v>
      </c>
      <c r="AS1161">
        <f t="shared" si="36"/>
        <v>31</v>
      </c>
      <c r="AT1161" t="str">
        <f t="shared" si="37"/>
        <v>Punto pago</v>
      </c>
    </row>
    <row r="1162" spans="1:46">
      <c r="A1162" t="s">
        <v>6907</v>
      </c>
      <c r="B1162" t="s">
        <v>6908</v>
      </c>
      <c r="C1162" s="18">
        <v>1.5749177430000001</v>
      </c>
      <c r="D1162" t="s">
        <v>686</v>
      </c>
      <c r="E1162" t="s">
        <v>128</v>
      </c>
      <c r="F1162" t="s">
        <v>687</v>
      </c>
      <c r="G1162" s="18">
        <v>1.5320960999999999E-2</v>
      </c>
      <c r="H1162" t="s">
        <v>6909</v>
      </c>
      <c r="I1162" t="s">
        <v>130</v>
      </c>
      <c r="J1162" t="s">
        <v>6910</v>
      </c>
      <c r="K1162" s="18">
        <v>9.6053788400000006E-2</v>
      </c>
      <c r="L1162" t="s">
        <v>64</v>
      </c>
      <c r="M1162" t="s">
        <v>130</v>
      </c>
      <c r="N1162" t="s">
        <v>742</v>
      </c>
      <c r="O1162" s="18">
        <v>1.2469879763</v>
      </c>
      <c r="P1162" t="s">
        <v>688</v>
      </c>
      <c r="Q1162" t="s">
        <v>134</v>
      </c>
      <c r="R1162" t="s">
        <v>689</v>
      </c>
      <c r="S1162" s="18">
        <v>2.1666672438000001</v>
      </c>
      <c r="T1162" t="s">
        <v>496</v>
      </c>
      <c r="U1162" t="s">
        <v>130</v>
      </c>
      <c r="V1162" t="s">
        <v>497</v>
      </c>
      <c r="W1162" s="18">
        <v>1.2096601603999999</v>
      </c>
      <c r="X1162" t="s">
        <v>64</v>
      </c>
      <c r="Y1162" t="s">
        <v>130</v>
      </c>
      <c r="Z1162" t="s">
        <v>690</v>
      </c>
      <c r="AA1162" s="18">
        <v>3.1982895900000002E-2</v>
      </c>
      <c r="AB1162" t="s">
        <v>747</v>
      </c>
      <c r="AC1162" t="s">
        <v>128</v>
      </c>
      <c r="AD1162" t="s">
        <v>748</v>
      </c>
      <c r="AE1162" s="18">
        <v>0.106445946</v>
      </c>
      <c r="AF1162" t="s">
        <v>6911</v>
      </c>
      <c r="AG1162" t="s">
        <v>143</v>
      </c>
      <c r="AH1162" t="s">
        <v>6912</v>
      </c>
      <c r="AI1162" s="18">
        <v>0</v>
      </c>
      <c r="AJ1162" t="s">
        <v>6908</v>
      </c>
      <c r="AK1162" t="s">
        <v>134</v>
      </c>
      <c r="AL1162" t="s">
        <v>6913</v>
      </c>
      <c r="AM1162" t="s">
        <v>6908</v>
      </c>
      <c r="AN1162" t="s">
        <v>134</v>
      </c>
      <c r="AO1162" t="s">
        <v>6913</v>
      </c>
      <c r="AP1162" s="18">
        <v>0</v>
      </c>
      <c r="AQ1162" t="s">
        <v>123</v>
      </c>
      <c r="AR1162" t="b">
        <f>ISNUMBER(SEARCH('Consulta Por Puntos Baloto'!$E$5,B1162,1))</f>
        <v>0</v>
      </c>
      <c r="AS1162">
        <f t="shared" si="36"/>
        <v>35</v>
      </c>
      <c r="AT1162" t="str">
        <f t="shared" si="37"/>
        <v>Punto red</v>
      </c>
    </row>
    <row r="1163" spans="1:46">
      <c r="A1163" t="s">
        <v>6914</v>
      </c>
      <c r="B1163" t="s">
        <v>6915</v>
      </c>
      <c r="C1163" s="18">
        <v>0.8253845112</v>
      </c>
      <c r="D1163" t="s">
        <v>6916</v>
      </c>
      <c r="E1163" t="s">
        <v>62</v>
      </c>
      <c r="F1163" t="s">
        <v>6917</v>
      </c>
      <c r="G1163" s="18">
        <v>0.60853747979999995</v>
      </c>
      <c r="H1163" t="s">
        <v>64</v>
      </c>
      <c r="I1163" t="s">
        <v>65</v>
      </c>
      <c r="J1163" t="s">
        <v>6918</v>
      </c>
      <c r="K1163" s="18">
        <v>0.65870866650000004</v>
      </c>
      <c r="L1163" t="s">
        <v>64</v>
      </c>
      <c r="M1163" t="s">
        <v>65</v>
      </c>
      <c r="N1163" t="s">
        <v>284</v>
      </c>
      <c r="O1163" s="18">
        <v>10.5847330625</v>
      </c>
      <c r="P1163" t="s">
        <v>67</v>
      </c>
      <c r="Q1163" t="s">
        <v>62</v>
      </c>
      <c r="R1163" t="s">
        <v>68</v>
      </c>
      <c r="S1163" s="18">
        <v>6.1450467780000002</v>
      </c>
      <c r="T1163" t="s">
        <v>69</v>
      </c>
      <c r="U1163" t="s">
        <v>65</v>
      </c>
      <c r="V1163" t="s">
        <v>70</v>
      </c>
      <c r="W1163" s="18">
        <v>0.85451210580000003</v>
      </c>
      <c r="X1163" t="s">
        <v>241</v>
      </c>
      <c r="Y1163" t="s">
        <v>65</v>
      </c>
      <c r="Z1163" t="s">
        <v>242</v>
      </c>
      <c r="AA1163" s="18">
        <v>0.78375977890000004</v>
      </c>
      <c r="AB1163" s="19" t="s">
        <v>241</v>
      </c>
      <c r="AC1163" t="s">
        <v>62</v>
      </c>
      <c r="AD1163" t="s">
        <v>6919</v>
      </c>
      <c r="AE1163" s="18">
        <v>0.36070102079999999</v>
      </c>
      <c r="AF1163" t="s">
        <v>6920</v>
      </c>
      <c r="AG1163" t="s">
        <v>62</v>
      </c>
      <c r="AH1163" t="s">
        <v>6921</v>
      </c>
      <c r="AI1163" s="18">
        <v>0.56174582569999998</v>
      </c>
      <c r="AJ1163" t="s">
        <v>6922</v>
      </c>
      <c r="AK1163" t="s">
        <v>62</v>
      </c>
      <c r="AL1163" t="s">
        <v>6923</v>
      </c>
      <c r="AM1163" t="s">
        <v>6920</v>
      </c>
      <c r="AN1163" t="s">
        <v>62</v>
      </c>
      <c r="AO1163" t="s">
        <v>6921</v>
      </c>
      <c r="AP1163" s="18">
        <v>0.36070102079999999</v>
      </c>
      <c r="AQ1163" t="s">
        <v>123</v>
      </c>
      <c r="AR1163" t="b">
        <f>ISNUMBER(SEARCH('Consulta Por Puntos Baloto'!$E$5,B1163,1))</f>
        <v>0</v>
      </c>
      <c r="AS1163">
        <f t="shared" si="36"/>
        <v>31</v>
      </c>
      <c r="AT1163" t="str">
        <f t="shared" si="37"/>
        <v>Punto pago</v>
      </c>
    </row>
    <row r="1164" spans="1:46">
      <c r="A1164" t="s">
        <v>6924</v>
      </c>
      <c r="B1164" t="s">
        <v>6925</v>
      </c>
      <c r="C1164" s="18">
        <v>1.22321152</v>
      </c>
      <c r="D1164" t="s">
        <v>5239</v>
      </c>
      <c r="E1164" t="s">
        <v>62</v>
      </c>
      <c r="F1164" t="s">
        <v>5240</v>
      </c>
      <c r="G1164" s="18">
        <v>0.31809699819999998</v>
      </c>
      <c r="H1164" t="s">
        <v>69</v>
      </c>
      <c r="I1164" t="s">
        <v>65</v>
      </c>
      <c r="J1164" t="s">
        <v>70</v>
      </c>
      <c r="K1164" s="18">
        <v>0.92302311589999997</v>
      </c>
      <c r="L1164" t="s">
        <v>64</v>
      </c>
      <c r="M1164" t="s">
        <v>65</v>
      </c>
      <c r="N1164" t="s">
        <v>5241</v>
      </c>
      <c r="O1164" s="18">
        <v>4.5874365565000002</v>
      </c>
      <c r="P1164" t="s">
        <v>67</v>
      </c>
      <c r="Q1164" t="s">
        <v>62</v>
      </c>
      <c r="R1164" t="s">
        <v>68</v>
      </c>
      <c r="S1164" s="18">
        <v>0.31171920679999998</v>
      </c>
      <c r="T1164" t="s">
        <v>69</v>
      </c>
      <c r="U1164" t="s">
        <v>65</v>
      </c>
      <c r="V1164" t="s">
        <v>70</v>
      </c>
      <c r="W1164" s="18">
        <v>1.8398000149</v>
      </c>
      <c r="X1164" t="s">
        <v>64</v>
      </c>
      <c r="Y1164" t="s">
        <v>65</v>
      </c>
      <c r="Z1164" t="s">
        <v>4213</v>
      </c>
      <c r="AA1164" s="18">
        <v>0.31031837229999998</v>
      </c>
      <c r="AB1164" t="s">
        <v>4405</v>
      </c>
      <c r="AC1164" t="s">
        <v>62</v>
      </c>
      <c r="AD1164" t="s">
        <v>4406</v>
      </c>
      <c r="AE1164" s="18">
        <v>0.3442634946</v>
      </c>
      <c r="AF1164" t="s">
        <v>6926</v>
      </c>
      <c r="AG1164" t="s">
        <v>62</v>
      </c>
      <c r="AH1164" t="s">
        <v>6927</v>
      </c>
      <c r="AI1164" s="18">
        <v>1.0248824556</v>
      </c>
      <c r="AJ1164" t="s">
        <v>5710</v>
      </c>
      <c r="AK1164" t="s">
        <v>62</v>
      </c>
      <c r="AL1164" t="s">
        <v>5711</v>
      </c>
      <c r="AM1164" t="s">
        <v>873</v>
      </c>
      <c r="AN1164" t="s">
        <v>62</v>
      </c>
      <c r="AO1164" t="s">
        <v>4406</v>
      </c>
      <c r="AP1164" s="18">
        <v>0.31031837229999998</v>
      </c>
      <c r="AQ1164" t="s">
        <v>123</v>
      </c>
      <c r="AR1164" t="b">
        <f>ISNUMBER(SEARCH('Consulta Por Puntos Baloto'!$E$5,B1164,1))</f>
        <v>0</v>
      </c>
      <c r="AS1164">
        <f t="shared" si="36"/>
        <v>27</v>
      </c>
      <c r="AT1164" t="str">
        <f t="shared" si="37"/>
        <v>Oficina física</v>
      </c>
    </row>
    <row r="1165" spans="1:46">
      <c r="A1165" t="s">
        <v>6928</v>
      </c>
      <c r="B1165" t="s">
        <v>6929</v>
      </c>
      <c r="C1165" s="18">
        <v>31.340675528999999</v>
      </c>
      <c r="D1165" t="s">
        <v>4495</v>
      </c>
      <c r="E1165" t="s">
        <v>4496</v>
      </c>
      <c r="F1165" t="s">
        <v>4497</v>
      </c>
      <c r="G1165" s="18">
        <v>29.279632077700001</v>
      </c>
      <c r="H1165" t="s">
        <v>64</v>
      </c>
      <c r="I1165" t="s">
        <v>384</v>
      </c>
      <c r="J1165" t="s">
        <v>386</v>
      </c>
      <c r="K1165" s="18">
        <v>29.279632077700001</v>
      </c>
      <c r="L1165" t="s">
        <v>64</v>
      </c>
      <c r="M1165" t="s">
        <v>384</v>
      </c>
      <c r="N1165" t="s">
        <v>386</v>
      </c>
      <c r="O1165" s="18">
        <v>85.600529111399993</v>
      </c>
      <c r="P1165" t="s">
        <v>67</v>
      </c>
      <c r="Q1165" t="s">
        <v>62</v>
      </c>
      <c r="R1165" t="s">
        <v>68</v>
      </c>
      <c r="S1165" s="18">
        <v>86.176395180300005</v>
      </c>
      <c r="T1165" t="s">
        <v>253</v>
      </c>
      <c r="U1165" t="s">
        <v>65</v>
      </c>
      <c r="V1165" t="s">
        <v>254</v>
      </c>
      <c r="W1165" s="18">
        <v>85.587004065499997</v>
      </c>
      <c r="X1165" t="s">
        <v>276</v>
      </c>
      <c r="Y1165" t="s">
        <v>65</v>
      </c>
      <c r="Z1165" t="s">
        <v>277</v>
      </c>
      <c r="AA1165" s="18">
        <v>31.4615058115</v>
      </c>
      <c r="AB1165" t="s">
        <v>383</v>
      </c>
      <c r="AC1165" t="s">
        <v>391</v>
      </c>
      <c r="AD1165" t="s">
        <v>392</v>
      </c>
      <c r="AE1165" s="18">
        <v>6.07212528E-2</v>
      </c>
      <c r="AF1165" t="s">
        <v>6930</v>
      </c>
      <c r="AG1165" t="s">
        <v>6931</v>
      </c>
      <c r="AH1165" t="s">
        <v>6932</v>
      </c>
      <c r="AI1165" s="18">
        <v>3.1446995899999997E-2</v>
      </c>
      <c r="AJ1165" t="s">
        <v>6933</v>
      </c>
      <c r="AK1165" t="s">
        <v>6931</v>
      </c>
      <c r="AL1165" t="s">
        <v>6934</v>
      </c>
      <c r="AM1165" t="s">
        <v>6933</v>
      </c>
      <c r="AN1165" t="s">
        <v>6931</v>
      </c>
      <c r="AO1165" t="s">
        <v>6934</v>
      </c>
      <c r="AP1165" s="18">
        <v>3.1446995899999997E-2</v>
      </c>
      <c r="AQ1165" t="s">
        <v>123</v>
      </c>
      <c r="AR1165" t="b">
        <f>ISNUMBER(SEARCH('Consulta Por Puntos Baloto'!$E$5,B1165,1))</f>
        <v>0</v>
      </c>
      <c r="AS1165">
        <f t="shared" si="36"/>
        <v>35</v>
      </c>
      <c r="AT1165" t="str">
        <f t="shared" si="37"/>
        <v>Punto red</v>
      </c>
    </row>
    <row r="1166" spans="1:46">
      <c r="A1166" t="s">
        <v>6935</v>
      </c>
      <c r="B1166" t="s">
        <v>6936</v>
      </c>
      <c r="C1166" s="18">
        <v>30.717980531399999</v>
      </c>
      <c r="D1166" t="s">
        <v>6434</v>
      </c>
      <c r="E1166" t="s">
        <v>6435</v>
      </c>
      <c r="F1166" t="s">
        <v>6436</v>
      </c>
      <c r="G1166" s="18">
        <v>40.172828532499999</v>
      </c>
      <c r="H1166" t="s">
        <v>4559</v>
      </c>
      <c r="I1166" t="s">
        <v>4560</v>
      </c>
      <c r="J1166" t="s">
        <v>4561</v>
      </c>
      <c r="K1166" s="18">
        <v>40.363623700300003</v>
      </c>
      <c r="L1166" t="s">
        <v>64</v>
      </c>
      <c r="M1166" t="s">
        <v>4560</v>
      </c>
      <c r="N1166" t="s">
        <v>4562</v>
      </c>
      <c r="O1166" s="18">
        <v>40.713152712800003</v>
      </c>
      <c r="P1166" t="s">
        <v>387</v>
      </c>
      <c r="Q1166" t="s">
        <v>388</v>
      </c>
      <c r="R1166" t="s">
        <v>389</v>
      </c>
      <c r="S1166" s="18">
        <v>243.9485926182</v>
      </c>
      <c r="T1166" t="s">
        <v>253</v>
      </c>
      <c r="U1166" t="s">
        <v>65</v>
      </c>
      <c r="V1166" t="s">
        <v>254</v>
      </c>
      <c r="W1166" s="18">
        <v>90.273273447500003</v>
      </c>
      <c r="X1166" t="s">
        <v>64</v>
      </c>
      <c r="Y1166" t="s">
        <v>4563</v>
      </c>
      <c r="Z1166" t="s">
        <v>4564</v>
      </c>
      <c r="AA1166" s="18">
        <v>40.184530945100001</v>
      </c>
      <c r="AB1166" t="s">
        <v>4559</v>
      </c>
      <c r="AC1166" t="s">
        <v>388</v>
      </c>
      <c r="AD1166" t="s">
        <v>4565</v>
      </c>
      <c r="AE1166" s="18">
        <v>8.7998249599999995E-2</v>
      </c>
      <c r="AF1166" t="s">
        <v>6937</v>
      </c>
      <c r="AG1166" t="s">
        <v>6938</v>
      </c>
      <c r="AH1166" t="s">
        <v>6939</v>
      </c>
      <c r="AI1166" s="18">
        <v>8.2654856099999993E-2</v>
      </c>
      <c r="AJ1166" t="s">
        <v>6940</v>
      </c>
      <c r="AK1166" t="s">
        <v>6938</v>
      </c>
      <c r="AL1166" t="s">
        <v>6941</v>
      </c>
      <c r="AM1166" t="s">
        <v>6940</v>
      </c>
      <c r="AN1166" t="s">
        <v>6938</v>
      </c>
      <c r="AO1166" t="s">
        <v>6941</v>
      </c>
      <c r="AP1166" s="18">
        <v>8.2654856099999993E-2</v>
      </c>
      <c r="AQ1166" t="s">
        <v>123</v>
      </c>
      <c r="AR1166" t="b">
        <f>ISNUMBER(SEARCH('Consulta Por Puntos Baloto'!$E$5,B1166,1))</f>
        <v>0</v>
      </c>
      <c r="AS1166">
        <f t="shared" si="36"/>
        <v>35</v>
      </c>
      <c r="AT1166" t="str">
        <f t="shared" si="37"/>
        <v>Punto red</v>
      </c>
    </row>
    <row r="1167" spans="1:46">
      <c r="A1167" t="s">
        <v>6942</v>
      </c>
      <c r="B1167" t="s">
        <v>6943</v>
      </c>
      <c r="C1167" s="18">
        <v>1.6723380525</v>
      </c>
      <c r="D1167" t="s">
        <v>169</v>
      </c>
      <c r="E1167" t="s">
        <v>128</v>
      </c>
      <c r="F1167" t="s">
        <v>170</v>
      </c>
      <c r="G1167" s="18">
        <v>1.1278450805</v>
      </c>
      <c r="H1167" t="s">
        <v>64</v>
      </c>
      <c r="I1167" t="s">
        <v>130</v>
      </c>
      <c r="J1167" t="s">
        <v>586</v>
      </c>
      <c r="K1167" s="18">
        <v>1.5562706308000001</v>
      </c>
      <c r="L1167" t="s">
        <v>64</v>
      </c>
      <c r="M1167" t="s">
        <v>130</v>
      </c>
      <c r="N1167" t="s">
        <v>172</v>
      </c>
      <c r="O1167" s="18">
        <v>1.6788740137</v>
      </c>
      <c r="P1167" t="s">
        <v>173</v>
      </c>
      <c r="Q1167" t="s">
        <v>134</v>
      </c>
      <c r="R1167" t="s">
        <v>174</v>
      </c>
      <c r="S1167" s="18">
        <v>1.8240911516</v>
      </c>
      <c r="T1167" t="s">
        <v>64</v>
      </c>
      <c r="U1167" t="s">
        <v>130</v>
      </c>
      <c r="V1167" t="s">
        <v>171</v>
      </c>
      <c r="W1167" s="18">
        <v>1.6603158366999999</v>
      </c>
      <c r="X1167" t="s">
        <v>64</v>
      </c>
      <c r="Y1167" t="s">
        <v>130</v>
      </c>
      <c r="Z1167" t="s">
        <v>175</v>
      </c>
      <c r="AA1167" s="18">
        <v>1.8654889214999999</v>
      </c>
      <c r="AB1167" t="s">
        <v>176</v>
      </c>
      <c r="AC1167" t="s">
        <v>128</v>
      </c>
      <c r="AD1167" t="s">
        <v>177</v>
      </c>
      <c r="AE1167" s="18">
        <v>0.2475838138</v>
      </c>
      <c r="AF1167" t="s">
        <v>6944</v>
      </c>
      <c r="AG1167" t="s">
        <v>143</v>
      </c>
      <c r="AH1167" t="s">
        <v>6945</v>
      </c>
      <c r="AI1167" s="18">
        <v>2.2578603499999999E-2</v>
      </c>
      <c r="AJ1167" t="s">
        <v>6946</v>
      </c>
      <c r="AK1167" t="s">
        <v>134</v>
      </c>
      <c r="AL1167" t="s">
        <v>6947</v>
      </c>
      <c r="AM1167" t="s">
        <v>6946</v>
      </c>
      <c r="AN1167" t="s">
        <v>134</v>
      </c>
      <c r="AO1167" t="s">
        <v>6947</v>
      </c>
      <c r="AP1167" s="18">
        <v>2.2578603499999999E-2</v>
      </c>
      <c r="AQ1167" t="s">
        <v>123</v>
      </c>
      <c r="AR1167" t="b">
        <f>ISNUMBER(SEARCH('Consulta Por Puntos Baloto'!$E$5,B1167,1))</f>
        <v>0</v>
      </c>
      <c r="AS1167">
        <f t="shared" si="36"/>
        <v>35</v>
      </c>
      <c r="AT1167" t="str">
        <f t="shared" si="37"/>
        <v>Punto red</v>
      </c>
    </row>
    <row r="1168" spans="1:46">
      <c r="A1168" t="s">
        <v>6948</v>
      </c>
      <c r="B1168" t="s">
        <v>6949</v>
      </c>
      <c r="C1168" s="18">
        <v>30.673934169100001</v>
      </c>
      <c r="D1168" t="s">
        <v>82</v>
      </c>
      <c r="E1168" t="s">
        <v>83</v>
      </c>
      <c r="F1168" t="s">
        <v>84</v>
      </c>
      <c r="G1168" s="18">
        <v>29.663377605499999</v>
      </c>
      <c r="H1168" t="s">
        <v>4582</v>
      </c>
      <c r="I1168" t="s">
        <v>86</v>
      </c>
      <c r="J1168" t="s">
        <v>4583</v>
      </c>
      <c r="K1168" s="18">
        <v>29.770877817700001</v>
      </c>
      <c r="L1168" t="s">
        <v>64</v>
      </c>
      <c r="M1168" t="s">
        <v>86</v>
      </c>
      <c r="N1168" t="s">
        <v>402</v>
      </c>
      <c r="O1168" s="18">
        <v>29.770877817700001</v>
      </c>
      <c r="P1168" t="s">
        <v>403</v>
      </c>
      <c r="Q1168" t="s">
        <v>83</v>
      </c>
      <c r="R1168" t="s">
        <v>404</v>
      </c>
      <c r="S1168" s="18">
        <v>30.658274012700002</v>
      </c>
      <c r="T1168" t="s">
        <v>85</v>
      </c>
      <c r="U1168" t="s">
        <v>86</v>
      </c>
      <c r="V1168" t="s">
        <v>87</v>
      </c>
      <c r="W1168" s="18">
        <v>30.658274012700002</v>
      </c>
      <c r="X1168" t="s">
        <v>64</v>
      </c>
      <c r="Y1168" t="s">
        <v>91</v>
      </c>
      <c r="Z1168" t="s">
        <v>92</v>
      </c>
      <c r="AA1168" s="18">
        <v>30.658274012700002</v>
      </c>
      <c r="AB1168" t="s">
        <v>93</v>
      </c>
      <c r="AC1168" t="s">
        <v>83</v>
      </c>
      <c r="AD1168" t="s">
        <v>94</v>
      </c>
      <c r="AE1168" s="18">
        <v>18.231410427499998</v>
      </c>
      <c r="AF1168" t="s">
        <v>6765</v>
      </c>
      <c r="AG1168" t="s">
        <v>6766</v>
      </c>
      <c r="AH1168" t="s">
        <v>6767</v>
      </c>
      <c r="AI1168" s="18">
        <v>0.1106004074</v>
      </c>
      <c r="AJ1168" t="s">
        <v>6950</v>
      </c>
      <c r="AK1168" t="s">
        <v>6951</v>
      </c>
      <c r="AL1168" t="s">
        <v>6952</v>
      </c>
      <c r="AM1168" t="s">
        <v>6950</v>
      </c>
      <c r="AN1168" t="s">
        <v>6951</v>
      </c>
      <c r="AO1168" t="s">
        <v>6952</v>
      </c>
      <c r="AP1168" s="18">
        <v>0.1106004074</v>
      </c>
      <c r="AQ1168" t="s">
        <v>123</v>
      </c>
      <c r="AR1168" t="b">
        <f>ISNUMBER(SEARCH('Consulta Por Puntos Baloto'!$E$5,B1168,1))</f>
        <v>0</v>
      </c>
      <c r="AS1168">
        <f t="shared" si="36"/>
        <v>35</v>
      </c>
      <c r="AT1168" t="str">
        <f t="shared" si="37"/>
        <v>Punto red</v>
      </c>
    </row>
    <row r="1169" spans="1:46">
      <c r="A1169" t="s">
        <v>6953</v>
      </c>
      <c r="B1169" t="s">
        <v>6954</v>
      </c>
      <c r="C1169" s="18">
        <v>0.13944373460000001</v>
      </c>
      <c r="D1169" t="s">
        <v>353</v>
      </c>
      <c r="E1169" t="s">
        <v>354</v>
      </c>
      <c r="F1169" t="s">
        <v>355</v>
      </c>
      <c r="G1169" s="18">
        <v>0.2857828301</v>
      </c>
      <c r="H1169" t="s">
        <v>64</v>
      </c>
      <c r="I1169" t="s">
        <v>86</v>
      </c>
      <c r="J1169" t="s">
        <v>358</v>
      </c>
      <c r="K1169" s="18">
        <v>0.2743408262</v>
      </c>
      <c r="L1169" t="s">
        <v>64</v>
      </c>
      <c r="M1169" t="s">
        <v>86</v>
      </c>
      <c r="N1169" t="s">
        <v>358</v>
      </c>
      <c r="O1169" s="18">
        <v>4.9838280728999997</v>
      </c>
      <c r="P1169" t="s">
        <v>359</v>
      </c>
      <c r="Q1169" t="s">
        <v>83</v>
      </c>
      <c r="R1169" t="s">
        <v>360</v>
      </c>
      <c r="S1169" s="18">
        <v>6.4022449014999996</v>
      </c>
      <c r="T1169" t="s">
        <v>85</v>
      </c>
      <c r="U1169" t="s">
        <v>86</v>
      </c>
      <c r="V1169" t="s">
        <v>87</v>
      </c>
      <c r="W1169" s="18">
        <v>3.2937433240999998</v>
      </c>
      <c r="X1169" t="s">
        <v>64</v>
      </c>
      <c r="Y1169" t="s">
        <v>86</v>
      </c>
      <c r="Z1169" t="s">
        <v>299</v>
      </c>
      <c r="AA1169" s="18">
        <v>3.2978179475</v>
      </c>
      <c r="AB1169" s="19" t="s">
        <v>361</v>
      </c>
      <c r="AC1169" t="s">
        <v>83</v>
      </c>
      <c r="AD1169" s="19" t="s">
        <v>362</v>
      </c>
      <c r="AE1169" s="18">
        <v>0.70505029919999995</v>
      </c>
      <c r="AF1169" t="s">
        <v>6955</v>
      </c>
      <c r="AG1169" t="s">
        <v>354</v>
      </c>
      <c r="AH1169" t="s">
        <v>6956</v>
      </c>
      <c r="AI1169" s="18">
        <v>0.4646832749</v>
      </c>
      <c r="AJ1169" t="s">
        <v>6957</v>
      </c>
      <c r="AK1169" t="s">
        <v>354</v>
      </c>
      <c r="AL1169" t="s">
        <v>6958</v>
      </c>
      <c r="AM1169" t="s">
        <v>353</v>
      </c>
      <c r="AN1169" t="s">
        <v>354</v>
      </c>
      <c r="AO1169" t="s">
        <v>355</v>
      </c>
      <c r="AP1169" s="18">
        <v>0.13944373460000001</v>
      </c>
      <c r="AQ1169" t="s">
        <v>123</v>
      </c>
      <c r="AR1169" t="b">
        <f>ISNUMBER(SEARCH('Consulta Por Puntos Baloto'!$E$5,B1169,1))</f>
        <v>0</v>
      </c>
      <c r="AS1169">
        <f t="shared" si="36"/>
        <v>3</v>
      </c>
      <c r="AT1169" t="str">
        <f t="shared" si="37"/>
        <v>Punto 472</v>
      </c>
    </row>
    <row r="1170" spans="1:46">
      <c r="A1170" t="s">
        <v>6959</v>
      </c>
      <c r="B1170" t="s">
        <v>6960</v>
      </c>
      <c r="C1170" s="18">
        <v>45.717134887</v>
      </c>
      <c r="D1170" t="s">
        <v>2585</v>
      </c>
      <c r="E1170" t="s">
        <v>128</v>
      </c>
      <c r="F1170" t="s">
        <v>2586</v>
      </c>
      <c r="G1170" s="18">
        <v>42.291400379899997</v>
      </c>
      <c r="H1170" t="s">
        <v>64</v>
      </c>
      <c r="I1170" t="s">
        <v>2636</v>
      </c>
      <c r="J1170" t="s">
        <v>3488</v>
      </c>
      <c r="K1170" s="18">
        <v>44.937700304800003</v>
      </c>
      <c r="L1170" t="s">
        <v>64</v>
      </c>
      <c r="M1170" t="s">
        <v>130</v>
      </c>
      <c r="N1170" t="s">
        <v>3478</v>
      </c>
      <c r="O1170" s="18">
        <v>45.352495162899999</v>
      </c>
      <c r="P1170" t="s">
        <v>3479</v>
      </c>
      <c r="Q1170" t="s">
        <v>134</v>
      </c>
      <c r="R1170" t="s">
        <v>3480</v>
      </c>
      <c r="S1170" s="18">
        <v>45.660957823700002</v>
      </c>
      <c r="T1170" t="s">
        <v>311</v>
      </c>
      <c r="U1170" t="s">
        <v>130</v>
      </c>
      <c r="V1170" t="s">
        <v>312</v>
      </c>
      <c r="W1170" s="18">
        <v>44.521140273500002</v>
      </c>
      <c r="X1170" t="s">
        <v>64</v>
      </c>
      <c r="Y1170" t="s">
        <v>313</v>
      </c>
      <c r="Z1170" t="s">
        <v>314</v>
      </c>
      <c r="AA1170" s="18">
        <v>45.7227891406</v>
      </c>
      <c r="AB1170" t="s">
        <v>2661</v>
      </c>
      <c r="AC1170" t="s">
        <v>128</v>
      </c>
      <c r="AD1170" t="s">
        <v>2662</v>
      </c>
      <c r="AE1170" s="18">
        <v>32.5690674429</v>
      </c>
      <c r="AF1170" t="s">
        <v>3463</v>
      </c>
      <c r="AG1170" t="s">
        <v>3464</v>
      </c>
      <c r="AH1170" t="s">
        <v>3465</v>
      </c>
      <c r="AI1170" s="18">
        <v>3.72818631E-2</v>
      </c>
      <c r="AJ1170" t="s">
        <v>6961</v>
      </c>
      <c r="AK1170" t="s">
        <v>3519</v>
      </c>
      <c r="AL1170" t="s">
        <v>6962</v>
      </c>
      <c r="AM1170" t="s">
        <v>6961</v>
      </c>
      <c r="AN1170" t="s">
        <v>3519</v>
      </c>
      <c r="AO1170" t="s">
        <v>6962</v>
      </c>
      <c r="AP1170" s="18">
        <v>3.72818631E-2</v>
      </c>
      <c r="AQ1170" t="s">
        <v>123</v>
      </c>
      <c r="AR1170" t="b">
        <f>ISNUMBER(SEARCH('Consulta Por Puntos Baloto'!$E$5,B1170,1))</f>
        <v>0</v>
      </c>
      <c r="AS1170">
        <f t="shared" si="36"/>
        <v>35</v>
      </c>
      <c r="AT1170" t="str">
        <f t="shared" si="37"/>
        <v>Punto red</v>
      </c>
    </row>
    <row r="1171" spans="1:46">
      <c r="A1171" t="s">
        <v>6963</v>
      </c>
      <c r="B1171" t="s">
        <v>6964</v>
      </c>
      <c r="C1171" s="18">
        <v>117.0143590726</v>
      </c>
      <c r="D1171" t="s">
        <v>4065</v>
      </c>
      <c r="E1171" t="s">
        <v>4066</v>
      </c>
      <c r="F1171" t="s">
        <v>4067</v>
      </c>
      <c r="G1171" s="18">
        <v>114.946331</v>
      </c>
      <c r="H1171" t="s">
        <v>64</v>
      </c>
      <c r="I1171" t="s">
        <v>4068</v>
      </c>
      <c r="J1171" t="s">
        <v>4069</v>
      </c>
      <c r="K1171" s="18">
        <v>237.76169854349999</v>
      </c>
      <c r="L1171" t="s">
        <v>64</v>
      </c>
      <c r="M1171" t="s">
        <v>223</v>
      </c>
      <c r="N1171" t="s">
        <v>4070</v>
      </c>
      <c r="O1171" s="18">
        <v>114.94633096530001</v>
      </c>
      <c r="P1171" t="s">
        <v>4071</v>
      </c>
      <c r="Q1171" t="s">
        <v>4066</v>
      </c>
      <c r="R1171" t="s">
        <v>4072</v>
      </c>
      <c r="S1171" s="18">
        <v>244.77180294359999</v>
      </c>
      <c r="T1171" t="s">
        <v>227</v>
      </c>
      <c r="U1171" t="s">
        <v>228</v>
      </c>
      <c r="V1171" t="s">
        <v>229</v>
      </c>
      <c r="W1171" s="18">
        <v>197.902893877</v>
      </c>
      <c r="X1171" t="s">
        <v>64</v>
      </c>
      <c r="Y1171" t="s">
        <v>4073</v>
      </c>
      <c r="Z1171" t="s">
        <v>4074</v>
      </c>
      <c r="AA1171" s="18">
        <v>116.8780571204</v>
      </c>
      <c r="AB1171" s="19" t="s">
        <v>4075</v>
      </c>
      <c r="AC1171" t="s">
        <v>4066</v>
      </c>
      <c r="AD1171" t="s">
        <v>4076</v>
      </c>
      <c r="AE1171" s="18">
        <v>0.2848016404</v>
      </c>
      <c r="AF1171" t="s">
        <v>6965</v>
      </c>
      <c r="AG1171" t="s">
        <v>4421</v>
      </c>
      <c r="AH1171" t="s">
        <v>6966</v>
      </c>
      <c r="AI1171" s="18">
        <v>0.3545607435</v>
      </c>
      <c r="AJ1171" t="s">
        <v>6967</v>
      </c>
      <c r="AK1171" t="s">
        <v>4421</v>
      </c>
      <c r="AL1171" t="s">
        <v>6968</v>
      </c>
      <c r="AM1171" t="s">
        <v>6965</v>
      </c>
      <c r="AN1171" t="s">
        <v>4421</v>
      </c>
      <c r="AO1171" t="s">
        <v>6966</v>
      </c>
      <c r="AP1171" s="18">
        <v>0.2848016404</v>
      </c>
      <c r="AQ1171" t="s">
        <v>123</v>
      </c>
      <c r="AR1171" t="b">
        <f>ISNUMBER(SEARCH('Consulta Por Puntos Baloto'!$E$5,B1171,1))</f>
        <v>0</v>
      </c>
      <c r="AS1171">
        <f t="shared" si="36"/>
        <v>31</v>
      </c>
      <c r="AT1171" t="str">
        <f t="shared" si="37"/>
        <v>Punto pago</v>
      </c>
    </row>
    <row r="1172" spans="1:46">
      <c r="A1172" t="s">
        <v>6969</v>
      </c>
      <c r="B1172" t="s">
        <v>6970</v>
      </c>
      <c r="C1172" s="18">
        <v>29.540099149900001</v>
      </c>
      <c r="D1172" t="s">
        <v>5270</v>
      </c>
      <c r="E1172" t="s">
        <v>4172</v>
      </c>
      <c r="F1172" t="s">
        <v>5271</v>
      </c>
      <c r="G1172" s="18">
        <v>29.459057074499999</v>
      </c>
      <c r="H1172" t="s">
        <v>4168</v>
      </c>
      <c r="I1172" t="s">
        <v>4169</v>
      </c>
      <c r="J1172" t="s">
        <v>5409</v>
      </c>
      <c r="K1172" s="18">
        <v>73.964485680799996</v>
      </c>
      <c r="L1172" t="s">
        <v>64</v>
      </c>
      <c r="M1172" t="s">
        <v>86</v>
      </c>
      <c r="N1172" t="s">
        <v>402</v>
      </c>
      <c r="O1172" s="18">
        <v>73.964485680799996</v>
      </c>
      <c r="P1172" t="s">
        <v>403</v>
      </c>
      <c r="Q1172" t="s">
        <v>83</v>
      </c>
      <c r="R1172" t="s">
        <v>404</v>
      </c>
      <c r="S1172" s="18">
        <v>74.952029620900007</v>
      </c>
      <c r="T1172" t="s">
        <v>85</v>
      </c>
      <c r="U1172" t="s">
        <v>86</v>
      </c>
      <c r="V1172" t="s">
        <v>87</v>
      </c>
      <c r="W1172" s="18">
        <v>34.745610616299999</v>
      </c>
      <c r="X1172" t="s">
        <v>64</v>
      </c>
      <c r="Y1172" t="s">
        <v>4169</v>
      </c>
      <c r="Z1172" t="s">
        <v>4171</v>
      </c>
      <c r="AA1172" s="18">
        <v>29.443456157300002</v>
      </c>
      <c r="AB1172" t="s">
        <v>4168</v>
      </c>
      <c r="AC1172" t="s">
        <v>4172</v>
      </c>
      <c r="AD1172" t="s">
        <v>4173</v>
      </c>
      <c r="AE1172" s="18">
        <v>3.6182545000000003E-2</v>
      </c>
      <c r="AF1172" t="s">
        <v>6971</v>
      </c>
      <c r="AG1172" t="s">
        <v>6972</v>
      </c>
      <c r="AH1172" t="s">
        <v>6973</v>
      </c>
      <c r="AI1172" s="18">
        <v>5.4058356699999997E-2</v>
      </c>
      <c r="AJ1172" t="s">
        <v>6974</v>
      </c>
      <c r="AK1172" t="s">
        <v>6972</v>
      </c>
      <c r="AL1172" t="s">
        <v>6975</v>
      </c>
      <c r="AM1172" t="s">
        <v>6971</v>
      </c>
      <c r="AN1172" t="s">
        <v>6972</v>
      </c>
      <c r="AO1172" t="s">
        <v>6973</v>
      </c>
      <c r="AP1172" s="18">
        <v>3.6182545000000003E-2</v>
      </c>
      <c r="AQ1172" t="s">
        <v>123</v>
      </c>
      <c r="AR1172" t="b">
        <f>ISNUMBER(SEARCH('Consulta Por Puntos Baloto'!$E$5,B1172,1))</f>
        <v>0</v>
      </c>
      <c r="AS1172">
        <f t="shared" si="36"/>
        <v>31</v>
      </c>
      <c r="AT1172" t="str">
        <f t="shared" si="37"/>
        <v>Punto pago</v>
      </c>
    </row>
    <row r="1173" spans="1:46">
      <c r="A1173" t="s">
        <v>6976</v>
      </c>
      <c r="B1173" t="s">
        <v>6977</v>
      </c>
      <c r="C1173" s="18">
        <v>122.0012271983</v>
      </c>
      <c r="D1173" t="s">
        <v>5270</v>
      </c>
      <c r="E1173" t="s">
        <v>4172</v>
      </c>
      <c r="F1173" t="s">
        <v>5271</v>
      </c>
      <c r="G1173" s="18">
        <v>121.95391464959999</v>
      </c>
      <c r="H1173" t="s">
        <v>4168</v>
      </c>
      <c r="I1173" t="s">
        <v>4169</v>
      </c>
      <c r="J1173" t="s">
        <v>5409</v>
      </c>
      <c r="K1173" s="18">
        <v>130.4168821726</v>
      </c>
      <c r="L1173" t="s">
        <v>64</v>
      </c>
      <c r="M1173" t="s">
        <v>86</v>
      </c>
      <c r="N1173" t="s">
        <v>413</v>
      </c>
      <c r="O1173" s="18">
        <v>137.8864871511</v>
      </c>
      <c r="P1173" t="s">
        <v>359</v>
      </c>
      <c r="Q1173" t="s">
        <v>83</v>
      </c>
      <c r="R1173" t="s">
        <v>360</v>
      </c>
      <c r="S1173" s="18">
        <v>139.2599870487</v>
      </c>
      <c r="T1173" t="s">
        <v>85</v>
      </c>
      <c r="U1173" t="s">
        <v>86</v>
      </c>
      <c r="V1173" t="s">
        <v>87</v>
      </c>
      <c r="W1173" s="18">
        <v>123.2378679114</v>
      </c>
      <c r="X1173" t="s">
        <v>64</v>
      </c>
      <c r="Y1173" t="s">
        <v>4169</v>
      </c>
      <c r="Z1173" t="s">
        <v>4171</v>
      </c>
      <c r="AA1173" s="18">
        <v>121.95283893929999</v>
      </c>
      <c r="AB1173" t="s">
        <v>4168</v>
      </c>
      <c r="AC1173" t="s">
        <v>4172</v>
      </c>
      <c r="AD1173" t="s">
        <v>4173</v>
      </c>
      <c r="AE1173" s="18">
        <v>8.8472793800000005E-2</v>
      </c>
      <c r="AF1173" t="s">
        <v>6978</v>
      </c>
      <c r="AG1173" t="s">
        <v>6979</v>
      </c>
      <c r="AH1173" t="s">
        <v>6980</v>
      </c>
      <c r="AI1173" s="18">
        <v>2.2586023999999999E-3</v>
      </c>
      <c r="AJ1173" t="s">
        <v>6981</v>
      </c>
      <c r="AK1173" t="s">
        <v>6979</v>
      </c>
      <c r="AL1173" t="s">
        <v>6982</v>
      </c>
      <c r="AM1173" t="s">
        <v>6981</v>
      </c>
      <c r="AN1173" t="s">
        <v>6979</v>
      </c>
      <c r="AO1173" t="s">
        <v>6982</v>
      </c>
      <c r="AP1173" s="18">
        <v>2.2586023999999999E-3</v>
      </c>
      <c r="AQ1173" t="s">
        <v>123</v>
      </c>
      <c r="AR1173" t="b">
        <f>ISNUMBER(SEARCH('Consulta Por Puntos Baloto'!$E$5,B1173,1))</f>
        <v>0</v>
      </c>
      <c r="AS1173">
        <f t="shared" si="36"/>
        <v>35</v>
      </c>
      <c r="AT1173" t="str">
        <f t="shared" si="37"/>
        <v>Punto red</v>
      </c>
    </row>
    <row r="1174" spans="1:46">
      <c r="A1174" t="s">
        <v>6983</v>
      </c>
      <c r="B1174" t="s">
        <v>6984</v>
      </c>
      <c r="C1174" s="18">
        <v>12.6542221399</v>
      </c>
      <c r="D1174" t="s">
        <v>5297</v>
      </c>
      <c r="E1174" t="s">
        <v>5298</v>
      </c>
      <c r="F1174" t="s">
        <v>5299</v>
      </c>
      <c r="G1174" s="18">
        <v>28.268786183500001</v>
      </c>
      <c r="H1174" t="s">
        <v>64</v>
      </c>
      <c r="I1174" t="s">
        <v>895</v>
      </c>
      <c r="J1174" t="s">
        <v>896</v>
      </c>
      <c r="K1174" s="18">
        <v>59.292352196400003</v>
      </c>
      <c r="L1174" t="s">
        <v>64</v>
      </c>
      <c r="M1174" t="s">
        <v>154</v>
      </c>
      <c r="N1174" t="s">
        <v>156</v>
      </c>
      <c r="O1174" s="18">
        <v>28.3452946952</v>
      </c>
      <c r="P1174" t="s">
        <v>897</v>
      </c>
      <c r="Q1174" t="s">
        <v>893</v>
      </c>
      <c r="R1174" t="s">
        <v>898</v>
      </c>
      <c r="S1174" s="18">
        <v>91.757411234800003</v>
      </c>
      <c r="T1174" t="s">
        <v>111</v>
      </c>
      <c r="U1174" t="s">
        <v>112</v>
      </c>
      <c r="V1174" t="s">
        <v>113</v>
      </c>
      <c r="W1174" s="18">
        <v>58.522075407499997</v>
      </c>
      <c r="X1174" t="s">
        <v>64</v>
      </c>
      <c r="Y1174" t="s">
        <v>154</v>
      </c>
      <c r="Z1174" t="s">
        <v>159</v>
      </c>
      <c r="AA1174" s="18">
        <v>60.336536604999999</v>
      </c>
      <c r="AB1174" s="19" t="s">
        <v>899</v>
      </c>
      <c r="AC1174" t="s">
        <v>151</v>
      </c>
      <c r="AD1174" t="s">
        <v>900</v>
      </c>
      <c r="AE1174" s="18">
        <v>12.1028861357</v>
      </c>
      <c r="AF1174" t="s">
        <v>6985</v>
      </c>
      <c r="AG1174" t="s">
        <v>5298</v>
      </c>
      <c r="AH1174" t="s">
        <v>6986</v>
      </c>
      <c r="AI1174" s="18">
        <v>7.7521585599999998E-2</v>
      </c>
      <c r="AJ1174" t="s">
        <v>6987</v>
      </c>
      <c r="AK1174" t="s">
        <v>6988</v>
      </c>
      <c r="AL1174" t="s">
        <v>6989</v>
      </c>
      <c r="AM1174" t="s">
        <v>6987</v>
      </c>
      <c r="AN1174" t="s">
        <v>6988</v>
      </c>
      <c r="AO1174" t="s">
        <v>6989</v>
      </c>
      <c r="AP1174" s="18">
        <v>7.7521585599999998E-2</v>
      </c>
      <c r="AQ1174" t="s">
        <v>123</v>
      </c>
      <c r="AR1174" t="b">
        <f>ISNUMBER(SEARCH('Consulta Por Puntos Baloto'!$E$5,B1174,1))</f>
        <v>0</v>
      </c>
      <c r="AS1174">
        <f t="shared" si="36"/>
        <v>35</v>
      </c>
      <c r="AT1174" t="str">
        <f t="shared" si="37"/>
        <v>Punto red</v>
      </c>
    </row>
    <row r="1175" spans="1:46">
      <c r="A1175" t="s">
        <v>6990</v>
      </c>
      <c r="B1175" t="s">
        <v>6991</v>
      </c>
      <c r="C1175" s="18">
        <v>21.162266881600001</v>
      </c>
      <c r="D1175" t="s">
        <v>5270</v>
      </c>
      <c r="E1175" t="s">
        <v>4172</v>
      </c>
      <c r="F1175" t="s">
        <v>5271</v>
      </c>
      <c r="G1175" s="18">
        <v>21.088845596300001</v>
      </c>
      <c r="H1175" t="s">
        <v>4168</v>
      </c>
      <c r="I1175" t="s">
        <v>4169</v>
      </c>
      <c r="J1175" t="s">
        <v>4170</v>
      </c>
      <c r="K1175" s="18">
        <v>81.709945535399996</v>
      </c>
      <c r="L1175" t="s">
        <v>64</v>
      </c>
      <c r="M1175" t="s">
        <v>86</v>
      </c>
      <c r="N1175" t="s">
        <v>402</v>
      </c>
      <c r="O1175" s="18">
        <v>81.709945535399996</v>
      </c>
      <c r="P1175" t="s">
        <v>403</v>
      </c>
      <c r="Q1175" t="s">
        <v>83</v>
      </c>
      <c r="R1175" t="s">
        <v>404</v>
      </c>
      <c r="S1175" s="18">
        <v>82.664357610500005</v>
      </c>
      <c r="T1175" t="s">
        <v>85</v>
      </c>
      <c r="U1175" t="s">
        <v>86</v>
      </c>
      <c r="V1175" t="s">
        <v>87</v>
      </c>
      <c r="W1175" s="18">
        <v>26.482902645700001</v>
      </c>
      <c r="X1175" t="s">
        <v>64</v>
      </c>
      <c r="Y1175" t="s">
        <v>4169</v>
      </c>
      <c r="Z1175" t="s">
        <v>4171</v>
      </c>
      <c r="AA1175" s="18">
        <v>21.072486669500002</v>
      </c>
      <c r="AB1175" t="s">
        <v>4168</v>
      </c>
      <c r="AC1175" t="s">
        <v>4172</v>
      </c>
      <c r="AD1175" t="s">
        <v>4173</v>
      </c>
      <c r="AE1175" s="18">
        <v>11.300899725600001</v>
      </c>
      <c r="AF1175" t="s">
        <v>6992</v>
      </c>
      <c r="AG1175" t="s">
        <v>6972</v>
      </c>
      <c r="AH1175" t="s">
        <v>6993</v>
      </c>
      <c r="AI1175" s="18">
        <v>9.1882655000000008E-3</v>
      </c>
      <c r="AJ1175" t="s">
        <v>6994</v>
      </c>
      <c r="AK1175" t="s">
        <v>6995</v>
      </c>
      <c r="AL1175" t="s">
        <v>6996</v>
      </c>
      <c r="AM1175" t="s">
        <v>6994</v>
      </c>
      <c r="AN1175" t="s">
        <v>6995</v>
      </c>
      <c r="AO1175" t="s">
        <v>6996</v>
      </c>
      <c r="AP1175" s="18">
        <v>9.1882655000000008E-3</v>
      </c>
      <c r="AQ1175" t="s">
        <v>123</v>
      </c>
      <c r="AR1175" t="b">
        <f>ISNUMBER(SEARCH('Consulta Por Puntos Baloto'!$E$5,B1175,1))</f>
        <v>0</v>
      </c>
      <c r="AS1175">
        <f t="shared" si="36"/>
        <v>35</v>
      </c>
      <c r="AT1175" t="str">
        <f t="shared" si="37"/>
        <v>Punto red</v>
      </c>
    </row>
    <row r="1176" spans="1:46">
      <c r="A1176" t="s">
        <v>6997</v>
      </c>
      <c r="B1176" t="s">
        <v>6998</v>
      </c>
      <c r="C1176" s="18">
        <v>5.8893749802000004</v>
      </c>
      <c r="D1176" t="s">
        <v>4495</v>
      </c>
      <c r="E1176" t="s">
        <v>4496</v>
      </c>
      <c r="F1176" t="s">
        <v>4497</v>
      </c>
      <c r="G1176" s="18">
        <v>5.6970496165000002</v>
      </c>
      <c r="H1176" t="s">
        <v>383</v>
      </c>
      <c r="I1176" t="s">
        <v>384</v>
      </c>
      <c r="J1176" t="s">
        <v>385</v>
      </c>
      <c r="K1176" s="18">
        <v>5.8808232165999996</v>
      </c>
      <c r="L1176" t="s">
        <v>64</v>
      </c>
      <c r="M1176" t="s">
        <v>384</v>
      </c>
      <c r="N1176" t="s">
        <v>386</v>
      </c>
      <c r="O1176" s="18">
        <v>95.668547759800006</v>
      </c>
      <c r="P1176" t="s">
        <v>4733</v>
      </c>
      <c r="Q1176" t="s">
        <v>4734</v>
      </c>
      <c r="R1176" t="s">
        <v>4735</v>
      </c>
      <c r="S1176" s="18">
        <v>99.786017844599996</v>
      </c>
      <c r="T1176" t="s">
        <v>253</v>
      </c>
      <c r="U1176" t="s">
        <v>65</v>
      </c>
      <c r="V1176" t="s">
        <v>254</v>
      </c>
      <c r="W1176" s="18">
        <v>99.647060203199999</v>
      </c>
      <c r="X1176" t="s">
        <v>276</v>
      </c>
      <c r="Y1176" t="s">
        <v>65</v>
      </c>
      <c r="Z1176" t="s">
        <v>277</v>
      </c>
      <c r="AA1176" s="18">
        <v>5.6940517237000003</v>
      </c>
      <c r="AB1176" t="s">
        <v>383</v>
      </c>
      <c r="AC1176" t="s">
        <v>391</v>
      </c>
      <c r="AD1176" t="s">
        <v>392</v>
      </c>
      <c r="AE1176" s="18">
        <v>2.1889032842999998</v>
      </c>
      <c r="AF1176" t="s">
        <v>6999</v>
      </c>
      <c r="AG1176" t="s">
        <v>4496</v>
      </c>
      <c r="AH1176" t="s">
        <v>7000</v>
      </c>
      <c r="AI1176" s="18">
        <v>0.1870470987</v>
      </c>
      <c r="AJ1176" t="s">
        <v>7001</v>
      </c>
      <c r="AK1176" t="s">
        <v>391</v>
      </c>
      <c r="AL1176" t="s">
        <v>7002</v>
      </c>
      <c r="AM1176" t="s">
        <v>7001</v>
      </c>
      <c r="AN1176" t="s">
        <v>391</v>
      </c>
      <c r="AO1176" t="s">
        <v>7002</v>
      </c>
      <c r="AP1176" s="18">
        <v>0.1870470987</v>
      </c>
      <c r="AQ1176" t="s">
        <v>123</v>
      </c>
      <c r="AR1176" t="b">
        <f>ISNUMBER(SEARCH('Consulta Por Puntos Baloto'!$E$5,B1176,1))</f>
        <v>0</v>
      </c>
      <c r="AS1176">
        <f t="shared" si="36"/>
        <v>35</v>
      </c>
      <c r="AT1176" t="str">
        <f t="shared" si="37"/>
        <v>Punto red</v>
      </c>
    </row>
    <row r="1177" spans="1:46">
      <c r="A1177" t="s">
        <v>7003</v>
      </c>
      <c r="B1177" t="s">
        <v>7004</v>
      </c>
      <c r="C1177" s="18">
        <v>45.669767880400002</v>
      </c>
      <c r="D1177" t="s">
        <v>2585</v>
      </c>
      <c r="E1177" t="s">
        <v>128</v>
      </c>
      <c r="F1177" t="s">
        <v>2586</v>
      </c>
      <c r="G1177" s="18">
        <v>42.232339343699998</v>
      </c>
      <c r="H1177" t="s">
        <v>64</v>
      </c>
      <c r="I1177" t="s">
        <v>2636</v>
      </c>
      <c r="J1177" t="s">
        <v>3488</v>
      </c>
      <c r="K1177" s="18">
        <v>44.893073657800002</v>
      </c>
      <c r="L1177" t="s">
        <v>64</v>
      </c>
      <c r="M1177" t="s">
        <v>130</v>
      </c>
      <c r="N1177" t="s">
        <v>3478</v>
      </c>
      <c r="O1177" s="18">
        <v>45.308733517</v>
      </c>
      <c r="P1177" t="s">
        <v>3479</v>
      </c>
      <c r="Q1177" t="s">
        <v>134</v>
      </c>
      <c r="R1177" t="s">
        <v>3480</v>
      </c>
      <c r="S1177" s="18">
        <v>45.612268699600001</v>
      </c>
      <c r="T1177" t="s">
        <v>311</v>
      </c>
      <c r="U1177" t="s">
        <v>130</v>
      </c>
      <c r="V1177" t="s">
        <v>312</v>
      </c>
      <c r="W1177" s="18">
        <v>44.460628799600002</v>
      </c>
      <c r="X1177" t="s">
        <v>64</v>
      </c>
      <c r="Y1177" t="s">
        <v>313</v>
      </c>
      <c r="Z1177" t="s">
        <v>314</v>
      </c>
      <c r="AA1177" s="18">
        <v>45.674157423300002</v>
      </c>
      <c r="AB1177" t="s">
        <v>2661</v>
      </c>
      <c r="AC1177" t="s">
        <v>128</v>
      </c>
      <c r="AD1177" t="s">
        <v>2662</v>
      </c>
      <c r="AE1177" s="18">
        <v>32.505467328000002</v>
      </c>
      <c r="AF1177" t="s">
        <v>3463</v>
      </c>
      <c r="AG1177" t="s">
        <v>3464</v>
      </c>
      <c r="AH1177" t="s">
        <v>3465</v>
      </c>
      <c r="AI1177" s="18">
        <v>9.0087720800000007E-2</v>
      </c>
      <c r="AJ1177" t="s">
        <v>3518</v>
      </c>
      <c r="AK1177" t="s">
        <v>3519</v>
      </c>
      <c r="AL1177" t="s">
        <v>3520</v>
      </c>
      <c r="AM1177" t="s">
        <v>3518</v>
      </c>
      <c r="AN1177" t="s">
        <v>3519</v>
      </c>
      <c r="AO1177" t="s">
        <v>3520</v>
      </c>
      <c r="AP1177" s="18">
        <v>9.0087720800000007E-2</v>
      </c>
      <c r="AQ1177" t="s">
        <v>123</v>
      </c>
      <c r="AR1177" t="b">
        <f>ISNUMBER(SEARCH('Consulta Por Puntos Baloto'!$E$5,B1177,1))</f>
        <v>0</v>
      </c>
      <c r="AS1177">
        <f t="shared" si="36"/>
        <v>35</v>
      </c>
      <c r="AT1177" t="str">
        <f t="shared" si="37"/>
        <v>Punto red</v>
      </c>
    </row>
    <row r="1178" spans="1:46">
      <c r="A1178" t="s">
        <v>7005</v>
      </c>
      <c r="B1178" t="s">
        <v>7006</v>
      </c>
      <c r="C1178" s="18">
        <v>9.0985906200999995</v>
      </c>
      <c r="D1178" t="s">
        <v>6048</v>
      </c>
      <c r="E1178" t="s">
        <v>6049</v>
      </c>
      <c r="F1178" t="s">
        <v>6050</v>
      </c>
      <c r="G1178" s="18">
        <v>50.965183182099999</v>
      </c>
      <c r="H1178" t="s">
        <v>64</v>
      </c>
      <c r="I1178" t="s">
        <v>4029</v>
      </c>
      <c r="J1178" t="s">
        <v>4030</v>
      </c>
      <c r="K1178" s="18">
        <v>50.989344879199997</v>
      </c>
      <c r="L1178" t="s">
        <v>64</v>
      </c>
      <c r="M1178" t="s">
        <v>4029</v>
      </c>
      <c r="N1178" t="s">
        <v>4030</v>
      </c>
      <c r="O1178" s="18">
        <v>73.345103443499994</v>
      </c>
      <c r="P1178" t="s">
        <v>4100</v>
      </c>
      <c r="Q1178" t="s">
        <v>4101</v>
      </c>
      <c r="R1178" t="s">
        <v>4102</v>
      </c>
      <c r="S1178" s="18">
        <v>73.258320167700006</v>
      </c>
      <c r="T1178" t="s">
        <v>227</v>
      </c>
      <c r="U1178" t="s">
        <v>228</v>
      </c>
      <c r="V1178" t="s">
        <v>229</v>
      </c>
      <c r="W1178" s="18">
        <v>51.420566196899998</v>
      </c>
      <c r="X1178" t="s">
        <v>4103</v>
      </c>
      <c r="Y1178" t="s">
        <v>4029</v>
      </c>
      <c r="Z1178" t="s">
        <v>4104</v>
      </c>
      <c r="AA1178" s="18">
        <v>51.274710300599999</v>
      </c>
      <c r="AB1178" s="19" t="s">
        <v>4105</v>
      </c>
      <c r="AC1178" t="s">
        <v>4106</v>
      </c>
      <c r="AD1178" t="s">
        <v>4107</v>
      </c>
      <c r="AE1178" s="18">
        <v>3.0150907800000001E-2</v>
      </c>
      <c r="AF1178" t="s">
        <v>7007</v>
      </c>
      <c r="AG1178" t="s">
        <v>7008</v>
      </c>
      <c r="AH1178" t="s">
        <v>7009</v>
      </c>
      <c r="AI1178" s="18">
        <v>14.032657991900001</v>
      </c>
      <c r="AJ1178" t="s">
        <v>7010</v>
      </c>
      <c r="AK1178" t="s">
        <v>5049</v>
      </c>
      <c r="AL1178" t="s">
        <v>7011</v>
      </c>
      <c r="AM1178" t="s">
        <v>7007</v>
      </c>
      <c r="AN1178" t="s">
        <v>7008</v>
      </c>
      <c r="AO1178" t="s">
        <v>7009</v>
      </c>
      <c r="AP1178" s="18">
        <v>3.0150907800000001E-2</v>
      </c>
      <c r="AQ1178" t="s">
        <v>123</v>
      </c>
      <c r="AR1178" t="b">
        <f>ISNUMBER(SEARCH('Consulta Por Puntos Baloto'!$E$5,B1178,1))</f>
        <v>0</v>
      </c>
      <c r="AS1178">
        <f t="shared" si="36"/>
        <v>31</v>
      </c>
      <c r="AT1178" t="str">
        <f t="shared" si="37"/>
        <v>Punto pago</v>
      </c>
    </row>
    <row r="1179" spans="1:46">
      <c r="A1179" t="s">
        <v>7012</v>
      </c>
      <c r="B1179" t="s">
        <v>7013</v>
      </c>
      <c r="C1179" s="18">
        <v>14.6572561465</v>
      </c>
      <c r="D1179" t="s">
        <v>5048</v>
      </c>
      <c r="E1179" t="s">
        <v>5049</v>
      </c>
      <c r="F1179" t="s">
        <v>5050</v>
      </c>
      <c r="G1179" s="18">
        <v>22.351456922400001</v>
      </c>
      <c r="H1179" t="s">
        <v>64</v>
      </c>
      <c r="I1179" t="s">
        <v>4029</v>
      </c>
      <c r="J1179" t="s">
        <v>4030</v>
      </c>
      <c r="K1179" s="18">
        <v>22.375568214000001</v>
      </c>
      <c r="L1179" t="s">
        <v>64</v>
      </c>
      <c r="M1179" t="s">
        <v>4029</v>
      </c>
      <c r="N1179" t="s">
        <v>4030</v>
      </c>
      <c r="O1179" s="18">
        <v>74.630183732700004</v>
      </c>
      <c r="P1179" t="s">
        <v>4031</v>
      </c>
      <c r="Q1179" t="s">
        <v>4025</v>
      </c>
      <c r="R1179" t="s">
        <v>4032</v>
      </c>
      <c r="S1179" s="18">
        <v>100.8426071362</v>
      </c>
      <c r="T1179" t="s">
        <v>227</v>
      </c>
      <c r="U1179" t="s">
        <v>228</v>
      </c>
      <c r="V1179" t="s">
        <v>229</v>
      </c>
      <c r="W1179" s="18">
        <v>22.852525371399999</v>
      </c>
      <c r="X1179" t="s">
        <v>4103</v>
      </c>
      <c r="Y1179" t="s">
        <v>4029</v>
      </c>
      <c r="Z1179" t="s">
        <v>4104</v>
      </c>
      <c r="AA1179" s="18">
        <v>22.658144904699999</v>
      </c>
      <c r="AB1179" s="19" t="s">
        <v>4105</v>
      </c>
      <c r="AC1179" t="s">
        <v>4106</v>
      </c>
      <c r="AD1179" t="s">
        <v>4107</v>
      </c>
      <c r="AE1179" s="18">
        <v>9.4315131999999999E-3</v>
      </c>
      <c r="AF1179" t="s">
        <v>7014</v>
      </c>
      <c r="AG1179" t="s">
        <v>7015</v>
      </c>
      <c r="AH1179" t="s">
        <v>7016</v>
      </c>
      <c r="AI1179" s="18">
        <v>0.132240674</v>
      </c>
      <c r="AJ1179" t="s">
        <v>7017</v>
      </c>
      <c r="AK1179" t="s">
        <v>7015</v>
      </c>
      <c r="AL1179" t="s">
        <v>7018</v>
      </c>
      <c r="AM1179" t="s">
        <v>7014</v>
      </c>
      <c r="AN1179" t="s">
        <v>7015</v>
      </c>
      <c r="AO1179" t="s">
        <v>7016</v>
      </c>
      <c r="AP1179" s="18">
        <v>9.4315131999999999E-3</v>
      </c>
      <c r="AQ1179" t="s">
        <v>123</v>
      </c>
      <c r="AR1179" t="b">
        <f>ISNUMBER(SEARCH('Consulta Por Puntos Baloto'!$E$5,B1179,1))</f>
        <v>0</v>
      </c>
      <c r="AS1179">
        <f t="shared" si="36"/>
        <v>31</v>
      </c>
      <c r="AT1179" t="str">
        <f t="shared" si="37"/>
        <v>Punto pago</v>
      </c>
    </row>
    <row r="1180" spans="1:46">
      <c r="A1180" t="s">
        <v>7019</v>
      </c>
      <c r="B1180" t="s">
        <v>7020</v>
      </c>
      <c r="C1180" s="18">
        <v>48.600403077400003</v>
      </c>
      <c r="D1180" t="s">
        <v>291</v>
      </c>
      <c r="E1180" t="s">
        <v>292</v>
      </c>
      <c r="F1180" t="s">
        <v>293</v>
      </c>
      <c r="G1180" s="18">
        <v>76.415182448300001</v>
      </c>
      <c r="H1180" t="s">
        <v>64</v>
      </c>
      <c r="I1180" t="s">
        <v>294</v>
      </c>
      <c r="J1180" t="s">
        <v>295</v>
      </c>
      <c r="K1180" s="18">
        <v>76.421207196300003</v>
      </c>
      <c r="L1180" t="s">
        <v>64</v>
      </c>
      <c r="M1180" t="s">
        <v>294</v>
      </c>
      <c r="N1180" t="s">
        <v>295</v>
      </c>
      <c r="O1180" s="18">
        <v>90.316836276700002</v>
      </c>
      <c r="P1180" t="s">
        <v>296</v>
      </c>
      <c r="Q1180" t="s">
        <v>297</v>
      </c>
      <c r="R1180" t="s">
        <v>298</v>
      </c>
      <c r="S1180" s="18">
        <v>141.33151250349999</v>
      </c>
      <c r="T1180" t="s">
        <v>85</v>
      </c>
      <c r="U1180" t="s">
        <v>86</v>
      </c>
      <c r="V1180" t="s">
        <v>87</v>
      </c>
      <c r="W1180" s="18">
        <v>127.8346968516</v>
      </c>
      <c r="X1180" t="s">
        <v>64</v>
      </c>
      <c r="Y1180" t="s">
        <v>313</v>
      </c>
      <c r="Z1180" t="s">
        <v>314</v>
      </c>
      <c r="AA1180" s="18">
        <v>76.582256496300005</v>
      </c>
      <c r="AB1180" t="s">
        <v>300</v>
      </c>
      <c r="AC1180" t="s">
        <v>301</v>
      </c>
      <c r="AD1180" t="s">
        <v>302</v>
      </c>
      <c r="AE1180" s="18">
        <v>24.781275922300001</v>
      </c>
      <c r="AF1180" t="s">
        <v>6445</v>
      </c>
      <c r="AG1180" t="s">
        <v>6446</v>
      </c>
      <c r="AH1180" t="s">
        <v>6447</v>
      </c>
      <c r="AI1180" s="18">
        <v>0.1291656759</v>
      </c>
      <c r="AJ1180" t="s">
        <v>7021</v>
      </c>
      <c r="AK1180" t="s">
        <v>7022</v>
      </c>
      <c r="AL1180" t="s">
        <v>7023</v>
      </c>
      <c r="AM1180" t="s">
        <v>7021</v>
      </c>
      <c r="AN1180" t="s">
        <v>7022</v>
      </c>
      <c r="AO1180" t="s">
        <v>7023</v>
      </c>
      <c r="AP1180" s="18">
        <v>0.1291656759</v>
      </c>
      <c r="AQ1180" t="s">
        <v>123</v>
      </c>
      <c r="AR1180" t="b">
        <f>ISNUMBER(SEARCH('Consulta Por Puntos Baloto'!$E$5,B1180,1))</f>
        <v>0</v>
      </c>
      <c r="AS1180">
        <f t="shared" si="36"/>
        <v>35</v>
      </c>
      <c r="AT1180" t="str">
        <f t="shared" si="37"/>
        <v>Punto red</v>
      </c>
    </row>
    <row r="1181" spans="1:46">
      <c r="A1181" t="s">
        <v>7024</v>
      </c>
      <c r="B1181" t="s">
        <v>7025</v>
      </c>
      <c r="C1181" s="18">
        <v>3.5578031923000002</v>
      </c>
      <c r="D1181" t="s">
        <v>4260</v>
      </c>
      <c r="E1181" t="s">
        <v>4261</v>
      </c>
      <c r="F1181" t="s">
        <v>4262</v>
      </c>
      <c r="G1181" s="18">
        <v>3.2881183039000002</v>
      </c>
      <c r="H1181" t="s">
        <v>64</v>
      </c>
      <c r="I1181" t="s">
        <v>4250</v>
      </c>
      <c r="J1181" t="s">
        <v>4263</v>
      </c>
      <c r="K1181" s="18">
        <v>6.1497182038</v>
      </c>
      <c r="L1181" t="s">
        <v>64</v>
      </c>
      <c r="M1181" t="s">
        <v>4250</v>
      </c>
      <c r="N1181" t="s">
        <v>4264</v>
      </c>
      <c r="O1181" s="18">
        <v>97.660072709299996</v>
      </c>
      <c r="P1181" t="s">
        <v>4265</v>
      </c>
      <c r="Q1181" t="s">
        <v>3972</v>
      </c>
      <c r="R1181" t="s">
        <v>4266</v>
      </c>
      <c r="S1181" s="18">
        <v>451.89739787680003</v>
      </c>
      <c r="T1181" t="s">
        <v>85</v>
      </c>
      <c r="U1181" t="s">
        <v>86</v>
      </c>
      <c r="V1181" t="s">
        <v>87</v>
      </c>
      <c r="W1181" s="18">
        <v>3.8558367282999999</v>
      </c>
      <c r="X1181" t="s">
        <v>4267</v>
      </c>
      <c r="Y1181" t="s">
        <v>4250</v>
      </c>
      <c r="Z1181" t="s">
        <v>4268</v>
      </c>
      <c r="AA1181" s="18">
        <v>3.5572176453000002</v>
      </c>
      <c r="AB1181" s="19" t="s">
        <v>4269</v>
      </c>
      <c r="AC1181" t="s">
        <v>4261</v>
      </c>
      <c r="AD1181" t="s">
        <v>4270</v>
      </c>
      <c r="AE1181" s="18">
        <v>0.53972451919999997</v>
      </c>
      <c r="AF1181" t="s">
        <v>7026</v>
      </c>
      <c r="AG1181" t="s">
        <v>4261</v>
      </c>
      <c r="AH1181" t="s">
        <v>7027</v>
      </c>
      <c r="AI1181" s="18">
        <v>3.1923731756999998</v>
      </c>
      <c r="AJ1181" t="s">
        <v>4273</v>
      </c>
      <c r="AK1181" t="s">
        <v>4261</v>
      </c>
      <c r="AL1181" t="s">
        <v>4274</v>
      </c>
      <c r="AM1181" t="s">
        <v>7026</v>
      </c>
      <c r="AN1181" t="s">
        <v>4261</v>
      </c>
      <c r="AO1181" t="s">
        <v>7027</v>
      </c>
      <c r="AP1181" s="18">
        <v>0.53972451919999997</v>
      </c>
      <c r="AQ1181" t="s">
        <v>123</v>
      </c>
      <c r="AR1181" t="b">
        <f>ISNUMBER(SEARCH('Consulta Por Puntos Baloto'!$E$5,B1181,1))</f>
        <v>0</v>
      </c>
      <c r="AS1181">
        <f t="shared" si="36"/>
        <v>31</v>
      </c>
      <c r="AT1181" t="str">
        <f t="shared" si="37"/>
        <v>Punto pago</v>
      </c>
    </row>
    <row r="1182" spans="1:46">
      <c r="A1182" t="s">
        <v>7028</v>
      </c>
      <c r="B1182" t="s">
        <v>7029</v>
      </c>
      <c r="C1182" s="18">
        <v>1.8208019964</v>
      </c>
      <c r="D1182" t="s">
        <v>239</v>
      </c>
      <c r="E1182" t="s">
        <v>62</v>
      </c>
      <c r="F1182" t="s">
        <v>240</v>
      </c>
      <c r="G1182" s="18">
        <v>1.1864535772</v>
      </c>
      <c r="H1182" t="s">
        <v>73</v>
      </c>
      <c r="I1182" t="s">
        <v>65</v>
      </c>
      <c r="J1182" t="s">
        <v>5515</v>
      </c>
      <c r="K1182" s="18">
        <v>2.4647361589000001</v>
      </c>
      <c r="L1182" t="s">
        <v>4403</v>
      </c>
      <c r="M1182" t="s">
        <v>65</v>
      </c>
      <c r="N1182" t="s">
        <v>4404</v>
      </c>
      <c r="O1182" s="18">
        <v>7.4272908185000004</v>
      </c>
      <c r="P1182" t="s">
        <v>67</v>
      </c>
      <c r="Q1182" t="s">
        <v>62</v>
      </c>
      <c r="R1182" t="s">
        <v>68</v>
      </c>
      <c r="S1182" s="18">
        <v>3.1620756588000001</v>
      </c>
      <c r="T1182" t="s">
        <v>69</v>
      </c>
      <c r="U1182" t="s">
        <v>65</v>
      </c>
      <c r="V1182" t="s">
        <v>70</v>
      </c>
      <c r="W1182" s="18">
        <v>1.8156021145000001</v>
      </c>
      <c r="X1182" t="s">
        <v>71</v>
      </c>
      <c r="Y1182" t="s">
        <v>65</v>
      </c>
      <c r="Z1182" t="s">
        <v>72</v>
      </c>
      <c r="AA1182" s="18">
        <v>1.1770387132</v>
      </c>
      <c r="AB1182" t="s">
        <v>73</v>
      </c>
      <c r="AC1182" t="s">
        <v>62</v>
      </c>
      <c r="AD1182" t="s">
        <v>74</v>
      </c>
      <c r="AE1182" s="18">
        <v>0.26828728039999999</v>
      </c>
      <c r="AF1182" t="s">
        <v>7030</v>
      </c>
      <c r="AG1182" t="s">
        <v>62</v>
      </c>
      <c r="AH1182" t="s">
        <v>7031</v>
      </c>
      <c r="AI1182" s="18">
        <v>0.62882825340000004</v>
      </c>
      <c r="AJ1182" t="s">
        <v>7032</v>
      </c>
      <c r="AK1182" t="s">
        <v>62</v>
      </c>
      <c r="AL1182" t="s">
        <v>7033</v>
      </c>
      <c r="AM1182" t="s">
        <v>7030</v>
      </c>
      <c r="AN1182" t="s">
        <v>62</v>
      </c>
      <c r="AO1182" t="s">
        <v>7031</v>
      </c>
      <c r="AP1182" s="18">
        <v>0.26828728039999999</v>
      </c>
      <c r="AQ1182" t="s">
        <v>123</v>
      </c>
      <c r="AR1182" t="b">
        <f>ISNUMBER(SEARCH('Consulta Por Puntos Baloto'!$E$5,B1182,1))</f>
        <v>0</v>
      </c>
      <c r="AS1182">
        <f t="shared" si="36"/>
        <v>31</v>
      </c>
      <c r="AT1182" t="str">
        <f t="shared" si="37"/>
        <v>Punto pago</v>
      </c>
    </row>
    <row r="1183" spans="1:46">
      <c r="A1183" t="s">
        <v>7034</v>
      </c>
      <c r="B1183" t="s">
        <v>7035</v>
      </c>
      <c r="C1183" s="18">
        <v>0.28833660379999998</v>
      </c>
      <c r="D1183" t="s">
        <v>4247</v>
      </c>
      <c r="E1183" t="s">
        <v>4248</v>
      </c>
      <c r="F1183" t="s">
        <v>4249</v>
      </c>
      <c r="G1183" s="18">
        <v>0.64319142419999997</v>
      </c>
      <c r="H1183" t="s">
        <v>64</v>
      </c>
      <c r="I1183" t="s">
        <v>4073</v>
      </c>
      <c r="J1183" t="s">
        <v>4074</v>
      </c>
      <c r="K1183" s="18">
        <v>120.5971625578</v>
      </c>
      <c r="L1183" t="s">
        <v>64</v>
      </c>
      <c r="M1183" t="s">
        <v>4250</v>
      </c>
      <c r="N1183" t="s">
        <v>4251</v>
      </c>
      <c r="O1183" s="18">
        <v>83.101813119300004</v>
      </c>
      <c r="P1183" t="s">
        <v>4071</v>
      </c>
      <c r="Q1183" t="s">
        <v>4066</v>
      </c>
      <c r="R1183" t="s">
        <v>4072</v>
      </c>
      <c r="S1183" s="18">
        <v>346.39903770339998</v>
      </c>
      <c r="T1183" t="s">
        <v>227</v>
      </c>
      <c r="U1183" t="s">
        <v>228</v>
      </c>
      <c r="V1183" t="s">
        <v>229</v>
      </c>
      <c r="W1183" s="18">
        <v>0.70670890679999998</v>
      </c>
      <c r="X1183" t="s">
        <v>64</v>
      </c>
      <c r="Y1183" t="s">
        <v>4073</v>
      </c>
      <c r="Z1183" t="s">
        <v>4074</v>
      </c>
      <c r="AA1183" s="18">
        <v>79.662491192900006</v>
      </c>
      <c r="AB1183" t="s">
        <v>4252</v>
      </c>
      <c r="AC1183" t="s">
        <v>4066</v>
      </c>
      <c r="AD1183" t="s">
        <v>4253</v>
      </c>
      <c r="AE1183" s="18">
        <v>7.2500348300000003E-2</v>
      </c>
      <c r="AF1183" t="s">
        <v>4254</v>
      </c>
      <c r="AG1183" t="s">
        <v>4248</v>
      </c>
      <c r="AH1183" t="s">
        <v>4255</v>
      </c>
      <c r="AI1183" s="18">
        <v>1.3242017700000001E-2</v>
      </c>
      <c r="AJ1183" t="s">
        <v>4256</v>
      </c>
      <c r="AK1183" t="s">
        <v>4248</v>
      </c>
      <c r="AL1183" t="s">
        <v>4257</v>
      </c>
      <c r="AM1183" t="s">
        <v>4256</v>
      </c>
      <c r="AN1183" t="s">
        <v>4248</v>
      </c>
      <c r="AO1183" t="s">
        <v>4257</v>
      </c>
      <c r="AP1183" s="18">
        <v>1.3242017700000001E-2</v>
      </c>
      <c r="AQ1183" t="s">
        <v>123</v>
      </c>
      <c r="AR1183" t="b">
        <f>ISNUMBER(SEARCH('Consulta Por Puntos Baloto'!$E$5,B1183,1))</f>
        <v>0</v>
      </c>
      <c r="AS1183">
        <f t="shared" si="36"/>
        <v>35</v>
      </c>
      <c r="AT1183" t="str">
        <f t="shared" si="37"/>
        <v>Punto red</v>
      </c>
    </row>
    <row r="1184" spans="1:46">
      <c r="A1184" t="s">
        <v>7036</v>
      </c>
      <c r="B1184" t="s">
        <v>7037</v>
      </c>
      <c r="C1184" s="18">
        <v>0.54282912829999996</v>
      </c>
      <c r="D1184" t="s">
        <v>5297</v>
      </c>
      <c r="E1184" t="s">
        <v>5298</v>
      </c>
      <c r="F1184" t="s">
        <v>5299</v>
      </c>
      <c r="G1184" s="18">
        <v>18.854562394399998</v>
      </c>
      <c r="H1184" t="s">
        <v>64</v>
      </c>
      <c r="I1184" t="s">
        <v>895</v>
      </c>
      <c r="J1184" t="s">
        <v>896</v>
      </c>
      <c r="K1184" s="18">
        <v>47.469216297000003</v>
      </c>
      <c r="L1184" t="s">
        <v>64</v>
      </c>
      <c r="M1184" t="s">
        <v>154</v>
      </c>
      <c r="N1184" t="s">
        <v>156</v>
      </c>
      <c r="O1184" s="18">
        <v>18.939793097399999</v>
      </c>
      <c r="P1184" t="s">
        <v>897</v>
      </c>
      <c r="Q1184" t="s">
        <v>893</v>
      </c>
      <c r="R1184" t="s">
        <v>898</v>
      </c>
      <c r="S1184" s="18">
        <v>89.439095702700001</v>
      </c>
      <c r="T1184" t="s">
        <v>111</v>
      </c>
      <c r="U1184" t="s">
        <v>112</v>
      </c>
      <c r="V1184" t="s">
        <v>113</v>
      </c>
      <c r="W1184" s="18">
        <v>46.600779040699997</v>
      </c>
      <c r="X1184" t="s">
        <v>64</v>
      </c>
      <c r="Y1184" t="s">
        <v>154</v>
      </c>
      <c r="Z1184" t="s">
        <v>159</v>
      </c>
      <c r="AA1184" s="18">
        <v>48.481376849900002</v>
      </c>
      <c r="AB1184" s="19" t="s">
        <v>899</v>
      </c>
      <c r="AC1184" t="s">
        <v>151</v>
      </c>
      <c r="AD1184" t="s">
        <v>900</v>
      </c>
      <c r="AE1184" s="18">
        <v>0.1375101138</v>
      </c>
      <c r="AF1184" t="s">
        <v>7038</v>
      </c>
      <c r="AG1184" t="s">
        <v>5298</v>
      </c>
      <c r="AH1184" t="s">
        <v>7039</v>
      </c>
      <c r="AI1184" s="18">
        <v>0.1666543617</v>
      </c>
      <c r="AJ1184" t="s">
        <v>7040</v>
      </c>
      <c r="AK1184" t="s">
        <v>5298</v>
      </c>
      <c r="AL1184" t="s">
        <v>7041</v>
      </c>
      <c r="AM1184" t="s">
        <v>7038</v>
      </c>
      <c r="AN1184" t="s">
        <v>5298</v>
      </c>
      <c r="AO1184" t="s">
        <v>7039</v>
      </c>
      <c r="AP1184" s="18">
        <v>0.1375101138</v>
      </c>
      <c r="AQ1184" t="e">
        <v>#N/A</v>
      </c>
      <c r="AR1184" t="b">
        <f>ISNUMBER(SEARCH('Consulta Por Puntos Baloto'!$E$5,B1184,1))</f>
        <v>0</v>
      </c>
      <c r="AS1184">
        <f t="shared" si="36"/>
        <v>31</v>
      </c>
      <c r="AT1184" t="str">
        <f t="shared" si="37"/>
        <v>Punto pago</v>
      </c>
    </row>
    <row r="1185" spans="1:46">
      <c r="A1185" t="s">
        <v>7042</v>
      </c>
      <c r="B1185" t="s">
        <v>7043</v>
      </c>
      <c r="C1185" s="18">
        <v>8.9913528042999999</v>
      </c>
      <c r="D1185" t="s">
        <v>4447</v>
      </c>
      <c r="E1185" t="s">
        <v>4261</v>
      </c>
      <c r="F1185" t="s">
        <v>4448</v>
      </c>
      <c r="G1185" s="18">
        <v>8.8103600999000005</v>
      </c>
      <c r="H1185" t="s">
        <v>64</v>
      </c>
      <c r="I1185" t="s">
        <v>4250</v>
      </c>
      <c r="J1185" t="s">
        <v>4251</v>
      </c>
      <c r="K1185" s="18">
        <v>8.794813156</v>
      </c>
      <c r="L1185" t="s">
        <v>64</v>
      </c>
      <c r="M1185" t="s">
        <v>4250</v>
      </c>
      <c r="N1185" t="s">
        <v>4251</v>
      </c>
      <c r="O1185" s="18">
        <v>97.977744385400001</v>
      </c>
      <c r="P1185" t="s">
        <v>3977</v>
      </c>
      <c r="Q1185" t="s">
        <v>3972</v>
      </c>
      <c r="R1185" t="s">
        <v>3978</v>
      </c>
      <c r="S1185" s="18">
        <v>436.00386233130001</v>
      </c>
      <c r="T1185" t="s">
        <v>85</v>
      </c>
      <c r="U1185" t="s">
        <v>86</v>
      </c>
      <c r="V1185" t="s">
        <v>87</v>
      </c>
      <c r="W1185" s="18">
        <v>16.282284370100001</v>
      </c>
      <c r="X1185" t="s">
        <v>64</v>
      </c>
      <c r="Y1185" t="s">
        <v>4250</v>
      </c>
      <c r="Z1185" t="s">
        <v>4449</v>
      </c>
      <c r="AA1185" s="18">
        <v>14.6014525617</v>
      </c>
      <c r="AB1185" s="19" t="s">
        <v>4269</v>
      </c>
      <c r="AC1185" t="s">
        <v>4261</v>
      </c>
      <c r="AD1185" t="s">
        <v>4270</v>
      </c>
      <c r="AE1185" s="18">
        <v>2.4612108899999999E-2</v>
      </c>
      <c r="AF1185" t="s">
        <v>7044</v>
      </c>
      <c r="AG1185" t="s">
        <v>4451</v>
      </c>
      <c r="AH1185" t="s">
        <v>7045</v>
      </c>
      <c r="AI1185" s="18">
        <v>2.06175078E-2</v>
      </c>
      <c r="AJ1185" t="s">
        <v>7046</v>
      </c>
      <c r="AK1185" t="s">
        <v>4451</v>
      </c>
      <c r="AL1185" t="s">
        <v>7047</v>
      </c>
      <c r="AM1185" t="s">
        <v>7046</v>
      </c>
      <c r="AN1185" t="s">
        <v>4451</v>
      </c>
      <c r="AO1185" t="s">
        <v>7047</v>
      </c>
      <c r="AP1185" s="18">
        <v>2.06175078E-2</v>
      </c>
      <c r="AQ1185" t="s">
        <v>123</v>
      </c>
      <c r="AR1185" t="b">
        <f>ISNUMBER(SEARCH('Consulta Por Puntos Baloto'!$E$5,B1185,1))</f>
        <v>0</v>
      </c>
      <c r="AS1185">
        <f t="shared" si="36"/>
        <v>35</v>
      </c>
      <c r="AT1185" t="str">
        <f t="shared" si="37"/>
        <v>Punto red</v>
      </c>
    </row>
    <row r="1186" spans="1:46">
      <c r="A1186" t="s">
        <v>7048</v>
      </c>
      <c r="B1186" t="s">
        <v>7049</v>
      </c>
      <c r="C1186" s="18">
        <v>6.7868406946000004</v>
      </c>
      <c r="D1186" t="s">
        <v>185</v>
      </c>
      <c r="E1186" t="s">
        <v>83</v>
      </c>
      <c r="F1186" t="s">
        <v>186</v>
      </c>
      <c r="G1186" s="18">
        <v>5.9046805699</v>
      </c>
      <c r="H1186" t="s">
        <v>64</v>
      </c>
      <c r="I1186" t="s">
        <v>86</v>
      </c>
      <c r="J1186" t="s">
        <v>7050</v>
      </c>
      <c r="K1186" s="18">
        <v>6.8078325474000003</v>
      </c>
      <c r="L1186" t="s">
        <v>64</v>
      </c>
      <c r="M1186" t="s">
        <v>86</v>
      </c>
      <c r="N1186" t="s">
        <v>88</v>
      </c>
      <c r="O1186" s="18">
        <v>6.8338689328999997</v>
      </c>
      <c r="P1186" t="s">
        <v>89</v>
      </c>
      <c r="Q1186" t="s">
        <v>83</v>
      </c>
      <c r="R1186" t="s">
        <v>90</v>
      </c>
      <c r="S1186" s="18">
        <v>7.820504369</v>
      </c>
      <c r="T1186" t="s">
        <v>85</v>
      </c>
      <c r="U1186" t="s">
        <v>86</v>
      </c>
      <c r="V1186" t="s">
        <v>87</v>
      </c>
      <c r="W1186" s="18">
        <v>7.3382812498999996</v>
      </c>
      <c r="X1186" t="s">
        <v>64</v>
      </c>
      <c r="Y1186" t="s">
        <v>86</v>
      </c>
      <c r="Z1186" t="s">
        <v>299</v>
      </c>
      <c r="AA1186" s="18">
        <v>6.9786650948000002</v>
      </c>
      <c r="AB1186" t="s">
        <v>193</v>
      </c>
      <c r="AC1186" t="s">
        <v>83</v>
      </c>
      <c r="AD1186" t="s">
        <v>194</v>
      </c>
      <c r="AE1186" s="18">
        <v>0.5769029228</v>
      </c>
      <c r="AF1186" t="s">
        <v>7051</v>
      </c>
      <c r="AG1186" t="s">
        <v>7052</v>
      </c>
      <c r="AH1186" t="s">
        <v>7053</v>
      </c>
      <c r="AI1186" s="18">
        <v>0.14119318189999999</v>
      </c>
      <c r="AJ1186" t="s">
        <v>7054</v>
      </c>
      <c r="AK1186" t="s">
        <v>7055</v>
      </c>
      <c r="AL1186" t="s">
        <v>7056</v>
      </c>
      <c r="AM1186" t="s">
        <v>7054</v>
      </c>
      <c r="AN1186" t="s">
        <v>7055</v>
      </c>
      <c r="AO1186" t="s">
        <v>7056</v>
      </c>
      <c r="AP1186" s="18">
        <v>0.14119318189999999</v>
      </c>
      <c r="AQ1186" t="s">
        <v>123</v>
      </c>
      <c r="AR1186" t="b">
        <f>ISNUMBER(SEARCH('Consulta Por Puntos Baloto'!$E$5,B1186,1))</f>
        <v>0</v>
      </c>
      <c r="AS1186">
        <f t="shared" si="36"/>
        <v>35</v>
      </c>
      <c r="AT1186" t="str">
        <f t="shared" si="37"/>
        <v>Punto red</v>
      </c>
    </row>
    <row r="1187" spans="1:46">
      <c r="A1187" t="s">
        <v>7057</v>
      </c>
      <c r="B1187" t="s">
        <v>7058</v>
      </c>
      <c r="C1187" s="18">
        <v>0.79358967160000005</v>
      </c>
      <c r="D1187" t="s">
        <v>219</v>
      </c>
      <c r="E1187" t="s">
        <v>220</v>
      </c>
      <c r="F1187" t="s">
        <v>221</v>
      </c>
      <c r="G1187" s="18">
        <v>1.0219267258</v>
      </c>
      <c r="H1187" t="s">
        <v>4228</v>
      </c>
      <c r="I1187" t="s">
        <v>223</v>
      </c>
      <c r="J1187" t="s">
        <v>4229</v>
      </c>
      <c r="K1187" s="18">
        <v>1.4750522939999999</v>
      </c>
      <c r="L1187" t="s">
        <v>222</v>
      </c>
      <c r="M1187" t="s">
        <v>223</v>
      </c>
      <c r="N1187" t="s">
        <v>224</v>
      </c>
      <c r="O1187" s="18">
        <v>2.0974013973000001</v>
      </c>
      <c r="P1187" t="s">
        <v>225</v>
      </c>
      <c r="Q1187" t="s">
        <v>220</v>
      </c>
      <c r="R1187" t="s">
        <v>226</v>
      </c>
      <c r="S1187" s="18">
        <v>8.1464938232000002</v>
      </c>
      <c r="T1187" t="s">
        <v>227</v>
      </c>
      <c r="U1187" t="s">
        <v>228</v>
      </c>
      <c r="V1187" t="s">
        <v>229</v>
      </c>
      <c r="W1187" s="18">
        <v>1.4750522939999999</v>
      </c>
      <c r="X1187" t="s">
        <v>222</v>
      </c>
      <c r="Y1187" t="s">
        <v>223</v>
      </c>
      <c r="Z1187" t="s">
        <v>224</v>
      </c>
      <c r="AA1187" s="18">
        <v>1.1685021908</v>
      </c>
      <c r="AB1187" t="s">
        <v>4797</v>
      </c>
      <c r="AC1187" t="s">
        <v>220</v>
      </c>
      <c r="AD1187" t="s">
        <v>4798</v>
      </c>
      <c r="AE1187" s="18">
        <v>4.4075740099999997E-2</v>
      </c>
      <c r="AF1187" t="s">
        <v>7059</v>
      </c>
      <c r="AG1187" t="s">
        <v>220</v>
      </c>
      <c r="AH1187" t="s">
        <v>7060</v>
      </c>
      <c r="AI1187" s="18">
        <v>0.54005411709999995</v>
      </c>
      <c r="AJ1187" t="s">
        <v>4508</v>
      </c>
      <c r="AK1187" t="s">
        <v>220</v>
      </c>
      <c r="AL1187" t="s">
        <v>4509</v>
      </c>
      <c r="AM1187" t="s">
        <v>7059</v>
      </c>
      <c r="AN1187" t="s">
        <v>220</v>
      </c>
      <c r="AO1187" t="s">
        <v>7060</v>
      </c>
      <c r="AP1187" s="18">
        <v>4.4075740099999997E-2</v>
      </c>
      <c r="AQ1187" t="s">
        <v>123</v>
      </c>
      <c r="AR1187" t="b">
        <f>ISNUMBER(SEARCH('Consulta Por Puntos Baloto'!$E$5,B1187,1))</f>
        <v>0</v>
      </c>
      <c r="AS1187">
        <f t="shared" si="36"/>
        <v>31</v>
      </c>
      <c r="AT1187" t="str">
        <f t="shared" si="37"/>
        <v>Punto pago</v>
      </c>
    </row>
    <row r="1188" spans="1:46">
      <c r="A1188" t="s">
        <v>7061</v>
      </c>
      <c r="B1188" t="s">
        <v>7062</v>
      </c>
      <c r="C1188" s="18">
        <v>3.7720066365</v>
      </c>
      <c r="D1188" t="s">
        <v>6065</v>
      </c>
      <c r="E1188" t="s">
        <v>5832</v>
      </c>
      <c r="F1188" t="s">
        <v>6066</v>
      </c>
      <c r="G1188" s="18">
        <v>3.2576572127999999</v>
      </c>
      <c r="H1188" t="s">
        <v>64</v>
      </c>
      <c r="I1188" t="s">
        <v>3998</v>
      </c>
      <c r="J1188" t="s">
        <v>7063</v>
      </c>
      <c r="K1188" s="18">
        <v>72.933899926600006</v>
      </c>
      <c r="L1188" t="s">
        <v>64</v>
      </c>
      <c r="M1188" t="s">
        <v>3974</v>
      </c>
      <c r="N1188" t="s">
        <v>4304</v>
      </c>
      <c r="O1188" s="18">
        <v>3.2854767842000001</v>
      </c>
      <c r="P1188" t="s">
        <v>5835</v>
      </c>
      <c r="Q1188" t="s">
        <v>5832</v>
      </c>
      <c r="R1188" t="s">
        <v>5836</v>
      </c>
      <c r="S1188" s="18">
        <v>470.09596763399998</v>
      </c>
      <c r="T1188" t="s">
        <v>85</v>
      </c>
      <c r="U1188" t="s">
        <v>86</v>
      </c>
      <c r="V1188" t="s">
        <v>87</v>
      </c>
      <c r="W1188" s="18">
        <v>3.2515235362000001</v>
      </c>
      <c r="X1188" t="s">
        <v>64</v>
      </c>
      <c r="Y1188" t="s">
        <v>3998</v>
      </c>
      <c r="Z1188" t="s">
        <v>3999</v>
      </c>
      <c r="AA1188" s="18">
        <v>4.0608452498999998</v>
      </c>
      <c r="AB1188" s="19" t="s">
        <v>5837</v>
      </c>
      <c r="AC1188" t="s">
        <v>5832</v>
      </c>
      <c r="AD1188" t="s">
        <v>5838</v>
      </c>
      <c r="AE1188" s="18">
        <v>0.21827988979999999</v>
      </c>
      <c r="AF1188" t="s">
        <v>7064</v>
      </c>
      <c r="AG1188" t="s">
        <v>5832</v>
      </c>
      <c r="AH1188" t="s">
        <v>7065</v>
      </c>
      <c r="AI1188" s="18">
        <v>1.2542328887</v>
      </c>
      <c r="AJ1188" t="s">
        <v>7066</v>
      </c>
      <c r="AK1188" t="s">
        <v>5832</v>
      </c>
      <c r="AL1188" t="s">
        <v>7067</v>
      </c>
      <c r="AM1188" t="s">
        <v>7064</v>
      </c>
      <c r="AN1188" t="s">
        <v>5832</v>
      </c>
      <c r="AO1188" t="s">
        <v>7065</v>
      </c>
      <c r="AP1188" s="18">
        <v>0.21827988979999999</v>
      </c>
      <c r="AQ1188" t="s">
        <v>123</v>
      </c>
      <c r="AR1188" t="b">
        <f>ISNUMBER(SEARCH('Consulta Por Puntos Baloto'!$E$5,B1188,1))</f>
        <v>0</v>
      </c>
      <c r="AS1188">
        <f t="shared" si="36"/>
        <v>31</v>
      </c>
      <c r="AT1188" t="str">
        <f t="shared" si="37"/>
        <v>Punto pago</v>
      </c>
    </row>
    <row r="1189" spans="1:46">
      <c r="A1189" t="s">
        <v>7068</v>
      </c>
      <c r="B1189" t="s">
        <v>7069</v>
      </c>
      <c r="C1189" s="18">
        <v>1.2639743763</v>
      </c>
      <c r="D1189" t="s">
        <v>4386</v>
      </c>
      <c r="E1189" t="s">
        <v>4387</v>
      </c>
      <c r="F1189" t="s">
        <v>4388</v>
      </c>
      <c r="G1189" s="18">
        <v>2.0888957378000002</v>
      </c>
      <c r="H1189" t="s">
        <v>64</v>
      </c>
      <c r="I1189" t="s">
        <v>4389</v>
      </c>
      <c r="J1189" t="s">
        <v>4390</v>
      </c>
      <c r="K1189" s="18">
        <v>40.756492717500002</v>
      </c>
      <c r="L1189" t="s">
        <v>64</v>
      </c>
      <c r="M1189" t="s">
        <v>343</v>
      </c>
      <c r="N1189" t="s">
        <v>344</v>
      </c>
      <c r="O1189" s="18">
        <v>1.9450360223000001</v>
      </c>
      <c r="P1189" t="s">
        <v>4391</v>
      </c>
      <c r="Q1189" t="s">
        <v>4392</v>
      </c>
      <c r="R1189" t="s">
        <v>4393</v>
      </c>
      <c r="S1189" s="18">
        <v>61.029157675299999</v>
      </c>
      <c r="T1189" t="s">
        <v>69</v>
      </c>
      <c r="U1189" t="s">
        <v>65</v>
      </c>
      <c r="V1189" t="s">
        <v>70</v>
      </c>
      <c r="W1189" s="18">
        <v>2.0888957378000002</v>
      </c>
      <c r="X1189" t="s">
        <v>64</v>
      </c>
      <c r="Y1189" t="s">
        <v>4389</v>
      </c>
      <c r="Z1189" t="s">
        <v>4390</v>
      </c>
      <c r="AA1189" s="18">
        <v>42.057578619300003</v>
      </c>
      <c r="AB1189" t="s">
        <v>345</v>
      </c>
      <c r="AC1189" t="s">
        <v>341</v>
      </c>
      <c r="AD1189" t="s">
        <v>346</v>
      </c>
      <c r="AE1189" s="18">
        <v>0.48029945610000002</v>
      </c>
      <c r="AF1189" t="s">
        <v>7070</v>
      </c>
      <c r="AG1189" t="s">
        <v>4387</v>
      </c>
      <c r="AH1189" t="s">
        <v>7071</v>
      </c>
      <c r="AI1189" s="18">
        <v>0.22927441779999999</v>
      </c>
      <c r="AJ1189" t="s">
        <v>7072</v>
      </c>
      <c r="AK1189" t="s">
        <v>4387</v>
      </c>
      <c r="AL1189" t="s">
        <v>7073</v>
      </c>
      <c r="AM1189" t="s">
        <v>7072</v>
      </c>
      <c r="AN1189" t="s">
        <v>4387</v>
      </c>
      <c r="AO1189" t="s">
        <v>7073</v>
      </c>
      <c r="AP1189" s="18">
        <v>0.22927441779999999</v>
      </c>
      <c r="AQ1189" t="s">
        <v>123</v>
      </c>
      <c r="AR1189" t="b">
        <f>ISNUMBER(SEARCH('Consulta Por Puntos Baloto'!$E$5,B1189,1))</f>
        <v>0</v>
      </c>
      <c r="AS1189">
        <f t="shared" si="36"/>
        <v>35</v>
      </c>
      <c r="AT1189" t="str">
        <f t="shared" si="37"/>
        <v>Punto red</v>
      </c>
    </row>
    <row r="1190" spans="1:46">
      <c r="A1190" t="s">
        <v>7074</v>
      </c>
      <c r="B1190" t="s">
        <v>7075</v>
      </c>
      <c r="C1190" s="18">
        <v>29.1000495386</v>
      </c>
      <c r="D1190" t="s">
        <v>4556</v>
      </c>
      <c r="E1190" t="s">
        <v>4557</v>
      </c>
      <c r="F1190" t="s">
        <v>4558</v>
      </c>
      <c r="G1190" s="18">
        <v>28.6371244292</v>
      </c>
      <c r="H1190" t="s">
        <v>64</v>
      </c>
      <c r="I1190" t="s">
        <v>4563</v>
      </c>
      <c r="J1190" t="s">
        <v>4564</v>
      </c>
      <c r="K1190" s="18">
        <v>30.5492724004</v>
      </c>
      <c r="L1190" t="s">
        <v>64</v>
      </c>
      <c r="M1190" t="s">
        <v>4560</v>
      </c>
      <c r="N1190" t="s">
        <v>4562</v>
      </c>
      <c r="O1190" s="18">
        <v>29.7105677003</v>
      </c>
      <c r="P1190" t="s">
        <v>5857</v>
      </c>
      <c r="Q1190" t="s">
        <v>388</v>
      </c>
      <c r="R1190" t="s">
        <v>5858</v>
      </c>
      <c r="S1190" s="18">
        <v>281.11172804979998</v>
      </c>
      <c r="T1190" t="s">
        <v>253</v>
      </c>
      <c r="U1190" t="s">
        <v>65</v>
      </c>
      <c r="V1190" t="s">
        <v>254</v>
      </c>
      <c r="W1190" s="18">
        <v>28.6428667932</v>
      </c>
      <c r="X1190" t="s">
        <v>64</v>
      </c>
      <c r="Y1190" t="s">
        <v>4563</v>
      </c>
      <c r="Z1190" t="s">
        <v>4564</v>
      </c>
      <c r="AA1190" s="18">
        <v>30.221776066899999</v>
      </c>
      <c r="AB1190" t="s">
        <v>5859</v>
      </c>
      <c r="AC1190" t="s">
        <v>388</v>
      </c>
      <c r="AD1190" t="s">
        <v>5860</v>
      </c>
      <c r="AE1190" s="18">
        <v>1.3596732699999999E-2</v>
      </c>
      <c r="AF1190" t="s">
        <v>7076</v>
      </c>
      <c r="AG1190" t="s">
        <v>7077</v>
      </c>
      <c r="AH1190" t="s">
        <v>7078</v>
      </c>
      <c r="AI1190" s="18">
        <v>14.957876788</v>
      </c>
      <c r="AJ1190" t="s">
        <v>7079</v>
      </c>
      <c r="AK1190" t="s">
        <v>7080</v>
      </c>
      <c r="AL1190" t="s">
        <v>7081</v>
      </c>
      <c r="AM1190" t="s">
        <v>7076</v>
      </c>
      <c r="AN1190" t="s">
        <v>7077</v>
      </c>
      <c r="AO1190" t="s">
        <v>7078</v>
      </c>
      <c r="AP1190" s="18">
        <v>1.3596732699999999E-2</v>
      </c>
      <c r="AQ1190" t="e">
        <v>#N/A</v>
      </c>
      <c r="AR1190" t="b">
        <f>ISNUMBER(SEARCH('Consulta Por Puntos Baloto'!$E$5,B1190,1))</f>
        <v>0</v>
      </c>
      <c r="AS1190">
        <f t="shared" si="36"/>
        <v>31</v>
      </c>
      <c r="AT1190" t="str">
        <f t="shared" si="37"/>
        <v>Punto pago</v>
      </c>
    </row>
    <row r="1191" spans="1:46">
      <c r="A1191" t="s">
        <v>7082</v>
      </c>
      <c r="B1191" t="s">
        <v>7083</v>
      </c>
      <c r="C1191" s="18">
        <v>0.76813859839999998</v>
      </c>
      <c r="D1191" t="s">
        <v>4556</v>
      </c>
      <c r="E1191" t="s">
        <v>4557</v>
      </c>
      <c r="F1191" t="s">
        <v>4558</v>
      </c>
      <c r="G1191" s="18">
        <v>0.13534403680000001</v>
      </c>
      <c r="H1191" t="s">
        <v>64</v>
      </c>
      <c r="I1191" t="s">
        <v>4563</v>
      </c>
      <c r="J1191" t="s">
        <v>4564</v>
      </c>
      <c r="K1191" s="18">
        <v>58.888306741299999</v>
      </c>
      <c r="L1191" t="s">
        <v>64</v>
      </c>
      <c r="M1191" t="s">
        <v>4560</v>
      </c>
      <c r="N1191" t="s">
        <v>4562</v>
      </c>
      <c r="O1191" s="18">
        <v>58.000827538400003</v>
      </c>
      <c r="P1191" t="s">
        <v>5857</v>
      </c>
      <c r="Q1191" t="s">
        <v>388</v>
      </c>
      <c r="R1191" t="s">
        <v>5858</v>
      </c>
      <c r="S1191" s="18">
        <v>307.00932147079999</v>
      </c>
      <c r="T1191" t="s">
        <v>253</v>
      </c>
      <c r="U1191" t="s">
        <v>65</v>
      </c>
      <c r="V1191" t="s">
        <v>254</v>
      </c>
      <c r="W1191" s="18">
        <v>0.1364323419</v>
      </c>
      <c r="X1191" t="s">
        <v>64</v>
      </c>
      <c r="Y1191" t="s">
        <v>4563</v>
      </c>
      <c r="Z1191" t="s">
        <v>4564</v>
      </c>
      <c r="AA1191" s="18">
        <v>58.489265097400001</v>
      </c>
      <c r="AB1191" t="s">
        <v>5859</v>
      </c>
      <c r="AC1191" t="s">
        <v>388</v>
      </c>
      <c r="AD1191" t="s">
        <v>5860</v>
      </c>
      <c r="AE1191" s="18">
        <v>9.9519080000000002E-4</v>
      </c>
      <c r="AF1191" t="s">
        <v>7084</v>
      </c>
      <c r="AG1191" t="s">
        <v>4557</v>
      </c>
      <c r="AH1191" t="s">
        <v>7085</v>
      </c>
      <c r="AI1191" s="18">
        <v>2.0021174999999999E-2</v>
      </c>
      <c r="AJ1191" t="s">
        <v>7086</v>
      </c>
      <c r="AK1191" t="s">
        <v>4557</v>
      </c>
      <c r="AL1191" t="s">
        <v>7087</v>
      </c>
      <c r="AM1191" t="s">
        <v>7084</v>
      </c>
      <c r="AN1191" t="s">
        <v>4557</v>
      </c>
      <c r="AO1191" t="s">
        <v>7085</v>
      </c>
      <c r="AP1191" s="18">
        <v>9.9519080000000002E-4</v>
      </c>
      <c r="AQ1191" t="s">
        <v>123</v>
      </c>
      <c r="AR1191" t="b">
        <f>ISNUMBER(SEARCH('Consulta Por Puntos Baloto'!$E$5,B1191,1))</f>
        <v>0</v>
      </c>
      <c r="AS1191">
        <f t="shared" si="36"/>
        <v>31</v>
      </c>
      <c r="AT1191" t="str">
        <f t="shared" si="37"/>
        <v>Punto pago</v>
      </c>
    </row>
    <row r="1192" spans="1:46">
      <c r="A1192" t="s">
        <v>7088</v>
      </c>
      <c r="B1192" t="s">
        <v>7089</v>
      </c>
      <c r="C1192" s="18">
        <v>55.866308075600003</v>
      </c>
      <c r="D1192" t="s">
        <v>5692</v>
      </c>
      <c r="E1192" t="s">
        <v>5692</v>
      </c>
      <c r="F1192" t="s">
        <v>5693</v>
      </c>
      <c r="G1192" s="18">
        <v>84.485850872100002</v>
      </c>
      <c r="H1192" t="s">
        <v>64</v>
      </c>
      <c r="I1192" t="s">
        <v>3993</v>
      </c>
      <c r="J1192" t="s">
        <v>3995</v>
      </c>
      <c r="K1192" s="18">
        <v>84.485850872100002</v>
      </c>
      <c r="L1192" t="s">
        <v>64</v>
      </c>
      <c r="M1192" t="s">
        <v>3993</v>
      </c>
      <c r="N1192" t="s">
        <v>3995</v>
      </c>
      <c r="O1192" s="18">
        <v>54.9015334053</v>
      </c>
      <c r="P1192" t="s">
        <v>5694</v>
      </c>
      <c r="Q1192" t="s">
        <v>5695</v>
      </c>
      <c r="R1192" t="s">
        <v>5696</v>
      </c>
      <c r="S1192" s="18">
        <v>437.97901109150001</v>
      </c>
      <c r="T1192" t="s">
        <v>85</v>
      </c>
      <c r="U1192" t="s">
        <v>86</v>
      </c>
      <c r="V1192" t="s">
        <v>87</v>
      </c>
      <c r="W1192" s="18">
        <v>158.57962307810001</v>
      </c>
      <c r="X1192" t="s">
        <v>64</v>
      </c>
      <c r="Y1192" t="s">
        <v>3998</v>
      </c>
      <c r="Z1192" t="s">
        <v>3999</v>
      </c>
      <c r="AA1192" s="18">
        <v>85.015294846800003</v>
      </c>
      <c r="AB1192" t="s">
        <v>4000</v>
      </c>
      <c r="AC1192" t="s">
        <v>3991</v>
      </c>
      <c r="AD1192" t="s">
        <v>4001</v>
      </c>
      <c r="AE1192" s="18">
        <v>7.5067961999999997E-3</v>
      </c>
      <c r="AF1192" t="s">
        <v>7090</v>
      </c>
      <c r="AG1192" t="s">
        <v>7091</v>
      </c>
      <c r="AH1192" t="s">
        <v>7092</v>
      </c>
      <c r="AI1192" s="18">
        <v>6.0374144400000003E-2</v>
      </c>
      <c r="AJ1192" t="s">
        <v>7093</v>
      </c>
      <c r="AK1192" t="s">
        <v>7091</v>
      </c>
      <c r="AL1192" t="s">
        <v>7094</v>
      </c>
      <c r="AM1192" t="s">
        <v>7090</v>
      </c>
      <c r="AN1192" t="s">
        <v>7091</v>
      </c>
      <c r="AO1192" t="s">
        <v>7092</v>
      </c>
      <c r="AP1192" s="18">
        <v>7.5067961999999997E-3</v>
      </c>
      <c r="AQ1192" t="s">
        <v>123</v>
      </c>
      <c r="AR1192" t="b">
        <f>ISNUMBER(SEARCH('Consulta Por Puntos Baloto'!$E$5,B1192,1))</f>
        <v>0</v>
      </c>
      <c r="AS1192">
        <f t="shared" si="36"/>
        <v>31</v>
      </c>
      <c r="AT1192" t="str">
        <f t="shared" si="37"/>
        <v>Punto pago</v>
      </c>
    </row>
    <row r="1193" spans="1:46">
      <c r="A1193" t="s">
        <v>7095</v>
      </c>
      <c r="B1193" t="s">
        <v>7096</v>
      </c>
      <c r="C1193" s="18">
        <v>50.536618615999998</v>
      </c>
      <c r="D1193" t="s">
        <v>3382</v>
      </c>
      <c r="E1193" t="s">
        <v>3383</v>
      </c>
      <c r="F1193" t="s">
        <v>3384</v>
      </c>
      <c r="G1193" s="18">
        <v>50.651319320799999</v>
      </c>
      <c r="H1193" t="s">
        <v>300</v>
      </c>
      <c r="I1193" t="s">
        <v>294</v>
      </c>
      <c r="J1193" t="s">
        <v>4489</v>
      </c>
      <c r="K1193" s="18">
        <v>52.4222214069</v>
      </c>
      <c r="L1193" t="s">
        <v>64</v>
      </c>
      <c r="M1193" t="s">
        <v>294</v>
      </c>
      <c r="N1193" t="s">
        <v>295</v>
      </c>
      <c r="O1193" s="18">
        <v>78.507703348000007</v>
      </c>
      <c r="P1193" t="s">
        <v>2588</v>
      </c>
      <c r="Q1193" t="s">
        <v>134</v>
      </c>
      <c r="R1193" t="s">
        <v>2589</v>
      </c>
      <c r="S1193" s="18">
        <v>77.423435819900007</v>
      </c>
      <c r="T1193" t="s">
        <v>311</v>
      </c>
      <c r="U1193" t="s">
        <v>130</v>
      </c>
      <c r="V1193" t="s">
        <v>312</v>
      </c>
      <c r="W1193" s="18">
        <v>69.340026555600005</v>
      </c>
      <c r="X1193" t="s">
        <v>64</v>
      </c>
      <c r="Y1193" t="s">
        <v>313</v>
      </c>
      <c r="Z1193" t="s">
        <v>314</v>
      </c>
      <c r="AA1193" s="18">
        <v>50.579131492000002</v>
      </c>
      <c r="AB1193" t="s">
        <v>300</v>
      </c>
      <c r="AC1193" t="s">
        <v>301</v>
      </c>
      <c r="AD1193" t="s">
        <v>302</v>
      </c>
      <c r="AE1193" s="18">
        <v>3.2625725869000002</v>
      </c>
      <c r="AF1193" t="s">
        <v>7097</v>
      </c>
      <c r="AG1193" t="s">
        <v>3441</v>
      </c>
      <c r="AH1193" t="s">
        <v>7098</v>
      </c>
      <c r="AI1193" s="18">
        <v>3.3687033470999999</v>
      </c>
      <c r="AJ1193" t="s">
        <v>7099</v>
      </c>
      <c r="AK1193" t="s">
        <v>3441</v>
      </c>
      <c r="AL1193" t="s">
        <v>7100</v>
      </c>
      <c r="AM1193" t="s">
        <v>7097</v>
      </c>
      <c r="AN1193" t="s">
        <v>3441</v>
      </c>
      <c r="AO1193" t="s">
        <v>7098</v>
      </c>
      <c r="AP1193" s="18">
        <v>3.2625725869000002</v>
      </c>
      <c r="AQ1193" t="s">
        <v>123</v>
      </c>
      <c r="AR1193" t="b">
        <f>ISNUMBER(SEARCH('Consulta Por Puntos Baloto'!$E$5,B1193,1))</f>
        <v>0</v>
      </c>
      <c r="AS1193">
        <f t="shared" si="36"/>
        <v>31</v>
      </c>
      <c r="AT1193" t="str">
        <f t="shared" si="37"/>
        <v>Punto pago</v>
      </c>
    </row>
    <row r="1194" spans="1:46">
      <c r="A1194" t="s">
        <v>7101</v>
      </c>
      <c r="B1194" t="s">
        <v>7102</v>
      </c>
      <c r="C1194" s="18">
        <v>47.182999534899999</v>
      </c>
      <c r="D1194" t="s">
        <v>3382</v>
      </c>
      <c r="E1194" t="s">
        <v>3383</v>
      </c>
      <c r="F1194" t="s">
        <v>3384</v>
      </c>
      <c r="G1194" s="18">
        <v>48.947896282599999</v>
      </c>
      <c r="H1194" t="s">
        <v>300</v>
      </c>
      <c r="I1194" t="s">
        <v>294</v>
      </c>
      <c r="J1194" t="s">
        <v>4489</v>
      </c>
      <c r="K1194" s="18">
        <v>50.794446011600002</v>
      </c>
      <c r="L1194" t="s">
        <v>64</v>
      </c>
      <c r="M1194" t="s">
        <v>294</v>
      </c>
      <c r="N1194" t="s">
        <v>295</v>
      </c>
      <c r="O1194" s="18">
        <v>77.237939678800004</v>
      </c>
      <c r="P1194" t="s">
        <v>2588</v>
      </c>
      <c r="Q1194" t="s">
        <v>134</v>
      </c>
      <c r="R1194" t="s">
        <v>2589</v>
      </c>
      <c r="S1194" s="18">
        <v>76.083332793699995</v>
      </c>
      <c r="T1194" t="s">
        <v>311</v>
      </c>
      <c r="U1194" t="s">
        <v>130</v>
      </c>
      <c r="V1194" t="s">
        <v>312</v>
      </c>
      <c r="W1194" s="18">
        <v>67.387910939299999</v>
      </c>
      <c r="X1194" t="s">
        <v>64</v>
      </c>
      <c r="Y1194" t="s">
        <v>313</v>
      </c>
      <c r="Z1194" t="s">
        <v>314</v>
      </c>
      <c r="AA1194" s="18">
        <v>48.875640859800001</v>
      </c>
      <c r="AB1194" t="s">
        <v>300</v>
      </c>
      <c r="AC1194" t="s">
        <v>301</v>
      </c>
      <c r="AD1194" t="s">
        <v>302</v>
      </c>
      <c r="AE1194" s="18">
        <v>0.13041742849999999</v>
      </c>
      <c r="AF1194" t="s">
        <v>3440</v>
      </c>
      <c r="AG1194" t="s">
        <v>3441</v>
      </c>
      <c r="AH1194" t="s">
        <v>3442</v>
      </c>
      <c r="AI1194" s="18">
        <v>6.4630402399999995E-2</v>
      </c>
      <c r="AJ1194" t="s">
        <v>7099</v>
      </c>
      <c r="AK1194" t="s">
        <v>3441</v>
      </c>
      <c r="AL1194" t="s">
        <v>7100</v>
      </c>
      <c r="AM1194" t="s">
        <v>7099</v>
      </c>
      <c r="AN1194" t="s">
        <v>3441</v>
      </c>
      <c r="AO1194" t="s">
        <v>7100</v>
      </c>
      <c r="AP1194" s="18">
        <v>6.4630402399999995E-2</v>
      </c>
      <c r="AQ1194" t="s">
        <v>123</v>
      </c>
      <c r="AR1194" t="b">
        <f>ISNUMBER(SEARCH('Consulta Por Puntos Baloto'!$E$5,B1194,1))</f>
        <v>0</v>
      </c>
      <c r="AS1194">
        <f t="shared" si="36"/>
        <v>35</v>
      </c>
      <c r="AT1194" t="str">
        <f t="shared" si="37"/>
        <v>Punto red</v>
      </c>
    </row>
    <row r="1195" spans="1:46">
      <c r="A1195" t="s">
        <v>7103</v>
      </c>
      <c r="B1195" t="s">
        <v>7104</v>
      </c>
      <c r="C1195" s="18">
        <v>17.2740039784</v>
      </c>
      <c r="D1195" t="s">
        <v>4512</v>
      </c>
      <c r="E1195" t="s">
        <v>297</v>
      </c>
      <c r="F1195" t="s">
        <v>4513</v>
      </c>
      <c r="G1195" s="18">
        <v>1.0780264783</v>
      </c>
      <c r="H1195" t="s">
        <v>64</v>
      </c>
      <c r="I1195" t="s">
        <v>4514</v>
      </c>
      <c r="J1195" t="s">
        <v>4515</v>
      </c>
      <c r="K1195" s="18">
        <v>1.0780264783</v>
      </c>
      <c r="L1195" t="s">
        <v>64</v>
      </c>
      <c r="M1195" t="s">
        <v>4514</v>
      </c>
      <c r="N1195" t="s">
        <v>4515</v>
      </c>
      <c r="O1195" s="18">
        <v>0.56318437809999999</v>
      </c>
      <c r="P1195" t="s">
        <v>4516</v>
      </c>
      <c r="Q1195" t="s">
        <v>4517</v>
      </c>
      <c r="R1195" t="s">
        <v>4518</v>
      </c>
      <c r="S1195" s="18">
        <v>157.4193488363</v>
      </c>
      <c r="T1195" t="s">
        <v>85</v>
      </c>
      <c r="U1195" t="s">
        <v>86</v>
      </c>
      <c r="V1195" t="s">
        <v>87</v>
      </c>
      <c r="W1195" s="18">
        <v>72.010174128399996</v>
      </c>
      <c r="X1195" t="s">
        <v>64</v>
      </c>
      <c r="Y1195" t="s">
        <v>4519</v>
      </c>
      <c r="Z1195" t="s">
        <v>4520</v>
      </c>
      <c r="AA1195" s="18">
        <v>52.542819890600001</v>
      </c>
      <c r="AB1195" t="s">
        <v>300</v>
      </c>
      <c r="AC1195" t="s">
        <v>301</v>
      </c>
      <c r="AD1195" t="s">
        <v>302</v>
      </c>
      <c r="AE1195" s="18">
        <v>0.52677593919999999</v>
      </c>
      <c r="AF1195" t="s">
        <v>4521</v>
      </c>
      <c r="AG1195" t="s">
        <v>4517</v>
      </c>
      <c r="AH1195" t="s">
        <v>4522</v>
      </c>
      <c r="AI1195" s="18">
        <v>1.5097899E-3</v>
      </c>
      <c r="AJ1195" t="s">
        <v>7105</v>
      </c>
      <c r="AK1195" t="s">
        <v>4517</v>
      </c>
      <c r="AL1195" t="s">
        <v>7106</v>
      </c>
      <c r="AM1195" t="s">
        <v>7105</v>
      </c>
      <c r="AN1195" t="s">
        <v>4517</v>
      </c>
      <c r="AO1195" t="s">
        <v>7106</v>
      </c>
      <c r="AP1195" s="18">
        <v>1.5097899E-3</v>
      </c>
      <c r="AQ1195" t="s">
        <v>123</v>
      </c>
      <c r="AR1195" t="b">
        <f>ISNUMBER(SEARCH('Consulta Por Puntos Baloto'!$E$5,B1195,1))</f>
        <v>0</v>
      </c>
      <c r="AS1195">
        <f t="shared" si="36"/>
        <v>35</v>
      </c>
      <c r="AT1195" t="str">
        <f t="shared" si="37"/>
        <v>Punto red</v>
      </c>
    </row>
    <row r="1196" spans="1:46">
      <c r="A1196" t="s">
        <v>7107</v>
      </c>
      <c r="B1196" t="s">
        <v>7108</v>
      </c>
      <c r="C1196" s="18">
        <v>33.068203789599998</v>
      </c>
      <c r="D1196" t="s">
        <v>291</v>
      </c>
      <c r="E1196" t="s">
        <v>292</v>
      </c>
      <c r="F1196" t="s">
        <v>293</v>
      </c>
      <c r="G1196" s="18">
        <v>51.776473955599997</v>
      </c>
      <c r="H1196" t="s">
        <v>64</v>
      </c>
      <c r="I1196" t="s">
        <v>294</v>
      </c>
      <c r="J1196" t="s">
        <v>295</v>
      </c>
      <c r="K1196" s="18">
        <v>51.781548651900003</v>
      </c>
      <c r="L1196" t="s">
        <v>64</v>
      </c>
      <c r="M1196" t="s">
        <v>294</v>
      </c>
      <c r="N1196" t="s">
        <v>295</v>
      </c>
      <c r="O1196" s="18">
        <v>71.7700044666</v>
      </c>
      <c r="P1196" t="s">
        <v>296</v>
      </c>
      <c r="Q1196" t="s">
        <v>297</v>
      </c>
      <c r="R1196" t="s">
        <v>298</v>
      </c>
      <c r="S1196" s="18">
        <v>129.88118009889999</v>
      </c>
      <c r="T1196" t="s">
        <v>311</v>
      </c>
      <c r="U1196" t="s">
        <v>130</v>
      </c>
      <c r="V1196" t="s">
        <v>312</v>
      </c>
      <c r="W1196" s="18">
        <v>113.0947434772</v>
      </c>
      <c r="X1196" t="s">
        <v>64</v>
      </c>
      <c r="Y1196" t="s">
        <v>313</v>
      </c>
      <c r="Z1196" t="s">
        <v>314</v>
      </c>
      <c r="AA1196" s="18">
        <v>51.877925360900001</v>
      </c>
      <c r="AB1196" t="s">
        <v>300</v>
      </c>
      <c r="AC1196" t="s">
        <v>301</v>
      </c>
      <c r="AD1196" t="s">
        <v>302</v>
      </c>
      <c r="AE1196" s="18">
        <v>4.0789286600000002E-2</v>
      </c>
      <c r="AF1196" t="s">
        <v>6445</v>
      </c>
      <c r="AG1196" t="s">
        <v>6446</v>
      </c>
      <c r="AH1196" t="s">
        <v>6447</v>
      </c>
      <c r="AI1196" s="18">
        <v>4.9279711999999998E-3</v>
      </c>
      <c r="AJ1196" t="s">
        <v>7109</v>
      </c>
      <c r="AK1196" t="s">
        <v>6446</v>
      </c>
      <c r="AL1196" t="s">
        <v>7110</v>
      </c>
      <c r="AM1196" t="s">
        <v>7109</v>
      </c>
      <c r="AN1196" t="s">
        <v>6446</v>
      </c>
      <c r="AO1196" t="s">
        <v>7110</v>
      </c>
      <c r="AP1196" s="18">
        <v>4.9279711999999998E-3</v>
      </c>
      <c r="AQ1196" t="s">
        <v>123</v>
      </c>
      <c r="AR1196" t="b">
        <f>ISNUMBER(SEARCH('Consulta Por Puntos Baloto'!$E$5,B1196,1))</f>
        <v>0</v>
      </c>
      <c r="AS1196">
        <f t="shared" si="36"/>
        <v>35</v>
      </c>
      <c r="AT1196" t="str">
        <f t="shared" si="37"/>
        <v>Punto red</v>
      </c>
    </row>
    <row r="1197" spans="1:46">
      <c r="A1197" t="s">
        <v>7111</v>
      </c>
      <c r="B1197" t="s">
        <v>7112</v>
      </c>
      <c r="C1197" s="18">
        <v>6.5704419158</v>
      </c>
      <c r="D1197" t="s">
        <v>508</v>
      </c>
      <c r="E1197" t="s">
        <v>509</v>
      </c>
      <c r="F1197" t="s">
        <v>510</v>
      </c>
      <c r="G1197" s="18">
        <v>1.0383513010000001</v>
      </c>
      <c r="H1197" t="s">
        <v>64</v>
      </c>
      <c r="I1197" t="s">
        <v>130</v>
      </c>
      <c r="J1197" t="s">
        <v>605</v>
      </c>
      <c r="K1197" s="18">
        <v>4.7139676230000003</v>
      </c>
      <c r="L1197" t="s">
        <v>64</v>
      </c>
      <c r="M1197" t="s">
        <v>130</v>
      </c>
      <c r="N1197" t="s">
        <v>529</v>
      </c>
      <c r="O1197" s="18">
        <v>1.465734345</v>
      </c>
      <c r="P1197" t="s">
        <v>530</v>
      </c>
      <c r="Q1197" t="s">
        <v>134</v>
      </c>
      <c r="R1197" t="s">
        <v>531</v>
      </c>
      <c r="S1197" s="18">
        <v>2.4341213342999999</v>
      </c>
      <c r="T1197" t="s">
        <v>515</v>
      </c>
      <c r="U1197" t="s">
        <v>130</v>
      </c>
      <c r="V1197" t="s">
        <v>516</v>
      </c>
      <c r="W1197" s="18">
        <v>5.0914173365000002</v>
      </c>
      <c r="X1197" t="s">
        <v>64</v>
      </c>
      <c r="Y1197" t="s">
        <v>130</v>
      </c>
      <c r="Z1197" t="s">
        <v>532</v>
      </c>
      <c r="AA1197" s="18">
        <v>2.4341213342999999</v>
      </c>
      <c r="AB1197" t="s">
        <v>518</v>
      </c>
      <c r="AC1197" t="s">
        <v>128</v>
      </c>
      <c r="AD1197" t="s">
        <v>519</v>
      </c>
      <c r="AE1197" s="18">
        <v>0.16131852360000001</v>
      </c>
      <c r="AF1197" t="s">
        <v>2360</v>
      </c>
      <c r="AG1197" t="s">
        <v>143</v>
      </c>
      <c r="AH1197" t="s">
        <v>2361</v>
      </c>
      <c r="AI1197" s="18">
        <v>2.1038013099999999E-2</v>
      </c>
      <c r="AJ1197" t="s">
        <v>2362</v>
      </c>
      <c r="AK1197" t="s">
        <v>134</v>
      </c>
      <c r="AL1197" t="s">
        <v>2363</v>
      </c>
      <c r="AM1197" t="s">
        <v>2362</v>
      </c>
      <c r="AN1197" t="s">
        <v>134</v>
      </c>
      <c r="AO1197" t="s">
        <v>2363</v>
      </c>
      <c r="AP1197" s="18">
        <v>2.1038013099999999E-2</v>
      </c>
      <c r="AQ1197" t="s">
        <v>123</v>
      </c>
      <c r="AR1197" t="b">
        <f>ISNUMBER(SEARCH('Consulta Por Puntos Baloto'!$E$5,B1197,1))</f>
        <v>0</v>
      </c>
      <c r="AS1197">
        <f t="shared" si="36"/>
        <v>35</v>
      </c>
      <c r="AT1197" t="str">
        <f t="shared" si="37"/>
        <v>Punto red</v>
      </c>
    </row>
    <row r="1198" spans="1:46">
      <c r="A1198" t="s">
        <v>7113</v>
      </c>
      <c r="B1198" t="s">
        <v>7114</v>
      </c>
      <c r="C1198" s="18">
        <v>75.327821552299994</v>
      </c>
      <c r="D1198" t="s">
        <v>5029</v>
      </c>
      <c r="E1198" t="s">
        <v>5030</v>
      </c>
      <c r="F1198" t="s">
        <v>5031</v>
      </c>
      <c r="G1198" s="18">
        <v>88.699852852299998</v>
      </c>
      <c r="H1198" t="s">
        <v>64</v>
      </c>
      <c r="I1198" t="s">
        <v>3993</v>
      </c>
      <c r="J1198" t="s">
        <v>3995</v>
      </c>
      <c r="K1198" s="18">
        <v>88.993395049300005</v>
      </c>
      <c r="L1198" t="s">
        <v>64</v>
      </c>
      <c r="M1198" t="s">
        <v>3993</v>
      </c>
      <c r="N1198" t="s">
        <v>3995</v>
      </c>
      <c r="O1198" s="18">
        <v>88.713770401399998</v>
      </c>
      <c r="P1198" t="s">
        <v>3996</v>
      </c>
      <c r="Q1198" t="s">
        <v>3991</v>
      </c>
      <c r="R1198" t="s">
        <v>3997</v>
      </c>
      <c r="S1198" s="18">
        <v>326.3421273875</v>
      </c>
      <c r="T1198" t="s">
        <v>85</v>
      </c>
      <c r="U1198" t="s">
        <v>86</v>
      </c>
      <c r="V1198" t="s">
        <v>87</v>
      </c>
      <c r="W1198" s="18">
        <v>143.1704978251</v>
      </c>
      <c r="X1198" t="s">
        <v>64</v>
      </c>
      <c r="Y1198" t="s">
        <v>3998</v>
      </c>
      <c r="Z1198" t="s">
        <v>3999</v>
      </c>
      <c r="AA1198" s="18">
        <v>89.045106189899997</v>
      </c>
      <c r="AB1198" t="s">
        <v>4000</v>
      </c>
      <c r="AC1198" t="s">
        <v>3991</v>
      </c>
      <c r="AD1198" t="s">
        <v>4001</v>
      </c>
      <c r="AE1198" s="18">
        <v>4.4190955999999998E-3</v>
      </c>
      <c r="AF1198" t="s">
        <v>7115</v>
      </c>
      <c r="AG1198" t="s">
        <v>7116</v>
      </c>
      <c r="AH1198" t="s">
        <v>7117</v>
      </c>
      <c r="AI1198" s="18">
        <v>4.9832178099999999E-2</v>
      </c>
      <c r="AJ1198" t="s">
        <v>7118</v>
      </c>
      <c r="AK1198" t="s">
        <v>7116</v>
      </c>
      <c r="AL1198" t="s">
        <v>7119</v>
      </c>
      <c r="AM1198" t="s">
        <v>7115</v>
      </c>
      <c r="AN1198" t="s">
        <v>7116</v>
      </c>
      <c r="AO1198" t="s">
        <v>7117</v>
      </c>
      <c r="AP1198" s="18">
        <v>4.4190955999999998E-3</v>
      </c>
      <c r="AQ1198" t="e">
        <v>#N/A</v>
      </c>
      <c r="AR1198" t="b">
        <f>ISNUMBER(SEARCH('Consulta Por Puntos Baloto'!$E$5,B1198,1))</f>
        <v>0</v>
      </c>
      <c r="AS1198">
        <f t="shared" si="36"/>
        <v>31</v>
      </c>
      <c r="AT1198" t="str">
        <f t="shared" si="37"/>
        <v>Punto pago</v>
      </c>
    </row>
    <row r="1199" spans="1:46">
      <c r="A1199" t="s">
        <v>7120</v>
      </c>
      <c r="B1199" t="s">
        <v>7121</v>
      </c>
      <c r="C1199" s="18">
        <v>3.0918953003</v>
      </c>
      <c r="D1199" t="s">
        <v>102</v>
      </c>
      <c r="E1199" t="s">
        <v>103</v>
      </c>
      <c r="F1199" t="s">
        <v>104</v>
      </c>
      <c r="G1199" s="18">
        <v>3.1365922593</v>
      </c>
      <c r="H1199" t="s">
        <v>115</v>
      </c>
      <c r="I1199" t="s">
        <v>107</v>
      </c>
      <c r="J1199" t="s">
        <v>7122</v>
      </c>
      <c r="K1199" s="18">
        <v>3.5104464226999998</v>
      </c>
      <c r="L1199" t="s">
        <v>64</v>
      </c>
      <c r="M1199" t="s">
        <v>107</v>
      </c>
      <c r="N1199" t="s">
        <v>108</v>
      </c>
      <c r="O1199" s="18">
        <v>2.3176860151000001</v>
      </c>
      <c r="P1199" t="s">
        <v>109</v>
      </c>
      <c r="Q1199" t="s">
        <v>103</v>
      </c>
      <c r="R1199" t="s">
        <v>110</v>
      </c>
      <c r="S1199" s="18">
        <v>147.3217553012</v>
      </c>
      <c r="T1199" t="s">
        <v>253</v>
      </c>
      <c r="U1199" t="s">
        <v>65</v>
      </c>
      <c r="V1199" t="s">
        <v>254</v>
      </c>
      <c r="W1199" s="18">
        <v>145.89257667710001</v>
      </c>
      <c r="X1199" t="s">
        <v>276</v>
      </c>
      <c r="Y1199" t="s">
        <v>65</v>
      </c>
      <c r="Z1199" t="s">
        <v>277</v>
      </c>
      <c r="AA1199" s="18">
        <v>2.3834045197</v>
      </c>
      <c r="AB1199" s="19" t="s">
        <v>255</v>
      </c>
      <c r="AC1199" t="s">
        <v>103</v>
      </c>
      <c r="AD1199" t="s">
        <v>256</v>
      </c>
      <c r="AE1199" s="18">
        <v>5.5805054299999997E-2</v>
      </c>
      <c r="AF1199" t="s">
        <v>7123</v>
      </c>
      <c r="AG1199" t="s">
        <v>103</v>
      </c>
      <c r="AH1199" t="s">
        <v>7124</v>
      </c>
      <c r="AI1199" s="18">
        <v>1.5374028E-2</v>
      </c>
      <c r="AJ1199" t="s">
        <v>7125</v>
      </c>
      <c r="AK1199" t="s">
        <v>103</v>
      </c>
      <c r="AL1199" t="s">
        <v>7126</v>
      </c>
      <c r="AM1199" t="s">
        <v>7125</v>
      </c>
      <c r="AN1199" t="s">
        <v>103</v>
      </c>
      <c r="AO1199" t="s">
        <v>7126</v>
      </c>
      <c r="AP1199" s="18">
        <v>1.5374028E-2</v>
      </c>
      <c r="AQ1199" t="s">
        <v>123</v>
      </c>
      <c r="AR1199" t="b">
        <f>ISNUMBER(SEARCH('Consulta Por Puntos Baloto'!$E$5,B1199,1))</f>
        <v>0</v>
      </c>
      <c r="AS1199">
        <f t="shared" si="36"/>
        <v>35</v>
      </c>
      <c r="AT1199" t="str">
        <f t="shared" si="37"/>
        <v>Punto red</v>
      </c>
    </row>
    <row r="1200" spans="1:46">
      <c r="A1200" t="s">
        <v>7127</v>
      </c>
      <c r="B1200" t="s">
        <v>7128</v>
      </c>
      <c r="C1200" s="18">
        <v>0.58469125909999997</v>
      </c>
      <c r="D1200" t="s">
        <v>1500</v>
      </c>
      <c r="E1200" t="s">
        <v>1501</v>
      </c>
      <c r="F1200" t="s">
        <v>1502</v>
      </c>
      <c r="G1200" s="18">
        <v>0.54200448069999996</v>
      </c>
      <c r="H1200" t="s">
        <v>64</v>
      </c>
      <c r="I1200" t="s">
        <v>2636</v>
      </c>
      <c r="J1200" t="s">
        <v>2637</v>
      </c>
      <c r="K1200" s="18">
        <v>10.530831577500001</v>
      </c>
      <c r="L1200" t="s">
        <v>311</v>
      </c>
      <c r="M1200" t="s">
        <v>130</v>
      </c>
      <c r="N1200" t="s">
        <v>2660</v>
      </c>
      <c r="O1200" s="18">
        <v>11.244896869</v>
      </c>
      <c r="P1200" t="s">
        <v>2625</v>
      </c>
      <c r="Q1200" t="s">
        <v>134</v>
      </c>
      <c r="R1200" t="s">
        <v>2626</v>
      </c>
      <c r="S1200" s="18">
        <v>10.530831577500001</v>
      </c>
      <c r="T1200" t="s">
        <v>311</v>
      </c>
      <c r="U1200" t="s">
        <v>130</v>
      </c>
      <c r="V1200" t="s">
        <v>312</v>
      </c>
      <c r="W1200" s="18">
        <v>1.6195157148999999</v>
      </c>
      <c r="X1200" t="s">
        <v>64</v>
      </c>
      <c r="Y1200" t="s">
        <v>2636</v>
      </c>
      <c r="Z1200" t="s">
        <v>3005</v>
      </c>
      <c r="AA1200" s="18">
        <v>0.57594606150000005</v>
      </c>
      <c r="AB1200" s="19" t="s">
        <v>2641</v>
      </c>
      <c r="AC1200" t="s">
        <v>1501</v>
      </c>
      <c r="AD1200" t="s">
        <v>2642</v>
      </c>
      <c r="AE1200" s="18">
        <v>0.62726189470000004</v>
      </c>
      <c r="AF1200" t="s">
        <v>7129</v>
      </c>
      <c r="AG1200" t="s">
        <v>1501</v>
      </c>
      <c r="AH1200" t="s">
        <v>7130</v>
      </c>
      <c r="AI1200" s="18">
        <v>0.44472689850000002</v>
      </c>
      <c r="AJ1200" t="s">
        <v>7131</v>
      </c>
      <c r="AK1200" t="s">
        <v>1501</v>
      </c>
      <c r="AL1200" t="s">
        <v>7132</v>
      </c>
      <c r="AM1200" t="s">
        <v>7131</v>
      </c>
      <c r="AN1200" t="s">
        <v>1501</v>
      </c>
      <c r="AO1200" t="s">
        <v>7132</v>
      </c>
      <c r="AP1200" s="18">
        <v>0.44472689850000002</v>
      </c>
      <c r="AQ1200" t="s">
        <v>123</v>
      </c>
      <c r="AR1200" t="b">
        <f>ISNUMBER(SEARCH('Consulta Por Puntos Baloto'!$E$5,B1200,1))</f>
        <v>0</v>
      </c>
      <c r="AS1200">
        <f t="shared" si="36"/>
        <v>35</v>
      </c>
      <c r="AT1200" t="str">
        <f t="shared" si="37"/>
        <v>Punto red</v>
      </c>
    </row>
    <row r="1201" spans="1:46">
      <c r="A1201" t="s">
        <v>7133</v>
      </c>
      <c r="B1201" t="s">
        <v>7134</v>
      </c>
      <c r="C1201" s="18">
        <v>22.9117543013</v>
      </c>
      <c r="D1201" t="s">
        <v>4495</v>
      </c>
      <c r="E1201" t="s">
        <v>4496</v>
      </c>
      <c r="F1201" t="s">
        <v>4497</v>
      </c>
      <c r="G1201" s="18">
        <v>22.711200212200001</v>
      </c>
      <c r="H1201" t="s">
        <v>383</v>
      </c>
      <c r="I1201" t="s">
        <v>384</v>
      </c>
      <c r="J1201" t="s">
        <v>385</v>
      </c>
      <c r="K1201" s="18">
        <v>24.039993696300002</v>
      </c>
      <c r="L1201" t="s">
        <v>64</v>
      </c>
      <c r="M1201" t="s">
        <v>384</v>
      </c>
      <c r="N1201" t="s">
        <v>386</v>
      </c>
      <c r="O1201" s="18">
        <v>106.43626818840001</v>
      </c>
      <c r="P1201" t="s">
        <v>67</v>
      </c>
      <c r="Q1201" t="s">
        <v>62</v>
      </c>
      <c r="R1201" t="s">
        <v>68</v>
      </c>
      <c r="S1201" s="18">
        <v>106.3235997017</v>
      </c>
      <c r="T1201" t="s">
        <v>253</v>
      </c>
      <c r="U1201" t="s">
        <v>65</v>
      </c>
      <c r="V1201" t="s">
        <v>254</v>
      </c>
      <c r="W1201" s="18">
        <v>106.33003350990001</v>
      </c>
      <c r="X1201" t="s">
        <v>64</v>
      </c>
      <c r="Y1201" t="s">
        <v>65</v>
      </c>
      <c r="Z1201" t="s">
        <v>390</v>
      </c>
      <c r="AA1201" s="18">
        <v>22.708051356199999</v>
      </c>
      <c r="AB1201" t="s">
        <v>383</v>
      </c>
      <c r="AC1201" t="s">
        <v>391</v>
      </c>
      <c r="AD1201" t="s">
        <v>392</v>
      </c>
      <c r="AE1201" s="18">
        <v>6.2192832999999996E-3</v>
      </c>
      <c r="AF1201" t="s">
        <v>7135</v>
      </c>
      <c r="AG1201" t="s">
        <v>7136</v>
      </c>
      <c r="AH1201" t="s">
        <v>7137</v>
      </c>
      <c r="AI1201" s="18">
        <v>2.3261815500000001E-2</v>
      </c>
      <c r="AJ1201" t="s">
        <v>7138</v>
      </c>
      <c r="AK1201" t="s">
        <v>7136</v>
      </c>
      <c r="AL1201" t="s">
        <v>7139</v>
      </c>
      <c r="AM1201" t="s">
        <v>7135</v>
      </c>
      <c r="AN1201" t="s">
        <v>7136</v>
      </c>
      <c r="AO1201" t="s">
        <v>7137</v>
      </c>
      <c r="AP1201" s="18">
        <v>6.2192832999999996E-3</v>
      </c>
      <c r="AQ1201" t="s">
        <v>123</v>
      </c>
      <c r="AR1201" t="b">
        <f>ISNUMBER(SEARCH('Consulta Por Puntos Baloto'!$E$5,B1201,1))</f>
        <v>0</v>
      </c>
      <c r="AS1201">
        <f t="shared" si="36"/>
        <v>31</v>
      </c>
      <c r="AT1201" t="str">
        <f t="shared" si="37"/>
        <v>Punto pago</v>
      </c>
    </row>
    <row r="1202" spans="1:46">
      <c r="A1202" t="s">
        <v>7140</v>
      </c>
      <c r="B1202" t="s">
        <v>7141</v>
      </c>
      <c r="C1202" s="18">
        <v>1.9956280712000001</v>
      </c>
      <c r="D1202" t="s">
        <v>4401</v>
      </c>
      <c r="E1202" t="s">
        <v>62</v>
      </c>
      <c r="F1202" t="s">
        <v>4402</v>
      </c>
      <c r="G1202" s="18">
        <v>1.3721309733</v>
      </c>
      <c r="H1202" t="s">
        <v>64</v>
      </c>
      <c r="I1202" t="s">
        <v>65</v>
      </c>
      <c r="J1202" t="s">
        <v>70</v>
      </c>
      <c r="K1202" s="18">
        <v>1.9110354558</v>
      </c>
      <c r="L1202" t="s">
        <v>4403</v>
      </c>
      <c r="M1202" t="s">
        <v>65</v>
      </c>
      <c r="N1202" t="s">
        <v>4404</v>
      </c>
      <c r="O1202" s="18">
        <v>4.6720044911</v>
      </c>
      <c r="P1202" t="s">
        <v>67</v>
      </c>
      <c r="Q1202" t="s">
        <v>62</v>
      </c>
      <c r="R1202" t="s">
        <v>68</v>
      </c>
      <c r="S1202" s="18">
        <v>1.3765469248</v>
      </c>
      <c r="T1202" t="s">
        <v>69</v>
      </c>
      <c r="U1202" t="s">
        <v>65</v>
      </c>
      <c r="V1202" t="s">
        <v>70</v>
      </c>
      <c r="W1202" s="18">
        <v>2.7961842539999999</v>
      </c>
      <c r="X1202" t="s">
        <v>64</v>
      </c>
      <c r="Y1202" t="s">
        <v>65</v>
      </c>
      <c r="Z1202" t="s">
        <v>4213</v>
      </c>
      <c r="AA1202" s="18">
        <v>1.3741949958999999</v>
      </c>
      <c r="AB1202" t="s">
        <v>4405</v>
      </c>
      <c r="AC1202" t="s">
        <v>62</v>
      </c>
      <c r="AD1202" t="s">
        <v>4406</v>
      </c>
      <c r="AE1202" s="18">
        <v>9.6797410900000005E-2</v>
      </c>
      <c r="AF1202" t="s">
        <v>7142</v>
      </c>
      <c r="AG1202" t="s">
        <v>62</v>
      </c>
      <c r="AH1202" t="s">
        <v>7143</v>
      </c>
      <c r="AI1202" s="18">
        <v>3.3000000000000002E-9</v>
      </c>
      <c r="AJ1202" t="s">
        <v>7141</v>
      </c>
      <c r="AK1202" t="s">
        <v>62</v>
      </c>
      <c r="AL1202" t="s">
        <v>7144</v>
      </c>
      <c r="AM1202" t="s">
        <v>7141</v>
      </c>
      <c r="AN1202" t="s">
        <v>62</v>
      </c>
      <c r="AO1202" t="s">
        <v>7144</v>
      </c>
      <c r="AP1202" s="18">
        <v>3.3000000000000002E-9</v>
      </c>
      <c r="AQ1202" t="s">
        <v>123</v>
      </c>
      <c r="AR1202" t="b">
        <f>ISNUMBER(SEARCH('Consulta Por Puntos Baloto'!$E$5,B1202,1))</f>
        <v>0</v>
      </c>
      <c r="AS1202">
        <f t="shared" si="36"/>
        <v>35</v>
      </c>
      <c r="AT1202" t="str">
        <f t="shared" si="37"/>
        <v>Punto red</v>
      </c>
    </row>
    <row r="1203" spans="1:46">
      <c r="A1203" t="s">
        <v>7145</v>
      </c>
      <c r="B1203" t="s">
        <v>7146</v>
      </c>
      <c r="C1203" s="18">
        <v>33.349285261799999</v>
      </c>
      <c r="D1203" t="s">
        <v>1689</v>
      </c>
      <c r="E1203" t="s">
        <v>1690</v>
      </c>
      <c r="F1203" t="s">
        <v>1691</v>
      </c>
      <c r="G1203" s="18">
        <v>10.797144536099999</v>
      </c>
      <c r="H1203" t="s">
        <v>64</v>
      </c>
      <c r="I1203" t="s">
        <v>105</v>
      </c>
      <c r="J1203" t="s">
        <v>106</v>
      </c>
      <c r="K1203" s="18">
        <v>86.015773742199997</v>
      </c>
      <c r="L1203" t="s">
        <v>64</v>
      </c>
      <c r="M1203" t="s">
        <v>130</v>
      </c>
      <c r="N1203" t="s">
        <v>132</v>
      </c>
      <c r="O1203" s="18">
        <v>84.495963348000004</v>
      </c>
      <c r="P1203" t="s">
        <v>133</v>
      </c>
      <c r="Q1203" t="s">
        <v>134</v>
      </c>
      <c r="R1203" t="s">
        <v>135</v>
      </c>
      <c r="S1203" s="18">
        <v>87.288372871899995</v>
      </c>
      <c r="T1203" t="s">
        <v>136</v>
      </c>
      <c r="U1203" t="s">
        <v>130</v>
      </c>
      <c r="V1203" t="s">
        <v>137</v>
      </c>
      <c r="W1203" s="18">
        <v>10.967260098500001</v>
      </c>
      <c r="X1203" t="s">
        <v>64</v>
      </c>
      <c r="Y1203" t="s">
        <v>114</v>
      </c>
      <c r="Z1203" t="s">
        <v>106</v>
      </c>
      <c r="AA1203" s="18">
        <v>31.736588968100001</v>
      </c>
      <c r="AB1203" s="19" t="s">
        <v>3348</v>
      </c>
      <c r="AC1203" t="s">
        <v>1690</v>
      </c>
      <c r="AD1203" s="19" t="s">
        <v>5358</v>
      </c>
      <c r="AE1203" s="18">
        <v>10.791734507899999</v>
      </c>
      <c r="AF1203" t="s">
        <v>7147</v>
      </c>
      <c r="AG1203" t="s">
        <v>7148</v>
      </c>
      <c r="AH1203" t="s">
        <v>7149</v>
      </c>
      <c r="AI1203" s="18">
        <v>1.4827114E-3</v>
      </c>
      <c r="AJ1203" t="s">
        <v>7150</v>
      </c>
      <c r="AK1203" t="s">
        <v>7151</v>
      </c>
      <c r="AL1203" t="s">
        <v>7152</v>
      </c>
      <c r="AM1203" t="s">
        <v>7150</v>
      </c>
      <c r="AN1203" t="s">
        <v>7151</v>
      </c>
      <c r="AO1203" t="s">
        <v>7152</v>
      </c>
      <c r="AP1203" s="18">
        <v>1.4827114E-3</v>
      </c>
      <c r="AQ1203" t="s">
        <v>123</v>
      </c>
      <c r="AR1203" t="b">
        <f>ISNUMBER(SEARCH('Consulta Por Puntos Baloto'!$E$5,B1203,1))</f>
        <v>0</v>
      </c>
      <c r="AS1203">
        <f t="shared" si="36"/>
        <v>35</v>
      </c>
      <c r="AT1203" t="str">
        <f t="shared" si="37"/>
        <v>Punto red</v>
      </c>
    </row>
    <row r="1204" spans="1:46">
      <c r="A1204" t="s">
        <v>7153</v>
      </c>
      <c r="B1204" t="s">
        <v>7154</v>
      </c>
      <c r="C1204" s="18">
        <v>0.61152638039999996</v>
      </c>
      <c r="D1204" t="s">
        <v>4210</v>
      </c>
      <c r="E1204" t="s">
        <v>62</v>
      </c>
      <c r="F1204" t="s">
        <v>4211</v>
      </c>
      <c r="G1204" s="18">
        <v>0.61773352270000004</v>
      </c>
      <c r="H1204" t="s">
        <v>253</v>
      </c>
      <c r="I1204" t="s">
        <v>65</v>
      </c>
      <c r="J1204" t="s">
        <v>6372</v>
      </c>
      <c r="K1204" s="18">
        <v>1.0347346869</v>
      </c>
      <c r="L1204" t="s">
        <v>64</v>
      </c>
      <c r="M1204" t="s">
        <v>65</v>
      </c>
      <c r="N1204" t="s">
        <v>4212</v>
      </c>
      <c r="O1204" s="18">
        <v>1.1932935133</v>
      </c>
      <c r="P1204" t="s">
        <v>67</v>
      </c>
      <c r="Q1204" t="s">
        <v>62</v>
      </c>
      <c r="R1204" t="s">
        <v>68</v>
      </c>
      <c r="S1204" s="18">
        <v>0.61773352270000004</v>
      </c>
      <c r="T1204" t="s">
        <v>253</v>
      </c>
      <c r="U1204" t="s">
        <v>65</v>
      </c>
      <c r="V1204" t="s">
        <v>254</v>
      </c>
      <c r="W1204" s="18">
        <v>0.60633099189999995</v>
      </c>
      <c r="X1204" t="s">
        <v>64</v>
      </c>
      <c r="Y1204" t="s">
        <v>65</v>
      </c>
      <c r="Z1204" t="s">
        <v>390</v>
      </c>
      <c r="AA1204" s="18">
        <v>0.28696152759999999</v>
      </c>
      <c r="AB1204" t="s">
        <v>253</v>
      </c>
      <c r="AC1204" t="s">
        <v>62</v>
      </c>
      <c r="AD1204" t="s">
        <v>4214</v>
      </c>
      <c r="AE1204" s="18">
        <v>0.54089258539999996</v>
      </c>
      <c r="AF1204" t="s">
        <v>7155</v>
      </c>
      <c r="AG1204" t="s">
        <v>62</v>
      </c>
      <c r="AH1204" t="s">
        <v>7156</v>
      </c>
      <c r="AI1204" s="18">
        <v>0.593899395</v>
      </c>
      <c r="AJ1204" t="s">
        <v>6375</v>
      </c>
      <c r="AK1204" t="s">
        <v>62</v>
      </c>
      <c r="AL1204" t="s">
        <v>6376</v>
      </c>
      <c r="AM1204" t="s">
        <v>873</v>
      </c>
      <c r="AN1204" t="s">
        <v>62</v>
      </c>
      <c r="AO1204" t="s">
        <v>4214</v>
      </c>
      <c r="AP1204" s="18">
        <v>0.28696152759999999</v>
      </c>
      <c r="AQ1204" t="s">
        <v>123</v>
      </c>
      <c r="AR1204" t="b">
        <f>ISNUMBER(SEARCH('Consulta Por Puntos Baloto'!$E$5,B1204,1))</f>
        <v>0</v>
      </c>
      <c r="AS1204">
        <f t="shared" si="36"/>
        <v>27</v>
      </c>
      <c r="AT1204" t="str">
        <f t="shared" si="37"/>
        <v>Oficina física</v>
      </c>
    </row>
    <row r="1205" spans="1:46">
      <c r="A1205" t="s">
        <v>7157</v>
      </c>
      <c r="B1205" t="s">
        <v>7158</v>
      </c>
      <c r="C1205" s="18">
        <v>4.2521904178999996</v>
      </c>
      <c r="D1205" t="s">
        <v>127</v>
      </c>
      <c r="E1205" t="s">
        <v>128</v>
      </c>
      <c r="F1205" t="s">
        <v>129</v>
      </c>
      <c r="G1205" s="18">
        <v>0.85822868320000001</v>
      </c>
      <c r="H1205" t="s">
        <v>64</v>
      </c>
      <c r="I1205" t="s">
        <v>130</v>
      </c>
      <c r="J1205" t="s">
        <v>1261</v>
      </c>
      <c r="K1205" s="18">
        <v>5.3718980834999996</v>
      </c>
      <c r="L1205" t="s">
        <v>64</v>
      </c>
      <c r="M1205" t="s">
        <v>130</v>
      </c>
      <c r="N1205" t="s">
        <v>370</v>
      </c>
      <c r="O1205" s="18">
        <v>3.9067949704</v>
      </c>
      <c r="P1205" t="s">
        <v>133</v>
      </c>
      <c r="Q1205" t="s">
        <v>134</v>
      </c>
      <c r="R1205" t="s">
        <v>135</v>
      </c>
      <c r="S1205" s="18">
        <v>5.9265493188000002</v>
      </c>
      <c r="T1205" t="s">
        <v>371</v>
      </c>
      <c r="U1205" t="s">
        <v>130</v>
      </c>
      <c r="V1205" t="s">
        <v>372</v>
      </c>
      <c r="W1205" s="18">
        <v>4.6421299399000002</v>
      </c>
      <c r="X1205" t="s">
        <v>64</v>
      </c>
      <c r="Y1205" t="s">
        <v>130</v>
      </c>
      <c r="Z1205" t="s">
        <v>373</v>
      </c>
      <c r="AA1205" s="18">
        <v>4.4445057966999997</v>
      </c>
      <c r="AB1205" t="s">
        <v>140</v>
      </c>
      <c r="AC1205" t="s">
        <v>128</v>
      </c>
      <c r="AD1205" t="s">
        <v>141</v>
      </c>
      <c r="AE1205" s="18">
        <v>8.7212742199999999E-2</v>
      </c>
      <c r="AF1205" t="s">
        <v>7159</v>
      </c>
      <c r="AG1205" t="s">
        <v>143</v>
      </c>
      <c r="AH1205" t="s">
        <v>7160</v>
      </c>
      <c r="AI1205" s="18">
        <v>9.4236656899999993E-2</v>
      </c>
      <c r="AJ1205" t="s">
        <v>7161</v>
      </c>
      <c r="AK1205" t="s">
        <v>134</v>
      </c>
      <c r="AL1205" t="s">
        <v>7162</v>
      </c>
      <c r="AM1205" t="s">
        <v>7159</v>
      </c>
      <c r="AN1205" t="s">
        <v>143</v>
      </c>
      <c r="AO1205" t="s">
        <v>7160</v>
      </c>
      <c r="AP1205" s="18">
        <v>8.7212742199999999E-2</v>
      </c>
      <c r="AQ1205" t="s">
        <v>123</v>
      </c>
      <c r="AR1205" t="b">
        <f>ISNUMBER(SEARCH('Consulta Por Puntos Baloto'!$E$5,B1205,1))</f>
        <v>0</v>
      </c>
      <c r="AS1205">
        <f t="shared" si="36"/>
        <v>31</v>
      </c>
      <c r="AT1205" t="str">
        <f t="shared" si="37"/>
        <v>Punto pago</v>
      </c>
    </row>
    <row r="1206" spans="1:46">
      <c r="A1206" t="s">
        <v>7163</v>
      </c>
      <c r="B1206" t="s">
        <v>7164</v>
      </c>
      <c r="C1206" s="18">
        <v>1.0907665448999999</v>
      </c>
      <c r="D1206" t="s">
        <v>102</v>
      </c>
      <c r="E1206" t="s">
        <v>103</v>
      </c>
      <c r="F1206" t="s">
        <v>104</v>
      </c>
      <c r="G1206" s="18">
        <v>1.2813903944</v>
      </c>
      <c r="H1206" t="s">
        <v>251</v>
      </c>
      <c r="I1206" t="s">
        <v>107</v>
      </c>
      <c r="J1206" t="s">
        <v>252</v>
      </c>
      <c r="K1206" s="18">
        <v>3.4207523805000002</v>
      </c>
      <c r="L1206" t="s">
        <v>64</v>
      </c>
      <c r="M1206" t="s">
        <v>107</v>
      </c>
      <c r="N1206" t="s">
        <v>108</v>
      </c>
      <c r="O1206" s="18">
        <v>3.6491140183000002</v>
      </c>
      <c r="P1206" t="s">
        <v>109</v>
      </c>
      <c r="Q1206" t="s">
        <v>103</v>
      </c>
      <c r="R1206" t="s">
        <v>110</v>
      </c>
      <c r="S1206" s="18">
        <v>150.3908589493</v>
      </c>
      <c r="T1206" t="s">
        <v>253</v>
      </c>
      <c r="U1206" t="s">
        <v>65</v>
      </c>
      <c r="V1206" t="s">
        <v>254</v>
      </c>
      <c r="W1206" s="18">
        <v>148.962840857</v>
      </c>
      <c r="X1206" t="s">
        <v>276</v>
      </c>
      <c r="Y1206" t="s">
        <v>65</v>
      </c>
      <c r="Z1206" t="s">
        <v>277</v>
      </c>
      <c r="AA1206" s="18">
        <v>3.5225705744</v>
      </c>
      <c r="AB1206" t="s">
        <v>115</v>
      </c>
      <c r="AC1206" t="s">
        <v>103</v>
      </c>
      <c r="AD1206" t="s">
        <v>116</v>
      </c>
      <c r="AE1206" s="18">
        <v>0.67488487009999998</v>
      </c>
      <c r="AF1206" t="s">
        <v>7165</v>
      </c>
      <c r="AG1206" t="s">
        <v>103</v>
      </c>
      <c r="AH1206" t="s">
        <v>7166</v>
      </c>
      <c r="AI1206" s="18">
        <v>1.3713176699999999E-2</v>
      </c>
      <c r="AJ1206" t="s">
        <v>7167</v>
      </c>
      <c r="AK1206" t="s">
        <v>103</v>
      </c>
      <c r="AL1206" t="s">
        <v>7168</v>
      </c>
      <c r="AM1206" t="s">
        <v>7167</v>
      </c>
      <c r="AN1206" t="s">
        <v>103</v>
      </c>
      <c r="AO1206" t="s">
        <v>7168</v>
      </c>
      <c r="AP1206" s="18">
        <v>1.3713176699999999E-2</v>
      </c>
      <c r="AQ1206" t="s">
        <v>123</v>
      </c>
      <c r="AR1206" t="b">
        <f>ISNUMBER(SEARCH('Consulta Por Puntos Baloto'!$E$5,B1206,1))</f>
        <v>0</v>
      </c>
      <c r="AS1206">
        <f t="shared" si="36"/>
        <v>35</v>
      </c>
      <c r="AT1206" t="str">
        <f t="shared" si="37"/>
        <v>Punto red</v>
      </c>
    </row>
    <row r="1207" spans="1:46">
      <c r="A1207" t="s">
        <v>7169</v>
      </c>
      <c r="B1207" t="s">
        <v>7170</v>
      </c>
      <c r="C1207" s="18">
        <v>48.402109359000001</v>
      </c>
      <c r="D1207" t="s">
        <v>410</v>
      </c>
      <c r="E1207" t="s">
        <v>411</v>
      </c>
      <c r="F1207" t="s">
        <v>412</v>
      </c>
      <c r="G1207" s="18">
        <v>63.478382017000001</v>
      </c>
      <c r="H1207" t="s">
        <v>64</v>
      </c>
      <c r="I1207" t="s">
        <v>86</v>
      </c>
      <c r="J1207" t="s">
        <v>413</v>
      </c>
      <c r="K1207" s="18">
        <v>63.478382017000001</v>
      </c>
      <c r="L1207" t="s">
        <v>64</v>
      </c>
      <c r="M1207" t="s">
        <v>86</v>
      </c>
      <c r="N1207" t="s">
        <v>413</v>
      </c>
      <c r="O1207" s="18">
        <v>48.381250123199997</v>
      </c>
      <c r="P1207" t="s">
        <v>414</v>
      </c>
      <c r="Q1207" t="s">
        <v>411</v>
      </c>
      <c r="R1207" t="s">
        <v>415</v>
      </c>
      <c r="S1207" s="18">
        <v>80.39313052</v>
      </c>
      <c r="T1207" t="s">
        <v>85</v>
      </c>
      <c r="U1207" t="s">
        <v>86</v>
      </c>
      <c r="V1207" t="s">
        <v>87</v>
      </c>
      <c r="W1207" s="18">
        <v>77.178539704599999</v>
      </c>
      <c r="X1207" t="s">
        <v>64</v>
      </c>
      <c r="Y1207" t="s">
        <v>86</v>
      </c>
      <c r="Z1207" t="s">
        <v>299</v>
      </c>
      <c r="AA1207" s="18">
        <v>77.152842000899994</v>
      </c>
      <c r="AB1207" s="19" t="s">
        <v>361</v>
      </c>
      <c r="AC1207" t="s">
        <v>83</v>
      </c>
      <c r="AD1207" s="19" t="s">
        <v>362</v>
      </c>
      <c r="AE1207" s="18">
        <v>7.7943315171999998</v>
      </c>
      <c r="AF1207" t="s">
        <v>7171</v>
      </c>
      <c r="AG1207" t="s">
        <v>7172</v>
      </c>
      <c r="AH1207" t="s">
        <v>7173</v>
      </c>
      <c r="AI1207" s="18">
        <v>7.5612237000000004E-3</v>
      </c>
      <c r="AJ1207" t="s">
        <v>7174</v>
      </c>
      <c r="AK1207" t="s">
        <v>7175</v>
      </c>
      <c r="AL1207" t="s">
        <v>7176</v>
      </c>
      <c r="AM1207" t="s">
        <v>7174</v>
      </c>
      <c r="AN1207" t="s">
        <v>7175</v>
      </c>
      <c r="AO1207" t="s">
        <v>7176</v>
      </c>
      <c r="AP1207" s="18">
        <v>7.5612237000000004E-3</v>
      </c>
      <c r="AQ1207" t="s">
        <v>123</v>
      </c>
      <c r="AR1207" t="b">
        <f>ISNUMBER(SEARCH('Consulta Por Puntos Baloto'!$E$5,B1207,1))</f>
        <v>0</v>
      </c>
      <c r="AS1207">
        <f t="shared" si="36"/>
        <v>35</v>
      </c>
      <c r="AT1207" t="str">
        <f t="shared" si="37"/>
        <v>Punto red</v>
      </c>
    </row>
    <row r="1208" spans="1:46">
      <c r="A1208" t="s">
        <v>7177</v>
      </c>
      <c r="B1208" t="s">
        <v>7178</v>
      </c>
      <c r="C1208" s="18">
        <v>7.2656177734999998</v>
      </c>
      <c r="D1208" t="s">
        <v>508</v>
      </c>
      <c r="E1208" t="s">
        <v>509</v>
      </c>
      <c r="F1208" t="s">
        <v>510</v>
      </c>
      <c r="G1208" s="18">
        <v>2.5220803128</v>
      </c>
      <c r="H1208" t="s">
        <v>64</v>
      </c>
      <c r="I1208" t="s">
        <v>130</v>
      </c>
      <c r="J1208" t="s">
        <v>511</v>
      </c>
      <c r="K1208" s="18">
        <v>4.9971234934000002</v>
      </c>
      <c r="L1208" t="s">
        <v>64</v>
      </c>
      <c r="M1208" t="s">
        <v>130</v>
      </c>
      <c r="N1208" t="s">
        <v>512</v>
      </c>
      <c r="O1208" s="18">
        <v>6.1745731977</v>
      </c>
      <c r="P1208" t="s">
        <v>513</v>
      </c>
      <c r="Q1208" t="s">
        <v>509</v>
      </c>
      <c r="R1208" t="s">
        <v>514</v>
      </c>
      <c r="S1208" s="18">
        <v>5.7352941045000003</v>
      </c>
      <c r="T1208" t="s">
        <v>371</v>
      </c>
      <c r="U1208" t="s">
        <v>130</v>
      </c>
      <c r="V1208" t="s">
        <v>372</v>
      </c>
      <c r="W1208" s="18">
        <v>3.0414364083000001</v>
      </c>
      <c r="X1208" t="s">
        <v>64</v>
      </c>
      <c r="Y1208" t="s">
        <v>130</v>
      </c>
      <c r="Z1208" t="s">
        <v>517</v>
      </c>
      <c r="AA1208" s="18">
        <v>5.4020619652999997</v>
      </c>
      <c r="AB1208" s="19" t="s">
        <v>963</v>
      </c>
      <c r="AC1208" t="s">
        <v>128</v>
      </c>
      <c r="AD1208" t="s">
        <v>964</v>
      </c>
      <c r="AE1208" s="18">
        <v>2.2863583400000002E-2</v>
      </c>
      <c r="AF1208" t="s">
        <v>7179</v>
      </c>
      <c r="AG1208" t="s">
        <v>143</v>
      </c>
      <c r="AH1208" t="s">
        <v>7180</v>
      </c>
      <c r="AI1208" s="18">
        <v>0.17718741290000001</v>
      </c>
      <c r="AJ1208" t="s">
        <v>7181</v>
      </c>
      <c r="AK1208" t="s">
        <v>134</v>
      </c>
      <c r="AL1208" t="s">
        <v>7182</v>
      </c>
      <c r="AM1208" t="s">
        <v>7179</v>
      </c>
      <c r="AN1208" t="s">
        <v>143</v>
      </c>
      <c r="AO1208" t="s">
        <v>7180</v>
      </c>
      <c r="AP1208" s="18">
        <v>2.2863583400000002E-2</v>
      </c>
      <c r="AQ1208" t="s">
        <v>4218</v>
      </c>
      <c r="AR1208" t="b">
        <f>ISNUMBER(SEARCH('Consulta Por Puntos Baloto'!$E$5,B1208,1))</f>
        <v>0</v>
      </c>
      <c r="AS1208">
        <f t="shared" si="36"/>
        <v>31</v>
      </c>
      <c r="AT1208" t="str">
        <f t="shared" si="37"/>
        <v>Punto pago</v>
      </c>
    </row>
    <row r="1209" spans="1:46">
      <c r="A1209" t="s">
        <v>7183</v>
      </c>
      <c r="B1209" t="s">
        <v>7184</v>
      </c>
      <c r="C1209" s="18">
        <v>10.672859667499999</v>
      </c>
      <c r="D1209" t="s">
        <v>353</v>
      </c>
      <c r="E1209" t="s">
        <v>354</v>
      </c>
      <c r="F1209" t="s">
        <v>355</v>
      </c>
      <c r="G1209" s="18">
        <v>0.30359178619999999</v>
      </c>
      <c r="H1209" t="s">
        <v>64</v>
      </c>
      <c r="I1209" t="s">
        <v>86</v>
      </c>
      <c r="J1209" t="s">
        <v>413</v>
      </c>
      <c r="K1209" s="18">
        <v>0.30359178619999999</v>
      </c>
      <c r="L1209" t="s">
        <v>64</v>
      </c>
      <c r="M1209" t="s">
        <v>86</v>
      </c>
      <c r="N1209" t="s">
        <v>413</v>
      </c>
      <c r="O1209" s="18">
        <v>15.325446981500001</v>
      </c>
      <c r="P1209" t="s">
        <v>359</v>
      </c>
      <c r="Q1209" t="s">
        <v>83</v>
      </c>
      <c r="R1209" t="s">
        <v>360</v>
      </c>
      <c r="S1209" s="18">
        <v>16.9606141581</v>
      </c>
      <c r="T1209" t="s">
        <v>85</v>
      </c>
      <c r="U1209" t="s">
        <v>86</v>
      </c>
      <c r="V1209" t="s">
        <v>87</v>
      </c>
      <c r="W1209" s="18">
        <v>13.703674794299999</v>
      </c>
      <c r="X1209" t="s">
        <v>64</v>
      </c>
      <c r="Y1209" t="s">
        <v>86</v>
      </c>
      <c r="Z1209" t="s">
        <v>299</v>
      </c>
      <c r="AA1209" s="18">
        <v>13.6864739071</v>
      </c>
      <c r="AB1209" s="19" t="s">
        <v>361</v>
      </c>
      <c r="AC1209" t="s">
        <v>83</v>
      </c>
      <c r="AD1209" s="19" t="s">
        <v>362</v>
      </c>
      <c r="AE1209" s="18">
        <v>0.10465968990000001</v>
      </c>
      <c r="AF1209" t="s">
        <v>5310</v>
      </c>
      <c r="AG1209" t="s">
        <v>5067</v>
      </c>
      <c r="AH1209" t="s">
        <v>5311</v>
      </c>
      <c r="AI1209" s="18">
        <v>0.34200037379999998</v>
      </c>
      <c r="AJ1209" t="s">
        <v>5312</v>
      </c>
      <c r="AK1209" t="s">
        <v>5067</v>
      </c>
      <c r="AL1209" t="s">
        <v>5313</v>
      </c>
      <c r="AM1209" t="s">
        <v>5310</v>
      </c>
      <c r="AN1209" t="s">
        <v>5067</v>
      </c>
      <c r="AO1209" t="s">
        <v>5311</v>
      </c>
      <c r="AP1209" s="18">
        <v>0.10465968990000001</v>
      </c>
      <c r="AQ1209" t="s">
        <v>4218</v>
      </c>
      <c r="AR1209" t="b">
        <f>ISNUMBER(SEARCH('Consulta Por Puntos Baloto'!$E$5,B1209,1))</f>
        <v>0</v>
      </c>
      <c r="AS1209">
        <f t="shared" si="36"/>
        <v>31</v>
      </c>
      <c r="AT1209" t="str">
        <f t="shared" si="37"/>
        <v>Punto pago</v>
      </c>
    </row>
    <row r="1210" spans="1:46">
      <c r="A1210" t="s">
        <v>7185</v>
      </c>
      <c r="B1210" t="s">
        <v>7186</v>
      </c>
      <c r="C1210" s="18">
        <v>0.35464160140000001</v>
      </c>
      <c r="D1210" t="s">
        <v>4580</v>
      </c>
      <c r="E1210" t="s">
        <v>83</v>
      </c>
      <c r="F1210" t="s">
        <v>4581</v>
      </c>
      <c r="G1210" s="18">
        <v>0.49665035629999998</v>
      </c>
      <c r="H1210" t="s">
        <v>4584</v>
      </c>
      <c r="I1210" t="s">
        <v>86</v>
      </c>
      <c r="J1210" t="s">
        <v>4761</v>
      </c>
      <c r="K1210" s="18">
        <v>0.94482188239999998</v>
      </c>
      <c r="L1210" t="s">
        <v>64</v>
      </c>
      <c r="M1210" t="s">
        <v>86</v>
      </c>
      <c r="N1210" t="s">
        <v>88</v>
      </c>
      <c r="O1210" s="18">
        <v>0.51426376009999997</v>
      </c>
      <c r="P1210" t="s">
        <v>359</v>
      </c>
      <c r="Q1210" t="s">
        <v>83</v>
      </c>
      <c r="R1210" t="s">
        <v>360</v>
      </c>
      <c r="S1210" s="18">
        <v>1.3906315387999999</v>
      </c>
      <c r="T1210" t="s">
        <v>85</v>
      </c>
      <c r="U1210" t="s">
        <v>86</v>
      </c>
      <c r="V1210" t="s">
        <v>87</v>
      </c>
      <c r="W1210" s="18">
        <v>0.49665035629999998</v>
      </c>
      <c r="X1210" t="s">
        <v>4584</v>
      </c>
      <c r="Y1210" t="s">
        <v>86</v>
      </c>
      <c r="Z1210" t="s">
        <v>4585</v>
      </c>
      <c r="AA1210" s="18">
        <v>0.48856034720000002</v>
      </c>
      <c r="AB1210" t="s">
        <v>4762</v>
      </c>
      <c r="AC1210" t="s">
        <v>83</v>
      </c>
      <c r="AD1210" t="s">
        <v>4763</v>
      </c>
      <c r="AE1210" s="18">
        <v>0</v>
      </c>
      <c r="AF1210" t="s">
        <v>7187</v>
      </c>
      <c r="AG1210" t="s">
        <v>83</v>
      </c>
      <c r="AH1210" t="s">
        <v>7188</v>
      </c>
      <c r="AI1210" s="18">
        <v>0.1303669392</v>
      </c>
      <c r="AJ1210" t="s">
        <v>7189</v>
      </c>
      <c r="AK1210" t="s">
        <v>83</v>
      </c>
      <c r="AL1210" t="s">
        <v>7190</v>
      </c>
      <c r="AM1210" t="s">
        <v>7187</v>
      </c>
      <c r="AN1210" t="s">
        <v>83</v>
      </c>
      <c r="AO1210" t="s">
        <v>7188</v>
      </c>
      <c r="AP1210" s="18">
        <v>0</v>
      </c>
      <c r="AQ1210" t="s">
        <v>123</v>
      </c>
      <c r="AR1210" t="b">
        <f>ISNUMBER(SEARCH('Consulta Por Puntos Baloto'!$E$5,B1210,1))</f>
        <v>0</v>
      </c>
      <c r="AS1210">
        <f t="shared" si="36"/>
        <v>31</v>
      </c>
      <c r="AT1210" t="str">
        <f t="shared" si="37"/>
        <v>Punto pago</v>
      </c>
    </row>
    <row r="1211" spans="1:46">
      <c r="A1211" t="s">
        <v>7191</v>
      </c>
      <c r="B1211" t="s">
        <v>7192</v>
      </c>
      <c r="C1211" s="18">
        <v>1.87887559</v>
      </c>
      <c r="D1211" t="s">
        <v>5102</v>
      </c>
      <c r="E1211" t="s">
        <v>220</v>
      </c>
      <c r="F1211" t="s">
        <v>5103</v>
      </c>
      <c r="G1211" s="18">
        <v>0.83747688899999995</v>
      </c>
      <c r="H1211" t="s">
        <v>7193</v>
      </c>
      <c r="I1211" t="s">
        <v>223</v>
      </c>
      <c r="J1211" t="s">
        <v>7194</v>
      </c>
      <c r="K1211" s="18">
        <v>2.3249592990000001</v>
      </c>
      <c r="L1211" t="s">
        <v>64</v>
      </c>
      <c r="M1211" t="s">
        <v>223</v>
      </c>
      <c r="N1211" t="s">
        <v>4070</v>
      </c>
      <c r="O1211" s="18">
        <v>2.2894271888</v>
      </c>
      <c r="P1211" t="s">
        <v>5106</v>
      </c>
      <c r="Q1211" t="s">
        <v>220</v>
      </c>
      <c r="R1211" t="s">
        <v>5107</v>
      </c>
      <c r="S1211" s="18">
        <v>8.5815760750999992</v>
      </c>
      <c r="T1211" t="s">
        <v>227</v>
      </c>
      <c r="U1211" t="s">
        <v>228</v>
      </c>
      <c r="V1211" t="s">
        <v>229</v>
      </c>
      <c r="W1211" s="18">
        <v>4.2088574207000002</v>
      </c>
      <c r="X1211" t="s">
        <v>222</v>
      </c>
      <c r="Y1211" t="s">
        <v>223</v>
      </c>
      <c r="Z1211" t="s">
        <v>224</v>
      </c>
      <c r="AA1211" s="18">
        <v>0.83747688899999995</v>
      </c>
      <c r="AB1211" t="s">
        <v>5188</v>
      </c>
      <c r="AC1211" t="s">
        <v>220</v>
      </c>
      <c r="AD1211" t="s">
        <v>5189</v>
      </c>
      <c r="AE1211" s="18">
        <v>0</v>
      </c>
      <c r="AF1211" t="s">
        <v>7195</v>
      </c>
      <c r="AG1211" t="s">
        <v>220</v>
      </c>
      <c r="AH1211" t="s">
        <v>7196</v>
      </c>
      <c r="AI1211" s="18">
        <v>0.55146688850000003</v>
      </c>
      <c r="AJ1211" t="s">
        <v>7197</v>
      </c>
      <c r="AK1211" t="s">
        <v>220</v>
      </c>
      <c r="AL1211" t="s">
        <v>7198</v>
      </c>
      <c r="AM1211" t="s">
        <v>7195</v>
      </c>
      <c r="AN1211" t="s">
        <v>220</v>
      </c>
      <c r="AO1211" t="s">
        <v>7196</v>
      </c>
      <c r="AP1211" s="18">
        <v>0</v>
      </c>
      <c r="AQ1211" t="s">
        <v>123</v>
      </c>
      <c r="AR1211" t="b">
        <f>ISNUMBER(SEARCH('Consulta Por Puntos Baloto'!$E$5,B1211,1))</f>
        <v>0</v>
      </c>
      <c r="AS1211">
        <f t="shared" si="36"/>
        <v>31</v>
      </c>
      <c r="AT1211" t="str">
        <f t="shared" si="37"/>
        <v>Punto pago</v>
      </c>
    </row>
    <row r="1212" spans="1:46">
      <c r="A1212" t="s">
        <v>7199</v>
      </c>
      <c r="B1212" t="s">
        <v>7200</v>
      </c>
      <c r="C1212" s="18">
        <v>0.1061415092</v>
      </c>
      <c r="D1212" t="s">
        <v>7201</v>
      </c>
      <c r="E1212" t="s">
        <v>7202</v>
      </c>
      <c r="F1212" t="s">
        <v>7203</v>
      </c>
      <c r="G1212" s="18">
        <v>148.7915082337</v>
      </c>
      <c r="H1212" t="s">
        <v>64</v>
      </c>
      <c r="I1212" t="s">
        <v>3993</v>
      </c>
      <c r="J1212" t="s">
        <v>3995</v>
      </c>
      <c r="K1212" s="18">
        <v>148.7915082337</v>
      </c>
      <c r="L1212" t="s">
        <v>64</v>
      </c>
      <c r="M1212" t="s">
        <v>3993</v>
      </c>
      <c r="N1212" t="s">
        <v>3995</v>
      </c>
      <c r="O1212" s="18">
        <v>74.913793601199998</v>
      </c>
      <c r="P1212" t="s">
        <v>5694</v>
      </c>
      <c r="Q1212" t="s">
        <v>5695</v>
      </c>
      <c r="R1212" t="s">
        <v>5696</v>
      </c>
      <c r="S1212" s="18">
        <v>480.21815786619999</v>
      </c>
      <c r="T1212" t="s">
        <v>85</v>
      </c>
      <c r="U1212" t="s">
        <v>86</v>
      </c>
      <c r="V1212" t="s">
        <v>87</v>
      </c>
      <c r="W1212" s="18">
        <v>214.48324525570001</v>
      </c>
      <c r="X1212" t="s">
        <v>64</v>
      </c>
      <c r="Y1212" t="s">
        <v>3998</v>
      </c>
      <c r="Z1212" t="s">
        <v>3999</v>
      </c>
      <c r="AA1212" s="18">
        <v>148.8826347815</v>
      </c>
      <c r="AB1212" t="s">
        <v>4000</v>
      </c>
      <c r="AC1212" t="s">
        <v>3991</v>
      </c>
      <c r="AD1212" t="s">
        <v>4001</v>
      </c>
      <c r="AE1212" s="18">
        <v>1.3744190000000001E-4</v>
      </c>
      <c r="AF1212" t="s">
        <v>7204</v>
      </c>
      <c r="AG1212" t="s">
        <v>7202</v>
      </c>
      <c r="AH1212" t="s">
        <v>7205</v>
      </c>
      <c r="AI1212" s="18">
        <v>2.6174967000000002E-3</v>
      </c>
      <c r="AJ1212" t="s">
        <v>4568</v>
      </c>
      <c r="AK1212" t="s">
        <v>7202</v>
      </c>
      <c r="AL1212" t="s">
        <v>7206</v>
      </c>
      <c r="AM1212" t="s">
        <v>7204</v>
      </c>
      <c r="AN1212" t="s">
        <v>7202</v>
      </c>
      <c r="AO1212" t="s">
        <v>7205</v>
      </c>
      <c r="AP1212" s="18">
        <v>1.3744190000000001E-4</v>
      </c>
      <c r="AQ1212" t="s">
        <v>123</v>
      </c>
      <c r="AR1212" t="b">
        <f>ISNUMBER(SEARCH('Consulta Por Puntos Baloto'!$E$5,B1212,1))</f>
        <v>0</v>
      </c>
      <c r="AS1212">
        <f t="shared" si="36"/>
        <v>31</v>
      </c>
      <c r="AT1212" t="str">
        <f t="shared" si="37"/>
        <v>Punto pago</v>
      </c>
    </row>
    <row r="1213" spans="1:46">
      <c r="A1213" t="s">
        <v>7207</v>
      </c>
      <c r="B1213" t="s">
        <v>7208</v>
      </c>
      <c r="C1213" s="18">
        <v>2.3193855951</v>
      </c>
      <c r="D1213" t="s">
        <v>5165</v>
      </c>
      <c r="E1213" t="s">
        <v>220</v>
      </c>
      <c r="F1213" t="s">
        <v>5166</v>
      </c>
      <c r="G1213" s="18">
        <v>2.5260003069999999</v>
      </c>
      <c r="H1213" t="s">
        <v>64</v>
      </c>
      <c r="I1213" t="s">
        <v>223</v>
      </c>
      <c r="J1213" t="s">
        <v>5327</v>
      </c>
      <c r="K1213" s="18">
        <v>3.9390044594</v>
      </c>
      <c r="L1213" t="s">
        <v>64</v>
      </c>
      <c r="M1213" t="s">
        <v>223</v>
      </c>
      <c r="N1213" t="s">
        <v>4070</v>
      </c>
      <c r="O1213" s="18">
        <v>2.6568372491000001</v>
      </c>
      <c r="P1213" t="s">
        <v>4231</v>
      </c>
      <c r="Q1213" t="s">
        <v>220</v>
      </c>
      <c r="R1213" t="s">
        <v>4232</v>
      </c>
      <c r="S1213" s="18">
        <v>11.6631172982</v>
      </c>
      <c r="T1213" t="s">
        <v>227</v>
      </c>
      <c r="U1213" t="s">
        <v>228</v>
      </c>
      <c r="V1213" t="s">
        <v>229</v>
      </c>
      <c r="W1213" s="18">
        <v>4.7188563753999997</v>
      </c>
      <c r="X1213" t="s">
        <v>222</v>
      </c>
      <c r="Y1213" t="s">
        <v>223</v>
      </c>
      <c r="Z1213" t="s">
        <v>224</v>
      </c>
      <c r="AA1213" s="18">
        <v>1.746652884</v>
      </c>
      <c r="AB1213" t="s">
        <v>4088</v>
      </c>
      <c r="AC1213" t="s">
        <v>220</v>
      </c>
      <c r="AD1213" t="s">
        <v>4089</v>
      </c>
      <c r="AE1213" s="18">
        <v>0.1543154648</v>
      </c>
      <c r="AF1213" t="s">
        <v>7209</v>
      </c>
      <c r="AG1213" t="s">
        <v>220</v>
      </c>
      <c r="AH1213" t="s">
        <v>7210</v>
      </c>
      <c r="AI1213" s="18">
        <v>0</v>
      </c>
      <c r="AJ1213" t="s">
        <v>7211</v>
      </c>
      <c r="AK1213" t="s">
        <v>220</v>
      </c>
      <c r="AL1213" t="s">
        <v>7212</v>
      </c>
      <c r="AM1213" t="s">
        <v>7211</v>
      </c>
      <c r="AN1213" t="s">
        <v>220</v>
      </c>
      <c r="AO1213" t="s">
        <v>7212</v>
      </c>
      <c r="AP1213" s="18">
        <v>0</v>
      </c>
      <c r="AQ1213" t="s">
        <v>123</v>
      </c>
      <c r="AR1213" t="b">
        <f>ISNUMBER(SEARCH('Consulta Por Puntos Baloto'!$E$5,B1213,1))</f>
        <v>0</v>
      </c>
      <c r="AS1213">
        <f t="shared" si="36"/>
        <v>35</v>
      </c>
      <c r="AT1213" t="str">
        <f t="shared" si="37"/>
        <v>Punto red</v>
      </c>
    </row>
    <row r="1214" spans="1:46">
      <c r="A1214" t="s">
        <v>7213</v>
      </c>
      <c r="B1214" t="s">
        <v>7214</v>
      </c>
      <c r="C1214" s="18">
        <v>130.49103872910001</v>
      </c>
      <c r="D1214" t="s">
        <v>4960</v>
      </c>
      <c r="E1214" t="s">
        <v>4961</v>
      </c>
      <c r="F1214" t="s">
        <v>4962</v>
      </c>
      <c r="G1214" s="18">
        <v>151.84320915340001</v>
      </c>
      <c r="H1214" t="s">
        <v>64</v>
      </c>
      <c r="I1214" t="s">
        <v>4514</v>
      </c>
      <c r="J1214" t="s">
        <v>4515</v>
      </c>
      <c r="K1214" s="18">
        <v>151.84320915340001</v>
      </c>
      <c r="L1214" t="s">
        <v>64</v>
      </c>
      <c r="M1214" t="s">
        <v>4514</v>
      </c>
      <c r="N1214" t="s">
        <v>4515</v>
      </c>
      <c r="O1214" s="18">
        <v>140.5963896287</v>
      </c>
      <c r="P1214" t="s">
        <v>4963</v>
      </c>
      <c r="Q1214" t="s">
        <v>4964</v>
      </c>
      <c r="R1214" t="s">
        <v>4965</v>
      </c>
      <c r="S1214" s="18">
        <v>168.10461940709999</v>
      </c>
      <c r="T1214" t="s">
        <v>85</v>
      </c>
      <c r="U1214" t="s">
        <v>86</v>
      </c>
      <c r="V1214" t="s">
        <v>87</v>
      </c>
      <c r="W1214" s="18">
        <v>140.5176188115</v>
      </c>
      <c r="X1214" t="s">
        <v>64</v>
      </c>
      <c r="Y1214" t="s">
        <v>4519</v>
      </c>
      <c r="Z1214" t="s">
        <v>4520</v>
      </c>
      <c r="AA1214" s="18">
        <v>165.48479062499999</v>
      </c>
      <c r="AB1214" s="19" t="s">
        <v>361</v>
      </c>
      <c r="AC1214" t="s">
        <v>83</v>
      </c>
      <c r="AD1214" s="19" t="s">
        <v>362</v>
      </c>
      <c r="AE1214" s="18">
        <v>38.436440646800001</v>
      </c>
      <c r="AF1214" t="s">
        <v>5468</v>
      </c>
      <c r="AG1214" t="s">
        <v>5469</v>
      </c>
      <c r="AH1214" t="s">
        <v>5470</v>
      </c>
      <c r="AI1214" s="18">
        <v>1.5533645E-3</v>
      </c>
      <c r="AJ1214" t="s">
        <v>7215</v>
      </c>
      <c r="AK1214" t="s">
        <v>5472</v>
      </c>
      <c r="AL1214" t="s">
        <v>7216</v>
      </c>
      <c r="AM1214" t="s">
        <v>7215</v>
      </c>
      <c r="AN1214" t="s">
        <v>5472</v>
      </c>
      <c r="AO1214" t="s">
        <v>7216</v>
      </c>
      <c r="AP1214" s="18">
        <v>1.5533645E-3</v>
      </c>
      <c r="AQ1214" t="s">
        <v>123</v>
      </c>
      <c r="AR1214" t="b">
        <f>ISNUMBER(SEARCH('Consulta Por Puntos Baloto'!$E$5,B1214,1))</f>
        <v>0</v>
      </c>
      <c r="AS1214">
        <f t="shared" si="36"/>
        <v>35</v>
      </c>
      <c r="AT1214" t="str">
        <f t="shared" si="37"/>
        <v>Punto red</v>
      </c>
    </row>
    <row r="1215" spans="1:46">
      <c r="A1215" t="s">
        <v>7217</v>
      </c>
      <c r="B1215" t="s">
        <v>7218</v>
      </c>
      <c r="C1215" s="18">
        <v>29.557668120199999</v>
      </c>
      <c r="D1215" t="s">
        <v>4165</v>
      </c>
      <c r="E1215" t="s">
        <v>4166</v>
      </c>
      <c r="F1215" t="s">
        <v>4167</v>
      </c>
      <c r="G1215" s="18">
        <v>131.13233911309999</v>
      </c>
      <c r="H1215" t="s">
        <v>4168</v>
      </c>
      <c r="I1215" t="s">
        <v>4169</v>
      </c>
      <c r="J1215" t="s">
        <v>4170</v>
      </c>
      <c r="K1215" s="18">
        <v>140.08957493130001</v>
      </c>
      <c r="L1215" t="s">
        <v>64</v>
      </c>
      <c r="M1215" t="s">
        <v>187</v>
      </c>
      <c r="N1215" t="s">
        <v>189</v>
      </c>
      <c r="O1215" s="18">
        <v>139.89805936210001</v>
      </c>
      <c r="P1215" t="s">
        <v>190</v>
      </c>
      <c r="Q1215" t="s">
        <v>191</v>
      </c>
      <c r="R1215" t="s">
        <v>192</v>
      </c>
      <c r="S1215" s="18">
        <v>141.91208517550001</v>
      </c>
      <c r="T1215" t="s">
        <v>85</v>
      </c>
      <c r="U1215" t="s">
        <v>86</v>
      </c>
      <c r="V1215" t="s">
        <v>87</v>
      </c>
      <c r="W1215" s="18">
        <v>132.95169311219999</v>
      </c>
      <c r="X1215" t="s">
        <v>64</v>
      </c>
      <c r="Y1215" t="s">
        <v>4169</v>
      </c>
      <c r="Z1215" t="s">
        <v>4171</v>
      </c>
      <c r="AA1215" s="18">
        <v>131.13946689220001</v>
      </c>
      <c r="AB1215" t="s">
        <v>4168</v>
      </c>
      <c r="AC1215" t="s">
        <v>4172</v>
      </c>
      <c r="AD1215" t="s">
        <v>4173</v>
      </c>
      <c r="AE1215" s="18">
        <v>0.33949118839999998</v>
      </c>
      <c r="AF1215" t="s">
        <v>7219</v>
      </c>
      <c r="AG1215" t="s">
        <v>4175</v>
      </c>
      <c r="AH1215" t="s">
        <v>7220</v>
      </c>
      <c r="AI1215" s="18">
        <v>0.17268738580000001</v>
      </c>
      <c r="AJ1215" t="s">
        <v>7221</v>
      </c>
      <c r="AK1215" t="s">
        <v>4175</v>
      </c>
      <c r="AL1215" t="s">
        <v>7222</v>
      </c>
      <c r="AM1215" t="s">
        <v>7221</v>
      </c>
      <c r="AN1215" t="s">
        <v>4175</v>
      </c>
      <c r="AO1215" t="s">
        <v>7222</v>
      </c>
      <c r="AP1215" s="18">
        <v>0.17268738580000001</v>
      </c>
      <c r="AQ1215" t="s">
        <v>123</v>
      </c>
      <c r="AR1215" t="b">
        <f>ISNUMBER(SEARCH('Consulta Por Puntos Baloto'!$E$5,B1215,1))</f>
        <v>0</v>
      </c>
      <c r="AS1215">
        <f t="shared" si="36"/>
        <v>35</v>
      </c>
      <c r="AT1215" t="str">
        <f t="shared" si="37"/>
        <v>Punto red</v>
      </c>
    </row>
    <row r="1216" spans="1:46">
      <c r="A1216" t="s">
        <v>7223</v>
      </c>
      <c r="B1216" t="s">
        <v>7224</v>
      </c>
      <c r="C1216" s="18">
        <v>2.6621497975000001</v>
      </c>
      <c r="D1216" t="s">
        <v>1096</v>
      </c>
      <c r="E1216" t="s">
        <v>128</v>
      </c>
      <c r="F1216" t="s">
        <v>1097</v>
      </c>
      <c r="G1216" s="18">
        <v>0.52299080689999999</v>
      </c>
      <c r="H1216" t="s">
        <v>64</v>
      </c>
      <c r="I1216" t="s">
        <v>130</v>
      </c>
      <c r="J1216" t="s">
        <v>7225</v>
      </c>
      <c r="K1216" s="18">
        <v>1.0489957459000001</v>
      </c>
      <c r="L1216" t="s">
        <v>64</v>
      </c>
      <c r="M1216" t="s">
        <v>130</v>
      </c>
      <c r="N1216" t="s">
        <v>1098</v>
      </c>
      <c r="O1216" s="18">
        <v>0.71551567500000002</v>
      </c>
      <c r="P1216" t="s">
        <v>1099</v>
      </c>
      <c r="Q1216" t="s">
        <v>134</v>
      </c>
      <c r="R1216" t="s">
        <v>1100</v>
      </c>
      <c r="S1216" s="18">
        <v>2.9432072852000002</v>
      </c>
      <c r="T1216" t="s">
        <v>1086</v>
      </c>
      <c r="U1216" t="s">
        <v>130</v>
      </c>
      <c r="V1216" t="s">
        <v>1087</v>
      </c>
      <c r="W1216" s="18">
        <v>1.3466692969</v>
      </c>
      <c r="X1216" t="s">
        <v>64</v>
      </c>
      <c r="Y1216" t="s">
        <v>130</v>
      </c>
      <c r="Z1216" t="s">
        <v>1101</v>
      </c>
      <c r="AA1216" s="18">
        <v>1.2535769649999999</v>
      </c>
      <c r="AB1216" s="19" t="s">
        <v>1102</v>
      </c>
      <c r="AC1216" t="s">
        <v>128</v>
      </c>
      <c r="AD1216" t="s">
        <v>1103</v>
      </c>
      <c r="AE1216" s="18">
        <v>0.73079032020000001</v>
      </c>
      <c r="AF1216" t="s">
        <v>1104</v>
      </c>
      <c r="AG1216" t="s">
        <v>143</v>
      </c>
      <c r="AH1216" t="s">
        <v>1105</v>
      </c>
      <c r="AI1216" s="18">
        <v>0.31456903400000003</v>
      </c>
      <c r="AJ1216" t="s">
        <v>7226</v>
      </c>
      <c r="AK1216" t="s">
        <v>134</v>
      </c>
      <c r="AL1216" t="s">
        <v>7227</v>
      </c>
      <c r="AM1216" t="s">
        <v>7226</v>
      </c>
      <c r="AN1216" t="s">
        <v>134</v>
      </c>
      <c r="AO1216" t="s">
        <v>7227</v>
      </c>
      <c r="AP1216" s="18">
        <v>0.31456903400000003</v>
      </c>
      <c r="AQ1216" t="s">
        <v>123</v>
      </c>
      <c r="AR1216" t="b">
        <f>ISNUMBER(SEARCH('Consulta Por Puntos Baloto'!$E$5,B1216,1))</f>
        <v>0</v>
      </c>
      <c r="AS1216">
        <f t="shared" si="36"/>
        <v>35</v>
      </c>
      <c r="AT1216" t="str">
        <f t="shared" si="37"/>
        <v>Punto red</v>
      </c>
    </row>
    <row r="1217" spans="1:46">
      <c r="A1217" t="s">
        <v>7228</v>
      </c>
      <c r="B1217" t="s">
        <v>7229</v>
      </c>
      <c r="C1217" s="18">
        <v>71.989812077699995</v>
      </c>
      <c r="D1217" t="s">
        <v>4556</v>
      </c>
      <c r="E1217" t="s">
        <v>4557</v>
      </c>
      <c r="F1217" t="s">
        <v>4558</v>
      </c>
      <c r="G1217" s="18">
        <v>43.756132553</v>
      </c>
      <c r="H1217" t="s">
        <v>64</v>
      </c>
      <c r="I1217" t="s">
        <v>4560</v>
      </c>
      <c r="J1217" t="s">
        <v>4562</v>
      </c>
      <c r="K1217" s="18">
        <v>43.7451004678</v>
      </c>
      <c r="L1217" t="s">
        <v>64</v>
      </c>
      <c r="M1217" t="s">
        <v>4560</v>
      </c>
      <c r="N1217" t="s">
        <v>4562</v>
      </c>
      <c r="O1217" s="18">
        <v>43.145936433599999</v>
      </c>
      <c r="P1217" t="s">
        <v>5857</v>
      </c>
      <c r="Q1217" t="s">
        <v>388</v>
      </c>
      <c r="R1217" t="s">
        <v>5858</v>
      </c>
      <c r="S1217" s="18">
        <v>239.8735194214</v>
      </c>
      <c r="T1217" t="s">
        <v>253</v>
      </c>
      <c r="U1217" t="s">
        <v>65</v>
      </c>
      <c r="V1217" t="s">
        <v>254</v>
      </c>
      <c r="W1217" s="18">
        <v>71.956132944399997</v>
      </c>
      <c r="X1217" t="s">
        <v>64</v>
      </c>
      <c r="Y1217" t="s">
        <v>4563</v>
      </c>
      <c r="Z1217" t="s">
        <v>4564</v>
      </c>
      <c r="AA1217" s="18">
        <v>42.870663992200001</v>
      </c>
      <c r="AB1217" t="s">
        <v>5859</v>
      </c>
      <c r="AC1217" t="s">
        <v>388</v>
      </c>
      <c r="AD1217" t="s">
        <v>5860</v>
      </c>
      <c r="AE1217" s="18">
        <v>14.8959759064</v>
      </c>
      <c r="AF1217" t="s">
        <v>7230</v>
      </c>
      <c r="AG1217" t="s">
        <v>7231</v>
      </c>
      <c r="AH1217" t="s">
        <v>7232</v>
      </c>
      <c r="AI1217" s="18">
        <v>7.0071586947000002</v>
      </c>
      <c r="AJ1217" t="s">
        <v>7233</v>
      </c>
      <c r="AK1217" t="s">
        <v>7234</v>
      </c>
      <c r="AL1217" t="s">
        <v>7235</v>
      </c>
      <c r="AM1217" t="s">
        <v>7233</v>
      </c>
      <c r="AN1217" t="s">
        <v>7234</v>
      </c>
      <c r="AO1217" t="s">
        <v>7235</v>
      </c>
      <c r="AP1217" s="18">
        <v>7.0071586947000002</v>
      </c>
      <c r="AQ1217" t="s">
        <v>123</v>
      </c>
      <c r="AR1217" t="b">
        <f>ISNUMBER(SEARCH('Consulta Por Puntos Baloto'!$E$5,B1217,1))</f>
        <v>0</v>
      </c>
      <c r="AS1217">
        <f t="shared" si="36"/>
        <v>35</v>
      </c>
      <c r="AT1217" t="str">
        <f t="shared" si="37"/>
        <v>Punto red</v>
      </c>
    </row>
    <row r="1218" spans="1:46">
      <c r="A1218" t="s">
        <v>7236</v>
      </c>
      <c r="B1218" t="s">
        <v>7237</v>
      </c>
      <c r="C1218" s="18">
        <v>0.13558322380000001</v>
      </c>
      <c r="D1218" t="s">
        <v>4386</v>
      </c>
      <c r="E1218" t="s">
        <v>4387</v>
      </c>
      <c r="F1218" t="s">
        <v>4388</v>
      </c>
      <c r="G1218" s="18">
        <v>1.2021097376000001</v>
      </c>
      <c r="H1218" t="s">
        <v>64</v>
      </c>
      <c r="I1218" t="s">
        <v>4389</v>
      </c>
      <c r="J1218" t="s">
        <v>4390</v>
      </c>
      <c r="K1218" s="18">
        <v>39.927667880100003</v>
      </c>
      <c r="L1218" t="s">
        <v>64</v>
      </c>
      <c r="M1218" t="s">
        <v>343</v>
      </c>
      <c r="N1218" t="s">
        <v>344</v>
      </c>
      <c r="O1218" s="18">
        <v>1.0091716373999999</v>
      </c>
      <c r="P1218" t="s">
        <v>4391</v>
      </c>
      <c r="Q1218" t="s">
        <v>4392</v>
      </c>
      <c r="R1218" t="s">
        <v>4393</v>
      </c>
      <c r="S1218" s="18">
        <v>59.938023371500002</v>
      </c>
      <c r="T1218" t="s">
        <v>69</v>
      </c>
      <c r="U1218" t="s">
        <v>65</v>
      </c>
      <c r="V1218" t="s">
        <v>70</v>
      </c>
      <c r="W1218" s="18">
        <v>1.2021097376000001</v>
      </c>
      <c r="X1218" t="s">
        <v>64</v>
      </c>
      <c r="Y1218" t="s">
        <v>4389</v>
      </c>
      <c r="Z1218" t="s">
        <v>4390</v>
      </c>
      <c r="AA1218" s="18">
        <v>41.221135388299999</v>
      </c>
      <c r="AB1218" t="s">
        <v>345</v>
      </c>
      <c r="AC1218" t="s">
        <v>341</v>
      </c>
      <c r="AD1218" t="s">
        <v>346</v>
      </c>
      <c r="AE1218" s="18">
        <v>9.1458317299999994E-2</v>
      </c>
      <c r="AF1218" t="s">
        <v>7238</v>
      </c>
      <c r="AG1218" t="s">
        <v>4387</v>
      </c>
      <c r="AH1218" t="s">
        <v>7239</v>
      </c>
      <c r="AI1218" s="18">
        <v>0.15424142499999999</v>
      </c>
      <c r="AJ1218" t="s">
        <v>7240</v>
      </c>
      <c r="AK1218" t="s">
        <v>4387</v>
      </c>
      <c r="AL1218" t="s">
        <v>7241</v>
      </c>
      <c r="AM1218" t="s">
        <v>7238</v>
      </c>
      <c r="AN1218" t="s">
        <v>4387</v>
      </c>
      <c r="AO1218" t="s">
        <v>7239</v>
      </c>
      <c r="AP1218" s="18">
        <v>9.1458317299999994E-2</v>
      </c>
      <c r="AQ1218" t="s">
        <v>123</v>
      </c>
      <c r="AR1218" t="b">
        <f>ISNUMBER(SEARCH('Consulta Por Puntos Baloto'!$E$5,B1218,1))</f>
        <v>0</v>
      </c>
      <c r="AS1218">
        <f t="shared" si="36"/>
        <v>31</v>
      </c>
      <c r="AT1218" t="str">
        <f t="shared" si="37"/>
        <v>Punto pago</v>
      </c>
    </row>
    <row r="1219" spans="1:46">
      <c r="A1219" t="s">
        <v>7242</v>
      </c>
      <c r="B1219" t="s">
        <v>7243</v>
      </c>
      <c r="C1219" s="18">
        <v>2.90766381E-2</v>
      </c>
      <c r="D1219" t="s">
        <v>4960</v>
      </c>
      <c r="E1219" t="s">
        <v>4961</v>
      </c>
      <c r="F1219" t="s">
        <v>4962</v>
      </c>
      <c r="G1219" s="18">
        <v>210.15986372660001</v>
      </c>
      <c r="H1219" t="s">
        <v>64</v>
      </c>
      <c r="I1219" t="s">
        <v>4169</v>
      </c>
      <c r="J1219" t="s">
        <v>4171</v>
      </c>
      <c r="K1219" s="18">
        <v>253.24431071750001</v>
      </c>
      <c r="L1219" t="s">
        <v>64</v>
      </c>
      <c r="M1219" t="s">
        <v>86</v>
      </c>
      <c r="N1219" t="s">
        <v>413</v>
      </c>
      <c r="O1219" s="18">
        <v>259.4018091017</v>
      </c>
      <c r="P1219" t="s">
        <v>359</v>
      </c>
      <c r="Q1219" t="s">
        <v>83</v>
      </c>
      <c r="R1219" t="s">
        <v>360</v>
      </c>
      <c r="S1219" s="18">
        <v>260.64004582939998</v>
      </c>
      <c r="T1219" t="s">
        <v>85</v>
      </c>
      <c r="U1219" t="s">
        <v>86</v>
      </c>
      <c r="V1219" t="s">
        <v>87</v>
      </c>
      <c r="W1219" s="18">
        <v>210.18730457870001</v>
      </c>
      <c r="X1219" t="s">
        <v>64</v>
      </c>
      <c r="Y1219" t="s">
        <v>4169</v>
      </c>
      <c r="Z1219" t="s">
        <v>4171</v>
      </c>
      <c r="AA1219" s="18">
        <v>211.45124450180001</v>
      </c>
      <c r="AB1219" t="s">
        <v>4916</v>
      </c>
      <c r="AC1219" t="s">
        <v>4172</v>
      </c>
      <c r="AD1219" t="s">
        <v>4918</v>
      </c>
      <c r="AE1219" s="18">
        <v>95.785386008299994</v>
      </c>
      <c r="AF1219" t="s">
        <v>7244</v>
      </c>
      <c r="AG1219" t="s">
        <v>7245</v>
      </c>
      <c r="AH1219" t="s">
        <v>7246</v>
      </c>
      <c r="AI1219" s="18">
        <v>0.13576404459999999</v>
      </c>
      <c r="AJ1219" t="s">
        <v>7247</v>
      </c>
      <c r="AK1219" t="s">
        <v>4961</v>
      </c>
      <c r="AL1219" t="s">
        <v>7248</v>
      </c>
      <c r="AM1219" t="s">
        <v>4960</v>
      </c>
      <c r="AN1219" t="s">
        <v>4961</v>
      </c>
      <c r="AO1219" t="s">
        <v>4962</v>
      </c>
      <c r="AP1219" s="18">
        <v>2.90766381E-2</v>
      </c>
      <c r="AQ1219" t="s">
        <v>123</v>
      </c>
      <c r="AR1219" t="b">
        <f>ISNUMBER(SEARCH('Consulta Por Puntos Baloto'!$E$5,B1219,1))</f>
        <v>0</v>
      </c>
      <c r="AS1219">
        <f t="shared" ref="AS1219:AS1282" si="38">MATCH(AP1219,A1219:AL1219,0)</f>
        <v>3</v>
      </c>
      <c r="AT1219" t="str">
        <f t="shared" ref="AT1219:AT1282" si="39">+VLOOKUP(AS1219,$AW$2:$AX$10,2,0)</f>
        <v>Punto 472</v>
      </c>
    </row>
    <row r="1220" spans="1:46">
      <c r="A1220" t="s">
        <v>7249</v>
      </c>
      <c r="B1220" t="s">
        <v>7250</v>
      </c>
      <c r="C1220" s="18">
        <v>1.3942130193</v>
      </c>
      <c r="D1220" t="s">
        <v>4401</v>
      </c>
      <c r="E1220" t="s">
        <v>62</v>
      </c>
      <c r="F1220" t="s">
        <v>4402</v>
      </c>
      <c r="G1220" s="18">
        <v>0.67943884190000003</v>
      </c>
      <c r="H1220" t="s">
        <v>73</v>
      </c>
      <c r="I1220" t="s">
        <v>65</v>
      </c>
      <c r="J1220" t="s">
        <v>5515</v>
      </c>
      <c r="K1220" s="18">
        <v>1.9514601814000001</v>
      </c>
      <c r="L1220" t="s">
        <v>4403</v>
      </c>
      <c r="M1220" t="s">
        <v>65</v>
      </c>
      <c r="N1220" t="s">
        <v>4404</v>
      </c>
      <c r="O1220" s="18">
        <v>7.108218741</v>
      </c>
      <c r="P1220" t="s">
        <v>67</v>
      </c>
      <c r="Q1220" t="s">
        <v>62</v>
      </c>
      <c r="R1220" t="s">
        <v>68</v>
      </c>
      <c r="S1220" s="18">
        <v>2.6887883203</v>
      </c>
      <c r="T1220" t="s">
        <v>69</v>
      </c>
      <c r="U1220" t="s">
        <v>65</v>
      </c>
      <c r="V1220" t="s">
        <v>70</v>
      </c>
      <c r="W1220" s="18">
        <v>1.9828839157</v>
      </c>
      <c r="X1220" t="s">
        <v>71</v>
      </c>
      <c r="Y1220" t="s">
        <v>65</v>
      </c>
      <c r="Z1220" t="s">
        <v>72</v>
      </c>
      <c r="AA1220" s="18">
        <v>0.67117493880000001</v>
      </c>
      <c r="AB1220" t="s">
        <v>73</v>
      </c>
      <c r="AC1220" t="s">
        <v>62</v>
      </c>
      <c r="AD1220" t="s">
        <v>74</v>
      </c>
      <c r="AE1220" s="18">
        <v>0.15335194260000001</v>
      </c>
      <c r="AF1220" t="s">
        <v>7251</v>
      </c>
      <c r="AG1220" t="s">
        <v>62</v>
      </c>
      <c r="AH1220" t="s">
        <v>7252</v>
      </c>
      <c r="AI1220" s="18">
        <v>0.68646054960000003</v>
      </c>
      <c r="AJ1220" t="s">
        <v>7253</v>
      </c>
      <c r="AK1220" t="s">
        <v>62</v>
      </c>
      <c r="AL1220" t="s">
        <v>7254</v>
      </c>
      <c r="AM1220" t="s">
        <v>7251</v>
      </c>
      <c r="AN1220" t="s">
        <v>62</v>
      </c>
      <c r="AO1220" t="s">
        <v>7252</v>
      </c>
      <c r="AP1220" s="18">
        <v>0.15335194260000001</v>
      </c>
      <c r="AQ1220" t="s">
        <v>123</v>
      </c>
      <c r="AR1220" t="b">
        <f>ISNUMBER(SEARCH('Consulta Por Puntos Baloto'!$E$5,B1220,1))</f>
        <v>0</v>
      </c>
      <c r="AS1220">
        <f t="shared" si="38"/>
        <v>31</v>
      </c>
      <c r="AT1220" t="str">
        <f t="shared" si="39"/>
        <v>Punto pago</v>
      </c>
    </row>
    <row r="1221" spans="1:46">
      <c r="A1221" t="s">
        <v>7255</v>
      </c>
      <c r="B1221" t="s">
        <v>7256</v>
      </c>
      <c r="C1221" s="18">
        <v>23.1479015946</v>
      </c>
      <c r="D1221" t="s">
        <v>3382</v>
      </c>
      <c r="E1221" t="s">
        <v>3383</v>
      </c>
      <c r="F1221" t="s">
        <v>3384</v>
      </c>
      <c r="G1221" s="18">
        <v>36.724444819299997</v>
      </c>
      <c r="H1221" t="s">
        <v>64</v>
      </c>
      <c r="I1221" t="s">
        <v>2638</v>
      </c>
      <c r="J1221" t="s">
        <v>2639</v>
      </c>
      <c r="K1221" s="18">
        <v>36.724444819299997</v>
      </c>
      <c r="L1221" t="s">
        <v>64</v>
      </c>
      <c r="M1221" t="s">
        <v>2638</v>
      </c>
      <c r="N1221" t="s">
        <v>2639</v>
      </c>
      <c r="O1221" s="18">
        <v>59.909360953799997</v>
      </c>
      <c r="P1221" t="s">
        <v>2588</v>
      </c>
      <c r="Q1221" t="s">
        <v>134</v>
      </c>
      <c r="R1221" t="s">
        <v>2589</v>
      </c>
      <c r="S1221" s="18">
        <v>58.293974129699997</v>
      </c>
      <c r="T1221" t="s">
        <v>311</v>
      </c>
      <c r="U1221" t="s">
        <v>130</v>
      </c>
      <c r="V1221" t="s">
        <v>312</v>
      </c>
      <c r="W1221" s="18">
        <v>45.617515310100003</v>
      </c>
      <c r="X1221" t="s">
        <v>64</v>
      </c>
      <c r="Y1221" t="s">
        <v>313</v>
      </c>
      <c r="Z1221" t="s">
        <v>314</v>
      </c>
      <c r="AA1221" s="18">
        <v>52.068705314500001</v>
      </c>
      <c r="AB1221" s="19" t="s">
        <v>2641</v>
      </c>
      <c r="AC1221" t="s">
        <v>1501</v>
      </c>
      <c r="AD1221" t="s">
        <v>2642</v>
      </c>
      <c r="AE1221" s="18">
        <v>7.1637668000000002E-2</v>
      </c>
      <c r="AF1221" t="s">
        <v>3504</v>
      </c>
      <c r="AG1221" t="s">
        <v>3505</v>
      </c>
      <c r="AH1221" t="s">
        <v>3506</v>
      </c>
      <c r="AI1221" s="18">
        <v>2.6027009000000002E-3</v>
      </c>
      <c r="AJ1221" t="s">
        <v>3507</v>
      </c>
      <c r="AK1221" t="s">
        <v>3508</v>
      </c>
      <c r="AL1221" t="s">
        <v>3509</v>
      </c>
      <c r="AM1221" t="s">
        <v>3507</v>
      </c>
      <c r="AN1221" t="s">
        <v>3508</v>
      </c>
      <c r="AO1221" t="s">
        <v>3509</v>
      </c>
      <c r="AP1221" s="18">
        <v>2.6027009000000002E-3</v>
      </c>
      <c r="AQ1221" t="s">
        <v>123</v>
      </c>
      <c r="AR1221" t="b">
        <f>ISNUMBER(SEARCH('Consulta Por Puntos Baloto'!$E$5,B1221,1))</f>
        <v>0</v>
      </c>
      <c r="AS1221">
        <f t="shared" si="38"/>
        <v>35</v>
      </c>
      <c r="AT1221" t="str">
        <f t="shared" si="39"/>
        <v>Punto red</v>
      </c>
    </row>
    <row r="1222" spans="1:46">
      <c r="A1222" t="s">
        <v>7257</v>
      </c>
      <c r="B1222" t="s">
        <v>7258</v>
      </c>
      <c r="C1222" s="18">
        <v>207.5654536383</v>
      </c>
      <c r="D1222" t="s">
        <v>1689</v>
      </c>
      <c r="E1222" t="s">
        <v>1690</v>
      </c>
      <c r="F1222" t="s">
        <v>1691</v>
      </c>
      <c r="G1222" s="18">
        <v>181.91932718429999</v>
      </c>
      <c r="H1222" t="s">
        <v>64</v>
      </c>
      <c r="I1222" t="s">
        <v>105</v>
      </c>
      <c r="J1222" t="s">
        <v>106</v>
      </c>
      <c r="K1222" s="18">
        <v>275.43355251550003</v>
      </c>
      <c r="L1222" t="s">
        <v>64</v>
      </c>
      <c r="M1222" t="s">
        <v>130</v>
      </c>
      <c r="N1222" t="s">
        <v>132</v>
      </c>
      <c r="O1222" s="18">
        <v>274.66544591529998</v>
      </c>
      <c r="P1222" t="s">
        <v>133</v>
      </c>
      <c r="Q1222" t="s">
        <v>134</v>
      </c>
      <c r="R1222" t="s">
        <v>135</v>
      </c>
      <c r="S1222" s="18">
        <v>276.42590322989997</v>
      </c>
      <c r="T1222" t="s">
        <v>136</v>
      </c>
      <c r="U1222" t="s">
        <v>130</v>
      </c>
      <c r="V1222" t="s">
        <v>137</v>
      </c>
      <c r="W1222" s="18">
        <v>181.74902339179999</v>
      </c>
      <c r="X1222" t="s">
        <v>64</v>
      </c>
      <c r="Y1222" t="s">
        <v>114</v>
      </c>
      <c r="Z1222" t="s">
        <v>106</v>
      </c>
      <c r="AA1222" s="18">
        <v>205.28962509869999</v>
      </c>
      <c r="AB1222" s="19" t="s">
        <v>3348</v>
      </c>
      <c r="AC1222" t="s">
        <v>1690</v>
      </c>
      <c r="AD1222" s="19" t="s">
        <v>5358</v>
      </c>
      <c r="AE1222" s="18">
        <v>26.162791402500002</v>
      </c>
      <c r="AF1222" t="s">
        <v>7259</v>
      </c>
      <c r="AG1222" t="s">
        <v>7260</v>
      </c>
      <c r="AH1222" t="s">
        <v>7261</v>
      </c>
      <c r="AI1222" s="18">
        <v>1.85010018E-2</v>
      </c>
      <c r="AJ1222" t="s">
        <v>7262</v>
      </c>
      <c r="AK1222" t="s">
        <v>7263</v>
      </c>
      <c r="AL1222" t="s">
        <v>7264</v>
      </c>
      <c r="AM1222" t="s">
        <v>7262</v>
      </c>
      <c r="AN1222" t="s">
        <v>7263</v>
      </c>
      <c r="AO1222" t="s">
        <v>7264</v>
      </c>
      <c r="AP1222" s="18">
        <v>1.85010018E-2</v>
      </c>
      <c r="AQ1222" t="s">
        <v>123</v>
      </c>
      <c r="AR1222" t="b">
        <f>ISNUMBER(SEARCH('Consulta Por Puntos Baloto'!$E$5,B1222,1))</f>
        <v>0</v>
      </c>
      <c r="AS1222">
        <f t="shared" si="38"/>
        <v>35</v>
      </c>
      <c r="AT1222" t="str">
        <f t="shared" si="39"/>
        <v>Punto red</v>
      </c>
    </row>
    <row r="1223" spans="1:46">
      <c r="A1223" t="s">
        <v>7265</v>
      </c>
      <c r="B1223" t="s">
        <v>7266</v>
      </c>
      <c r="C1223" s="18">
        <v>9.1148947199999997E-2</v>
      </c>
      <c r="D1223" t="s">
        <v>4960</v>
      </c>
      <c r="E1223" t="s">
        <v>4961</v>
      </c>
      <c r="F1223" t="s">
        <v>4962</v>
      </c>
      <c r="G1223" s="18">
        <v>121.8766405929</v>
      </c>
      <c r="H1223" t="s">
        <v>4168</v>
      </c>
      <c r="I1223" t="s">
        <v>4169</v>
      </c>
      <c r="J1223" t="s">
        <v>5409</v>
      </c>
      <c r="K1223" s="18">
        <v>130.33685535710001</v>
      </c>
      <c r="L1223" t="s">
        <v>64</v>
      </c>
      <c r="M1223" t="s">
        <v>86</v>
      </c>
      <c r="N1223" t="s">
        <v>413</v>
      </c>
      <c r="O1223" s="18">
        <v>137.80322436150001</v>
      </c>
      <c r="P1223" t="s">
        <v>359</v>
      </c>
      <c r="Q1223" t="s">
        <v>83</v>
      </c>
      <c r="R1223" t="s">
        <v>360</v>
      </c>
      <c r="S1223" s="18">
        <v>139.17651371150001</v>
      </c>
      <c r="T1223" t="s">
        <v>85</v>
      </c>
      <c r="U1223" t="s">
        <v>86</v>
      </c>
      <c r="V1223" t="s">
        <v>87</v>
      </c>
      <c r="W1223" s="18">
        <v>123.162444358</v>
      </c>
      <c r="X1223" t="s">
        <v>64</v>
      </c>
      <c r="Y1223" t="s">
        <v>4169</v>
      </c>
      <c r="Z1223" t="s">
        <v>4171</v>
      </c>
      <c r="AA1223" s="18">
        <v>121.875559161</v>
      </c>
      <c r="AB1223" t="s">
        <v>4168</v>
      </c>
      <c r="AC1223" t="s">
        <v>4172</v>
      </c>
      <c r="AD1223" t="s">
        <v>4173</v>
      </c>
      <c r="AE1223" s="18">
        <v>0.1317669773</v>
      </c>
      <c r="AF1223" t="s">
        <v>6978</v>
      </c>
      <c r="AG1223" t="s">
        <v>6979</v>
      </c>
      <c r="AH1223" t="s">
        <v>6980</v>
      </c>
      <c r="AI1223" s="18">
        <v>1.36084489E-2</v>
      </c>
      <c r="AJ1223" t="s">
        <v>7267</v>
      </c>
      <c r="AK1223" t="s">
        <v>6979</v>
      </c>
      <c r="AL1223" t="s">
        <v>7268</v>
      </c>
      <c r="AM1223" t="s">
        <v>7267</v>
      </c>
      <c r="AN1223" t="s">
        <v>6979</v>
      </c>
      <c r="AO1223" t="s">
        <v>7268</v>
      </c>
      <c r="AP1223" s="18">
        <v>1.36084489E-2</v>
      </c>
      <c r="AQ1223" t="s">
        <v>123</v>
      </c>
      <c r="AR1223" t="b">
        <f>ISNUMBER(SEARCH('Consulta Por Puntos Baloto'!$E$5,B1223,1))</f>
        <v>0</v>
      </c>
      <c r="AS1223">
        <f t="shared" si="38"/>
        <v>35</v>
      </c>
      <c r="AT1223" t="str">
        <f t="shared" si="39"/>
        <v>Punto red</v>
      </c>
    </row>
    <row r="1224" spans="1:46">
      <c r="A1224" t="s">
        <v>7269</v>
      </c>
      <c r="B1224" t="s">
        <v>7270</v>
      </c>
      <c r="C1224" s="18">
        <v>207.4880682902</v>
      </c>
      <c r="D1224" t="s">
        <v>1689</v>
      </c>
      <c r="E1224" t="s">
        <v>1690</v>
      </c>
      <c r="F1224" t="s">
        <v>1691</v>
      </c>
      <c r="G1224" s="18">
        <v>181.85678254390001</v>
      </c>
      <c r="H1224" t="s">
        <v>64</v>
      </c>
      <c r="I1224" t="s">
        <v>105</v>
      </c>
      <c r="J1224" t="s">
        <v>106</v>
      </c>
      <c r="K1224" s="18">
        <v>275.36202069299998</v>
      </c>
      <c r="L1224" t="s">
        <v>64</v>
      </c>
      <c r="M1224" t="s">
        <v>130</v>
      </c>
      <c r="N1224" t="s">
        <v>132</v>
      </c>
      <c r="O1224" s="18">
        <v>274.59549438959999</v>
      </c>
      <c r="P1224" t="s">
        <v>133</v>
      </c>
      <c r="Q1224" t="s">
        <v>134</v>
      </c>
      <c r="R1224" t="s">
        <v>135</v>
      </c>
      <c r="S1224" s="18">
        <v>276.3538027486</v>
      </c>
      <c r="T1224" t="s">
        <v>136</v>
      </c>
      <c r="U1224" t="s">
        <v>130</v>
      </c>
      <c r="V1224" t="s">
        <v>137</v>
      </c>
      <c r="W1224" s="18">
        <v>181.6864624312</v>
      </c>
      <c r="X1224" t="s">
        <v>64</v>
      </c>
      <c r="Y1224" t="s">
        <v>114</v>
      </c>
      <c r="Z1224" t="s">
        <v>106</v>
      </c>
      <c r="AA1224" s="18">
        <v>205.21252777820001</v>
      </c>
      <c r="AB1224" s="19" t="s">
        <v>3348</v>
      </c>
      <c r="AC1224" t="s">
        <v>1690</v>
      </c>
      <c r="AD1224" s="19" t="s">
        <v>5358</v>
      </c>
      <c r="AE1224" s="18">
        <v>26.283260581899999</v>
      </c>
      <c r="AF1224" t="s">
        <v>7259</v>
      </c>
      <c r="AG1224" t="s">
        <v>7260</v>
      </c>
      <c r="AH1224" t="s">
        <v>7261</v>
      </c>
      <c r="AI1224" s="18">
        <v>2.3511447599999999E-2</v>
      </c>
      <c r="AJ1224" t="s">
        <v>7271</v>
      </c>
      <c r="AK1224" t="s">
        <v>7263</v>
      </c>
      <c r="AL1224" t="s">
        <v>7272</v>
      </c>
      <c r="AM1224" t="s">
        <v>7271</v>
      </c>
      <c r="AN1224" t="s">
        <v>7263</v>
      </c>
      <c r="AO1224" t="s">
        <v>7272</v>
      </c>
      <c r="AP1224" s="18">
        <v>2.3511447599999999E-2</v>
      </c>
      <c r="AQ1224" t="s">
        <v>123</v>
      </c>
      <c r="AR1224" t="b">
        <f>ISNUMBER(SEARCH('Consulta Por Puntos Baloto'!$E$5,B1224,1))</f>
        <v>0</v>
      </c>
      <c r="AS1224">
        <f t="shared" si="38"/>
        <v>35</v>
      </c>
      <c r="AT1224" t="str">
        <f t="shared" si="39"/>
        <v>Punto red</v>
      </c>
    </row>
    <row r="1225" spans="1:46">
      <c r="A1225" t="s">
        <v>7273</v>
      </c>
      <c r="B1225" t="s">
        <v>7274</v>
      </c>
      <c r="C1225" s="18">
        <v>0.90332777210000004</v>
      </c>
      <c r="D1225" t="s">
        <v>274</v>
      </c>
      <c r="E1225" t="s">
        <v>103</v>
      </c>
      <c r="F1225" t="s">
        <v>275</v>
      </c>
      <c r="G1225" s="18">
        <v>0.92292279639999997</v>
      </c>
      <c r="H1225" t="s">
        <v>64</v>
      </c>
      <c r="I1225" t="s">
        <v>107</v>
      </c>
      <c r="J1225" t="s">
        <v>108</v>
      </c>
      <c r="K1225" s="18">
        <v>0.92292279639999997</v>
      </c>
      <c r="L1225" t="s">
        <v>64</v>
      </c>
      <c r="M1225" t="s">
        <v>107</v>
      </c>
      <c r="N1225" t="s">
        <v>108</v>
      </c>
      <c r="O1225" s="18">
        <v>2.1868329061999998</v>
      </c>
      <c r="P1225" t="s">
        <v>109</v>
      </c>
      <c r="Q1225" t="s">
        <v>103</v>
      </c>
      <c r="R1225" t="s">
        <v>110</v>
      </c>
      <c r="S1225" s="18">
        <v>148.81135696379999</v>
      </c>
      <c r="T1225" t="s">
        <v>253</v>
      </c>
      <c r="U1225" t="s">
        <v>65</v>
      </c>
      <c r="V1225" t="s">
        <v>254</v>
      </c>
      <c r="W1225" s="18">
        <v>147.38585409960001</v>
      </c>
      <c r="X1225" t="s">
        <v>276</v>
      </c>
      <c r="Y1225" t="s">
        <v>65</v>
      </c>
      <c r="Z1225" t="s">
        <v>277</v>
      </c>
      <c r="AA1225" s="18">
        <v>1.7450200920000001</v>
      </c>
      <c r="AB1225" t="s">
        <v>115</v>
      </c>
      <c r="AC1225" t="s">
        <v>103</v>
      </c>
      <c r="AD1225" t="s">
        <v>116</v>
      </c>
      <c r="AE1225" s="18">
        <v>0.13617385609999999</v>
      </c>
      <c r="AF1225" t="s">
        <v>7275</v>
      </c>
      <c r="AG1225" t="s">
        <v>103</v>
      </c>
      <c r="AH1225" t="s">
        <v>7276</v>
      </c>
      <c r="AI1225" s="18">
        <v>1.4428215600000001E-2</v>
      </c>
      <c r="AJ1225" t="s">
        <v>7277</v>
      </c>
      <c r="AK1225" t="s">
        <v>103</v>
      </c>
      <c r="AL1225" t="s">
        <v>7278</v>
      </c>
      <c r="AM1225" t="s">
        <v>7277</v>
      </c>
      <c r="AN1225" t="s">
        <v>103</v>
      </c>
      <c r="AO1225" t="s">
        <v>7278</v>
      </c>
      <c r="AP1225" s="18">
        <v>1.4428215600000001E-2</v>
      </c>
      <c r="AQ1225" t="s">
        <v>123</v>
      </c>
      <c r="AR1225" t="b">
        <f>ISNUMBER(SEARCH('Consulta Por Puntos Baloto'!$E$5,B1225,1))</f>
        <v>0</v>
      </c>
      <c r="AS1225">
        <f t="shared" si="38"/>
        <v>35</v>
      </c>
      <c r="AT1225" t="str">
        <f t="shared" si="39"/>
        <v>Punto red</v>
      </c>
    </row>
    <row r="1226" spans="1:46">
      <c r="A1226" t="s">
        <v>7279</v>
      </c>
      <c r="B1226" t="s">
        <v>7280</v>
      </c>
      <c r="C1226" s="18">
        <v>12.7376262026</v>
      </c>
      <c r="D1226" t="s">
        <v>7281</v>
      </c>
      <c r="E1226" t="s">
        <v>7282</v>
      </c>
      <c r="F1226" t="s">
        <v>7283</v>
      </c>
      <c r="G1226" s="18">
        <v>35.045268110899997</v>
      </c>
      <c r="H1226" t="s">
        <v>64</v>
      </c>
      <c r="I1226" t="s">
        <v>4027</v>
      </c>
      <c r="J1226" t="s">
        <v>5135</v>
      </c>
      <c r="K1226" s="18">
        <v>65.022009229000005</v>
      </c>
      <c r="L1226" t="s">
        <v>64</v>
      </c>
      <c r="M1226" t="s">
        <v>154</v>
      </c>
      <c r="N1226" t="s">
        <v>156</v>
      </c>
      <c r="O1226" s="18">
        <v>34.731667852800001</v>
      </c>
      <c r="P1226" t="s">
        <v>4031</v>
      </c>
      <c r="Q1226" t="s">
        <v>4025</v>
      </c>
      <c r="R1226" t="s">
        <v>4032</v>
      </c>
      <c r="S1226" s="18">
        <v>142.2829977131</v>
      </c>
      <c r="T1226" t="s">
        <v>69</v>
      </c>
      <c r="U1226" t="s">
        <v>65</v>
      </c>
      <c r="V1226" t="s">
        <v>70</v>
      </c>
      <c r="W1226" s="18">
        <v>35.0040505033</v>
      </c>
      <c r="X1226" t="s">
        <v>64</v>
      </c>
      <c r="Y1226" t="s">
        <v>4027</v>
      </c>
      <c r="Z1226" t="s">
        <v>4033</v>
      </c>
      <c r="AA1226" s="18">
        <v>15.3443760164</v>
      </c>
      <c r="AB1226" t="s">
        <v>4899</v>
      </c>
      <c r="AC1226" t="s">
        <v>4900</v>
      </c>
      <c r="AD1226" t="s">
        <v>4901</v>
      </c>
      <c r="AE1226" s="18">
        <v>5.9300232500000001E-2</v>
      </c>
      <c r="AF1226" t="s">
        <v>7284</v>
      </c>
      <c r="AG1226" t="s">
        <v>7285</v>
      </c>
      <c r="AH1226" t="s">
        <v>7286</v>
      </c>
      <c r="AI1226" s="18">
        <v>12.6557973263</v>
      </c>
      <c r="AJ1226" t="s">
        <v>7287</v>
      </c>
      <c r="AK1226" t="s">
        <v>7282</v>
      </c>
      <c r="AL1226" t="s">
        <v>7288</v>
      </c>
      <c r="AM1226" t="s">
        <v>7284</v>
      </c>
      <c r="AN1226" t="s">
        <v>7285</v>
      </c>
      <c r="AO1226" t="s">
        <v>7286</v>
      </c>
      <c r="AP1226" s="18">
        <v>5.9300232500000001E-2</v>
      </c>
      <c r="AQ1226" t="s">
        <v>123</v>
      </c>
      <c r="AR1226" t="b">
        <f>ISNUMBER(SEARCH('Consulta Por Puntos Baloto'!$E$5,B1226,1))</f>
        <v>0</v>
      </c>
      <c r="AS1226">
        <f t="shared" si="38"/>
        <v>31</v>
      </c>
      <c r="AT1226" t="str">
        <f t="shared" si="39"/>
        <v>Punto pago</v>
      </c>
    </row>
    <row r="1227" spans="1:46">
      <c r="A1227" t="s">
        <v>7289</v>
      </c>
      <c r="B1227" t="s">
        <v>7290</v>
      </c>
      <c r="C1227" s="18">
        <v>29.498408256200001</v>
      </c>
      <c r="D1227" t="s">
        <v>5270</v>
      </c>
      <c r="E1227" t="s">
        <v>4172</v>
      </c>
      <c r="F1227" t="s">
        <v>5271</v>
      </c>
      <c r="G1227" s="18">
        <v>29.4173998654</v>
      </c>
      <c r="H1227" t="s">
        <v>4168</v>
      </c>
      <c r="I1227" t="s">
        <v>4169</v>
      </c>
      <c r="J1227" t="s">
        <v>5409</v>
      </c>
      <c r="K1227" s="18">
        <v>73.984680363999999</v>
      </c>
      <c r="L1227" t="s">
        <v>64</v>
      </c>
      <c r="M1227" t="s">
        <v>86</v>
      </c>
      <c r="N1227" t="s">
        <v>402</v>
      </c>
      <c r="O1227" s="18">
        <v>73.984680363999999</v>
      </c>
      <c r="P1227" t="s">
        <v>403</v>
      </c>
      <c r="Q1227" t="s">
        <v>83</v>
      </c>
      <c r="R1227" t="s">
        <v>404</v>
      </c>
      <c r="S1227" s="18">
        <v>74.971942416499999</v>
      </c>
      <c r="T1227" t="s">
        <v>85</v>
      </c>
      <c r="U1227" t="s">
        <v>86</v>
      </c>
      <c r="V1227" t="s">
        <v>87</v>
      </c>
      <c r="W1227" s="18">
        <v>34.706586421700003</v>
      </c>
      <c r="X1227" t="s">
        <v>64</v>
      </c>
      <c r="Y1227" t="s">
        <v>4169</v>
      </c>
      <c r="Z1227" t="s">
        <v>4171</v>
      </c>
      <c r="AA1227" s="18">
        <v>29.4017831964</v>
      </c>
      <c r="AB1227" t="s">
        <v>4168</v>
      </c>
      <c r="AC1227" t="s">
        <v>4172</v>
      </c>
      <c r="AD1227" t="s">
        <v>4173</v>
      </c>
      <c r="AE1227" s="18">
        <v>6.7502609300000002E-2</v>
      </c>
      <c r="AF1227" t="s">
        <v>6992</v>
      </c>
      <c r="AG1227" t="s">
        <v>6972</v>
      </c>
      <c r="AH1227" t="s">
        <v>6993</v>
      </c>
      <c r="AI1227" s="18">
        <v>3.5447179000000002E-2</v>
      </c>
      <c r="AJ1227" t="s">
        <v>6974</v>
      </c>
      <c r="AK1227" t="s">
        <v>6972</v>
      </c>
      <c r="AL1227" t="s">
        <v>6975</v>
      </c>
      <c r="AM1227" t="s">
        <v>6974</v>
      </c>
      <c r="AN1227" t="s">
        <v>6972</v>
      </c>
      <c r="AO1227" t="s">
        <v>6975</v>
      </c>
      <c r="AP1227" s="18">
        <v>3.5447179000000002E-2</v>
      </c>
      <c r="AQ1227" t="s">
        <v>123</v>
      </c>
      <c r="AR1227" t="b">
        <f>ISNUMBER(SEARCH('Consulta Por Puntos Baloto'!$E$5,B1227,1))</f>
        <v>0</v>
      </c>
      <c r="AS1227">
        <f t="shared" si="38"/>
        <v>35</v>
      </c>
      <c r="AT1227" t="str">
        <f t="shared" si="39"/>
        <v>Punto red</v>
      </c>
    </row>
    <row r="1228" spans="1:46">
      <c r="A1228" t="s">
        <v>7291</v>
      </c>
      <c r="B1228" t="s">
        <v>7292</v>
      </c>
      <c r="C1228" s="18">
        <v>2.7166795559999999</v>
      </c>
      <c r="D1228" t="s">
        <v>1001</v>
      </c>
      <c r="E1228" t="s">
        <v>128</v>
      </c>
      <c r="F1228" t="s">
        <v>1002</v>
      </c>
      <c r="G1228" s="18">
        <v>4.0879996100000003E-2</v>
      </c>
      <c r="H1228" t="s">
        <v>670</v>
      </c>
      <c r="I1228" t="s">
        <v>130</v>
      </c>
      <c r="J1228" t="s">
        <v>671</v>
      </c>
      <c r="K1228" s="18">
        <v>0.70409696610000005</v>
      </c>
      <c r="L1228" t="s">
        <v>64</v>
      </c>
      <c r="M1228" t="s">
        <v>130</v>
      </c>
      <c r="N1228" t="s">
        <v>672</v>
      </c>
      <c r="O1228" s="18">
        <v>2.1355638315999999</v>
      </c>
      <c r="P1228" t="s">
        <v>699</v>
      </c>
      <c r="Q1228" t="s">
        <v>134</v>
      </c>
      <c r="R1228" t="s">
        <v>700</v>
      </c>
      <c r="S1228" s="18">
        <v>3.5025997158000002</v>
      </c>
      <c r="T1228" t="s">
        <v>496</v>
      </c>
      <c r="U1228" t="s">
        <v>130</v>
      </c>
      <c r="V1228" t="s">
        <v>497</v>
      </c>
      <c r="W1228" s="18">
        <v>2.6690683845000001</v>
      </c>
      <c r="X1228" t="s">
        <v>64</v>
      </c>
      <c r="Y1228" t="s">
        <v>130</v>
      </c>
      <c r="Z1228" t="s">
        <v>590</v>
      </c>
      <c r="AA1228" s="18">
        <v>1.2118347033000001</v>
      </c>
      <c r="AB1228" t="s">
        <v>691</v>
      </c>
      <c r="AC1228" t="s">
        <v>128</v>
      </c>
      <c r="AD1228" t="s">
        <v>692</v>
      </c>
      <c r="AE1228" s="18">
        <v>0.23005887010000001</v>
      </c>
      <c r="AF1228" t="s">
        <v>7293</v>
      </c>
      <c r="AG1228" t="s">
        <v>143</v>
      </c>
      <c r="AH1228" t="s">
        <v>7294</v>
      </c>
      <c r="AI1228" s="18">
        <v>0.2272711103</v>
      </c>
      <c r="AJ1228" t="s">
        <v>2800</v>
      </c>
      <c r="AK1228" t="s">
        <v>134</v>
      </c>
      <c r="AL1228" t="s">
        <v>2801</v>
      </c>
      <c r="AM1228" t="s">
        <v>670</v>
      </c>
      <c r="AN1228" t="s">
        <v>130</v>
      </c>
      <c r="AO1228" t="s">
        <v>671</v>
      </c>
      <c r="AP1228" s="18">
        <v>4.0879996100000003E-2</v>
      </c>
      <c r="AQ1228" t="s">
        <v>123</v>
      </c>
      <c r="AR1228" t="b">
        <f>ISNUMBER(SEARCH('Consulta Por Puntos Baloto'!$E$5,B1228,1))</f>
        <v>0</v>
      </c>
      <c r="AS1228">
        <f t="shared" si="38"/>
        <v>7</v>
      </c>
      <c r="AT1228" t="str">
        <f t="shared" si="39"/>
        <v>Cajero automático</v>
      </c>
    </row>
    <row r="1229" spans="1:46">
      <c r="A1229" t="s">
        <v>7295</v>
      </c>
      <c r="B1229" t="s">
        <v>7296</v>
      </c>
      <c r="C1229" s="18">
        <v>2.4803496241</v>
      </c>
      <c r="D1229" t="s">
        <v>526</v>
      </c>
      <c r="E1229" t="s">
        <v>128</v>
      </c>
      <c r="F1229" t="s">
        <v>527</v>
      </c>
      <c r="G1229" s="18">
        <v>0.21504574009999999</v>
      </c>
      <c r="H1229" t="s">
        <v>64</v>
      </c>
      <c r="I1229" t="s">
        <v>130</v>
      </c>
      <c r="J1229" t="s">
        <v>1752</v>
      </c>
      <c r="K1229" s="18">
        <v>0.24560628700000001</v>
      </c>
      <c r="L1229" t="s">
        <v>64</v>
      </c>
      <c r="M1229" t="s">
        <v>130</v>
      </c>
      <c r="N1229" t="s">
        <v>529</v>
      </c>
      <c r="O1229" s="18">
        <v>1.2287118155000001</v>
      </c>
      <c r="P1229" t="s">
        <v>1300</v>
      </c>
      <c r="Q1229" t="s">
        <v>134</v>
      </c>
      <c r="R1229" t="s">
        <v>1301</v>
      </c>
      <c r="S1229" s="18">
        <v>3.9519397675999999</v>
      </c>
      <c r="T1229" t="s">
        <v>496</v>
      </c>
      <c r="U1229" t="s">
        <v>130</v>
      </c>
      <c r="V1229" t="s">
        <v>497</v>
      </c>
      <c r="W1229" s="18">
        <v>2.5904564153999998</v>
      </c>
      <c r="X1229" t="s">
        <v>745</v>
      </c>
      <c r="Y1229" t="s">
        <v>130</v>
      </c>
      <c r="Z1229" t="s">
        <v>746</v>
      </c>
      <c r="AA1229" s="18">
        <v>2.4848840848</v>
      </c>
      <c r="AB1229" t="s">
        <v>533</v>
      </c>
      <c r="AC1229" t="s">
        <v>128</v>
      </c>
      <c r="AD1229" t="s">
        <v>534</v>
      </c>
      <c r="AE1229" s="18">
        <v>0.16744430630000001</v>
      </c>
      <c r="AF1229" t="s">
        <v>7297</v>
      </c>
      <c r="AG1229" t="s">
        <v>143</v>
      </c>
      <c r="AH1229" t="s">
        <v>7298</v>
      </c>
      <c r="AI1229" s="18">
        <v>6.9209351999999997E-3</v>
      </c>
      <c r="AJ1229" t="s">
        <v>2483</v>
      </c>
      <c r="AK1229" t="s">
        <v>134</v>
      </c>
      <c r="AL1229" t="s">
        <v>2484</v>
      </c>
      <c r="AM1229" t="s">
        <v>2483</v>
      </c>
      <c r="AN1229" t="s">
        <v>134</v>
      </c>
      <c r="AO1229" t="s">
        <v>2484</v>
      </c>
      <c r="AP1229" s="18">
        <v>6.9209351999999997E-3</v>
      </c>
      <c r="AQ1229" t="s">
        <v>123</v>
      </c>
      <c r="AR1229" t="b">
        <f>ISNUMBER(SEARCH('Consulta Por Puntos Baloto'!$E$5,B1229,1))</f>
        <v>0</v>
      </c>
      <c r="AS1229">
        <f t="shared" si="38"/>
        <v>35</v>
      </c>
      <c r="AT1229" t="str">
        <f t="shared" si="39"/>
        <v>Punto red</v>
      </c>
    </row>
    <row r="1230" spans="1:46">
      <c r="A1230" t="s">
        <v>7299</v>
      </c>
      <c r="B1230" t="s">
        <v>7300</v>
      </c>
      <c r="C1230" s="18">
        <v>1.5451101949999999</v>
      </c>
      <c r="D1230" t="s">
        <v>185</v>
      </c>
      <c r="E1230" t="s">
        <v>83</v>
      </c>
      <c r="F1230" t="s">
        <v>186</v>
      </c>
      <c r="G1230" s="18">
        <v>1.2834542663999999</v>
      </c>
      <c r="H1230" t="s">
        <v>64</v>
      </c>
      <c r="I1230" t="s">
        <v>86</v>
      </c>
      <c r="J1230" t="s">
        <v>88</v>
      </c>
      <c r="K1230" s="18">
        <v>1.2834542663999999</v>
      </c>
      <c r="L1230" t="s">
        <v>64</v>
      </c>
      <c r="M1230" t="s">
        <v>86</v>
      </c>
      <c r="N1230" t="s">
        <v>88</v>
      </c>
      <c r="O1230" s="18">
        <v>1.7778746139999999</v>
      </c>
      <c r="P1230" t="s">
        <v>89</v>
      </c>
      <c r="Q1230" t="s">
        <v>83</v>
      </c>
      <c r="R1230" t="s">
        <v>90</v>
      </c>
      <c r="S1230" s="18">
        <v>2.5160064205000001</v>
      </c>
      <c r="T1230" t="s">
        <v>85</v>
      </c>
      <c r="U1230" t="s">
        <v>86</v>
      </c>
      <c r="V1230" t="s">
        <v>87</v>
      </c>
      <c r="W1230" s="18">
        <v>2.0041906584000002</v>
      </c>
      <c r="X1230" t="s">
        <v>64</v>
      </c>
      <c r="Y1230" t="s">
        <v>86</v>
      </c>
      <c r="Z1230" t="s">
        <v>299</v>
      </c>
      <c r="AA1230" s="18">
        <v>1.7469558349000001</v>
      </c>
      <c r="AB1230" t="s">
        <v>193</v>
      </c>
      <c r="AC1230" t="s">
        <v>83</v>
      </c>
      <c r="AD1230" t="s">
        <v>194</v>
      </c>
      <c r="AE1230" s="18">
        <v>0.30322715750000001</v>
      </c>
      <c r="AF1230" t="s">
        <v>7301</v>
      </c>
      <c r="AG1230" t="s">
        <v>83</v>
      </c>
      <c r="AH1230" t="s">
        <v>7302</v>
      </c>
      <c r="AI1230" s="18">
        <v>0.49401783910000002</v>
      </c>
      <c r="AJ1230" t="s">
        <v>7303</v>
      </c>
      <c r="AK1230" t="s">
        <v>83</v>
      </c>
      <c r="AL1230" t="s">
        <v>7304</v>
      </c>
      <c r="AM1230" t="s">
        <v>7301</v>
      </c>
      <c r="AN1230" t="s">
        <v>83</v>
      </c>
      <c r="AO1230" t="s">
        <v>7302</v>
      </c>
      <c r="AP1230" s="18">
        <v>0.30322715750000001</v>
      </c>
      <c r="AQ1230" t="s">
        <v>123</v>
      </c>
      <c r="AR1230" t="b">
        <f>ISNUMBER(SEARCH('Consulta Por Puntos Baloto'!$E$5,B1230,1))</f>
        <v>0</v>
      </c>
      <c r="AS1230">
        <f t="shared" si="38"/>
        <v>31</v>
      </c>
      <c r="AT1230" t="str">
        <f t="shared" si="39"/>
        <v>Punto pago</v>
      </c>
    </row>
    <row r="1231" spans="1:46">
      <c r="A1231" t="s">
        <v>7305</v>
      </c>
      <c r="B1231" t="s">
        <v>7306</v>
      </c>
      <c r="C1231" s="18">
        <v>0.29476699950000002</v>
      </c>
      <c r="D1231" t="s">
        <v>4580</v>
      </c>
      <c r="E1231" t="s">
        <v>83</v>
      </c>
      <c r="F1231" t="s">
        <v>4581</v>
      </c>
      <c r="G1231" s="18">
        <v>0.31224055080000002</v>
      </c>
      <c r="H1231" t="s">
        <v>4584</v>
      </c>
      <c r="I1231" t="s">
        <v>86</v>
      </c>
      <c r="J1231" t="s">
        <v>4761</v>
      </c>
      <c r="K1231" s="18">
        <v>1.1406841718</v>
      </c>
      <c r="L1231" t="s">
        <v>64</v>
      </c>
      <c r="M1231" t="s">
        <v>86</v>
      </c>
      <c r="N1231" t="s">
        <v>88</v>
      </c>
      <c r="O1231" s="18">
        <v>0.32864643719999997</v>
      </c>
      <c r="P1231" t="s">
        <v>359</v>
      </c>
      <c r="Q1231" t="s">
        <v>83</v>
      </c>
      <c r="R1231" t="s">
        <v>360</v>
      </c>
      <c r="S1231" s="18">
        <v>1.5898758117</v>
      </c>
      <c r="T1231" t="s">
        <v>85</v>
      </c>
      <c r="U1231" t="s">
        <v>86</v>
      </c>
      <c r="V1231" t="s">
        <v>87</v>
      </c>
      <c r="W1231" s="18">
        <v>0.31224055080000002</v>
      </c>
      <c r="X1231" t="s">
        <v>4584</v>
      </c>
      <c r="Y1231" t="s">
        <v>86</v>
      </c>
      <c r="Z1231" t="s">
        <v>4585</v>
      </c>
      <c r="AA1231" s="18">
        <v>0.3088261954</v>
      </c>
      <c r="AB1231" t="s">
        <v>4762</v>
      </c>
      <c r="AC1231" t="s">
        <v>83</v>
      </c>
      <c r="AD1231" t="s">
        <v>4763</v>
      </c>
      <c r="AE1231" s="18">
        <v>0.22286167630000001</v>
      </c>
      <c r="AF1231" t="s">
        <v>7187</v>
      </c>
      <c r="AG1231" t="s">
        <v>83</v>
      </c>
      <c r="AH1231" t="s">
        <v>7188</v>
      </c>
      <c r="AI1231" s="18">
        <v>0.22797960489999999</v>
      </c>
      <c r="AJ1231" t="s">
        <v>7189</v>
      </c>
      <c r="AK1231" t="s">
        <v>83</v>
      </c>
      <c r="AL1231" t="s">
        <v>7190</v>
      </c>
      <c r="AM1231" t="s">
        <v>7187</v>
      </c>
      <c r="AN1231" t="s">
        <v>83</v>
      </c>
      <c r="AO1231" t="s">
        <v>7188</v>
      </c>
      <c r="AP1231" s="18">
        <v>0.22286167630000001</v>
      </c>
      <c r="AQ1231" t="s">
        <v>123</v>
      </c>
      <c r="AR1231" t="b">
        <f>ISNUMBER(SEARCH('Consulta Por Puntos Baloto'!$E$5,B1231,1))</f>
        <v>0</v>
      </c>
      <c r="AS1231">
        <f t="shared" si="38"/>
        <v>31</v>
      </c>
      <c r="AT1231" t="str">
        <f t="shared" si="39"/>
        <v>Punto pago</v>
      </c>
    </row>
    <row r="1232" spans="1:46">
      <c r="A1232" t="s">
        <v>7307</v>
      </c>
      <c r="B1232" t="s">
        <v>7308</v>
      </c>
      <c r="C1232" s="18">
        <v>26.0610162505</v>
      </c>
      <c r="D1232" t="s">
        <v>7309</v>
      </c>
      <c r="E1232" t="s">
        <v>7310</v>
      </c>
      <c r="F1232" t="s">
        <v>7311</v>
      </c>
      <c r="G1232" s="18">
        <v>59.849611403399997</v>
      </c>
      <c r="H1232" t="s">
        <v>64</v>
      </c>
      <c r="I1232" t="s">
        <v>384</v>
      </c>
      <c r="J1232" t="s">
        <v>386</v>
      </c>
      <c r="K1232" s="18">
        <v>59.849611403399997</v>
      </c>
      <c r="L1232" t="s">
        <v>64</v>
      </c>
      <c r="M1232" t="s">
        <v>384</v>
      </c>
      <c r="N1232" t="s">
        <v>386</v>
      </c>
      <c r="O1232" s="18">
        <v>76.921094183999998</v>
      </c>
      <c r="P1232" t="s">
        <v>4733</v>
      </c>
      <c r="Q1232" t="s">
        <v>4734</v>
      </c>
      <c r="R1232" t="s">
        <v>4735</v>
      </c>
      <c r="S1232" s="18">
        <v>105.5636870116</v>
      </c>
      <c r="T1232" t="s">
        <v>253</v>
      </c>
      <c r="U1232" t="s">
        <v>65</v>
      </c>
      <c r="V1232" t="s">
        <v>254</v>
      </c>
      <c r="W1232" s="18">
        <v>104.59358535280001</v>
      </c>
      <c r="X1232" t="s">
        <v>276</v>
      </c>
      <c r="Y1232" t="s">
        <v>65</v>
      </c>
      <c r="Z1232" t="s">
        <v>277</v>
      </c>
      <c r="AA1232" s="18">
        <v>61.494665318099997</v>
      </c>
      <c r="AB1232" t="s">
        <v>383</v>
      </c>
      <c r="AC1232" t="s">
        <v>391</v>
      </c>
      <c r="AD1232" t="s">
        <v>392</v>
      </c>
      <c r="AE1232" s="18">
        <v>9.2220737999999993E-3</v>
      </c>
      <c r="AF1232" t="s">
        <v>7312</v>
      </c>
      <c r="AG1232" t="s">
        <v>7313</v>
      </c>
      <c r="AH1232" t="s">
        <v>7314</v>
      </c>
      <c r="AI1232" s="18">
        <v>14.4784415167</v>
      </c>
      <c r="AJ1232" t="s">
        <v>7315</v>
      </c>
      <c r="AK1232" t="s">
        <v>7316</v>
      </c>
      <c r="AL1232" t="s">
        <v>7317</v>
      </c>
      <c r="AM1232" t="s">
        <v>7312</v>
      </c>
      <c r="AN1232" t="s">
        <v>7313</v>
      </c>
      <c r="AO1232" t="s">
        <v>7314</v>
      </c>
      <c r="AP1232" s="18">
        <v>9.2220737999999993E-3</v>
      </c>
      <c r="AQ1232" t="s">
        <v>123</v>
      </c>
      <c r="AR1232" t="b">
        <f>ISNUMBER(SEARCH('Consulta Por Puntos Baloto'!$E$5,B1232,1))</f>
        <v>0</v>
      </c>
      <c r="AS1232">
        <f t="shared" si="38"/>
        <v>31</v>
      </c>
      <c r="AT1232" t="str">
        <f t="shared" si="39"/>
        <v>Punto pago</v>
      </c>
    </row>
    <row r="1233" spans="1:46">
      <c r="A1233" t="s">
        <v>7318</v>
      </c>
      <c r="B1233" t="s">
        <v>7319</v>
      </c>
      <c r="C1233" s="18">
        <v>32.362305381799999</v>
      </c>
      <c r="D1233" t="s">
        <v>5197</v>
      </c>
      <c r="E1233" t="s">
        <v>5198</v>
      </c>
      <c r="F1233" t="s">
        <v>5199</v>
      </c>
      <c r="G1233" s="18">
        <v>34.166863553500001</v>
      </c>
      <c r="H1233" t="s">
        <v>64</v>
      </c>
      <c r="I1233" t="s">
        <v>5200</v>
      </c>
      <c r="J1233" t="s">
        <v>5201</v>
      </c>
      <c r="K1233" s="18">
        <v>36.263083930000001</v>
      </c>
      <c r="L1233" t="s">
        <v>64</v>
      </c>
      <c r="M1233" t="s">
        <v>65</v>
      </c>
      <c r="N1233" t="s">
        <v>5202</v>
      </c>
      <c r="O1233" s="18">
        <v>36.906183756600001</v>
      </c>
      <c r="P1233" t="s">
        <v>67</v>
      </c>
      <c r="Q1233" t="s">
        <v>62</v>
      </c>
      <c r="R1233" t="s">
        <v>68</v>
      </c>
      <c r="S1233" s="18">
        <v>38.211800365400002</v>
      </c>
      <c r="T1233" t="s">
        <v>253</v>
      </c>
      <c r="U1233" t="s">
        <v>65</v>
      </c>
      <c r="V1233" t="s">
        <v>254</v>
      </c>
      <c r="W1233" s="18">
        <v>36.890740527600002</v>
      </c>
      <c r="X1233" t="s">
        <v>276</v>
      </c>
      <c r="Y1233" t="s">
        <v>65</v>
      </c>
      <c r="Z1233" t="s">
        <v>277</v>
      </c>
      <c r="AA1233" s="18">
        <v>36.893199297999999</v>
      </c>
      <c r="AB1233" t="s">
        <v>5203</v>
      </c>
      <c r="AC1233" t="s">
        <v>62</v>
      </c>
      <c r="AD1233" t="s">
        <v>5204</v>
      </c>
      <c r="AE1233" s="18">
        <v>4.3517978000000004E-3</v>
      </c>
      <c r="AF1233" t="s">
        <v>7320</v>
      </c>
      <c r="AG1233" t="s">
        <v>7321</v>
      </c>
      <c r="AH1233" t="s">
        <v>7322</v>
      </c>
      <c r="AI1233" s="18">
        <v>9.3522083786000003</v>
      </c>
      <c r="AJ1233" t="s">
        <v>7323</v>
      </c>
      <c r="AK1233" t="s">
        <v>7324</v>
      </c>
      <c r="AL1233" t="s">
        <v>7325</v>
      </c>
      <c r="AM1233" t="s">
        <v>7320</v>
      </c>
      <c r="AN1233" t="s">
        <v>7321</v>
      </c>
      <c r="AO1233" t="s">
        <v>7322</v>
      </c>
      <c r="AP1233" s="18">
        <v>4.3517978000000004E-3</v>
      </c>
      <c r="AQ1233" t="s">
        <v>123</v>
      </c>
      <c r="AR1233" t="b">
        <f>ISNUMBER(SEARCH('Consulta Por Puntos Baloto'!$E$5,B1233,1))</f>
        <v>0</v>
      </c>
      <c r="AS1233">
        <f t="shared" si="38"/>
        <v>31</v>
      </c>
      <c r="AT1233" t="str">
        <f t="shared" si="39"/>
        <v>Punto pago</v>
      </c>
    </row>
    <row r="1234" spans="1:46">
      <c r="A1234" t="s">
        <v>7326</v>
      </c>
      <c r="B1234" t="s">
        <v>7327</v>
      </c>
      <c r="C1234" s="18">
        <v>40.316752846699998</v>
      </c>
      <c r="D1234" t="s">
        <v>5270</v>
      </c>
      <c r="E1234" t="s">
        <v>4172</v>
      </c>
      <c r="F1234" t="s">
        <v>5271</v>
      </c>
      <c r="G1234" s="18">
        <v>39.315338403699997</v>
      </c>
      <c r="H1234" t="s">
        <v>4916</v>
      </c>
      <c r="I1234" t="s">
        <v>4169</v>
      </c>
      <c r="J1234" t="s">
        <v>4917</v>
      </c>
      <c r="K1234" s="18">
        <v>110.7494840323</v>
      </c>
      <c r="L1234" t="s">
        <v>64</v>
      </c>
      <c r="M1234" t="s">
        <v>86</v>
      </c>
      <c r="N1234" t="s">
        <v>402</v>
      </c>
      <c r="O1234" s="18">
        <v>110.7494840323</v>
      </c>
      <c r="P1234" t="s">
        <v>403</v>
      </c>
      <c r="Q1234" t="s">
        <v>83</v>
      </c>
      <c r="R1234" t="s">
        <v>404</v>
      </c>
      <c r="S1234" s="18">
        <v>111.5277096132</v>
      </c>
      <c r="T1234" t="s">
        <v>85</v>
      </c>
      <c r="U1234" t="s">
        <v>86</v>
      </c>
      <c r="V1234" t="s">
        <v>87</v>
      </c>
      <c r="W1234" s="18">
        <v>40.816944640800003</v>
      </c>
      <c r="X1234" t="s">
        <v>64</v>
      </c>
      <c r="Y1234" t="s">
        <v>4169</v>
      </c>
      <c r="Z1234" t="s">
        <v>4171</v>
      </c>
      <c r="AA1234" s="18">
        <v>39.351113246799997</v>
      </c>
      <c r="AB1234" t="s">
        <v>4916</v>
      </c>
      <c r="AC1234" t="s">
        <v>4172</v>
      </c>
      <c r="AD1234" t="s">
        <v>4918</v>
      </c>
      <c r="AE1234" s="18">
        <v>6.0651595000000003E-3</v>
      </c>
      <c r="AF1234" t="s">
        <v>7328</v>
      </c>
      <c r="AG1234" t="s">
        <v>7329</v>
      </c>
      <c r="AH1234" t="s">
        <v>7330</v>
      </c>
      <c r="AI1234" s="18">
        <v>9.7373600000000005E-3</v>
      </c>
      <c r="AJ1234" t="s">
        <v>7331</v>
      </c>
      <c r="AK1234" t="s">
        <v>7329</v>
      </c>
      <c r="AL1234" t="s">
        <v>7332</v>
      </c>
      <c r="AM1234" t="s">
        <v>7328</v>
      </c>
      <c r="AN1234" t="s">
        <v>7329</v>
      </c>
      <c r="AO1234" t="s">
        <v>7330</v>
      </c>
      <c r="AP1234" s="18">
        <v>6.0651595000000003E-3</v>
      </c>
      <c r="AQ1234" t="s">
        <v>123</v>
      </c>
      <c r="AR1234" t="b">
        <f>ISNUMBER(SEARCH('Consulta Por Puntos Baloto'!$E$5,B1234,1))</f>
        <v>0</v>
      </c>
      <c r="AS1234">
        <f t="shared" si="38"/>
        <v>31</v>
      </c>
      <c r="AT1234" t="str">
        <f t="shared" si="39"/>
        <v>Punto pago</v>
      </c>
    </row>
    <row r="1235" spans="1:46">
      <c r="A1235" t="s">
        <v>7333</v>
      </c>
      <c r="B1235" t="s">
        <v>7334</v>
      </c>
      <c r="C1235" s="18">
        <v>0.28671000549999998</v>
      </c>
      <c r="D1235" t="s">
        <v>1689</v>
      </c>
      <c r="E1235" t="s">
        <v>1690</v>
      </c>
      <c r="F1235" t="s">
        <v>1691</v>
      </c>
      <c r="G1235" s="18">
        <v>0.21965851049999999</v>
      </c>
      <c r="H1235" t="s">
        <v>1694</v>
      </c>
      <c r="I1235" t="s">
        <v>114</v>
      </c>
      <c r="J1235" t="s">
        <v>6022</v>
      </c>
      <c r="K1235" s="18">
        <v>69.309487410900005</v>
      </c>
      <c r="L1235" t="s">
        <v>64</v>
      </c>
      <c r="M1235" t="s">
        <v>130</v>
      </c>
      <c r="N1235" t="s">
        <v>132</v>
      </c>
      <c r="O1235" s="18">
        <v>69.262063183999999</v>
      </c>
      <c r="P1235" t="s">
        <v>133</v>
      </c>
      <c r="Q1235" t="s">
        <v>134</v>
      </c>
      <c r="R1235" t="s">
        <v>135</v>
      </c>
      <c r="S1235" s="18">
        <v>70.074506228199994</v>
      </c>
      <c r="T1235" t="s">
        <v>136</v>
      </c>
      <c r="U1235" t="s">
        <v>130</v>
      </c>
      <c r="V1235" t="s">
        <v>137</v>
      </c>
      <c r="W1235" s="18">
        <v>1.2976191595</v>
      </c>
      <c r="X1235" t="s">
        <v>64</v>
      </c>
      <c r="Y1235" t="s">
        <v>114</v>
      </c>
      <c r="Z1235" t="s">
        <v>1693</v>
      </c>
      <c r="AA1235" s="18">
        <v>0.23161226679999999</v>
      </c>
      <c r="AB1235" t="s">
        <v>1694</v>
      </c>
      <c r="AC1235" t="s">
        <v>1690</v>
      </c>
      <c r="AD1235" t="s">
        <v>1695</v>
      </c>
      <c r="AE1235" s="18">
        <v>0.21146848970000001</v>
      </c>
      <c r="AF1235" t="s">
        <v>7335</v>
      </c>
      <c r="AG1235" t="s">
        <v>1690</v>
      </c>
      <c r="AH1235" t="s">
        <v>7336</v>
      </c>
      <c r="AI1235" s="18">
        <v>7.6128243600000006E-2</v>
      </c>
      <c r="AJ1235" t="s">
        <v>7337</v>
      </c>
      <c r="AK1235" t="s">
        <v>1690</v>
      </c>
      <c r="AL1235" t="s">
        <v>7338</v>
      </c>
      <c r="AM1235" t="s">
        <v>7337</v>
      </c>
      <c r="AN1235" t="s">
        <v>1690</v>
      </c>
      <c r="AO1235" t="s">
        <v>7338</v>
      </c>
      <c r="AP1235" s="18">
        <v>7.6128243600000006E-2</v>
      </c>
      <c r="AQ1235" t="e">
        <v>#N/A</v>
      </c>
      <c r="AR1235" t="b">
        <f>ISNUMBER(SEARCH('Consulta Por Puntos Baloto'!$E$5,B1235,1))</f>
        <v>0</v>
      </c>
      <c r="AS1235">
        <f t="shared" si="38"/>
        <v>35</v>
      </c>
      <c r="AT1235" t="str">
        <f t="shared" si="39"/>
        <v>Punto red</v>
      </c>
    </row>
    <row r="1236" spans="1:46">
      <c r="A1236" t="s">
        <v>7339</v>
      </c>
      <c r="B1236" t="s">
        <v>7340</v>
      </c>
      <c r="C1236" s="18">
        <v>21.292415222999999</v>
      </c>
      <c r="D1236" t="s">
        <v>1689</v>
      </c>
      <c r="E1236" t="s">
        <v>1690</v>
      </c>
      <c r="F1236" t="s">
        <v>1691</v>
      </c>
      <c r="G1236" s="18">
        <v>21.321116940100001</v>
      </c>
      <c r="H1236" t="s">
        <v>1694</v>
      </c>
      <c r="I1236" t="s">
        <v>114</v>
      </c>
      <c r="J1236" t="s">
        <v>6022</v>
      </c>
      <c r="K1236" s="18">
        <v>74.652136927900003</v>
      </c>
      <c r="L1236" t="s">
        <v>64</v>
      </c>
      <c r="M1236" t="s">
        <v>130</v>
      </c>
      <c r="N1236" t="s">
        <v>132</v>
      </c>
      <c r="O1236" s="18">
        <v>74.315376089799997</v>
      </c>
      <c r="P1236" t="s">
        <v>453</v>
      </c>
      <c r="Q1236" t="s">
        <v>134</v>
      </c>
      <c r="R1236" t="s">
        <v>454</v>
      </c>
      <c r="S1236" s="18">
        <v>74.952999027900006</v>
      </c>
      <c r="T1236" t="s">
        <v>136</v>
      </c>
      <c r="U1236" t="s">
        <v>130</v>
      </c>
      <c r="V1236" t="s">
        <v>137</v>
      </c>
      <c r="W1236" s="18">
        <v>22.185089765600001</v>
      </c>
      <c r="X1236" t="s">
        <v>3348</v>
      </c>
      <c r="Y1236" t="s">
        <v>114</v>
      </c>
      <c r="Z1236" t="s">
        <v>3349</v>
      </c>
      <c r="AA1236" s="18">
        <v>21.3179369705</v>
      </c>
      <c r="AB1236" t="s">
        <v>1694</v>
      </c>
      <c r="AC1236" t="s">
        <v>1690</v>
      </c>
      <c r="AD1236" t="s">
        <v>1695</v>
      </c>
      <c r="AE1236" s="18">
        <v>8.3757916200000004E-2</v>
      </c>
      <c r="AF1236" t="s">
        <v>7341</v>
      </c>
      <c r="AG1236" t="s">
        <v>7342</v>
      </c>
      <c r="AH1236" t="s">
        <v>7343</v>
      </c>
      <c r="AI1236" s="18">
        <v>4.8198363899999999E-2</v>
      </c>
      <c r="AJ1236" t="s">
        <v>7344</v>
      </c>
      <c r="AK1236" t="s">
        <v>7342</v>
      </c>
      <c r="AL1236" t="s">
        <v>7345</v>
      </c>
      <c r="AM1236" t="s">
        <v>7344</v>
      </c>
      <c r="AN1236" t="s">
        <v>7342</v>
      </c>
      <c r="AO1236" t="s">
        <v>7345</v>
      </c>
      <c r="AP1236" s="18">
        <v>4.8198363899999999E-2</v>
      </c>
      <c r="AQ1236" t="s">
        <v>123</v>
      </c>
      <c r="AR1236" t="b">
        <f>ISNUMBER(SEARCH('Consulta Por Puntos Baloto'!$E$5,B1236,1))</f>
        <v>0</v>
      </c>
      <c r="AS1236">
        <f t="shared" si="38"/>
        <v>35</v>
      </c>
      <c r="AT1236" t="str">
        <f t="shared" si="39"/>
        <v>Punto red</v>
      </c>
    </row>
    <row r="1237" spans="1:46">
      <c r="A1237" t="s">
        <v>7346</v>
      </c>
      <c r="B1237" t="s">
        <v>7347</v>
      </c>
      <c r="C1237" s="18">
        <v>0.11484342090000001</v>
      </c>
      <c r="D1237" t="s">
        <v>1689</v>
      </c>
      <c r="E1237" t="s">
        <v>1690</v>
      </c>
      <c r="F1237" t="s">
        <v>1691</v>
      </c>
      <c r="G1237" s="18">
        <v>8.0246631400000004E-2</v>
      </c>
      <c r="H1237" t="s">
        <v>1694</v>
      </c>
      <c r="I1237" t="s">
        <v>114</v>
      </c>
      <c r="J1237" t="s">
        <v>6022</v>
      </c>
      <c r="K1237" s="18">
        <v>69.109471193299996</v>
      </c>
      <c r="L1237" t="s">
        <v>64</v>
      </c>
      <c r="M1237" t="s">
        <v>130</v>
      </c>
      <c r="N1237" t="s">
        <v>132</v>
      </c>
      <c r="O1237" s="18">
        <v>69.049269469699993</v>
      </c>
      <c r="P1237" t="s">
        <v>133</v>
      </c>
      <c r="Q1237" t="s">
        <v>134</v>
      </c>
      <c r="R1237" t="s">
        <v>135</v>
      </c>
      <c r="S1237" s="18">
        <v>69.879624867100006</v>
      </c>
      <c r="T1237" t="s">
        <v>136</v>
      </c>
      <c r="U1237" t="s">
        <v>130</v>
      </c>
      <c r="V1237" t="s">
        <v>137</v>
      </c>
      <c r="W1237" s="18">
        <v>1.228503602</v>
      </c>
      <c r="X1237" t="s">
        <v>64</v>
      </c>
      <c r="Y1237" t="s">
        <v>114</v>
      </c>
      <c r="Z1237" t="s">
        <v>1693</v>
      </c>
      <c r="AA1237" s="18">
        <v>8.6045870499999996E-2</v>
      </c>
      <c r="AB1237" t="s">
        <v>1694</v>
      </c>
      <c r="AC1237" t="s">
        <v>1690</v>
      </c>
      <c r="AD1237" t="s">
        <v>1695</v>
      </c>
      <c r="AE1237" s="18">
        <v>0.18596173639999999</v>
      </c>
      <c r="AF1237" t="s">
        <v>7348</v>
      </c>
      <c r="AG1237" t="s">
        <v>1690</v>
      </c>
      <c r="AH1237" t="s">
        <v>7349</v>
      </c>
      <c r="AI1237" s="18">
        <v>1.15422449E-2</v>
      </c>
      <c r="AJ1237" t="s">
        <v>7350</v>
      </c>
      <c r="AK1237" t="s">
        <v>1690</v>
      </c>
      <c r="AL1237" t="s">
        <v>7351</v>
      </c>
      <c r="AM1237" t="s">
        <v>7350</v>
      </c>
      <c r="AN1237" t="s">
        <v>1690</v>
      </c>
      <c r="AO1237" t="s">
        <v>7351</v>
      </c>
      <c r="AP1237" s="18">
        <v>1.15422449E-2</v>
      </c>
      <c r="AQ1237" t="s">
        <v>123</v>
      </c>
      <c r="AR1237" t="b">
        <f>ISNUMBER(SEARCH('Consulta Por Puntos Baloto'!$E$5,B1237,1))</f>
        <v>0</v>
      </c>
      <c r="AS1237">
        <f t="shared" si="38"/>
        <v>35</v>
      </c>
      <c r="AT1237" t="str">
        <f t="shared" si="39"/>
        <v>Punto red</v>
      </c>
    </row>
    <row r="1238" spans="1:46">
      <c r="A1238" t="s">
        <v>7352</v>
      </c>
      <c r="B1238" t="s">
        <v>7353</v>
      </c>
      <c r="C1238" s="18">
        <v>14.559306835499999</v>
      </c>
      <c r="D1238" t="s">
        <v>1689</v>
      </c>
      <c r="E1238" t="s">
        <v>1690</v>
      </c>
      <c r="F1238" t="s">
        <v>1691</v>
      </c>
      <c r="G1238" s="18">
        <v>14.616690892499999</v>
      </c>
      <c r="H1238" t="s">
        <v>1694</v>
      </c>
      <c r="I1238" t="s">
        <v>114</v>
      </c>
      <c r="J1238" t="s">
        <v>6022</v>
      </c>
      <c r="K1238" s="18">
        <v>67.701538031599995</v>
      </c>
      <c r="L1238" t="s">
        <v>64</v>
      </c>
      <c r="M1238" t="s">
        <v>130</v>
      </c>
      <c r="N1238" t="s">
        <v>132</v>
      </c>
      <c r="O1238" s="18">
        <v>67.456064245600004</v>
      </c>
      <c r="P1238" t="s">
        <v>453</v>
      </c>
      <c r="Q1238" t="s">
        <v>134</v>
      </c>
      <c r="R1238" t="s">
        <v>454</v>
      </c>
      <c r="S1238" s="18">
        <v>68.129398233299995</v>
      </c>
      <c r="T1238" t="s">
        <v>136</v>
      </c>
      <c r="U1238" t="s">
        <v>130</v>
      </c>
      <c r="V1238" t="s">
        <v>137</v>
      </c>
      <c r="W1238" s="18">
        <v>15.752346018900001</v>
      </c>
      <c r="X1238" t="s">
        <v>64</v>
      </c>
      <c r="Y1238" t="s">
        <v>114</v>
      </c>
      <c r="Z1238" t="s">
        <v>1693</v>
      </c>
      <c r="AA1238" s="18">
        <v>14.6113544839</v>
      </c>
      <c r="AB1238" t="s">
        <v>1694</v>
      </c>
      <c r="AC1238" t="s">
        <v>1690</v>
      </c>
      <c r="AD1238" t="s">
        <v>1695</v>
      </c>
      <c r="AE1238" s="18">
        <v>3.9905453200000003E-2</v>
      </c>
      <c r="AF1238" t="s">
        <v>7354</v>
      </c>
      <c r="AG1238" t="s">
        <v>7355</v>
      </c>
      <c r="AH1238" t="s">
        <v>7356</v>
      </c>
      <c r="AI1238" s="18">
        <v>4.2283868400000001E-2</v>
      </c>
      <c r="AJ1238" t="s">
        <v>7357</v>
      </c>
      <c r="AK1238" t="s">
        <v>7355</v>
      </c>
      <c r="AL1238" t="s">
        <v>7358</v>
      </c>
      <c r="AM1238" t="s">
        <v>7354</v>
      </c>
      <c r="AN1238" t="s">
        <v>7355</v>
      </c>
      <c r="AO1238" t="s">
        <v>7356</v>
      </c>
      <c r="AP1238" s="18">
        <v>3.9905453200000003E-2</v>
      </c>
      <c r="AQ1238" t="s">
        <v>123</v>
      </c>
      <c r="AR1238" t="b">
        <f>ISNUMBER(SEARCH('Consulta Por Puntos Baloto'!$E$5,B1238,1))</f>
        <v>0</v>
      </c>
      <c r="AS1238">
        <f t="shared" si="38"/>
        <v>31</v>
      </c>
      <c r="AT1238" t="str">
        <f t="shared" si="39"/>
        <v>Punto pago</v>
      </c>
    </row>
    <row r="1239" spans="1:46">
      <c r="A1239" t="s">
        <v>7359</v>
      </c>
      <c r="B1239" t="s">
        <v>7360</v>
      </c>
      <c r="C1239" s="18">
        <v>0.7066797454</v>
      </c>
      <c r="D1239" t="s">
        <v>82</v>
      </c>
      <c r="E1239" t="s">
        <v>83</v>
      </c>
      <c r="F1239" t="s">
        <v>84</v>
      </c>
      <c r="G1239" s="18">
        <v>0.6026393551</v>
      </c>
      <c r="H1239" t="s">
        <v>4776</v>
      </c>
      <c r="I1239" t="s">
        <v>86</v>
      </c>
      <c r="J1239" t="s">
        <v>4777</v>
      </c>
      <c r="K1239" s="18">
        <v>1.1333000445000001</v>
      </c>
      <c r="L1239" t="s">
        <v>64</v>
      </c>
      <c r="M1239" t="s">
        <v>86</v>
      </c>
      <c r="N1239" t="s">
        <v>88</v>
      </c>
      <c r="O1239" s="18">
        <v>0.45605119379999998</v>
      </c>
      <c r="P1239" t="s">
        <v>89</v>
      </c>
      <c r="Q1239" t="s">
        <v>83</v>
      </c>
      <c r="R1239" t="s">
        <v>90</v>
      </c>
      <c r="S1239" s="18">
        <v>0.9214602435</v>
      </c>
      <c r="T1239" t="s">
        <v>85</v>
      </c>
      <c r="U1239" t="s">
        <v>86</v>
      </c>
      <c r="V1239" t="s">
        <v>87</v>
      </c>
      <c r="W1239" s="18">
        <v>0.9214602435</v>
      </c>
      <c r="X1239" t="s">
        <v>64</v>
      </c>
      <c r="Y1239" t="s">
        <v>91</v>
      </c>
      <c r="Z1239" t="s">
        <v>92</v>
      </c>
      <c r="AA1239" s="18">
        <v>0.6026393551</v>
      </c>
      <c r="AB1239" t="s">
        <v>193</v>
      </c>
      <c r="AC1239" t="s">
        <v>83</v>
      </c>
      <c r="AD1239" t="s">
        <v>194</v>
      </c>
      <c r="AE1239" s="18">
        <v>0.23905701870000001</v>
      </c>
      <c r="AF1239" t="s">
        <v>7361</v>
      </c>
      <c r="AG1239" t="s">
        <v>83</v>
      </c>
      <c r="AH1239" t="s">
        <v>7362</v>
      </c>
      <c r="AI1239" s="18">
        <v>0.14995593709999999</v>
      </c>
      <c r="AJ1239" t="s">
        <v>7363</v>
      </c>
      <c r="AK1239" t="s">
        <v>83</v>
      </c>
      <c r="AL1239" t="s">
        <v>7364</v>
      </c>
      <c r="AM1239" t="s">
        <v>7363</v>
      </c>
      <c r="AN1239" t="s">
        <v>83</v>
      </c>
      <c r="AO1239" t="s">
        <v>7364</v>
      </c>
      <c r="AP1239" s="18">
        <v>0.14995593709999999</v>
      </c>
      <c r="AQ1239" t="e">
        <v>#N/A</v>
      </c>
      <c r="AR1239" t="b">
        <f>ISNUMBER(SEARCH('Consulta Por Puntos Baloto'!$E$5,B1239,1))</f>
        <v>0</v>
      </c>
      <c r="AS1239">
        <f t="shared" si="38"/>
        <v>35</v>
      </c>
      <c r="AT1239" t="str">
        <f t="shared" si="39"/>
        <v>Punto red</v>
      </c>
    </row>
    <row r="1240" spans="1:46">
      <c r="A1240" t="s">
        <v>7365</v>
      </c>
      <c r="B1240" t="s">
        <v>7366</v>
      </c>
      <c r="C1240" s="18">
        <v>0.30117269050000001</v>
      </c>
      <c r="D1240" t="s">
        <v>5239</v>
      </c>
      <c r="E1240" t="s">
        <v>62</v>
      </c>
      <c r="F1240" t="s">
        <v>5240</v>
      </c>
      <c r="G1240" s="18">
        <v>1.9310698300000002E-2</v>
      </c>
      <c r="H1240" t="s">
        <v>5704</v>
      </c>
      <c r="I1240" t="s">
        <v>65</v>
      </c>
      <c r="J1240" t="s">
        <v>5705</v>
      </c>
      <c r="K1240" s="18">
        <v>0.15138381340000001</v>
      </c>
      <c r="L1240" t="s">
        <v>64</v>
      </c>
      <c r="M1240" t="s">
        <v>65</v>
      </c>
      <c r="N1240" t="s">
        <v>5241</v>
      </c>
      <c r="O1240" s="18">
        <v>5.3936043014999999</v>
      </c>
      <c r="P1240" t="s">
        <v>67</v>
      </c>
      <c r="Q1240" t="s">
        <v>62</v>
      </c>
      <c r="R1240" t="s">
        <v>68</v>
      </c>
      <c r="S1240" s="18">
        <v>0.87731407510000003</v>
      </c>
      <c r="T1240" t="s">
        <v>69</v>
      </c>
      <c r="U1240" t="s">
        <v>65</v>
      </c>
      <c r="V1240" t="s">
        <v>70</v>
      </c>
      <c r="W1240" s="18">
        <v>2.2660503136000001</v>
      </c>
      <c r="X1240" t="s">
        <v>64</v>
      </c>
      <c r="Y1240" t="s">
        <v>65</v>
      </c>
      <c r="Z1240" t="s">
        <v>4213</v>
      </c>
      <c r="AA1240" s="18">
        <v>2.1623123300000002E-2</v>
      </c>
      <c r="AB1240" t="s">
        <v>5706</v>
      </c>
      <c r="AC1240" t="s">
        <v>62</v>
      </c>
      <c r="AD1240" t="s">
        <v>5707</v>
      </c>
      <c r="AE1240" s="18">
        <v>0.51601689390000005</v>
      </c>
      <c r="AF1240" t="s">
        <v>5708</v>
      </c>
      <c r="AG1240" t="s">
        <v>62</v>
      </c>
      <c r="AH1240" t="s">
        <v>5709</v>
      </c>
      <c r="AI1240" s="18">
        <v>7.9435878000000005E-3</v>
      </c>
      <c r="AJ1240" t="s">
        <v>349</v>
      </c>
      <c r="AK1240" t="s">
        <v>62</v>
      </c>
      <c r="AL1240" t="s">
        <v>7367</v>
      </c>
      <c r="AM1240" t="s">
        <v>349</v>
      </c>
      <c r="AN1240" t="s">
        <v>62</v>
      </c>
      <c r="AO1240" t="s">
        <v>7367</v>
      </c>
      <c r="AP1240" s="18">
        <v>7.9435878000000005E-3</v>
      </c>
      <c r="AQ1240" t="s">
        <v>123</v>
      </c>
      <c r="AR1240" t="b">
        <f>ISNUMBER(SEARCH('Consulta Por Puntos Baloto'!$E$5,B1240,1))</f>
        <v>0</v>
      </c>
      <c r="AS1240">
        <f t="shared" si="38"/>
        <v>35</v>
      </c>
      <c r="AT1240" t="str">
        <f t="shared" si="39"/>
        <v>Punto red</v>
      </c>
    </row>
    <row r="1241" spans="1:46">
      <c r="A1241" t="s">
        <v>7368</v>
      </c>
      <c r="B1241" t="s">
        <v>7369</v>
      </c>
      <c r="C1241" s="18">
        <v>0.24747465660000001</v>
      </c>
      <c r="D1241" t="s">
        <v>6434</v>
      </c>
      <c r="E1241" t="s">
        <v>6435</v>
      </c>
      <c r="F1241" t="s">
        <v>6436</v>
      </c>
      <c r="G1241" s="18">
        <v>70.479227819599998</v>
      </c>
      <c r="H1241" t="s">
        <v>4559</v>
      </c>
      <c r="I1241" t="s">
        <v>4560</v>
      </c>
      <c r="J1241" t="s">
        <v>4561</v>
      </c>
      <c r="K1241" s="18">
        <v>70.693811943100002</v>
      </c>
      <c r="L1241" t="s">
        <v>64</v>
      </c>
      <c r="M1241" t="s">
        <v>4560</v>
      </c>
      <c r="N1241" t="s">
        <v>4562</v>
      </c>
      <c r="O1241" s="18">
        <v>71.044952410700006</v>
      </c>
      <c r="P1241" t="s">
        <v>387</v>
      </c>
      <c r="Q1241" t="s">
        <v>388</v>
      </c>
      <c r="R1241" t="s">
        <v>389</v>
      </c>
      <c r="S1241" s="18">
        <v>246.50882380179999</v>
      </c>
      <c r="T1241" t="s">
        <v>253</v>
      </c>
      <c r="U1241" t="s">
        <v>65</v>
      </c>
      <c r="V1241" t="s">
        <v>254</v>
      </c>
      <c r="W1241" s="18">
        <v>115.7198304575</v>
      </c>
      <c r="X1241" t="s">
        <v>64</v>
      </c>
      <c r="Y1241" t="s">
        <v>4563</v>
      </c>
      <c r="Z1241" t="s">
        <v>4564</v>
      </c>
      <c r="AA1241" s="18">
        <v>70.491329406999995</v>
      </c>
      <c r="AB1241" t="s">
        <v>4559</v>
      </c>
      <c r="AC1241" t="s">
        <v>388</v>
      </c>
      <c r="AD1241" t="s">
        <v>4565</v>
      </c>
      <c r="AE1241" s="18">
        <v>0.48253296680000002</v>
      </c>
      <c r="AF1241" t="s">
        <v>7370</v>
      </c>
      <c r="AG1241" t="s">
        <v>6435</v>
      </c>
      <c r="AH1241" t="s">
        <v>7371</v>
      </c>
      <c r="AI1241" s="18">
        <v>0.23465883339999999</v>
      </c>
      <c r="AJ1241" t="s">
        <v>7372</v>
      </c>
      <c r="AK1241" t="s">
        <v>6435</v>
      </c>
      <c r="AL1241" t="s">
        <v>7373</v>
      </c>
      <c r="AM1241" t="s">
        <v>7372</v>
      </c>
      <c r="AN1241" t="s">
        <v>6435</v>
      </c>
      <c r="AO1241" t="s">
        <v>7373</v>
      </c>
      <c r="AP1241" s="18">
        <v>0.23465883339999999</v>
      </c>
      <c r="AQ1241" t="s">
        <v>123</v>
      </c>
      <c r="AR1241" t="b">
        <f>ISNUMBER(SEARCH('Consulta Por Puntos Baloto'!$E$5,B1241,1))</f>
        <v>0</v>
      </c>
      <c r="AS1241">
        <f t="shared" si="38"/>
        <v>35</v>
      </c>
      <c r="AT1241" t="str">
        <f t="shared" si="39"/>
        <v>Punto red</v>
      </c>
    </row>
    <row r="1242" spans="1:46">
      <c r="A1242" t="s">
        <v>7374</v>
      </c>
      <c r="B1242" t="s">
        <v>7375</v>
      </c>
      <c r="C1242" s="18">
        <v>14.144360865199999</v>
      </c>
      <c r="D1242" t="s">
        <v>4428</v>
      </c>
      <c r="E1242" t="s">
        <v>4429</v>
      </c>
      <c r="F1242" t="s">
        <v>4430</v>
      </c>
      <c r="G1242" s="18">
        <v>49.912156641499998</v>
      </c>
      <c r="H1242" t="s">
        <v>4899</v>
      </c>
      <c r="I1242" t="s">
        <v>4432</v>
      </c>
      <c r="J1242" t="s">
        <v>4992</v>
      </c>
      <c r="K1242" s="18">
        <v>59.737047743200002</v>
      </c>
      <c r="L1242" t="s">
        <v>64</v>
      </c>
      <c r="M1242" t="s">
        <v>4434</v>
      </c>
      <c r="N1242" t="s">
        <v>4435</v>
      </c>
      <c r="O1242" s="18">
        <v>62.240068377</v>
      </c>
      <c r="P1242" t="s">
        <v>4100</v>
      </c>
      <c r="Q1242" t="s">
        <v>4101</v>
      </c>
      <c r="R1242" t="s">
        <v>4102</v>
      </c>
      <c r="S1242" s="18">
        <v>64.030520804999995</v>
      </c>
      <c r="T1242" t="s">
        <v>227</v>
      </c>
      <c r="U1242" t="s">
        <v>228</v>
      </c>
      <c r="V1242" t="s">
        <v>229</v>
      </c>
      <c r="W1242" s="18">
        <v>64.187488926300006</v>
      </c>
      <c r="X1242" t="s">
        <v>64</v>
      </c>
      <c r="Y1242" t="s">
        <v>228</v>
      </c>
      <c r="Z1242" t="s">
        <v>4012</v>
      </c>
      <c r="AA1242" s="18">
        <v>61.716581359899997</v>
      </c>
      <c r="AB1242" t="s">
        <v>4436</v>
      </c>
      <c r="AC1242" t="s">
        <v>4437</v>
      </c>
      <c r="AD1242" t="s">
        <v>4438</v>
      </c>
      <c r="AE1242" s="18">
        <v>1.7587553299999999E-2</v>
      </c>
      <c r="AF1242" t="s">
        <v>7376</v>
      </c>
      <c r="AG1242" t="s">
        <v>7377</v>
      </c>
      <c r="AH1242" t="s">
        <v>7378</v>
      </c>
      <c r="AI1242" s="18">
        <v>9.6582090809000007</v>
      </c>
      <c r="AJ1242" t="s">
        <v>7379</v>
      </c>
      <c r="AK1242" t="s">
        <v>7380</v>
      </c>
      <c r="AL1242" t="s">
        <v>7381</v>
      </c>
      <c r="AM1242" t="s">
        <v>7376</v>
      </c>
      <c r="AN1242" t="s">
        <v>7377</v>
      </c>
      <c r="AO1242" t="s">
        <v>7378</v>
      </c>
      <c r="AP1242" s="18">
        <v>1.7587553299999999E-2</v>
      </c>
      <c r="AQ1242" t="s">
        <v>123</v>
      </c>
      <c r="AR1242" t="b">
        <f>ISNUMBER(SEARCH('Consulta Por Puntos Baloto'!$E$5,B1242,1))</f>
        <v>0</v>
      </c>
      <c r="AS1242">
        <f t="shared" si="38"/>
        <v>31</v>
      </c>
      <c r="AT1242" t="str">
        <f t="shared" si="39"/>
        <v>Punto pago</v>
      </c>
    </row>
    <row r="1243" spans="1:46">
      <c r="A1243" t="s">
        <v>7382</v>
      </c>
      <c r="B1243" t="s">
        <v>7383</v>
      </c>
      <c r="C1243" s="18">
        <v>0.80565939320000002</v>
      </c>
      <c r="D1243" t="s">
        <v>4580</v>
      </c>
      <c r="E1243" t="s">
        <v>83</v>
      </c>
      <c r="F1243" t="s">
        <v>4581</v>
      </c>
      <c r="G1243" s="18">
        <v>0.66807943039999995</v>
      </c>
      <c r="H1243" t="s">
        <v>85</v>
      </c>
      <c r="I1243" t="s">
        <v>86</v>
      </c>
      <c r="J1243" t="s">
        <v>87</v>
      </c>
      <c r="K1243" s="18">
        <v>1.0220561089</v>
      </c>
      <c r="L1243" t="s">
        <v>64</v>
      </c>
      <c r="M1243" t="s">
        <v>86</v>
      </c>
      <c r="N1243" t="s">
        <v>402</v>
      </c>
      <c r="O1243" s="18">
        <v>0.33905244849999999</v>
      </c>
      <c r="P1243" t="s">
        <v>7384</v>
      </c>
      <c r="Q1243" t="s">
        <v>83</v>
      </c>
      <c r="R1243" t="s">
        <v>7385</v>
      </c>
      <c r="S1243" s="18">
        <v>0.66807943039999995</v>
      </c>
      <c r="T1243" t="s">
        <v>85</v>
      </c>
      <c r="U1243" t="s">
        <v>86</v>
      </c>
      <c r="V1243" t="s">
        <v>87</v>
      </c>
      <c r="W1243" s="18">
        <v>0.66807943039999995</v>
      </c>
      <c r="X1243" t="s">
        <v>64</v>
      </c>
      <c r="Y1243" t="s">
        <v>91</v>
      </c>
      <c r="Z1243" t="s">
        <v>92</v>
      </c>
      <c r="AA1243" s="18">
        <v>0.29623551590000002</v>
      </c>
      <c r="AB1243" t="s">
        <v>4586</v>
      </c>
      <c r="AC1243" t="s">
        <v>83</v>
      </c>
      <c r="AD1243" t="s">
        <v>4587</v>
      </c>
      <c r="AE1243" s="18">
        <v>0.2329334954</v>
      </c>
      <c r="AF1243" t="s">
        <v>7386</v>
      </c>
      <c r="AG1243" t="s">
        <v>83</v>
      </c>
      <c r="AH1243" t="s">
        <v>7387</v>
      </c>
      <c r="AI1243" s="18">
        <v>0.19545120420000001</v>
      </c>
      <c r="AJ1243" t="s">
        <v>7388</v>
      </c>
      <c r="AK1243" t="s">
        <v>83</v>
      </c>
      <c r="AL1243" t="s">
        <v>7389</v>
      </c>
      <c r="AM1243" t="s">
        <v>7388</v>
      </c>
      <c r="AN1243" t="s">
        <v>83</v>
      </c>
      <c r="AO1243" t="s">
        <v>7389</v>
      </c>
      <c r="AP1243" s="18">
        <v>0.19545120420000001</v>
      </c>
      <c r="AQ1243" t="s">
        <v>123</v>
      </c>
      <c r="AR1243" t="b">
        <f>ISNUMBER(SEARCH('Consulta Por Puntos Baloto'!$E$5,B1243,1))</f>
        <v>0</v>
      </c>
      <c r="AS1243">
        <f t="shared" si="38"/>
        <v>35</v>
      </c>
      <c r="AT1243" t="str">
        <f t="shared" si="39"/>
        <v>Punto red</v>
      </c>
    </row>
    <row r="1244" spans="1:46">
      <c r="A1244" t="s">
        <v>7390</v>
      </c>
      <c r="B1244" t="s">
        <v>7391</v>
      </c>
      <c r="C1244" s="18">
        <v>8.9489202306000006</v>
      </c>
      <c r="D1244" t="s">
        <v>4447</v>
      </c>
      <c r="E1244" t="s">
        <v>4261</v>
      </c>
      <c r="F1244" t="s">
        <v>4448</v>
      </c>
      <c r="G1244" s="18">
        <v>8.7669254475000002</v>
      </c>
      <c r="H1244" t="s">
        <v>64</v>
      </c>
      <c r="I1244" t="s">
        <v>4250</v>
      </c>
      <c r="J1244" t="s">
        <v>4251</v>
      </c>
      <c r="K1244" s="18">
        <v>8.7514710648000005</v>
      </c>
      <c r="L1244" t="s">
        <v>64</v>
      </c>
      <c r="M1244" t="s">
        <v>4250</v>
      </c>
      <c r="N1244" t="s">
        <v>4251</v>
      </c>
      <c r="O1244" s="18">
        <v>98.035610534</v>
      </c>
      <c r="P1244" t="s">
        <v>3977</v>
      </c>
      <c r="Q1244" t="s">
        <v>3972</v>
      </c>
      <c r="R1244" t="s">
        <v>3978</v>
      </c>
      <c r="S1244" s="18">
        <v>436.03826896599998</v>
      </c>
      <c r="T1244" t="s">
        <v>85</v>
      </c>
      <c r="U1244" t="s">
        <v>86</v>
      </c>
      <c r="V1244" t="s">
        <v>87</v>
      </c>
      <c r="W1244" s="18">
        <v>16.223561951600001</v>
      </c>
      <c r="X1244" t="s">
        <v>64</v>
      </c>
      <c r="Y1244" t="s">
        <v>4250</v>
      </c>
      <c r="Z1244" t="s">
        <v>4449</v>
      </c>
      <c r="AA1244" s="18">
        <v>14.5501752907</v>
      </c>
      <c r="AB1244" s="19" t="s">
        <v>4269</v>
      </c>
      <c r="AC1244" t="s">
        <v>4261</v>
      </c>
      <c r="AD1244" t="s">
        <v>4270</v>
      </c>
      <c r="AE1244" s="18">
        <v>3.1543812099999999E-2</v>
      </c>
      <c r="AF1244" t="s">
        <v>7392</v>
      </c>
      <c r="AG1244" t="s">
        <v>4451</v>
      </c>
      <c r="AH1244" t="s">
        <v>7393</v>
      </c>
      <c r="AI1244" s="18">
        <v>6.6715932999999996E-3</v>
      </c>
      <c r="AJ1244" t="s">
        <v>7394</v>
      </c>
      <c r="AK1244" t="s">
        <v>4451</v>
      </c>
      <c r="AL1244" t="s">
        <v>7395</v>
      </c>
      <c r="AM1244" t="s">
        <v>7394</v>
      </c>
      <c r="AN1244" t="s">
        <v>4451</v>
      </c>
      <c r="AO1244" t="s">
        <v>7395</v>
      </c>
      <c r="AP1244" s="18">
        <v>6.6715932999999996E-3</v>
      </c>
      <c r="AQ1244" t="s">
        <v>123</v>
      </c>
      <c r="AR1244" t="b">
        <f>ISNUMBER(SEARCH('Consulta Por Puntos Baloto'!$E$5,B1244,1))</f>
        <v>0</v>
      </c>
      <c r="AS1244">
        <f t="shared" si="38"/>
        <v>35</v>
      </c>
      <c r="AT1244" t="str">
        <f t="shared" si="39"/>
        <v>Punto red</v>
      </c>
    </row>
    <row r="1245" spans="1:46">
      <c r="A1245" t="s">
        <v>7396</v>
      </c>
      <c r="B1245" t="s">
        <v>7397</v>
      </c>
      <c r="C1245" s="18">
        <v>2.1552461341</v>
      </c>
      <c r="D1245" t="s">
        <v>4401</v>
      </c>
      <c r="E1245" t="s">
        <v>62</v>
      </c>
      <c r="F1245" t="s">
        <v>4402</v>
      </c>
      <c r="G1245" s="18">
        <v>1.3050016002</v>
      </c>
      <c r="H1245" t="s">
        <v>64</v>
      </c>
      <c r="I1245" t="s">
        <v>65</v>
      </c>
      <c r="J1245" t="s">
        <v>70</v>
      </c>
      <c r="K1245" s="18">
        <v>1.9971803215999999</v>
      </c>
      <c r="L1245" t="s">
        <v>4403</v>
      </c>
      <c r="M1245" t="s">
        <v>65</v>
      </c>
      <c r="N1245" t="s">
        <v>4404</v>
      </c>
      <c r="O1245" s="18">
        <v>4.4008248319999996</v>
      </c>
      <c r="P1245" t="s">
        <v>67</v>
      </c>
      <c r="Q1245" t="s">
        <v>62</v>
      </c>
      <c r="R1245" t="s">
        <v>68</v>
      </c>
      <c r="S1245" s="18">
        <v>1.3049363958</v>
      </c>
      <c r="T1245" t="s">
        <v>69</v>
      </c>
      <c r="U1245" t="s">
        <v>65</v>
      </c>
      <c r="V1245" t="s">
        <v>70</v>
      </c>
      <c r="W1245" s="18">
        <v>2.5289822175999999</v>
      </c>
      <c r="X1245" t="s">
        <v>64</v>
      </c>
      <c r="Y1245" t="s">
        <v>65</v>
      </c>
      <c r="Z1245" t="s">
        <v>4213</v>
      </c>
      <c r="AA1245" s="18">
        <v>1.3024367385</v>
      </c>
      <c r="AB1245" t="s">
        <v>4405</v>
      </c>
      <c r="AC1245" t="s">
        <v>62</v>
      </c>
      <c r="AD1245" t="s">
        <v>4406</v>
      </c>
      <c r="AE1245" s="18">
        <v>1.1747255200000001E-2</v>
      </c>
      <c r="AF1245" t="s">
        <v>7398</v>
      </c>
      <c r="AG1245" t="s">
        <v>62</v>
      </c>
      <c r="AH1245" t="s">
        <v>7399</v>
      </c>
      <c r="AI1245" s="18">
        <v>0.19354060510000001</v>
      </c>
      <c r="AJ1245" t="s">
        <v>7400</v>
      </c>
      <c r="AK1245" t="s">
        <v>62</v>
      </c>
      <c r="AL1245" t="s">
        <v>7401</v>
      </c>
      <c r="AM1245" t="s">
        <v>7398</v>
      </c>
      <c r="AN1245" t="s">
        <v>62</v>
      </c>
      <c r="AO1245" t="s">
        <v>7399</v>
      </c>
      <c r="AP1245" s="18">
        <v>1.1747255200000001E-2</v>
      </c>
      <c r="AQ1245" t="s">
        <v>123</v>
      </c>
      <c r="AR1245" t="b">
        <f>ISNUMBER(SEARCH('Consulta Por Puntos Baloto'!$E$5,B1245,1))</f>
        <v>0</v>
      </c>
      <c r="AS1245">
        <f t="shared" si="38"/>
        <v>31</v>
      </c>
      <c r="AT1245" t="str">
        <f t="shared" si="39"/>
        <v>Punto pago</v>
      </c>
    </row>
    <row r="1246" spans="1:46">
      <c r="A1246" t="s">
        <v>7402</v>
      </c>
      <c r="B1246" t="s">
        <v>7403</v>
      </c>
      <c r="C1246" s="18">
        <v>7.7095060000000005E-4</v>
      </c>
      <c r="D1246" t="s">
        <v>380</v>
      </c>
      <c r="E1246" t="s">
        <v>381</v>
      </c>
      <c r="F1246" t="s">
        <v>382</v>
      </c>
      <c r="G1246" s="18">
        <v>166.01988467800001</v>
      </c>
      <c r="H1246" t="s">
        <v>64</v>
      </c>
      <c r="I1246" t="s">
        <v>4563</v>
      </c>
      <c r="J1246" t="s">
        <v>4564</v>
      </c>
      <c r="K1246" s="18">
        <v>177.6480098799</v>
      </c>
      <c r="L1246" t="s">
        <v>64</v>
      </c>
      <c r="M1246" t="s">
        <v>4560</v>
      </c>
      <c r="N1246" t="s">
        <v>4562</v>
      </c>
      <c r="O1246" s="18">
        <v>176.79842438930001</v>
      </c>
      <c r="P1246" t="s">
        <v>5857</v>
      </c>
      <c r="Q1246" t="s">
        <v>388</v>
      </c>
      <c r="R1246" t="s">
        <v>5858</v>
      </c>
      <c r="S1246" s="18">
        <v>301.75709830749997</v>
      </c>
      <c r="T1246" t="s">
        <v>253</v>
      </c>
      <c r="U1246" t="s">
        <v>65</v>
      </c>
      <c r="V1246" t="s">
        <v>254</v>
      </c>
      <c r="W1246" s="18">
        <v>166.0313978632</v>
      </c>
      <c r="X1246" t="s">
        <v>64</v>
      </c>
      <c r="Y1246" t="s">
        <v>4563</v>
      </c>
      <c r="Z1246" t="s">
        <v>4564</v>
      </c>
      <c r="AA1246" s="18">
        <v>176.70012106280001</v>
      </c>
      <c r="AB1246" t="s">
        <v>5859</v>
      </c>
      <c r="AC1246" t="s">
        <v>388</v>
      </c>
      <c r="AD1246" t="s">
        <v>5860</v>
      </c>
      <c r="AE1246" s="18">
        <v>8.2888110400000006E-2</v>
      </c>
      <c r="AF1246" t="s">
        <v>5861</v>
      </c>
      <c r="AG1246" t="s">
        <v>381</v>
      </c>
      <c r="AH1246" t="s">
        <v>5862</v>
      </c>
      <c r="AI1246" s="18">
        <v>9.5035460999999995E-3</v>
      </c>
      <c r="AJ1246" t="s">
        <v>7404</v>
      </c>
      <c r="AK1246" t="s">
        <v>381</v>
      </c>
      <c r="AL1246" t="s">
        <v>7405</v>
      </c>
      <c r="AM1246" t="s">
        <v>380</v>
      </c>
      <c r="AN1246" t="s">
        <v>381</v>
      </c>
      <c r="AO1246" t="s">
        <v>382</v>
      </c>
      <c r="AP1246" s="18">
        <v>7.7095060000000005E-4</v>
      </c>
      <c r="AQ1246" t="s">
        <v>123</v>
      </c>
      <c r="AR1246" t="b">
        <f>ISNUMBER(SEARCH('Consulta Por Puntos Baloto'!$E$5,B1246,1))</f>
        <v>0</v>
      </c>
      <c r="AS1246">
        <f t="shared" si="38"/>
        <v>3</v>
      </c>
      <c r="AT1246" t="str">
        <f t="shared" si="39"/>
        <v>Punto 472</v>
      </c>
    </row>
    <row r="1247" spans="1:46">
      <c r="A1247" t="s">
        <v>7406</v>
      </c>
      <c r="B1247" t="s">
        <v>7407</v>
      </c>
      <c r="C1247" s="18">
        <v>58.685042186799997</v>
      </c>
      <c r="D1247" t="s">
        <v>4556</v>
      </c>
      <c r="E1247" t="s">
        <v>4557</v>
      </c>
      <c r="F1247" t="s">
        <v>4558</v>
      </c>
      <c r="G1247" s="18">
        <v>16.729775207399999</v>
      </c>
      <c r="H1247" t="s">
        <v>64</v>
      </c>
      <c r="I1247" t="s">
        <v>4560</v>
      </c>
      <c r="J1247" t="s">
        <v>4562</v>
      </c>
      <c r="K1247" s="18">
        <v>16.7214065125</v>
      </c>
      <c r="L1247" t="s">
        <v>64</v>
      </c>
      <c r="M1247" t="s">
        <v>4560</v>
      </c>
      <c r="N1247" t="s">
        <v>4562</v>
      </c>
      <c r="O1247" s="18">
        <v>16.0209614806</v>
      </c>
      <c r="P1247" t="s">
        <v>5857</v>
      </c>
      <c r="Q1247" t="s">
        <v>388</v>
      </c>
      <c r="R1247" t="s">
        <v>5858</v>
      </c>
      <c r="S1247" s="18">
        <v>248.7702798274</v>
      </c>
      <c r="T1247" t="s">
        <v>253</v>
      </c>
      <c r="U1247" t="s">
        <v>65</v>
      </c>
      <c r="V1247" t="s">
        <v>254</v>
      </c>
      <c r="W1247" s="18">
        <v>58.422195505099999</v>
      </c>
      <c r="X1247" t="s">
        <v>64</v>
      </c>
      <c r="Y1247" t="s">
        <v>4563</v>
      </c>
      <c r="Z1247" t="s">
        <v>4564</v>
      </c>
      <c r="AA1247" s="18">
        <v>15.805454301299999</v>
      </c>
      <c r="AB1247" t="s">
        <v>5859</v>
      </c>
      <c r="AC1247" t="s">
        <v>388</v>
      </c>
      <c r="AD1247" t="s">
        <v>5860</v>
      </c>
      <c r="AE1247" s="18">
        <v>0.1142120314</v>
      </c>
      <c r="AF1247" t="s">
        <v>7408</v>
      </c>
      <c r="AG1247" t="s">
        <v>7409</v>
      </c>
      <c r="AH1247" t="s">
        <v>7410</v>
      </c>
      <c r="AI1247" s="18">
        <v>7.1328205035999996</v>
      </c>
      <c r="AJ1247" t="s">
        <v>7411</v>
      </c>
      <c r="AK1247" t="s">
        <v>7412</v>
      </c>
      <c r="AL1247" t="s">
        <v>7413</v>
      </c>
      <c r="AM1247" t="s">
        <v>7408</v>
      </c>
      <c r="AN1247" t="s">
        <v>7409</v>
      </c>
      <c r="AO1247" t="s">
        <v>7410</v>
      </c>
      <c r="AP1247" s="18">
        <v>0.1142120314</v>
      </c>
      <c r="AQ1247" t="s">
        <v>123</v>
      </c>
      <c r="AR1247" t="b">
        <f>ISNUMBER(SEARCH('Consulta Por Puntos Baloto'!$E$5,B1247,1))</f>
        <v>0</v>
      </c>
      <c r="AS1247">
        <f t="shared" si="38"/>
        <v>31</v>
      </c>
      <c r="AT1247" t="str">
        <f t="shared" si="39"/>
        <v>Punto pago</v>
      </c>
    </row>
    <row r="1248" spans="1:46">
      <c r="A1248" t="s">
        <v>7414</v>
      </c>
      <c r="B1248" t="s">
        <v>7415</v>
      </c>
      <c r="C1248" s="18">
        <v>16.274552141899999</v>
      </c>
      <c r="D1248" t="s">
        <v>4973</v>
      </c>
      <c r="E1248" t="s">
        <v>301</v>
      </c>
      <c r="F1248" t="s">
        <v>4974</v>
      </c>
      <c r="G1248" s="18">
        <v>16.120034010099999</v>
      </c>
      <c r="H1248" t="s">
        <v>300</v>
      </c>
      <c r="I1248" t="s">
        <v>294</v>
      </c>
      <c r="J1248" t="s">
        <v>4489</v>
      </c>
      <c r="K1248" s="18">
        <v>17.761914168899999</v>
      </c>
      <c r="L1248" t="s">
        <v>64</v>
      </c>
      <c r="M1248" t="s">
        <v>294</v>
      </c>
      <c r="N1248" t="s">
        <v>295</v>
      </c>
      <c r="O1248" s="18">
        <v>60.096170503499998</v>
      </c>
      <c r="P1248" t="s">
        <v>4516</v>
      </c>
      <c r="Q1248" t="s">
        <v>4517</v>
      </c>
      <c r="R1248" t="s">
        <v>4518</v>
      </c>
      <c r="S1248" s="18">
        <v>102.164909068</v>
      </c>
      <c r="T1248" t="s">
        <v>311</v>
      </c>
      <c r="U1248" t="s">
        <v>130</v>
      </c>
      <c r="V1248" t="s">
        <v>312</v>
      </c>
      <c r="W1248" s="18">
        <v>89.792410961200005</v>
      </c>
      <c r="X1248" t="s">
        <v>64</v>
      </c>
      <c r="Y1248" t="s">
        <v>313</v>
      </c>
      <c r="Z1248" t="s">
        <v>314</v>
      </c>
      <c r="AA1248" s="18">
        <v>16.048794556699999</v>
      </c>
      <c r="AB1248" t="s">
        <v>300</v>
      </c>
      <c r="AC1248" t="s">
        <v>301</v>
      </c>
      <c r="AD1248" t="s">
        <v>302</v>
      </c>
      <c r="AE1248" s="18">
        <v>8.4317834000000001E-3</v>
      </c>
      <c r="AF1248" t="s">
        <v>7416</v>
      </c>
      <c r="AG1248" t="s">
        <v>7417</v>
      </c>
      <c r="AH1248" t="s">
        <v>7418</v>
      </c>
      <c r="AI1248" s="18">
        <v>3.6960948885999998</v>
      </c>
      <c r="AJ1248" t="s">
        <v>7419</v>
      </c>
      <c r="AK1248" t="s">
        <v>7420</v>
      </c>
      <c r="AL1248" t="s">
        <v>7421</v>
      </c>
      <c r="AM1248" t="s">
        <v>7416</v>
      </c>
      <c r="AN1248" t="s">
        <v>7417</v>
      </c>
      <c r="AO1248" t="s">
        <v>7418</v>
      </c>
      <c r="AP1248" s="18">
        <v>8.4317834000000001E-3</v>
      </c>
      <c r="AQ1248" t="s">
        <v>123</v>
      </c>
      <c r="AR1248" t="b">
        <f>ISNUMBER(SEARCH('Consulta Por Puntos Baloto'!$E$5,B1248,1))</f>
        <v>0</v>
      </c>
      <c r="AS1248">
        <f t="shared" si="38"/>
        <v>31</v>
      </c>
      <c r="AT1248" t="str">
        <f t="shared" si="39"/>
        <v>Punto pago</v>
      </c>
    </row>
    <row r="1249" spans="1:46">
      <c r="A1249" t="s">
        <v>7422</v>
      </c>
      <c r="B1249" t="s">
        <v>7423</v>
      </c>
      <c r="C1249" s="18">
        <v>8.8170588600000002E-2</v>
      </c>
      <c r="D1249" t="s">
        <v>4084</v>
      </c>
      <c r="E1249" t="s">
        <v>4053</v>
      </c>
      <c r="F1249" t="s">
        <v>4085</v>
      </c>
      <c r="G1249" s="18">
        <v>1.6174143891999999</v>
      </c>
      <c r="H1249" t="s">
        <v>64</v>
      </c>
      <c r="I1249" t="s">
        <v>4055</v>
      </c>
      <c r="J1249" t="s">
        <v>4056</v>
      </c>
      <c r="K1249" s="18">
        <v>9.3364696832000007</v>
      </c>
      <c r="L1249" t="s">
        <v>64</v>
      </c>
      <c r="M1249" t="s">
        <v>223</v>
      </c>
      <c r="N1249" t="s">
        <v>4070</v>
      </c>
      <c r="O1249" s="18">
        <v>2.2096415267</v>
      </c>
      <c r="P1249" t="s">
        <v>4052</v>
      </c>
      <c r="Q1249" t="s">
        <v>4053</v>
      </c>
      <c r="R1249" t="s">
        <v>4054</v>
      </c>
      <c r="S1249" s="18">
        <v>17.947842475400002</v>
      </c>
      <c r="T1249" t="s">
        <v>227</v>
      </c>
      <c r="U1249" t="s">
        <v>228</v>
      </c>
      <c r="V1249" t="s">
        <v>229</v>
      </c>
      <c r="W1249" s="18">
        <v>1.6529734668</v>
      </c>
      <c r="X1249" t="s">
        <v>64</v>
      </c>
      <c r="Y1249" t="s">
        <v>4055</v>
      </c>
      <c r="Z1249" t="s">
        <v>4056</v>
      </c>
      <c r="AA1249" s="18">
        <v>8.3395614257999995</v>
      </c>
      <c r="AB1249" t="s">
        <v>4088</v>
      </c>
      <c r="AC1249" t="s">
        <v>220</v>
      </c>
      <c r="AD1249" t="s">
        <v>4089</v>
      </c>
      <c r="AE1249" s="18">
        <v>4.6837868999999997E-2</v>
      </c>
      <c r="AF1249" t="s">
        <v>7424</v>
      </c>
      <c r="AG1249" t="s">
        <v>4053</v>
      </c>
      <c r="AH1249" t="s">
        <v>7425</v>
      </c>
      <c r="AI1249" s="18">
        <v>0.12614120409999999</v>
      </c>
      <c r="AJ1249" t="s">
        <v>7426</v>
      </c>
      <c r="AK1249" t="s">
        <v>4053</v>
      </c>
      <c r="AL1249" t="s">
        <v>7427</v>
      </c>
      <c r="AM1249" t="s">
        <v>7424</v>
      </c>
      <c r="AN1249" t="s">
        <v>4053</v>
      </c>
      <c r="AO1249" t="s">
        <v>7425</v>
      </c>
      <c r="AP1249" s="18">
        <v>4.6837868999999997E-2</v>
      </c>
      <c r="AQ1249" t="s">
        <v>123</v>
      </c>
      <c r="AR1249" t="b">
        <f>ISNUMBER(SEARCH('Consulta Por Puntos Baloto'!$E$5,B1249,1))</f>
        <v>0</v>
      </c>
      <c r="AS1249">
        <f t="shared" si="38"/>
        <v>31</v>
      </c>
      <c r="AT1249" t="str">
        <f t="shared" si="39"/>
        <v>Punto pago</v>
      </c>
    </row>
    <row r="1250" spans="1:46">
      <c r="A1250" t="s">
        <v>7428</v>
      </c>
      <c r="B1250" t="s">
        <v>7429</v>
      </c>
      <c r="C1250" s="18">
        <v>14.6646482206</v>
      </c>
      <c r="D1250" t="s">
        <v>5048</v>
      </c>
      <c r="E1250" t="s">
        <v>5049</v>
      </c>
      <c r="F1250" t="s">
        <v>5050</v>
      </c>
      <c r="G1250" s="18">
        <v>22.342849057599999</v>
      </c>
      <c r="H1250" t="s">
        <v>64</v>
      </c>
      <c r="I1250" t="s">
        <v>4029</v>
      </c>
      <c r="J1250" t="s">
        <v>4030</v>
      </c>
      <c r="K1250" s="18">
        <v>22.366957524099998</v>
      </c>
      <c r="L1250" t="s">
        <v>64</v>
      </c>
      <c r="M1250" t="s">
        <v>4029</v>
      </c>
      <c r="N1250" t="s">
        <v>4030</v>
      </c>
      <c r="O1250" s="18">
        <v>74.613488509800007</v>
      </c>
      <c r="P1250" t="s">
        <v>4031</v>
      </c>
      <c r="Q1250" t="s">
        <v>4025</v>
      </c>
      <c r="R1250" t="s">
        <v>4032</v>
      </c>
      <c r="S1250" s="18">
        <v>100.8475567151</v>
      </c>
      <c r="T1250" t="s">
        <v>227</v>
      </c>
      <c r="U1250" t="s">
        <v>228</v>
      </c>
      <c r="V1250" t="s">
        <v>229</v>
      </c>
      <c r="W1250" s="18">
        <v>22.845019499500001</v>
      </c>
      <c r="X1250" t="s">
        <v>4103</v>
      </c>
      <c r="Y1250" t="s">
        <v>4029</v>
      </c>
      <c r="Z1250" t="s">
        <v>4104</v>
      </c>
      <c r="AA1250" s="18">
        <v>22.648832953100001</v>
      </c>
      <c r="AB1250" s="19" t="s">
        <v>4105</v>
      </c>
      <c r="AC1250" t="s">
        <v>4106</v>
      </c>
      <c r="AD1250" t="s">
        <v>4107</v>
      </c>
      <c r="AE1250" s="18">
        <v>9.9776443999999992E-3</v>
      </c>
      <c r="AF1250" t="s">
        <v>7014</v>
      </c>
      <c r="AG1250" t="s">
        <v>7015</v>
      </c>
      <c r="AH1250" t="s">
        <v>7016</v>
      </c>
      <c r="AI1250" s="18">
        <v>0.12901184060000001</v>
      </c>
      <c r="AJ1250" t="s">
        <v>7017</v>
      </c>
      <c r="AK1250" t="s">
        <v>7015</v>
      </c>
      <c r="AL1250" t="s">
        <v>7018</v>
      </c>
      <c r="AM1250" t="s">
        <v>7014</v>
      </c>
      <c r="AN1250" t="s">
        <v>7015</v>
      </c>
      <c r="AO1250" t="s">
        <v>7016</v>
      </c>
      <c r="AP1250" s="18">
        <v>9.9776443999999992E-3</v>
      </c>
      <c r="AQ1250" t="s">
        <v>123</v>
      </c>
      <c r="AR1250" t="b">
        <f>ISNUMBER(SEARCH('Consulta Por Puntos Baloto'!$E$5,B1250,1))</f>
        <v>0</v>
      </c>
      <c r="AS1250">
        <f t="shared" si="38"/>
        <v>31</v>
      </c>
      <c r="AT1250" t="str">
        <f t="shared" si="39"/>
        <v>Punto pago</v>
      </c>
    </row>
    <row r="1251" spans="1:46">
      <c r="A1251" t="s">
        <v>7430</v>
      </c>
      <c r="B1251" t="s">
        <v>7431</v>
      </c>
      <c r="C1251" s="18">
        <v>0.24051375920000001</v>
      </c>
      <c r="D1251" t="s">
        <v>4973</v>
      </c>
      <c r="E1251" t="s">
        <v>301</v>
      </c>
      <c r="F1251" t="s">
        <v>4974</v>
      </c>
      <c r="G1251" s="18">
        <v>0.22617046260000001</v>
      </c>
      <c r="H1251" t="s">
        <v>300</v>
      </c>
      <c r="I1251" t="s">
        <v>294</v>
      </c>
      <c r="J1251" t="s">
        <v>4489</v>
      </c>
      <c r="K1251" s="18">
        <v>2.1371193979999998</v>
      </c>
      <c r="L1251" t="s">
        <v>64</v>
      </c>
      <c r="M1251" t="s">
        <v>294</v>
      </c>
      <c r="N1251" t="s">
        <v>295</v>
      </c>
      <c r="O1251" s="18">
        <v>49.551334599800001</v>
      </c>
      <c r="P1251" t="s">
        <v>296</v>
      </c>
      <c r="Q1251" t="s">
        <v>297</v>
      </c>
      <c r="R1251" t="s">
        <v>298</v>
      </c>
      <c r="S1251" s="18">
        <v>113.7630915571</v>
      </c>
      <c r="T1251" t="s">
        <v>311</v>
      </c>
      <c r="U1251" t="s">
        <v>130</v>
      </c>
      <c r="V1251" t="s">
        <v>312</v>
      </c>
      <c r="W1251" s="18">
        <v>100.10018037330001</v>
      </c>
      <c r="X1251" t="s">
        <v>64</v>
      </c>
      <c r="Y1251" t="s">
        <v>313</v>
      </c>
      <c r="Z1251" t="s">
        <v>314</v>
      </c>
      <c r="AA1251" s="18">
        <v>0.2256355914</v>
      </c>
      <c r="AB1251" t="s">
        <v>300</v>
      </c>
      <c r="AC1251" t="s">
        <v>301</v>
      </c>
      <c r="AD1251" t="s">
        <v>302</v>
      </c>
      <c r="AE1251" s="18">
        <v>5.7149854700000002E-2</v>
      </c>
      <c r="AF1251" t="s">
        <v>7432</v>
      </c>
      <c r="AG1251" t="s">
        <v>301</v>
      </c>
      <c r="AH1251" t="s">
        <v>7433</v>
      </c>
      <c r="AI1251" s="18">
        <v>0.2188412917</v>
      </c>
      <c r="AJ1251" t="s">
        <v>7434</v>
      </c>
      <c r="AK1251" t="s">
        <v>301</v>
      </c>
      <c r="AL1251" t="s">
        <v>7435</v>
      </c>
      <c r="AM1251" t="s">
        <v>7432</v>
      </c>
      <c r="AN1251" t="s">
        <v>301</v>
      </c>
      <c r="AO1251" t="s">
        <v>7433</v>
      </c>
      <c r="AP1251" s="18">
        <v>5.7149854700000002E-2</v>
      </c>
      <c r="AQ1251" t="s">
        <v>123</v>
      </c>
      <c r="AR1251" t="b">
        <f>ISNUMBER(SEARCH('Consulta Por Puntos Baloto'!$E$5,B1251,1))</f>
        <v>0</v>
      </c>
      <c r="AS1251">
        <f t="shared" si="38"/>
        <v>31</v>
      </c>
      <c r="AT1251" t="str">
        <f t="shared" si="39"/>
        <v>Punto pago</v>
      </c>
    </row>
    <row r="1252" spans="1:46">
      <c r="A1252" t="s">
        <v>7436</v>
      </c>
      <c r="B1252" t="s">
        <v>7437</v>
      </c>
      <c r="C1252" s="18">
        <v>1.9538845163</v>
      </c>
      <c r="D1252" t="s">
        <v>2585</v>
      </c>
      <c r="E1252" t="s">
        <v>128</v>
      </c>
      <c r="F1252" t="s">
        <v>2586</v>
      </c>
      <c r="G1252" s="18">
        <v>0.1368012522</v>
      </c>
      <c r="H1252" t="s">
        <v>2590</v>
      </c>
      <c r="I1252" t="s">
        <v>130</v>
      </c>
      <c r="J1252" t="s">
        <v>2591</v>
      </c>
      <c r="K1252" s="18">
        <v>0.6653298581</v>
      </c>
      <c r="L1252" t="s">
        <v>2447</v>
      </c>
      <c r="M1252" t="s">
        <v>130</v>
      </c>
      <c r="N1252" t="s">
        <v>2448</v>
      </c>
      <c r="O1252" s="18">
        <v>0.1921618621</v>
      </c>
      <c r="P1252" t="s">
        <v>2746</v>
      </c>
      <c r="Q1252" t="s">
        <v>134</v>
      </c>
      <c r="R1252" t="s">
        <v>2747</v>
      </c>
      <c r="S1252" s="18">
        <v>1.4805102994999999</v>
      </c>
      <c r="T1252" t="s">
        <v>807</v>
      </c>
      <c r="U1252" t="s">
        <v>130</v>
      </c>
      <c r="V1252" t="s">
        <v>808</v>
      </c>
      <c r="W1252" s="18">
        <v>0.1368012522</v>
      </c>
      <c r="X1252" t="s">
        <v>2590</v>
      </c>
      <c r="Y1252" t="s">
        <v>130</v>
      </c>
      <c r="Z1252" t="s">
        <v>2591</v>
      </c>
      <c r="AA1252" s="18">
        <v>0.1368012522</v>
      </c>
      <c r="AB1252" t="s">
        <v>6560</v>
      </c>
      <c r="AC1252" t="s">
        <v>128</v>
      </c>
      <c r="AD1252" t="s">
        <v>6561</v>
      </c>
      <c r="AE1252" s="18">
        <v>0.13429557240000001</v>
      </c>
      <c r="AF1252" t="s">
        <v>7438</v>
      </c>
      <c r="AG1252" t="s">
        <v>143</v>
      </c>
      <c r="AH1252" t="s">
        <v>7439</v>
      </c>
      <c r="AI1252" s="18">
        <v>0.35224567769999998</v>
      </c>
      <c r="AJ1252" t="s">
        <v>7440</v>
      </c>
      <c r="AK1252" t="s">
        <v>134</v>
      </c>
      <c r="AL1252" t="s">
        <v>7441</v>
      </c>
      <c r="AM1252" t="s">
        <v>7438</v>
      </c>
      <c r="AN1252" t="s">
        <v>143</v>
      </c>
      <c r="AO1252" t="s">
        <v>7439</v>
      </c>
      <c r="AP1252" s="18">
        <v>0.13429557240000001</v>
      </c>
      <c r="AQ1252" t="s">
        <v>123</v>
      </c>
      <c r="AR1252" t="b">
        <f>ISNUMBER(SEARCH('Consulta Por Puntos Baloto'!$E$5,B1252,1))</f>
        <v>0</v>
      </c>
      <c r="AS1252">
        <f t="shared" si="38"/>
        <v>31</v>
      </c>
      <c r="AT1252" t="str">
        <f t="shared" si="39"/>
        <v>Punto pago</v>
      </c>
    </row>
    <row r="1253" spans="1:46">
      <c r="A1253" t="s">
        <v>7442</v>
      </c>
      <c r="B1253" t="s">
        <v>7443</v>
      </c>
      <c r="C1253" s="18">
        <v>2.3451559274</v>
      </c>
      <c r="D1253" t="s">
        <v>5239</v>
      </c>
      <c r="E1253" t="s">
        <v>62</v>
      </c>
      <c r="F1253" t="s">
        <v>5240</v>
      </c>
      <c r="G1253" s="18">
        <v>0.22405687799999999</v>
      </c>
      <c r="H1253" t="s">
        <v>64</v>
      </c>
      <c r="I1253" t="s">
        <v>65</v>
      </c>
      <c r="J1253" t="s">
        <v>4213</v>
      </c>
      <c r="K1253" s="18">
        <v>1.459654467</v>
      </c>
      <c r="L1253" t="s">
        <v>64</v>
      </c>
      <c r="M1253" t="s">
        <v>65</v>
      </c>
      <c r="N1253" t="s">
        <v>4212</v>
      </c>
      <c r="O1253" s="18">
        <v>3.4914702088</v>
      </c>
      <c r="P1253" t="s">
        <v>67</v>
      </c>
      <c r="Q1253" t="s">
        <v>62</v>
      </c>
      <c r="R1253" t="s">
        <v>68</v>
      </c>
      <c r="S1253" s="18">
        <v>1.9125494117999999</v>
      </c>
      <c r="T1253" t="s">
        <v>69</v>
      </c>
      <c r="U1253" t="s">
        <v>65</v>
      </c>
      <c r="V1253" t="s">
        <v>70</v>
      </c>
      <c r="W1253" s="18">
        <v>0.21997206359999999</v>
      </c>
      <c r="X1253" t="s">
        <v>64</v>
      </c>
      <c r="Y1253" t="s">
        <v>65</v>
      </c>
      <c r="Z1253" t="s">
        <v>4213</v>
      </c>
      <c r="AA1253" s="18">
        <v>1.9123263396000001</v>
      </c>
      <c r="AB1253" t="s">
        <v>4405</v>
      </c>
      <c r="AC1253" t="s">
        <v>62</v>
      </c>
      <c r="AD1253" t="s">
        <v>4406</v>
      </c>
      <c r="AE1253" s="18">
        <v>0.2389578671</v>
      </c>
      <c r="AF1253" t="s">
        <v>7444</v>
      </c>
      <c r="AG1253" t="s">
        <v>62</v>
      </c>
      <c r="AH1253" t="s">
        <v>7445</v>
      </c>
      <c r="AI1253" s="18">
        <v>1.47884535E-2</v>
      </c>
      <c r="AJ1253" t="s">
        <v>5342</v>
      </c>
      <c r="AK1253" t="s">
        <v>62</v>
      </c>
      <c r="AL1253" t="s">
        <v>5343</v>
      </c>
      <c r="AM1253" t="s">
        <v>5342</v>
      </c>
      <c r="AN1253" t="s">
        <v>62</v>
      </c>
      <c r="AO1253" t="s">
        <v>5343</v>
      </c>
      <c r="AP1253" s="18">
        <v>1.47884535E-2</v>
      </c>
      <c r="AQ1253" t="s">
        <v>123</v>
      </c>
      <c r="AR1253" t="b">
        <f>ISNUMBER(SEARCH('Consulta Por Puntos Baloto'!$E$5,B1253,1))</f>
        <v>0</v>
      </c>
      <c r="AS1253">
        <f t="shared" si="38"/>
        <v>35</v>
      </c>
      <c r="AT1253" t="str">
        <f t="shared" si="39"/>
        <v>Punto red</v>
      </c>
    </row>
    <row r="1254" spans="1:46">
      <c r="A1254" t="s">
        <v>7446</v>
      </c>
      <c r="B1254" t="s">
        <v>7447</v>
      </c>
      <c r="C1254" s="18">
        <v>0.1675703412</v>
      </c>
      <c r="D1254" t="s">
        <v>4302</v>
      </c>
      <c r="E1254" t="s">
        <v>3972</v>
      </c>
      <c r="F1254" t="s">
        <v>4303</v>
      </c>
      <c r="G1254" s="18">
        <v>0.26529382930000001</v>
      </c>
      <c r="H1254" t="s">
        <v>3981</v>
      </c>
      <c r="I1254" t="s">
        <v>3974</v>
      </c>
      <c r="J1254" t="s">
        <v>7448</v>
      </c>
      <c r="K1254" s="18">
        <v>1.0953359651000001</v>
      </c>
      <c r="L1254" t="s">
        <v>64</v>
      </c>
      <c r="M1254" t="s">
        <v>3974</v>
      </c>
      <c r="N1254" t="s">
        <v>4304</v>
      </c>
      <c r="O1254" s="18">
        <v>2.6642692434000002</v>
      </c>
      <c r="P1254" t="s">
        <v>4305</v>
      </c>
      <c r="Q1254" t="s">
        <v>3972</v>
      </c>
      <c r="R1254" t="s">
        <v>4306</v>
      </c>
      <c r="S1254" s="18">
        <v>464.22615570430003</v>
      </c>
      <c r="T1254" t="s">
        <v>85</v>
      </c>
      <c r="U1254" t="s">
        <v>86</v>
      </c>
      <c r="V1254" t="s">
        <v>87</v>
      </c>
      <c r="W1254" s="18">
        <v>4.6240197885000001</v>
      </c>
      <c r="X1254" t="s">
        <v>3979</v>
      </c>
      <c r="Y1254" t="s">
        <v>3974</v>
      </c>
      <c r="Z1254" t="s">
        <v>3980</v>
      </c>
      <c r="AA1254" s="18">
        <v>0.26529382930000001</v>
      </c>
      <c r="AB1254" t="s">
        <v>3981</v>
      </c>
      <c r="AC1254" t="s">
        <v>3972</v>
      </c>
      <c r="AD1254" t="s">
        <v>3982</v>
      </c>
      <c r="AE1254" s="18">
        <v>4.7509598299999997E-2</v>
      </c>
      <c r="AF1254" t="s">
        <v>7449</v>
      </c>
      <c r="AG1254" t="s">
        <v>3972</v>
      </c>
      <c r="AH1254" t="s">
        <v>7450</v>
      </c>
      <c r="AI1254" s="18">
        <v>0.26218316580000001</v>
      </c>
      <c r="AJ1254" t="s">
        <v>7451</v>
      </c>
      <c r="AK1254" t="s">
        <v>3972</v>
      </c>
      <c r="AL1254" t="s">
        <v>7452</v>
      </c>
      <c r="AM1254" t="s">
        <v>7449</v>
      </c>
      <c r="AN1254" t="s">
        <v>3972</v>
      </c>
      <c r="AO1254" t="s">
        <v>7450</v>
      </c>
      <c r="AP1254" s="18">
        <v>4.7509598299999997E-2</v>
      </c>
      <c r="AQ1254" t="e">
        <v>#N/A</v>
      </c>
      <c r="AR1254" t="b">
        <f>ISNUMBER(SEARCH('Consulta Por Puntos Baloto'!$E$5,B1254,1))</f>
        <v>0</v>
      </c>
      <c r="AS1254">
        <f t="shared" si="38"/>
        <v>31</v>
      </c>
      <c r="AT1254" t="str">
        <f t="shared" si="39"/>
        <v>Punto pago</v>
      </c>
    </row>
    <row r="1255" spans="1:46">
      <c r="A1255" t="s">
        <v>7453</v>
      </c>
      <c r="B1255" t="s">
        <v>7454</v>
      </c>
      <c r="C1255" s="18">
        <v>2.3630809817</v>
      </c>
      <c r="D1255" t="s">
        <v>526</v>
      </c>
      <c r="E1255" t="s">
        <v>128</v>
      </c>
      <c r="F1255" t="s">
        <v>527</v>
      </c>
      <c r="G1255" s="18">
        <v>0.1411235193</v>
      </c>
      <c r="H1255" t="s">
        <v>64</v>
      </c>
      <c r="I1255" t="s">
        <v>130</v>
      </c>
      <c r="J1255" t="s">
        <v>1752</v>
      </c>
      <c r="K1255" s="18">
        <v>0.1828189774</v>
      </c>
      <c r="L1255" t="s">
        <v>64</v>
      </c>
      <c r="M1255" t="s">
        <v>130</v>
      </c>
      <c r="N1255" t="s">
        <v>529</v>
      </c>
      <c r="O1255" s="18">
        <v>1.231020784</v>
      </c>
      <c r="P1255" t="s">
        <v>1300</v>
      </c>
      <c r="Q1255" t="s">
        <v>134</v>
      </c>
      <c r="R1255" t="s">
        <v>1301</v>
      </c>
      <c r="S1255" s="18">
        <v>3.8682044957000001</v>
      </c>
      <c r="T1255" t="s">
        <v>496</v>
      </c>
      <c r="U1255" t="s">
        <v>130</v>
      </c>
      <c r="V1255" t="s">
        <v>497</v>
      </c>
      <c r="W1255" s="18">
        <v>2.5464979845000002</v>
      </c>
      <c r="X1255" t="s">
        <v>64</v>
      </c>
      <c r="Y1255" t="s">
        <v>130</v>
      </c>
      <c r="Z1255" t="s">
        <v>532</v>
      </c>
      <c r="AA1255" s="18">
        <v>2.4659717534999999</v>
      </c>
      <c r="AB1255" t="s">
        <v>533</v>
      </c>
      <c r="AC1255" t="s">
        <v>128</v>
      </c>
      <c r="AD1255" t="s">
        <v>534</v>
      </c>
      <c r="AE1255" s="18">
        <v>0.20742559499999999</v>
      </c>
      <c r="AF1255" t="s">
        <v>2481</v>
      </c>
      <c r="AG1255" t="s">
        <v>143</v>
      </c>
      <c r="AH1255" t="s">
        <v>2482</v>
      </c>
      <c r="AI1255" s="18">
        <v>0.1281183941</v>
      </c>
      <c r="AJ1255" t="s">
        <v>2483</v>
      </c>
      <c r="AK1255" t="s">
        <v>134</v>
      </c>
      <c r="AL1255" t="s">
        <v>2484</v>
      </c>
      <c r="AM1255" t="s">
        <v>2483</v>
      </c>
      <c r="AN1255" t="s">
        <v>134</v>
      </c>
      <c r="AO1255" t="s">
        <v>2484</v>
      </c>
      <c r="AP1255" s="18">
        <v>0.1281183941</v>
      </c>
      <c r="AQ1255" t="s">
        <v>123</v>
      </c>
      <c r="AR1255" t="b">
        <f>ISNUMBER(SEARCH('Consulta Por Puntos Baloto'!$E$5,B1255,1))</f>
        <v>0</v>
      </c>
      <c r="AS1255">
        <f t="shared" si="38"/>
        <v>35</v>
      </c>
      <c r="AT1255" t="str">
        <f t="shared" si="39"/>
        <v>Punto red</v>
      </c>
    </row>
    <row r="1256" spans="1:46">
      <c r="A1256" t="s">
        <v>7455</v>
      </c>
      <c r="B1256" t="s">
        <v>7456</v>
      </c>
      <c r="C1256" s="18">
        <v>8.290753746</v>
      </c>
      <c r="D1256" t="s">
        <v>5029</v>
      </c>
      <c r="E1256" t="s">
        <v>5030</v>
      </c>
      <c r="F1256" t="s">
        <v>5031</v>
      </c>
      <c r="G1256" s="18">
        <v>76.150363869700001</v>
      </c>
      <c r="H1256" t="s">
        <v>64</v>
      </c>
      <c r="I1256" t="s">
        <v>3998</v>
      </c>
      <c r="J1256" t="s">
        <v>5834</v>
      </c>
      <c r="K1256" s="18">
        <v>80.614770098899996</v>
      </c>
      <c r="L1256" t="s">
        <v>64</v>
      </c>
      <c r="M1256" t="s">
        <v>3974</v>
      </c>
      <c r="N1256" t="s">
        <v>3976</v>
      </c>
      <c r="O1256" s="18">
        <v>79.328639206700004</v>
      </c>
      <c r="P1256" t="s">
        <v>5835</v>
      </c>
      <c r="Q1256" t="s">
        <v>5832</v>
      </c>
      <c r="R1256" t="s">
        <v>5836</v>
      </c>
      <c r="S1256" s="18">
        <v>392.901824578</v>
      </c>
      <c r="T1256" t="s">
        <v>85</v>
      </c>
      <c r="U1256" t="s">
        <v>86</v>
      </c>
      <c r="V1256" t="s">
        <v>87</v>
      </c>
      <c r="W1256" s="18">
        <v>79.404946311100005</v>
      </c>
      <c r="X1256" t="s">
        <v>64</v>
      </c>
      <c r="Y1256" t="s">
        <v>3998</v>
      </c>
      <c r="Z1256" t="s">
        <v>3999</v>
      </c>
      <c r="AA1256" s="18">
        <v>80.761549578200004</v>
      </c>
      <c r="AB1256" s="19" t="s">
        <v>5837</v>
      </c>
      <c r="AC1256" t="s">
        <v>5832</v>
      </c>
      <c r="AD1256" t="s">
        <v>5838</v>
      </c>
      <c r="AE1256" s="18">
        <v>7.2599600000000002E-5</v>
      </c>
      <c r="AF1256" t="s">
        <v>7457</v>
      </c>
      <c r="AG1256" t="s">
        <v>7458</v>
      </c>
      <c r="AH1256" t="s">
        <v>7459</v>
      </c>
      <c r="AI1256" s="18">
        <v>8.9238490500000003E-2</v>
      </c>
      <c r="AJ1256" t="s">
        <v>7460</v>
      </c>
      <c r="AK1256" t="s">
        <v>7461</v>
      </c>
      <c r="AL1256" t="s">
        <v>7462</v>
      </c>
      <c r="AM1256" t="s">
        <v>7457</v>
      </c>
      <c r="AN1256" t="s">
        <v>7458</v>
      </c>
      <c r="AO1256" t="s">
        <v>7459</v>
      </c>
      <c r="AP1256" s="18">
        <v>7.2599600000000002E-5</v>
      </c>
      <c r="AQ1256" t="s">
        <v>123</v>
      </c>
      <c r="AR1256" t="b">
        <f>ISNUMBER(SEARCH('Consulta Por Puntos Baloto'!$E$5,B1256,1))</f>
        <v>0</v>
      </c>
      <c r="AS1256">
        <f t="shared" si="38"/>
        <v>31</v>
      </c>
      <c r="AT1256" t="str">
        <f t="shared" si="39"/>
        <v>Punto pago</v>
      </c>
    </row>
    <row r="1257" spans="1:46">
      <c r="A1257" t="s">
        <v>7463</v>
      </c>
      <c r="B1257" t="s">
        <v>7464</v>
      </c>
      <c r="C1257" s="18">
        <v>31.742686691900001</v>
      </c>
      <c r="D1257" t="s">
        <v>4247</v>
      </c>
      <c r="E1257" t="s">
        <v>4248</v>
      </c>
      <c r="F1257" t="s">
        <v>4249</v>
      </c>
      <c r="G1257" s="18">
        <v>32.554719738999999</v>
      </c>
      <c r="H1257" t="s">
        <v>64</v>
      </c>
      <c r="I1257" t="s">
        <v>4073</v>
      </c>
      <c r="J1257" t="s">
        <v>4074</v>
      </c>
      <c r="K1257" s="18">
        <v>129.0170478773</v>
      </c>
      <c r="L1257" t="s">
        <v>64</v>
      </c>
      <c r="M1257" t="s">
        <v>4250</v>
      </c>
      <c r="N1257" t="s">
        <v>4251</v>
      </c>
      <c r="O1257" s="18">
        <v>60.227612508999997</v>
      </c>
      <c r="P1257" t="s">
        <v>4071</v>
      </c>
      <c r="Q1257" t="s">
        <v>4066</v>
      </c>
      <c r="R1257" t="s">
        <v>4072</v>
      </c>
      <c r="S1257" s="18">
        <v>338.93213730690002</v>
      </c>
      <c r="T1257" t="s">
        <v>227</v>
      </c>
      <c r="U1257" t="s">
        <v>228</v>
      </c>
      <c r="V1257" t="s">
        <v>229</v>
      </c>
      <c r="W1257" s="18">
        <v>32.632066326199997</v>
      </c>
      <c r="X1257" t="s">
        <v>64</v>
      </c>
      <c r="Y1257" t="s">
        <v>4073</v>
      </c>
      <c r="Z1257" t="s">
        <v>4074</v>
      </c>
      <c r="AA1257" s="18">
        <v>56.988006537499999</v>
      </c>
      <c r="AB1257" t="s">
        <v>4252</v>
      </c>
      <c r="AC1257" t="s">
        <v>4066</v>
      </c>
      <c r="AD1257" t="s">
        <v>4253</v>
      </c>
      <c r="AE1257" s="18">
        <v>2.8398073999999999E-3</v>
      </c>
      <c r="AF1257" t="s">
        <v>7465</v>
      </c>
      <c r="AG1257" t="s">
        <v>7466</v>
      </c>
      <c r="AH1257" t="s">
        <v>7467</v>
      </c>
      <c r="AI1257" s="18">
        <v>7.5595210299999993E-2</v>
      </c>
      <c r="AJ1257" t="s">
        <v>6430</v>
      </c>
      <c r="AK1257" t="s">
        <v>7466</v>
      </c>
      <c r="AL1257" t="s">
        <v>7468</v>
      </c>
      <c r="AM1257" t="s">
        <v>7465</v>
      </c>
      <c r="AN1257" t="s">
        <v>7466</v>
      </c>
      <c r="AO1257" t="s">
        <v>7467</v>
      </c>
      <c r="AP1257" s="18">
        <v>2.8398073999999999E-3</v>
      </c>
      <c r="AQ1257" t="s">
        <v>123</v>
      </c>
      <c r="AR1257" t="b">
        <f>ISNUMBER(SEARCH('Consulta Por Puntos Baloto'!$E$5,B1257,1))</f>
        <v>0</v>
      </c>
      <c r="AS1257">
        <f t="shared" si="38"/>
        <v>31</v>
      </c>
      <c r="AT1257" t="str">
        <f t="shared" si="39"/>
        <v>Punto pago</v>
      </c>
    </row>
    <row r="1258" spans="1:46">
      <c r="A1258" t="s">
        <v>7469</v>
      </c>
      <c r="B1258" t="s">
        <v>7470</v>
      </c>
      <c r="C1258" s="18">
        <v>1.0494861249</v>
      </c>
      <c r="D1258" t="s">
        <v>4144</v>
      </c>
      <c r="E1258" t="s">
        <v>4035</v>
      </c>
      <c r="F1258" t="s">
        <v>4145</v>
      </c>
      <c r="G1258" s="18">
        <v>0.42586707400000001</v>
      </c>
      <c r="H1258" t="s">
        <v>64</v>
      </c>
      <c r="I1258" t="s">
        <v>4146</v>
      </c>
      <c r="J1258" t="s">
        <v>7471</v>
      </c>
      <c r="K1258" s="18">
        <v>34.9557040388</v>
      </c>
      <c r="L1258" t="s">
        <v>64</v>
      </c>
      <c r="M1258" t="s">
        <v>4029</v>
      </c>
      <c r="N1258" t="s">
        <v>4030</v>
      </c>
      <c r="O1258" s="18">
        <v>25.684281166200002</v>
      </c>
      <c r="P1258" t="s">
        <v>4031</v>
      </c>
      <c r="Q1258" t="s">
        <v>4025</v>
      </c>
      <c r="R1258" t="s">
        <v>4032</v>
      </c>
      <c r="S1258" s="18">
        <v>151.74104992100001</v>
      </c>
      <c r="T1258" t="s">
        <v>227</v>
      </c>
      <c r="U1258" t="s">
        <v>228</v>
      </c>
      <c r="V1258" t="s">
        <v>229</v>
      </c>
      <c r="W1258" s="18">
        <v>0.50618231219999998</v>
      </c>
      <c r="X1258" t="s">
        <v>4897</v>
      </c>
      <c r="Y1258" t="s">
        <v>4146</v>
      </c>
      <c r="Z1258" t="s">
        <v>4898</v>
      </c>
      <c r="AA1258" s="18">
        <v>0.48930965170000001</v>
      </c>
      <c r="AB1258" t="s">
        <v>4895</v>
      </c>
      <c r="AC1258" t="s">
        <v>4035</v>
      </c>
      <c r="AD1258" t="s">
        <v>7472</v>
      </c>
      <c r="AE1258" s="18">
        <v>0.1361192142</v>
      </c>
      <c r="AF1258" t="s">
        <v>7473</v>
      </c>
      <c r="AG1258" t="s">
        <v>4035</v>
      </c>
      <c r="AH1258" t="s">
        <v>7474</v>
      </c>
      <c r="AI1258" s="18">
        <v>0.46236194400000002</v>
      </c>
      <c r="AJ1258" t="s">
        <v>349</v>
      </c>
      <c r="AK1258" t="s">
        <v>4035</v>
      </c>
      <c r="AL1258" t="s">
        <v>7475</v>
      </c>
      <c r="AM1258" t="s">
        <v>7473</v>
      </c>
      <c r="AN1258" t="s">
        <v>4035</v>
      </c>
      <c r="AO1258" t="s">
        <v>7474</v>
      </c>
      <c r="AP1258" s="18">
        <v>0.1361192142</v>
      </c>
      <c r="AQ1258" t="s">
        <v>123</v>
      </c>
      <c r="AR1258" t="b">
        <f>ISNUMBER(SEARCH('Consulta Por Puntos Baloto'!$E$5,B1258,1))</f>
        <v>0</v>
      </c>
      <c r="AS1258">
        <f t="shared" si="38"/>
        <v>31</v>
      </c>
      <c r="AT1258" t="str">
        <f t="shared" si="39"/>
        <v>Punto pago</v>
      </c>
    </row>
    <row r="1259" spans="1:46">
      <c r="A1259" t="s">
        <v>7476</v>
      </c>
      <c r="B1259" t="s">
        <v>7477</v>
      </c>
      <c r="C1259" s="18">
        <v>0.50443067470000003</v>
      </c>
      <c r="D1259" t="s">
        <v>4260</v>
      </c>
      <c r="E1259" t="s">
        <v>4261</v>
      </c>
      <c r="F1259" t="s">
        <v>4262</v>
      </c>
      <c r="G1259" s="18">
        <v>0.2219813561</v>
      </c>
      <c r="H1259" t="s">
        <v>4267</v>
      </c>
      <c r="I1259" t="s">
        <v>4250</v>
      </c>
      <c r="J1259" t="s">
        <v>4268</v>
      </c>
      <c r="K1259" s="18">
        <v>7.3908688412999997</v>
      </c>
      <c r="L1259" t="s">
        <v>64</v>
      </c>
      <c r="M1259" t="s">
        <v>4250</v>
      </c>
      <c r="N1259" t="s">
        <v>4264</v>
      </c>
      <c r="O1259" s="18">
        <v>101.714024122</v>
      </c>
      <c r="P1259" t="s">
        <v>4265</v>
      </c>
      <c r="Q1259" t="s">
        <v>3972</v>
      </c>
      <c r="R1259" t="s">
        <v>4266</v>
      </c>
      <c r="S1259" s="18">
        <v>452.01182776100001</v>
      </c>
      <c r="T1259" t="s">
        <v>85</v>
      </c>
      <c r="U1259" t="s">
        <v>86</v>
      </c>
      <c r="V1259" t="s">
        <v>87</v>
      </c>
      <c r="W1259" s="18">
        <v>0.23303064109999999</v>
      </c>
      <c r="X1259" t="s">
        <v>4267</v>
      </c>
      <c r="Y1259" t="s">
        <v>4250</v>
      </c>
      <c r="Z1259" t="s">
        <v>4268</v>
      </c>
      <c r="AA1259" s="18">
        <v>0.228878421</v>
      </c>
      <c r="AB1259" s="19" t="s">
        <v>4267</v>
      </c>
      <c r="AC1259" t="s">
        <v>4261</v>
      </c>
      <c r="AD1259" t="s">
        <v>7478</v>
      </c>
      <c r="AE1259" s="18">
        <v>1.8810244250000001</v>
      </c>
      <c r="AF1259" t="s">
        <v>6098</v>
      </c>
      <c r="AG1259" t="s">
        <v>4261</v>
      </c>
      <c r="AH1259" t="s">
        <v>6099</v>
      </c>
      <c r="AI1259" s="18">
        <v>0.34350308610000002</v>
      </c>
      <c r="AJ1259" t="s">
        <v>7479</v>
      </c>
      <c r="AK1259" t="s">
        <v>4261</v>
      </c>
      <c r="AL1259" t="s">
        <v>7480</v>
      </c>
      <c r="AM1259" t="s">
        <v>4267</v>
      </c>
      <c r="AN1259" t="s">
        <v>4250</v>
      </c>
      <c r="AO1259" t="s">
        <v>4268</v>
      </c>
      <c r="AP1259" s="18">
        <v>0.2219813561</v>
      </c>
      <c r="AQ1259" t="e">
        <v>#N/A</v>
      </c>
      <c r="AR1259" t="b">
        <f>ISNUMBER(SEARCH('Consulta Por Puntos Baloto'!$E$5,B1259,1))</f>
        <v>0</v>
      </c>
      <c r="AS1259">
        <f t="shared" si="38"/>
        <v>7</v>
      </c>
      <c r="AT1259" t="str">
        <f t="shared" si="39"/>
        <v>Cajero automático</v>
      </c>
    </row>
    <row r="1260" spans="1:46">
      <c r="A1260" t="s">
        <v>7481</v>
      </c>
      <c r="B1260" t="s">
        <v>7482</v>
      </c>
      <c r="C1260" s="18">
        <v>6.1920214300999996</v>
      </c>
      <c r="D1260" t="s">
        <v>526</v>
      </c>
      <c r="E1260" t="s">
        <v>128</v>
      </c>
      <c r="F1260" t="s">
        <v>527</v>
      </c>
      <c r="G1260" s="18">
        <v>0.47901953050000001</v>
      </c>
      <c r="H1260" t="s">
        <v>64</v>
      </c>
      <c r="I1260" t="s">
        <v>130</v>
      </c>
      <c r="J1260" t="s">
        <v>543</v>
      </c>
      <c r="K1260" s="18">
        <v>2.0527289495000001</v>
      </c>
      <c r="L1260" t="s">
        <v>64</v>
      </c>
      <c r="M1260" t="s">
        <v>130</v>
      </c>
      <c r="N1260" t="s">
        <v>512</v>
      </c>
      <c r="O1260" s="18">
        <v>4.1652948327999999</v>
      </c>
      <c r="P1260" t="s">
        <v>530</v>
      </c>
      <c r="Q1260" t="s">
        <v>134</v>
      </c>
      <c r="R1260" t="s">
        <v>531</v>
      </c>
      <c r="S1260" s="18">
        <v>3.1743323387000002</v>
      </c>
      <c r="T1260" t="s">
        <v>515</v>
      </c>
      <c r="U1260" t="s">
        <v>130</v>
      </c>
      <c r="V1260" t="s">
        <v>516</v>
      </c>
      <c r="W1260" s="18">
        <v>1.5519905826</v>
      </c>
      <c r="X1260" t="s">
        <v>64</v>
      </c>
      <c r="Y1260" t="s">
        <v>130</v>
      </c>
      <c r="Z1260" t="s">
        <v>517</v>
      </c>
      <c r="AA1260" s="18">
        <v>3.0286269806999999</v>
      </c>
      <c r="AB1260" t="s">
        <v>533</v>
      </c>
      <c r="AC1260" t="s">
        <v>128</v>
      </c>
      <c r="AD1260" t="s">
        <v>534</v>
      </c>
      <c r="AE1260" s="18">
        <v>0.49926955159999997</v>
      </c>
      <c r="AF1260" t="s">
        <v>544</v>
      </c>
      <c r="AG1260" t="s">
        <v>143</v>
      </c>
      <c r="AH1260" t="s">
        <v>545</v>
      </c>
      <c r="AI1260" s="18">
        <v>0.31358432050000001</v>
      </c>
      <c r="AJ1260" t="s">
        <v>7483</v>
      </c>
      <c r="AK1260" t="s">
        <v>134</v>
      </c>
      <c r="AL1260" t="s">
        <v>7484</v>
      </c>
      <c r="AM1260" t="s">
        <v>7483</v>
      </c>
      <c r="AN1260" t="s">
        <v>134</v>
      </c>
      <c r="AO1260" t="s">
        <v>7484</v>
      </c>
      <c r="AP1260" s="18">
        <v>0.31358432050000001</v>
      </c>
      <c r="AQ1260" t="s">
        <v>123</v>
      </c>
      <c r="AR1260" t="b">
        <f>ISNUMBER(SEARCH('Consulta Por Puntos Baloto'!$E$5,B1260,1))</f>
        <v>0</v>
      </c>
      <c r="AS1260">
        <f t="shared" si="38"/>
        <v>35</v>
      </c>
      <c r="AT1260" t="str">
        <f t="shared" si="39"/>
        <v>Punto red</v>
      </c>
    </row>
    <row r="1261" spans="1:46">
      <c r="A1261" t="s">
        <v>7485</v>
      </c>
      <c r="B1261" t="s">
        <v>7486</v>
      </c>
      <c r="C1261" s="18">
        <v>1.0850184330999999</v>
      </c>
      <c r="D1261" t="s">
        <v>4401</v>
      </c>
      <c r="E1261" t="s">
        <v>62</v>
      </c>
      <c r="F1261" t="s">
        <v>4402</v>
      </c>
      <c r="G1261" s="18">
        <v>1.0970949279</v>
      </c>
      <c r="H1261" t="s">
        <v>64</v>
      </c>
      <c r="I1261" t="s">
        <v>65</v>
      </c>
      <c r="J1261" t="s">
        <v>70</v>
      </c>
      <c r="K1261" s="18">
        <v>1.1026819375000001</v>
      </c>
      <c r="L1261" t="s">
        <v>4403</v>
      </c>
      <c r="M1261" t="s">
        <v>65</v>
      </c>
      <c r="N1261" t="s">
        <v>4404</v>
      </c>
      <c r="O1261" s="18">
        <v>5.4456380543999998</v>
      </c>
      <c r="P1261" t="s">
        <v>67</v>
      </c>
      <c r="Q1261" t="s">
        <v>62</v>
      </c>
      <c r="R1261" t="s">
        <v>68</v>
      </c>
      <c r="S1261" s="18">
        <v>1.1141717360000001</v>
      </c>
      <c r="T1261" t="s">
        <v>69</v>
      </c>
      <c r="U1261" t="s">
        <v>65</v>
      </c>
      <c r="V1261" t="s">
        <v>70</v>
      </c>
      <c r="W1261" s="18">
        <v>3.1005380227999999</v>
      </c>
      <c r="X1261" t="s">
        <v>64</v>
      </c>
      <c r="Y1261" t="s">
        <v>65</v>
      </c>
      <c r="Z1261" t="s">
        <v>4213</v>
      </c>
      <c r="AA1261" s="18">
        <v>1.0963622874000001</v>
      </c>
      <c r="AB1261" s="19" t="s">
        <v>266</v>
      </c>
      <c r="AC1261" t="s">
        <v>62</v>
      </c>
      <c r="AD1261" t="s">
        <v>7487</v>
      </c>
      <c r="AE1261" s="18">
        <v>6.3000000000000002E-9</v>
      </c>
      <c r="AF1261" t="s">
        <v>7488</v>
      </c>
      <c r="AG1261" t="s">
        <v>62</v>
      </c>
      <c r="AH1261" t="s">
        <v>7489</v>
      </c>
      <c r="AI1261" s="18">
        <v>0.62742249149999996</v>
      </c>
      <c r="AJ1261" t="s">
        <v>7490</v>
      </c>
      <c r="AK1261" t="s">
        <v>62</v>
      </c>
      <c r="AL1261" t="s">
        <v>7491</v>
      </c>
      <c r="AM1261" t="s">
        <v>7488</v>
      </c>
      <c r="AN1261" t="s">
        <v>62</v>
      </c>
      <c r="AO1261" t="s">
        <v>7489</v>
      </c>
      <c r="AP1261" s="18">
        <v>6.3000000000000002E-9</v>
      </c>
      <c r="AQ1261" t="s">
        <v>123</v>
      </c>
      <c r="AR1261" t="b">
        <f>ISNUMBER(SEARCH('Consulta Por Puntos Baloto'!$E$5,B1261,1))</f>
        <v>0</v>
      </c>
      <c r="AS1261">
        <f t="shared" si="38"/>
        <v>31</v>
      </c>
      <c r="AT1261" t="str">
        <f t="shared" si="39"/>
        <v>Punto pago</v>
      </c>
    </row>
    <row r="1262" spans="1:46">
      <c r="A1262" t="s">
        <v>7492</v>
      </c>
      <c r="B1262" t="s">
        <v>7493</v>
      </c>
      <c r="C1262" s="18">
        <v>20.395419535199999</v>
      </c>
      <c r="D1262" t="s">
        <v>410</v>
      </c>
      <c r="E1262" t="s">
        <v>411</v>
      </c>
      <c r="F1262" t="s">
        <v>412</v>
      </c>
      <c r="G1262" s="18">
        <v>57.211409898399999</v>
      </c>
      <c r="H1262" t="s">
        <v>64</v>
      </c>
      <c r="I1262" t="s">
        <v>86</v>
      </c>
      <c r="J1262" t="s">
        <v>413</v>
      </c>
      <c r="K1262" s="18">
        <v>57.211409898399999</v>
      </c>
      <c r="L1262" t="s">
        <v>64</v>
      </c>
      <c r="M1262" t="s">
        <v>86</v>
      </c>
      <c r="N1262" t="s">
        <v>413</v>
      </c>
      <c r="O1262" s="18">
        <v>20.380975334399999</v>
      </c>
      <c r="P1262" t="s">
        <v>414</v>
      </c>
      <c r="Q1262" t="s">
        <v>411</v>
      </c>
      <c r="R1262" t="s">
        <v>415</v>
      </c>
      <c r="S1262" s="18">
        <v>73.802821667299995</v>
      </c>
      <c r="T1262" t="s">
        <v>85</v>
      </c>
      <c r="U1262" t="s">
        <v>86</v>
      </c>
      <c r="V1262" t="s">
        <v>87</v>
      </c>
      <c r="W1262" s="18">
        <v>70.636787924299995</v>
      </c>
      <c r="X1262" t="s">
        <v>64</v>
      </c>
      <c r="Y1262" t="s">
        <v>86</v>
      </c>
      <c r="Z1262" t="s">
        <v>299</v>
      </c>
      <c r="AA1262" s="18">
        <v>70.630969293500002</v>
      </c>
      <c r="AB1262" s="19" t="s">
        <v>361</v>
      </c>
      <c r="AC1262" t="s">
        <v>83</v>
      </c>
      <c r="AD1262" s="19" t="s">
        <v>362</v>
      </c>
      <c r="AE1262" s="18">
        <v>20.401884348100001</v>
      </c>
      <c r="AF1262" t="s">
        <v>6798</v>
      </c>
      <c r="AG1262" t="s">
        <v>411</v>
      </c>
      <c r="AH1262" t="s">
        <v>6799</v>
      </c>
      <c r="AI1262" s="18">
        <v>3.3914463499999999E-2</v>
      </c>
      <c r="AJ1262" t="s">
        <v>7494</v>
      </c>
      <c r="AK1262" t="s">
        <v>7495</v>
      </c>
      <c r="AL1262" t="s">
        <v>7496</v>
      </c>
      <c r="AM1262" t="s">
        <v>7494</v>
      </c>
      <c r="AN1262" t="s">
        <v>7495</v>
      </c>
      <c r="AO1262" t="s">
        <v>7496</v>
      </c>
      <c r="AP1262" s="18">
        <v>3.3914463499999999E-2</v>
      </c>
      <c r="AQ1262" t="s">
        <v>123</v>
      </c>
      <c r="AR1262" t="b">
        <f>ISNUMBER(SEARCH('Consulta Por Puntos Baloto'!$E$5,B1262,1))</f>
        <v>0</v>
      </c>
      <c r="AS1262">
        <f t="shared" si="38"/>
        <v>35</v>
      </c>
      <c r="AT1262" t="str">
        <f t="shared" si="39"/>
        <v>Punto red</v>
      </c>
    </row>
    <row r="1263" spans="1:46">
      <c r="A1263" t="s">
        <v>7497</v>
      </c>
      <c r="B1263" t="s">
        <v>7498</v>
      </c>
      <c r="C1263" s="18">
        <v>0.12266187689999999</v>
      </c>
      <c r="D1263" t="s">
        <v>4165</v>
      </c>
      <c r="E1263" t="s">
        <v>4166</v>
      </c>
      <c r="F1263" t="s">
        <v>4167</v>
      </c>
      <c r="G1263" s="18">
        <v>102.1775583707</v>
      </c>
      <c r="H1263" t="s">
        <v>4168</v>
      </c>
      <c r="I1263" t="s">
        <v>4169</v>
      </c>
      <c r="J1263" t="s">
        <v>4170</v>
      </c>
      <c r="K1263" s="18">
        <v>126.4769653801</v>
      </c>
      <c r="L1263" t="s">
        <v>64</v>
      </c>
      <c r="M1263" t="s">
        <v>86</v>
      </c>
      <c r="N1263" t="s">
        <v>402</v>
      </c>
      <c r="O1263" s="18">
        <v>126.4769653801</v>
      </c>
      <c r="P1263" t="s">
        <v>403</v>
      </c>
      <c r="Q1263" t="s">
        <v>83</v>
      </c>
      <c r="R1263" t="s">
        <v>404</v>
      </c>
      <c r="S1263" s="18">
        <v>126.8161644815</v>
      </c>
      <c r="T1263" t="s">
        <v>85</v>
      </c>
      <c r="U1263" t="s">
        <v>86</v>
      </c>
      <c r="V1263" t="s">
        <v>87</v>
      </c>
      <c r="W1263" s="18">
        <v>103.780861788</v>
      </c>
      <c r="X1263" t="s">
        <v>64</v>
      </c>
      <c r="Y1263" t="s">
        <v>4169</v>
      </c>
      <c r="Z1263" t="s">
        <v>4171</v>
      </c>
      <c r="AA1263" s="18">
        <v>102.1856761459</v>
      </c>
      <c r="AB1263" t="s">
        <v>4168</v>
      </c>
      <c r="AC1263" t="s">
        <v>4172</v>
      </c>
      <c r="AD1263" t="s">
        <v>4173</v>
      </c>
      <c r="AE1263" s="18">
        <v>2.54596827E-2</v>
      </c>
      <c r="AF1263" t="s">
        <v>7499</v>
      </c>
      <c r="AG1263" t="s">
        <v>7500</v>
      </c>
      <c r="AH1263" t="s">
        <v>7501</v>
      </c>
      <c r="AI1263" s="18">
        <v>1.7401533E-3</v>
      </c>
      <c r="AJ1263" t="s">
        <v>7502</v>
      </c>
      <c r="AK1263" t="s">
        <v>7503</v>
      </c>
      <c r="AL1263" t="s">
        <v>7504</v>
      </c>
      <c r="AM1263" t="s">
        <v>7502</v>
      </c>
      <c r="AN1263" t="s">
        <v>7503</v>
      </c>
      <c r="AO1263" t="s">
        <v>7504</v>
      </c>
      <c r="AP1263" s="18">
        <v>1.7401533E-3</v>
      </c>
      <c r="AQ1263" t="s">
        <v>4882</v>
      </c>
      <c r="AR1263" t="b">
        <f>ISNUMBER(SEARCH('Consulta Por Puntos Baloto'!$E$5,B1263,1))</f>
        <v>0</v>
      </c>
      <c r="AS1263">
        <f t="shared" si="38"/>
        <v>35</v>
      </c>
      <c r="AT1263" t="str">
        <f t="shared" si="39"/>
        <v>Punto red</v>
      </c>
    </row>
    <row r="1264" spans="1:46">
      <c r="A1264" t="s">
        <v>7505</v>
      </c>
      <c r="B1264" t="s">
        <v>7506</v>
      </c>
      <c r="C1264" s="18">
        <v>8.1569549599999999E-2</v>
      </c>
      <c r="D1264" t="s">
        <v>219</v>
      </c>
      <c r="E1264" t="s">
        <v>220</v>
      </c>
      <c r="F1264" t="s">
        <v>221</v>
      </c>
      <c r="G1264" s="18">
        <v>0.37187644869999997</v>
      </c>
      <c r="H1264" t="s">
        <v>4795</v>
      </c>
      <c r="I1264" t="s">
        <v>223</v>
      </c>
      <c r="J1264" t="s">
        <v>4939</v>
      </c>
      <c r="K1264" s="18">
        <v>0.74665586579999998</v>
      </c>
      <c r="L1264" t="s">
        <v>64</v>
      </c>
      <c r="M1264" t="s">
        <v>223</v>
      </c>
      <c r="N1264" t="s">
        <v>4230</v>
      </c>
      <c r="O1264" s="18">
        <v>1.4659529316</v>
      </c>
      <c r="P1264" t="s">
        <v>4231</v>
      </c>
      <c r="Q1264" t="s">
        <v>220</v>
      </c>
      <c r="R1264" t="s">
        <v>4232</v>
      </c>
      <c r="S1264" s="18">
        <v>8.1122073242999999</v>
      </c>
      <c r="T1264" t="s">
        <v>227</v>
      </c>
      <c r="U1264" t="s">
        <v>228</v>
      </c>
      <c r="V1264" t="s">
        <v>229</v>
      </c>
      <c r="W1264" s="18">
        <v>1.1655457084</v>
      </c>
      <c r="X1264" t="s">
        <v>222</v>
      </c>
      <c r="Y1264" t="s">
        <v>223</v>
      </c>
      <c r="Z1264" t="s">
        <v>224</v>
      </c>
      <c r="AA1264" s="18">
        <v>0.33043179950000001</v>
      </c>
      <c r="AB1264" t="s">
        <v>4797</v>
      </c>
      <c r="AC1264" t="s">
        <v>220</v>
      </c>
      <c r="AD1264" t="s">
        <v>4798</v>
      </c>
      <c r="AE1264" s="18">
        <v>3.1402175300000001E-2</v>
      </c>
      <c r="AF1264" t="s">
        <v>7507</v>
      </c>
      <c r="AG1264" t="s">
        <v>220</v>
      </c>
      <c r="AH1264" t="s">
        <v>7508</v>
      </c>
      <c r="AI1264" s="18">
        <v>8.6342660399999993E-2</v>
      </c>
      <c r="AJ1264" t="s">
        <v>7509</v>
      </c>
      <c r="AK1264" t="s">
        <v>220</v>
      </c>
      <c r="AL1264" t="s">
        <v>7510</v>
      </c>
      <c r="AM1264" t="s">
        <v>7507</v>
      </c>
      <c r="AN1264" t="s">
        <v>220</v>
      </c>
      <c r="AO1264" t="s">
        <v>7508</v>
      </c>
      <c r="AP1264" s="18">
        <v>3.1402175300000001E-2</v>
      </c>
      <c r="AQ1264" t="s">
        <v>123</v>
      </c>
      <c r="AR1264" t="b">
        <f>ISNUMBER(SEARCH('Consulta Por Puntos Baloto'!$E$5,B1264,1))</f>
        <v>0</v>
      </c>
      <c r="AS1264">
        <f t="shared" si="38"/>
        <v>31</v>
      </c>
      <c r="AT1264" t="str">
        <f t="shared" si="39"/>
        <v>Punto pago</v>
      </c>
    </row>
    <row r="1265" spans="1:46">
      <c r="A1265" t="s">
        <v>7511</v>
      </c>
      <c r="B1265" t="s">
        <v>7512</v>
      </c>
      <c r="C1265" s="18">
        <v>25.241807784799999</v>
      </c>
      <c r="D1265" t="s">
        <v>4084</v>
      </c>
      <c r="E1265" t="s">
        <v>4053</v>
      </c>
      <c r="F1265" t="s">
        <v>4085</v>
      </c>
      <c r="G1265" s="18">
        <v>23.740177088999999</v>
      </c>
      <c r="H1265" t="s">
        <v>64</v>
      </c>
      <c r="I1265" t="s">
        <v>4055</v>
      </c>
      <c r="J1265" t="s">
        <v>4086</v>
      </c>
      <c r="K1265" s="18">
        <v>33.441450048100002</v>
      </c>
      <c r="L1265" t="s">
        <v>64</v>
      </c>
      <c r="M1265" t="s">
        <v>223</v>
      </c>
      <c r="N1265" t="s">
        <v>4070</v>
      </c>
      <c r="O1265" s="18">
        <v>26.592097242099999</v>
      </c>
      <c r="P1265" t="s">
        <v>4052</v>
      </c>
      <c r="Q1265" t="s">
        <v>4053</v>
      </c>
      <c r="R1265" t="s">
        <v>4054</v>
      </c>
      <c r="S1265" s="18">
        <v>40.870489572099999</v>
      </c>
      <c r="T1265" t="s">
        <v>227</v>
      </c>
      <c r="U1265" t="s">
        <v>228</v>
      </c>
      <c r="V1265" t="s">
        <v>229</v>
      </c>
      <c r="W1265" s="18">
        <v>23.762106855399999</v>
      </c>
      <c r="X1265" t="s">
        <v>64</v>
      </c>
      <c r="Y1265" t="s">
        <v>4055</v>
      </c>
      <c r="Z1265" t="s">
        <v>4056</v>
      </c>
      <c r="AA1265" s="18">
        <v>31.249288149800002</v>
      </c>
      <c r="AB1265" t="s">
        <v>4088</v>
      </c>
      <c r="AC1265" t="s">
        <v>220</v>
      </c>
      <c r="AD1265" t="s">
        <v>4089</v>
      </c>
      <c r="AE1265" s="18">
        <v>7.7979032466999998</v>
      </c>
      <c r="AF1265" t="s">
        <v>7513</v>
      </c>
      <c r="AG1265" t="s">
        <v>4058</v>
      </c>
      <c r="AH1265" t="s">
        <v>7514</v>
      </c>
      <c r="AI1265" s="18">
        <v>8.0292323161999999</v>
      </c>
      <c r="AJ1265" t="s">
        <v>4092</v>
      </c>
      <c r="AK1265" t="s">
        <v>4058</v>
      </c>
      <c r="AL1265" t="s">
        <v>4093</v>
      </c>
      <c r="AM1265" t="s">
        <v>7513</v>
      </c>
      <c r="AN1265" t="s">
        <v>4058</v>
      </c>
      <c r="AO1265" t="s">
        <v>7514</v>
      </c>
      <c r="AP1265" s="18">
        <v>7.7979032466999998</v>
      </c>
      <c r="AQ1265" t="s">
        <v>123</v>
      </c>
      <c r="AR1265" t="b">
        <f>ISNUMBER(SEARCH('Consulta Por Puntos Baloto'!$E$5,B1265,1))</f>
        <v>0</v>
      </c>
      <c r="AS1265">
        <f t="shared" si="38"/>
        <v>31</v>
      </c>
      <c r="AT1265" t="str">
        <f t="shared" si="39"/>
        <v>Punto pago</v>
      </c>
    </row>
    <row r="1266" spans="1:46">
      <c r="A1266" t="s">
        <v>7515</v>
      </c>
      <c r="B1266" t="s">
        <v>7516</v>
      </c>
      <c r="C1266" s="18">
        <v>4.0602571403000001</v>
      </c>
      <c r="D1266" t="s">
        <v>274</v>
      </c>
      <c r="E1266" t="s">
        <v>103</v>
      </c>
      <c r="F1266" t="s">
        <v>275</v>
      </c>
      <c r="G1266" s="18">
        <v>3.7418537798</v>
      </c>
      <c r="H1266" t="s">
        <v>115</v>
      </c>
      <c r="I1266" t="s">
        <v>107</v>
      </c>
      <c r="J1266" t="s">
        <v>7122</v>
      </c>
      <c r="K1266" s="18">
        <v>4.1785419922000004</v>
      </c>
      <c r="L1266" t="s">
        <v>64</v>
      </c>
      <c r="M1266" t="s">
        <v>107</v>
      </c>
      <c r="N1266" t="s">
        <v>108</v>
      </c>
      <c r="O1266" s="18">
        <v>2.6813245891999999</v>
      </c>
      <c r="P1266" t="s">
        <v>109</v>
      </c>
      <c r="Q1266" t="s">
        <v>103</v>
      </c>
      <c r="R1266" t="s">
        <v>110</v>
      </c>
      <c r="S1266" s="18">
        <v>145.70437389189999</v>
      </c>
      <c r="T1266" t="s">
        <v>253</v>
      </c>
      <c r="U1266" t="s">
        <v>65</v>
      </c>
      <c r="V1266" t="s">
        <v>254</v>
      </c>
      <c r="W1266" s="18">
        <v>144.27508347349999</v>
      </c>
      <c r="X1266" t="s">
        <v>276</v>
      </c>
      <c r="Y1266" t="s">
        <v>65</v>
      </c>
      <c r="Z1266" t="s">
        <v>277</v>
      </c>
      <c r="AA1266" s="18">
        <v>2.7255786594</v>
      </c>
      <c r="AB1266" s="19" t="s">
        <v>255</v>
      </c>
      <c r="AC1266" t="s">
        <v>103</v>
      </c>
      <c r="AD1266" t="s">
        <v>256</v>
      </c>
      <c r="AE1266" s="18">
        <v>0.35526888410000002</v>
      </c>
      <c r="AF1266" t="s">
        <v>7517</v>
      </c>
      <c r="AG1266" t="s">
        <v>103</v>
      </c>
      <c r="AH1266" t="s">
        <v>7518</v>
      </c>
      <c r="AI1266" s="18">
        <v>4.3779552999999999E-2</v>
      </c>
      <c r="AJ1266" t="s">
        <v>7519</v>
      </c>
      <c r="AK1266" t="s">
        <v>103</v>
      </c>
      <c r="AL1266" t="s">
        <v>7520</v>
      </c>
      <c r="AM1266" t="s">
        <v>7519</v>
      </c>
      <c r="AN1266" t="s">
        <v>103</v>
      </c>
      <c r="AO1266" t="s">
        <v>7520</v>
      </c>
      <c r="AP1266" s="18">
        <v>4.3779552999999999E-2</v>
      </c>
      <c r="AQ1266" t="s">
        <v>123</v>
      </c>
      <c r="AR1266" t="b">
        <f>ISNUMBER(SEARCH('Consulta Por Puntos Baloto'!$E$5,B1266,1))</f>
        <v>0</v>
      </c>
      <c r="AS1266">
        <f t="shared" si="38"/>
        <v>35</v>
      </c>
      <c r="AT1266" t="str">
        <f t="shared" si="39"/>
        <v>Punto red</v>
      </c>
    </row>
    <row r="1267" spans="1:46">
      <c r="A1267" t="s">
        <v>7521</v>
      </c>
      <c r="B1267" t="s">
        <v>7522</v>
      </c>
      <c r="C1267" s="18">
        <v>23.011081444599998</v>
      </c>
      <c r="D1267" t="s">
        <v>1448</v>
      </c>
      <c r="E1267" t="s">
        <v>1449</v>
      </c>
      <c r="F1267" t="s">
        <v>1450</v>
      </c>
      <c r="G1267" s="18">
        <v>22.989538877600001</v>
      </c>
      <c r="H1267" t="s">
        <v>64</v>
      </c>
      <c r="I1267" t="s">
        <v>1451</v>
      </c>
      <c r="J1267" t="s">
        <v>1452</v>
      </c>
      <c r="K1267" s="18">
        <v>27.5589348536</v>
      </c>
      <c r="L1267" t="s">
        <v>64</v>
      </c>
      <c r="M1267" t="s">
        <v>471</v>
      </c>
      <c r="N1267" t="s">
        <v>1453</v>
      </c>
      <c r="O1267" s="18">
        <v>23.8571182196</v>
      </c>
      <c r="P1267" t="s">
        <v>1454</v>
      </c>
      <c r="Q1267" t="s">
        <v>1449</v>
      </c>
      <c r="R1267" t="s">
        <v>1455</v>
      </c>
      <c r="S1267" s="18">
        <v>29.136847666600001</v>
      </c>
      <c r="T1267" t="s">
        <v>111</v>
      </c>
      <c r="U1267" t="s">
        <v>112</v>
      </c>
      <c r="V1267" t="s">
        <v>113</v>
      </c>
      <c r="W1267" s="18">
        <v>23.873482843000001</v>
      </c>
      <c r="X1267" t="s">
        <v>64</v>
      </c>
      <c r="Y1267" t="s">
        <v>1451</v>
      </c>
      <c r="Z1267" t="s">
        <v>1456</v>
      </c>
      <c r="AA1267" s="18">
        <v>29.138187326699999</v>
      </c>
      <c r="AB1267" s="19" t="s">
        <v>1111</v>
      </c>
      <c r="AC1267" t="s">
        <v>509</v>
      </c>
      <c r="AD1267" s="19" t="s">
        <v>1112</v>
      </c>
      <c r="AE1267" s="18">
        <v>4.7509040699999998E-2</v>
      </c>
      <c r="AF1267" t="s">
        <v>1957</v>
      </c>
      <c r="AG1267" t="s">
        <v>1958</v>
      </c>
      <c r="AH1267" t="s">
        <v>1959</v>
      </c>
      <c r="AI1267" s="18">
        <v>5.2739058999999996E-3</v>
      </c>
      <c r="AJ1267" t="s">
        <v>1960</v>
      </c>
      <c r="AK1267" t="s">
        <v>1958</v>
      </c>
      <c r="AL1267" t="s">
        <v>1961</v>
      </c>
      <c r="AM1267" t="s">
        <v>1960</v>
      </c>
      <c r="AN1267" t="s">
        <v>1958</v>
      </c>
      <c r="AO1267" t="s">
        <v>1961</v>
      </c>
      <c r="AP1267" s="18">
        <v>5.2739058999999996E-3</v>
      </c>
      <c r="AQ1267" t="s">
        <v>123</v>
      </c>
      <c r="AR1267" t="b">
        <f>ISNUMBER(SEARCH('Consulta Por Puntos Baloto'!$E$5,B1267,1))</f>
        <v>0</v>
      </c>
      <c r="AS1267">
        <f t="shared" si="38"/>
        <v>35</v>
      </c>
      <c r="AT1267" t="str">
        <f t="shared" si="39"/>
        <v>Punto red</v>
      </c>
    </row>
    <row r="1268" spans="1:46">
      <c r="A1268" t="s">
        <v>7523</v>
      </c>
      <c r="B1268" t="s">
        <v>7524</v>
      </c>
      <c r="C1268" s="18">
        <v>1.4995043632</v>
      </c>
      <c r="D1268" t="s">
        <v>4495</v>
      </c>
      <c r="E1268" t="s">
        <v>4496</v>
      </c>
      <c r="F1268" t="s">
        <v>4497</v>
      </c>
      <c r="G1268" s="18">
        <v>1.4924200573999999</v>
      </c>
      <c r="H1268" t="s">
        <v>383</v>
      </c>
      <c r="I1268" t="s">
        <v>384</v>
      </c>
      <c r="J1268" t="s">
        <v>385</v>
      </c>
      <c r="K1268" s="18">
        <v>3.7575316656000002</v>
      </c>
      <c r="L1268" t="s">
        <v>64</v>
      </c>
      <c r="M1268" t="s">
        <v>384</v>
      </c>
      <c r="N1268" t="s">
        <v>386</v>
      </c>
      <c r="O1268" s="18">
        <v>89.278626664699999</v>
      </c>
      <c r="P1268" t="s">
        <v>4733</v>
      </c>
      <c r="Q1268" t="s">
        <v>4734</v>
      </c>
      <c r="R1268" t="s">
        <v>4735</v>
      </c>
      <c r="S1268" s="18">
        <v>104.65209098530001</v>
      </c>
      <c r="T1268" t="s">
        <v>253</v>
      </c>
      <c r="U1268" t="s">
        <v>65</v>
      </c>
      <c r="V1268" t="s">
        <v>254</v>
      </c>
      <c r="W1268" s="18">
        <v>104.4533221308</v>
      </c>
      <c r="X1268" t="s">
        <v>276</v>
      </c>
      <c r="Y1268" t="s">
        <v>65</v>
      </c>
      <c r="Z1268" t="s">
        <v>277</v>
      </c>
      <c r="AA1268" s="18">
        <v>1.4924620276</v>
      </c>
      <c r="AB1268" t="s">
        <v>383</v>
      </c>
      <c r="AC1268" t="s">
        <v>391</v>
      </c>
      <c r="AD1268" t="s">
        <v>392</v>
      </c>
      <c r="AE1268" s="18">
        <v>0.11836538889999999</v>
      </c>
      <c r="AF1268" t="s">
        <v>7525</v>
      </c>
      <c r="AG1268" t="s">
        <v>4496</v>
      </c>
      <c r="AH1268" t="s">
        <v>7526</v>
      </c>
      <c r="AI1268" s="18">
        <v>0.2299153551</v>
      </c>
      <c r="AJ1268" t="s">
        <v>7527</v>
      </c>
      <c r="AK1268" t="s">
        <v>391</v>
      </c>
      <c r="AL1268" t="s">
        <v>7528</v>
      </c>
      <c r="AM1268" t="s">
        <v>7525</v>
      </c>
      <c r="AN1268" t="s">
        <v>4496</v>
      </c>
      <c r="AO1268" t="s">
        <v>7526</v>
      </c>
      <c r="AP1268" s="18">
        <v>0.11836538889999999</v>
      </c>
      <c r="AQ1268" t="s">
        <v>123</v>
      </c>
      <c r="AR1268" t="b">
        <f>ISNUMBER(SEARCH('Consulta Por Puntos Baloto'!$E$5,B1268,1))</f>
        <v>0</v>
      </c>
      <c r="AS1268">
        <f t="shared" si="38"/>
        <v>31</v>
      </c>
      <c r="AT1268" t="str">
        <f t="shared" si="39"/>
        <v>Punto pago</v>
      </c>
    </row>
    <row r="1269" spans="1:46">
      <c r="A1269" t="s">
        <v>7529</v>
      </c>
      <c r="B1269" t="s">
        <v>7530</v>
      </c>
      <c r="C1269" s="18">
        <v>1.1707364528999999</v>
      </c>
      <c r="D1269" t="s">
        <v>4512</v>
      </c>
      <c r="E1269" t="s">
        <v>297</v>
      </c>
      <c r="F1269" t="s">
        <v>4513</v>
      </c>
      <c r="G1269" s="18">
        <v>17.120671313300001</v>
      </c>
      <c r="H1269" t="s">
        <v>64</v>
      </c>
      <c r="I1269" t="s">
        <v>4514</v>
      </c>
      <c r="J1269" t="s">
        <v>4515</v>
      </c>
      <c r="K1269" s="18">
        <v>17.120671313300001</v>
      </c>
      <c r="L1269" t="s">
        <v>64</v>
      </c>
      <c r="M1269" t="s">
        <v>4514</v>
      </c>
      <c r="N1269" t="s">
        <v>4515</v>
      </c>
      <c r="O1269" s="18">
        <v>1.6700416500999999</v>
      </c>
      <c r="P1269" t="s">
        <v>296</v>
      </c>
      <c r="Q1269" t="s">
        <v>297</v>
      </c>
      <c r="R1269" t="s">
        <v>298</v>
      </c>
      <c r="S1269" s="18">
        <v>144.3882032187</v>
      </c>
      <c r="T1269" t="s">
        <v>85</v>
      </c>
      <c r="U1269" t="s">
        <v>86</v>
      </c>
      <c r="V1269" t="s">
        <v>87</v>
      </c>
      <c r="W1269" s="18">
        <v>89.290179477799995</v>
      </c>
      <c r="X1269" t="s">
        <v>64</v>
      </c>
      <c r="Y1269" t="s">
        <v>4519</v>
      </c>
      <c r="Z1269" t="s">
        <v>4520</v>
      </c>
      <c r="AA1269" s="18">
        <v>48.045343343299997</v>
      </c>
      <c r="AB1269" t="s">
        <v>300</v>
      </c>
      <c r="AC1269" t="s">
        <v>301</v>
      </c>
      <c r="AD1269" t="s">
        <v>302</v>
      </c>
      <c r="AE1269" s="18">
        <v>2.0241139652000002</v>
      </c>
      <c r="AF1269" t="s">
        <v>7531</v>
      </c>
      <c r="AG1269" t="s">
        <v>297</v>
      </c>
      <c r="AH1269" t="s">
        <v>7532</v>
      </c>
      <c r="AI1269" s="18">
        <v>0.21008061080000001</v>
      </c>
      <c r="AJ1269" t="s">
        <v>7533</v>
      </c>
      <c r="AK1269" t="s">
        <v>297</v>
      </c>
      <c r="AL1269" t="s">
        <v>7534</v>
      </c>
      <c r="AM1269" t="s">
        <v>7533</v>
      </c>
      <c r="AN1269" t="s">
        <v>297</v>
      </c>
      <c r="AO1269" t="s">
        <v>7534</v>
      </c>
      <c r="AP1269" s="18">
        <v>0.21008061080000001</v>
      </c>
      <c r="AQ1269" t="s">
        <v>123</v>
      </c>
      <c r="AR1269" t="b">
        <f>ISNUMBER(SEARCH('Consulta Por Puntos Baloto'!$E$5,B1269,1))</f>
        <v>0</v>
      </c>
      <c r="AS1269">
        <f t="shared" si="38"/>
        <v>35</v>
      </c>
      <c r="AT1269" t="str">
        <f t="shared" si="39"/>
        <v>Punto red</v>
      </c>
    </row>
    <row r="1270" spans="1:46">
      <c r="A1270" t="s">
        <v>7535</v>
      </c>
      <c r="B1270" t="s">
        <v>7536</v>
      </c>
      <c r="C1270" s="18">
        <v>0.88893860700000005</v>
      </c>
      <c r="D1270" t="s">
        <v>4580</v>
      </c>
      <c r="E1270" t="s">
        <v>83</v>
      </c>
      <c r="F1270" t="s">
        <v>4581</v>
      </c>
      <c r="G1270" s="18">
        <v>0.56068554859999997</v>
      </c>
      <c r="H1270" t="s">
        <v>64</v>
      </c>
      <c r="I1270" t="s">
        <v>86</v>
      </c>
      <c r="J1270" t="s">
        <v>88</v>
      </c>
      <c r="K1270" s="18">
        <v>0.56068554859999997</v>
      </c>
      <c r="L1270" t="s">
        <v>64</v>
      </c>
      <c r="M1270" t="s">
        <v>86</v>
      </c>
      <c r="N1270" t="s">
        <v>88</v>
      </c>
      <c r="O1270" s="18">
        <v>0.99615708120000002</v>
      </c>
      <c r="P1270" t="s">
        <v>359</v>
      </c>
      <c r="Q1270" t="s">
        <v>83</v>
      </c>
      <c r="R1270" t="s">
        <v>360</v>
      </c>
      <c r="S1270" s="18">
        <v>1.5028616206000001</v>
      </c>
      <c r="T1270" t="s">
        <v>85</v>
      </c>
      <c r="U1270" t="s">
        <v>86</v>
      </c>
      <c r="V1270" t="s">
        <v>87</v>
      </c>
      <c r="W1270" s="18">
        <v>0.97989264679999999</v>
      </c>
      <c r="X1270" t="s">
        <v>4584</v>
      </c>
      <c r="Y1270" t="s">
        <v>86</v>
      </c>
      <c r="Z1270" t="s">
        <v>4585</v>
      </c>
      <c r="AA1270" s="18">
        <v>0.97644650749999995</v>
      </c>
      <c r="AB1270" t="s">
        <v>4762</v>
      </c>
      <c r="AC1270" t="s">
        <v>83</v>
      </c>
      <c r="AD1270" t="s">
        <v>4763</v>
      </c>
      <c r="AE1270" s="18">
        <v>0.20918723219999999</v>
      </c>
      <c r="AF1270" t="s">
        <v>7537</v>
      </c>
      <c r="AG1270" t="s">
        <v>83</v>
      </c>
      <c r="AH1270" t="s">
        <v>7538</v>
      </c>
      <c r="AI1270" s="18">
        <v>0</v>
      </c>
      <c r="AJ1270" t="s">
        <v>7536</v>
      </c>
      <c r="AK1270" t="s">
        <v>83</v>
      </c>
      <c r="AL1270" t="s">
        <v>7539</v>
      </c>
      <c r="AM1270" t="s">
        <v>7536</v>
      </c>
      <c r="AN1270" t="s">
        <v>83</v>
      </c>
      <c r="AO1270" t="s">
        <v>7539</v>
      </c>
      <c r="AP1270" s="18">
        <v>0</v>
      </c>
      <c r="AQ1270" t="s">
        <v>123</v>
      </c>
      <c r="AR1270" t="b">
        <f>ISNUMBER(SEARCH('Consulta Por Puntos Baloto'!$E$5,B1270,1))</f>
        <v>0</v>
      </c>
      <c r="AS1270">
        <f t="shared" si="38"/>
        <v>35</v>
      </c>
      <c r="AT1270" t="str">
        <f t="shared" si="39"/>
        <v>Punto red</v>
      </c>
    </row>
    <row r="1271" spans="1:46">
      <c r="A1271" t="s">
        <v>7540</v>
      </c>
      <c r="B1271" t="s">
        <v>1361</v>
      </c>
      <c r="C1271" s="18">
        <v>6.0236435730000002</v>
      </c>
      <c r="D1271" t="s">
        <v>541</v>
      </c>
      <c r="E1271" t="s">
        <v>128</v>
      </c>
      <c r="F1271" t="s">
        <v>542</v>
      </c>
      <c r="G1271" s="18">
        <v>0.8965994491</v>
      </c>
      <c r="H1271" t="s">
        <v>64</v>
      </c>
      <c r="I1271" t="s">
        <v>130</v>
      </c>
      <c r="J1271" t="s">
        <v>543</v>
      </c>
      <c r="K1271" s="18">
        <v>1.7599558319999999</v>
      </c>
      <c r="L1271" t="s">
        <v>64</v>
      </c>
      <c r="M1271" t="s">
        <v>130</v>
      </c>
      <c r="N1271" t="s">
        <v>512</v>
      </c>
      <c r="O1271" s="18">
        <v>4.7629584130999998</v>
      </c>
      <c r="P1271" t="s">
        <v>1300</v>
      </c>
      <c r="Q1271" t="s">
        <v>134</v>
      </c>
      <c r="R1271" t="s">
        <v>1301</v>
      </c>
      <c r="S1271" s="18">
        <v>3.3005921511</v>
      </c>
      <c r="T1271" t="s">
        <v>371</v>
      </c>
      <c r="U1271" t="s">
        <v>130</v>
      </c>
      <c r="V1271" t="s">
        <v>372</v>
      </c>
      <c r="W1271" s="18">
        <v>0.99891900779999998</v>
      </c>
      <c r="X1271" t="s">
        <v>64</v>
      </c>
      <c r="Y1271" t="s">
        <v>130</v>
      </c>
      <c r="Z1271" t="s">
        <v>517</v>
      </c>
      <c r="AA1271" s="18">
        <v>3.479626391</v>
      </c>
      <c r="AB1271" t="s">
        <v>533</v>
      </c>
      <c r="AC1271" t="s">
        <v>128</v>
      </c>
      <c r="AD1271" t="s">
        <v>534</v>
      </c>
      <c r="AE1271" s="18">
        <v>0</v>
      </c>
      <c r="AF1271" t="s">
        <v>6485</v>
      </c>
      <c r="AG1271" t="s">
        <v>143</v>
      </c>
      <c r="AH1271" t="s">
        <v>6486</v>
      </c>
      <c r="AI1271" s="18">
        <v>1.62552337E-2</v>
      </c>
      <c r="AJ1271" t="s">
        <v>1361</v>
      </c>
      <c r="AK1271" t="s">
        <v>134</v>
      </c>
      <c r="AL1271" t="s">
        <v>1362</v>
      </c>
      <c r="AM1271" t="s">
        <v>6485</v>
      </c>
      <c r="AN1271" t="s">
        <v>143</v>
      </c>
      <c r="AO1271" t="s">
        <v>6486</v>
      </c>
      <c r="AP1271" s="18">
        <v>0</v>
      </c>
      <c r="AQ1271" t="s">
        <v>123</v>
      </c>
      <c r="AR1271" t="b">
        <f>ISNUMBER(SEARCH('Consulta Por Puntos Baloto'!$E$5,B1271,1))</f>
        <v>0</v>
      </c>
      <c r="AS1271">
        <f t="shared" si="38"/>
        <v>31</v>
      </c>
      <c r="AT1271" t="str">
        <f t="shared" si="39"/>
        <v>Punto pago</v>
      </c>
    </row>
    <row r="1272" spans="1:46">
      <c r="A1272" t="s">
        <v>7541</v>
      </c>
      <c r="B1272" t="s">
        <v>7542</v>
      </c>
      <c r="C1272" s="18">
        <v>0.89529048460000005</v>
      </c>
      <c r="D1272" t="s">
        <v>481</v>
      </c>
      <c r="E1272" t="s">
        <v>128</v>
      </c>
      <c r="F1272" t="s">
        <v>482</v>
      </c>
      <c r="G1272" s="18">
        <v>0.97113122740000002</v>
      </c>
      <c r="H1272" t="s">
        <v>64</v>
      </c>
      <c r="I1272" t="s">
        <v>130</v>
      </c>
      <c r="J1272" t="s">
        <v>550</v>
      </c>
      <c r="K1272" s="18">
        <v>1.5818813159</v>
      </c>
      <c r="L1272" t="s">
        <v>64</v>
      </c>
      <c r="M1272" t="s">
        <v>130</v>
      </c>
      <c r="N1272" t="s">
        <v>440</v>
      </c>
      <c r="O1272" s="18">
        <v>2.1196878281</v>
      </c>
      <c r="P1272" t="s">
        <v>494</v>
      </c>
      <c r="Q1272" t="s">
        <v>134</v>
      </c>
      <c r="R1272" t="s">
        <v>495</v>
      </c>
      <c r="S1272" s="18">
        <v>2.7195498361000001</v>
      </c>
      <c r="T1272" t="s">
        <v>371</v>
      </c>
      <c r="U1272" t="s">
        <v>130</v>
      </c>
      <c r="V1272" t="s">
        <v>372</v>
      </c>
      <c r="W1272" s="18">
        <v>2.0773436587999998</v>
      </c>
      <c r="X1272" t="s">
        <v>498</v>
      </c>
      <c r="Y1272" t="s">
        <v>130</v>
      </c>
      <c r="Z1272" t="s">
        <v>499</v>
      </c>
      <c r="AA1272" s="18">
        <v>1.3337601485999999</v>
      </c>
      <c r="AB1272" s="19" t="s">
        <v>485</v>
      </c>
      <c r="AC1272" t="s">
        <v>128</v>
      </c>
      <c r="AD1272" t="s">
        <v>486</v>
      </c>
      <c r="AE1272" s="18">
        <v>0</v>
      </c>
      <c r="AF1272" t="s">
        <v>7543</v>
      </c>
      <c r="AG1272" t="s">
        <v>143</v>
      </c>
      <c r="AH1272" t="s">
        <v>7544</v>
      </c>
      <c r="AI1272" s="18">
        <v>0</v>
      </c>
      <c r="AJ1272" t="s">
        <v>7542</v>
      </c>
      <c r="AK1272" t="s">
        <v>134</v>
      </c>
      <c r="AL1272" t="s">
        <v>7545</v>
      </c>
      <c r="AM1272" t="s">
        <v>7543</v>
      </c>
      <c r="AN1272" t="s">
        <v>143</v>
      </c>
      <c r="AO1272" t="s">
        <v>7544</v>
      </c>
      <c r="AP1272" s="18">
        <v>0</v>
      </c>
      <c r="AQ1272" t="s">
        <v>123</v>
      </c>
      <c r="AR1272" t="b">
        <f>ISNUMBER(SEARCH('Consulta Por Puntos Baloto'!$E$5,B1272,1))</f>
        <v>0</v>
      </c>
      <c r="AS1272">
        <f t="shared" si="38"/>
        <v>31</v>
      </c>
      <c r="AT1272" t="str">
        <f t="shared" si="39"/>
        <v>Punto pago</v>
      </c>
    </row>
    <row r="1273" spans="1:46">
      <c r="A1273" t="s">
        <v>7541</v>
      </c>
      <c r="B1273" t="s">
        <v>7542</v>
      </c>
      <c r="C1273" s="18">
        <v>0.89529048460000005</v>
      </c>
      <c r="D1273" t="s">
        <v>481</v>
      </c>
      <c r="E1273" t="s">
        <v>128</v>
      </c>
      <c r="F1273" t="s">
        <v>482</v>
      </c>
      <c r="G1273" s="18">
        <v>0.97113122740000002</v>
      </c>
      <c r="H1273" t="s">
        <v>64</v>
      </c>
      <c r="I1273" t="s">
        <v>130</v>
      </c>
      <c r="J1273" t="s">
        <v>550</v>
      </c>
      <c r="K1273" s="18">
        <v>1.5818813159</v>
      </c>
      <c r="L1273" t="s">
        <v>64</v>
      </c>
      <c r="M1273" t="s">
        <v>130</v>
      </c>
      <c r="N1273" t="s">
        <v>440</v>
      </c>
      <c r="O1273" s="18">
        <v>2.1196878281</v>
      </c>
      <c r="P1273" t="s">
        <v>494</v>
      </c>
      <c r="Q1273" t="s">
        <v>134</v>
      </c>
      <c r="R1273" t="s">
        <v>495</v>
      </c>
      <c r="S1273" s="18">
        <v>2.7195498361000001</v>
      </c>
      <c r="T1273" t="s">
        <v>371</v>
      </c>
      <c r="U1273" t="s">
        <v>130</v>
      </c>
      <c r="V1273" t="s">
        <v>372</v>
      </c>
      <c r="W1273" s="18">
        <v>2.0773436587999998</v>
      </c>
      <c r="X1273" t="s">
        <v>498</v>
      </c>
      <c r="Y1273" t="s">
        <v>130</v>
      </c>
      <c r="Z1273" t="s">
        <v>499</v>
      </c>
      <c r="AA1273" s="18">
        <v>1.3337601485999999</v>
      </c>
      <c r="AB1273" s="19" t="s">
        <v>485</v>
      </c>
      <c r="AC1273" t="s">
        <v>128</v>
      </c>
      <c r="AD1273" t="s">
        <v>486</v>
      </c>
      <c r="AE1273" s="18">
        <v>0</v>
      </c>
      <c r="AF1273" t="s">
        <v>7543</v>
      </c>
      <c r="AG1273" t="s">
        <v>143</v>
      </c>
      <c r="AH1273" t="s">
        <v>7544</v>
      </c>
      <c r="AI1273" s="18">
        <v>0</v>
      </c>
      <c r="AJ1273" t="s">
        <v>7542</v>
      </c>
      <c r="AK1273" t="s">
        <v>134</v>
      </c>
      <c r="AL1273" t="s">
        <v>7545</v>
      </c>
      <c r="AM1273" t="s">
        <v>7542</v>
      </c>
      <c r="AN1273" t="s">
        <v>134</v>
      </c>
      <c r="AO1273" t="s">
        <v>7545</v>
      </c>
      <c r="AP1273" s="18">
        <v>0</v>
      </c>
      <c r="AQ1273" t="s">
        <v>123</v>
      </c>
      <c r="AR1273" t="b">
        <f>ISNUMBER(SEARCH('Consulta Por Puntos Baloto'!$E$5,B1273,1))</f>
        <v>0</v>
      </c>
      <c r="AS1273">
        <f t="shared" si="38"/>
        <v>31</v>
      </c>
      <c r="AT1273" t="str">
        <f t="shared" si="39"/>
        <v>Punto pago</v>
      </c>
    </row>
    <row r="1274" spans="1:46">
      <c r="A1274" t="s">
        <v>7546</v>
      </c>
      <c r="B1274" t="s">
        <v>7547</v>
      </c>
      <c r="C1274" s="18">
        <v>1.9574637369000001</v>
      </c>
      <c r="D1274" t="s">
        <v>526</v>
      </c>
      <c r="E1274" t="s">
        <v>128</v>
      </c>
      <c r="F1274" t="s">
        <v>527</v>
      </c>
      <c r="G1274" s="18">
        <v>0.88046082969999995</v>
      </c>
      <c r="H1274" t="s">
        <v>64</v>
      </c>
      <c r="I1274" t="s">
        <v>130</v>
      </c>
      <c r="J1274" t="s">
        <v>532</v>
      </c>
      <c r="K1274" s="18">
        <v>2.4826973902999998</v>
      </c>
      <c r="L1274" t="s">
        <v>64</v>
      </c>
      <c r="M1274" t="s">
        <v>130</v>
      </c>
      <c r="N1274" t="s">
        <v>440</v>
      </c>
      <c r="O1274" s="18">
        <v>1.8934648945999999</v>
      </c>
      <c r="P1274" t="s">
        <v>494</v>
      </c>
      <c r="Q1274" t="s">
        <v>134</v>
      </c>
      <c r="R1274" t="s">
        <v>495</v>
      </c>
      <c r="S1274" s="18">
        <v>3.127976672</v>
      </c>
      <c r="T1274" t="s">
        <v>371</v>
      </c>
      <c r="U1274" t="s">
        <v>130</v>
      </c>
      <c r="V1274" t="s">
        <v>372</v>
      </c>
      <c r="W1274" s="18">
        <v>0.85713856659999998</v>
      </c>
      <c r="X1274" t="s">
        <v>64</v>
      </c>
      <c r="Y1274" t="s">
        <v>130</v>
      </c>
      <c r="Z1274" t="s">
        <v>532</v>
      </c>
      <c r="AA1274" s="18">
        <v>1.0970218332999999</v>
      </c>
      <c r="AB1274" t="s">
        <v>1333</v>
      </c>
      <c r="AC1274" t="s">
        <v>128</v>
      </c>
      <c r="AD1274" t="s">
        <v>1334</v>
      </c>
      <c r="AE1274" s="18">
        <v>0.22584926359999999</v>
      </c>
      <c r="AF1274" t="s">
        <v>7548</v>
      </c>
      <c r="AG1274" t="s">
        <v>143</v>
      </c>
      <c r="AH1274" t="s">
        <v>7549</v>
      </c>
      <c r="AI1274" s="18">
        <v>0.23773248150000001</v>
      </c>
      <c r="AJ1274" t="s">
        <v>841</v>
      </c>
      <c r="AK1274" t="s">
        <v>134</v>
      </c>
      <c r="AL1274" t="s">
        <v>7550</v>
      </c>
      <c r="AM1274" t="s">
        <v>7548</v>
      </c>
      <c r="AN1274" t="s">
        <v>143</v>
      </c>
      <c r="AO1274" t="s">
        <v>7549</v>
      </c>
      <c r="AP1274" s="18">
        <v>0.22584926359999999</v>
      </c>
      <c r="AQ1274" t="s">
        <v>123</v>
      </c>
      <c r="AR1274" t="b">
        <f>ISNUMBER(SEARCH('Consulta Por Puntos Baloto'!$E$5,B1274,1))</f>
        <v>0</v>
      </c>
      <c r="AS1274">
        <f t="shared" si="38"/>
        <v>31</v>
      </c>
      <c r="AT1274" t="str">
        <f t="shared" si="39"/>
        <v>Punto pago</v>
      </c>
    </row>
    <row r="1275" spans="1:46">
      <c r="A1275" t="s">
        <v>7551</v>
      </c>
      <c r="B1275" t="s">
        <v>7552</v>
      </c>
      <c r="C1275" s="18">
        <v>4.2020344607000002</v>
      </c>
      <c r="D1275" t="s">
        <v>61</v>
      </c>
      <c r="E1275" t="s">
        <v>62</v>
      </c>
      <c r="F1275" t="s">
        <v>63</v>
      </c>
      <c r="G1275" s="18">
        <v>4.0992865823000004</v>
      </c>
      <c r="H1275" t="s">
        <v>64</v>
      </c>
      <c r="I1275" t="s">
        <v>65</v>
      </c>
      <c r="J1275" t="s">
        <v>66</v>
      </c>
      <c r="K1275" s="18">
        <v>4.1094200943999999</v>
      </c>
      <c r="L1275" t="s">
        <v>64</v>
      </c>
      <c r="M1275" t="s">
        <v>65</v>
      </c>
      <c r="N1275" t="s">
        <v>66</v>
      </c>
      <c r="O1275" s="18">
        <v>9.2655676246999992</v>
      </c>
      <c r="P1275" t="s">
        <v>67</v>
      </c>
      <c r="Q1275" t="s">
        <v>62</v>
      </c>
      <c r="R1275" t="s">
        <v>68</v>
      </c>
      <c r="S1275" s="18">
        <v>7.4640689957999999</v>
      </c>
      <c r="T1275" t="s">
        <v>69</v>
      </c>
      <c r="U1275" t="s">
        <v>65</v>
      </c>
      <c r="V1275" t="s">
        <v>70</v>
      </c>
      <c r="W1275" s="18">
        <v>6.387046035</v>
      </c>
      <c r="X1275" t="s">
        <v>71</v>
      </c>
      <c r="Y1275" t="s">
        <v>65</v>
      </c>
      <c r="Z1275" t="s">
        <v>72</v>
      </c>
      <c r="AA1275" s="18">
        <v>5.6002422677999997</v>
      </c>
      <c r="AB1275" s="19" t="s">
        <v>266</v>
      </c>
      <c r="AC1275" t="s">
        <v>62</v>
      </c>
      <c r="AD1275" t="s">
        <v>267</v>
      </c>
      <c r="AE1275" s="18">
        <v>0.15581136209999999</v>
      </c>
      <c r="AF1275" t="s">
        <v>7553</v>
      </c>
      <c r="AG1275" t="s">
        <v>62</v>
      </c>
      <c r="AH1275" t="s">
        <v>7554</v>
      </c>
      <c r="AI1275" s="18">
        <v>0.111065698</v>
      </c>
      <c r="AJ1275" t="s">
        <v>7555</v>
      </c>
      <c r="AK1275" t="s">
        <v>62</v>
      </c>
      <c r="AL1275" t="s">
        <v>7556</v>
      </c>
      <c r="AM1275" t="s">
        <v>7555</v>
      </c>
      <c r="AN1275" t="s">
        <v>62</v>
      </c>
      <c r="AO1275" t="s">
        <v>7556</v>
      </c>
      <c r="AP1275" s="18">
        <v>0.111065698</v>
      </c>
      <c r="AQ1275" t="s">
        <v>123</v>
      </c>
      <c r="AR1275" t="b">
        <f>ISNUMBER(SEARCH('Consulta Por Puntos Baloto'!$E$5,B1275,1))</f>
        <v>0</v>
      </c>
      <c r="AS1275">
        <f t="shared" si="38"/>
        <v>35</v>
      </c>
      <c r="AT1275" t="str">
        <f t="shared" si="39"/>
        <v>Punto red</v>
      </c>
    </row>
    <row r="1276" spans="1:46">
      <c r="A1276" t="s">
        <v>7557</v>
      </c>
      <c r="B1276" t="s">
        <v>7558</v>
      </c>
      <c r="C1276" s="18">
        <v>36.241730149699997</v>
      </c>
      <c r="D1276" t="s">
        <v>1689</v>
      </c>
      <c r="E1276" t="s">
        <v>1690</v>
      </c>
      <c r="F1276" t="s">
        <v>1691</v>
      </c>
      <c r="G1276" s="18">
        <v>0.11629350669999999</v>
      </c>
      <c r="H1276" t="s">
        <v>64</v>
      </c>
      <c r="I1276" t="s">
        <v>105</v>
      </c>
      <c r="J1276" t="s">
        <v>106</v>
      </c>
      <c r="K1276" s="18">
        <v>95.236228910199998</v>
      </c>
      <c r="L1276" t="s">
        <v>64</v>
      </c>
      <c r="M1276" t="s">
        <v>130</v>
      </c>
      <c r="N1276" t="s">
        <v>132</v>
      </c>
      <c r="O1276" s="18">
        <v>93.947999719600006</v>
      </c>
      <c r="P1276" t="s">
        <v>133</v>
      </c>
      <c r="Q1276" t="s">
        <v>134</v>
      </c>
      <c r="R1276" t="s">
        <v>135</v>
      </c>
      <c r="S1276" s="18">
        <v>96.431386289700001</v>
      </c>
      <c r="T1276" t="s">
        <v>136</v>
      </c>
      <c r="U1276" t="s">
        <v>130</v>
      </c>
      <c r="V1276" t="s">
        <v>137</v>
      </c>
      <c r="W1276" s="18">
        <v>6.6023784700000004E-2</v>
      </c>
      <c r="X1276" t="s">
        <v>64</v>
      </c>
      <c r="Y1276" t="s">
        <v>114</v>
      </c>
      <c r="Z1276" t="s">
        <v>106</v>
      </c>
      <c r="AA1276" s="18">
        <v>34.183679806100002</v>
      </c>
      <c r="AB1276" s="19" t="s">
        <v>3348</v>
      </c>
      <c r="AC1276" t="s">
        <v>1690</v>
      </c>
      <c r="AD1276" s="19" t="s">
        <v>5358</v>
      </c>
      <c r="AE1276" s="18">
        <v>0.12512546699999999</v>
      </c>
      <c r="AF1276" t="s">
        <v>7147</v>
      </c>
      <c r="AG1276" t="s">
        <v>7148</v>
      </c>
      <c r="AH1276" t="s">
        <v>7149</v>
      </c>
      <c r="AI1276" s="18">
        <v>10.8150115592</v>
      </c>
      <c r="AJ1276" t="s">
        <v>7146</v>
      </c>
      <c r="AK1276" t="s">
        <v>7151</v>
      </c>
      <c r="AL1276" t="s">
        <v>7559</v>
      </c>
      <c r="AM1276" t="s">
        <v>64</v>
      </c>
      <c r="AN1276" t="s">
        <v>114</v>
      </c>
      <c r="AO1276" t="s">
        <v>106</v>
      </c>
      <c r="AP1276" s="18">
        <v>6.6023784700000004E-2</v>
      </c>
      <c r="AQ1276" t="s">
        <v>123</v>
      </c>
      <c r="AR1276" t="b">
        <f>ISNUMBER(SEARCH('Consulta Por Puntos Baloto'!$E$5,B1276,1))</f>
        <v>0</v>
      </c>
      <c r="AS1276">
        <f t="shared" si="38"/>
        <v>23</v>
      </c>
      <c r="AT1276" t="str">
        <f t="shared" si="39"/>
        <v>Máquina multifuncional</v>
      </c>
    </row>
    <row r="1277" spans="1:46">
      <c r="A1277" t="s">
        <v>7560</v>
      </c>
      <c r="B1277" t="s">
        <v>7561</v>
      </c>
      <c r="C1277" s="18">
        <v>1.4411979206000001</v>
      </c>
      <c r="D1277" t="s">
        <v>219</v>
      </c>
      <c r="E1277" t="s">
        <v>220</v>
      </c>
      <c r="F1277" t="s">
        <v>221</v>
      </c>
      <c r="G1277" s="18">
        <v>0.33399632350000003</v>
      </c>
      <c r="H1277" t="s">
        <v>222</v>
      </c>
      <c r="I1277" t="s">
        <v>223</v>
      </c>
      <c r="J1277" t="s">
        <v>224</v>
      </c>
      <c r="K1277" s="18">
        <v>0.33399632350000003</v>
      </c>
      <c r="L1277" t="s">
        <v>222</v>
      </c>
      <c r="M1277" t="s">
        <v>223</v>
      </c>
      <c r="N1277" t="s">
        <v>224</v>
      </c>
      <c r="O1277" s="18">
        <v>0.50856329259999999</v>
      </c>
      <c r="P1277" t="s">
        <v>225</v>
      </c>
      <c r="Q1277" t="s">
        <v>220</v>
      </c>
      <c r="R1277" t="s">
        <v>226</v>
      </c>
      <c r="S1277" s="18">
        <v>6.6761831838000001</v>
      </c>
      <c r="T1277" t="s">
        <v>227</v>
      </c>
      <c r="U1277" t="s">
        <v>228</v>
      </c>
      <c r="V1277" t="s">
        <v>229</v>
      </c>
      <c r="W1277" s="18">
        <v>0.33399632350000003</v>
      </c>
      <c r="X1277" t="s">
        <v>222</v>
      </c>
      <c r="Y1277" t="s">
        <v>223</v>
      </c>
      <c r="Z1277" t="s">
        <v>224</v>
      </c>
      <c r="AA1277" s="18">
        <v>0.33399632350000003</v>
      </c>
      <c r="AB1277" t="s">
        <v>230</v>
      </c>
      <c r="AC1277" t="s">
        <v>220</v>
      </c>
      <c r="AD1277" t="s">
        <v>231</v>
      </c>
      <c r="AE1277" s="18">
        <v>0</v>
      </c>
      <c r="AF1277" t="s">
        <v>7562</v>
      </c>
      <c r="AG1277" t="s">
        <v>220</v>
      </c>
      <c r="AH1277" t="s">
        <v>7563</v>
      </c>
      <c r="AI1277" s="18">
        <v>0.1506490043</v>
      </c>
      <c r="AJ1277" t="s">
        <v>349</v>
      </c>
      <c r="AK1277" t="s">
        <v>220</v>
      </c>
      <c r="AL1277" t="s">
        <v>7564</v>
      </c>
      <c r="AM1277" t="s">
        <v>7562</v>
      </c>
      <c r="AN1277" t="s">
        <v>220</v>
      </c>
      <c r="AO1277" t="s">
        <v>7563</v>
      </c>
      <c r="AP1277" s="18">
        <v>0</v>
      </c>
      <c r="AQ1277" t="s">
        <v>123</v>
      </c>
      <c r="AR1277" t="b">
        <f>ISNUMBER(SEARCH('Consulta Por Puntos Baloto'!$E$5,B1277,1))</f>
        <v>0</v>
      </c>
      <c r="AS1277">
        <f t="shared" si="38"/>
        <v>31</v>
      </c>
      <c r="AT1277" t="str">
        <f t="shared" si="39"/>
        <v>Punto pago</v>
      </c>
    </row>
    <row r="1278" spans="1:46">
      <c r="A1278" t="s">
        <v>7565</v>
      </c>
      <c r="B1278" t="s">
        <v>7566</v>
      </c>
      <c r="C1278" s="18">
        <v>3.8424858233000001</v>
      </c>
      <c r="D1278" t="s">
        <v>127</v>
      </c>
      <c r="E1278" t="s">
        <v>128</v>
      </c>
      <c r="F1278" t="s">
        <v>129</v>
      </c>
      <c r="G1278" s="18">
        <v>0.62429409189999996</v>
      </c>
      <c r="H1278" t="s">
        <v>64</v>
      </c>
      <c r="I1278" t="s">
        <v>130</v>
      </c>
      <c r="J1278" t="s">
        <v>1041</v>
      </c>
      <c r="K1278" s="18">
        <v>3.7417879559</v>
      </c>
      <c r="L1278" t="s">
        <v>64</v>
      </c>
      <c r="M1278" t="s">
        <v>130</v>
      </c>
      <c r="N1278" t="s">
        <v>512</v>
      </c>
      <c r="O1278" s="18">
        <v>3.2583458741000002</v>
      </c>
      <c r="P1278" t="s">
        <v>133</v>
      </c>
      <c r="Q1278" t="s">
        <v>134</v>
      </c>
      <c r="R1278" t="s">
        <v>135</v>
      </c>
      <c r="S1278" s="18">
        <v>3.3555416341000002</v>
      </c>
      <c r="T1278" t="s">
        <v>371</v>
      </c>
      <c r="U1278" t="s">
        <v>130</v>
      </c>
      <c r="V1278" t="s">
        <v>372</v>
      </c>
      <c r="W1278" s="18">
        <v>1.8684269609999999</v>
      </c>
      <c r="X1278" t="s">
        <v>64</v>
      </c>
      <c r="Y1278" t="s">
        <v>130</v>
      </c>
      <c r="Z1278" t="s">
        <v>373</v>
      </c>
      <c r="AA1278" s="18">
        <v>2.6099861979000001</v>
      </c>
      <c r="AB1278" s="19" t="s">
        <v>963</v>
      </c>
      <c r="AC1278" t="s">
        <v>128</v>
      </c>
      <c r="AD1278" t="s">
        <v>964</v>
      </c>
      <c r="AE1278" s="18">
        <v>7.2891087699999996E-2</v>
      </c>
      <c r="AF1278" t="s">
        <v>1654</v>
      </c>
      <c r="AG1278" t="s">
        <v>143</v>
      </c>
      <c r="AH1278" t="s">
        <v>1655</v>
      </c>
      <c r="AI1278" s="18">
        <v>7.9912967200000004E-2</v>
      </c>
      <c r="AJ1278" t="s">
        <v>1656</v>
      </c>
      <c r="AK1278" t="s">
        <v>134</v>
      </c>
      <c r="AL1278" t="s">
        <v>1657</v>
      </c>
      <c r="AM1278" t="s">
        <v>1654</v>
      </c>
      <c r="AN1278" t="s">
        <v>143</v>
      </c>
      <c r="AO1278" t="s">
        <v>1655</v>
      </c>
      <c r="AP1278" s="18">
        <v>7.2891087699999996E-2</v>
      </c>
      <c r="AQ1278" t="s">
        <v>123</v>
      </c>
      <c r="AR1278" t="b">
        <f>ISNUMBER(SEARCH('Consulta Por Puntos Baloto'!$E$5,B1278,1))</f>
        <v>0</v>
      </c>
      <c r="AS1278">
        <f t="shared" si="38"/>
        <v>31</v>
      </c>
      <c r="AT1278" t="str">
        <f t="shared" si="39"/>
        <v>Punto pago</v>
      </c>
    </row>
    <row r="1279" spans="1:46">
      <c r="A1279" t="s">
        <v>7567</v>
      </c>
      <c r="B1279" t="s">
        <v>7568</v>
      </c>
      <c r="C1279" s="18">
        <v>3.9810846420999999</v>
      </c>
      <c r="D1279" t="s">
        <v>463</v>
      </c>
      <c r="E1279" t="s">
        <v>128</v>
      </c>
      <c r="F1279" t="s">
        <v>464</v>
      </c>
      <c r="G1279" s="18">
        <v>1.7854040336999999</v>
      </c>
      <c r="H1279" t="s">
        <v>64</v>
      </c>
      <c r="I1279" t="s">
        <v>130</v>
      </c>
      <c r="J1279" t="s">
        <v>1722</v>
      </c>
      <c r="K1279" s="18">
        <v>2.468061821</v>
      </c>
      <c r="L1279" t="s">
        <v>64</v>
      </c>
      <c r="M1279" t="s">
        <v>130</v>
      </c>
      <c r="N1279" t="s">
        <v>629</v>
      </c>
      <c r="O1279" s="18">
        <v>3.5023641815</v>
      </c>
      <c r="P1279" t="s">
        <v>467</v>
      </c>
      <c r="Q1279" t="s">
        <v>134</v>
      </c>
      <c r="R1279" t="s">
        <v>468</v>
      </c>
      <c r="S1279" s="18">
        <v>3.0555525983999998</v>
      </c>
      <c r="T1279" t="s">
        <v>469</v>
      </c>
      <c r="U1279" t="s">
        <v>130</v>
      </c>
      <c r="V1279" t="s">
        <v>470</v>
      </c>
      <c r="W1279" s="18">
        <v>3.7878485921</v>
      </c>
      <c r="X1279" t="s">
        <v>64</v>
      </c>
      <c r="Y1279" t="s">
        <v>471</v>
      </c>
      <c r="Z1279" t="s">
        <v>472</v>
      </c>
      <c r="AA1279" s="18">
        <v>3.0555525983999998</v>
      </c>
      <c r="AB1279" t="s">
        <v>591</v>
      </c>
      <c r="AC1279" t="s">
        <v>128</v>
      </c>
      <c r="AD1279" t="s">
        <v>592</v>
      </c>
      <c r="AE1279" s="18">
        <v>5.2562387100000003E-2</v>
      </c>
      <c r="AF1279" t="s">
        <v>7569</v>
      </c>
      <c r="AG1279" t="s">
        <v>143</v>
      </c>
      <c r="AH1279" t="s">
        <v>7570</v>
      </c>
      <c r="AI1279" s="18">
        <v>0</v>
      </c>
      <c r="AJ1279" t="s">
        <v>7571</v>
      </c>
      <c r="AK1279" t="s">
        <v>134</v>
      </c>
      <c r="AL1279" t="s">
        <v>7572</v>
      </c>
      <c r="AM1279" t="s">
        <v>7571</v>
      </c>
      <c r="AN1279" t="s">
        <v>134</v>
      </c>
      <c r="AO1279" t="s">
        <v>7572</v>
      </c>
      <c r="AP1279" s="18">
        <v>0</v>
      </c>
      <c r="AQ1279" t="s">
        <v>123</v>
      </c>
      <c r="AR1279" t="b">
        <f>ISNUMBER(SEARCH('Consulta Por Puntos Baloto'!$E$5,B1279,1))</f>
        <v>0</v>
      </c>
      <c r="AS1279">
        <f t="shared" si="38"/>
        <v>35</v>
      </c>
      <c r="AT1279" t="str">
        <f t="shared" si="39"/>
        <v>Punto red</v>
      </c>
    </row>
    <row r="1280" spans="1:46">
      <c r="A1280" t="s">
        <v>7573</v>
      </c>
      <c r="B1280" t="s">
        <v>7574</v>
      </c>
      <c r="C1280" s="18">
        <v>71.674204970299996</v>
      </c>
      <c r="D1280" t="s">
        <v>4556</v>
      </c>
      <c r="E1280" t="s">
        <v>4557</v>
      </c>
      <c r="F1280" t="s">
        <v>4558</v>
      </c>
      <c r="G1280" s="18">
        <v>15.8241588773</v>
      </c>
      <c r="H1280" t="s">
        <v>64</v>
      </c>
      <c r="I1280" t="s">
        <v>4560</v>
      </c>
      <c r="J1280" t="s">
        <v>4562</v>
      </c>
      <c r="K1280" s="18">
        <v>15.802555422699999</v>
      </c>
      <c r="L1280" t="s">
        <v>64</v>
      </c>
      <c r="M1280" t="s">
        <v>4560</v>
      </c>
      <c r="N1280" t="s">
        <v>4562</v>
      </c>
      <c r="O1280" s="18">
        <v>15.7466066502</v>
      </c>
      <c r="P1280" t="s">
        <v>387</v>
      </c>
      <c r="Q1280" t="s">
        <v>388</v>
      </c>
      <c r="R1280" t="s">
        <v>389</v>
      </c>
      <c r="S1280" s="18">
        <v>237.2763701886</v>
      </c>
      <c r="T1280" t="s">
        <v>253</v>
      </c>
      <c r="U1280" t="s">
        <v>65</v>
      </c>
      <c r="V1280" t="s">
        <v>254</v>
      </c>
      <c r="W1280" s="18">
        <v>71.336329182300005</v>
      </c>
      <c r="X1280" t="s">
        <v>64</v>
      </c>
      <c r="Y1280" t="s">
        <v>4563</v>
      </c>
      <c r="Z1280" t="s">
        <v>4564</v>
      </c>
      <c r="AA1280" s="18">
        <v>15.5342271179</v>
      </c>
      <c r="AB1280" t="s">
        <v>5859</v>
      </c>
      <c r="AC1280" t="s">
        <v>388</v>
      </c>
      <c r="AD1280" t="s">
        <v>5860</v>
      </c>
      <c r="AE1280" s="18">
        <v>14.142614079599999</v>
      </c>
      <c r="AF1280" t="s">
        <v>7575</v>
      </c>
      <c r="AG1280" t="s">
        <v>7576</v>
      </c>
      <c r="AH1280" t="s">
        <v>7577</v>
      </c>
      <c r="AI1280" s="18">
        <v>1.7799550599999998E-2</v>
      </c>
      <c r="AJ1280" t="s">
        <v>7578</v>
      </c>
      <c r="AK1280" t="s">
        <v>7579</v>
      </c>
      <c r="AL1280" t="s">
        <v>7580</v>
      </c>
      <c r="AM1280" t="s">
        <v>7578</v>
      </c>
      <c r="AN1280" t="s">
        <v>7579</v>
      </c>
      <c r="AO1280" t="s">
        <v>7580</v>
      </c>
      <c r="AP1280" s="18">
        <v>1.7799550599999998E-2</v>
      </c>
      <c r="AQ1280" t="s">
        <v>123</v>
      </c>
      <c r="AR1280" t="b">
        <f>ISNUMBER(SEARCH('Consulta Por Puntos Baloto'!$E$5,B1280,1))</f>
        <v>0</v>
      </c>
      <c r="AS1280">
        <f t="shared" si="38"/>
        <v>35</v>
      </c>
      <c r="AT1280" t="str">
        <f t="shared" si="39"/>
        <v>Punto red</v>
      </c>
    </row>
    <row r="1281" spans="1:46">
      <c r="A1281" t="s">
        <v>7581</v>
      </c>
      <c r="B1281" t="s">
        <v>7582</v>
      </c>
      <c r="C1281" s="18">
        <v>1.9913624564000001</v>
      </c>
      <c r="D1281" t="s">
        <v>5102</v>
      </c>
      <c r="E1281" t="s">
        <v>220</v>
      </c>
      <c r="F1281" t="s">
        <v>5103</v>
      </c>
      <c r="G1281" s="18">
        <v>1.2116335747</v>
      </c>
      <c r="H1281" t="s">
        <v>7193</v>
      </c>
      <c r="I1281" t="s">
        <v>223</v>
      </c>
      <c r="J1281" t="s">
        <v>7194</v>
      </c>
      <c r="K1281" s="18">
        <v>2.3030729446999998</v>
      </c>
      <c r="L1281" t="s">
        <v>64</v>
      </c>
      <c r="M1281" t="s">
        <v>223</v>
      </c>
      <c r="N1281" t="s">
        <v>4070</v>
      </c>
      <c r="O1281" s="18">
        <v>2.3577964046000002</v>
      </c>
      <c r="P1281" t="s">
        <v>5106</v>
      </c>
      <c r="Q1281" t="s">
        <v>220</v>
      </c>
      <c r="R1281" t="s">
        <v>5107</v>
      </c>
      <c r="S1281" s="18">
        <v>8.9516466566999995</v>
      </c>
      <c r="T1281" t="s">
        <v>227</v>
      </c>
      <c r="U1281" t="s">
        <v>228</v>
      </c>
      <c r="V1281" t="s">
        <v>229</v>
      </c>
      <c r="W1281" s="18">
        <v>4.3756328759000001</v>
      </c>
      <c r="X1281" t="s">
        <v>222</v>
      </c>
      <c r="Y1281" t="s">
        <v>223</v>
      </c>
      <c r="Z1281" t="s">
        <v>224</v>
      </c>
      <c r="AA1281" s="18">
        <v>1.2116335747</v>
      </c>
      <c r="AB1281" t="s">
        <v>5188</v>
      </c>
      <c r="AC1281" t="s">
        <v>220</v>
      </c>
      <c r="AD1281" t="s">
        <v>5189</v>
      </c>
      <c r="AE1281" s="18">
        <v>6.1457820000000003E-2</v>
      </c>
      <c r="AF1281" t="s">
        <v>7583</v>
      </c>
      <c r="AG1281" t="s">
        <v>220</v>
      </c>
      <c r="AH1281" t="s">
        <v>7584</v>
      </c>
      <c r="AI1281" s="18">
        <v>0.85643694879999999</v>
      </c>
      <c r="AJ1281" t="s">
        <v>7197</v>
      </c>
      <c r="AK1281" t="s">
        <v>220</v>
      </c>
      <c r="AL1281" t="s">
        <v>7198</v>
      </c>
      <c r="AM1281" t="s">
        <v>7583</v>
      </c>
      <c r="AN1281" t="s">
        <v>220</v>
      </c>
      <c r="AO1281" t="s">
        <v>7584</v>
      </c>
      <c r="AP1281" s="18">
        <v>6.1457820000000003E-2</v>
      </c>
      <c r="AQ1281" t="s">
        <v>123</v>
      </c>
      <c r="AR1281" t="b">
        <f>ISNUMBER(SEARCH('Consulta Por Puntos Baloto'!$E$5,B1281,1))</f>
        <v>0</v>
      </c>
      <c r="AS1281">
        <f t="shared" si="38"/>
        <v>31</v>
      </c>
      <c r="AT1281" t="str">
        <f t="shared" si="39"/>
        <v>Punto pago</v>
      </c>
    </row>
    <row r="1282" spans="1:46">
      <c r="A1282" t="s">
        <v>7585</v>
      </c>
      <c r="B1282" t="s">
        <v>7586</v>
      </c>
      <c r="C1282" s="18">
        <v>116.8505102181</v>
      </c>
      <c r="D1282" t="s">
        <v>5873</v>
      </c>
      <c r="E1282" t="s">
        <v>5874</v>
      </c>
      <c r="F1282" t="s">
        <v>5875</v>
      </c>
      <c r="G1282" s="18">
        <v>139.93580342909999</v>
      </c>
      <c r="H1282" t="s">
        <v>64</v>
      </c>
      <c r="I1282" t="s">
        <v>4432</v>
      </c>
      <c r="J1282" t="s">
        <v>5375</v>
      </c>
      <c r="K1282" s="18">
        <v>144.27353831280001</v>
      </c>
      <c r="L1282" t="s">
        <v>64</v>
      </c>
      <c r="M1282" t="s">
        <v>223</v>
      </c>
      <c r="N1282" t="s">
        <v>4070</v>
      </c>
      <c r="O1282" s="18">
        <v>141.16466014100001</v>
      </c>
      <c r="P1282" t="s">
        <v>4052</v>
      </c>
      <c r="Q1282" t="s">
        <v>4053</v>
      </c>
      <c r="R1282" t="s">
        <v>4054</v>
      </c>
      <c r="S1282" s="18">
        <v>150.42348208460001</v>
      </c>
      <c r="T1282" t="s">
        <v>227</v>
      </c>
      <c r="U1282" t="s">
        <v>228</v>
      </c>
      <c r="V1282" t="s">
        <v>229</v>
      </c>
      <c r="W1282" s="18">
        <v>140.41669824659999</v>
      </c>
      <c r="X1282" t="s">
        <v>64</v>
      </c>
      <c r="Y1282" t="s">
        <v>4055</v>
      </c>
      <c r="Z1282" t="s">
        <v>4056</v>
      </c>
      <c r="AA1282" s="18">
        <v>143.6458090953</v>
      </c>
      <c r="AB1282" t="s">
        <v>5188</v>
      </c>
      <c r="AC1282" t="s">
        <v>220</v>
      </c>
      <c r="AD1282" t="s">
        <v>5189</v>
      </c>
      <c r="AE1282" s="18">
        <v>4.2213490999999997E-3</v>
      </c>
      <c r="AF1282" t="s">
        <v>7587</v>
      </c>
      <c r="AG1282" t="s">
        <v>7588</v>
      </c>
      <c r="AH1282" t="s">
        <v>7589</v>
      </c>
      <c r="AI1282" s="18">
        <v>60.676338343099999</v>
      </c>
      <c r="AJ1282" t="s">
        <v>7590</v>
      </c>
      <c r="AK1282" t="s">
        <v>7591</v>
      </c>
      <c r="AL1282" t="s">
        <v>7592</v>
      </c>
      <c r="AM1282" t="s">
        <v>7587</v>
      </c>
      <c r="AN1282" t="s">
        <v>7588</v>
      </c>
      <c r="AO1282" t="s">
        <v>7589</v>
      </c>
      <c r="AP1282" s="18">
        <v>4.2213490999999997E-3</v>
      </c>
      <c r="AQ1282" t="s">
        <v>123</v>
      </c>
      <c r="AR1282" t="b">
        <f>ISNUMBER(SEARCH('Consulta Por Puntos Baloto'!$E$5,B1282,1))</f>
        <v>0</v>
      </c>
      <c r="AS1282">
        <f t="shared" si="38"/>
        <v>31</v>
      </c>
      <c r="AT1282" t="str">
        <f t="shared" si="39"/>
        <v>Punto pago</v>
      </c>
    </row>
    <row r="1283" spans="1:46">
      <c r="A1283" t="s">
        <v>7593</v>
      </c>
      <c r="B1283" t="s">
        <v>7594</v>
      </c>
      <c r="C1283" s="18">
        <v>0.32105717179999999</v>
      </c>
      <c r="D1283" t="s">
        <v>150</v>
      </c>
      <c r="E1283" t="s">
        <v>151</v>
      </c>
      <c r="F1283" t="s">
        <v>152</v>
      </c>
      <c r="G1283" s="18">
        <v>0.32945305390000001</v>
      </c>
      <c r="H1283" t="s">
        <v>153</v>
      </c>
      <c r="I1283" t="s">
        <v>154</v>
      </c>
      <c r="J1283" t="s">
        <v>155</v>
      </c>
      <c r="K1283" s="18">
        <v>4.5675310275000003</v>
      </c>
      <c r="L1283" t="s">
        <v>64</v>
      </c>
      <c r="M1283" t="s">
        <v>154</v>
      </c>
      <c r="N1283" t="s">
        <v>156</v>
      </c>
      <c r="O1283" s="18">
        <v>4.6133288836000004</v>
      </c>
      <c r="P1283" t="s">
        <v>157</v>
      </c>
      <c r="Q1283" t="s">
        <v>151</v>
      </c>
      <c r="R1283" t="s">
        <v>158</v>
      </c>
      <c r="S1283" s="18">
        <v>116.28667523910001</v>
      </c>
      <c r="T1283" t="s">
        <v>111</v>
      </c>
      <c r="U1283" t="s">
        <v>112</v>
      </c>
      <c r="V1283" t="s">
        <v>113</v>
      </c>
      <c r="W1283" s="18">
        <v>5.9328139760000003</v>
      </c>
      <c r="X1283" t="s">
        <v>64</v>
      </c>
      <c r="Y1283" t="s">
        <v>154</v>
      </c>
      <c r="Z1283" t="s">
        <v>159</v>
      </c>
      <c r="AA1283" s="18">
        <v>0.34704010200000002</v>
      </c>
      <c r="AB1283" s="19" t="s">
        <v>153</v>
      </c>
      <c r="AC1283" t="s">
        <v>151</v>
      </c>
      <c r="AD1283" t="s">
        <v>160</v>
      </c>
      <c r="AE1283" s="18">
        <v>7.8841527600000003E-2</v>
      </c>
      <c r="AF1283" t="s">
        <v>7595</v>
      </c>
      <c r="AG1283" t="s">
        <v>4535</v>
      </c>
      <c r="AH1283" t="s">
        <v>7596</v>
      </c>
      <c r="AI1283" s="18">
        <v>0</v>
      </c>
      <c r="AJ1283" t="s">
        <v>7594</v>
      </c>
      <c r="AK1283" t="s">
        <v>151</v>
      </c>
      <c r="AL1283" t="s">
        <v>7597</v>
      </c>
      <c r="AM1283" t="s">
        <v>7594</v>
      </c>
      <c r="AN1283" t="s">
        <v>151</v>
      </c>
      <c r="AO1283" t="s">
        <v>7597</v>
      </c>
      <c r="AP1283" s="18">
        <v>0</v>
      </c>
      <c r="AQ1283" t="s">
        <v>123</v>
      </c>
      <c r="AR1283" t="b">
        <f>ISNUMBER(SEARCH('Consulta Por Puntos Baloto'!$E$5,B1283,1))</f>
        <v>0</v>
      </c>
      <c r="AS1283">
        <f t="shared" ref="AS1283:AS1346" si="40">MATCH(AP1283,A1283:AL1283,0)</f>
        <v>35</v>
      </c>
      <c r="AT1283" t="str">
        <f t="shared" ref="AT1283:AT1346" si="41">+VLOOKUP(AS1283,$AW$2:$AX$10,2,0)</f>
        <v>Punto red</v>
      </c>
    </row>
    <row r="1284" spans="1:46">
      <c r="A1284" t="s">
        <v>7598</v>
      </c>
      <c r="B1284" t="s">
        <v>7599</v>
      </c>
      <c r="C1284" s="18">
        <v>3.8380765086999999</v>
      </c>
      <c r="D1284" t="s">
        <v>541</v>
      </c>
      <c r="E1284" t="s">
        <v>128</v>
      </c>
      <c r="F1284" t="s">
        <v>542</v>
      </c>
      <c r="G1284" s="18">
        <v>0.54008514019999998</v>
      </c>
      <c r="H1284" t="s">
        <v>64</v>
      </c>
      <c r="I1284" t="s">
        <v>130</v>
      </c>
      <c r="J1284" t="s">
        <v>1268</v>
      </c>
      <c r="K1284" s="18">
        <v>1.4400612421000001</v>
      </c>
      <c r="L1284" t="s">
        <v>64</v>
      </c>
      <c r="M1284" t="s">
        <v>130</v>
      </c>
      <c r="N1284" t="s">
        <v>512</v>
      </c>
      <c r="O1284" s="18">
        <v>4.0367476386999996</v>
      </c>
      <c r="P1284" t="s">
        <v>133</v>
      </c>
      <c r="Q1284" t="s">
        <v>134</v>
      </c>
      <c r="R1284" t="s">
        <v>135</v>
      </c>
      <c r="S1284" s="18">
        <v>1.5681171169000001</v>
      </c>
      <c r="T1284" t="s">
        <v>371</v>
      </c>
      <c r="U1284" t="s">
        <v>130</v>
      </c>
      <c r="V1284" t="s">
        <v>372</v>
      </c>
      <c r="W1284" s="18">
        <v>0.53223801339999999</v>
      </c>
      <c r="X1284" t="s">
        <v>64</v>
      </c>
      <c r="Y1284" t="s">
        <v>130</v>
      </c>
      <c r="Z1284" t="s">
        <v>373</v>
      </c>
      <c r="AA1284" s="18">
        <v>1.4367535703000001</v>
      </c>
      <c r="AB1284" s="19" t="s">
        <v>963</v>
      </c>
      <c r="AC1284" t="s">
        <v>128</v>
      </c>
      <c r="AD1284" t="s">
        <v>964</v>
      </c>
      <c r="AE1284" s="18">
        <v>2.1079916600000002E-2</v>
      </c>
      <c r="AF1284" t="s">
        <v>7600</v>
      </c>
      <c r="AG1284" t="s">
        <v>143</v>
      </c>
      <c r="AH1284" t="s">
        <v>7601</v>
      </c>
      <c r="AI1284" s="18">
        <v>5.8956638E-3</v>
      </c>
      <c r="AJ1284" t="s">
        <v>7602</v>
      </c>
      <c r="AK1284" t="s">
        <v>134</v>
      </c>
      <c r="AL1284" t="s">
        <v>7603</v>
      </c>
      <c r="AM1284" t="s">
        <v>7602</v>
      </c>
      <c r="AN1284" t="s">
        <v>134</v>
      </c>
      <c r="AO1284" t="s">
        <v>7603</v>
      </c>
      <c r="AP1284" s="18">
        <v>5.8956638E-3</v>
      </c>
      <c r="AQ1284" t="s">
        <v>123</v>
      </c>
      <c r="AR1284" t="b">
        <f>ISNUMBER(SEARCH('Consulta Por Puntos Baloto'!$E$5,B1284,1))</f>
        <v>0</v>
      </c>
      <c r="AS1284">
        <f t="shared" si="40"/>
        <v>35</v>
      </c>
      <c r="AT1284" t="str">
        <f t="shared" si="41"/>
        <v>Punto red</v>
      </c>
    </row>
    <row r="1285" spans="1:46">
      <c r="A1285" t="s">
        <v>7604</v>
      </c>
      <c r="B1285" t="s">
        <v>7605</v>
      </c>
      <c r="C1285" s="18">
        <v>1.9006467346</v>
      </c>
      <c r="D1285" t="s">
        <v>541</v>
      </c>
      <c r="E1285" t="s">
        <v>128</v>
      </c>
      <c r="F1285" t="s">
        <v>542</v>
      </c>
      <c r="G1285" s="18">
        <v>0.94292394359999998</v>
      </c>
      <c r="H1285" t="s">
        <v>64</v>
      </c>
      <c r="I1285" t="s">
        <v>130</v>
      </c>
      <c r="J1285" t="s">
        <v>131</v>
      </c>
      <c r="K1285" s="18">
        <v>1.6390195272000001</v>
      </c>
      <c r="L1285" t="s">
        <v>64</v>
      </c>
      <c r="M1285" t="s">
        <v>130</v>
      </c>
      <c r="N1285" t="s">
        <v>132</v>
      </c>
      <c r="O1285" s="18">
        <v>2.3612766642</v>
      </c>
      <c r="P1285" t="s">
        <v>133</v>
      </c>
      <c r="Q1285" t="s">
        <v>134</v>
      </c>
      <c r="R1285" t="s">
        <v>135</v>
      </c>
      <c r="S1285" s="18">
        <v>3.3409687952999998</v>
      </c>
      <c r="T1285" t="s">
        <v>136</v>
      </c>
      <c r="U1285" t="s">
        <v>130</v>
      </c>
      <c r="V1285" t="s">
        <v>137</v>
      </c>
      <c r="W1285" s="18">
        <v>2.3992428866000002</v>
      </c>
      <c r="X1285" t="s">
        <v>138</v>
      </c>
      <c r="Y1285" t="s">
        <v>130</v>
      </c>
      <c r="Z1285" t="s">
        <v>139</v>
      </c>
      <c r="AA1285" s="18">
        <v>1.7089111892</v>
      </c>
      <c r="AB1285" t="s">
        <v>140</v>
      </c>
      <c r="AC1285" t="s">
        <v>128</v>
      </c>
      <c r="AD1285" t="s">
        <v>141</v>
      </c>
      <c r="AE1285" s="18">
        <v>0.34924139059999998</v>
      </c>
      <c r="AF1285" t="s">
        <v>7606</v>
      </c>
      <c r="AG1285" t="s">
        <v>143</v>
      </c>
      <c r="AH1285" t="s">
        <v>7607</v>
      </c>
      <c r="AI1285" s="18">
        <v>0.35559593140000001</v>
      </c>
      <c r="AJ1285" t="s">
        <v>329</v>
      </c>
      <c r="AK1285" t="s">
        <v>134</v>
      </c>
      <c r="AL1285" t="s">
        <v>7608</v>
      </c>
      <c r="AM1285" t="s">
        <v>7606</v>
      </c>
      <c r="AN1285" t="s">
        <v>143</v>
      </c>
      <c r="AO1285" t="s">
        <v>7607</v>
      </c>
      <c r="AP1285" s="18">
        <v>0.34924139059999998</v>
      </c>
      <c r="AQ1285" t="s">
        <v>123</v>
      </c>
      <c r="AR1285" t="b">
        <f>ISNUMBER(SEARCH('Consulta Por Puntos Baloto'!$E$5,B1285,1))</f>
        <v>0</v>
      </c>
      <c r="AS1285">
        <f t="shared" si="40"/>
        <v>31</v>
      </c>
      <c r="AT1285" t="str">
        <f t="shared" si="41"/>
        <v>Punto pago</v>
      </c>
    </row>
    <row r="1286" spans="1:46">
      <c r="A1286" t="s">
        <v>7609</v>
      </c>
      <c r="B1286" t="s">
        <v>7610</v>
      </c>
      <c r="C1286" s="18">
        <v>46.760637596199999</v>
      </c>
      <c r="D1286" t="s">
        <v>4556</v>
      </c>
      <c r="E1286" t="s">
        <v>4557</v>
      </c>
      <c r="F1286" t="s">
        <v>4558</v>
      </c>
      <c r="G1286" s="18">
        <v>20.5241470697</v>
      </c>
      <c r="H1286" t="s">
        <v>7611</v>
      </c>
      <c r="I1286" t="s">
        <v>4560</v>
      </c>
      <c r="J1286" t="s">
        <v>7612</v>
      </c>
      <c r="K1286" s="18">
        <v>20.674451788199999</v>
      </c>
      <c r="L1286" t="s">
        <v>64</v>
      </c>
      <c r="M1286" t="s">
        <v>4560</v>
      </c>
      <c r="N1286" t="s">
        <v>4562</v>
      </c>
      <c r="O1286" s="18">
        <v>19.6395158839</v>
      </c>
      <c r="P1286" t="s">
        <v>5857</v>
      </c>
      <c r="Q1286" t="s">
        <v>388</v>
      </c>
      <c r="R1286" t="s">
        <v>5858</v>
      </c>
      <c r="S1286" s="18">
        <v>260.6050220537</v>
      </c>
      <c r="T1286" t="s">
        <v>253</v>
      </c>
      <c r="U1286" t="s">
        <v>65</v>
      </c>
      <c r="V1286" t="s">
        <v>254</v>
      </c>
      <c r="W1286" s="18">
        <v>46.514780194899998</v>
      </c>
      <c r="X1286" t="s">
        <v>64</v>
      </c>
      <c r="Y1286" t="s">
        <v>4563</v>
      </c>
      <c r="Z1286" t="s">
        <v>4564</v>
      </c>
      <c r="AA1286" s="18">
        <v>19.786229054</v>
      </c>
      <c r="AB1286" t="s">
        <v>5859</v>
      </c>
      <c r="AC1286" t="s">
        <v>388</v>
      </c>
      <c r="AD1286" t="s">
        <v>5860</v>
      </c>
      <c r="AE1286" s="18">
        <v>8.3395486966999997</v>
      </c>
      <c r="AF1286" t="s">
        <v>7613</v>
      </c>
      <c r="AG1286" t="s">
        <v>7614</v>
      </c>
      <c r="AH1286" t="s">
        <v>7615</v>
      </c>
      <c r="AI1286" s="18">
        <v>8.7849162741000004</v>
      </c>
      <c r="AJ1286" t="s">
        <v>7411</v>
      </c>
      <c r="AK1286" t="s">
        <v>7412</v>
      </c>
      <c r="AL1286" t="s">
        <v>7413</v>
      </c>
      <c r="AM1286" t="s">
        <v>7613</v>
      </c>
      <c r="AN1286" t="s">
        <v>7614</v>
      </c>
      <c r="AO1286" t="s">
        <v>7615</v>
      </c>
      <c r="AP1286" s="18">
        <v>8.3395486966999997</v>
      </c>
      <c r="AQ1286" t="s">
        <v>123</v>
      </c>
      <c r="AR1286" t="b">
        <f>ISNUMBER(SEARCH('Consulta Por Puntos Baloto'!$E$5,B1286,1))</f>
        <v>0</v>
      </c>
      <c r="AS1286">
        <f t="shared" si="40"/>
        <v>31</v>
      </c>
      <c r="AT1286" t="str">
        <f t="shared" si="41"/>
        <v>Punto pago</v>
      </c>
    </row>
    <row r="1287" spans="1:46">
      <c r="A1287" t="s">
        <v>7616</v>
      </c>
      <c r="B1287" t="s">
        <v>7617</v>
      </c>
      <c r="C1287" s="18">
        <v>1.4541761583999999</v>
      </c>
      <c r="D1287" t="s">
        <v>340</v>
      </c>
      <c r="E1287" t="s">
        <v>341</v>
      </c>
      <c r="F1287" t="s">
        <v>342</v>
      </c>
      <c r="G1287" s="18">
        <v>0.52110134220000004</v>
      </c>
      <c r="H1287" t="s">
        <v>64</v>
      </c>
      <c r="I1287" t="s">
        <v>343</v>
      </c>
      <c r="J1287" t="s">
        <v>7618</v>
      </c>
      <c r="K1287" s="18">
        <v>1.8028158173</v>
      </c>
      <c r="L1287" t="s">
        <v>64</v>
      </c>
      <c r="M1287" t="s">
        <v>343</v>
      </c>
      <c r="N1287" t="s">
        <v>344</v>
      </c>
      <c r="O1287" s="18">
        <v>30.057932964799999</v>
      </c>
      <c r="P1287" t="s">
        <v>67</v>
      </c>
      <c r="Q1287" t="s">
        <v>62</v>
      </c>
      <c r="R1287" t="s">
        <v>68</v>
      </c>
      <c r="S1287" s="18">
        <v>28.672175004700001</v>
      </c>
      <c r="T1287" t="s">
        <v>69</v>
      </c>
      <c r="U1287" t="s">
        <v>65</v>
      </c>
      <c r="V1287" t="s">
        <v>70</v>
      </c>
      <c r="W1287" s="18">
        <v>25.139649420400001</v>
      </c>
      <c r="X1287" t="s">
        <v>241</v>
      </c>
      <c r="Y1287" t="s">
        <v>65</v>
      </c>
      <c r="Z1287" t="s">
        <v>242</v>
      </c>
      <c r="AA1287" s="18">
        <v>1.4187878680999999</v>
      </c>
      <c r="AB1287" t="s">
        <v>345</v>
      </c>
      <c r="AC1287" t="s">
        <v>341</v>
      </c>
      <c r="AD1287" t="s">
        <v>346</v>
      </c>
      <c r="AE1287" s="18">
        <v>0.16131684600000001</v>
      </c>
      <c r="AF1287" t="s">
        <v>7619</v>
      </c>
      <c r="AG1287" t="s">
        <v>341</v>
      </c>
      <c r="AH1287" t="s">
        <v>7620</v>
      </c>
      <c r="AI1287" s="18">
        <v>0.50119519769999998</v>
      </c>
      <c r="AJ1287" t="s">
        <v>349</v>
      </c>
      <c r="AK1287" t="s">
        <v>341</v>
      </c>
      <c r="AL1287" t="s">
        <v>7621</v>
      </c>
      <c r="AM1287" t="s">
        <v>7619</v>
      </c>
      <c r="AN1287" t="s">
        <v>341</v>
      </c>
      <c r="AO1287" t="s">
        <v>7620</v>
      </c>
      <c r="AP1287" s="18">
        <v>0.16131684600000001</v>
      </c>
      <c r="AQ1287" t="s">
        <v>123</v>
      </c>
      <c r="AR1287" t="b">
        <f>ISNUMBER(SEARCH('Consulta Por Puntos Baloto'!$E$5,B1287,1))</f>
        <v>0</v>
      </c>
      <c r="AS1287">
        <f t="shared" si="40"/>
        <v>31</v>
      </c>
      <c r="AT1287" t="str">
        <f t="shared" si="41"/>
        <v>Punto pago</v>
      </c>
    </row>
    <row r="1288" spans="1:46">
      <c r="A1288" t="s">
        <v>7622</v>
      </c>
      <c r="B1288" t="s">
        <v>7623</v>
      </c>
      <c r="C1288" s="18">
        <v>15.339994104600001</v>
      </c>
      <c r="D1288" t="s">
        <v>4386</v>
      </c>
      <c r="E1288" t="s">
        <v>4387</v>
      </c>
      <c r="F1288" t="s">
        <v>4388</v>
      </c>
      <c r="G1288" s="18">
        <v>15.3366976988</v>
      </c>
      <c r="H1288" t="s">
        <v>64</v>
      </c>
      <c r="I1288" t="s">
        <v>4389</v>
      </c>
      <c r="J1288" t="s">
        <v>4390</v>
      </c>
      <c r="K1288" s="18">
        <v>25.208321288099999</v>
      </c>
      <c r="L1288" t="s">
        <v>64</v>
      </c>
      <c r="M1288" t="s">
        <v>343</v>
      </c>
      <c r="N1288" t="s">
        <v>344</v>
      </c>
      <c r="O1288" s="18">
        <v>15.284432414499999</v>
      </c>
      <c r="P1288" t="s">
        <v>4391</v>
      </c>
      <c r="Q1288" t="s">
        <v>4392</v>
      </c>
      <c r="R1288" t="s">
        <v>4393</v>
      </c>
      <c r="S1288" s="18">
        <v>45.0860809793</v>
      </c>
      <c r="T1288" t="s">
        <v>69</v>
      </c>
      <c r="U1288" t="s">
        <v>65</v>
      </c>
      <c r="V1288" t="s">
        <v>70</v>
      </c>
      <c r="W1288" s="18">
        <v>15.3366976988</v>
      </c>
      <c r="X1288" t="s">
        <v>64</v>
      </c>
      <c r="Y1288" t="s">
        <v>4389</v>
      </c>
      <c r="Z1288" t="s">
        <v>4390</v>
      </c>
      <c r="AA1288" s="18">
        <v>26.432022583599998</v>
      </c>
      <c r="AB1288" t="s">
        <v>345</v>
      </c>
      <c r="AC1288" t="s">
        <v>341</v>
      </c>
      <c r="AD1288" t="s">
        <v>346</v>
      </c>
      <c r="AE1288" s="18">
        <v>4.6423379999999999E-4</v>
      </c>
      <c r="AF1288" t="s">
        <v>7624</v>
      </c>
      <c r="AG1288" t="s">
        <v>5347</v>
      </c>
      <c r="AH1288" t="s">
        <v>7625</v>
      </c>
      <c r="AI1288" s="18">
        <v>8.4652245599999995E-2</v>
      </c>
      <c r="AJ1288" t="s">
        <v>329</v>
      </c>
      <c r="AK1288" t="s">
        <v>5349</v>
      </c>
      <c r="AL1288" t="s">
        <v>5350</v>
      </c>
      <c r="AM1288" t="s">
        <v>7624</v>
      </c>
      <c r="AN1288" t="s">
        <v>5347</v>
      </c>
      <c r="AO1288" t="s">
        <v>7625</v>
      </c>
      <c r="AP1288" s="18">
        <v>4.6423379999999999E-4</v>
      </c>
      <c r="AQ1288" t="s">
        <v>123</v>
      </c>
      <c r="AR1288" t="b">
        <f>ISNUMBER(SEARCH('Consulta Por Puntos Baloto'!$E$5,B1288,1))</f>
        <v>0</v>
      </c>
      <c r="AS1288">
        <f t="shared" si="40"/>
        <v>31</v>
      </c>
      <c r="AT1288" t="str">
        <f t="shared" si="41"/>
        <v>Punto pago</v>
      </c>
    </row>
    <row r="1289" spans="1:46">
      <c r="A1289" t="s">
        <v>7626</v>
      </c>
      <c r="B1289" t="s">
        <v>7627</v>
      </c>
      <c r="C1289" s="18">
        <v>13.906089936200001</v>
      </c>
      <c r="D1289" t="s">
        <v>5197</v>
      </c>
      <c r="E1289" t="s">
        <v>5198</v>
      </c>
      <c r="F1289" t="s">
        <v>5199</v>
      </c>
      <c r="G1289" s="18">
        <v>15.7723589626</v>
      </c>
      <c r="H1289" t="s">
        <v>64</v>
      </c>
      <c r="I1289" t="s">
        <v>5200</v>
      </c>
      <c r="J1289" t="s">
        <v>5201</v>
      </c>
      <c r="K1289" s="18">
        <v>19.0884930936</v>
      </c>
      <c r="L1289" t="s">
        <v>64</v>
      </c>
      <c r="M1289" t="s">
        <v>65</v>
      </c>
      <c r="N1289" t="s">
        <v>5202</v>
      </c>
      <c r="O1289" s="18">
        <v>19.640719126299999</v>
      </c>
      <c r="P1289" t="s">
        <v>67</v>
      </c>
      <c r="Q1289" t="s">
        <v>62</v>
      </c>
      <c r="R1289" t="s">
        <v>68</v>
      </c>
      <c r="S1289" s="18">
        <v>20.775692570099999</v>
      </c>
      <c r="T1289" t="s">
        <v>253</v>
      </c>
      <c r="U1289" t="s">
        <v>65</v>
      </c>
      <c r="V1289" t="s">
        <v>254</v>
      </c>
      <c r="W1289" s="18">
        <v>19.624965646</v>
      </c>
      <c r="X1289" t="s">
        <v>276</v>
      </c>
      <c r="Y1289" t="s">
        <v>65</v>
      </c>
      <c r="Z1289" t="s">
        <v>277</v>
      </c>
      <c r="AA1289" s="18">
        <v>19.623686902999999</v>
      </c>
      <c r="AB1289" t="s">
        <v>5203</v>
      </c>
      <c r="AC1289" t="s">
        <v>62</v>
      </c>
      <c r="AD1289" t="s">
        <v>5204</v>
      </c>
      <c r="AE1289" s="18">
        <v>6.7159873000000002E-3</v>
      </c>
      <c r="AF1289" t="s">
        <v>7628</v>
      </c>
      <c r="AG1289" t="s">
        <v>5758</v>
      </c>
      <c r="AH1289" t="s">
        <v>7629</v>
      </c>
      <c r="AI1289" s="18">
        <v>9.8895353000000002E-3</v>
      </c>
      <c r="AJ1289" t="s">
        <v>7630</v>
      </c>
      <c r="AK1289" t="s">
        <v>5758</v>
      </c>
      <c r="AL1289" t="s">
        <v>7631</v>
      </c>
      <c r="AM1289" t="s">
        <v>7628</v>
      </c>
      <c r="AN1289" t="s">
        <v>5758</v>
      </c>
      <c r="AO1289" t="s">
        <v>7629</v>
      </c>
      <c r="AP1289" s="18">
        <v>6.7159873000000002E-3</v>
      </c>
      <c r="AQ1289" t="s">
        <v>123</v>
      </c>
      <c r="AR1289" t="b">
        <f>ISNUMBER(SEARCH('Consulta Por Puntos Baloto'!$E$5,B1289,1))</f>
        <v>0</v>
      </c>
      <c r="AS1289">
        <f t="shared" si="40"/>
        <v>31</v>
      </c>
      <c r="AT1289" t="str">
        <f t="shared" si="41"/>
        <v>Punto pago</v>
      </c>
    </row>
    <row r="1290" spans="1:46">
      <c r="A1290" t="s">
        <v>7632</v>
      </c>
      <c r="B1290" t="s">
        <v>7633</v>
      </c>
      <c r="C1290" s="18">
        <v>1.3624107035999999</v>
      </c>
      <c r="D1290" t="s">
        <v>4386</v>
      </c>
      <c r="E1290" t="s">
        <v>4387</v>
      </c>
      <c r="F1290" t="s">
        <v>4388</v>
      </c>
      <c r="G1290" s="18">
        <v>1.2257332504</v>
      </c>
      <c r="H1290" t="s">
        <v>64</v>
      </c>
      <c r="I1290" t="s">
        <v>4389</v>
      </c>
      <c r="J1290" t="s">
        <v>4390</v>
      </c>
      <c r="K1290" s="18">
        <v>41.157126508300003</v>
      </c>
      <c r="L1290" t="s">
        <v>64</v>
      </c>
      <c r="M1290" t="s">
        <v>343</v>
      </c>
      <c r="N1290" t="s">
        <v>344</v>
      </c>
      <c r="O1290" s="18">
        <v>1.2258143443</v>
      </c>
      <c r="P1290" t="s">
        <v>4391</v>
      </c>
      <c r="Q1290" t="s">
        <v>4392</v>
      </c>
      <c r="R1290" t="s">
        <v>4393</v>
      </c>
      <c r="S1290" s="18">
        <v>60.766487382400001</v>
      </c>
      <c r="T1290" t="s">
        <v>69</v>
      </c>
      <c r="U1290" t="s">
        <v>65</v>
      </c>
      <c r="V1290" t="s">
        <v>70</v>
      </c>
      <c r="W1290" s="18">
        <v>1.2257332504</v>
      </c>
      <c r="X1290" t="s">
        <v>64</v>
      </c>
      <c r="Y1290" t="s">
        <v>4389</v>
      </c>
      <c r="Z1290" t="s">
        <v>4390</v>
      </c>
      <c r="AA1290" s="18">
        <v>42.444499741800001</v>
      </c>
      <c r="AB1290" t="s">
        <v>345</v>
      </c>
      <c r="AC1290" t="s">
        <v>341</v>
      </c>
      <c r="AD1290" t="s">
        <v>346</v>
      </c>
      <c r="AE1290" s="18">
        <v>0.19294269989999999</v>
      </c>
      <c r="AF1290" t="s">
        <v>7634</v>
      </c>
      <c r="AG1290" t="s">
        <v>4387</v>
      </c>
      <c r="AH1290" t="s">
        <v>7635</v>
      </c>
      <c r="AI1290" s="18">
        <v>0.38812591489999998</v>
      </c>
      <c r="AJ1290" t="s">
        <v>7636</v>
      </c>
      <c r="AK1290" t="s">
        <v>4387</v>
      </c>
      <c r="AL1290" t="s">
        <v>7637</v>
      </c>
      <c r="AM1290" t="s">
        <v>7634</v>
      </c>
      <c r="AN1290" t="s">
        <v>4387</v>
      </c>
      <c r="AO1290" t="s">
        <v>7635</v>
      </c>
      <c r="AP1290" s="18">
        <v>0.19294269989999999</v>
      </c>
      <c r="AQ1290" t="s">
        <v>123</v>
      </c>
      <c r="AR1290" t="b">
        <f>ISNUMBER(SEARCH('Consulta Por Puntos Baloto'!$E$5,B1290,1))</f>
        <v>0</v>
      </c>
      <c r="AS1290">
        <f t="shared" si="40"/>
        <v>31</v>
      </c>
      <c r="AT1290" t="str">
        <f t="shared" si="41"/>
        <v>Punto pago</v>
      </c>
    </row>
    <row r="1291" spans="1:46">
      <c r="A1291" t="s">
        <v>7638</v>
      </c>
      <c r="B1291" t="s">
        <v>7639</v>
      </c>
      <c r="C1291" s="18">
        <v>1.0909316762000001</v>
      </c>
      <c r="D1291" t="s">
        <v>61</v>
      </c>
      <c r="E1291" t="s">
        <v>62</v>
      </c>
      <c r="F1291" t="s">
        <v>63</v>
      </c>
      <c r="G1291" s="18">
        <v>2.3912467840999998</v>
      </c>
      <c r="H1291" t="s">
        <v>64</v>
      </c>
      <c r="I1291" t="s">
        <v>65</v>
      </c>
      <c r="J1291" t="s">
        <v>6918</v>
      </c>
      <c r="K1291" s="18">
        <v>2.6942805606000002</v>
      </c>
      <c r="L1291" t="s">
        <v>64</v>
      </c>
      <c r="M1291" t="s">
        <v>65</v>
      </c>
      <c r="N1291" t="s">
        <v>66</v>
      </c>
      <c r="O1291" s="18">
        <v>8.3292327490000009</v>
      </c>
      <c r="P1291" t="s">
        <v>67</v>
      </c>
      <c r="Q1291" t="s">
        <v>62</v>
      </c>
      <c r="R1291" t="s">
        <v>68</v>
      </c>
      <c r="S1291" s="18">
        <v>4.5949374236000002</v>
      </c>
      <c r="T1291" t="s">
        <v>69</v>
      </c>
      <c r="U1291" t="s">
        <v>65</v>
      </c>
      <c r="V1291" t="s">
        <v>70</v>
      </c>
      <c r="W1291" s="18">
        <v>2.3925258680999999</v>
      </c>
      <c r="X1291" t="s">
        <v>71</v>
      </c>
      <c r="Y1291" t="s">
        <v>65</v>
      </c>
      <c r="Z1291" t="s">
        <v>72</v>
      </c>
      <c r="AA1291" s="18">
        <v>2.3930602792000002</v>
      </c>
      <c r="AB1291" t="s">
        <v>243</v>
      </c>
      <c r="AC1291" t="s">
        <v>62</v>
      </c>
      <c r="AD1291" t="s">
        <v>244</v>
      </c>
      <c r="AE1291" s="18">
        <v>0.12987094939999999</v>
      </c>
      <c r="AF1291" t="s">
        <v>7640</v>
      </c>
      <c r="AG1291" t="s">
        <v>62</v>
      </c>
      <c r="AH1291" t="s">
        <v>7641</v>
      </c>
      <c r="AI1291" s="18">
        <v>0.1872055249</v>
      </c>
      <c r="AJ1291" t="s">
        <v>7642</v>
      </c>
      <c r="AK1291" t="s">
        <v>62</v>
      </c>
      <c r="AL1291" t="s">
        <v>7643</v>
      </c>
      <c r="AM1291" t="s">
        <v>7640</v>
      </c>
      <c r="AN1291" t="s">
        <v>62</v>
      </c>
      <c r="AO1291" t="s">
        <v>7641</v>
      </c>
      <c r="AP1291" s="18">
        <v>0.12987094939999999</v>
      </c>
      <c r="AQ1291" t="s">
        <v>123</v>
      </c>
      <c r="AR1291" t="b">
        <f>ISNUMBER(SEARCH('Consulta Por Puntos Baloto'!$E$5,B1291,1))</f>
        <v>0</v>
      </c>
      <c r="AS1291">
        <f t="shared" si="40"/>
        <v>31</v>
      </c>
      <c r="AT1291" t="str">
        <f t="shared" si="41"/>
        <v>Punto pago</v>
      </c>
    </row>
    <row r="1292" spans="1:46">
      <c r="A1292" t="s">
        <v>7644</v>
      </c>
      <c r="B1292" t="s">
        <v>7645</v>
      </c>
      <c r="C1292" s="18">
        <v>30.6687337989</v>
      </c>
      <c r="D1292" t="s">
        <v>410</v>
      </c>
      <c r="E1292" t="s">
        <v>411</v>
      </c>
      <c r="F1292" t="s">
        <v>412</v>
      </c>
      <c r="G1292" s="18">
        <v>64.438852490399995</v>
      </c>
      <c r="H1292" t="s">
        <v>64</v>
      </c>
      <c r="I1292" t="s">
        <v>4514</v>
      </c>
      <c r="J1292" t="s">
        <v>4515</v>
      </c>
      <c r="K1292" s="18">
        <v>64.438852490399995</v>
      </c>
      <c r="L1292" t="s">
        <v>64</v>
      </c>
      <c r="M1292" t="s">
        <v>4514</v>
      </c>
      <c r="N1292" t="s">
        <v>4515</v>
      </c>
      <c r="O1292" s="18">
        <v>30.671923639999999</v>
      </c>
      <c r="P1292" t="s">
        <v>414</v>
      </c>
      <c r="Q1292" t="s">
        <v>411</v>
      </c>
      <c r="R1292" t="s">
        <v>415</v>
      </c>
      <c r="S1292" s="18">
        <v>92.285352226800001</v>
      </c>
      <c r="T1292" t="s">
        <v>85</v>
      </c>
      <c r="U1292" t="s">
        <v>86</v>
      </c>
      <c r="V1292" t="s">
        <v>87</v>
      </c>
      <c r="W1292" s="18">
        <v>89.247217101999993</v>
      </c>
      <c r="X1292" t="s">
        <v>64</v>
      </c>
      <c r="Y1292" t="s">
        <v>86</v>
      </c>
      <c r="Z1292" t="s">
        <v>299</v>
      </c>
      <c r="AA1292" s="18">
        <v>89.248243046599995</v>
      </c>
      <c r="AB1292" s="19" t="s">
        <v>361</v>
      </c>
      <c r="AC1292" t="s">
        <v>83</v>
      </c>
      <c r="AD1292" s="19" t="s">
        <v>362</v>
      </c>
      <c r="AE1292" s="18">
        <v>9.9344297100000006E-2</v>
      </c>
      <c r="AF1292" t="s">
        <v>5157</v>
      </c>
      <c r="AG1292" t="s">
        <v>5158</v>
      </c>
      <c r="AH1292" t="s">
        <v>5159</v>
      </c>
      <c r="AI1292" s="18">
        <v>3.06212446E-2</v>
      </c>
      <c r="AJ1292" t="s">
        <v>7646</v>
      </c>
      <c r="AK1292" t="s">
        <v>5158</v>
      </c>
      <c r="AL1292" t="s">
        <v>7647</v>
      </c>
      <c r="AM1292" t="s">
        <v>7646</v>
      </c>
      <c r="AN1292" t="s">
        <v>5158</v>
      </c>
      <c r="AO1292" t="s">
        <v>7647</v>
      </c>
      <c r="AP1292" s="18">
        <v>3.06212446E-2</v>
      </c>
      <c r="AQ1292" t="s">
        <v>123</v>
      </c>
      <c r="AR1292" t="b">
        <f>ISNUMBER(SEARCH('Consulta Por Puntos Baloto'!$E$5,B1292,1))</f>
        <v>0</v>
      </c>
      <c r="AS1292">
        <f t="shared" si="40"/>
        <v>35</v>
      </c>
      <c r="AT1292" t="str">
        <f t="shared" si="41"/>
        <v>Punto red</v>
      </c>
    </row>
    <row r="1293" spans="1:46">
      <c r="A1293" t="s">
        <v>7648</v>
      </c>
      <c r="B1293" t="s">
        <v>7649</v>
      </c>
      <c r="C1293" s="18">
        <v>2.7838637601</v>
      </c>
      <c r="D1293" t="s">
        <v>2585</v>
      </c>
      <c r="E1293" t="s">
        <v>128</v>
      </c>
      <c r="F1293" t="s">
        <v>2586</v>
      </c>
      <c r="G1293" s="18">
        <v>0.51928743600000005</v>
      </c>
      <c r="H1293" t="s">
        <v>64</v>
      </c>
      <c r="I1293" t="s">
        <v>130</v>
      </c>
      <c r="J1293" t="s">
        <v>5613</v>
      </c>
      <c r="K1293" s="18">
        <v>1.4157162333</v>
      </c>
      <c r="L1293" t="s">
        <v>311</v>
      </c>
      <c r="M1293" t="s">
        <v>130</v>
      </c>
      <c r="N1293" t="s">
        <v>2660</v>
      </c>
      <c r="O1293" s="18">
        <v>3.0017396841999999</v>
      </c>
      <c r="P1293" t="s">
        <v>2625</v>
      </c>
      <c r="Q1293" t="s">
        <v>134</v>
      </c>
      <c r="R1293" t="s">
        <v>2626</v>
      </c>
      <c r="S1293" s="18">
        <v>1.4157162333</v>
      </c>
      <c r="T1293" t="s">
        <v>311</v>
      </c>
      <c r="U1293" t="s">
        <v>130</v>
      </c>
      <c r="V1293" t="s">
        <v>312</v>
      </c>
      <c r="W1293" s="18">
        <v>1.4157162333</v>
      </c>
      <c r="X1293" t="s">
        <v>64</v>
      </c>
      <c r="Y1293" t="s">
        <v>130</v>
      </c>
      <c r="Z1293" t="s">
        <v>2659</v>
      </c>
      <c r="AA1293" s="18">
        <v>1.5010236349999999</v>
      </c>
      <c r="AB1293" t="s">
        <v>2661</v>
      </c>
      <c r="AC1293" t="s">
        <v>128</v>
      </c>
      <c r="AD1293" t="s">
        <v>2662</v>
      </c>
      <c r="AE1293" s="18">
        <v>0.22851381870000001</v>
      </c>
      <c r="AF1293" t="s">
        <v>2929</v>
      </c>
      <c r="AG1293" t="s">
        <v>143</v>
      </c>
      <c r="AH1293" t="s">
        <v>7650</v>
      </c>
      <c r="AI1293" s="18">
        <v>1.1803048249000001</v>
      </c>
      <c r="AJ1293" t="s">
        <v>7651</v>
      </c>
      <c r="AK1293" t="s">
        <v>134</v>
      </c>
      <c r="AL1293" t="s">
        <v>7652</v>
      </c>
      <c r="AM1293" t="s">
        <v>2929</v>
      </c>
      <c r="AN1293" t="s">
        <v>143</v>
      </c>
      <c r="AO1293" t="s">
        <v>7650</v>
      </c>
      <c r="AP1293" s="18">
        <v>0.22851381870000001</v>
      </c>
      <c r="AQ1293" t="s">
        <v>123</v>
      </c>
      <c r="AR1293" t="b">
        <f>ISNUMBER(SEARCH('Consulta Por Puntos Baloto'!$E$5,B1293,1))</f>
        <v>0</v>
      </c>
      <c r="AS1293">
        <f t="shared" si="40"/>
        <v>31</v>
      </c>
      <c r="AT1293" t="str">
        <f t="shared" si="41"/>
        <v>Punto pago</v>
      </c>
    </row>
    <row r="1294" spans="1:46">
      <c r="A1294" t="s">
        <v>7653</v>
      </c>
      <c r="B1294" t="s">
        <v>7654</v>
      </c>
      <c r="C1294" s="18">
        <v>33.410823731599997</v>
      </c>
      <c r="D1294" t="s">
        <v>1689</v>
      </c>
      <c r="E1294" t="s">
        <v>1690</v>
      </c>
      <c r="F1294" t="s">
        <v>1691</v>
      </c>
      <c r="G1294" s="18">
        <v>10.831531969</v>
      </c>
      <c r="H1294" t="s">
        <v>64</v>
      </c>
      <c r="I1294" t="s">
        <v>105</v>
      </c>
      <c r="J1294" t="s">
        <v>106</v>
      </c>
      <c r="K1294" s="18">
        <v>86.024503894999995</v>
      </c>
      <c r="L1294" t="s">
        <v>64</v>
      </c>
      <c r="M1294" t="s">
        <v>130</v>
      </c>
      <c r="N1294" t="s">
        <v>132</v>
      </c>
      <c r="O1294" s="18">
        <v>84.501544600800003</v>
      </c>
      <c r="P1294" t="s">
        <v>133</v>
      </c>
      <c r="Q1294" t="s">
        <v>134</v>
      </c>
      <c r="R1294" t="s">
        <v>135</v>
      </c>
      <c r="S1294" s="18">
        <v>87.298084462600002</v>
      </c>
      <c r="T1294" t="s">
        <v>136</v>
      </c>
      <c r="U1294" t="s">
        <v>130</v>
      </c>
      <c r="V1294" t="s">
        <v>137</v>
      </c>
      <c r="W1294" s="18">
        <v>11.0014838326</v>
      </c>
      <c r="X1294" t="s">
        <v>64</v>
      </c>
      <c r="Y1294" t="s">
        <v>114</v>
      </c>
      <c r="Z1294" t="s">
        <v>106</v>
      </c>
      <c r="AA1294" s="18">
        <v>31.800203397899999</v>
      </c>
      <c r="AB1294" s="19" t="s">
        <v>3348</v>
      </c>
      <c r="AC1294" t="s">
        <v>1690</v>
      </c>
      <c r="AD1294" s="19" t="s">
        <v>5358</v>
      </c>
      <c r="AE1294" s="18">
        <v>10.825998859</v>
      </c>
      <c r="AF1294" t="s">
        <v>7147</v>
      </c>
      <c r="AG1294" t="s">
        <v>7148</v>
      </c>
      <c r="AH1294" t="s">
        <v>7149</v>
      </c>
      <c r="AI1294" s="18">
        <v>1.44667324E-2</v>
      </c>
      <c r="AJ1294" t="s">
        <v>7150</v>
      </c>
      <c r="AK1294" t="s">
        <v>7151</v>
      </c>
      <c r="AL1294" t="s">
        <v>7152</v>
      </c>
      <c r="AM1294" t="s">
        <v>7150</v>
      </c>
      <c r="AN1294" t="s">
        <v>7151</v>
      </c>
      <c r="AO1294" t="s">
        <v>7152</v>
      </c>
      <c r="AP1294" s="18">
        <v>1.44667324E-2</v>
      </c>
      <c r="AQ1294" t="s">
        <v>123</v>
      </c>
      <c r="AR1294" t="b">
        <f>ISNUMBER(SEARCH('Consulta Por Puntos Baloto'!$E$5,B1294,1))</f>
        <v>0</v>
      </c>
      <c r="AS1294">
        <f t="shared" si="40"/>
        <v>35</v>
      </c>
      <c r="AT1294" t="str">
        <f t="shared" si="41"/>
        <v>Punto red</v>
      </c>
    </row>
    <row r="1295" spans="1:46">
      <c r="A1295" t="s">
        <v>7655</v>
      </c>
      <c r="B1295" t="s">
        <v>7656</v>
      </c>
      <c r="C1295" s="18">
        <v>0.25641988199999999</v>
      </c>
      <c r="D1295" t="s">
        <v>219</v>
      </c>
      <c r="E1295" t="s">
        <v>220</v>
      </c>
      <c r="F1295" t="s">
        <v>221</v>
      </c>
      <c r="G1295" s="18">
        <v>0.59323863440000002</v>
      </c>
      <c r="H1295" t="s">
        <v>4795</v>
      </c>
      <c r="I1295" t="s">
        <v>223</v>
      </c>
      <c r="J1295" t="s">
        <v>4939</v>
      </c>
      <c r="K1295" s="18">
        <v>1.0077951459000001</v>
      </c>
      <c r="L1295" t="s">
        <v>64</v>
      </c>
      <c r="M1295" t="s">
        <v>223</v>
      </c>
      <c r="N1295" t="s">
        <v>4230</v>
      </c>
      <c r="O1295" s="18">
        <v>1.7227404784</v>
      </c>
      <c r="P1295" t="s">
        <v>4231</v>
      </c>
      <c r="Q1295" t="s">
        <v>220</v>
      </c>
      <c r="R1295" t="s">
        <v>4232</v>
      </c>
      <c r="S1295" s="18">
        <v>8.0848852455000007</v>
      </c>
      <c r="T1295" t="s">
        <v>227</v>
      </c>
      <c r="U1295" t="s">
        <v>228</v>
      </c>
      <c r="V1295" t="s">
        <v>229</v>
      </c>
      <c r="W1295" s="18">
        <v>1.193104019</v>
      </c>
      <c r="X1295" t="s">
        <v>222</v>
      </c>
      <c r="Y1295" t="s">
        <v>223</v>
      </c>
      <c r="Z1295" t="s">
        <v>224</v>
      </c>
      <c r="AA1295" s="18">
        <v>0.64909377229999998</v>
      </c>
      <c r="AB1295" t="s">
        <v>4797</v>
      </c>
      <c r="AC1295" t="s">
        <v>220</v>
      </c>
      <c r="AD1295" t="s">
        <v>4798</v>
      </c>
      <c r="AE1295" s="18">
        <v>0</v>
      </c>
      <c r="AF1295" t="s">
        <v>7657</v>
      </c>
      <c r="AG1295" t="s">
        <v>220</v>
      </c>
      <c r="AH1295" t="s">
        <v>7658</v>
      </c>
      <c r="AI1295" s="18">
        <v>0</v>
      </c>
      <c r="AJ1295" t="s">
        <v>4508</v>
      </c>
      <c r="AK1295" t="s">
        <v>220</v>
      </c>
      <c r="AL1295" t="s">
        <v>4509</v>
      </c>
      <c r="AM1295" t="s">
        <v>7657</v>
      </c>
      <c r="AN1295" t="s">
        <v>220</v>
      </c>
      <c r="AO1295" t="s">
        <v>7658</v>
      </c>
      <c r="AP1295" s="18">
        <v>0</v>
      </c>
      <c r="AQ1295" t="s">
        <v>123</v>
      </c>
      <c r="AR1295" t="b">
        <f>ISNUMBER(SEARCH('Consulta Por Puntos Baloto'!$E$5,B1295,1))</f>
        <v>0</v>
      </c>
      <c r="AS1295">
        <f t="shared" si="40"/>
        <v>31</v>
      </c>
      <c r="AT1295" t="str">
        <f t="shared" si="41"/>
        <v>Punto pago</v>
      </c>
    </row>
    <row r="1296" spans="1:46">
      <c r="A1296" t="s">
        <v>7655</v>
      </c>
      <c r="B1296" t="s">
        <v>7656</v>
      </c>
      <c r="C1296" s="18">
        <v>0.25641988199999999</v>
      </c>
      <c r="D1296" t="s">
        <v>219</v>
      </c>
      <c r="E1296" t="s">
        <v>220</v>
      </c>
      <c r="F1296" t="s">
        <v>221</v>
      </c>
      <c r="G1296" s="18">
        <v>0.59323863440000002</v>
      </c>
      <c r="H1296" t="s">
        <v>4795</v>
      </c>
      <c r="I1296" t="s">
        <v>223</v>
      </c>
      <c r="J1296" t="s">
        <v>4939</v>
      </c>
      <c r="K1296" s="18">
        <v>1.0077951459000001</v>
      </c>
      <c r="L1296" t="s">
        <v>64</v>
      </c>
      <c r="M1296" t="s">
        <v>223</v>
      </c>
      <c r="N1296" t="s">
        <v>4230</v>
      </c>
      <c r="O1296" s="18">
        <v>1.7227404784</v>
      </c>
      <c r="P1296" t="s">
        <v>4231</v>
      </c>
      <c r="Q1296" t="s">
        <v>220</v>
      </c>
      <c r="R1296" t="s">
        <v>4232</v>
      </c>
      <c r="S1296" s="18">
        <v>8.0848852455000007</v>
      </c>
      <c r="T1296" t="s">
        <v>227</v>
      </c>
      <c r="U1296" t="s">
        <v>228</v>
      </c>
      <c r="V1296" t="s">
        <v>229</v>
      </c>
      <c r="W1296" s="18">
        <v>1.193104019</v>
      </c>
      <c r="X1296" t="s">
        <v>222</v>
      </c>
      <c r="Y1296" t="s">
        <v>223</v>
      </c>
      <c r="Z1296" t="s">
        <v>224</v>
      </c>
      <c r="AA1296" s="18">
        <v>0.64909377229999998</v>
      </c>
      <c r="AB1296" t="s">
        <v>4797</v>
      </c>
      <c r="AC1296" t="s">
        <v>220</v>
      </c>
      <c r="AD1296" t="s">
        <v>4798</v>
      </c>
      <c r="AE1296" s="18">
        <v>0</v>
      </c>
      <c r="AF1296" t="s">
        <v>7657</v>
      </c>
      <c r="AG1296" t="s">
        <v>220</v>
      </c>
      <c r="AH1296" t="s">
        <v>7658</v>
      </c>
      <c r="AI1296" s="18">
        <v>0</v>
      </c>
      <c r="AJ1296" t="s">
        <v>4508</v>
      </c>
      <c r="AK1296" t="s">
        <v>220</v>
      </c>
      <c r="AL1296" t="s">
        <v>4509</v>
      </c>
      <c r="AM1296" t="s">
        <v>4508</v>
      </c>
      <c r="AN1296" t="s">
        <v>220</v>
      </c>
      <c r="AO1296" t="s">
        <v>4509</v>
      </c>
      <c r="AP1296" s="18">
        <v>0</v>
      </c>
      <c r="AQ1296" t="s">
        <v>123</v>
      </c>
      <c r="AR1296" t="b">
        <f>ISNUMBER(SEARCH('Consulta Por Puntos Baloto'!$E$5,B1296,1))</f>
        <v>0</v>
      </c>
      <c r="AS1296">
        <f t="shared" si="40"/>
        <v>31</v>
      </c>
      <c r="AT1296" t="str">
        <f t="shared" si="41"/>
        <v>Punto pago</v>
      </c>
    </row>
    <row r="1297" spans="1:46">
      <c r="A1297" t="s">
        <v>7659</v>
      </c>
      <c r="B1297" t="s">
        <v>7660</v>
      </c>
      <c r="C1297" s="18">
        <v>1.5170097753</v>
      </c>
      <c r="D1297" t="s">
        <v>5248</v>
      </c>
      <c r="E1297" t="s">
        <v>5249</v>
      </c>
      <c r="F1297" t="s">
        <v>5250</v>
      </c>
      <c r="G1297" s="18">
        <v>22.621639454099999</v>
      </c>
      <c r="H1297" t="s">
        <v>64</v>
      </c>
      <c r="I1297" t="s">
        <v>4389</v>
      </c>
      <c r="J1297" t="s">
        <v>4390</v>
      </c>
      <c r="K1297" s="18">
        <v>59.972343107999997</v>
      </c>
      <c r="L1297" t="s">
        <v>64</v>
      </c>
      <c r="M1297" t="s">
        <v>343</v>
      </c>
      <c r="N1297" t="s">
        <v>344</v>
      </c>
      <c r="O1297" s="18">
        <v>22.5894127854</v>
      </c>
      <c r="P1297" t="s">
        <v>4391</v>
      </c>
      <c r="Q1297" t="s">
        <v>4392</v>
      </c>
      <c r="R1297" t="s">
        <v>4393</v>
      </c>
      <c r="S1297" s="18">
        <v>82.015051971399998</v>
      </c>
      <c r="T1297" t="s">
        <v>69</v>
      </c>
      <c r="U1297" t="s">
        <v>65</v>
      </c>
      <c r="V1297" t="s">
        <v>70</v>
      </c>
      <c r="W1297" s="18">
        <v>22.621639454099999</v>
      </c>
      <c r="X1297" t="s">
        <v>64</v>
      </c>
      <c r="Y1297" t="s">
        <v>4389</v>
      </c>
      <c r="Z1297" t="s">
        <v>4390</v>
      </c>
      <c r="AA1297" s="18">
        <v>61.320436749099997</v>
      </c>
      <c r="AB1297" t="s">
        <v>345</v>
      </c>
      <c r="AC1297" t="s">
        <v>341</v>
      </c>
      <c r="AD1297" t="s">
        <v>346</v>
      </c>
      <c r="AE1297" s="18">
        <v>0.27451317990000002</v>
      </c>
      <c r="AF1297" t="s">
        <v>7661</v>
      </c>
      <c r="AG1297" t="s">
        <v>5249</v>
      </c>
      <c r="AH1297" t="s">
        <v>7662</v>
      </c>
      <c r="AI1297" s="18">
        <v>0.1571284594</v>
      </c>
      <c r="AJ1297" t="s">
        <v>7663</v>
      </c>
      <c r="AK1297" t="s">
        <v>7664</v>
      </c>
      <c r="AL1297" t="s">
        <v>7665</v>
      </c>
      <c r="AM1297" t="s">
        <v>7663</v>
      </c>
      <c r="AN1297" t="s">
        <v>7664</v>
      </c>
      <c r="AO1297" t="s">
        <v>7665</v>
      </c>
      <c r="AP1297" s="18">
        <v>0.1571284594</v>
      </c>
      <c r="AQ1297" t="s">
        <v>123</v>
      </c>
      <c r="AR1297" t="b">
        <f>ISNUMBER(SEARCH('Consulta Por Puntos Baloto'!$E$5,B1297,1))</f>
        <v>0</v>
      </c>
      <c r="AS1297">
        <f t="shared" si="40"/>
        <v>35</v>
      </c>
      <c r="AT1297" t="str">
        <f t="shared" si="41"/>
        <v>Punto red</v>
      </c>
    </row>
    <row r="1298" spans="1:46">
      <c r="A1298" t="s">
        <v>7666</v>
      </c>
      <c r="B1298" t="s">
        <v>7667</v>
      </c>
      <c r="C1298" s="18">
        <v>8.2935493220000005</v>
      </c>
      <c r="D1298" t="s">
        <v>5029</v>
      </c>
      <c r="E1298" t="s">
        <v>5030</v>
      </c>
      <c r="F1298" t="s">
        <v>5031</v>
      </c>
      <c r="G1298" s="18">
        <v>76.151728856199995</v>
      </c>
      <c r="H1298" t="s">
        <v>64</v>
      </c>
      <c r="I1298" t="s">
        <v>3998</v>
      </c>
      <c r="J1298" t="s">
        <v>5834</v>
      </c>
      <c r="K1298" s="18">
        <v>80.606100604399998</v>
      </c>
      <c r="L1298" t="s">
        <v>64</v>
      </c>
      <c r="M1298" t="s">
        <v>3974</v>
      </c>
      <c r="N1298" t="s">
        <v>3976</v>
      </c>
      <c r="O1298" s="18">
        <v>79.330441771599993</v>
      </c>
      <c r="P1298" t="s">
        <v>5835</v>
      </c>
      <c r="Q1298" t="s">
        <v>5832</v>
      </c>
      <c r="R1298" t="s">
        <v>5836</v>
      </c>
      <c r="S1298" s="18">
        <v>392.90363505699997</v>
      </c>
      <c r="T1298" t="s">
        <v>85</v>
      </c>
      <c r="U1298" t="s">
        <v>86</v>
      </c>
      <c r="V1298" t="s">
        <v>87</v>
      </c>
      <c r="W1298" s="18">
        <v>79.4067491319</v>
      </c>
      <c r="X1298" t="s">
        <v>64</v>
      </c>
      <c r="Y1298" t="s">
        <v>3998</v>
      </c>
      <c r="Z1298" t="s">
        <v>3999</v>
      </c>
      <c r="AA1298" s="18">
        <v>80.763184787100002</v>
      </c>
      <c r="AB1298" s="19" t="s">
        <v>5837</v>
      </c>
      <c r="AC1298" t="s">
        <v>5832</v>
      </c>
      <c r="AD1298" t="s">
        <v>5838</v>
      </c>
      <c r="AE1298" s="18">
        <v>4.2129728E-3</v>
      </c>
      <c r="AF1298" t="s">
        <v>7668</v>
      </c>
      <c r="AG1298" t="s">
        <v>7458</v>
      </c>
      <c r="AH1298" t="s">
        <v>7669</v>
      </c>
      <c r="AI1298" s="18">
        <v>9.0779934600000001E-2</v>
      </c>
      <c r="AJ1298" t="s">
        <v>7670</v>
      </c>
      <c r="AK1298" t="s">
        <v>7461</v>
      </c>
      <c r="AL1298" t="s">
        <v>7671</v>
      </c>
      <c r="AM1298" t="s">
        <v>7668</v>
      </c>
      <c r="AN1298" t="s">
        <v>7458</v>
      </c>
      <c r="AO1298" t="s">
        <v>7669</v>
      </c>
      <c r="AP1298" s="18">
        <v>4.2129728E-3</v>
      </c>
      <c r="AQ1298" t="e">
        <v>#N/A</v>
      </c>
      <c r="AR1298" t="b">
        <f>ISNUMBER(SEARCH('Consulta Por Puntos Baloto'!$E$5,B1298,1))</f>
        <v>0</v>
      </c>
      <c r="AS1298">
        <f t="shared" si="40"/>
        <v>31</v>
      </c>
      <c r="AT1298" t="str">
        <f t="shared" si="41"/>
        <v>Punto pago</v>
      </c>
    </row>
    <row r="1299" spans="1:46">
      <c r="A1299" t="s">
        <v>7672</v>
      </c>
      <c r="B1299" t="s">
        <v>7673</v>
      </c>
      <c r="C1299" s="18">
        <v>20.797773132100001</v>
      </c>
      <c r="D1299" t="s">
        <v>5132</v>
      </c>
      <c r="E1299" t="s">
        <v>5133</v>
      </c>
      <c r="F1299" t="s">
        <v>5134</v>
      </c>
      <c r="G1299" s="18">
        <v>52.604423115400003</v>
      </c>
      <c r="H1299" t="s">
        <v>64</v>
      </c>
      <c r="I1299" t="s">
        <v>4027</v>
      </c>
      <c r="J1299" t="s">
        <v>5135</v>
      </c>
      <c r="K1299" s="18">
        <v>83.154237054399999</v>
      </c>
      <c r="L1299" t="s">
        <v>64</v>
      </c>
      <c r="M1299" t="s">
        <v>154</v>
      </c>
      <c r="N1299" t="s">
        <v>156</v>
      </c>
      <c r="O1299" s="18">
        <v>52.598831788399998</v>
      </c>
      <c r="P1299" t="s">
        <v>4031</v>
      </c>
      <c r="Q1299" t="s">
        <v>4025</v>
      </c>
      <c r="R1299" t="s">
        <v>4032</v>
      </c>
      <c r="S1299" s="18">
        <v>116.1892253884</v>
      </c>
      <c r="T1299" t="s">
        <v>69</v>
      </c>
      <c r="U1299" t="s">
        <v>65</v>
      </c>
      <c r="V1299" t="s">
        <v>70</v>
      </c>
      <c r="W1299" s="18">
        <v>52.585085288400002</v>
      </c>
      <c r="X1299" t="s">
        <v>64</v>
      </c>
      <c r="Y1299" t="s">
        <v>4027</v>
      </c>
      <c r="Z1299" t="s">
        <v>4033</v>
      </c>
      <c r="AA1299" s="18">
        <v>41.017491186699999</v>
      </c>
      <c r="AB1299" t="s">
        <v>4899</v>
      </c>
      <c r="AC1299" t="s">
        <v>4900</v>
      </c>
      <c r="AD1299" t="s">
        <v>4901</v>
      </c>
      <c r="AE1299" s="18">
        <v>8.1289200000000001E-5</v>
      </c>
      <c r="AF1299" t="s">
        <v>7674</v>
      </c>
      <c r="AG1299" t="s">
        <v>7675</v>
      </c>
      <c r="AH1299" t="s">
        <v>7676</v>
      </c>
      <c r="AI1299" s="18">
        <v>7.0934752300000001E-2</v>
      </c>
      <c r="AJ1299" t="s">
        <v>7677</v>
      </c>
      <c r="AK1299" t="s">
        <v>7675</v>
      </c>
      <c r="AL1299" t="s">
        <v>7678</v>
      </c>
      <c r="AM1299" t="s">
        <v>7674</v>
      </c>
      <c r="AN1299" t="s">
        <v>7675</v>
      </c>
      <c r="AO1299" t="s">
        <v>7676</v>
      </c>
      <c r="AP1299" s="18">
        <v>8.1289200000000001E-5</v>
      </c>
      <c r="AQ1299" t="s">
        <v>123</v>
      </c>
      <c r="AR1299" t="b">
        <f>ISNUMBER(SEARCH('Consulta Por Puntos Baloto'!$E$5,B1299,1))</f>
        <v>0</v>
      </c>
      <c r="AS1299">
        <f t="shared" si="40"/>
        <v>31</v>
      </c>
      <c r="AT1299" t="str">
        <f t="shared" si="41"/>
        <v>Punto pago</v>
      </c>
    </row>
    <row r="1300" spans="1:46">
      <c r="A1300" t="s">
        <v>7679</v>
      </c>
      <c r="B1300" t="s">
        <v>7680</v>
      </c>
      <c r="C1300" s="18">
        <v>24.935272493700001</v>
      </c>
      <c r="D1300" t="s">
        <v>508</v>
      </c>
      <c r="E1300" t="s">
        <v>509</v>
      </c>
      <c r="F1300" t="s">
        <v>510</v>
      </c>
      <c r="G1300" s="18">
        <v>24.7900639685</v>
      </c>
      <c r="H1300" t="s">
        <v>64</v>
      </c>
      <c r="I1300" t="s">
        <v>112</v>
      </c>
      <c r="J1300" t="s">
        <v>1110</v>
      </c>
      <c r="K1300" s="18">
        <v>26.2636887458</v>
      </c>
      <c r="L1300" t="s">
        <v>64</v>
      </c>
      <c r="M1300" t="s">
        <v>112</v>
      </c>
      <c r="N1300" t="s">
        <v>721</v>
      </c>
      <c r="O1300" s="18">
        <v>26.6900466829</v>
      </c>
      <c r="P1300" t="s">
        <v>513</v>
      </c>
      <c r="Q1300" t="s">
        <v>509</v>
      </c>
      <c r="R1300" t="s">
        <v>514</v>
      </c>
      <c r="S1300" s="18">
        <v>26.681391101399999</v>
      </c>
      <c r="T1300" t="s">
        <v>111</v>
      </c>
      <c r="U1300" t="s">
        <v>112</v>
      </c>
      <c r="V1300" t="s">
        <v>113</v>
      </c>
      <c r="W1300" s="18">
        <v>27.033988725299999</v>
      </c>
      <c r="X1300" t="s">
        <v>64</v>
      </c>
      <c r="Y1300" t="s">
        <v>1768</v>
      </c>
      <c r="Z1300" t="s">
        <v>1769</v>
      </c>
      <c r="AA1300" s="18">
        <v>26.682833289000001</v>
      </c>
      <c r="AB1300" s="19" t="s">
        <v>1111</v>
      </c>
      <c r="AC1300" t="s">
        <v>509</v>
      </c>
      <c r="AD1300" s="19" t="s">
        <v>1112</v>
      </c>
      <c r="AE1300" s="18">
        <v>5.2229708399999998E-2</v>
      </c>
      <c r="AF1300" t="s">
        <v>2231</v>
      </c>
      <c r="AG1300" t="s">
        <v>2232</v>
      </c>
      <c r="AH1300" t="s">
        <v>2233</v>
      </c>
      <c r="AI1300" s="18">
        <v>2.0620767200000001E-2</v>
      </c>
      <c r="AJ1300" t="s">
        <v>7681</v>
      </c>
      <c r="AK1300" t="s">
        <v>2232</v>
      </c>
      <c r="AL1300" t="s">
        <v>7682</v>
      </c>
      <c r="AM1300" t="s">
        <v>7681</v>
      </c>
      <c r="AN1300" t="s">
        <v>2232</v>
      </c>
      <c r="AO1300" t="s">
        <v>7682</v>
      </c>
      <c r="AP1300" s="18">
        <v>2.0620767200000001E-2</v>
      </c>
      <c r="AQ1300" t="s">
        <v>123</v>
      </c>
      <c r="AR1300" t="b">
        <f>ISNUMBER(SEARCH('Consulta Por Puntos Baloto'!$E$5,B1300,1))</f>
        <v>0</v>
      </c>
      <c r="AS1300">
        <f t="shared" si="40"/>
        <v>35</v>
      </c>
      <c r="AT1300" t="str">
        <f t="shared" si="41"/>
        <v>Punto red</v>
      </c>
    </row>
    <row r="1301" spans="1:46">
      <c r="A1301" t="s">
        <v>7683</v>
      </c>
      <c r="B1301" t="s">
        <v>7684</v>
      </c>
      <c r="C1301" s="18">
        <v>0.73172709869999997</v>
      </c>
      <c r="D1301" t="s">
        <v>786</v>
      </c>
      <c r="E1301" t="s">
        <v>128</v>
      </c>
      <c r="F1301" t="s">
        <v>787</v>
      </c>
      <c r="G1301" s="18">
        <v>0.27030625889999998</v>
      </c>
      <c r="H1301" t="s">
        <v>64</v>
      </c>
      <c r="I1301" t="s">
        <v>130</v>
      </c>
      <c r="J1301" t="s">
        <v>2783</v>
      </c>
      <c r="K1301" s="18">
        <v>0.46828980260000003</v>
      </c>
      <c r="L1301" t="s">
        <v>64</v>
      </c>
      <c r="M1301" t="s">
        <v>130</v>
      </c>
      <c r="N1301" t="s">
        <v>789</v>
      </c>
      <c r="O1301" s="18">
        <v>0.52904240680000003</v>
      </c>
      <c r="P1301" t="s">
        <v>1398</v>
      </c>
      <c r="Q1301" t="s">
        <v>134</v>
      </c>
      <c r="R1301" t="s">
        <v>1399</v>
      </c>
      <c r="S1301" s="18">
        <v>0.72860124500000001</v>
      </c>
      <c r="T1301" t="s">
        <v>675</v>
      </c>
      <c r="U1301" t="s">
        <v>130</v>
      </c>
      <c r="V1301" t="s">
        <v>676</v>
      </c>
      <c r="W1301" s="18">
        <v>1.0250481581999999</v>
      </c>
      <c r="X1301" t="s">
        <v>64</v>
      </c>
      <c r="Y1301" t="s">
        <v>130</v>
      </c>
      <c r="Z1301" t="s">
        <v>790</v>
      </c>
      <c r="AA1301" s="18">
        <v>0.72860124500000001</v>
      </c>
      <c r="AB1301" t="s">
        <v>791</v>
      </c>
      <c r="AC1301" t="s">
        <v>128</v>
      </c>
      <c r="AD1301" t="s">
        <v>792</v>
      </c>
      <c r="AE1301" s="18">
        <v>0</v>
      </c>
      <c r="AF1301" t="s">
        <v>5946</v>
      </c>
      <c r="AG1301" t="s">
        <v>143</v>
      </c>
      <c r="AH1301" t="s">
        <v>5947</v>
      </c>
      <c r="AI1301" s="18">
        <v>0.21547178310000001</v>
      </c>
      <c r="AJ1301" t="s">
        <v>3894</v>
      </c>
      <c r="AK1301" t="s">
        <v>134</v>
      </c>
      <c r="AL1301" t="s">
        <v>3895</v>
      </c>
      <c r="AM1301" t="s">
        <v>5946</v>
      </c>
      <c r="AN1301" t="s">
        <v>143</v>
      </c>
      <c r="AO1301" t="s">
        <v>5947</v>
      </c>
      <c r="AP1301" s="18">
        <v>0</v>
      </c>
      <c r="AQ1301" t="s">
        <v>123</v>
      </c>
      <c r="AR1301" t="b">
        <f>ISNUMBER(SEARCH('Consulta Por Puntos Baloto'!$E$5,B1301,1))</f>
        <v>0</v>
      </c>
      <c r="AS1301">
        <f t="shared" si="40"/>
        <v>31</v>
      </c>
      <c r="AT1301" t="str">
        <f t="shared" si="41"/>
        <v>Punto pago</v>
      </c>
    </row>
    <row r="1302" spans="1:46">
      <c r="A1302" t="s">
        <v>7685</v>
      </c>
      <c r="B1302" t="s">
        <v>7686</v>
      </c>
      <c r="C1302" s="18">
        <v>5.9314648720000003</v>
      </c>
      <c r="D1302" t="s">
        <v>541</v>
      </c>
      <c r="E1302" t="s">
        <v>128</v>
      </c>
      <c r="F1302" t="s">
        <v>542</v>
      </c>
      <c r="G1302" s="18">
        <v>0.90488260750000005</v>
      </c>
      <c r="H1302" t="s">
        <v>64</v>
      </c>
      <c r="I1302" t="s">
        <v>130</v>
      </c>
      <c r="J1302" t="s">
        <v>511</v>
      </c>
      <c r="K1302" s="18">
        <v>2.9843513025999999</v>
      </c>
      <c r="L1302" t="s">
        <v>64</v>
      </c>
      <c r="M1302" t="s">
        <v>130</v>
      </c>
      <c r="N1302" t="s">
        <v>512</v>
      </c>
      <c r="O1302" s="18">
        <v>5.6549828841999998</v>
      </c>
      <c r="P1302" t="s">
        <v>133</v>
      </c>
      <c r="Q1302" t="s">
        <v>134</v>
      </c>
      <c r="R1302" t="s">
        <v>135</v>
      </c>
      <c r="S1302" s="18">
        <v>3.8158135177000001</v>
      </c>
      <c r="T1302" t="s">
        <v>371</v>
      </c>
      <c r="U1302" t="s">
        <v>130</v>
      </c>
      <c r="V1302" t="s">
        <v>372</v>
      </c>
      <c r="W1302" s="18">
        <v>1.3587237542999999</v>
      </c>
      <c r="X1302" t="s">
        <v>64</v>
      </c>
      <c r="Y1302" t="s">
        <v>130</v>
      </c>
      <c r="Z1302" t="s">
        <v>517</v>
      </c>
      <c r="AA1302" s="18">
        <v>3.6274517356999998</v>
      </c>
      <c r="AB1302" s="19" t="s">
        <v>963</v>
      </c>
      <c r="AC1302" t="s">
        <v>128</v>
      </c>
      <c r="AD1302" t="s">
        <v>964</v>
      </c>
      <c r="AE1302" s="18">
        <v>2.96693154E-2</v>
      </c>
      <c r="AF1302" t="s">
        <v>7687</v>
      </c>
      <c r="AG1302" t="s">
        <v>143</v>
      </c>
      <c r="AH1302" t="s">
        <v>7688</v>
      </c>
      <c r="AI1302" s="18">
        <v>1.8925422300000001E-2</v>
      </c>
      <c r="AJ1302" t="s">
        <v>7689</v>
      </c>
      <c r="AK1302" t="s">
        <v>134</v>
      </c>
      <c r="AL1302" t="s">
        <v>7690</v>
      </c>
      <c r="AM1302" t="s">
        <v>7689</v>
      </c>
      <c r="AN1302" t="s">
        <v>134</v>
      </c>
      <c r="AO1302" t="s">
        <v>7690</v>
      </c>
      <c r="AP1302" s="18">
        <v>1.8925422300000001E-2</v>
      </c>
      <c r="AQ1302" t="s">
        <v>4218</v>
      </c>
      <c r="AR1302" t="b">
        <f>ISNUMBER(SEARCH('Consulta Por Puntos Baloto'!$E$5,B1302,1))</f>
        <v>0</v>
      </c>
      <c r="AS1302">
        <f t="shared" si="40"/>
        <v>35</v>
      </c>
      <c r="AT1302" t="str">
        <f t="shared" si="41"/>
        <v>Punto red</v>
      </c>
    </row>
    <row r="1303" spans="1:46">
      <c r="A1303" t="s">
        <v>7691</v>
      </c>
      <c r="B1303" t="s">
        <v>7692</v>
      </c>
      <c r="C1303" s="18">
        <v>2.2895569902999999</v>
      </c>
      <c r="D1303" t="s">
        <v>526</v>
      </c>
      <c r="E1303" t="s">
        <v>128</v>
      </c>
      <c r="F1303" t="s">
        <v>527</v>
      </c>
      <c r="G1303" s="18">
        <v>0.81868508250000005</v>
      </c>
      <c r="H1303" t="s">
        <v>64</v>
      </c>
      <c r="I1303" t="s">
        <v>130</v>
      </c>
      <c r="J1303" t="s">
        <v>2104</v>
      </c>
      <c r="K1303" s="18">
        <v>0.81868508250000005</v>
      </c>
      <c r="L1303" t="s">
        <v>64</v>
      </c>
      <c r="M1303" t="s">
        <v>130</v>
      </c>
      <c r="N1303" t="s">
        <v>2104</v>
      </c>
      <c r="O1303" s="18">
        <v>1.5061237307999999</v>
      </c>
      <c r="P1303" t="s">
        <v>743</v>
      </c>
      <c r="Q1303" t="s">
        <v>134</v>
      </c>
      <c r="R1303" t="s">
        <v>744</v>
      </c>
      <c r="S1303" s="18">
        <v>3.0986763921999998</v>
      </c>
      <c r="T1303" t="s">
        <v>496</v>
      </c>
      <c r="U1303" t="s">
        <v>130</v>
      </c>
      <c r="V1303" t="s">
        <v>497</v>
      </c>
      <c r="W1303" s="18">
        <v>1.5064194553000001</v>
      </c>
      <c r="X1303" t="s">
        <v>745</v>
      </c>
      <c r="Y1303" t="s">
        <v>130</v>
      </c>
      <c r="Z1303" t="s">
        <v>746</v>
      </c>
      <c r="AA1303" s="18">
        <v>1.5064194553000001</v>
      </c>
      <c r="AB1303" t="s">
        <v>2106</v>
      </c>
      <c r="AC1303" t="s">
        <v>128</v>
      </c>
      <c r="AD1303" t="s">
        <v>2107</v>
      </c>
      <c r="AE1303" s="18">
        <v>0.15731491689999999</v>
      </c>
      <c r="AF1303" t="s">
        <v>7693</v>
      </c>
      <c r="AG1303" t="s">
        <v>143</v>
      </c>
      <c r="AH1303" t="s">
        <v>7694</v>
      </c>
      <c r="AI1303" s="18">
        <v>0.137966167</v>
      </c>
      <c r="AJ1303" t="s">
        <v>7695</v>
      </c>
      <c r="AK1303" t="s">
        <v>134</v>
      </c>
      <c r="AL1303" t="s">
        <v>7696</v>
      </c>
      <c r="AM1303" t="s">
        <v>7695</v>
      </c>
      <c r="AN1303" t="s">
        <v>134</v>
      </c>
      <c r="AO1303" t="s">
        <v>7696</v>
      </c>
      <c r="AP1303" s="18">
        <v>0.137966167</v>
      </c>
      <c r="AQ1303" t="s">
        <v>123</v>
      </c>
      <c r="AR1303" t="b">
        <f>ISNUMBER(SEARCH('Consulta Por Puntos Baloto'!$E$5,B1303,1))</f>
        <v>0</v>
      </c>
      <c r="AS1303">
        <f t="shared" si="40"/>
        <v>35</v>
      </c>
      <c r="AT1303" t="str">
        <f t="shared" si="41"/>
        <v>Punto red</v>
      </c>
    </row>
    <row r="1304" spans="1:46">
      <c r="A1304" t="s">
        <v>7697</v>
      </c>
      <c r="B1304" t="s">
        <v>7698</v>
      </c>
      <c r="C1304" s="18">
        <v>10.7819053846</v>
      </c>
      <c r="D1304" t="s">
        <v>150</v>
      </c>
      <c r="E1304" t="s">
        <v>151</v>
      </c>
      <c r="F1304" t="s">
        <v>152</v>
      </c>
      <c r="G1304" s="18">
        <v>4.8953097704999999</v>
      </c>
      <c r="H1304" t="s">
        <v>64</v>
      </c>
      <c r="I1304" t="s">
        <v>154</v>
      </c>
      <c r="J1304" t="s">
        <v>5018</v>
      </c>
      <c r="K1304" s="18">
        <v>6.6356512950999997</v>
      </c>
      <c r="L1304" t="s">
        <v>64</v>
      </c>
      <c r="M1304" t="s">
        <v>154</v>
      </c>
      <c r="N1304" t="s">
        <v>156</v>
      </c>
      <c r="O1304" s="18">
        <v>6.6288392868999999</v>
      </c>
      <c r="P1304" t="s">
        <v>157</v>
      </c>
      <c r="Q1304" t="s">
        <v>151</v>
      </c>
      <c r="R1304" t="s">
        <v>158</v>
      </c>
      <c r="S1304" s="18">
        <v>105.4665579893</v>
      </c>
      <c r="T1304" t="s">
        <v>111</v>
      </c>
      <c r="U1304" t="s">
        <v>112</v>
      </c>
      <c r="V1304" t="s">
        <v>113</v>
      </c>
      <c r="W1304" s="18">
        <v>5.1490735114000001</v>
      </c>
      <c r="X1304" t="s">
        <v>64</v>
      </c>
      <c r="Y1304" t="s">
        <v>154</v>
      </c>
      <c r="Z1304" t="s">
        <v>159</v>
      </c>
      <c r="AA1304" s="18">
        <v>6.9411749271999996</v>
      </c>
      <c r="AB1304" s="19" t="s">
        <v>899</v>
      </c>
      <c r="AC1304" t="s">
        <v>151</v>
      </c>
      <c r="AD1304" t="s">
        <v>900</v>
      </c>
      <c r="AE1304" s="18">
        <v>0.56838359999999999</v>
      </c>
      <c r="AF1304" t="s">
        <v>7699</v>
      </c>
      <c r="AG1304" t="s">
        <v>4535</v>
      </c>
      <c r="AH1304" t="s">
        <v>7700</v>
      </c>
      <c r="AI1304" s="18">
        <v>0.34562706300000001</v>
      </c>
      <c r="AJ1304" t="s">
        <v>7701</v>
      </c>
      <c r="AK1304" t="s">
        <v>151</v>
      </c>
      <c r="AL1304" t="s">
        <v>7702</v>
      </c>
      <c r="AM1304" t="s">
        <v>7701</v>
      </c>
      <c r="AN1304" t="s">
        <v>151</v>
      </c>
      <c r="AO1304" t="s">
        <v>7702</v>
      </c>
      <c r="AP1304" s="18">
        <v>0.34562706300000001</v>
      </c>
      <c r="AQ1304" t="s">
        <v>123</v>
      </c>
      <c r="AR1304" t="b">
        <f>ISNUMBER(SEARCH('Consulta Por Puntos Baloto'!$E$5,B1304,1))</f>
        <v>0</v>
      </c>
      <c r="AS1304">
        <f t="shared" si="40"/>
        <v>35</v>
      </c>
      <c r="AT1304" t="str">
        <f t="shared" si="41"/>
        <v>Punto red</v>
      </c>
    </row>
    <row r="1305" spans="1:46">
      <c r="A1305" t="s">
        <v>7703</v>
      </c>
      <c r="B1305" t="s">
        <v>7704</v>
      </c>
      <c r="C1305" s="18">
        <v>61.044768965000003</v>
      </c>
      <c r="D1305" t="s">
        <v>4913</v>
      </c>
      <c r="E1305" t="s">
        <v>4914</v>
      </c>
      <c r="F1305" t="s">
        <v>4915</v>
      </c>
      <c r="G1305" s="18">
        <v>153.57376046409999</v>
      </c>
      <c r="H1305" t="s">
        <v>64</v>
      </c>
      <c r="I1305" t="s">
        <v>187</v>
      </c>
      <c r="J1305" t="s">
        <v>4377</v>
      </c>
      <c r="K1305" s="18">
        <v>154.2319634625</v>
      </c>
      <c r="L1305" t="s">
        <v>64</v>
      </c>
      <c r="M1305" t="s">
        <v>187</v>
      </c>
      <c r="N1305" t="s">
        <v>189</v>
      </c>
      <c r="O1305" s="18">
        <v>154.06341256760001</v>
      </c>
      <c r="P1305" t="s">
        <v>190</v>
      </c>
      <c r="Q1305" t="s">
        <v>191</v>
      </c>
      <c r="R1305" t="s">
        <v>192</v>
      </c>
      <c r="S1305" s="18">
        <v>172.9343271777</v>
      </c>
      <c r="T1305" t="s">
        <v>85</v>
      </c>
      <c r="U1305" t="s">
        <v>86</v>
      </c>
      <c r="V1305" t="s">
        <v>87</v>
      </c>
      <c r="W1305" s="18">
        <v>172.2045852677</v>
      </c>
      <c r="X1305" t="s">
        <v>64</v>
      </c>
      <c r="Y1305" t="s">
        <v>4169</v>
      </c>
      <c r="Z1305" t="s">
        <v>4171</v>
      </c>
      <c r="AA1305" s="18">
        <v>170.45206401740001</v>
      </c>
      <c r="AB1305" t="s">
        <v>4168</v>
      </c>
      <c r="AC1305" t="s">
        <v>4172</v>
      </c>
      <c r="AD1305" t="s">
        <v>4173</v>
      </c>
      <c r="AE1305" s="18">
        <v>3.2905268699999997E-2</v>
      </c>
      <c r="AF1305" t="s">
        <v>7705</v>
      </c>
      <c r="AG1305" t="s">
        <v>7706</v>
      </c>
      <c r="AH1305" t="s">
        <v>7707</v>
      </c>
      <c r="AI1305" s="18">
        <v>21.606981060100001</v>
      </c>
      <c r="AJ1305" t="s">
        <v>7708</v>
      </c>
      <c r="AK1305" t="s">
        <v>6731</v>
      </c>
      <c r="AL1305" t="s">
        <v>7709</v>
      </c>
      <c r="AM1305" t="s">
        <v>7705</v>
      </c>
      <c r="AN1305" t="s">
        <v>7706</v>
      </c>
      <c r="AO1305" t="s">
        <v>7707</v>
      </c>
      <c r="AP1305" s="18">
        <v>3.2905268699999997E-2</v>
      </c>
      <c r="AQ1305" t="s">
        <v>123</v>
      </c>
      <c r="AR1305" t="b">
        <f>ISNUMBER(SEARCH('Consulta Por Puntos Baloto'!$E$5,B1305,1))</f>
        <v>0</v>
      </c>
      <c r="AS1305">
        <f t="shared" si="40"/>
        <v>31</v>
      </c>
      <c r="AT1305" t="str">
        <f t="shared" si="41"/>
        <v>Punto pago</v>
      </c>
    </row>
    <row r="1306" spans="1:46">
      <c r="A1306" t="s">
        <v>7710</v>
      </c>
      <c r="B1306" t="s">
        <v>7711</v>
      </c>
      <c r="C1306" s="18">
        <v>36.205785378400002</v>
      </c>
      <c r="D1306" t="s">
        <v>4730</v>
      </c>
      <c r="E1306" t="s">
        <v>4731</v>
      </c>
      <c r="F1306" t="s">
        <v>4732</v>
      </c>
      <c r="G1306" s="18">
        <v>139.88703437250001</v>
      </c>
      <c r="H1306" t="s">
        <v>383</v>
      </c>
      <c r="I1306" t="s">
        <v>384</v>
      </c>
      <c r="J1306" t="s">
        <v>385</v>
      </c>
      <c r="K1306" s="18">
        <v>140.6608647473</v>
      </c>
      <c r="L1306" t="s">
        <v>64</v>
      </c>
      <c r="M1306" t="s">
        <v>384</v>
      </c>
      <c r="N1306" t="s">
        <v>386</v>
      </c>
      <c r="O1306" s="18">
        <v>52.233412411300002</v>
      </c>
      <c r="P1306" t="s">
        <v>4733</v>
      </c>
      <c r="Q1306" t="s">
        <v>4734</v>
      </c>
      <c r="R1306" t="s">
        <v>4735</v>
      </c>
      <c r="S1306" s="18">
        <v>228.96916969919999</v>
      </c>
      <c r="T1306" t="s">
        <v>253</v>
      </c>
      <c r="U1306" t="s">
        <v>65</v>
      </c>
      <c r="V1306" t="s">
        <v>254</v>
      </c>
      <c r="W1306" s="18">
        <v>206.9437496875</v>
      </c>
      <c r="X1306" t="s">
        <v>64</v>
      </c>
      <c r="Y1306" t="s">
        <v>4563</v>
      </c>
      <c r="Z1306" t="s">
        <v>4564</v>
      </c>
      <c r="AA1306" s="18">
        <v>139.88968653020001</v>
      </c>
      <c r="AB1306" t="s">
        <v>383</v>
      </c>
      <c r="AC1306" t="s">
        <v>391</v>
      </c>
      <c r="AD1306" t="s">
        <v>392</v>
      </c>
      <c r="AE1306" s="18">
        <v>3.0374778099999999E-2</v>
      </c>
      <c r="AF1306" t="s">
        <v>7712</v>
      </c>
      <c r="AG1306" t="s">
        <v>7713</v>
      </c>
      <c r="AH1306" t="s">
        <v>7714</v>
      </c>
      <c r="AI1306" s="18">
        <v>2.2056588200000001E-2</v>
      </c>
      <c r="AJ1306" t="s">
        <v>7715</v>
      </c>
      <c r="AK1306" t="s">
        <v>7716</v>
      </c>
      <c r="AL1306" t="s">
        <v>7717</v>
      </c>
      <c r="AM1306" t="s">
        <v>7715</v>
      </c>
      <c r="AN1306" t="s">
        <v>7716</v>
      </c>
      <c r="AO1306" t="s">
        <v>7717</v>
      </c>
      <c r="AP1306" s="18">
        <v>2.2056588200000001E-2</v>
      </c>
      <c r="AQ1306" t="s">
        <v>123</v>
      </c>
      <c r="AR1306" t="b">
        <f>ISNUMBER(SEARCH('Consulta Por Puntos Baloto'!$E$5,B1306,1))</f>
        <v>0</v>
      </c>
      <c r="AS1306">
        <f t="shared" si="40"/>
        <v>35</v>
      </c>
      <c r="AT1306" t="str">
        <f t="shared" si="41"/>
        <v>Punto red</v>
      </c>
    </row>
    <row r="1307" spans="1:46">
      <c r="A1307" t="s">
        <v>7718</v>
      </c>
      <c r="B1307" t="s">
        <v>7719</v>
      </c>
      <c r="C1307" s="18">
        <v>18.589288756199998</v>
      </c>
      <c r="D1307" t="s">
        <v>5116</v>
      </c>
      <c r="E1307" t="s">
        <v>4734</v>
      </c>
      <c r="F1307" t="s">
        <v>5117</v>
      </c>
      <c r="G1307" s="18">
        <v>106.5549152242</v>
      </c>
      <c r="H1307" t="s">
        <v>383</v>
      </c>
      <c r="I1307" t="s">
        <v>384</v>
      </c>
      <c r="J1307" t="s">
        <v>385</v>
      </c>
      <c r="K1307" s="18">
        <v>106.8306348747</v>
      </c>
      <c r="L1307" t="s">
        <v>64</v>
      </c>
      <c r="M1307" t="s">
        <v>384</v>
      </c>
      <c r="N1307" t="s">
        <v>386</v>
      </c>
      <c r="O1307" s="18">
        <v>18.652874619399999</v>
      </c>
      <c r="P1307" t="s">
        <v>4733</v>
      </c>
      <c r="Q1307" t="s">
        <v>4734</v>
      </c>
      <c r="R1307" t="s">
        <v>4735</v>
      </c>
      <c r="S1307" s="18">
        <v>188.02839910989999</v>
      </c>
      <c r="T1307" t="s">
        <v>253</v>
      </c>
      <c r="U1307" t="s">
        <v>65</v>
      </c>
      <c r="V1307" t="s">
        <v>254</v>
      </c>
      <c r="W1307" s="18">
        <v>187.20200410620001</v>
      </c>
      <c r="X1307" t="s">
        <v>276</v>
      </c>
      <c r="Y1307" t="s">
        <v>65</v>
      </c>
      <c r="Z1307" t="s">
        <v>277</v>
      </c>
      <c r="AA1307" s="18">
        <v>106.5579299325</v>
      </c>
      <c r="AB1307" t="s">
        <v>383</v>
      </c>
      <c r="AC1307" t="s">
        <v>391</v>
      </c>
      <c r="AD1307" t="s">
        <v>392</v>
      </c>
      <c r="AE1307" s="18">
        <v>8.9534600000000002E-5</v>
      </c>
      <c r="AF1307" t="s">
        <v>7720</v>
      </c>
      <c r="AG1307" t="s">
        <v>7721</v>
      </c>
      <c r="AH1307" t="s">
        <v>7722</v>
      </c>
      <c r="AI1307" s="18">
        <v>5.4410326000000004E-3</v>
      </c>
      <c r="AJ1307" t="s">
        <v>7723</v>
      </c>
      <c r="AK1307" t="s">
        <v>7721</v>
      </c>
      <c r="AL1307" t="s">
        <v>7724</v>
      </c>
      <c r="AM1307" t="s">
        <v>7720</v>
      </c>
      <c r="AN1307" t="s">
        <v>7721</v>
      </c>
      <c r="AO1307" t="s">
        <v>7722</v>
      </c>
      <c r="AP1307" s="18">
        <v>8.9534600000000002E-5</v>
      </c>
      <c r="AQ1307" t="s">
        <v>123</v>
      </c>
      <c r="AR1307" t="b">
        <f>ISNUMBER(SEARCH('Consulta Por Puntos Baloto'!$E$5,B1307,1))</f>
        <v>0</v>
      </c>
      <c r="AS1307">
        <f t="shared" si="40"/>
        <v>31</v>
      </c>
      <c r="AT1307" t="str">
        <f t="shared" si="41"/>
        <v>Punto pago</v>
      </c>
    </row>
    <row r="1308" spans="1:46">
      <c r="A1308" t="s">
        <v>7725</v>
      </c>
      <c r="B1308" t="s">
        <v>7726</v>
      </c>
      <c r="C1308" s="18">
        <v>9.7930723366999999</v>
      </c>
      <c r="D1308" t="s">
        <v>4386</v>
      </c>
      <c r="E1308" t="s">
        <v>4387</v>
      </c>
      <c r="F1308" t="s">
        <v>4388</v>
      </c>
      <c r="G1308" s="18">
        <v>8.9277741088999996</v>
      </c>
      <c r="H1308" t="s">
        <v>64</v>
      </c>
      <c r="I1308" t="s">
        <v>4389</v>
      </c>
      <c r="J1308" t="s">
        <v>4390</v>
      </c>
      <c r="K1308" s="18">
        <v>36.9748024083</v>
      </c>
      <c r="L1308" t="s">
        <v>64</v>
      </c>
      <c r="M1308" t="s">
        <v>343</v>
      </c>
      <c r="N1308" t="s">
        <v>344</v>
      </c>
      <c r="O1308" s="18">
        <v>9.0524912839000002</v>
      </c>
      <c r="P1308" t="s">
        <v>4391</v>
      </c>
      <c r="Q1308" t="s">
        <v>4392</v>
      </c>
      <c r="R1308" t="s">
        <v>4393</v>
      </c>
      <c r="S1308" s="18">
        <v>52.543291444099999</v>
      </c>
      <c r="T1308" t="s">
        <v>69</v>
      </c>
      <c r="U1308" t="s">
        <v>65</v>
      </c>
      <c r="V1308" t="s">
        <v>70</v>
      </c>
      <c r="W1308" s="18">
        <v>8.9277741088999996</v>
      </c>
      <c r="X1308" t="s">
        <v>64</v>
      </c>
      <c r="Y1308" t="s">
        <v>4389</v>
      </c>
      <c r="Z1308" t="s">
        <v>4390</v>
      </c>
      <c r="AA1308" s="18">
        <v>38.130522123600002</v>
      </c>
      <c r="AB1308" t="s">
        <v>345</v>
      </c>
      <c r="AC1308" t="s">
        <v>341</v>
      </c>
      <c r="AD1308" t="s">
        <v>346</v>
      </c>
      <c r="AE1308" s="18">
        <v>0.13084015769999999</v>
      </c>
      <c r="AF1308" t="s">
        <v>7727</v>
      </c>
      <c r="AG1308" t="s">
        <v>7728</v>
      </c>
      <c r="AH1308" t="s">
        <v>7729</v>
      </c>
      <c r="AI1308" s="18">
        <v>8.9562251699999998E-2</v>
      </c>
      <c r="AJ1308" t="s">
        <v>7730</v>
      </c>
      <c r="AK1308" t="s">
        <v>7728</v>
      </c>
      <c r="AL1308" t="s">
        <v>7731</v>
      </c>
      <c r="AM1308" t="s">
        <v>7730</v>
      </c>
      <c r="AN1308" t="s">
        <v>7728</v>
      </c>
      <c r="AO1308" t="s">
        <v>7731</v>
      </c>
      <c r="AP1308" s="18">
        <v>8.9562251699999998E-2</v>
      </c>
      <c r="AQ1308" t="s">
        <v>123</v>
      </c>
      <c r="AR1308" t="b">
        <f>ISNUMBER(SEARCH('Consulta Por Puntos Baloto'!$E$5,B1308,1))</f>
        <v>0</v>
      </c>
      <c r="AS1308">
        <f t="shared" si="40"/>
        <v>35</v>
      </c>
      <c r="AT1308" t="str">
        <f t="shared" si="41"/>
        <v>Punto red</v>
      </c>
    </row>
    <row r="1309" spans="1:46">
      <c r="A1309" t="s">
        <v>7732</v>
      </c>
      <c r="B1309" t="s">
        <v>7733</v>
      </c>
      <c r="C1309" s="18">
        <v>26.2100821889</v>
      </c>
      <c r="D1309" t="s">
        <v>4428</v>
      </c>
      <c r="E1309" t="s">
        <v>4429</v>
      </c>
      <c r="F1309" t="s">
        <v>4430</v>
      </c>
      <c r="G1309" s="18">
        <v>41.459430379499999</v>
      </c>
      <c r="H1309" t="s">
        <v>4899</v>
      </c>
      <c r="I1309" t="s">
        <v>4432</v>
      </c>
      <c r="J1309" t="s">
        <v>4992</v>
      </c>
      <c r="K1309" s="18">
        <v>54.471728106100002</v>
      </c>
      <c r="L1309" t="s">
        <v>64</v>
      </c>
      <c r="M1309" t="s">
        <v>4434</v>
      </c>
      <c r="N1309" t="s">
        <v>4435</v>
      </c>
      <c r="O1309" s="18">
        <v>56.692594204999999</v>
      </c>
      <c r="P1309" t="s">
        <v>4100</v>
      </c>
      <c r="Q1309" t="s">
        <v>4101</v>
      </c>
      <c r="R1309" t="s">
        <v>4102</v>
      </c>
      <c r="S1309" s="18">
        <v>58.727916905900003</v>
      </c>
      <c r="T1309" t="s">
        <v>227</v>
      </c>
      <c r="U1309" t="s">
        <v>228</v>
      </c>
      <c r="V1309" t="s">
        <v>229</v>
      </c>
      <c r="W1309" s="18">
        <v>59.338408127100003</v>
      </c>
      <c r="X1309" t="s">
        <v>64</v>
      </c>
      <c r="Y1309" t="s">
        <v>228</v>
      </c>
      <c r="Z1309" t="s">
        <v>4012</v>
      </c>
      <c r="AA1309" s="18">
        <v>56.440883640300001</v>
      </c>
      <c r="AB1309" t="s">
        <v>4436</v>
      </c>
      <c r="AC1309" t="s">
        <v>4437</v>
      </c>
      <c r="AD1309" t="s">
        <v>4438</v>
      </c>
      <c r="AE1309" s="18">
        <v>12.545390380100001</v>
      </c>
      <c r="AF1309" t="s">
        <v>4993</v>
      </c>
      <c r="AG1309" t="s">
        <v>4994</v>
      </c>
      <c r="AH1309" t="s">
        <v>4995</v>
      </c>
      <c r="AI1309" s="18">
        <v>0.1110111867</v>
      </c>
      <c r="AJ1309" t="s">
        <v>4996</v>
      </c>
      <c r="AK1309" t="s">
        <v>4997</v>
      </c>
      <c r="AL1309" t="s">
        <v>4998</v>
      </c>
      <c r="AM1309" t="s">
        <v>4996</v>
      </c>
      <c r="AN1309" t="s">
        <v>4997</v>
      </c>
      <c r="AO1309" t="s">
        <v>4998</v>
      </c>
      <c r="AP1309" s="18">
        <v>0.1110111867</v>
      </c>
      <c r="AQ1309" t="s">
        <v>123</v>
      </c>
      <c r="AR1309" t="b">
        <f>ISNUMBER(SEARCH('Consulta Por Puntos Baloto'!$E$5,B1309,1))</f>
        <v>0</v>
      </c>
      <c r="AS1309">
        <f t="shared" si="40"/>
        <v>35</v>
      </c>
      <c r="AT1309" t="str">
        <f t="shared" si="41"/>
        <v>Punto red</v>
      </c>
    </row>
    <row r="1310" spans="1:46">
      <c r="A1310" t="s">
        <v>7734</v>
      </c>
      <c r="B1310" t="s">
        <v>7735</v>
      </c>
      <c r="C1310" s="18">
        <v>0.1122335819</v>
      </c>
      <c r="D1310" t="s">
        <v>7736</v>
      </c>
      <c r="E1310" t="s">
        <v>4964</v>
      </c>
      <c r="F1310" t="s">
        <v>7737</v>
      </c>
      <c r="G1310" s="18">
        <v>71.446486842100001</v>
      </c>
      <c r="H1310" t="s">
        <v>64</v>
      </c>
      <c r="I1310" t="s">
        <v>4514</v>
      </c>
      <c r="J1310" t="s">
        <v>4515</v>
      </c>
      <c r="K1310" s="18">
        <v>71.446486842100001</v>
      </c>
      <c r="L1310" t="s">
        <v>64</v>
      </c>
      <c r="M1310" t="s">
        <v>4514</v>
      </c>
      <c r="N1310" t="s">
        <v>4515</v>
      </c>
      <c r="O1310" s="18">
        <v>0.90987782120000005</v>
      </c>
      <c r="P1310" t="s">
        <v>4963</v>
      </c>
      <c r="Q1310" t="s">
        <v>4964</v>
      </c>
      <c r="R1310" t="s">
        <v>4965</v>
      </c>
      <c r="S1310" s="18">
        <v>193.62453299890001</v>
      </c>
      <c r="T1310" t="s">
        <v>311</v>
      </c>
      <c r="U1310" t="s">
        <v>130</v>
      </c>
      <c r="V1310" t="s">
        <v>312</v>
      </c>
      <c r="W1310" s="18">
        <v>0.98536341100000002</v>
      </c>
      <c r="X1310" t="s">
        <v>64</v>
      </c>
      <c r="Y1310" t="s">
        <v>4519</v>
      </c>
      <c r="Z1310" t="s">
        <v>4520</v>
      </c>
      <c r="AA1310" s="18">
        <v>108.79271240529999</v>
      </c>
      <c r="AB1310" t="s">
        <v>300</v>
      </c>
      <c r="AC1310" t="s">
        <v>301</v>
      </c>
      <c r="AD1310" t="s">
        <v>302</v>
      </c>
      <c r="AE1310" s="18">
        <v>0.64625621970000002</v>
      </c>
      <c r="AF1310" t="s">
        <v>7738</v>
      </c>
      <c r="AG1310" t="s">
        <v>4964</v>
      </c>
      <c r="AH1310" t="s">
        <v>7739</v>
      </c>
      <c r="AI1310" s="18">
        <v>0.106154528</v>
      </c>
      <c r="AJ1310" t="s">
        <v>7740</v>
      </c>
      <c r="AK1310" t="s">
        <v>4964</v>
      </c>
      <c r="AL1310" t="s">
        <v>7741</v>
      </c>
      <c r="AM1310" t="s">
        <v>7740</v>
      </c>
      <c r="AN1310" t="s">
        <v>4964</v>
      </c>
      <c r="AO1310" t="s">
        <v>7741</v>
      </c>
      <c r="AP1310" s="18">
        <v>0.106154528</v>
      </c>
      <c r="AQ1310" t="s">
        <v>123</v>
      </c>
      <c r="AR1310" t="b">
        <f>ISNUMBER(SEARCH('Consulta Por Puntos Baloto'!$E$5,B1310,1))</f>
        <v>0</v>
      </c>
      <c r="AS1310">
        <f t="shared" si="40"/>
        <v>35</v>
      </c>
      <c r="AT1310" t="str">
        <f t="shared" si="41"/>
        <v>Punto red</v>
      </c>
    </row>
    <row r="1311" spans="1:46">
      <c r="A1311" t="s">
        <v>7742</v>
      </c>
      <c r="B1311" t="s">
        <v>7743</v>
      </c>
      <c r="C1311" s="18">
        <v>93.643406697499998</v>
      </c>
      <c r="D1311" t="s">
        <v>1689</v>
      </c>
      <c r="E1311" t="s">
        <v>1690</v>
      </c>
      <c r="F1311" t="s">
        <v>1691</v>
      </c>
      <c r="G1311" s="18">
        <v>93.636219804600003</v>
      </c>
      <c r="H1311" t="s">
        <v>64</v>
      </c>
      <c r="I1311" t="s">
        <v>114</v>
      </c>
      <c r="J1311" t="s">
        <v>3347</v>
      </c>
      <c r="K1311" s="18">
        <v>113.56576440169999</v>
      </c>
      <c r="L1311" t="s">
        <v>64</v>
      </c>
      <c r="M1311" t="s">
        <v>294</v>
      </c>
      <c r="N1311" t="s">
        <v>295</v>
      </c>
      <c r="O1311" s="18">
        <v>101.04442044549999</v>
      </c>
      <c r="P1311" t="s">
        <v>4963</v>
      </c>
      <c r="Q1311" t="s">
        <v>4964</v>
      </c>
      <c r="R1311" t="s">
        <v>4965</v>
      </c>
      <c r="S1311" s="18">
        <v>123.8624269745</v>
      </c>
      <c r="T1311" t="s">
        <v>807</v>
      </c>
      <c r="U1311" t="s">
        <v>130</v>
      </c>
      <c r="V1311" t="s">
        <v>808</v>
      </c>
      <c r="W1311" s="18">
        <v>94.252315826499995</v>
      </c>
      <c r="X1311" t="s">
        <v>3348</v>
      </c>
      <c r="Y1311" t="s">
        <v>114</v>
      </c>
      <c r="Z1311" t="s">
        <v>3349</v>
      </c>
      <c r="AA1311" s="18">
        <v>93.660853532299996</v>
      </c>
      <c r="AB1311" t="s">
        <v>1694</v>
      </c>
      <c r="AC1311" t="s">
        <v>1690</v>
      </c>
      <c r="AD1311" t="s">
        <v>1695</v>
      </c>
      <c r="AE1311" s="18">
        <v>40.887047288399998</v>
      </c>
      <c r="AF1311" t="s">
        <v>3350</v>
      </c>
      <c r="AG1311" t="s">
        <v>3351</v>
      </c>
      <c r="AH1311" t="s">
        <v>3352</v>
      </c>
      <c r="AI1311" s="18">
        <v>1.2971555999999999E-3</v>
      </c>
      <c r="AJ1311" t="s">
        <v>2729</v>
      </c>
      <c r="AK1311" t="s">
        <v>7744</v>
      </c>
      <c r="AL1311" t="s">
        <v>7745</v>
      </c>
      <c r="AM1311" t="s">
        <v>2729</v>
      </c>
      <c r="AN1311" t="s">
        <v>7744</v>
      </c>
      <c r="AO1311" t="s">
        <v>7745</v>
      </c>
      <c r="AP1311" s="18">
        <v>1.2971555999999999E-3</v>
      </c>
      <c r="AQ1311" t="s">
        <v>123</v>
      </c>
      <c r="AR1311" t="b">
        <f>ISNUMBER(SEARCH('Consulta Por Puntos Baloto'!$E$5,B1311,1))</f>
        <v>0</v>
      </c>
      <c r="AS1311">
        <f t="shared" si="40"/>
        <v>35</v>
      </c>
      <c r="AT1311" t="str">
        <f t="shared" si="41"/>
        <v>Punto red</v>
      </c>
    </row>
    <row r="1312" spans="1:46">
      <c r="A1312" t="s">
        <v>7746</v>
      </c>
      <c r="B1312" t="s">
        <v>7747</v>
      </c>
      <c r="C1312" s="18">
        <v>93.733108263899993</v>
      </c>
      <c r="D1312" t="s">
        <v>1689</v>
      </c>
      <c r="E1312" t="s">
        <v>1690</v>
      </c>
      <c r="F1312" t="s">
        <v>1691</v>
      </c>
      <c r="G1312" s="18">
        <v>93.724702708199999</v>
      </c>
      <c r="H1312" t="s">
        <v>64</v>
      </c>
      <c r="I1312" t="s">
        <v>114</v>
      </c>
      <c r="J1312" t="s">
        <v>3347</v>
      </c>
      <c r="K1312" s="18">
        <v>113.58634155279999</v>
      </c>
      <c r="L1312" t="s">
        <v>64</v>
      </c>
      <c r="M1312" t="s">
        <v>294</v>
      </c>
      <c r="N1312" t="s">
        <v>295</v>
      </c>
      <c r="O1312" s="18">
        <v>100.97317608</v>
      </c>
      <c r="P1312" t="s">
        <v>4963</v>
      </c>
      <c r="Q1312" t="s">
        <v>4964</v>
      </c>
      <c r="R1312" t="s">
        <v>4965</v>
      </c>
      <c r="S1312" s="18">
        <v>123.9538148104</v>
      </c>
      <c r="T1312" t="s">
        <v>807</v>
      </c>
      <c r="U1312" t="s">
        <v>130</v>
      </c>
      <c r="V1312" t="s">
        <v>808</v>
      </c>
      <c r="W1312" s="18">
        <v>94.341168443800001</v>
      </c>
      <c r="X1312" t="s">
        <v>3348</v>
      </c>
      <c r="Y1312" t="s">
        <v>114</v>
      </c>
      <c r="Z1312" t="s">
        <v>3349</v>
      </c>
      <c r="AA1312" s="18">
        <v>93.750522229799998</v>
      </c>
      <c r="AB1312" t="s">
        <v>1694</v>
      </c>
      <c r="AC1312" t="s">
        <v>1690</v>
      </c>
      <c r="AD1312" t="s">
        <v>1695</v>
      </c>
      <c r="AE1312" s="18">
        <v>40.9721337963</v>
      </c>
      <c r="AF1312" t="s">
        <v>3350</v>
      </c>
      <c r="AG1312" t="s">
        <v>3351</v>
      </c>
      <c r="AH1312" t="s">
        <v>3352</v>
      </c>
      <c r="AI1312" s="18">
        <v>1.45917997E-2</v>
      </c>
      <c r="AJ1312" t="s">
        <v>7748</v>
      </c>
      <c r="AK1312" t="s">
        <v>7744</v>
      </c>
      <c r="AL1312" t="s">
        <v>7749</v>
      </c>
      <c r="AM1312" t="s">
        <v>7748</v>
      </c>
      <c r="AN1312" t="s">
        <v>7744</v>
      </c>
      <c r="AO1312" t="s">
        <v>7749</v>
      </c>
      <c r="AP1312" s="18">
        <v>1.45917997E-2</v>
      </c>
      <c r="AQ1312" t="s">
        <v>123</v>
      </c>
      <c r="AR1312" t="b">
        <f>ISNUMBER(SEARCH('Consulta Por Puntos Baloto'!$E$5,B1312,1))</f>
        <v>0</v>
      </c>
      <c r="AS1312">
        <f t="shared" si="40"/>
        <v>35</v>
      </c>
      <c r="AT1312" t="str">
        <f t="shared" si="41"/>
        <v>Punto red</v>
      </c>
    </row>
    <row r="1313" spans="1:46">
      <c r="A1313" t="s">
        <v>7750</v>
      </c>
      <c r="B1313" t="s">
        <v>7751</v>
      </c>
      <c r="C1313" s="18">
        <v>93.645289645000005</v>
      </c>
      <c r="D1313" t="s">
        <v>1689</v>
      </c>
      <c r="E1313" t="s">
        <v>1690</v>
      </c>
      <c r="F1313" t="s">
        <v>1691</v>
      </c>
      <c r="G1313" s="18">
        <v>93.640045820200001</v>
      </c>
      <c r="H1313" t="s">
        <v>64</v>
      </c>
      <c r="I1313" t="s">
        <v>114</v>
      </c>
      <c r="J1313" t="s">
        <v>3347</v>
      </c>
      <c r="K1313" s="18">
        <v>113.5095487785</v>
      </c>
      <c r="L1313" t="s">
        <v>64</v>
      </c>
      <c r="M1313" t="s">
        <v>294</v>
      </c>
      <c r="N1313" t="s">
        <v>295</v>
      </c>
      <c r="O1313" s="18">
        <v>101.0221739891</v>
      </c>
      <c r="P1313" t="s">
        <v>4963</v>
      </c>
      <c r="Q1313" t="s">
        <v>4964</v>
      </c>
      <c r="R1313" t="s">
        <v>4965</v>
      </c>
      <c r="S1313" s="18">
        <v>123.82879444949999</v>
      </c>
      <c r="T1313" t="s">
        <v>807</v>
      </c>
      <c r="U1313" t="s">
        <v>130</v>
      </c>
      <c r="V1313" t="s">
        <v>808</v>
      </c>
      <c r="W1313" s="18">
        <v>94.255569968800003</v>
      </c>
      <c r="X1313" t="s">
        <v>3348</v>
      </c>
      <c r="Y1313" t="s">
        <v>114</v>
      </c>
      <c r="Z1313" t="s">
        <v>3349</v>
      </c>
      <c r="AA1313" s="18">
        <v>93.662791224900005</v>
      </c>
      <c r="AB1313" t="s">
        <v>1694</v>
      </c>
      <c r="AC1313" t="s">
        <v>1690</v>
      </c>
      <c r="AD1313" t="s">
        <v>1695</v>
      </c>
      <c r="AE1313" s="18">
        <v>40.895613160099998</v>
      </c>
      <c r="AF1313" t="s">
        <v>3350</v>
      </c>
      <c r="AG1313" t="s">
        <v>3351</v>
      </c>
      <c r="AH1313" t="s">
        <v>3352</v>
      </c>
      <c r="AI1313" s="18">
        <v>7.7795818000000001E-3</v>
      </c>
      <c r="AJ1313" t="s">
        <v>7752</v>
      </c>
      <c r="AK1313" t="s">
        <v>7744</v>
      </c>
      <c r="AL1313" t="s">
        <v>7753</v>
      </c>
      <c r="AM1313" t="s">
        <v>7752</v>
      </c>
      <c r="AN1313" t="s">
        <v>7744</v>
      </c>
      <c r="AO1313" t="s">
        <v>7753</v>
      </c>
      <c r="AP1313" s="18">
        <v>7.7795818000000001E-3</v>
      </c>
      <c r="AQ1313" t="s">
        <v>123</v>
      </c>
      <c r="AR1313" t="b">
        <f>ISNUMBER(SEARCH('Consulta Por Puntos Baloto'!$E$5,B1313,1))</f>
        <v>0</v>
      </c>
      <c r="AS1313">
        <f t="shared" si="40"/>
        <v>35</v>
      </c>
      <c r="AT1313" t="str">
        <f t="shared" si="41"/>
        <v>Punto red</v>
      </c>
    </row>
    <row r="1314" spans="1:46">
      <c r="A1314" t="s">
        <v>7754</v>
      </c>
      <c r="B1314" t="s">
        <v>7755</v>
      </c>
      <c r="C1314" s="18">
        <v>93.641179710700001</v>
      </c>
      <c r="D1314" t="s">
        <v>1689</v>
      </c>
      <c r="E1314" t="s">
        <v>1690</v>
      </c>
      <c r="F1314" t="s">
        <v>1691</v>
      </c>
      <c r="G1314" s="18">
        <v>93.634197850700005</v>
      </c>
      <c r="H1314" t="s">
        <v>64</v>
      </c>
      <c r="I1314" t="s">
        <v>114</v>
      </c>
      <c r="J1314" t="s">
        <v>3347</v>
      </c>
      <c r="K1314" s="18">
        <v>113.5602263824</v>
      </c>
      <c r="L1314" t="s">
        <v>64</v>
      </c>
      <c r="M1314" t="s">
        <v>294</v>
      </c>
      <c r="N1314" t="s">
        <v>295</v>
      </c>
      <c r="O1314" s="18">
        <v>101.044345815</v>
      </c>
      <c r="P1314" t="s">
        <v>4963</v>
      </c>
      <c r="Q1314" t="s">
        <v>4964</v>
      </c>
      <c r="R1314" t="s">
        <v>4965</v>
      </c>
      <c r="S1314" s="18">
        <v>123.85700292830001</v>
      </c>
      <c r="T1314" t="s">
        <v>807</v>
      </c>
      <c r="U1314" t="s">
        <v>130</v>
      </c>
      <c r="V1314" t="s">
        <v>808</v>
      </c>
      <c r="W1314" s="18">
        <v>94.250233240599997</v>
      </c>
      <c r="X1314" t="s">
        <v>3348</v>
      </c>
      <c r="Y1314" t="s">
        <v>114</v>
      </c>
      <c r="Z1314" t="s">
        <v>3349</v>
      </c>
      <c r="AA1314" s="18">
        <v>93.658632283200006</v>
      </c>
      <c r="AB1314" t="s">
        <v>1694</v>
      </c>
      <c r="AC1314" t="s">
        <v>1690</v>
      </c>
      <c r="AD1314" t="s">
        <v>1695</v>
      </c>
      <c r="AE1314" s="18">
        <v>40.885535515599997</v>
      </c>
      <c r="AF1314" t="s">
        <v>3350</v>
      </c>
      <c r="AG1314" t="s">
        <v>3351</v>
      </c>
      <c r="AH1314" t="s">
        <v>3352</v>
      </c>
      <c r="AI1314" s="18">
        <v>5.0334346999999996E-3</v>
      </c>
      <c r="AJ1314" t="s">
        <v>2729</v>
      </c>
      <c r="AK1314" t="s">
        <v>7744</v>
      </c>
      <c r="AL1314" t="s">
        <v>7745</v>
      </c>
      <c r="AM1314" t="s">
        <v>2729</v>
      </c>
      <c r="AN1314" t="s">
        <v>7744</v>
      </c>
      <c r="AO1314" t="s">
        <v>7745</v>
      </c>
      <c r="AP1314" s="18">
        <v>5.0334346999999996E-3</v>
      </c>
      <c r="AQ1314" t="s">
        <v>123</v>
      </c>
      <c r="AR1314" t="b">
        <f>ISNUMBER(SEARCH('Consulta Por Puntos Baloto'!$E$5,B1314,1))</f>
        <v>0</v>
      </c>
      <c r="AS1314">
        <f t="shared" si="40"/>
        <v>35</v>
      </c>
      <c r="AT1314" t="str">
        <f t="shared" si="41"/>
        <v>Punto red</v>
      </c>
    </row>
    <row r="1315" spans="1:46">
      <c r="A1315" t="s">
        <v>7756</v>
      </c>
      <c r="B1315" t="s">
        <v>7757</v>
      </c>
      <c r="C1315" s="18">
        <v>93.716249019900005</v>
      </c>
      <c r="D1315" t="s">
        <v>1689</v>
      </c>
      <c r="E1315" t="s">
        <v>1690</v>
      </c>
      <c r="F1315" t="s">
        <v>1691</v>
      </c>
      <c r="G1315" s="18">
        <v>93.712160858499999</v>
      </c>
      <c r="H1315" t="s">
        <v>64</v>
      </c>
      <c r="I1315" t="s">
        <v>114</v>
      </c>
      <c r="J1315" t="s">
        <v>3347</v>
      </c>
      <c r="K1315" s="18">
        <v>113.4647254872</v>
      </c>
      <c r="L1315" t="s">
        <v>64</v>
      </c>
      <c r="M1315" t="s">
        <v>294</v>
      </c>
      <c r="N1315" t="s">
        <v>295</v>
      </c>
      <c r="O1315" s="18">
        <v>100.94341597970001</v>
      </c>
      <c r="P1315" t="s">
        <v>4963</v>
      </c>
      <c r="Q1315" t="s">
        <v>4964</v>
      </c>
      <c r="R1315" t="s">
        <v>4965</v>
      </c>
      <c r="S1315" s="18">
        <v>123.8627825837</v>
      </c>
      <c r="T1315" t="s">
        <v>807</v>
      </c>
      <c r="U1315" t="s">
        <v>130</v>
      </c>
      <c r="V1315" t="s">
        <v>808</v>
      </c>
      <c r="W1315" s="18">
        <v>94.327353352000003</v>
      </c>
      <c r="X1315" t="s">
        <v>3348</v>
      </c>
      <c r="Y1315" t="s">
        <v>114</v>
      </c>
      <c r="Z1315" t="s">
        <v>3349</v>
      </c>
      <c r="AA1315" s="18">
        <v>93.733784286399995</v>
      </c>
      <c r="AB1315" t="s">
        <v>1694</v>
      </c>
      <c r="AC1315" t="s">
        <v>1690</v>
      </c>
      <c r="AD1315" t="s">
        <v>1695</v>
      </c>
      <c r="AE1315" s="18">
        <v>40.970213081899999</v>
      </c>
      <c r="AF1315" t="s">
        <v>3350</v>
      </c>
      <c r="AG1315" t="s">
        <v>3351</v>
      </c>
      <c r="AH1315" t="s">
        <v>3352</v>
      </c>
      <c r="AI1315" s="18">
        <v>9.9235024000000008E-3</v>
      </c>
      <c r="AJ1315" t="s">
        <v>7758</v>
      </c>
      <c r="AK1315" t="s">
        <v>7744</v>
      </c>
      <c r="AL1315" t="s">
        <v>7759</v>
      </c>
      <c r="AM1315" t="s">
        <v>7758</v>
      </c>
      <c r="AN1315" t="s">
        <v>7744</v>
      </c>
      <c r="AO1315" t="s">
        <v>7759</v>
      </c>
      <c r="AP1315" s="18">
        <v>9.9235024000000008E-3</v>
      </c>
      <c r="AQ1315" t="s">
        <v>123</v>
      </c>
      <c r="AR1315" t="b">
        <f>ISNUMBER(SEARCH('Consulta Por Puntos Baloto'!$E$5,B1315,1))</f>
        <v>0</v>
      </c>
      <c r="AS1315">
        <f t="shared" si="40"/>
        <v>35</v>
      </c>
      <c r="AT1315" t="str">
        <f t="shared" si="41"/>
        <v>Punto red</v>
      </c>
    </row>
    <row r="1316" spans="1:46">
      <c r="A1316" t="s">
        <v>7760</v>
      </c>
      <c r="B1316" t="s">
        <v>7761</v>
      </c>
      <c r="C1316" s="18">
        <v>52.926201467200002</v>
      </c>
      <c r="D1316" t="s">
        <v>7736</v>
      </c>
      <c r="E1316" t="s">
        <v>4964</v>
      </c>
      <c r="F1316" t="s">
        <v>7737</v>
      </c>
      <c r="G1316" s="18">
        <v>80.413991628700003</v>
      </c>
      <c r="H1316" t="s">
        <v>64</v>
      </c>
      <c r="I1316" t="s">
        <v>4514</v>
      </c>
      <c r="J1316" t="s">
        <v>4515</v>
      </c>
      <c r="K1316" s="18">
        <v>80.413991628700003</v>
      </c>
      <c r="L1316" t="s">
        <v>64</v>
      </c>
      <c r="M1316" t="s">
        <v>4514</v>
      </c>
      <c r="N1316" t="s">
        <v>4515</v>
      </c>
      <c r="O1316" s="18">
        <v>53.719891601</v>
      </c>
      <c r="P1316" t="s">
        <v>4963</v>
      </c>
      <c r="Q1316" t="s">
        <v>4964</v>
      </c>
      <c r="R1316" t="s">
        <v>4965</v>
      </c>
      <c r="S1316" s="18">
        <v>146.68009050059999</v>
      </c>
      <c r="T1316" t="s">
        <v>311</v>
      </c>
      <c r="U1316" t="s">
        <v>130</v>
      </c>
      <c r="V1316" t="s">
        <v>312</v>
      </c>
      <c r="W1316" s="18">
        <v>53.806811987300001</v>
      </c>
      <c r="X1316" t="s">
        <v>64</v>
      </c>
      <c r="Y1316" t="s">
        <v>4519</v>
      </c>
      <c r="Z1316" t="s">
        <v>4520</v>
      </c>
      <c r="AA1316" s="18">
        <v>88.701086232600005</v>
      </c>
      <c r="AB1316" t="s">
        <v>300</v>
      </c>
      <c r="AC1316" t="s">
        <v>301</v>
      </c>
      <c r="AD1316" t="s">
        <v>302</v>
      </c>
      <c r="AE1316" s="18">
        <v>1.8766849000000001E-3</v>
      </c>
      <c r="AF1316" t="s">
        <v>7762</v>
      </c>
      <c r="AG1316" t="s">
        <v>7763</v>
      </c>
      <c r="AH1316" t="s">
        <v>7764</v>
      </c>
      <c r="AI1316" s="18">
        <v>1.21384222E-2</v>
      </c>
      <c r="AJ1316" t="s">
        <v>7765</v>
      </c>
      <c r="AK1316" t="s">
        <v>7763</v>
      </c>
      <c r="AL1316" t="s">
        <v>7766</v>
      </c>
      <c r="AM1316" t="s">
        <v>7762</v>
      </c>
      <c r="AN1316" t="s">
        <v>7763</v>
      </c>
      <c r="AO1316" t="s">
        <v>7764</v>
      </c>
      <c r="AP1316" s="18">
        <v>1.8766849000000001E-3</v>
      </c>
      <c r="AQ1316" t="s">
        <v>123</v>
      </c>
      <c r="AR1316" t="b">
        <f>ISNUMBER(SEARCH('Consulta Por Puntos Baloto'!$E$5,B1316,1))</f>
        <v>0</v>
      </c>
      <c r="AS1316">
        <f t="shared" si="40"/>
        <v>31</v>
      </c>
      <c r="AT1316" t="str">
        <f t="shared" si="41"/>
        <v>Punto pago</v>
      </c>
    </row>
    <row r="1317" spans="1:46">
      <c r="A1317" t="s">
        <v>7767</v>
      </c>
      <c r="B1317" t="s">
        <v>7768</v>
      </c>
      <c r="C1317" s="18">
        <v>103.8034766591</v>
      </c>
      <c r="D1317" t="s">
        <v>380</v>
      </c>
      <c r="E1317" t="s">
        <v>381</v>
      </c>
      <c r="F1317" t="s">
        <v>382</v>
      </c>
      <c r="G1317" s="18">
        <v>167.11482542300001</v>
      </c>
      <c r="H1317" t="s">
        <v>64</v>
      </c>
      <c r="I1317" t="s">
        <v>4560</v>
      </c>
      <c r="J1317" t="s">
        <v>4562</v>
      </c>
      <c r="K1317" s="18">
        <v>167.09886631910001</v>
      </c>
      <c r="L1317" t="s">
        <v>64</v>
      </c>
      <c r="M1317" t="s">
        <v>4560</v>
      </c>
      <c r="N1317" t="s">
        <v>4562</v>
      </c>
      <c r="O1317" s="18">
        <v>166.7636347852</v>
      </c>
      <c r="P1317" t="s">
        <v>5857</v>
      </c>
      <c r="Q1317" t="s">
        <v>388</v>
      </c>
      <c r="R1317" t="s">
        <v>5858</v>
      </c>
      <c r="S1317" s="18">
        <v>200.54939822540001</v>
      </c>
      <c r="T1317" t="s">
        <v>253</v>
      </c>
      <c r="U1317" t="s">
        <v>65</v>
      </c>
      <c r="V1317" t="s">
        <v>254</v>
      </c>
      <c r="W1317" s="18">
        <v>190.19560224630001</v>
      </c>
      <c r="X1317" t="s">
        <v>64</v>
      </c>
      <c r="Y1317" t="s">
        <v>4563</v>
      </c>
      <c r="Z1317" t="s">
        <v>4564</v>
      </c>
      <c r="AA1317" s="18">
        <v>166.3641059206</v>
      </c>
      <c r="AB1317" t="s">
        <v>5859</v>
      </c>
      <c r="AC1317" t="s">
        <v>388</v>
      </c>
      <c r="AD1317" t="s">
        <v>5860</v>
      </c>
      <c r="AE1317" s="18">
        <v>5.4111238700000001E-2</v>
      </c>
      <c r="AF1317" t="s">
        <v>6005</v>
      </c>
      <c r="AG1317" t="s">
        <v>397</v>
      </c>
      <c r="AH1317" t="s">
        <v>6006</v>
      </c>
      <c r="AI1317" s="18">
        <v>1.8724993200000001E-2</v>
      </c>
      <c r="AJ1317" t="s">
        <v>396</v>
      </c>
      <c r="AK1317" t="s">
        <v>397</v>
      </c>
      <c r="AL1317" t="s">
        <v>398</v>
      </c>
      <c r="AM1317" t="s">
        <v>396</v>
      </c>
      <c r="AN1317" t="s">
        <v>397</v>
      </c>
      <c r="AO1317" t="s">
        <v>398</v>
      </c>
      <c r="AP1317" s="18">
        <v>1.8724993200000001E-2</v>
      </c>
      <c r="AQ1317" t="s">
        <v>123</v>
      </c>
      <c r="AR1317" t="b">
        <f>ISNUMBER(SEARCH('Consulta Por Puntos Baloto'!$E$5,B1317,1))</f>
        <v>0</v>
      </c>
      <c r="AS1317">
        <f t="shared" si="40"/>
        <v>35</v>
      </c>
      <c r="AT1317" t="str">
        <f t="shared" si="41"/>
        <v>Punto red</v>
      </c>
    </row>
    <row r="1318" spans="1:46">
      <c r="A1318" t="s">
        <v>7769</v>
      </c>
      <c r="B1318" t="s">
        <v>7770</v>
      </c>
      <c r="C1318" s="18">
        <v>0.1054968934</v>
      </c>
      <c r="D1318" t="s">
        <v>5528</v>
      </c>
      <c r="E1318" t="s">
        <v>5529</v>
      </c>
      <c r="F1318" t="s">
        <v>5530</v>
      </c>
      <c r="G1318" s="18">
        <v>88.973152881800004</v>
      </c>
      <c r="H1318" t="s">
        <v>64</v>
      </c>
      <c r="I1318" t="s">
        <v>107</v>
      </c>
      <c r="J1318" t="s">
        <v>108</v>
      </c>
      <c r="K1318" s="18">
        <v>88.973152881800004</v>
      </c>
      <c r="L1318" t="s">
        <v>64</v>
      </c>
      <c r="M1318" t="s">
        <v>107</v>
      </c>
      <c r="N1318" t="s">
        <v>108</v>
      </c>
      <c r="O1318" s="18">
        <v>60.271256770900003</v>
      </c>
      <c r="P1318" t="s">
        <v>4733</v>
      </c>
      <c r="Q1318" t="s">
        <v>4734</v>
      </c>
      <c r="R1318" t="s">
        <v>4735</v>
      </c>
      <c r="S1318" s="18">
        <v>165.05453650999999</v>
      </c>
      <c r="T1318" t="s">
        <v>253</v>
      </c>
      <c r="U1318" t="s">
        <v>65</v>
      </c>
      <c r="V1318" t="s">
        <v>254</v>
      </c>
      <c r="W1318" s="18">
        <v>163.9481587921</v>
      </c>
      <c r="X1318" t="s">
        <v>276</v>
      </c>
      <c r="Y1318" t="s">
        <v>65</v>
      </c>
      <c r="Z1318" t="s">
        <v>277</v>
      </c>
      <c r="AA1318" s="18">
        <v>89.690379450699993</v>
      </c>
      <c r="AB1318" t="s">
        <v>115</v>
      </c>
      <c r="AC1318" t="s">
        <v>103</v>
      </c>
      <c r="AD1318" t="s">
        <v>116</v>
      </c>
      <c r="AE1318" s="18">
        <v>5.8882963E-3</v>
      </c>
      <c r="AF1318" t="s">
        <v>7771</v>
      </c>
      <c r="AG1318" t="s">
        <v>5529</v>
      </c>
      <c r="AH1318" t="s">
        <v>7772</v>
      </c>
      <c r="AI1318" s="18">
        <v>1.3504281E-2</v>
      </c>
      <c r="AJ1318" t="s">
        <v>7773</v>
      </c>
      <c r="AK1318" t="s">
        <v>5534</v>
      </c>
      <c r="AL1318" t="s">
        <v>7774</v>
      </c>
      <c r="AM1318" t="s">
        <v>7771</v>
      </c>
      <c r="AN1318" t="s">
        <v>5529</v>
      </c>
      <c r="AO1318" t="s">
        <v>7772</v>
      </c>
      <c r="AP1318" s="18">
        <v>5.8882963E-3</v>
      </c>
      <c r="AQ1318" t="s">
        <v>123</v>
      </c>
      <c r="AR1318" t="b">
        <f>ISNUMBER(SEARCH('Consulta Por Puntos Baloto'!$E$5,B1318,1))</f>
        <v>0</v>
      </c>
      <c r="AS1318">
        <f t="shared" si="40"/>
        <v>31</v>
      </c>
      <c r="AT1318" t="str">
        <f t="shared" si="41"/>
        <v>Punto pago</v>
      </c>
    </row>
    <row r="1319" spans="1:46">
      <c r="A1319" t="s">
        <v>7775</v>
      </c>
      <c r="B1319" t="s">
        <v>7776</v>
      </c>
      <c r="C1319" s="18">
        <v>0.12850510979999999</v>
      </c>
      <c r="D1319" t="s">
        <v>7201</v>
      </c>
      <c r="E1319" t="s">
        <v>7202</v>
      </c>
      <c r="F1319" t="s">
        <v>7203</v>
      </c>
      <c r="G1319" s="18">
        <v>148.7361358357</v>
      </c>
      <c r="H1319" t="s">
        <v>64</v>
      </c>
      <c r="I1319" t="s">
        <v>3993</v>
      </c>
      <c r="J1319" t="s">
        <v>3995</v>
      </c>
      <c r="K1319" s="18">
        <v>148.7361358357</v>
      </c>
      <c r="L1319" t="s">
        <v>64</v>
      </c>
      <c r="M1319" t="s">
        <v>3993</v>
      </c>
      <c r="N1319" t="s">
        <v>3995</v>
      </c>
      <c r="O1319" s="18">
        <v>74.880338780299994</v>
      </c>
      <c r="P1319" t="s">
        <v>5694</v>
      </c>
      <c r="Q1319" t="s">
        <v>5695</v>
      </c>
      <c r="R1319" t="s">
        <v>5696</v>
      </c>
      <c r="S1319" s="18">
        <v>480.17545485699998</v>
      </c>
      <c r="T1319" t="s">
        <v>85</v>
      </c>
      <c r="U1319" t="s">
        <v>86</v>
      </c>
      <c r="V1319" t="s">
        <v>87</v>
      </c>
      <c r="W1319" s="18">
        <v>214.43763636950001</v>
      </c>
      <c r="X1319" t="s">
        <v>64</v>
      </c>
      <c r="Y1319" t="s">
        <v>3998</v>
      </c>
      <c r="Z1319" t="s">
        <v>3999</v>
      </c>
      <c r="AA1319" s="18">
        <v>148.82732006360001</v>
      </c>
      <c r="AB1319" t="s">
        <v>4000</v>
      </c>
      <c r="AC1319" t="s">
        <v>3991</v>
      </c>
      <c r="AD1319" t="s">
        <v>4001</v>
      </c>
      <c r="AE1319" s="18">
        <v>1.003737E-3</v>
      </c>
      <c r="AF1319" t="s">
        <v>7777</v>
      </c>
      <c r="AG1319" t="s">
        <v>7202</v>
      </c>
      <c r="AH1319" t="s">
        <v>7778</v>
      </c>
      <c r="AI1319" s="18">
        <v>4.0873367000000002E-3</v>
      </c>
      <c r="AJ1319" t="s">
        <v>7779</v>
      </c>
      <c r="AK1319" t="s">
        <v>7202</v>
      </c>
      <c r="AL1319" t="s">
        <v>7780</v>
      </c>
      <c r="AM1319" t="s">
        <v>7777</v>
      </c>
      <c r="AN1319" t="s">
        <v>7202</v>
      </c>
      <c r="AO1319" t="s">
        <v>7778</v>
      </c>
      <c r="AP1319" s="18">
        <v>1.003737E-3</v>
      </c>
      <c r="AQ1319" t="s">
        <v>123</v>
      </c>
      <c r="AR1319" t="b">
        <f>ISNUMBER(SEARCH('Consulta Por Puntos Baloto'!$E$5,B1319,1))</f>
        <v>0</v>
      </c>
      <c r="AS1319">
        <f t="shared" si="40"/>
        <v>31</v>
      </c>
      <c r="AT1319" t="str">
        <f t="shared" si="41"/>
        <v>Punto pago</v>
      </c>
    </row>
    <row r="1320" spans="1:46">
      <c r="A1320" t="s">
        <v>7781</v>
      </c>
      <c r="B1320" t="s">
        <v>7782</v>
      </c>
      <c r="C1320" s="18">
        <v>9.7655396444000004</v>
      </c>
      <c r="D1320" t="s">
        <v>4512</v>
      </c>
      <c r="E1320" t="s">
        <v>297</v>
      </c>
      <c r="F1320" t="s">
        <v>4513</v>
      </c>
      <c r="G1320" s="18">
        <v>8.8440002552999992</v>
      </c>
      <c r="H1320" t="s">
        <v>64</v>
      </c>
      <c r="I1320" t="s">
        <v>4514</v>
      </c>
      <c r="J1320" t="s">
        <v>4515</v>
      </c>
      <c r="K1320" s="18">
        <v>8.8440002552999992</v>
      </c>
      <c r="L1320" t="s">
        <v>64</v>
      </c>
      <c r="M1320" t="s">
        <v>4514</v>
      </c>
      <c r="N1320" t="s">
        <v>4515</v>
      </c>
      <c r="O1320" s="18">
        <v>8.5205451300000004</v>
      </c>
      <c r="P1320" t="s">
        <v>4516</v>
      </c>
      <c r="Q1320" t="s">
        <v>4517</v>
      </c>
      <c r="R1320" t="s">
        <v>4518</v>
      </c>
      <c r="S1320" s="18">
        <v>152.96898982530001</v>
      </c>
      <c r="T1320" t="s">
        <v>85</v>
      </c>
      <c r="U1320" t="s">
        <v>86</v>
      </c>
      <c r="V1320" t="s">
        <v>87</v>
      </c>
      <c r="W1320" s="18">
        <v>80.658412784600003</v>
      </c>
      <c r="X1320" t="s">
        <v>64</v>
      </c>
      <c r="Y1320" t="s">
        <v>4519</v>
      </c>
      <c r="Z1320" t="s">
        <v>4520</v>
      </c>
      <c r="AA1320" s="18">
        <v>46.992892484599999</v>
      </c>
      <c r="AB1320" t="s">
        <v>300</v>
      </c>
      <c r="AC1320" t="s">
        <v>301</v>
      </c>
      <c r="AD1320" t="s">
        <v>302</v>
      </c>
      <c r="AE1320" s="18">
        <v>7.5801192687999999</v>
      </c>
      <c r="AF1320" t="s">
        <v>7783</v>
      </c>
      <c r="AG1320" t="s">
        <v>4517</v>
      </c>
      <c r="AH1320" t="s">
        <v>7784</v>
      </c>
      <c r="AI1320" s="18">
        <v>4.5024365599999998E-2</v>
      </c>
      <c r="AJ1320" t="s">
        <v>7785</v>
      </c>
      <c r="AK1320" t="s">
        <v>7786</v>
      </c>
      <c r="AL1320" t="s">
        <v>7787</v>
      </c>
      <c r="AM1320" t="s">
        <v>7785</v>
      </c>
      <c r="AN1320" t="s">
        <v>7786</v>
      </c>
      <c r="AO1320" t="s">
        <v>7787</v>
      </c>
      <c r="AP1320" s="18">
        <v>4.5024365599999998E-2</v>
      </c>
      <c r="AQ1320" t="s">
        <v>123</v>
      </c>
      <c r="AR1320" t="b">
        <f>ISNUMBER(SEARCH('Consulta Por Puntos Baloto'!$E$5,B1320,1))</f>
        <v>0</v>
      </c>
      <c r="AS1320">
        <f t="shared" si="40"/>
        <v>35</v>
      </c>
      <c r="AT1320" t="str">
        <f t="shared" si="41"/>
        <v>Punto red</v>
      </c>
    </row>
    <row r="1321" spans="1:46">
      <c r="A1321" t="s">
        <v>7788</v>
      </c>
      <c r="B1321" t="s">
        <v>7789</v>
      </c>
      <c r="C1321" s="18">
        <v>2.5465501469</v>
      </c>
      <c r="D1321" t="s">
        <v>169</v>
      </c>
      <c r="E1321" t="s">
        <v>128</v>
      </c>
      <c r="F1321" t="s">
        <v>170</v>
      </c>
      <c r="G1321" s="18">
        <v>0.94735506719999996</v>
      </c>
      <c r="H1321" t="s">
        <v>64</v>
      </c>
      <c r="I1321" t="s">
        <v>130</v>
      </c>
      <c r="J1321" t="s">
        <v>803</v>
      </c>
      <c r="K1321" s="18">
        <v>2.3576278942000002</v>
      </c>
      <c r="L1321" t="s">
        <v>64</v>
      </c>
      <c r="M1321" t="s">
        <v>130</v>
      </c>
      <c r="N1321" t="s">
        <v>804</v>
      </c>
      <c r="O1321" s="18">
        <v>1.2152423131000001</v>
      </c>
      <c r="P1321" t="s">
        <v>805</v>
      </c>
      <c r="Q1321" t="s">
        <v>134</v>
      </c>
      <c r="R1321" t="s">
        <v>806</v>
      </c>
      <c r="S1321" s="18">
        <v>3.5729752836999999</v>
      </c>
      <c r="T1321" t="s">
        <v>807</v>
      </c>
      <c r="U1321" t="s">
        <v>130</v>
      </c>
      <c r="V1321" t="s">
        <v>808</v>
      </c>
      <c r="W1321" s="18">
        <v>1.1403555670000001</v>
      </c>
      <c r="X1321" t="s">
        <v>2720</v>
      </c>
      <c r="Y1321" t="s">
        <v>130</v>
      </c>
      <c r="Z1321" t="s">
        <v>2721</v>
      </c>
      <c r="AA1321" s="18">
        <v>1.1344992458000001</v>
      </c>
      <c r="AB1321" t="s">
        <v>810</v>
      </c>
      <c r="AC1321" t="s">
        <v>128</v>
      </c>
      <c r="AD1321" t="s">
        <v>811</v>
      </c>
      <c r="AE1321" s="18">
        <v>0.42434982609999999</v>
      </c>
      <c r="AF1321" t="s">
        <v>812</v>
      </c>
      <c r="AG1321" t="s">
        <v>143</v>
      </c>
      <c r="AH1321" t="s">
        <v>813</v>
      </c>
      <c r="AI1321" s="18">
        <v>0.38083214859999998</v>
      </c>
      <c r="AJ1321" t="s">
        <v>7790</v>
      </c>
      <c r="AK1321" t="s">
        <v>134</v>
      </c>
      <c r="AL1321" t="s">
        <v>7791</v>
      </c>
      <c r="AM1321" t="s">
        <v>7790</v>
      </c>
      <c r="AN1321" t="s">
        <v>134</v>
      </c>
      <c r="AO1321" t="s">
        <v>7791</v>
      </c>
      <c r="AP1321" s="18">
        <v>0.38083214859999998</v>
      </c>
      <c r="AQ1321" t="s">
        <v>123</v>
      </c>
      <c r="AR1321" t="b">
        <f>ISNUMBER(SEARCH('Consulta Por Puntos Baloto'!$E$5,B1321,1))</f>
        <v>0</v>
      </c>
      <c r="AS1321">
        <f t="shared" si="40"/>
        <v>35</v>
      </c>
      <c r="AT1321" t="str">
        <f t="shared" si="41"/>
        <v>Punto red</v>
      </c>
    </row>
    <row r="1322" spans="1:46">
      <c r="A1322" t="s">
        <v>7792</v>
      </c>
      <c r="B1322" t="s">
        <v>7793</v>
      </c>
      <c r="C1322" s="18">
        <v>26.421477984199999</v>
      </c>
      <c r="D1322" t="s">
        <v>4428</v>
      </c>
      <c r="E1322" t="s">
        <v>4429</v>
      </c>
      <c r="F1322" t="s">
        <v>4430</v>
      </c>
      <c r="G1322" s="18">
        <v>41.5179379291</v>
      </c>
      <c r="H1322" t="s">
        <v>4899</v>
      </c>
      <c r="I1322" t="s">
        <v>4432</v>
      </c>
      <c r="J1322" t="s">
        <v>4992</v>
      </c>
      <c r="K1322" s="18">
        <v>54.596490621999997</v>
      </c>
      <c r="L1322" t="s">
        <v>64</v>
      </c>
      <c r="M1322" t="s">
        <v>4434</v>
      </c>
      <c r="N1322" t="s">
        <v>4435</v>
      </c>
      <c r="O1322" s="18">
        <v>56.8109186103</v>
      </c>
      <c r="P1322" t="s">
        <v>4100</v>
      </c>
      <c r="Q1322" t="s">
        <v>4101</v>
      </c>
      <c r="R1322" t="s">
        <v>4102</v>
      </c>
      <c r="S1322" s="18">
        <v>58.850283986699999</v>
      </c>
      <c r="T1322" t="s">
        <v>227</v>
      </c>
      <c r="U1322" t="s">
        <v>228</v>
      </c>
      <c r="V1322" t="s">
        <v>229</v>
      </c>
      <c r="W1322" s="18">
        <v>59.469178140700002</v>
      </c>
      <c r="X1322" t="s">
        <v>64</v>
      </c>
      <c r="Y1322" t="s">
        <v>228</v>
      </c>
      <c r="Z1322" t="s">
        <v>4012</v>
      </c>
      <c r="AA1322" s="18">
        <v>56.564641573800003</v>
      </c>
      <c r="AB1322" t="s">
        <v>4436</v>
      </c>
      <c r="AC1322" t="s">
        <v>4437</v>
      </c>
      <c r="AD1322" t="s">
        <v>4438</v>
      </c>
      <c r="AE1322" s="18">
        <v>12.512958343799999</v>
      </c>
      <c r="AF1322" t="s">
        <v>4993</v>
      </c>
      <c r="AG1322" t="s">
        <v>4994</v>
      </c>
      <c r="AH1322" t="s">
        <v>4995</v>
      </c>
      <c r="AI1322" s="18">
        <v>0.15907828860000001</v>
      </c>
      <c r="AJ1322" t="s">
        <v>7794</v>
      </c>
      <c r="AK1322" t="s">
        <v>4997</v>
      </c>
      <c r="AL1322" t="s">
        <v>7795</v>
      </c>
      <c r="AM1322" t="s">
        <v>7794</v>
      </c>
      <c r="AN1322" t="s">
        <v>4997</v>
      </c>
      <c r="AO1322" t="s">
        <v>7795</v>
      </c>
      <c r="AP1322" s="18">
        <v>0.15907828860000001</v>
      </c>
      <c r="AQ1322" t="s">
        <v>123</v>
      </c>
      <c r="AR1322" t="b">
        <f>ISNUMBER(SEARCH('Consulta Por Puntos Baloto'!$E$5,B1322,1))</f>
        <v>0</v>
      </c>
      <c r="AS1322">
        <f t="shared" si="40"/>
        <v>35</v>
      </c>
      <c r="AT1322" t="str">
        <f t="shared" si="41"/>
        <v>Punto red</v>
      </c>
    </row>
    <row r="1323" spans="1:46">
      <c r="A1323" t="s">
        <v>7796</v>
      </c>
      <c r="B1323" t="s">
        <v>7797</v>
      </c>
      <c r="C1323" s="18">
        <v>2.0888173455999999</v>
      </c>
      <c r="D1323" t="s">
        <v>1689</v>
      </c>
      <c r="E1323" t="s">
        <v>1690</v>
      </c>
      <c r="F1323" t="s">
        <v>1691</v>
      </c>
      <c r="G1323" s="18">
        <v>0.89310097820000001</v>
      </c>
      <c r="H1323" t="s">
        <v>64</v>
      </c>
      <c r="I1323" t="s">
        <v>114</v>
      </c>
      <c r="J1323" t="s">
        <v>1693</v>
      </c>
      <c r="K1323" s="18">
        <v>70.839802818099997</v>
      </c>
      <c r="L1323" t="s">
        <v>64</v>
      </c>
      <c r="M1323" t="s">
        <v>130</v>
      </c>
      <c r="N1323" t="s">
        <v>132</v>
      </c>
      <c r="O1323" s="18">
        <v>70.721551236799996</v>
      </c>
      <c r="P1323" t="s">
        <v>133</v>
      </c>
      <c r="Q1323" t="s">
        <v>134</v>
      </c>
      <c r="R1323" t="s">
        <v>135</v>
      </c>
      <c r="S1323" s="18">
        <v>71.630919398100005</v>
      </c>
      <c r="T1323" t="s">
        <v>136</v>
      </c>
      <c r="U1323" t="s">
        <v>130</v>
      </c>
      <c r="V1323" t="s">
        <v>137</v>
      </c>
      <c r="W1323" s="18">
        <v>0.33903940560000001</v>
      </c>
      <c r="X1323" t="s">
        <v>3348</v>
      </c>
      <c r="Y1323" t="s">
        <v>114</v>
      </c>
      <c r="Z1323" t="s">
        <v>3349</v>
      </c>
      <c r="AA1323" s="18">
        <v>0.34015849590000002</v>
      </c>
      <c r="AB1323" s="19" t="s">
        <v>3348</v>
      </c>
      <c r="AC1323" t="s">
        <v>1690</v>
      </c>
      <c r="AD1323" s="19" t="s">
        <v>5358</v>
      </c>
      <c r="AE1323" s="18">
        <v>0.32965343499999999</v>
      </c>
      <c r="AF1323" t="s">
        <v>6180</v>
      </c>
      <c r="AG1323" t="s">
        <v>1690</v>
      </c>
      <c r="AH1323" t="s">
        <v>6181</v>
      </c>
      <c r="AI1323" s="18">
        <v>0.16449450169999999</v>
      </c>
      <c r="AJ1323" t="s">
        <v>7798</v>
      </c>
      <c r="AK1323" t="s">
        <v>1690</v>
      </c>
      <c r="AL1323" t="s">
        <v>7799</v>
      </c>
      <c r="AM1323" t="s">
        <v>7798</v>
      </c>
      <c r="AN1323" t="s">
        <v>1690</v>
      </c>
      <c r="AO1323" t="s">
        <v>7799</v>
      </c>
      <c r="AP1323" s="18">
        <v>0.16449450169999999</v>
      </c>
      <c r="AQ1323" t="s">
        <v>123</v>
      </c>
      <c r="AR1323" t="b">
        <f>ISNUMBER(SEARCH('Consulta Por Puntos Baloto'!$E$5,B1323,1))</f>
        <v>0</v>
      </c>
      <c r="AS1323">
        <f t="shared" si="40"/>
        <v>35</v>
      </c>
      <c r="AT1323" t="str">
        <f t="shared" si="41"/>
        <v>Punto red</v>
      </c>
    </row>
    <row r="1324" spans="1:46">
      <c r="A1324" t="s">
        <v>7800</v>
      </c>
      <c r="B1324" t="s">
        <v>7801</v>
      </c>
      <c r="C1324" s="18">
        <v>1.5759525609</v>
      </c>
      <c r="D1324" t="s">
        <v>4556</v>
      </c>
      <c r="E1324" t="s">
        <v>4557</v>
      </c>
      <c r="F1324" t="s">
        <v>4558</v>
      </c>
      <c r="G1324" s="18">
        <v>0.95186937849999997</v>
      </c>
      <c r="H1324" t="s">
        <v>64</v>
      </c>
      <c r="I1324" t="s">
        <v>4563</v>
      </c>
      <c r="J1324" t="s">
        <v>4564</v>
      </c>
      <c r="K1324" s="18">
        <v>58.616013540399997</v>
      </c>
      <c r="L1324" t="s">
        <v>64</v>
      </c>
      <c r="M1324" t="s">
        <v>4560</v>
      </c>
      <c r="N1324" t="s">
        <v>4562</v>
      </c>
      <c r="O1324" s="18">
        <v>57.736563848899998</v>
      </c>
      <c r="P1324" t="s">
        <v>5857</v>
      </c>
      <c r="Q1324" t="s">
        <v>388</v>
      </c>
      <c r="R1324" t="s">
        <v>5858</v>
      </c>
      <c r="S1324" s="18">
        <v>307.0093695493</v>
      </c>
      <c r="T1324" t="s">
        <v>253</v>
      </c>
      <c r="U1324" t="s">
        <v>65</v>
      </c>
      <c r="V1324" t="s">
        <v>254</v>
      </c>
      <c r="W1324" s="18">
        <v>0.94411374790000002</v>
      </c>
      <c r="X1324" t="s">
        <v>64</v>
      </c>
      <c r="Y1324" t="s">
        <v>4563</v>
      </c>
      <c r="Z1324" t="s">
        <v>4564</v>
      </c>
      <c r="AA1324" s="18">
        <v>58.228875715699999</v>
      </c>
      <c r="AB1324" t="s">
        <v>5859</v>
      </c>
      <c r="AC1324" t="s">
        <v>388</v>
      </c>
      <c r="AD1324" t="s">
        <v>5860</v>
      </c>
      <c r="AE1324" s="18">
        <v>1.8997113100000001E-2</v>
      </c>
      <c r="AF1324" t="s">
        <v>7802</v>
      </c>
      <c r="AG1324" t="s">
        <v>4557</v>
      </c>
      <c r="AH1324" t="s">
        <v>7803</v>
      </c>
      <c r="AI1324" s="18">
        <v>0.37517255560000001</v>
      </c>
      <c r="AJ1324" t="s">
        <v>7804</v>
      </c>
      <c r="AK1324" t="s">
        <v>4557</v>
      </c>
      <c r="AL1324" t="s">
        <v>7805</v>
      </c>
      <c r="AM1324" t="s">
        <v>7802</v>
      </c>
      <c r="AN1324" t="s">
        <v>4557</v>
      </c>
      <c r="AO1324" t="s">
        <v>7803</v>
      </c>
      <c r="AP1324" s="18">
        <v>1.8997113100000001E-2</v>
      </c>
      <c r="AQ1324" t="e">
        <v>#N/A</v>
      </c>
      <c r="AR1324" t="b">
        <f>ISNUMBER(SEARCH('Consulta Por Puntos Baloto'!$E$5,B1324,1))</f>
        <v>0</v>
      </c>
      <c r="AS1324">
        <f t="shared" si="40"/>
        <v>31</v>
      </c>
      <c r="AT1324" t="str">
        <f t="shared" si="41"/>
        <v>Punto pago</v>
      </c>
    </row>
    <row r="1325" spans="1:46">
      <c r="A1325" t="s">
        <v>7806</v>
      </c>
      <c r="B1325" t="s">
        <v>7807</v>
      </c>
      <c r="C1325" s="18">
        <v>13.164489850400001</v>
      </c>
      <c r="D1325" t="s">
        <v>1448</v>
      </c>
      <c r="E1325" t="s">
        <v>1449</v>
      </c>
      <c r="F1325" t="s">
        <v>1450</v>
      </c>
      <c r="G1325" s="18">
        <v>13.212265673499999</v>
      </c>
      <c r="H1325" t="s">
        <v>64</v>
      </c>
      <c r="I1325" t="s">
        <v>1451</v>
      </c>
      <c r="J1325" t="s">
        <v>1452</v>
      </c>
      <c r="K1325" s="18">
        <v>27.460928970200001</v>
      </c>
      <c r="L1325" t="s">
        <v>64</v>
      </c>
      <c r="M1325" t="s">
        <v>471</v>
      </c>
      <c r="N1325" t="s">
        <v>1453</v>
      </c>
      <c r="O1325" s="18">
        <v>13.8445566362</v>
      </c>
      <c r="P1325" t="s">
        <v>1454</v>
      </c>
      <c r="Q1325" t="s">
        <v>1449</v>
      </c>
      <c r="R1325" t="s">
        <v>1455</v>
      </c>
      <c r="S1325" s="18">
        <v>34.8396584973</v>
      </c>
      <c r="T1325" t="s">
        <v>111</v>
      </c>
      <c r="U1325" t="s">
        <v>112</v>
      </c>
      <c r="V1325" t="s">
        <v>113</v>
      </c>
      <c r="W1325" s="18">
        <v>13.891660157700001</v>
      </c>
      <c r="X1325" t="s">
        <v>64</v>
      </c>
      <c r="Y1325" t="s">
        <v>1451</v>
      </c>
      <c r="Z1325" t="s">
        <v>1456</v>
      </c>
      <c r="AA1325" s="18">
        <v>34.840619775500002</v>
      </c>
      <c r="AB1325" s="19" t="s">
        <v>1111</v>
      </c>
      <c r="AC1325" t="s">
        <v>509</v>
      </c>
      <c r="AD1325" s="19" t="s">
        <v>1112</v>
      </c>
      <c r="AE1325" s="18">
        <v>4.7478088663999998</v>
      </c>
      <c r="AF1325" t="s">
        <v>1457</v>
      </c>
      <c r="AG1325" t="s">
        <v>1458</v>
      </c>
      <c r="AH1325" t="s">
        <v>1459</v>
      </c>
      <c r="AI1325" s="18">
        <v>3.2772188E-3</v>
      </c>
      <c r="AJ1325" t="s">
        <v>1496</v>
      </c>
      <c r="AK1325" t="s">
        <v>1461</v>
      </c>
      <c r="AL1325" t="s">
        <v>1497</v>
      </c>
      <c r="AM1325" t="s">
        <v>1496</v>
      </c>
      <c r="AN1325" t="s">
        <v>1461</v>
      </c>
      <c r="AO1325" t="s">
        <v>1497</v>
      </c>
      <c r="AP1325" s="18">
        <v>3.2772188E-3</v>
      </c>
      <c r="AQ1325" t="s">
        <v>123</v>
      </c>
      <c r="AR1325" t="b">
        <f>ISNUMBER(SEARCH('Consulta Por Puntos Baloto'!$E$5,B1325,1))</f>
        <v>0</v>
      </c>
      <c r="AS1325">
        <f t="shared" si="40"/>
        <v>35</v>
      </c>
      <c r="AT1325" t="str">
        <f t="shared" si="41"/>
        <v>Punto red</v>
      </c>
    </row>
    <row r="1326" spans="1:46">
      <c r="A1326" t="s">
        <v>7808</v>
      </c>
      <c r="B1326" t="s">
        <v>7809</v>
      </c>
      <c r="C1326" s="18">
        <v>0.96970741780000003</v>
      </c>
      <c r="D1326" t="s">
        <v>82</v>
      </c>
      <c r="E1326" t="s">
        <v>83</v>
      </c>
      <c r="F1326" t="s">
        <v>84</v>
      </c>
      <c r="G1326" s="18">
        <v>0.39232765060000002</v>
      </c>
      <c r="H1326" t="s">
        <v>64</v>
      </c>
      <c r="I1326" t="s">
        <v>86</v>
      </c>
      <c r="J1326" t="s">
        <v>402</v>
      </c>
      <c r="K1326" s="18">
        <v>0.39232765060000002</v>
      </c>
      <c r="L1326" t="s">
        <v>64</v>
      </c>
      <c r="M1326" t="s">
        <v>86</v>
      </c>
      <c r="N1326" t="s">
        <v>402</v>
      </c>
      <c r="O1326" s="18">
        <v>0.39232765060000002</v>
      </c>
      <c r="P1326" t="s">
        <v>403</v>
      </c>
      <c r="Q1326" t="s">
        <v>83</v>
      </c>
      <c r="R1326" t="s">
        <v>404</v>
      </c>
      <c r="S1326" s="18">
        <v>0.67067471590000005</v>
      </c>
      <c r="T1326" t="s">
        <v>85</v>
      </c>
      <c r="U1326" t="s">
        <v>86</v>
      </c>
      <c r="V1326" t="s">
        <v>87</v>
      </c>
      <c r="W1326" s="18">
        <v>0.67067471590000005</v>
      </c>
      <c r="X1326" t="s">
        <v>64</v>
      </c>
      <c r="Y1326" t="s">
        <v>91</v>
      </c>
      <c r="Z1326" t="s">
        <v>92</v>
      </c>
      <c r="AA1326" s="18">
        <v>0.67067471590000005</v>
      </c>
      <c r="AB1326" t="s">
        <v>93</v>
      </c>
      <c r="AC1326" t="s">
        <v>83</v>
      </c>
      <c r="AD1326" t="s">
        <v>94</v>
      </c>
      <c r="AE1326" s="18">
        <v>6.3577205600000006E-2</v>
      </c>
      <c r="AF1326" t="s">
        <v>7810</v>
      </c>
      <c r="AG1326" t="s">
        <v>83</v>
      </c>
      <c r="AH1326" t="s">
        <v>7811</v>
      </c>
      <c r="AI1326" s="18">
        <v>0.2894215973</v>
      </c>
      <c r="AJ1326" t="s">
        <v>7812</v>
      </c>
      <c r="AK1326" t="s">
        <v>83</v>
      </c>
      <c r="AL1326" t="s">
        <v>7813</v>
      </c>
      <c r="AM1326" t="s">
        <v>7810</v>
      </c>
      <c r="AN1326" t="s">
        <v>83</v>
      </c>
      <c r="AO1326" t="s">
        <v>7811</v>
      </c>
      <c r="AP1326" s="18">
        <v>6.3577205600000006E-2</v>
      </c>
      <c r="AQ1326" t="s">
        <v>123</v>
      </c>
      <c r="AR1326" t="b">
        <f>ISNUMBER(SEARCH('Consulta Por Puntos Baloto'!$E$5,B1326,1))</f>
        <v>0</v>
      </c>
      <c r="AS1326">
        <f t="shared" si="40"/>
        <v>31</v>
      </c>
      <c r="AT1326" t="str">
        <f t="shared" si="41"/>
        <v>Punto pago</v>
      </c>
    </row>
    <row r="1327" spans="1:46">
      <c r="A1327" t="s">
        <v>7814</v>
      </c>
      <c r="B1327" t="s">
        <v>7815</v>
      </c>
      <c r="C1327" s="18">
        <v>0.95830544370000004</v>
      </c>
      <c r="D1327" t="s">
        <v>353</v>
      </c>
      <c r="E1327" t="s">
        <v>354</v>
      </c>
      <c r="F1327" t="s">
        <v>355</v>
      </c>
      <c r="G1327" s="18">
        <v>1.1237657463999999</v>
      </c>
      <c r="H1327" t="s">
        <v>64</v>
      </c>
      <c r="I1327" t="s">
        <v>86</v>
      </c>
      <c r="J1327" t="s">
        <v>358</v>
      </c>
      <c r="K1327" s="18">
        <v>1.0931825143</v>
      </c>
      <c r="L1327" t="s">
        <v>64</v>
      </c>
      <c r="M1327" t="s">
        <v>86</v>
      </c>
      <c r="N1327" t="s">
        <v>358</v>
      </c>
      <c r="O1327" s="18">
        <v>5.6207107767000002</v>
      </c>
      <c r="P1327" t="s">
        <v>359</v>
      </c>
      <c r="Q1327" t="s">
        <v>83</v>
      </c>
      <c r="R1327" t="s">
        <v>360</v>
      </c>
      <c r="S1327" s="18">
        <v>7.1656155064</v>
      </c>
      <c r="T1327" t="s">
        <v>85</v>
      </c>
      <c r="U1327" t="s">
        <v>86</v>
      </c>
      <c r="V1327" t="s">
        <v>87</v>
      </c>
      <c r="W1327" s="18">
        <v>3.9378347511</v>
      </c>
      <c r="X1327" t="s">
        <v>64</v>
      </c>
      <c r="Y1327" t="s">
        <v>86</v>
      </c>
      <c r="Z1327" t="s">
        <v>299</v>
      </c>
      <c r="AA1327" s="18">
        <v>3.9292224829000002</v>
      </c>
      <c r="AB1327" s="19" t="s">
        <v>361</v>
      </c>
      <c r="AC1327" t="s">
        <v>83</v>
      </c>
      <c r="AD1327" s="19" t="s">
        <v>362</v>
      </c>
      <c r="AE1327" s="18">
        <v>0.46293578429999999</v>
      </c>
      <c r="AF1327" t="s">
        <v>7816</v>
      </c>
      <c r="AG1327" t="s">
        <v>354</v>
      </c>
      <c r="AH1327" t="s">
        <v>7817</v>
      </c>
      <c r="AI1327" s="18">
        <v>0.20474989129999999</v>
      </c>
      <c r="AJ1327" t="s">
        <v>7818</v>
      </c>
      <c r="AK1327" t="s">
        <v>354</v>
      </c>
      <c r="AL1327" t="s">
        <v>7819</v>
      </c>
      <c r="AM1327" t="s">
        <v>7818</v>
      </c>
      <c r="AN1327" t="s">
        <v>354</v>
      </c>
      <c r="AO1327" t="s">
        <v>7819</v>
      </c>
      <c r="AP1327" s="18">
        <v>0.20474989129999999</v>
      </c>
      <c r="AQ1327" t="e">
        <v>#N/A</v>
      </c>
      <c r="AR1327" t="b">
        <f>ISNUMBER(SEARCH('Consulta Por Puntos Baloto'!$E$5,B1327,1))</f>
        <v>0</v>
      </c>
      <c r="AS1327">
        <f t="shared" si="40"/>
        <v>35</v>
      </c>
      <c r="AT1327" t="str">
        <f t="shared" si="41"/>
        <v>Punto red</v>
      </c>
    </row>
    <row r="1328" spans="1:46">
      <c r="A1328" t="s">
        <v>7820</v>
      </c>
      <c r="B1328" t="s">
        <v>7821</v>
      </c>
      <c r="C1328" s="18">
        <v>1.3758563517</v>
      </c>
      <c r="D1328" t="s">
        <v>541</v>
      </c>
      <c r="E1328" t="s">
        <v>128</v>
      </c>
      <c r="F1328" t="s">
        <v>542</v>
      </c>
      <c r="G1328" s="18">
        <v>1.2281861756000001</v>
      </c>
      <c r="H1328" t="s">
        <v>205</v>
      </c>
      <c r="I1328" t="s">
        <v>130</v>
      </c>
      <c r="J1328" t="s">
        <v>206</v>
      </c>
      <c r="K1328" s="18">
        <v>1.2497665512</v>
      </c>
      <c r="L1328" t="s">
        <v>64</v>
      </c>
      <c r="M1328" t="s">
        <v>130</v>
      </c>
      <c r="N1328" t="s">
        <v>370</v>
      </c>
      <c r="O1328" s="18">
        <v>2.3309175049999999</v>
      </c>
      <c r="P1328" t="s">
        <v>133</v>
      </c>
      <c r="Q1328" t="s">
        <v>134</v>
      </c>
      <c r="R1328" t="s">
        <v>135</v>
      </c>
      <c r="S1328" s="18">
        <v>1.4597043111000001</v>
      </c>
      <c r="T1328" t="s">
        <v>371</v>
      </c>
      <c r="U1328" t="s">
        <v>130</v>
      </c>
      <c r="V1328" t="s">
        <v>372</v>
      </c>
      <c r="W1328" s="18">
        <v>2.2264109447</v>
      </c>
      <c r="X1328" t="s">
        <v>64</v>
      </c>
      <c r="Y1328" t="s">
        <v>130</v>
      </c>
      <c r="Z1328" t="s">
        <v>373</v>
      </c>
      <c r="AA1328" s="18">
        <v>1.0560113182999999</v>
      </c>
      <c r="AB1328" s="19" t="s">
        <v>963</v>
      </c>
      <c r="AC1328" t="s">
        <v>128</v>
      </c>
      <c r="AD1328" t="s">
        <v>964</v>
      </c>
      <c r="AE1328" s="18">
        <v>0.2240032569</v>
      </c>
      <c r="AF1328" t="s">
        <v>5562</v>
      </c>
      <c r="AG1328" t="s">
        <v>143</v>
      </c>
      <c r="AH1328" t="s">
        <v>5563</v>
      </c>
      <c r="AI1328" s="18">
        <v>0.43939536639999999</v>
      </c>
      <c r="AJ1328" t="s">
        <v>3073</v>
      </c>
      <c r="AK1328" t="s">
        <v>134</v>
      </c>
      <c r="AL1328" t="s">
        <v>3074</v>
      </c>
      <c r="AM1328" t="s">
        <v>5562</v>
      </c>
      <c r="AN1328" t="s">
        <v>143</v>
      </c>
      <c r="AO1328" t="s">
        <v>5563</v>
      </c>
      <c r="AP1328" s="18">
        <v>0.2240032569</v>
      </c>
      <c r="AQ1328" t="s">
        <v>123</v>
      </c>
      <c r="AR1328" t="b">
        <f>ISNUMBER(SEARCH('Consulta Por Puntos Baloto'!$E$5,B1328,1))</f>
        <v>0</v>
      </c>
      <c r="AS1328">
        <f t="shared" si="40"/>
        <v>31</v>
      </c>
      <c r="AT1328" t="str">
        <f t="shared" si="41"/>
        <v>Punto pago</v>
      </c>
    </row>
    <row r="1329" spans="1:46">
      <c r="A1329" t="s">
        <v>7822</v>
      </c>
      <c r="B1329" t="s">
        <v>7823</v>
      </c>
      <c r="C1329" s="18">
        <v>21.545669843300001</v>
      </c>
      <c r="D1329" t="s">
        <v>5197</v>
      </c>
      <c r="E1329" t="s">
        <v>5198</v>
      </c>
      <c r="F1329" t="s">
        <v>5199</v>
      </c>
      <c r="G1329" s="18">
        <v>22.936031958800001</v>
      </c>
      <c r="H1329" t="s">
        <v>64</v>
      </c>
      <c r="I1329" t="s">
        <v>5200</v>
      </c>
      <c r="J1329" t="s">
        <v>5201</v>
      </c>
      <c r="K1329" s="18">
        <v>29.862795869300001</v>
      </c>
      <c r="L1329" t="s">
        <v>64</v>
      </c>
      <c r="M1329" t="s">
        <v>65</v>
      </c>
      <c r="N1329" t="s">
        <v>5202</v>
      </c>
      <c r="O1329" s="18">
        <v>30.340933866699999</v>
      </c>
      <c r="P1329" t="s">
        <v>67</v>
      </c>
      <c r="Q1329" t="s">
        <v>62</v>
      </c>
      <c r="R1329" t="s">
        <v>68</v>
      </c>
      <c r="S1329" s="18">
        <v>31.318941262500001</v>
      </c>
      <c r="T1329" t="s">
        <v>253</v>
      </c>
      <c r="U1329" t="s">
        <v>65</v>
      </c>
      <c r="V1329" t="s">
        <v>254</v>
      </c>
      <c r="W1329" s="18">
        <v>30.325504391399999</v>
      </c>
      <c r="X1329" t="s">
        <v>276</v>
      </c>
      <c r="Y1329" t="s">
        <v>65</v>
      </c>
      <c r="Z1329" t="s">
        <v>277</v>
      </c>
      <c r="AA1329" s="18">
        <v>30.321866223400001</v>
      </c>
      <c r="AB1329" t="s">
        <v>5203</v>
      </c>
      <c r="AC1329" t="s">
        <v>62</v>
      </c>
      <c r="AD1329" t="s">
        <v>5204</v>
      </c>
      <c r="AE1329" s="18">
        <v>8.7385366171999994</v>
      </c>
      <c r="AF1329" t="s">
        <v>7824</v>
      </c>
      <c r="AG1329" t="s">
        <v>7825</v>
      </c>
      <c r="AH1329" t="s">
        <v>7826</v>
      </c>
      <c r="AI1329" s="18">
        <v>2.43136462E-2</v>
      </c>
      <c r="AJ1329" t="s">
        <v>7827</v>
      </c>
      <c r="AK1329" t="s">
        <v>7828</v>
      </c>
      <c r="AL1329" t="s">
        <v>7829</v>
      </c>
      <c r="AM1329" t="s">
        <v>7827</v>
      </c>
      <c r="AN1329" t="s">
        <v>7828</v>
      </c>
      <c r="AO1329" t="s">
        <v>7829</v>
      </c>
      <c r="AP1329" s="18">
        <v>2.43136462E-2</v>
      </c>
      <c r="AQ1329" t="s">
        <v>123</v>
      </c>
      <c r="AR1329" t="b">
        <f>ISNUMBER(SEARCH('Consulta Por Puntos Baloto'!$E$5,B1329,1))</f>
        <v>0</v>
      </c>
      <c r="AS1329">
        <f t="shared" si="40"/>
        <v>35</v>
      </c>
      <c r="AT1329" t="str">
        <f t="shared" si="41"/>
        <v>Punto red</v>
      </c>
    </row>
    <row r="1330" spans="1:46">
      <c r="A1330" t="s">
        <v>7830</v>
      </c>
      <c r="B1330" t="s">
        <v>7831</v>
      </c>
      <c r="C1330" s="18">
        <v>22.873153721400001</v>
      </c>
      <c r="D1330" t="s">
        <v>1689</v>
      </c>
      <c r="E1330" t="s">
        <v>1690</v>
      </c>
      <c r="F1330" t="s">
        <v>1691</v>
      </c>
      <c r="G1330" s="18">
        <v>19.765217100600001</v>
      </c>
      <c r="H1330" t="s">
        <v>64</v>
      </c>
      <c r="I1330" t="s">
        <v>105</v>
      </c>
      <c r="J1330" t="s">
        <v>106</v>
      </c>
      <c r="K1330" s="18">
        <v>75.381446818599997</v>
      </c>
      <c r="L1330" t="s">
        <v>64</v>
      </c>
      <c r="M1330" t="s">
        <v>130</v>
      </c>
      <c r="N1330" t="s">
        <v>132</v>
      </c>
      <c r="O1330" s="18">
        <v>74.129302131399996</v>
      </c>
      <c r="P1330" t="s">
        <v>133</v>
      </c>
      <c r="Q1330" t="s">
        <v>134</v>
      </c>
      <c r="R1330" t="s">
        <v>135</v>
      </c>
      <c r="S1330" s="18">
        <v>76.573285143199996</v>
      </c>
      <c r="T1330" t="s">
        <v>136</v>
      </c>
      <c r="U1330" t="s">
        <v>130</v>
      </c>
      <c r="V1330" t="s">
        <v>137</v>
      </c>
      <c r="W1330" s="18">
        <v>19.9242003108</v>
      </c>
      <c r="X1330" t="s">
        <v>64</v>
      </c>
      <c r="Y1330" t="s">
        <v>114</v>
      </c>
      <c r="Z1330" t="s">
        <v>106</v>
      </c>
      <c r="AA1330" s="18">
        <v>21.691674076399998</v>
      </c>
      <c r="AB1330" s="19" t="s">
        <v>3348</v>
      </c>
      <c r="AC1330" t="s">
        <v>1690</v>
      </c>
      <c r="AD1330" s="19" t="s">
        <v>5358</v>
      </c>
      <c r="AE1330" s="18">
        <v>5.6575090000000005E-4</v>
      </c>
      <c r="AF1330" t="s">
        <v>7832</v>
      </c>
      <c r="AG1330" t="s">
        <v>5360</v>
      </c>
      <c r="AH1330" t="s">
        <v>7833</v>
      </c>
      <c r="AI1330" s="18">
        <v>8.2426388999999999E-3</v>
      </c>
      <c r="AJ1330" t="s">
        <v>7834</v>
      </c>
      <c r="AK1330" t="s">
        <v>5363</v>
      </c>
      <c r="AL1330" t="s">
        <v>7835</v>
      </c>
      <c r="AM1330" t="s">
        <v>7832</v>
      </c>
      <c r="AN1330" t="s">
        <v>5360</v>
      </c>
      <c r="AO1330" t="s">
        <v>7833</v>
      </c>
      <c r="AP1330" s="18">
        <v>5.6575090000000005E-4</v>
      </c>
      <c r="AQ1330" t="s">
        <v>123</v>
      </c>
      <c r="AR1330" t="b">
        <f>ISNUMBER(SEARCH('Consulta Por Puntos Baloto'!$E$5,B1330,1))</f>
        <v>0</v>
      </c>
      <c r="AS1330">
        <f t="shared" si="40"/>
        <v>31</v>
      </c>
      <c r="AT1330" t="str">
        <f t="shared" si="41"/>
        <v>Punto pago</v>
      </c>
    </row>
    <row r="1331" spans="1:46">
      <c r="A1331" t="s">
        <v>7836</v>
      </c>
      <c r="B1331" t="s">
        <v>7837</v>
      </c>
      <c r="C1331" s="18">
        <v>1.2553494702000001</v>
      </c>
      <c r="D1331" t="s">
        <v>127</v>
      </c>
      <c r="E1331" t="s">
        <v>128</v>
      </c>
      <c r="F1331" t="s">
        <v>129</v>
      </c>
      <c r="G1331" s="18">
        <v>1.1013470082000001</v>
      </c>
      <c r="H1331" t="s">
        <v>423</v>
      </c>
      <c r="I1331" t="s">
        <v>130</v>
      </c>
      <c r="J1331" t="s">
        <v>878</v>
      </c>
      <c r="K1331" s="18">
        <v>2.7721133636999999</v>
      </c>
      <c r="L1331" t="s">
        <v>64</v>
      </c>
      <c r="M1331" t="s">
        <v>130</v>
      </c>
      <c r="N1331" t="s">
        <v>370</v>
      </c>
      <c r="O1331" s="18">
        <v>1.1013470082000001</v>
      </c>
      <c r="P1331" t="s">
        <v>133</v>
      </c>
      <c r="Q1331" t="s">
        <v>134</v>
      </c>
      <c r="R1331" t="s">
        <v>135</v>
      </c>
      <c r="S1331" s="18">
        <v>4.5066978247999998</v>
      </c>
      <c r="T1331" t="s">
        <v>371</v>
      </c>
      <c r="U1331" t="s">
        <v>130</v>
      </c>
      <c r="V1331" t="s">
        <v>372</v>
      </c>
      <c r="W1331" s="18">
        <v>4.0364850283999996</v>
      </c>
      <c r="X1331" t="s">
        <v>64</v>
      </c>
      <c r="Y1331" t="s">
        <v>130</v>
      </c>
      <c r="Z1331" t="s">
        <v>373</v>
      </c>
      <c r="AA1331" s="18">
        <v>1.4360186466</v>
      </c>
      <c r="AB1331" t="s">
        <v>140</v>
      </c>
      <c r="AC1331" t="s">
        <v>128</v>
      </c>
      <c r="AD1331" t="s">
        <v>141</v>
      </c>
      <c r="AE1331" s="18">
        <v>0.36374577450000001</v>
      </c>
      <c r="AF1331" t="s">
        <v>3053</v>
      </c>
      <c r="AG1331" t="s">
        <v>143</v>
      </c>
      <c r="AH1331" t="s">
        <v>3054</v>
      </c>
      <c r="AI1331" s="18">
        <v>0.13505792720000001</v>
      </c>
      <c r="AJ1331" t="s">
        <v>3055</v>
      </c>
      <c r="AK1331" t="s">
        <v>134</v>
      </c>
      <c r="AL1331" t="s">
        <v>3056</v>
      </c>
      <c r="AM1331" t="s">
        <v>3055</v>
      </c>
      <c r="AN1331" t="s">
        <v>134</v>
      </c>
      <c r="AO1331" t="s">
        <v>3056</v>
      </c>
      <c r="AP1331" s="18">
        <v>0.13505792720000001</v>
      </c>
      <c r="AQ1331" t="s">
        <v>123</v>
      </c>
      <c r="AR1331" t="b">
        <f>ISNUMBER(SEARCH('Consulta Por Puntos Baloto'!$E$5,B1331,1))</f>
        <v>0</v>
      </c>
      <c r="AS1331">
        <f t="shared" si="40"/>
        <v>35</v>
      </c>
      <c r="AT1331" t="str">
        <f t="shared" si="41"/>
        <v>Punto red</v>
      </c>
    </row>
    <row r="1332" spans="1:46">
      <c r="A1332" t="s">
        <v>7838</v>
      </c>
      <c r="B1332" t="s">
        <v>7839</v>
      </c>
      <c r="C1332" s="18">
        <v>2.2009350965999999</v>
      </c>
      <c r="D1332" t="s">
        <v>5165</v>
      </c>
      <c r="E1332" t="s">
        <v>220</v>
      </c>
      <c r="F1332" t="s">
        <v>5166</v>
      </c>
      <c r="G1332" s="18">
        <v>2.0926119331000002</v>
      </c>
      <c r="H1332" t="s">
        <v>64</v>
      </c>
      <c r="I1332" t="s">
        <v>223</v>
      </c>
      <c r="J1332" t="s">
        <v>5167</v>
      </c>
      <c r="K1332" s="18">
        <v>2.9953778360999999</v>
      </c>
      <c r="L1332" t="s">
        <v>64</v>
      </c>
      <c r="M1332" t="s">
        <v>223</v>
      </c>
      <c r="N1332" t="s">
        <v>4070</v>
      </c>
      <c r="O1332" s="18">
        <v>3.3637484189000002</v>
      </c>
      <c r="P1332" t="s">
        <v>4231</v>
      </c>
      <c r="Q1332" t="s">
        <v>220</v>
      </c>
      <c r="R1332" t="s">
        <v>4232</v>
      </c>
      <c r="S1332" s="18">
        <v>11.525631621200001</v>
      </c>
      <c r="T1332" t="s">
        <v>227</v>
      </c>
      <c r="U1332" t="s">
        <v>228</v>
      </c>
      <c r="V1332" t="s">
        <v>229</v>
      </c>
      <c r="W1332" s="18">
        <v>5.4768803538000004</v>
      </c>
      <c r="X1332" t="s">
        <v>222</v>
      </c>
      <c r="Y1332" t="s">
        <v>223</v>
      </c>
      <c r="Z1332" t="s">
        <v>224</v>
      </c>
      <c r="AA1332" s="18">
        <v>2.9953778584999999</v>
      </c>
      <c r="AB1332" t="s">
        <v>5168</v>
      </c>
      <c r="AC1332" t="s">
        <v>220</v>
      </c>
      <c r="AD1332" t="s">
        <v>5169</v>
      </c>
      <c r="AE1332" s="18">
        <v>0.4784649487</v>
      </c>
      <c r="AF1332" t="s">
        <v>7840</v>
      </c>
      <c r="AG1332" t="s">
        <v>220</v>
      </c>
      <c r="AH1332" t="s">
        <v>7841</v>
      </c>
      <c r="AI1332" s="18">
        <v>0.90817351449999995</v>
      </c>
      <c r="AJ1332" t="s">
        <v>7842</v>
      </c>
      <c r="AK1332" t="s">
        <v>220</v>
      </c>
      <c r="AL1332" t="s">
        <v>7843</v>
      </c>
      <c r="AM1332" t="s">
        <v>7840</v>
      </c>
      <c r="AN1332" t="s">
        <v>220</v>
      </c>
      <c r="AO1332" t="s">
        <v>7841</v>
      </c>
      <c r="AP1332" s="18">
        <v>0.4784649487</v>
      </c>
      <c r="AQ1332" t="s">
        <v>123</v>
      </c>
      <c r="AR1332" t="b">
        <f>ISNUMBER(SEARCH('Consulta Por Puntos Baloto'!$E$5,B1332,1))</f>
        <v>0</v>
      </c>
      <c r="AS1332">
        <f t="shared" si="40"/>
        <v>31</v>
      </c>
      <c r="AT1332" t="str">
        <f t="shared" si="41"/>
        <v>Punto pago</v>
      </c>
    </row>
    <row r="1333" spans="1:46">
      <c r="A1333" t="s">
        <v>7844</v>
      </c>
      <c r="B1333" t="s">
        <v>7845</v>
      </c>
      <c r="C1333" s="18">
        <v>3.1835400555</v>
      </c>
      <c r="D1333" t="s">
        <v>584</v>
      </c>
      <c r="E1333" t="s">
        <v>128</v>
      </c>
      <c r="F1333" t="s">
        <v>585</v>
      </c>
      <c r="G1333" s="18">
        <v>0.96571037689999994</v>
      </c>
      <c r="H1333" t="s">
        <v>64</v>
      </c>
      <c r="I1333" t="s">
        <v>130</v>
      </c>
      <c r="J1333" t="s">
        <v>1722</v>
      </c>
      <c r="K1333" s="18">
        <v>1.6944930729000001</v>
      </c>
      <c r="L1333" t="s">
        <v>64</v>
      </c>
      <c r="M1333" t="s">
        <v>130</v>
      </c>
      <c r="N1333" t="s">
        <v>629</v>
      </c>
      <c r="O1333" s="18">
        <v>3.8597104342000002</v>
      </c>
      <c r="P1333" t="s">
        <v>467</v>
      </c>
      <c r="Q1333" t="s">
        <v>134</v>
      </c>
      <c r="R1333" t="s">
        <v>468</v>
      </c>
      <c r="S1333" s="18">
        <v>2.1757843782999999</v>
      </c>
      <c r="T1333" t="s">
        <v>469</v>
      </c>
      <c r="U1333" t="s">
        <v>130</v>
      </c>
      <c r="V1333" t="s">
        <v>470</v>
      </c>
      <c r="W1333" s="18">
        <v>4.5084657834000001</v>
      </c>
      <c r="X1333" t="s">
        <v>64</v>
      </c>
      <c r="Y1333" t="s">
        <v>130</v>
      </c>
      <c r="Z1333" t="s">
        <v>690</v>
      </c>
      <c r="AA1333" s="18">
        <v>2.1757843782999999</v>
      </c>
      <c r="AB1333" t="s">
        <v>591</v>
      </c>
      <c r="AC1333" t="s">
        <v>128</v>
      </c>
      <c r="AD1333" t="s">
        <v>592</v>
      </c>
      <c r="AE1333" s="18">
        <v>3.61993008E-2</v>
      </c>
      <c r="AF1333" t="s">
        <v>7846</v>
      </c>
      <c r="AG1333" t="s">
        <v>143</v>
      </c>
      <c r="AH1333" t="s">
        <v>7847</v>
      </c>
      <c r="AI1333" s="18">
        <v>0.31004714680000001</v>
      </c>
      <c r="AJ1333" t="s">
        <v>7848</v>
      </c>
      <c r="AK1333" t="s">
        <v>134</v>
      </c>
      <c r="AL1333" t="s">
        <v>7849</v>
      </c>
      <c r="AM1333" t="s">
        <v>7846</v>
      </c>
      <c r="AN1333" t="s">
        <v>143</v>
      </c>
      <c r="AO1333" t="s">
        <v>7847</v>
      </c>
      <c r="AP1333" s="18">
        <v>3.61993008E-2</v>
      </c>
      <c r="AQ1333" t="s">
        <v>123</v>
      </c>
      <c r="AR1333" t="b">
        <f>ISNUMBER(SEARCH('Consulta Por Puntos Baloto'!$E$5,B1333,1))</f>
        <v>0</v>
      </c>
      <c r="AS1333">
        <f t="shared" si="40"/>
        <v>31</v>
      </c>
      <c r="AT1333" t="str">
        <f t="shared" si="41"/>
        <v>Punto pago</v>
      </c>
    </row>
    <row r="1334" spans="1:46">
      <c r="A1334" t="s">
        <v>7850</v>
      </c>
      <c r="B1334" t="s">
        <v>7851</v>
      </c>
      <c r="C1334" s="18">
        <v>25.2344312002</v>
      </c>
      <c r="D1334" t="s">
        <v>7736</v>
      </c>
      <c r="E1334" t="s">
        <v>4964</v>
      </c>
      <c r="F1334" t="s">
        <v>7737</v>
      </c>
      <c r="G1334" s="18">
        <v>73.903664226199993</v>
      </c>
      <c r="H1334" t="s">
        <v>64</v>
      </c>
      <c r="I1334" t="s">
        <v>4514</v>
      </c>
      <c r="J1334" t="s">
        <v>4515</v>
      </c>
      <c r="K1334" s="18">
        <v>73.903664226199993</v>
      </c>
      <c r="L1334" t="s">
        <v>64</v>
      </c>
      <c r="M1334" t="s">
        <v>4514</v>
      </c>
      <c r="N1334" t="s">
        <v>4515</v>
      </c>
      <c r="O1334" s="18">
        <v>25.958865150200001</v>
      </c>
      <c r="P1334" t="s">
        <v>4963</v>
      </c>
      <c r="Q1334" t="s">
        <v>4964</v>
      </c>
      <c r="R1334" t="s">
        <v>4965</v>
      </c>
      <c r="S1334" s="18">
        <v>172.22944781870001</v>
      </c>
      <c r="T1334" t="s">
        <v>311</v>
      </c>
      <c r="U1334" t="s">
        <v>130</v>
      </c>
      <c r="V1334" t="s">
        <v>312</v>
      </c>
      <c r="W1334" s="18">
        <v>26.044025900099999</v>
      </c>
      <c r="X1334" t="s">
        <v>64</v>
      </c>
      <c r="Y1334" t="s">
        <v>4519</v>
      </c>
      <c r="Z1334" t="s">
        <v>4520</v>
      </c>
      <c r="AA1334" s="18">
        <v>98.821470392099997</v>
      </c>
      <c r="AB1334" t="s">
        <v>300</v>
      </c>
      <c r="AC1334" t="s">
        <v>301</v>
      </c>
      <c r="AD1334" t="s">
        <v>302</v>
      </c>
      <c r="AE1334" s="18">
        <v>3.0370558000000001E-3</v>
      </c>
      <c r="AF1334" t="s">
        <v>7852</v>
      </c>
      <c r="AG1334" t="s">
        <v>7853</v>
      </c>
      <c r="AH1334" t="s">
        <v>7854</v>
      </c>
      <c r="AI1334" s="18">
        <v>9.2609660000000005E-4</v>
      </c>
      <c r="AJ1334" t="s">
        <v>7855</v>
      </c>
      <c r="AK1334" t="s">
        <v>7853</v>
      </c>
      <c r="AL1334" t="s">
        <v>7856</v>
      </c>
      <c r="AM1334" t="s">
        <v>7855</v>
      </c>
      <c r="AN1334" t="s">
        <v>7853</v>
      </c>
      <c r="AO1334" t="s">
        <v>7856</v>
      </c>
      <c r="AP1334" s="18">
        <v>9.2609660000000005E-4</v>
      </c>
      <c r="AQ1334" t="s">
        <v>123</v>
      </c>
      <c r="AR1334" t="b">
        <f>ISNUMBER(SEARCH('Consulta Por Puntos Baloto'!$E$5,B1334,1))</f>
        <v>0</v>
      </c>
      <c r="AS1334">
        <f t="shared" si="40"/>
        <v>35</v>
      </c>
      <c r="AT1334" t="str">
        <f t="shared" si="41"/>
        <v>Punto red</v>
      </c>
    </row>
    <row r="1335" spans="1:46">
      <c r="A1335" t="s">
        <v>7857</v>
      </c>
      <c r="B1335" t="s">
        <v>7858</v>
      </c>
      <c r="C1335" s="18">
        <v>67.290256369299996</v>
      </c>
      <c r="D1335" t="s">
        <v>1689</v>
      </c>
      <c r="E1335" t="s">
        <v>1690</v>
      </c>
      <c r="F1335" t="s">
        <v>1691</v>
      </c>
      <c r="G1335" s="18">
        <v>31.1589094751</v>
      </c>
      <c r="H1335" t="s">
        <v>64</v>
      </c>
      <c r="I1335" t="s">
        <v>105</v>
      </c>
      <c r="J1335" t="s">
        <v>106</v>
      </c>
      <c r="K1335" s="18">
        <v>122.882738628</v>
      </c>
      <c r="L1335" t="s">
        <v>64</v>
      </c>
      <c r="M1335" t="s">
        <v>130</v>
      </c>
      <c r="N1335" t="s">
        <v>370</v>
      </c>
      <c r="O1335" s="18">
        <v>121.2689643705</v>
      </c>
      <c r="P1335" t="s">
        <v>133</v>
      </c>
      <c r="Q1335" t="s">
        <v>134</v>
      </c>
      <c r="R1335" t="s">
        <v>135</v>
      </c>
      <c r="S1335" s="18">
        <v>124.38611686519999</v>
      </c>
      <c r="T1335" t="s">
        <v>136</v>
      </c>
      <c r="U1335" t="s">
        <v>130</v>
      </c>
      <c r="V1335" t="s">
        <v>137</v>
      </c>
      <c r="W1335" s="18">
        <v>31.052960120600002</v>
      </c>
      <c r="X1335" t="s">
        <v>64</v>
      </c>
      <c r="Y1335" t="s">
        <v>114</v>
      </c>
      <c r="Z1335" t="s">
        <v>106</v>
      </c>
      <c r="AA1335" s="18">
        <v>65.180738346799998</v>
      </c>
      <c r="AB1335" s="19" t="s">
        <v>3348</v>
      </c>
      <c r="AC1335" t="s">
        <v>1690</v>
      </c>
      <c r="AD1335" s="19" t="s">
        <v>5358</v>
      </c>
      <c r="AE1335" s="18">
        <v>1.4642344099999999E-2</v>
      </c>
      <c r="AF1335" t="s">
        <v>7859</v>
      </c>
      <c r="AG1335" t="s">
        <v>4664</v>
      </c>
      <c r="AH1335" t="s">
        <v>7860</v>
      </c>
      <c r="AI1335" s="18">
        <v>2.1275382000000001E-3</v>
      </c>
      <c r="AJ1335" t="s">
        <v>7861</v>
      </c>
      <c r="AK1335" t="s">
        <v>4664</v>
      </c>
      <c r="AL1335" t="s">
        <v>7862</v>
      </c>
      <c r="AM1335" t="s">
        <v>7861</v>
      </c>
      <c r="AN1335" t="s">
        <v>4664</v>
      </c>
      <c r="AO1335" t="s">
        <v>7862</v>
      </c>
      <c r="AP1335" s="18">
        <v>2.1275382000000001E-3</v>
      </c>
      <c r="AQ1335" t="s">
        <v>123</v>
      </c>
      <c r="AR1335" t="b">
        <f>ISNUMBER(SEARCH('Consulta Por Puntos Baloto'!$E$5,B1335,1))</f>
        <v>0</v>
      </c>
      <c r="AS1335">
        <f t="shared" si="40"/>
        <v>35</v>
      </c>
      <c r="AT1335" t="str">
        <f t="shared" si="41"/>
        <v>Punto red</v>
      </c>
    </row>
    <row r="1336" spans="1:46">
      <c r="A1336" t="s">
        <v>7863</v>
      </c>
      <c r="B1336" t="s">
        <v>7864</v>
      </c>
      <c r="C1336" s="18">
        <v>1.3352343332000001</v>
      </c>
      <c r="D1336" t="s">
        <v>4302</v>
      </c>
      <c r="E1336" t="s">
        <v>3972</v>
      </c>
      <c r="F1336" t="s">
        <v>4303</v>
      </c>
      <c r="G1336" s="18">
        <v>0.81660658119999996</v>
      </c>
      <c r="H1336" t="s">
        <v>64</v>
      </c>
      <c r="I1336" t="s">
        <v>3974</v>
      </c>
      <c r="J1336" t="s">
        <v>4304</v>
      </c>
      <c r="K1336" s="18">
        <v>0.81660658119999996</v>
      </c>
      <c r="L1336" t="s">
        <v>64</v>
      </c>
      <c r="M1336" t="s">
        <v>3974</v>
      </c>
      <c r="N1336" t="s">
        <v>4304</v>
      </c>
      <c r="O1336" s="18">
        <v>2.1903003487000001</v>
      </c>
      <c r="P1336" t="s">
        <v>4265</v>
      </c>
      <c r="Q1336" t="s">
        <v>3972</v>
      </c>
      <c r="R1336" t="s">
        <v>4266</v>
      </c>
      <c r="S1336" s="18">
        <v>464.55874176660001</v>
      </c>
      <c r="T1336" t="s">
        <v>85</v>
      </c>
      <c r="U1336" t="s">
        <v>86</v>
      </c>
      <c r="V1336" t="s">
        <v>87</v>
      </c>
      <c r="W1336" s="18">
        <v>3.5397303630999999</v>
      </c>
      <c r="X1336" t="s">
        <v>3979</v>
      </c>
      <c r="Y1336" t="s">
        <v>3974</v>
      </c>
      <c r="Z1336" t="s">
        <v>3980</v>
      </c>
      <c r="AA1336" s="18">
        <v>1.4208698012000001</v>
      </c>
      <c r="AB1336" t="s">
        <v>3981</v>
      </c>
      <c r="AC1336" t="s">
        <v>3972</v>
      </c>
      <c r="AD1336" t="s">
        <v>3982</v>
      </c>
      <c r="AE1336" s="18">
        <v>0.39823173039999998</v>
      </c>
      <c r="AF1336" t="s">
        <v>7865</v>
      </c>
      <c r="AG1336" t="s">
        <v>3972</v>
      </c>
      <c r="AH1336" t="s">
        <v>7866</v>
      </c>
      <c r="AI1336" s="18">
        <v>0.52545065960000004</v>
      </c>
      <c r="AJ1336" t="s">
        <v>7867</v>
      </c>
      <c r="AK1336" t="s">
        <v>3972</v>
      </c>
      <c r="AL1336" t="s">
        <v>7868</v>
      </c>
      <c r="AM1336" t="s">
        <v>7865</v>
      </c>
      <c r="AN1336" t="s">
        <v>3972</v>
      </c>
      <c r="AO1336" t="s">
        <v>7866</v>
      </c>
      <c r="AP1336" s="18">
        <v>0.39823173039999998</v>
      </c>
      <c r="AQ1336" t="e">
        <v>#N/A</v>
      </c>
      <c r="AR1336" t="b">
        <f>ISNUMBER(SEARCH('Consulta Por Puntos Baloto'!$E$5,B1336,1))</f>
        <v>0</v>
      </c>
      <c r="AS1336">
        <f t="shared" si="40"/>
        <v>31</v>
      </c>
      <c r="AT1336" t="str">
        <f t="shared" si="41"/>
        <v>Punto pago</v>
      </c>
    </row>
    <row r="1337" spans="1:46">
      <c r="A1337" t="s">
        <v>7869</v>
      </c>
      <c r="B1337" t="s">
        <v>7870</v>
      </c>
      <c r="C1337" s="18">
        <v>1.6000276216</v>
      </c>
      <c r="D1337" t="s">
        <v>5165</v>
      </c>
      <c r="E1337" t="s">
        <v>220</v>
      </c>
      <c r="F1337" t="s">
        <v>5166</v>
      </c>
      <c r="G1337" s="18">
        <v>2.4322019802999999</v>
      </c>
      <c r="H1337" t="s">
        <v>64</v>
      </c>
      <c r="I1337" t="s">
        <v>223</v>
      </c>
      <c r="J1337" t="s">
        <v>5327</v>
      </c>
      <c r="K1337" s="18">
        <v>2.9921454577</v>
      </c>
      <c r="L1337" t="s">
        <v>64</v>
      </c>
      <c r="M1337" t="s">
        <v>223</v>
      </c>
      <c r="N1337" t="s">
        <v>4070</v>
      </c>
      <c r="O1337" s="18">
        <v>2.9336225753999998</v>
      </c>
      <c r="P1337" t="s">
        <v>4231</v>
      </c>
      <c r="Q1337" t="s">
        <v>220</v>
      </c>
      <c r="R1337" t="s">
        <v>4232</v>
      </c>
      <c r="S1337" s="18">
        <v>11.686591804400001</v>
      </c>
      <c r="T1337" t="s">
        <v>227</v>
      </c>
      <c r="U1337" t="s">
        <v>228</v>
      </c>
      <c r="V1337" t="s">
        <v>229</v>
      </c>
      <c r="W1337" s="18">
        <v>5.2697449732999999</v>
      </c>
      <c r="X1337" t="s">
        <v>222</v>
      </c>
      <c r="Y1337" t="s">
        <v>223</v>
      </c>
      <c r="Z1337" t="s">
        <v>224</v>
      </c>
      <c r="AA1337" s="18">
        <v>2.9921454815000001</v>
      </c>
      <c r="AB1337" t="s">
        <v>5168</v>
      </c>
      <c r="AC1337" t="s">
        <v>220</v>
      </c>
      <c r="AD1337" t="s">
        <v>5169</v>
      </c>
      <c r="AE1337" s="18">
        <v>0.40373440939999999</v>
      </c>
      <c r="AF1337" t="s">
        <v>7871</v>
      </c>
      <c r="AG1337" t="s">
        <v>220</v>
      </c>
      <c r="AH1337" t="s">
        <v>7872</v>
      </c>
      <c r="AI1337" s="18">
        <v>0.1378315712</v>
      </c>
      <c r="AJ1337" t="s">
        <v>7842</v>
      </c>
      <c r="AK1337" t="s">
        <v>220</v>
      </c>
      <c r="AL1337" t="s">
        <v>7843</v>
      </c>
      <c r="AM1337" t="s">
        <v>7842</v>
      </c>
      <c r="AN1337" t="s">
        <v>220</v>
      </c>
      <c r="AO1337" t="s">
        <v>7843</v>
      </c>
      <c r="AP1337" s="18">
        <v>0.1378315712</v>
      </c>
      <c r="AQ1337" t="s">
        <v>123</v>
      </c>
      <c r="AR1337" t="b">
        <f>ISNUMBER(SEARCH('Consulta Por Puntos Baloto'!$E$5,B1337,1))</f>
        <v>0</v>
      </c>
      <c r="AS1337">
        <f t="shared" si="40"/>
        <v>35</v>
      </c>
      <c r="AT1337" t="str">
        <f t="shared" si="41"/>
        <v>Punto red</v>
      </c>
    </row>
    <row r="1338" spans="1:46">
      <c r="A1338" t="s">
        <v>7873</v>
      </c>
      <c r="B1338" t="s">
        <v>7874</v>
      </c>
      <c r="C1338" s="18">
        <v>3.0618960849999999</v>
      </c>
      <c r="D1338" t="s">
        <v>5165</v>
      </c>
      <c r="E1338" t="s">
        <v>220</v>
      </c>
      <c r="F1338" t="s">
        <v>5166</v>
      </c>
      <c r="G1338" s="18">
        <v>3.9310133676999999</v>
      </c>
      <c r="H1338" t="s">
        <v>64</v>
      </c>
      <c r="I1338" t="s">
        <v>223</v>
      </c>
      <c r="J1338" t="s">
        <v>5327</v>
      </c>
      <c r="K1338" s="18">
        <v>4.7826623112000002</v>
      </c>
      <c r="L1338" t="s">
        <v>64</v>
      </c>
      <c r="M1338" t="s">
        <v>223</v>
      </c>
      <c r="N1338" t="s">
        <v>4070</v>
      </c>
      <c r="O1338" s="18">
        <v>2.8781960353999998</v>
      </c>
      <c r="P1338" t="s">
        <v>4052</v>
      </c>
      <c r="Q1338" t="s">
        <v>4053</v>
      </c>
      <c r="R1338" t="s">
        <v>4054</v>
      </c>
      <c r="S1338" s="18">
        <v>13.4769095262</v>
      </c>
      <c r="T1338" t="s">
        <v>227</v>
      </c>
      <c r="U1338" t="s">
        <v>228</v>
      </c>
      <c r="V1338" t="s">
        <v>229</v>
      </c>
      <c r="W1338" s="18">
        <v>5.7600836171000003</v>
      </c>
      <c r="X1338" t="s">
        <v>64</v>
      </c>
      <c r="Y1338" t="s">
        <v>4055</v>
      </c>
      <c r="Z1338" t="s">
        <v>4056</v>
      </c>
      <c r="AA1338" s="18">
        <v>4.5861337200000003</v>
      </c>
      <c r="AB1338" t="s">
        <v>4088</v>
      </c>
      <c r="AC1338" t="s">
        <v>220</v>
      </c>
      <c r="AD1338" t="s">
        <v>4089</v>
      </c>
      <c r="AE1338" s="18">
        <v>0.44135310119999999</v>
      </c>
      <c r="AF1338" t="s">
        <v>7875</v>
      </c>
      <c r="AG1338" t="s">
        <v>220</v>
      </c>
      <c r="AH1338" t="s">
        <v>7876</v>
      </c>
      <c r="AI1338" s="18">
        <v>1.0222686368</v>
      </c>
      <c r="AJ1338" t="s">
        <v>5172</v>
      </c>
      <c r="AK1338" t="s">
        <v>220</v>
      </c>
      <c r="AL1338" t="s">
        <v>5173</v>
      </c>
      <c r="AM1338" t="s">
        <v>7875</v>
      </c>
      <c r="AN1338" t="s">
        <v>220</v>
      </c>
      <c r="AO1338" t="s">
        <v>7876</v>
      </c>
      <c r="AP1338" s="18">
        <v>0.44135310119999999</v>
      </c>
      <c r="AQ1338" t="s">
        <v>123</v>
      </c>
      <c r="AR1338" t="b">
        <f>ISNUMBER(SEARCH('Consulta Por Puntos Baloto'!$E$5,B1338,1))</f>
        <v>0</v>
      </c>
      <c r="AS1338">
        <f t="shared" si="40"/>
        <v>31</v>
      </c>
      <c r="AT1338" t="str">
        <f t="shared" si="41"/>
        <v>Punto pago</v>
      </c>
    </row>
    <row r="1339" spans="1:46">
      <c r="A1339" t="s">
        <v>7877</v>
      </c>
      <c r="B1339" t="s">
        <v>7878</v>
      </c>
      <c r="C1339" s="18">
        <v>92.070239519699996</v>
      </c>
      <c r="D1339" t="s">
        <v>5873</v>
      </c>
      <c r="E1339" t="s">
        <v>5874</v>
      </c>
      <c r="F1339" t="s">
        <v>5875</v>
      </c>
      <c r="G1339" s="18">
        <v>105.824331016</v>
      </c>
      <c r="H1339" t="s">
        <v>64</v>
      </c>
      <c r="I1339" t="s">
        <v>4432</v>
      </c>
      <c r="J1339" t="s">
        <v>5375</v>
      </c>
      <c r="K1339" s="18">
        <v>110.0224401074</v>
      </c>
      <c r="L1339" t="s">
        <v>64</v>
      </c>
      <c r="M1339" t="s">
        <v>223</v>
      </c>
      <c r="N1339" t="s">
        <v>4070</v>
      </c>
      <c r="O1339" s="18">
        <v>107.10838309890001</v>
      </c>
      <c r="P1339" t="s">
        <v>4052</v>
      </c>
      <c r="Q1339" t="s">
        <v>4053</v>
      </c>
      <c r="R1339" t="s">
        <v>4054</v>
      </c>
      <c r="S1339" s="18">
        <v>116.0804321463</v>
      </c>
      <c r="T1339" t="s">
        <v>227</v>
      </c>
      <c r="U1339" t="s">
        <v>228</v>
      </c>
      <c r="V1339" t="s">
        <v>229</v>
      </c>
      <c r="W1339" s="18">
        <v>106.4754754707</v>
      </c>
      <c r="X1339" t="s">
        <v>64</v>
      </c>
      <c r="Y1339" t="s">
        <v>4055</v>
      </c>
      <c r="Z1339" t="s">
        <v>4056</v>
      </c>
      <c r="AA1339" s="18">
        <v>109.34970454579999</v>
      </c>
      <c r="AB1339" t="s">
        <v>5188</v>
      </c>
      <c r="AC1339" t="s">
        <v>220</v>
      </c>
      <c r="AD1339" t="s">
        <v>5189</v>
      </c>
      <c r="AE1339" s="18">
        <v>0.21349458339999999</v>
      </c>
      <c r="AF1339" t="s">
        <v>7879</v>
      </c>
      <c r="AG1339" t="s">
        <v>7880</v>
      </c>
      <c r="AH1339" t="s">
        <v>7881</v>
      </c>
      <c r="AI1339" s="18">
        <v>35.379620405200001</v>
      </c>
      <c r="AJ1339" t="s">
        <v>5921</v>
      </c>
      <c r="AK1339" t="s">
        <v>5922</v>
      </c>
      <c r="AL1339" t="s">
        <v>5923</v>
      </c>
      <c r="AM1339" t="s">
        <v>7879</v>
      </c>
      <c r="AN1339" t="s">
        <v>7880</v>
      </c>
      <c r="AO1339" t="s">
        <v>7881</v>
      </c>
      <c r="AP1339" s="18">
        <v>0.21349458339999999</v>
      </c>
      <c r="AQ1339" t="s">
        <v>123</v>
      </c>
      <c r="AR1339" t="b">
        <f>ISNUMBER(SEARCH('Consulta Por Puntos Baloto'!$E$5,B1339,1))</f>
        <v>0</v>
      </c>
      <c r="AS1339">
        <f t="shared" si="40"/>
        <v>31</v>
      </c>
      <c r="AT1339" t="str">
        <f t="shared" si="41"/>
        <v>Punto pago</v>
      </c>
    </row>
    <row r="1340" spans="1:46">
      <c r="A1340" t="s">
        <v>7882</v>
      </c>
      <c r="B1340" t="s">
        <v>7883</v>
      </c>
      <c r="C1340" s="18">
        <v>1.2791178745</v>
      </c>
      <c r="D1340" t="s">
        <v>463</v>
      </c>
      <c r="E1340" t="s">
        <v>128</v>
      </c>
      <c r="F1340" t="s">
        <v>464</v>
      </c>
      <c r="G1340" s="18">
        <v>0.59506577019999995</v>
      </c>
      <c r="H1340" t="s">
        <v>64</v>
      </c>
      <c r="I1340" t="s">
        <v>130</v>
      </c>
      <c r="J1340" t="s">
        <v>1149</v>
      </c>
      <c r="K1340" s="18">
        <v>2.1470112932999998</v>
      </c>
      <c r="L1340" t="s">
        <v>64</v>
      </c>
      <c r="M1340" t="s">
        <v>130</v>
      </c>
      <c r="N1340" t="s">
        <v>742</v>
      </c>
      <c r="O1340" s="18">
        <v>2.8153259620000002</v>
      </c>
      <c r="P1340" t="s">
        <v>588</v>
      </c>
      <c r="Q1340" t="s">
        <v>134</v>
      </c>
      <c r="R1340" t="s">
        <v>589</v>
      </c>
      <c r="S1340" s="18">
        <v>2.3034090667</v>
      </c>
      <c r="T1340" t="s">
        <v>469</v>
      </c>
      <c r="U1340" t="s">
        <v>130</v>
      </c>
      <c r="V1340" t="s">
        <v>470</v>
      </c>
      <c r="W1340" s="18">
        <v>0.84425144549999998</v>
      </c>
      <c r="X1340" t="s">
        <v>64</v>
      </c>
      <c r="Y1340" t="s">
        <v>130</v>
      </c>
      <c r="Z1340" t="s">
        <v>690</v>
      </c>
      <c r="AA1340" s="18">
        <v>1.2098412642</v>
      </c>
      <c r="AB1340" s="19" t="s">
        <v>1195</v>
      </c>
      <c r="AC1340" t="s">
        <v>128</v>
      </c>
      <c r="AD1340" t="s">
        <v>1196</v>
      </c>
      <c r="AE1340" s="18">
        <v>0.49514107080000003</v>
      </c>
      <c r="AF1340" t="s">
        <v>7884</v>
      </c>
      <c r="AG1340" t="s">
        <v>143</v>
      </c>
      <c r="AH1340" t="s">
        <v>7885</v>
      </c>
      <c r="AI1340" s="18">
        <v>0.48654745199999999</v>
      </c>
      <c r="AJ1340" t="s">
        <v>3210</v>
      </c>
      <c r="AK1340" t="s">
        <v>134</v>
      </c>
      <c r="AL1340" t="s">
        <v>3211</v>
      </c>
      <c r="AM1340" t="s">
        <v>3210</v>
      </c>
      <c r="AN1340" t="s">
        <v>134</v>
      </c>
      <c r="AO1340" t="s">
        <v>3211</v>
      </c>
      <c r="AP1340" s="18">
        <v>0.48654745199999999</v>
      </c>
      <c r="AQ1340" t="s">
        <v>123</v>
      </c>
      <c r="AR1340" t="b">
        <f>ISNUMBER(SEARCH('Consulta Por Puntos Baloto'!$E$5,B1340,1))</f>
        <v>0</v>
      </c>
      <c r="AS1340">
        <f t="shared" si="40"/>
        <v>35</v>
      </c>
      <c r="AT1340" t="str">
        <f t="shared" si="41"/>
        <v>Punto red</v>
      </c>
    </row>
    <row r="1341" spans="1:46">
      <c r="A1341" t="s">
        <v>7886</v>
      </c>
      <c r="B1341" t="s">
        <v>7887</v>
      </c>
      <c r="C1341" s="18">
        <v>0.96658834029999996</v>
      </c>
      <c r="D1341" t="s">
        <v>584</v>
      </c>
      <c r="E1341" t="s">
        <v>128</v>
      </c>
      <c r="F1341" t="s">
        <v>585</v>
      </c>
      <c r="G1341" s="18">
        <v>0.64650684380000001</v>
      </c>
      <c r="H1341" t="s">
        <v>64</v>
      </c>
      <c r="I1341" t="s">
        <v>130</v>
      </c>
      <c r="J1341" t="s">
        <v>714</v>
      </c>
      <c r="K1341" s="18">
        <v>0.64650684380000001</v>
      </c>
      <c r="L1341" t="s">
        <v>64</v>
      </c>
      <c r="M1341" t="s">
        <v>130</v>
      </c>
      <c r="N1341" t="s">
        <v>714</v>
      </c>
      <c r="O1341" s="18">
        <v>1.6131205909999999</v>
      </c>
      <c r="P1341" t="s">
        <v>588</v>
      </c>
      <c r="Q1341" t="s">
        <v>134</v>
      </c>
      <c r="R1341" t="s">
        <v>589</v>
      </c>
      <c r="S1341" s="18">
        <v>2.2203952507000002</v>
      </c>
      <c r="T1341" t="s">
        <v>469</v>
      </c>
      <c r="U1341" t="s">
        <v>130</v>
      </c>
      <c r="V1341" t="s">
        <v>470</v>
      </c>
      <c r="W1341" s="18">
        <v>1.6443199033</v>
      </c>
      <c r="X1341" t="s">
        <v>64</v>
      </c>
      <c r="Y1341" t="s">
        <v>130</v>
      </c>
      <c r="Z1341" t="s">
        <v>590</v>
      </c>
      <c r="AA1341" s="18">
        <v>2.2203952507000002</v>
      </c>
      <c r="AB1341" t="s">
        <v>591</v>
      </c>
      <c r="AC1341" t="s">
        <v>128</v>
      </c>
      <c r="AD1341" t="s">
        <v>592</v>
      </c>
      <c r="AE1341" s="18">
        <v>0.22107963880000001</v>
      </c>
      <c r="AF1341" t="s">
        <v>907</v>
      </c>
      <c r="AG1341" t="s">
        <v>143</v>
      </c>
      <c r="AH1341" t="s">
        <v>908</v>
      </c>
      <c r="AI1341" s="18">
        <v>7.3263037200000006E-2</v>
      </c>
      <c r="AJ1341" t="s">
        <v>909</v>
      </c>
      <c r="AK1341" t="s">
        <v>134</v>
      </c>
      <c r="AL1341" t="s">
        <v>910</v>
      </c>
      <c r="AM1341" t="s">
        <v>909</v>
      </c>
      <c r="AN1341" t="s">
        <v>134</v>
      </c>
      <c r="AO1341" t="s">
        <v>910</v>
      </c>
      <c r="AP1341" s="18">
        <v>7.3263037200000006E-2</v>
      </c>
      <c r="AQ1341" t="e">
        <v>#N/A</v>
      </c>
      <c r="AR1341" t="b">
        <f>ISNUMBER(SEARCH('Consulta Por Puntos Baloto'!$E$5,B1341,1))</f>
        <v>0</v>
      </c>
      <c r="AS1341">
        <f t="shared" si="40"/>
        <v>35</v>
      </c>
      <c r="AT1341" t="str">
        <f t="shared" si="41"/>
        <v>Punto red</v>
      </c>
    </row>
    <row r="1342" spans="1:46">
      <c r="A1342" t="s">
        <v>7888</v>
      </c>
      <c r="B1342" t="s">
        <v>7889</v>
      </c>
      <c r="C1342" s="18">
        <v>67.262035220200005</v>
      </c>
      <c r="D1342" t="s">
        <v>1689</v>
      </c>
      <c r="E1342" t="s">
        <v>1690</v>
      </c>
      <c r="F1342" t="s">
        <v>1691</v>
      </c>
      <c r="G1342" s="18">
        <v>31.481418103599999</v>
      </c>
      <c r="H1342" t="s">
        <v>64</v>
      </c>
      <c r="I1342" t="s">
        <v>105</v>
      </c>
      <c r="J1342" t="s">
        <v>106</v>
      </c>
      <c r="K1342" s="18">
        <v>117.9662270872</v>
      </c>
      <c r="L1342" t="s">
        <v>64</v>
      </c>
      <c r="M1342" t="s">
        <v>130</v>
      </c>
      <c r="N1342" t="s">
        <v>370</v>
      </c>
      <c r="O1342" s="18">
        <v>116.3252878457</v>
      </c>
      <c r="P1342" t="s">
        <v>133</v>
      </c>
      <c r="Q1342" t="s">
        <v>134</v>
      </c>
      <c r="R1342" t="s">
        <v>135</v>
      </c>
      <c r="S1342" s="18">
        <v>119.456781342</v>
      </c>
      <c r="T1342" t="s">
        <v>371</v>
      </c>
      <c r="U1342" t="s">
        <v>130</v>
      </c>
      <c r="V1342" t="s">
        <v>372</v>
      </c>
      <c r="W1342" s="18">
        <v>31.42331107</v>
      </c>
      <c r="X1342" t="s">
        <v>64</v>
      </c>
      <c r="Y1342" t="s">
        <v>114</v>
      </c>
      <c r="Z1342" t="s">
        <v>106</v>
      </c>
      <c r="AA1342" s="18">
        <v>65.3279516801</v>
      </c>
      <c r="AB1342" s="19" t="s">
        <v>3348</v>
      </c>
      <c r="AC1342" t="s">
        <v>1690</v>
      </c>
      <c r="AD1342" s="19" t="s">
        <v>5358</v>
      </c>
      <c r="AE1342" s="18">
        <v>9.9429716273000004</v>
      </c>
      <c r="AF1342" t="s">
        <v>7859</v>
      </c>
      <c r="AG1342" t="s">
        <v>4664</v>
      </c>
      <c r="AH1342" t="s">
        <v>7860</v>
      </c>
      <c r="AI1342" s="18">
        <v>9.8751933398999991</v>
      </c>
      <c r="AJ1342" t="s">
        <v>7890</v>
      </c>
      <c r="AK1342" t="s">
        <v>4664</v>
      </c>
      <c r="AL1342" t="s">
        <v>7891</v>
      </c>
      <c r="AM1342" t="s">
        <v>7890</v>
      </c>
      <c r="AN1342" t="s">
        <v>4664</v>
      </c>
      <c r="AO1342" t="s">
        <v>7891</v>
      </c>
      <c r="AP1342" s="18">
        <v>9.8751933398999991</v>
      </c>
      <c r="AQ1342" t="s">
        <v>123</v>
      </c>
      <c r="AR1342" t="b">
        <f>ISNUMBER(SEARCH('Consulta Por Puntos Baloto'!$E$5,B1342,1))</f>
        <v>0</v>
      </c>
      <c r="AS1342">
        <f t="shared" si="40"/>
        <v>35</v>
      </c>
      <c r="AT1342" t="str">
        <f t="shared" si="41"/>
        <v>Punto red</v>
      </c>
    </row>
    <row r="1343" spans="1:46">
      <c r="A1343" t="s">
        <v>7892</v>
      </c>
      <c r="B1343" t="s">
        <v>7893</v>
      </c>
      <c r="C1343" s="18">
        <v>2.0218570041000001</v>
      </c>
      <c r="D1343" t="s">
        <v>5102</v>
      </c>
      <c r="E1343" t="s">
        <v>220</v>
      </c>
      <c r="F1343" t="s">
        <v>5103</v>
      </c>
      <c r="G1343" s="18">
        <v>1.7070913074</v>
      </c>
      <c r="H1343" t="s">
        <v>7894</v>
      </c>
      <c r="I1343" t="s">
        <v>223</v>
      </c>
      <c r="J1343" t="s">
        <v>7895</v>
      </c>
      <c r="K1343" s="18">
        <v>1.7202160375</v>
      </c>
      <c r="L1343" t="s">
        <v>64</v>
      </c>
      <c r="M1343" t="s">
        <v>223</v>
      </c>
      <c r="N1343" t="s">
        <v>4070</v>
      </c>
      <c r="O1343" s="18">
        <v>2.1115188452</v>
      </c>
      <c r="P1343" t="s">
        <v>5106</v>
      </c>
      <c r="Q1343" t="s">
        <v>220</v>
      </c>
      <c r="R1343" t="s">
        <v>5107</v>
      </c>
      <c r="S1343" s="18">
        <v>9.8683286422999998</v>
      </c>
      <c r="T1343" t="s">
        <v>227</v>
      </c>
      <c r="U1343" t="s">
        <v>228</v>
      </c>
      <c r="V1343" t="s">
        <v>229</v>
      </c>
      <c r="W1343" s="18">
        <v>4.2473129222999999</v>
      </c>
      <c r="X1343" t="s">
        <v>222</v>
      </c>
      <c r="Y1343" t="s">
        <v>223</v>
      </c>
      <c r="Z1343" t="s">
        <v>224</v>
      </c>
      <c r="AA1343" s="18">
        <v>1.7202160531999999</v>
      </c>
      <c r="AB1343" t="s">
        <v>5168</v>
      </c>
      <c r="AC1343" t="s">
        <v>220</v>
      </c>
      <c r="AD1343" t="s">
        <v>5169</v>
      </c>
      <c r="AE1343" s="18">
        <v>0.13153099930000001</v>
      </c>
      <c r="AF1343" t="s">
        <v>7896</v>
      </c>
      <c r="AG1343" t="s">
        <v>220</v>
      </c>
      <c r="AH1343" t="s">
        <v>7897</v>
      </c>
      <c r="AI1343" s="18">
        <v>0.7410058638</v>
      </c>
      <c r="AJ1343" t="s">
        <v>7898</v>
      </c>
      <c r="AK1343" t="s">
        <v>220</v>
      </c>
      <c r="AL1343" t="s">
        <v>7899</v>
      </c>
      <c r="AM1343" t="s">
        <v>7896</v>
      </c>
      <c r="AN1343" t="s">
        <v>220</v>
      </c>
      <c r="AO1343" t="s">
        <v>7897</v>
      </c>
      <c r="AP1343" s="18">
        <v>0.13153099930000001</v>
      </c>
      <c r="AQ1343" t="s">
        <v>123</v>
      </c>
      <c r="AR1343" t="b">
        <f>ISNUMBER(SEARCH('Consulta Por Puntos Baloto'!$E$5,B1343,1))</f>
        <v>0</v>
      </c>
      <c r="AS1343">
        <f t="shared" si="40"/>
        <v>31</v>
      </c>
      <c r="AT1343" t="str">
        <f t="shared" si="41"/>
        <v>Punto pago</v>
      </c>
    </row>
    <row r="1344" spans="1:46">
      <c r="A1344" t="s">
        <v>7900</v>
      </c>
      <c r="B1344" t="s">
        <v>7901</v>
      </c>
      <c r="C1344" s="18">
        <v>25.2269825656</v>
      </c>
      <c r="D1344" t="s">
        <v>7736</v>
      </c>
      <c r="E1344" t="s">
        <v>4964</v>
      </c>
      <c r="F1344" t="s">
        <v>7737</v>
      </c>
      <c r="G1344" s="18">
        <v>73.887544587299999</v>
      </c>
      <c r="H1344" t="s">
        <v>64</v>
      </c>
      <c r="I1344" t="s">
        <v>4514</v>
      </c>
      <c r="J1344" t="s">
        <v>4515</v>
      </c>
      <c r="K1344" s="18">
        <v>73.887544587299999</v>
      </c>
      <c r="L1344" t="s">
        <v>64</v>
      </c>
      <c r="M1344" t="s">
        <v>4514</v>
      </c>
      <c r="N1344" t="s">
        <v>4515</v>
      </c>
      <c r="O1344" s="18">
        <v>25.9518140775</v>
      </c>
      <c r="P1344" t="s">
        <v>4963</v>
      </c>
      <c r="Q1344" t="s">
        <v>4964</v>
      </c>
      <c r="R1344" t="s">
        <v>4965</v>
      </c>
      <c r="S1344" s="18">
        <v>172.22724262290001</v>
      </c>
      <c r="T1344" t="s">
        <v>311</v>
      </c>
      <c r="U1344" t="s">
        <v>130</v>
      </c>
      <c r="V1344" t="s">
        <v>312</v>
      </c>
      <c r="W1344" s="18">
        <v>26.036987430100002</v>
      </c>
      <c r="X1344" t="s">
        <v>64</v>
      </c>
      <c r="Y1344" t="s">
        <v>4519</v>
      </c>
      <c r="Z1344" t="s">
        <v>4520</v>
      </c>
      <c r="AA1344" s="18">
        <v>98.809534878400001</v>
      </c>
      <c r="AB1344" t="s">
        <v>300</v>
      </c>
      <c r="AC1344" t="s">
        <v>301</v>
      </c>
      <c r="AD1344" t="s">
        <v>302</v>
      </c>
      <c r="AE1344" s="18">
        <v>1.34280215E-2</v>
      </c>
      <c r="AF1344" t="s">
        <v>7852</v>
      </c>
      <c r="AG1344" t="s">
        <v>7853</v>
      </c>
      <c r="AH1344" t="s">
        <v>7854</v>
      </c>
      <c r="AI1344" s="18">
        <v>1.6213656E-3</v>
      </c>
      <c r="AJ1344" t="s">
        <v>7902</v>
      </c>
      <c r="AK1344" t="s">
        <v>7853</v>
      </c>
      <c r="AL1344" t="s">
        <v>7903</v>
      </c>
      <c r="AM1344" t="s">
        <v>7902</v>
      </c>
      <c r="AN1344" t="s">
        <v>7853</v>
      </c>
      <c r="AO1344" t="s">
        <v>7903</v>
      </c>
      <c r="AP1344" s="18">
        <v>1.6213656E-3</v>
      </c>
      <c r="AQ1344" t="s">
        <v>123</v>
      </c>
      <c r="AR1344" t="b">
        <f>ISNUMBER(SEARCH('Consulta Por Puntos Baloto'!$E$5,B1344,1))</f>
        <v>0</v>
      </c>
      <c r="AS1344">
        <f t="shared" si="40"/>
        <v>35</v>
      </c>
      <c r="AT1344" t="str">
        <f t="shared" si="41"/>
        <v>Punto red</v>
      </c>
    </row>
    <row r="1345" spans="1:46">
      <c r="A1345" t="s">
        <v>7904</v>
      </c>
      <c r="B1345" t="s">
        <v>7905</v>
      </c>
      <c r="C1345" s="18">
        <v>3.9311186022000002</v>
      </c>
      <c r="D1345" t="s">
        <v>127</v>
      </c>
      <c r="E1345" t="s">
        <v>128</v>
      </c>
      <c r="F1345" t="s">
        <v>129</v>
      </c>
      <c r="G1345" s="18">
        <v>3.6088255095999999</v>
      </c>
      <c r="H1345" t="s">
        <v>64</v>
      </c>
      <c r="I1345" t="s">
        <v>130</v>
      </c>
      <c r="J1345" t="s">
        <v>1308</v>
      </c>
      <c r="K1345" s="18">
        <v>5.7042409213000003</v>
      </c>
      <c r="L1345" t="s">
        <v>64</v>
      </c>
      <c r="M1345" t="s">
        <v>130</v>
      </c>
      <c r="N1345" t="s">
        <v>370</v>
      </c>
      <c r="O1345" s="18">
        <v>4.0803316988000002</v>
      </c>
      <c r="P1345" t="s">
        <v>133</v>
      </c>
      <c r="Q1345" t="s">
        <v>134</v>
      </c>
      <c r="R1345" t="s">
        <v>135</v>
      </c>
      <c r="S1345" s="18">
        <v>7.5388807553000001</v>
      </c>
      <c r="T1345" t="s">
        <v>371</v>
      </c>
      <c r="U1345" t="s">
        <v>130</v>
      </c>
      <c r="V1345" t="s">
        <v>372</v>
      </c>
      <c r="W1345" s="18">
        <v>6.8421730448</v>
      </c>
      <c r="X1345" t="s">
        <v>64</v>
      </c>
      <c r="Y1345" t="s">
        <v>130</v>
      </c>
      <c r="Z1345" t="s">
        <v>373</v>
      </c>
      <c r="AA1345" s="18">
        <v>4.0109429034000001</v>
      </c>
      <c r="AB1345" t="s">
        <v>140</v>
      </c>
      <c r="AC1345" t="s">
        <v>128</v>
      </c>
      <c r="AD1345" t="s">
        <v>141</v>
      </c>
      <c r="AE1345" s="18">
        <v>8.7934975000000005E-3</v>
      </c>
      <c r="AF1345" t="s">
        <v>3098</v>
      </c>
      <c r="AG1345" t="s">
        <v>143</v>
      </c>
      <c r="AH1345" t="s">
        <v>3099</v>
      </c>
      <c r="AI1345" s="18">
        <v>0.246055526</v>
      </c>
      <c r="AJ1345" t="s">
        <v>3100</v>
      </c>
      <c r="AK1345" t="s">
        <v>134</v>
      </c>
      <c r="AL1345" t="s">
        <v>3101</v>
      </c>
      <c r="AM1345" t="s">
        <v>3098</v>
      </c>
      <c r="AN1345" t="s">
        <v>143</v>
      </c>
      <c r="AO1345" t="s">
        <v>3099</v>
      </c>
      <c r="AP1345" s="18">
        <v>8.7934975000000005E-3</v>
      </c>
      <c r="AQ1345" t="s">
        <v>123</v>
      </c>
      <c r="AR1345" t="b">
        <f>ISNUMBER(SEARCH('Consulta Por Puntos Baloto'!$E$5,B1345,1))</f>
        <v>0</v>
      </c>
      <c r="AS1345">
        <f t="shared" si="40"/>
        <v>31</v>
      </c>
      <c r="AT1345" t="str">
        <f t="shared" si="41"/>
        <v>Punto pago</v>
      </c>
    </row>
    <row r="1346" spans="1:46">
      <c r="A1346" t="s">
        <v>7906</v>
      </c>
      <c r="B1346" t="s">
        <v>7907</v>
      </c>
      <c r="C1346" s="18">
        <v>2.7748339607000001</v>
      </c>
      <c r="D1346" t="s">
        <v>4951</v>
      </c>
      <c r="E1346" t="s">
        <v>4014</v>
      </c>
      <c r="F1346" t="s">
        <v>4952</v>
      </c>
      <c r="G1346" s="18">
        <v>2.6105302645999999</v>
      </c>
      <c r="H1346" t="s">
        <v>64</v>
      </c>
      <c r="I1346" t="s">
        <v>4008</v>
      </c>
      <c r="J1346" t="s">
        <v>4009</v>
      </c>
      <c r="K1346" s="18">
        <v>1.8602548258</v>
      </c>
      <c r="L1346" t="s">
        <v>4010</v>
      </c>
      <c r="M1346" t="s">
        <v>4008</v>
      </c>
      <c r="N1346" t="s">
        <v>4011</v>
      </c>
      <c r="O1346" s="18">
        <v>23.859019625199998</v>
      </c>
      <c r="P1346" t="s">
        <v>225</v>
      </c>
      <c r="Q1346" t="s">
        <v>220</v>
      </c>
      <c r="R1346" t="s">
        <v>226</v>
      </c>
      <c r="S1346" s="18">
        <v>23.8430030303</v>
      </c>
      <c r="T1346" t="s">
        <v>227</v>
      </c>
      <c r="U1346" t="s">
        <v>228</v>
      </c>
      <c r="V1346" t="s">
        <v>229</v>
      </c>
      <c r="W1346" s="18">
        <v>21.740821319799998</v>
      </c>
      <c r="X1346" t="s">
        <v>64</v>
      </c>
      <c r="Y1346" t="s">
        <v>228</v>
      </c>
      <c r="Z1346" t="s">
        <v>4012</v>
      </c>
      <c r="AA1346" s="18">
        <v>2.62226632</v>
      </c>
      <c r="AB1346" s="19" t="s">
        <v>4013</v>
      </c>
      <c r="AC1346" t="s">
        <v>4014</v>
      </c>
      <c r="AD1346" t="s">
        <v>4015</v>
      </c>
      <c r="AE1346" s="18">
        <v>8.2102999100000004E-2</v>
      </c>
      <c r="AF1346" t="s">
        <v>7908</v>
      </c>
      <c r="AG1346" t="s">
        <v>4014</v>
      </c>
      <c r="AH1346" t="s">
        <v>7909</v>
      </c>
      <c r="AI1346" s="18">
        <v>2.6156044873000002</v>
      </c>
      <c r="AJ1346" t="s">
        <v>349</v>
      </c>
      <c r="AK1346" t="s">
        <v>4014</v>
      </c>
      <c r="AL1346" t="s">
        <v>7910</v>
      </c>
      <c r="AM1346" t="s">
        <v>7908</v>
      </c>
      <c r="AN1346" t="s">
        <v>4014</v>
      </c>
      <c r="AO1346" t="s">
        <v>7909</v>
      </c>
      <c r="AP1346" s="18">
        <v>8.2102999100000004E-2</v>
      </c>
      <c r="AQ1346" t="s">
        <v>123</v>
      </c>
      <c r="AR1346" t="b">
        <f>ISNUMBER(SEARCH('Consulta Por Puntos Baloto'!$E$5,B1346,1))</f>
        <v>0</v>
      </c>
      <c r="AS1346">
        <f t="shared" si="40"/>
        <v>31</v>
      </c>
      <c r="AT1346" t="str">
        <f t="shared" si="41"/>
        <v>Punto pago</v>
      </c>
    </row>
    <row r="1347" spans="1:46">
      <c r="A1347" t="s">
        <v>7911</v>
      </c>
      <c r="B1347" t="s">
        <v>7912</v>
      </c>
      <c r="C1347" s="18">
        <v>2.1604801983000002</v>
      </c>
      <c r="D1347" t="s">
        <v>786</v>
      </c>
      <c r="E1347" t="s">
        <v>128</v>
      </c>
      <c r="F1347" t="s">
        <v>787</v>
      </c>
      <c r="G1347" s="18">
        <v>1.1952484108999999</v>
      </c>
      <c r="H1347" t="s">
        <v>2831</v>
      </c>
      <c r="I1347" t="s">
        <v>130</v>
      </c>
      <c r="J1347" t="s">
        <v>2832</v>
      </c>
      <c r="K1347" s="18">
        <v>1.8510218432000001</v>
      </c>
      <c r="L1347" t="s">
        <v>2496</v>
      </c>
      <c r="M1347" t="s">
        <v>130</v>
      </c>
      <c r="N1347" t="s">
        <v>2497</v>
      </c>
      <c r="O1347" s="18">
        <v>2.5801146162999999</v>
      </c>
      <c r="P1347" t="s">
        <v>207</v>
      </c>
      <c r="Q1347" t="s">
        <v>134</v>
      </c>
      <c r="R1347" t="s">
        <v>208</v>
      </c>
      <c r="S1347" s="18">
        <v>1.8923583979</v>
      </c>
      <c r="T1347" t="s">
        <v>496</v>
      </c>
      <c r="U1347" t="s">
        <v>130</v>
      </c>
      <c r="V1347" t="s">
        <v>497</v>
      </c>
      <c r="W1347" s="18">
        <v>1.867053584</v>
      </c>
      <c r="X1347" t="s">
        <v>64</v>
      </c>
      <c r="Y1347" t="s">
        <v>130</v>
      </c>
      <c r="Z1347" t="s">
        <v>790</v>
      </c>
      <c r="AA1347" s="18">
        <v>1.4759407014999999</v>
      </c>
      <c r="AB1347" t="s">
        <v>2498</v>
      </c>
      <c r="AC1347" t="s">
        <v>128</v>
      </c>
      <c r="AD1347" t="s">
        <v>2499</v>
      </c>
      <c r="AE1347" s="18">
        <v>0.37568149769999998</v>
      </c>
      <c r="AF1347" t="s">
        <v>5585</v>
      </c>
      <c r="AG1347" t="s">
        <v>143</v>
      </c>
      <c r="AH1347" t="s">
        <v>5586</v>
      </c>
      <c r="AI1347" s="18">
        <v>0.34212383190000001</v>
      </c>
      <c r="AJ1347" t="s">
        <v>2835</v>
      </c>
      <c r="AK1347" t="s">
        <v>134</v>
      </c>
      <c r="AL1347" t="s">
        <v>2836</v>
      </c>
      <c r="AM1347" t="s">
        <v>2835</v>
      </c>
      <c r="AN1347" t="s">
        <v>134</v>
      </c>
      <c r="AO1347" t="s">
        <v>2836</v>
      </c>
      <c r="AP1347" s="18">
        <v>0.34212383190000001</v>
      </c>
      <c r="AQ1347" t="s">
        <v>123</v>
      </c>
      <c r="AR1347" t="b">
        <f>ISNUMBER(SEARCH('Consulta Por Puntos Baloto'!$E$5,B1347,1))</f>
        <v>0</v>
      </c>
      <c r="AS1347">
        <f t="shared" ref="AS1347:AS1410" si="42">MATCH(AP1347,A1347:AL1347,0)</f>
        <v>35</v>
      </c>
      <c r="AT1347" t="str">
        <f t="shared" ref="AT1347:AT1410" si="43">+VLOOKUP(AS1347,$AW$2:$AX$10,2,0)</f>
        <v>Punto red</v>
      </c>
    </row>
    <row r="1348" spans="1:46">
      <c r="A1348" t="s">
        <v>7913</v>
      </c>
      <c r="B1348" t="s">
        <v>7914</v>
      </c>
      <c r="C1348" s="18">
        <v>0.16627010959999999</v>
      </c>
      <c r="D1348" t="s">
        <v>4793</v>
      </c>
      <c r="E1348" t="s">
        <v>220</v>
      </c>
      <c r="F1348" t="s">
        <v>4794</v>
      </c>
      <c r="G1348" s="18">
        <v>0.35820286429999998</v>
      </c>
      <c r="H1348" t="s">
        <v>4795</v>
      </c>
      <c r="I1348" t="s">
        <v>223</v>
      </c>
      <c r="J1348" t="s">
        <v>4796</v>
      </c>
      <c r="K1348" s="18">
        <v>0.59515454040000004</v>
      </c>
      <c r="L1348" t="s">
        <v>64</v>
      </c>
      <c r="M1348" t="s">
        <v>223</v>
      </c>
      <c r="N1348" t="s">
        <v>4230</v>
      </c>
      <c r="O1348" s="18">
        <v>1.2667662066000001</v>
      </c>
      <c r="P1348" t="s">
        <v>4231</v>
      </c>
      <c r="Q1348" t="s">
        <v>220</v>
      </c>
      <c r="R1348" t="s">
        <v>4232</v>
      </c>
      <c r="S1348" s="18">
        <v>8.1560712399999993</v>
      </c>
      <c r="T1348" t="s">
        <v>227</v>
      </c>
      <c r="U1348" t="s">
        <v>228</v>
      </c>
      <c r="V1348" t="s">
        <v>229</v>
      </c>
      <c r="W1348" s="18">
        <v>1.2276648766</v>
      </c>
      <c r="X1348" t="s">
        <v>222</v>
      </c>
      <c r="Y1348" t="s">
        <v>223</v>
      </c>
      <c r="Z1348" t="s">
        <v>224</v>
      </c>
      <c r="AA1348" s="18">
        <v>0.14099544780000001</v>
      </c>
      <c r="AB1348" t="s">
        <v>4797</v>
      </c>
      <c r="AC1348" t="s">
        <v>220</v>
      </c>
      <c r="AD1348" t="s">
        <v>4798</v>
      </c>
      <c r="AE1348" s="18">
        <v>7.5563033399999993E-2</v>
      </c>
      <c r="AF1348" t="s">
        <v>7915</v>
      </c>
      <c r="AG1348" t="s">
        <v>220</v>
      </c>
      <c r="AH1348" t="s">
        <v>7916</v>
      </c>
      <c r="AI1348" s="18">
        <v>9.1525354500000003E-2</v>
      </c>
      <c r="AJ1348" t="s">
        <v>4935</v>
      </c>
      <c r="AK1348" t="s">
        <v>220</v>
      </c>
      <c r="AL1348" t="s">
        <v>4936</v>
      </c>
      <c r="AM1348" t="s">
        <v>7915</v>
      </c>
      <c r="AN1348" t="s">
        <v>220</v>
      </c>
      <c r="AO1348" t="s">
        <v>7916</v>
      </c>
      <c r="AP1348" s="18">
        <v>7.5563033399999993E-2</v>
      </c>
      <c r="AQ1348" t="s">
        <v>123</v>
      </c>
      <c r="AR1348" t="b">
        <f>ISNUMBER(SEARCH('Consulta Por Puntos Baloto'!$E$5,B1348,1))</f>
        <v>0</v>
      </c>
      <c r="AS1348">
        <f t="shared" si="42"/>
        <v>31</v>
      </c>
      <c r="AT1348" t="str">
        <f t="shared" si="43"/>
        <v>Punto pago</v>
      </c>
    </row>
    <row r="1349" spans="1:46">
      <c r="A1349" t="s">
        <v>7917</v>
      </c>
      <c r="B1349" t="s">
        <v>7918</v>
      </c>
      <c r="C1349" s="18">
        <v>2.5294347497</v>
      </c>
      <c r="D1349" t="s">
        <v>127</v>
      </c>
      <c r="E1349" t="s">
        <v>128</v>
      </c>
      <c r="F1349" t="s">
        <v>129</v>
      </c>
      <c r="G1349" s="18">
        <v>2.4913998301000002</v>
      </c>
      <c r="H1349" t="s">
        <v>64</v>
      </c>
      <c r="I1349" t="s">
        <v>130</v>
      </c>
      <c r="J1349" t="s">
        <v>1308</v>
      </c>
      <c r="K1349" s="18">
        <v>4.2244506083999998</v>
      </c>
      <c r="L1349" t="s">
        <v>64</v>
      </c>
      <c r="M1349" t="s">
        <v>130</v>
      </c>
      <c r="N1349" t="s">
        <v>370</v>
      </c>
      <c r="O1349" s="18">
        <v>2.5615340281000001</v>
      </c>
      <c r="P1349" t="s">
        <v>133</v>
      </c>
      <c r="Q1349" t="s">
        <v>134</v>
      </c>
      <c r="R1349" t="s">
        <v>135</v>
      </c>
      <c r="S1349" s="18">
        <v>5.9420083497</v>
      </c>
      <c r="T1349" t="s">
        <v>371</v>
      </c>
      <c r="U1349" t="s">
        <v>130</v>
      </c>
      <c r="V1349" t="s">
        <v>372</v>
      </c>
      <c r="W1349" s="18">
        <v>5.2773068733999997</v>
      </c>
      <c r="X1349" t="s">
        <v>64</v>
      </c>
      <c r="Y1349" t="s">
        <v>130</v>
      </c>
      <c r="Z1349" t="s">
        <v>373</v>
      </c>
      <c r="AA1349" s="18">
        <v>2.6532312422</v>
      </c>
      <c r="AB1349" t="s">
        <v>140</v>
      </c>
      <c r="AC1349" t="s">
        <v>128</v>
      </c>
      <c r="AD1349" t="s">
        <v>141</v>
      </c>
      <c r="AE1349" s="18">
        <v>0.14045057389999999</v>
      </c>
      <c r="AF1349" t="s">
        <v>7919</v>
      </c>
      <c r="AG1349" t="s">
        <v>143</v>
      </c>
      <c r="AH1349" t="s">
        <v>7920</v>
      </c>
      <c r="AI1349" s="18">
        <v>0.1989143797</v>
      </c>
      <c r="AJ1349" t="s">
        <v>7921</v>
      </c>
      <c r="AK1349" t="s">
        <v>134</v>
      </c>
      <c r="AL1349" t="s">
        <v>7922</v>
      </c>
      <c r="AM1349" t="s">
        <v>7919</v>
      </c>
      <c r="AN1349" t="s">
        <v>143</v>
      </c>
      <c r="AO1349" t="s">
        <v>7920</v>
      </c>
      <c r="AP1349" s="18">
        <v>0.14045057389999999</v>
      </c>
      <c r="AQ1349" t="s">
        <v>123</v>
      </c>
      <c r="AR1349" t="b">
        <f>ISNUMBER(SEARCH('Consulta Por Puntos Baloto'!$E$5,B1349,1))</f>
        <v>0</v>
      </c>
      <c r="AS1349">
        <f t="shared" si="42"/>
        <v>31</v>
      </c>
      <c r="AT1349" t="str">
        <f t="shared" si="43"/>
        <v>Punto pago</v>
      </c>
    </row>
    <row r="1350" spans="1:46">
      <c r="A1350" t="s">
        <v>7923</v>
      </c>
      <c r="B1350" t="s">
        <v>7924</v>
      </c>
      <c r="C1350" s="18">
        <v>40.962924392799998</v>
      </c>
      <c r="D1350" t="s">
        <v>4247</v>
      </c>
      <c r="E1350" t="s">
        <v>4248</v>
      </c>
      <c r="F1350" t="s">
        <v>4249</v>
      </c>
      <c r="G1350" s="18">
        <v>41.687481380100003</v>
      </c>
      <c r="H1350" t="s">
        <v>64</v>
      </c>
      <c r="I1350" t="s">
        <v>4073</v>
      </c>
      <c r="J1350" t="s">
        <v>4074</v>
      </c>
      <c r="K1350" s="18">
        <v>116.25472197560001</v>
      </c>
      <c r="L1350" t="s">
        <v>64</v>
      </c>
      <c r="M1350" t="s">
        <v>4250</v>
      </c>
      <c r="N1350" t="s">
        <v>4251</v>
      </c>
      <c r="O1350" s="18">
        <v>71.898686486299994</v>
      </c>
      <c r="P1350" t="s">
        <v>4071</v>
      </c>
      <c r="Q1350" t="s">
        <v>4066</v>
      </c>
      <c r="R1350" t="s">
        <v>4072</v>
      </c>
      <c r="S1350" s="18">
        <v>354.36491794210002</v>
      </c>
      <c r="T1350" t="s">
        <v>227</v>
      </c>
      <c r="U1350" t="s">
        <v>228</v>
      </c>
      <c r="V1350" t="s">
        <v>229</v>
      </c>
      <c r="W1350" s="18">
        <v>41.735580157199998</v>
      </c>
      <c r="X1350" t="s">
        <v>64</v>
      </c>
      <c r="Y1350" t="s">
        <v>4073</v>
      </c>
      <c r="Z1350" t="s">
        <v>4074</v>
      </c>
      <c r="AA1350" s="18">
        <v>68.959038648100005</v>
      </c>
      <c r="AB1350" t="s">
        <v>4252</v>
      </c>
      <c r="AC1350" t="s">
        <v>4066</v>
      </c>
      <c r="AD1350" t="s">
        <v>4253</v>
      </c>
      <c r="AE1350" s="18">
        <v>7.1031502199999999E-2</v>
      </c>
      <c r="AF1350" t="s">
        <v>7925</v>
      </c>
      <c r="AG1350" t="s">
        <v>7926</v>
      </c>
      <c r="AH1350" t="s">
        <v>7927</v>
      </c>
      <c r="AI1350" s="18">
        <v>9.0798333499999995E-2</v>
      </c>
      <c r="AJ1350" t="s">
        <v>7928</v>
      </c>
      <c r="AK1350" t="s">
        <v>7926</v>
      </c>
      <c r="AL1350" t="s">
        <v>7929</v>
      </c>
      <c r="AM1350" t="s">
        <v>7925</v>
      </c>
      <c r="AN1350" t="s">
        <v>7926</v>
      </c>
      <c r="AO1350" t="s">
        <v>7927</v>
      </c>
      <c r="AP1350" s="18">
        <v>7.1031502199999999E-2</v>
      </c>
      <c r="AQ1350" t="e">
        <v>#N/A</v>
      </c>
      <c r="AR1350" t="b">
        <f>ISNUMBER(SEARCH('Consulta Por Puntos Baloto'!$E$5,B1350,1))</f>
        <v>0</v>
      </c>
      <c r="AS1350">
        <f t="shared" si="42"/>
        <v>31</v>
      </c>
      <c r="AT1350" t="str">
        <f t="shared" si="43"/>
        <v>Punto pago</v>
      </c>
    </row>
    <row r="1351" spans="1:46">
      <c r="A1351" t="s">
        <v>7930</v>
      </c>
      <c r="B1351" t="s">
        <v>7931</v>
      </c>
      <c r="C1351" s="18">
        <v>39.913962611099997</v>
      </c>
      <c r="D1351" t="s">
        <v>4247</v>
      </c>
      <c r="E1351" t="s">
        <v>4248</v>
      </c>
      <c r="F1351" t="s">
        <v>4249</v>
      </c>
      <c r="G1351" s="18">
        <v>40.241886289200004</v>
      </c>
      <c r="H1351" t="s">
        <v>64</v>
      </c>
      <c r="I1351" t="s">
        <v>4073</v>
      </c>
      <c r="J1351" t="s">
        <v>4074</v>
      </c>
      <c r="K1351" s="18">
        <v>160.07400267189999</v>
      </c>
      <c r="L1351" t="s">
        <v>64</v>
      </c>
      <c r="M1351" t="s">
        <v>4250</v>
      </c>
      <c r="N1351" t="s">
        <v>4251</v>
      </c>
      <c r="O1351" s="18">
        <v>54.386086074600001</v>
      </c>
      <c r="P1351" t="s">
        <v>4071</v>
      </c>
      <c r="Q1351" t="s">
        <v>4066</v>
      </c>
      <c r="R1351" t="s">
        <v>4072</v>
      </c>
      <c r="S1351" s="18">
        <v>306.34954583870001</v>
      </c>
      <c r="T1351" t="s">
        <v>227</v>
      </c>
      <c r="U1351" t="s">
        <v>228</v>
      </c>
      <c r="V1351" t="s">
        <v>229</v>
      </c>
      <c r="W1351" s="18">
        <v>40.323081299199998</v>
      </c>
      <c r="X1351" t="s">
        <v>64</v>
      </c>
      <c r="Y1351" t="s">
        <v>4073</v>
      </c>
      <c r="Z1351" t="s">
        <v>4074</v>
      </c>
      <c r="AA1351" s="18">
        <v>51.241562962000003</v>
      </c>
      <c r="AB1351" t="s">
        <v>4252</v>
      </c>
      <c r="AC1351" t="s">
        <v>4066</v>
      </c>
      <c r="AD1351" t="s">
        <v>4253</v>
      </c>
      <c r="AE1351" s="18">
        <v>2.9722211999999998E-3</v>
      </c>
      <c r="AF1351" t="s">
        <v>7932</v>
      </c>
      <c r="AG1351" t="s">
        <v>7933</v>
      </c>
      <c r="AH1351" t="s">
        <v>7934</v>
      </c>
      <c r="AI1351" s="18">
        <v>4.1211832300000001E-2</v>
      </c>
      <c r="AJ1351" t="s">
        <v>7935</v>
      </c>
      <c r="AK1351" t="s">
        <v>7936</v>
      </c>
      <c r="AL1351" t="s">
        <v>7937</v>
      </c>
      <c r="AM1351" t="s">
        <v>7932</v>
      </c>
      <c r="AN1351" t="s">
        <v>7933</v>
      </c>
      <c r="AO1351" t="s">
        <v>7934</v>
      </c>
      <c r="AP1351" s="18">
        <v>2.9722211999999998E-3</v>
      </c>
      <c r="AQ1351" t="s">
        <v>123</v>
      </c>
      <c r="AR1351" t="b">
        <f>ISNUMBER(SEARCH('Consulta Por Puntos Baloto'!$E$5,B1351,1))</f>
        <v>0</v>
      </c>
      <c r="AS1351">
        <f t="shared" si="42"/>
        <v>31</v>
      </c>
      <c r="AT1351" t="str">
        <f t="shared" si="43"/>
        <v>Punto pago</v>
      </c>
    </row>
    <row r="1352" spans="1:46">
      <c r="A1352" t="s">
        <v>7938</v>
      </c>
      <c r="B1352" t="s">
        <v>7939</v>
      </c>
      <c r="C1352" s="18">
        <v>17.625113365899999</v>
      </c>
      <c r="D1352" t="s">
        <v>4065</v>
      </c>
      <c r="E1352" t="s">
        <v>4066</v>
      </c>
      <c r="F1352" t="s">
        <v>4067</v>
      </c>
      <c r="G1352" s="18">
        <v>12.966293586800001</v>
      </c>
      <c r="H1352" t="s">
        <v>64</v>
      </c>
      <c r="I1352" t="s">
        <v>4068</v>
      </c>
      <c r="J1352" t="s">
        <v>5453</v>
      </c>
      <c r="K1352" s="18">
        <v>169.61172001689999</v>
      </c>
      <c r="L1352" t="s">
        <v>64</v>
      </c>
      <c r="M1352" t="s">
        <v>4250</v>
      </c>
      <c r="N1352" t="s">
        <v>4251</v>
      </c>
      <c r="O1352" s="18">
        <v>19.736894830699999</v>
      </c>
      <c r="P1352" t="s">
        <v>4071</v>
      </c>
      <c r="Q1352" t="s">
        <v>4066</v>
      </c>
      <c r="R1352" t="s">
        <v>4072</v>
      </c>
      <c r="S1352" s="18">
        <v>300.80166294650002</v>
      </c>
      <c r="T1352" t="s">
        <v>227</v>
      </c>
      <c r="U1352" t="s">
        <v>228</v>
      </c>
      <c r="V1352" t="s">
        <v>229</v>
      </c>
      <c r="W1352" s="18">
        <v>64.126171127000006</v>
      </c>
      <c r="X1352" t="s">
        <v>64</v>
      </c>
      <c r="Y1352" t="s">
        <v>4073</v>
      </c>
      <c r="Z1352" t="s">
        <v>4074</v>
      </c>
      <c r="AA1352" s="18">
        <v>16.346211730299999</v>
      </c>
      <c r="AB1352" t="s">
        <v>4252</v>
      </c>
      <c r="AC1352" t="s">
        <v>4066</v>
      </c>
      <c r="AD1352" t="s">
        <v>4253</v>
      </c>
      <c r="AE1352" s="18">
        <v>1.17323632E-2</v>
      </c>
      <c r="AF1352" t="s">
        <v>7940</v>
      </c>
      <c r="AG1352" t="s">
        <v>7941</v>
      </c>
      <c r="AH1352" t="s">
        <v>7942</v>
      </c>
      <c r="AI1352" s="18">
        <v>9.4126207000000007E-3</v>
      </c>
      <c r="AJ1352" t="s">
        <v>7943</v>
      </c>
      <c r="AK1352" t="s">
        <v>7944</v>
      </c>
      <c r="AL1352" t="s">
        <v>7945</v>
      </c>
      <c r="AM1352" t="s">
        <v>7943</v>
      </c>
      <c r="AN1352" t="s">
        <v>7944</v>
      </c>
      <c r="AO1352" t="s">
        <v>7945</v>
      </c>
      <c r="AP1352" s="18">
        <v>9.4126207000000007E-3</v>
      </c>
      <c r="AQ1352" t="s">
        <v>123</v>
      </c>
      <c r="AR1352" t="b">
        <f>ISNUMBER(SEARCH('Consulta Por Puntos Baloto'!$E$5,B1352,1))</f>
        <v>0</v>
      </c>
      <c r="AS1352">
        <f t="shared" si="42"/>
        <v>35</v>
      </c>
      <c r="AT1352" t="str">
        <f t="shared" si="43"/>
        <v>Punto red</v>
      </c>
    </row>
    <row r="1353" spans="1:46">
      <c r="A1353" t="s">
        <v>7946</v>
      </c>
      <c r="B1353" t="s">
        <v>7947</v>
      </c>
      <c r="C1353" s="18">
        <v>3.6021910201999998</v>
      </c>
      <c r="D1353" t="s">
        <v>4084</v>
      </c>
      <c r="E1353" t="s">
        <v>4053</v>
      </c>
      <c r="F1353" t="s">
        <v>4085</v>
      </c>
      <c r="G1353" s="18">
        <v>5.0709649553</v>
      </c>
      <c r="H1353" t="s">
        <v>64</v>
      </c>
      <c r="I1353" t="s">
        <v>223</v>
      </c>
      <c r="J1353" t="s">
        <v>5167</v>
      </c>
      <c r="K1353" s="18">
        <v>6.3578298675999996</v>
      </c>
      <c r="L1353" t="s">
        <v>64</v>
      </c>
      <c r="M1353" t="s">
        <v>223</v>
      </c>
      <c r="N1353" t="s">
        <v>4070</v>
      </c>
      <c r="O1353" s="18">
        <v>2.7429363058999998</v>
      </c>
      <c r="P1353" t="s">
        <v>4052</v>
      </c>
      <c r="Q1353" t="s">
        <v>4053</v>
      </c>
      <c r="R1353" t="s">
        <v>4054</v>
      </c>
      <c r="S1353" s="18">
        <v>15.046110540300001</v>
      </c>
      <c r="T1353" t="s">
        <v>227</v>
      </c>
      <c r="U1353" t="s">
        <v>228</v>
      </c>
      <c r="V1353" t="s">
        <v>229</v>
      </c>
      <c r="W1353" s="18">
        <v>5.1202855099000004</v>
      </c>
      <c r="X1353" t="s">
        <v>64</v>
      </c>
      <c r="Y1353" t="s">
        <v>4055</v>
      </c>
      <c r="Z1353" t="s">
        <v>4056</v>
      </c>
      <c r="AA1353" s="18">
        <v>6.3419315168999999</v>
      </c>
      <c r="AB1353" t="s">
        <v>4088</v>
      </c>
      <c r="AC1353" t="s">
        <v>220</v>
      </c>
      <c r="AD1353" t="s">
        <v>4089</v>
      </c>
      <c r="AE1353" s="18">
        <v>0.20555739319999999</v>
      </c>
      <c r="AF1353" t="s">
        <v>7948</v>
      </c>
      <c r="AG1353" t="s">
        <v>4053</v>
      </c>
      <c r="AH1353" t="s">
        <v>7949</v>
      </c>
      <c r="AI1353" s="18">
        <v>0.3830655899</v>
      </c>
      <c r="AJ1353" t="s">
        <v>7950</v>
      </c>
      <c r="AK1353" t="s">
        <v>4053</v>
      </c>
      <c r="AL1353" t="s">
        <v>7951</v>
      </c>
      <c r="AM1353" t="s">
        <v>7948</v>
      </c>
      <c r="AN1353" t="s">
        <v>4053</v>
      </c>
      <c r="AO1353" t="s">
        <v>7949</v>
      </c>
      <c r="AP1353" s="18">
        <v>0.20555739319999999</v>
      </c>
      <c r="AQ1353" t="s">
        <v>123</v>
      </c>
      <c r="AR1353" t="b">
        <f>ISNUMBER(SEARCH('Consulta Por Puntos Baloto'!$E$5,B1353,1))</f>
        <v>0</v>
      </c>
      <c r="AS1353">
        <f t="shared" si="42"/>
        <v>31</v>
      </c>
      <c r="AT1353" t="str">
        <f t="shared" si="43"/>
        <v>Punto pago</v>
      </c>
    </row>
    <row r="1354" spans="1:46">
      <c r="A1354" t="s">
        <v>7952</v>
      </c>
      <c r="B1354" t="s">
        <v>7953</v>
      </c>
      <c r="C1354" s="18">
        <v>1.3082461536000001</v>
      </c>
      <c r="D1354" t="s">
        <v>563</v>
      </c>
      <c r="E1354" t="s">
        <v>128</v>
      </c>
      <c r="F1354" t="s">
        <v>564</v>
      </c>
      <c r="G1354" s="18">
        <v>0.55742994209999996</v>
      </c>
      <c r="H1354" t="s">
        <v>565</v>
      </c>
      <c r="I1354" t="s">
        <v>130</v>
      </c>
      <c r="J1354" t="s">
        <v>566</v>
      </c>
      <c r="K1354" s="18">
        <v>0.79127646569999999</v>
      </c>
      <c r="L1354" t="s">
        <v>567</v>
      </c>
      <c r="M1354" t="s">
        <v>130</v>
      </c>
      <c r="N1354" t="s">
        <v>568</v>
      </c>
      <c r="O1354" s="18">
        <v>1.3047670432</v>
      </c>
      <c r="P1354" t="s">
        <v>441</v>
      </c>
      <c r="Q1354" t="s">
        <v>134</v>
      </c>
      <c r="R1354" t="s">
        <v>442</v>
      </c>
      <c r="S1354" s="18">
        <v>2.3317289981</v>
      </c>
      <c r="T1354" t="s">
        <v>136</v>
      </c>
      <c r="U1354" t="s">
        <v>130</v>
      </c>
      <c r="V1354" t="s">
        <v>137</v>
      </c>
      <c r="W1354" s="18">
        <v>1.2182947957000001</v>
      </c>
      <c r="X1354" t="s">
        <v>64</v>
      </c>
      <c r="Y1354" t="s">
        <v>130</v>
      </c>
      <c r="Z1354" t="s">
        <v>209</v>
      </c>
      <c r="AA1354" s="18">
        <v>0.55742994209999996</v>
      </c>
      <c r="AB1354" s="19" t="s">
        <v>443</v>
      </c>
      <c r="AC1354" t="s">
        <v>128</v>
      </c>
      <c r="AD1354" t="s">
        <v>444</v>
      </c>
      <c r="AE1354" s="18">
        <v>1.7285122100000001E-2</v>
      </c>
      <c r="AF1354" t="s">
        <v>929</v>
      </c>
      <c r="AG1354" t="s">
        <v>143</v>
      </c>
      <c r="AH1354" t="s">
        <v>930</v>
      </c>
      <c r="AI1354" s="18">
        <v>0.14001076879999999</v>
      </c>
      <c r="AJ1354" t="s">
        <v>3857</v>
      </c>
      <c r="AK1354" t="s">
        <v>134</v>
      </c>
      <c r="AL1354" t="s">
        <v>3858</v>
      </c>
      <c r="AM1354" t="s">
        <v>929</v>
      </c>
      <c r="AN1354" t="s">
        <v>143</v>
      </c>
      <c r="AO1354" t="s">
        <v>930</v>
      </c>
      <c r="AP1354" s="18">
        <v>1.7285122100000001E-2</v>
      </c>
      <c r="AQ1354" t="s">
        <v>123</v>
      </c>
      <c r="AR1354" t="b">
        <f>ISNUMBER(SEARCH('Consulta Por Puntos Baloto'!$E$5,B1354,1))</f>
        <v>0</v>
      </c>
      <c r="AS1354">
        <f t="shared" si="42"/>
        <v>31</v>
      </c>
      <c r="AT1354" t="str">
        <f t="shared" si="43"/>
        <v>Punto pago</v>
      </c>
    </row>
    <row r="1355" spans="1:46">
      <c r="A1355" t="s">
        <v>7954</v>
      </c>
      <c r="B1355" t="s">
        <v>7955</v>
      </c>
      <c r="C1355" s="18">
        <v>0.67527300450000005</v>
      </c>
      <c r="D1355" t="s">
        <v>4973</v>
      </c>
      <c r="E1355" t="s">
        <v>301</v>
      </c>
      <c r="F1355" t="s">
        <v>4974</v>
      </c>
      <c r="G1355" s="18">
        <v>0.67363912349999999</v>
      </c>
      <c r="H1355" t="s">
        <v>64</v>
      </c>
      <c r="I1355" t="s">
        <v>294</v>
      </c>
      <c r="J1355" t="s">
        <v>4975</v>
      </c>
      <c r="K1355" s="18">
        <v>1.4316373250000001</v>
      </c>
      <c r="L1355" t="s">
        <v>64</v>
      </c>
      <c r="M1355" t="s">
        <v>294</v>
      </c>
      <c r="N1355" t="s">
        <v>295</v>
      </c>
      <c r="O1355" s="18">
        <v>48.841864407700001</v>
      </c>
      <c r="P1355" t="s">
        <v>296</v>
      </c>
      <c r="Q1355" t="s">
        <v>297</v>
      </c>
      <c r="R1355" t="s">
        <v>298</v>
      </c>
      <c r="S1355" s="18">
        <v>114.5302958864</v>
      </c>
      <c r="T1355" t="s">
        <v>311</v>
      </c>
      <c r="U1355" t="s">
        <v>130</v>
      </c>
      <c r="V1355" t="s">
        <v>312</v>
      </c>
      <c r="W1355" s="18">
        <v>100.8166438775</v>
      </c>
      <c r="X1355" t="s">
        <v>64</v>
      </c>
      <c r="Y1355" t="s">
        <v>313</v>
      </c>
      <c r="Z1355" t="s">
        <v>314</v>
      </c>
      <c r="AA1355" s="18">
        <v>0.96799348299999999</v>
      </c>
      <c r="AB1355" t="s">
        <v>300</v>
      </c>
      <c r="AC1355" t="s">
        <v>301</v>
      </c>
      <c r="AD1355" t="s">
        <v>302</v>
      </c>
      <c r="AE1355" s="18">
        <v>0.6111477958</v>
      </c>
      <c r="AF1355" t="s">
        <v>7956</v>
      </c>
      <c r="AG1355" t="s">
        <v>301</v>
      </c>
      <c r="AH1355" t="s">
        <v>7957</v>
      </c>
      <c r="AI1355" s="18">
        <v>0.1357959993</v>
      </c>
      <c r="AJ1355" t="s">
        <v>7958</v>
      </c>
      <c r="AK1355" t="s">
        <v>301</v>
      </c>
      <c r="AL1355" t="s">
        <v>7959</v>
      </c>
      <c r="AM1355" t="s">
        <v>7958</v>
      </c>
      <c r="AN1355" t="s">
        <v>301</v>
      </c>
      <c r="AO1355" t="s">
        <v>7959</v>
      </c>
      <c r="AP1355" s="18">
        <v>0.1357959993</v>
      </c>
      <c r="AQ1355" t="s">
        <v>123</v>
      </c>
      <c r="AR1355" t="b">
        <f>ISNUMBER(SEARCH('Consulta Por Puntos Baloto'!$E$5,B1355,1))</f>
        <v>0</v>
      </c>
      <c r="AS1355">
        <f t="shared" si="42"/>
        <v>35</v>
      </c>
      <c r="AT1355" t="str">
        <f t="shared" si="43"/>
        <v>Punto red</v>
      </c>
    </row>
    <row r="1356" spans="1:46">
      <c r="A1356" t="s">
        <v>7960</v>
      </c>
      <c r="B1356" t="s">
        <v>7961</v>
      </c>
      <c r="C1356" s="18">
        <v>2.4986595909</v>
      </c>
      <c r="D1356" t="s">
        <v>1519</v>
      </c>
      <c r="E1356" t="s">
        <v>1520</v>
      </c>
      <c r="F1356" t="s">
        <v>1521</v>
      </c>
      <c r="G1356" s="18">
        <v>2.0023070180999998</v>
      </c>
      <c r="H1356" t="s">
        <v>64</v>
      </c>
      <c r="I1356" t="s">
        <v>471</v>
      </c>
      <c r="J1356" t="s">
        <v>1453</v>
      </c>
      <c r="K1356" s="18">
        <v>2.0338843787999998</v>
      </c>
      <c r="L1356" t="s">
        <v>64</v>
      </c>
      <c r="M1356" t="s">
        <v>471</v>
      </c>
      <c r="N1356" t="s">
        <v>1453</v>
      </c>
      <c r="O1356" s="18">
        <v>6.6240243168999999</v>
      </c>
      <c r="P1356" t="s">
        <v>467</v>
      </c>
      <c r="Q1356" t="s">
        <v>134</v>
      </c>
      <c r="R1356" t="s">
        <v>468</v>
      </c>
      <c r="S1356" s="18">
        <v>9.8564471034000007</v>
      </c>
      <c r="T1356" t="s">
        <v>469</v>
      </c>
      <c r="U1356" t="s">
        <v>130</v>
      </c>
      <c r="V1356" t="s">
        <v>470</v>
      </c>
      <c r="W1356" s="18">
        <v>4.1036850512000003</v>
      </c>
      <c r="X1356" t="s">
        <v>64</v>
      </c>
      <c r="Y1356" t="s">
        <v>471</v>
      </c>
      <c r="Z1356" t="s">
        <v>472</v>
      </c>
      <c r="AA1356" s="18">
        <v>7.6195689614999997</v>
      </c>
      <c r="AB1356" s="19" t="s">
        <v>473</v>
      </c>
      <c r="AC1356" t="s">
        <v>128</v>
      </c>
      <c r="AD1356" t="s">
        <v>474</v>
      </c>
      <c r="AE1356" s="18">
        <v>5.6593188999999999E-3</v>
      </c>
      <c r="AF1356" t="s">
        <v>1579</v>
      </c>
      <c r="AG1356" t="s">
        <v>1523</v>
      </c>
      <c r="AH1356" t="s">
        <v>1580</v>
      </c>
      <c r="AI1356" s="18">
        <v>0.1032702112</v>
      </c>
      <c r="AJ1356" t="s">
        <v>7962</v>
      </c>
      <c r="AK1356" t="s">
        <v>1523</v>
      </c>
      <c r="AL1356" t="s">
        <v>7963</v>
      </c>
      <c r="AM1356" t="s">
        <v>1579</v>
      </c>
      <c r="AN1356" t="s">
        <v>1523</v>
      </c>
      <c r="AO1356" t="s">
        <v>1580</v>
      </c>
      <c r="AP1356" s="18">
        <v>5.6593188999999999E-3</v>
      </c>
      <c r="AQ1356" t="s">
        <v>123</v>
      </c>
      <c r="AR1356" t="b">
        <f>ISNUMBER(SEARCH('Consulta Por Puntos Baloto'!$E$5,B1356,1))</f>
        <v>0</v>
      </c>
      <c r="AS1356">
        <f t="shared" si="42"/>
        <v>31</v>
      </c>
      <c r="AT1356" t="str">
        <f t="shared" si="43"/>
        <v>Punto pago</v>
      </c>
    </row>
    <row r="1357" spans="1:46">
      <c r="A1357" t="s">
        <v>7964</v>
      </c>
      <c r="B1357" t="s">
        <v>7965</v>
      </c>
      <c r="C1357" s="18">
        <v>0.24484627070000001</v>
      </c>
      <c r="D1357" t="s">
        <v>3382</v>
      </c>
      <c r="E1357" t="s">
        <v>3383</v>
      </c>
      <c r="F1357" t="s">
        <v>3384</v>
      </c>
      <c r="G1357" s="18">
        <v>36.772832061199999</v>
      </c>
      <c r="H1357" t="s">
        <v>64</v>
      </c>
      <c r="I1357" t="s">
        <v>2638</v>
      </c>
      <c r="J1357" t="s">
        <v>2639</v>
      </c>
      <c r="K1357" s="18">
        <v>36.772832061199999</v>
      </c>
      <c r="L1357" t="s">
        <v>64</v>
      </c>
      <c r="M1357" t="s">
        <v>2638</v>
      </c>
      <c r="N1357" t="s">
        <v>2639</v>
      </c>
      <c r="O1357" s="18">
        <v>66.701952904600006</v>
      </c>
      <c r="P1357" t="s">
        <v>2625</v>
      </c>
      <c r="Q1357" t="s">
        <v>134</v>
      </c>
      <c r="R1357" t="s">
        <v>2626</v>
      </c>
      <c r="S1357" s="18">
        <v>65.329091591099996</v>
      </c>
      <c r="T1357" t="s">
        <v>311</v>
      </c>
      <c r="U1357" t="s">
        <v>130</v>
      </c>
      <c r="V1357" t="s">
        <v>312</v>
      </c>
      <c r="W1357" s="18">
        <v>49.067958576999999</v>
      </c>
      <c r="X1357" t="s">
        <v>64</v>
      </c>
      <c r="Y1357" t="s">
        <v>313</v>
      </c>
      <c r="Z1357" t="s">
        <v>314</v>
      </c>
      <c r="AA1357" s="18">
        <v>55.624459920699998</v>
      </c>
      <c r="AB1357" t="s">
        <v>300</v>
      </c>
      <c r="AC1357" t="s">
        <v>301</v>
      </c>
      <c r="AD1357" t="s">
        <v>302</v>
      </c>
      <c r="AE1357" s="18">
        <v>0.2097341569</v>
      </c>
      <c r="AF1357" t="s">
        <v>3385</v>
      </c>
      <c r="AG1357" t="s">
        <v>3383</v>
      </c>
      <c r="AH1357" t="s">
        <v>3386</v>
      </c>
      <c r="AI1357" s="18">
        <v>3.71923849E-2</v>
      </c>
      <c r="AJ1357" t="s">
        <v>7966</v>
      </c>
      <c r="AK1357" t="s">
        <v>3383</v>
      </c>
      <c r="AL1357" t="s">
        <v>7967</v>
      </c>
      <c r="AM1357" t="s">
        <v>7966</v>
      </c>
      <c r="AN1357" t="s">
        <v>3383</v>
      </c>
      <c r="AO1357" t="s">
        <v>7967</v>
      </c>
      <c r="AP1357" s="18">
        <v>3.71923849E-2</v>
      </c>
      <c r="AQ1357" t="s">
        <v>123</v>
      </c>
      <c r="AR1357" t="b">
        <f>ISNUMBER(SEARCH('Consulta Por Puntos Baloto'!$E$5,B1357,1))</f>
        <v>0</v>
      </c>
      <c r="AS1357">
        <f t="shared" si="42"/>
        <v>35</v>
      </c>
      <c r="AT1357" t="str">
        <f t="shared" si="43"/>
        <v>Punto red</v>
      </c>
    </row>
    <row r="1358" spans="1:46">
      <c r="A1358" t="s">
        <v>7968</v>
      </c>
      <c r="B1358" t="s">
        <v>7969</v>
      </c>
      <c r="C1358" s="18">
        <v>3.5283396487999998</v>
      </c>
      <c r="D1358" t="s">
        <v>127</v>
      </c>
      <c r="E1358" t="s">
        <v>128</v>
      </c>
      <c r="F1358" t="s">
        <v>129</v>
      </c>
      <c r="G1358" s="18">
        <v>0.9499525365</v>
      </c>
      <c r="H1358" t="s">
        <v>64</v>
      </c>
      <c r="I1358" t="s">
        <v>130</v>
      </c>
      <c r="J1358" t="s">
        <v>1041</v>
      </c>
      <c r="K1358" s="18">
        <v>3.7594275739</v>
      </c>
      <c r="L1358" t="s">
        <v>64</v>
      </c>
      <c r="M1358" t="s">
        <v>130</v>
      </c>
      <c r="N1358" t="s">
        <v>370</v>
      </c>
      <c r="O1358" s="18">
        <v>2.9550988026999998</v>
      </c>
      <c r="P1358" t="s">
        <v>133</v>
      </c>
      <c r="Q1358" t="s">
        <v>134</v>
      </c>
      <c r="R1358" t="s">
        <v>135</v>
      </c>
      <c r="S1358" s="18">
        <v>3.4867410812999999</v>
      </c>
      <c r="T1358" t="s">
        <v>371</v>
      </c>
      <c r="U1358" t="s">
        <v>130</v>
      </c>
      <c r="V1358" t="s">
        <v>372</v>
      </c>
      <c r="W1358" s="18">
        <v>2.1062740014000001</v>
      </c>
      <c r="X1358" t="s">
        <v>64</v>
      </c>
      <c r="Y1358" t="s">
        <v>130</v>
      </c>
      <c r="Z1358" t="s">
        <v>373</v>
      </c>
      <c r="AA1358" s="18">
        <v>2.6868245383999998</v>
      </c>
      <c r="AB1358" s="19" t="s">
        <v>963</v>
      </c>
      <c r="AC1358" t="s">
        <v>128</v>
      </c>
      <c r="AD1358" t="s">
        <v>964</v>
      </c>
      <c r="AE1358" s="18">
        <v>0.1197724517</v>
      </c>
      <c r="AF1358" t="s">
        <v>7970</v>
      </c>
      <c r="AG1358" t="s">
        <v>143</v>
      </c>
      <c r="AH1358" t="s">
        <v>7971</v>
      </c>
      <c r="AI1358" s="18">
        <v>5.5318716699999999E-2</v>
      </c>
      <c r="AJ1358" t="s">
        <v>7972</v>
      </c>
      <c r="AK1358" t="s">
        <v>134</v>
      </c>
      <c r="AL1358" t="s">
        <v>7973</v>
      </c>
      <c r="AM1358" t="s">
        <v>7972</v>
      </c>
      <c r="AN1358" t="s">
        <v>134</v>
      </c>
      <c r="AO1358" t="s">
        <v>7973</v>
      </c>
      <c r="AP1358" s="18">
        <v>5.5318716699999999E-2</v>
      </c>
      <c r="AQ1358" t="s">
        <v>123</v>
      </c>
      <c r="AR1358" t="b">
        <f>ISNUMBER(SEARCH('Consulta Por Puntos Baloto'!$E$5,B1358,1))</f>
        <v>0</v>
      </c>
      <c r="AS1358">
        <f t="shared" si="42"/>
        <v>35</v>
      </c>
      <c r="AT1358" t="str">
        <f t="shared" si="43"/>
        <v>Punto red</v>
      </c>
    </row>
    <row r="1359" spans="1:46">
      <c r="A1359" t="s">
        <v>7974</v>
      </c>
      <c r="B1359" t="s">
        <v>7975</v>
      </c>
      <c r="C1359" s="18">
        <v>0.67665229589999998</v>
      </c>
      <c r="D1359" t="s">
        <v>4512</v>
      </c>
      <c r="E1359" t="s">
        <v>297</v>
      </c>
      <c r="F1359" t="s">
        <v>4513</v>
      </c>
      <c r="G1359" s="18">
        <v>17.589705033600001</v>
      </c>
      <c r="H1359" t="s">
        <v>64</v>
      </c>
      <c r="I1359" t="s">
        <v>4514</v>
      </c>
      <c r="J1359" t="s">
        <v>4515</v>
      </c>
      <c r="K1359" s="18">
        <v>17.589705033600001</v>
      </c>
      <c r="L1359" t="s">
        <v>64</v>
      </c>
      <c r="M1359" t="s">
        <v>4514</v>
      </c>
      <c r="N1359" t="s">
        <v>4515</v>
      </c>
      <c r="O1359" s="18">
        <v>0.7968816514</v>
      </c>
      <c r="P1359" t="s">
        <v>296</v>
      </c>
      <c r="Q1359" t="s">
        <v>297</v>
      </c>
      <c r="R1359" t="s">
        <v>298</v>
      </c>
      <c r="S1359" s="18">
        <v>143.2019996704</v>
      </c>
      <c r="T1359" t="s">
        <v>85</v>
      </c>
      <c r="U1359" t="s">
        <v>86</v>
      </c>
      <c r="V1359" t="s">
        <v>87</v>
      </c>
      <c r="W1359" s="18">
        <v>89.653359214800005</v>
      </c>
      <c r="X1359" t="s">
        <v>64</v>
      </c>
      <c r="Y1359" t="s">
        <v>4519</v>
      </c>
      <c r="Z1359" t="s">
        <v>4520</v>
      </c>
      <c r="AA1359" s="18">
        <v>49.194273067300003</v>
      </c>
      <c r="AB1359" t="s">
        <v>300</v>
      </c>
      <c r="AC1359" t="s">
        <v>301</v>
      </c>
      <c r="AD1359" t="s">
        <v>302</v>
      </c>
      <c r="AE1359" s="18">
        <v>1.5612291722</v>
      </c>
      <c r="AF1359" t="s">
        <v>7976</v>
      </c>
      <c r="AG1359" t="s">
        <v>297</v>
      </c>
      <c r="AH1359" t="s">
        <v>7977</v>
      </c>
      <c r="AI1359" s="18">
        <v>0.11042073199999999</v>
      </c>
      <c r="AJ1359" t="s">
        <v>7978</v>
      </c>
      <c r="AK1359" t="s">
        <v>297</v>
      </c>
      <c r="AL1359" t="s">
        <v>7979</v>
      </c>
      <c r="AM1359" t="s">
        <v>7978</v>
      </c>
      <c r="AN1359" t="s">
        <v>297</v>
      </c>
      <c r="AO1359" t="s">
        <v>7979</v>
      </c>
      <c r="AP1359" s="18">
        <v>0.11042073199999999</v>
      </c>
      <c r="AQ1359" t="s">
        <v>123</v>
      </c>
      <c r="AR1359" t="b">
        <f>ISNUMBER(SEARCH('Consulta Por Puntos Baloto'!$E$5,B1359,1))</f>
        <v>0</v>
      </c>
      <c r="AS1359">
        <f t="shared" si="42"/>
        <v>35</v>
      </c>
      <c r="AT1359" t="str">
        <f t="shared" si="43"/>
        <v>Punto red</v>
      </c>
    </row>
    <row r="1360" spans="1:46">
      <c r="A1360" t="s">
        <v>7980</v>
      </c>
      <c r="B1360" t="s">
        <v>7981</v>
      </c>
      <c r="C1360" s="18">
        <v>58.511413619599999</v>
      </c>
      <c r="D1360" t="s">
        <v>4464</v>
      </c>
      <c r="E1360" t="s">
        <v>4465</v>
      </c>
      <c r="F1360" t="s">
        <v>4466</v>
      </c>
      <c r="G1360" s="18">
        <v>85.995732953900003</v>
      </c>
      <c r="H1360" t="s">
        <v>64</v>
      </c>
      <c r="I1360" t="s">
        <v>4073</v>
      </c>
      <c r="J1360" t="s">
        <v>4074</v>
      </c>
      <c r="K1360" s="18">
        <v>100.6413261072</v>
      </c>
      <c r="L1360" t="s">
        <v>64</v>
      </c>
      <c r="M1360" t="s">
        <v>4250</v>
      </c>
      <c r="N1360" t="s">
        <v>4251</v>
      </c>
      <c r="O1360" s="18">
        <v>128.10535806050001</v>
      </c>
      <c r="P1360" t="s">
        <v>3977</v>
      </c>
      <c r="Q1360" t="s">
        <v>3972</v>
      </c>
      <c r="R1360" t="s">
        <v>3978</v>
      </c>
      <c r="S1360" s="18">
        <v>347.61185159839999</v>
      </c>
      <c r="T1360" t="s">
        <v>85</v>
      </c>
      <c r="U1360" t="s">
        <v>86</v>
      </c>
      <c r="V1360" t="s">
        <v>87</v>
      </c>
      <c r="W1360" s="18">
        <v>85.900827565499995</v>
      </c>
      <c r="X1360" t="s">
        <v>64</v>
      </c>
      <c r="Y1360" t="s">
        <v>4073</v>
      </c>
      <c r="Z1360" t="s">
        <v>4074</v>
      </c>
      <c r="AA1360" s="18">
        <v>106.472279333</v>
      </c>
      <c r="AB1360" s="19" t="s">
        <v>4269</v>
      </c>
      <c r="AC1360" t="s">
        <v>4261</v>
      </c>
      <c r="AD1360" t="s">
        <v>4270</v>
      </c>
      <c r="AE1360" s="18">
        <v>1.22104967E-2</v>
      </c>
      <c r="AF1360" t="s">
        <v>7982</v>
      </c>
      <c r="AG1360" t="s">
        <v>7983</v>
      </c>
      <c r="AH1360" t="s">
        <v>7984</v>
      </c>
      <c r="AI1360" s="18">
        <v>1.52638563E-2</v>
      </c>
      <c r="AJ1360" t="s">
        <v>7985</v>
      </c>
      <c r="AK1360" t="s">
        <v>7983</v>
      </c>
      <c r="AL1360" t="s">
        <v>7986</v>
      </c>
      <c r="AM1360" t="s">
        <v>7982</v>
      </c>
      <c r="AN1360" t="s">
        <v>7983</v>
      </c>
      <c r="AO1360" t="s">
        <v>7984</v>
      </c>
      <c r="AP1360" s="18">
        <v>1.22104967E-2</v>
      </c>
      <c r="AQ1360" t="e">
        <v>#N/A</v>
      </c>
      <c r="AR1360" t="b">
        <f>ISNUMBER(SEARCH('Consulta Por Puntos Baloto'!$E$5,B1360,1))</f>
        <v>0</v>
      </c>
      <c r="AS1360">
        <f t="shared" si="42"/>
        <v>31</v>
      </c>
      <c r="AT1360" t="str">
        <f t="shared" si="43"/>
        <v>Punto pago</v>
      </c>
    </row>
    <row r="1361" spans="1:46">
      <c r="A1361" t="s">
        <v>7987</v>
      </c>
      <c r="B1361" t="s">
        <v>7988</v>
      </c>
      <c r="C1361" s="18">
        <v>1.1436554469</v>
      </c>
      <c r="D1361" t="s">
        <v>786</v>
      </c>
      <c r="E1361" t="s">
        <v>128</v>
      </c>
      <c r="F1361" t="s">
        <v>787</v>
      </c>
      <c r="G1361" s="18">
        <v>0.86647974110000003</v>
      </c>
      <c r="H1361" t="s">
        <v>64</v>
      </c>
      <c r="I1361" t="s">
        <v>130</v>
      </c>
      <c r="J1361" t="s">
        <v>790</v>
      </c>
      <c r="K1361" s="18">
        <v>2.3175112261000002</v>
      </c>
      <c r="L1361" t="s">
        <v>64</v>
      </c>
      <c r="M1361" t="s">
        <v>130</v>
      </c>
      <c r="N1361" t="s">
        <v>789</v>
      </c>
      <c r="O1361" s="18">
        <v>2.0655625804</v>
      </c>
      <c r="P1361" t="s">
        <v>207</v>
      </c>
      <c r="Q1361" t="s">
        <v>134</v>
      </c>
      <c r="R1361" t="s">
        <v>208</v>
      </c>
      <c r="S1361" s="18">
        <v>1.1466915334000001</v>
      </c>
      <c r="T1361" t="s">
        <v>675</v>
      </c>
      <c r="U1361" t="s">
        <v>130</v>
      </c>
      <c r="V1361" t="s">
        <v>676</v>
      </c>
      <c r="W1361" s="18">
        <v>0.86647974110000003</v>
      </c>
      <c r="X1361" t="s">
        <v>64</v>
      </c>
      <c r="Y1361" t="s">
        <v>130</v>
      </c>
      <c r="Z1361" t="s">
        <v>790</v>
      </c>
      <c r="AA1361" s="18">
        <v>1.1466915334000001</v>
      </c>
      <c r="AB1361" t="s">
        <v>791</v>
      </c>
      <c r="AC1361" t="s">
        <v>128</v>
      </c>
      <c r="AD1361" t="s">
        <v>792</v>
      </c>
      <c r="AE1361" s="18">
        <v>0.2469292371</v>
      </c>
      <c r="AF1361" t="s">
        <v>6629</v>
      </c>
      <c r="AG1361" t="s">
        <v>143</v>
      </c>
      <c r="AH1361" t="s">
        <v>6630</v>
      </c>
      <c r="AI1361" s="18">
        <v>6.5575228799999996E-2</v>
      </c>
      <c r="AJ1361" t="s">
        <v>6631</v>
      </c>
      <c r="AK1361" t="s">
        <v>134</v>
      </c>
      <c r="AL1361" t="s">
        <v>6632</v>
      </c>
      <c r="AM1361" t="s">
        <v>6631</v>
      </c>
      <c r="AN1361" t="s">
        <v>134</v>
      </c>
      <c r="AO1361" t="s">
        <v>6632</v>
      </c>
      <c r="AP1361" s="18">
        <v>6.5575228799999996E-2</v>
      </c>
      <c r="AQ1361" t="s">
        <v>123</v>
      </c>
      <c r="AR1361" t="b">
        <f>ISNUMBER(SEARCH('Consulta Por Puntos Baloto'!$E$5,B1361,1))</f>
        <v>0</v>
      </c>
      <c r="AS1361">
        <f t="shared" si="42"/>
        <v>35</v>
      </c>
      <c r="AT1361" t="str">
        <f t="shared" si="43"/>
        <v>Punto red</v>
      </c>
    </row>
    <row r="1362" spans="1:46">
      <c r="A1362" t="s">
        <v>7989</v>
      </c>
      <c r="B1362" t="s">
        <v>7990</v>
      </c>
      <c r="C1362" s="18">
        <v>3.6480732869999999</v>
      </c>
      <c r="D1362" t="s">
        <v>4084</v>
      </c>
      <c r="E1362" t="s">
        <v>4053</v>
      </c>
      <c r="F1362" t="s">
        <v>4085</v>
      </c>
      <c r="G1362" s="18">
        <v>4.6295306423999998</v>
      </c>
      <c r="H1362" t="s">
        <v>64</v>
      </c>
      <c r="I1362" t="s">
        <v>223</v>
      </c>
      <c r="J1362" t="s">
        <v>5327</v>
      </c>
      <c r="K1362" s="18">
        <v>5.6570726652000003</v>
      </c>
      <c r="L1362" t="s">
        <v>64</v>
      </c>
      <c r="M1362" t="s">
        <v>223</v>
      </c>
      <c r="N1362" t="s">
        <v>4070</v>
      </c>
      <c r="O1362" s="18">
        <v>1.7705740431999999</v>
      </c>
      <c r="P1362" t="s">
        <v>4052</v>
      </c>
      <c r="Q1362" t="s">
        <v>4053</v>
      </c>
      <c r="R1362" t="s">
        <v>4054</v>
      </c>
      <c r="S1362" s="18">
        <v>14.2919228198</v>
      </c>
      <c r="T1362" t="s">
        <v>227</v>
      </c>
      <c r="U1362" t="s">
        <v>228</v>
      </c>
      <c r="V1362" t="s">
        <v>229</v>
      </c>
      <c r="W1362" s="18">
        <v>4.6789500283000001</v>
      </c>
      <c r="X1362" t="s">
        <v>64</v>
      </c>
      <c r="Y1362" t="s">
        <v>4055</v>
      </c>
      <c r="Z1362" t="s">
        <v>4056</v>
      </c>
      <c r="AA1362" s="18">
        <v>4.9533114179000002</v>
      </c>
      <c r="AB1362" t="s">
        <v>4088</v>
      </c>
      <c r="AC1362" t="s">
        <v>220</v>
      </c>
      <c r="AD1362" t="s">
        <v>4089</v>
      </c>
      <c r="AE1362" s="18">
        <v>0.2524937672</v>
      </c>
      <c r="AF1362" t="s">
        <v>7991</v>
      </c>
      <c r="AG1362" t="s">
        <v>220</v>
      </c>
      <c r="AH1362" t="s">
        <v>7992</v>
      </c>
      <c r="AI1362" s="18">
        <v>0.46834774239999999</v>
      </c>
      <c r="AJ1362" t="s">
        <v>7993</v>
      </c>
      <c r="AK1362" t="s">
        <v>220</v>
      </c>
      <c r="AL1362" t="s">
        <v>7994</v>
      </c>
      <c r="AM1362" t="s">
        <v>7991</v>
      </c>
      <c r="AN1362" t="s">
        <v>220</v>
      </c>
      <c r="AO1362" t="s">
        <v>7992</v>
      </c>
      <c r="AP1362" s="18">
        <v>0.2524937672</v>
      </c>
      <c r="AQ1362" t="s">
        <v>123</v>
      </c>
      <c r="AR1362" t="b">
        <f>ISNUMBER(SEARCH('Consulta Por Puntos Baloto'!$E$5,B1362,1))</f>
        <v>0</v>
      </c>
      <c r="AS1362">
        <f t="shared" si="42"/>
        <v>31</v>
      </c>
      <c r="AT1362" t="str">
        <f t="shared" si="43"/>
        <v>Punto pago</v>
      </c>
    </row>
    <row r="1363" spans="1:46">
      <c r="A1363" t="s">
        <v>7995</v>
      </c>
      <c r="B1363" t="s">
        <v>7996</v>
      </c>
      <c r="C1363" s="18">
        <v>3.3546008990999998</v>
      </c>
      <c r="D1363" t="s">
        <v>169</v>
      </c>
      <c r="E1363" t="s">
        <v>128</v>
      </c>
      <c r="F1363" t="s">
        <v>170</v>
      </c>
      <c r="G1363" s="18">
        <v>0.1307552679</v>
      </c>
      <c r="H1363" t="s">
        <v>64</v>
      </c>
      <c r="I1363" t="s">
        <v>130</v>
      </c>
      <c r="J1363" t="s">
        <v>7997</v>
      </c>
      <c r="K1363" s="18">
        <v>2.1435313611</v>
      </c>
      <c r="L1363" t="s">
        <v>64</v>
      </c>
      <c r="M1363" t="s">
        <v>130</v>
      </c>
      <c r="N1363" t="s">
        <v>804</v>
      </c>
      <c r="O1363" s="18">
        <v>0.25069683009999999</v>
      </c>
      <c r="P1363" t="s">
        <v>805</v>
      </c>
      <c r="Q1363" t="s">
        <v>134</v>
      </c>
      <c r="R1363" t="s">
        <v>806</v>
      </c>
      <c r="S1363" s="18">
        <v>3.4672841212000001</v>
      </c>
      <c r="T1363" t="s">
        <v>1086</v>
      </c>
      <c r="U1363" t="s">
        <v>130</v>
      </c>
      <c r="V1363" t="s">
        <v>1087</v>
      </c>
      <c r="W1363" s="18">
        <v>0.1384601701</v>
      </c>
      <c r="X1363" t="s">
        <v>2720</v>
      </c>
      <c r="Y1363" t="s">
        <v>130</v>
      </c>
      <c r="Z1363" t="s">
        <v>2721</v>
      </c>
      <c r="AA1363" s="18">
        <v>0.25069683009999999</v>
      </c>
      <c r="AB1363" t="s">
        <v>2722</v>
      </c>
      <c r="AC1363" t="s">
        <v>128</v>
      </c>
      <c r="AD1363" t="s">
        <v>2723</v>
      </c>
      <c r="AE1363" s="18">
        <v>0.70615357860000005</v>
      </c>
      <c r="AF1363" t="s">
        <v>5073</v>
      </c>
      <c r="AG1363" t="s">
        <v>143</v>
      </c>
      <c r="AH1363" t="s">
        <v>5074</v>
      </c>
      <c r="AI1363" s="18">
        <v>0.28091988140000002</v>
      </c>
      <c r="AJ1363" t="s">
        <v>349</v>
      </c>
      <c r="AK1363" t="s">
        <v>134</v>
      </c>
      <c r="AL1363" t="s">
        <v>5075</v>
      </c>
      <c r="AM1363" t="s">
        <v>64</v>
      </c>
      <c r="AN1363" t="s">
        <v>130</v>
      </c>
      <c r="AO1363" t="s">
        <v>7997</v>
      </c>
      <c r="AP1363" s="18">
        <v>0.1307552679</v>
      </c>
      <c r="AQ1363" t="s">
        <v>123</v>
      </c>
      <c r="AR1363" t="b">
        <f>ISNUMBER(SEARCH('Consulta Por Puntos Baloto'!$E$5,B1363,1))</f>
        <v>0</v>
      </c>
      <c r="AS1363">
        <f t="shared" si="42"/>
        <v>7</v>
      </c>
      <c r="AT1363" t="str">
        <f t="shared" si="43"/>
        <v>Cajero automático</v>
      </c>
    </row>
    <row r="1364" spans="1:46">
      <c r="A1364" t="s">
        <v>7998</v>
      </c>
      <c r="B1364" t="s">
        <v>7999</v>
      </c>
      <c r="C1364" s="18">
        <v>3.1353140873999998</v>
      </c>
      <c r="D1364" t="s">
        <v>1001</v>
      </c>
      <c r="E1364" t="s">
        <v>128</v>
      </c>
      <c r="F1364" t="s">
        <v>1002</v>
      </c>
      <c r="G1364" s="18">
        <v>0.30215193019999997</v>
      </c>
      <c r="H1364" t="s">
        <v>64</v>
      </c>
      <c r="I1364" t="s">
        <v>130</v>
      </c>
      <c r="J1364" t="s">
        <v>672</v>
      </c>
      <c r="K1364" s="18">
        <v>0.30215193019999997</v>
      </c>
      <c r="L1364" t="s">
        <v>64</v>
      </c>
      <c r="M1364" t="s">
        <v>130</v>
      </c>
      <c r="N1364" t="s">
        <v>672</v>
      </c>
      <c r="O1364" s="18">
        <v>2.1093093424</v>
      </c>
      <c r="P1364" t="s">
        <v>699</v>
      </c>
      <c r="Q1364" t="s">
        <v>134</v>
      </c>
      <c r="R1364" t="s">
        <v>700</v>
      </c>
      <c r="S1364" s="18">
        <v>3.2402752018999998</v>
      </c>
      <c r="T1364" t="s">
        <v>496</v>
      </c>
      <c r="U1364" t="s">
        <v>130</v>
      </c>
      <c r="V1364" t="s">
        <v>497</v>
      </c>
      <c r="W1364" s="18">
        <v>2.5201214889000001</v>
      </c>
      <c r="X1364" t="s">
        <v>64</v>
      </c>
      <c r="Y1364" t="s">
        <v>130</v>
      </c>
      <c r="Z1364" t="s">
        <v>590</v>
      </c>
      <c r="AA1364" s="18">
        <v>0.95718319659999995</v>
      </c>
      <c r="AB1364" t="s">
        <v>691</v>
      </c>
      <c r="AC1364" t="s">
        <v>128</v>
      </c>
      <c r="AD1364" t="s">
        <v>692</v>
      </c>
      <c r="AE1364" s="18">
        <v>0.41307597740000002</v>
      </c>
      <c r="AF1364" t="s">
        <v>8000</v>
      </c>
      <c r="AG1364" t="s">
        <v>143</v>
      </c>
      <c r="AH1364" t="s">
        <v>8001</v>
      </c>
      <c r="AI1364" s="18">
        <v>0.62004368580000002</v>
      </c>
      <c r="AJ1364" t="s">
        <v>2800</v>
      </c>
      <c r="AK1364" t="s">
        <v>134</v>
      </c>
      <c r="AL1364" t="s">
        <v>2801</v>
      </c>
      <c r="AM1364" t="s">
        <v>64</v>
      </c>
      <c r="AN1364" t="s">
        <v>130</v>
      </c>
      <c r="AO1364" t="s">
        <v>672</v>
      </c>
      <c r="AP1364" s="18">
        <v>0.30215193019999997</v>
      </c>
      <c r="AQ1364" t="s">
        <v>123</v>
      </c>
      <c r="AR1364" t="b">
        <f>ISNUMBER(SEARCH('Consulta Por Puntos Baloto'!$E$5,B1364,1))</f>
        <v>0</v>
      </c>
      <c r="AS1364">
        <f t="shared" si="42"/>
        <v>7</v>
      </c>
      <c r="AT1364" t="str">
        <f t="shared" si="43"/>
        <v>Cajero automático</v>
      </c>
    </row>
    <row r="1365" spans="1:46">
      <c r="A1365" t="s">
        <v>7998</v>
      </c>
      <c r="B1365" t="s">
        <v>7999</v>
      </c>
      <c r="C1365" s="18">
        <v>3.1353140873999998</v>
      </c>
      <c r="D1365" t="s">
        <v>1001</v>
      </c>
      <c r="E1365" t="s">
        <v>128</v>
      </c>
      <c r="F1365" t="s">
        <v>1002</v>
      </c>
      <c r="G1365" s="18">
        <v>0.30215193019999997</v>
      </c>
      <c r="H1365" t="s">
        <v>64</v>
      </c>
      <c r="I1365" t="s">
        <v>130</v>
      </c>
      <c r="J1365" t="s">
        <v>672</v>
      </c>
      <c r="K1365" s="18">
        <v>0.30215193019999997</v>
      </c>
      <c r="L1365" t="s">
        <v>64</v>
      </c>
      <c r="M1365" t="s">
        <v>130</v>
      </c>
      <c r="N1365" t="s">
        <v>672</v>
      </c>
      <c r="O1365" s="18">
        <v>2.1093093424</v>
      </c>
      <c r="P1365" t="s">
        <v>699</v>
      </c>
      <c r="Q1365" t="s">
        <v>134</v>
      </c>
      <c r="R1365" t="s">
        <v>700</v>
      </c>
      <c r="S1365" s="18">
        <v>3.2402752018999998</v>
      </c>
      <c r="T1365" t="s">
        <v>496</v>
      </c>
      <c r="U1365" t="s">
        <v>130</v>
      </c>
      <c r="V1365" t="s">
        <v>497</v>
      </c>
      <c r="W1365" s="18">
        <v>2.5201214889000001</v>
      </c>
      <c r="X1365" t="s">
        <v>64</v>
      </c>
      <c r="Y1365" t="s">
        <v>130</v>
      </c>
      <c r="Z1365" t="s">
        <v>590</v>
      </c>
      <c r="AA1365" s="18">
        <v>0.95718319659999995</v>
      </c>
      <c r="AB1365" t="s">
        <v>691</v>
      </c>
      <c r="AC1365" t="s">
        <v>128</v>
      </c>
      <c r="AD1365" t="s">
        <v>692</v>
      </c>
      <c r="AE1365" s="18">
        <v>0.41307597740000002</v>
      </c>
      <c r="AF1365" t="s">
        <v>8000</v>
      </c>
      <c r="AG1365" t="s">
        <v>143</v>
      </c>
      <c r="AH1365" t="s">
        <v>8001</v>
      </c>
      <c r="AI1365" s="18">
        <v>0.62004368580000002</v>
      </c>
      <c r="AJ1365" t="s">
        <v>2800</v>
      </c>
      <c r="AK1365" t="s">
        <v>134</v>
      </c>
      <c r="AL1365" t="s">
        <v>2801</v>
      </c>
      <c r="AM1365" t="s">
        <v>64</v>
      </c>
      <c r="AN1365" t="s">
        <v>130</v>
      </c>
      <c r="AO1365" t="s">
        <v>672</v>
      </c>
      <c r="AP1365" s="18">
        <v>0.30215193019999997</v>
      </c>
      <c r="AQ1365" t="s">
        <v>123</v>
      </c>
      <c r="AR1365" t="b">
        <f>ISNUMBER(SEARCH('Consulta Por Puntos Baloto'!$E$5,B1365,1))</f>
        <v>0</v>
      </c>
      <c r="AS1365">
        <f t="shared" si="42"/>
        <v>7</v>
      </c>
      <c r="AT1365" t="str">
        <f t="shared" si="43"/>
        <v>Cajero automático</v>
      </c>
    </row>
    <row r="1366" spans="1:46">
      <c r="A1366" t="s">
        <v>8002</v>
      </c>
      <c r="B1366" t="s">
        <v>8003</v>
      </c>
      <c r="C1366" s="18">
        <v>7.5849961025999999</v>
      </c>
      <c r="D1366" t="s">
        <v>4512</v>
      </c>
      <c r="E1366" t="s">
        <v>297</v>
      </c>
      <c r="F1366" t="s">
        <v>4513</v>
      </c>
      <c r="G1366" s="18">
        <v>17.8161230521</v>
      </c>
      <c r="H1366" t="s">
        <v>64</v>
      </c>
      <c r="I1366" t="s">
        <v>4514</v>
      </c>
      <c r="J1366" t="s">
        <v>4515</v>
      </c>
      <c r="K1366" s="18">
        <v>17.8161230521</v>
      </c>
      <c r="L1366" t="s">
        <v>64</v>
      </c>
      <c r="M1366" t="s">
        <v>4514</v>
      </c>
      <c r="N1366" t="s">
        <v>4515</v>
      </c>
      <c r="O1366" s="18">
        <v>7.0899819893</v>
      </c>
      <c r="P1366" t="s">
        <v>296</v>
      </c>
      <c r="Q1366" t="s">
        <v>297</v>
      </c>
      <c r="R1366" t="s">
        <v>298</v>
      </c>
      <c r="S1366" s="18">
        <v>139.2643284813</v>
      </c>
      <c r="T1366" t="s">
        <v>85</v>
      </c>
      <c r="U1366" t="s">
        <v>86</v>
      </c>
      <c r="V1366" t="s">
        <v>87</v>
      </c>
      <c r="W1366" s="18">
        <v>87.673568914100002</v>
      </c>
      <c r="X1366" t="s">
        <v>64</v>
      </c>
      <c r="Y1366" t="s">
        <v>4519</v>
      </c>
      <c r="Z1366" t="s">
        <v>4520</v>
      </c>
      <c r="AA1366" s="18">
        <v>56.801780579499997</v>
      </c>
      <c r="AB1366" t="s">
        <v>300</v>
      </c>
      <c r="AC1366" t="s">
        <v>301</v>
      </c>
      <c r="AD1366" t="s">
        <v>302</v>
      </c>
      <c r="AE1366" s="18">
        <v>0.1199056661</v>
      </c>
      <c r="AF1366" t="s">
        <v>8004</v>
      </c>
      <c r="AG1366" t="s">
        <v>8005</v>
      </c>
      <c r="AH1366" t="s">
        <v>8006</v>
      </c>
      <c r="AI1366" s="18">
        <v>9.5903346299999997E-2</v>
      </c>
      <c r="AJ1366" t="s">
        <v>8007</v>
      </c>
      <c r="AK1366" t="s">
        <v>8005</v>
      </c>
      <c r="AL1366" t="s">
        <v>8008</v>
      </c>
      <c r="AM1366" t="s">
        <v>8007</v>
      </c>
      <c r="AN1366" t="s">
        <v>8005</v>
      </c>
      <c r="AO1366" t="s">
        <v>8008</v>
      </c>
      <c r="AP1366" s="18">
        <v>9.5903346299999997E-2</v>
      </c>
      <c r="AQ1366" t="s">
        <v>123</v>
      </c>
      <c r="AR1366" t="b">
        <f>ISNUMBER(SEARCH('Consulta Por Puntos Baloto'!$E$5,B1366,1))</f>
        <v>0</v>
      </c>
      <c r="AS1366">
        <f t="shared" si="42"/>
        <v>35</v>
      </c>
      <c r="AT1366" t="str">
        <f t="shared" si="43"/>
        <v>Punto red</v>
      </c>
    </row>
    <row r="1367" spans="1:46">
      <c r="A1367" t="s">
        <v>8009</v>
      </c>
      <c r="B1367" t="s">
        <v>8010</v>
      </c>
      <c r="C1367" s="18">
        <v>1.6997192117</v>
      </c>
      <c r="D1367" t="s">
        <v>584</v>
      </c>
      <c r="E1367" t="s">
        <v>128</v>
      </c>
      <c r="F1367" t="s">
        <v>585</v>
      </c>
      <c r="G1367" s="18">
        <v>0.94123123799999997</v>
      </c>
      <c r="H1367" t="s">
        <v>64</v>
      </c>
      <c r="I1367" t="s">
        <v>130</v>
      </c>
      <c r="J1367" t="s">
        <v>629</v>
      </c>
      <c r="K1367" s="18">
        <v>0.94562965830000001</v>
      </c>
      <c r="L1367" t="s">
        <v>64</v>
      </c>
      <c r="M1367" t="s">
        <v>130</v>
      </c>
      <c r="N1367" t="s">
        <v>629</v>
      </c>
      <c r="O1367" s="18">
        <v>3.9500226218000001</v>
      </c>
      <c r="P1367" t="s">
        <v>588</v>
      </c>
      <c r="Q1367" t="s">
        <v>134</v>
      </c>
      <c r="R1367" t="s">
        <v>589</v>
      </c>
      <c r="S1367" s="18">
        <v>1.1802231845</v>
      </c>
      <c r="T1367" t="s">
        <v>469</v>
      </c>
      <c r="U1367" t="s">
        <v>130</v>
      </c>
      <c r="V1367" t="s">
        <v>470</v>
      </c>
      <c r="W1367" s="18">
        <v>3.9867457346999999</v>
      </c>
      <c r="X1367" t="s">
        <v>64</v>
      </c>
      <c r="Y1367" t="s">
        <v>130</v>
      </c>
      <c r="Z1367" t="s">
        <v>590</v>
      </c>
      <c r="AA1367" s="18">
        <v>1.1802231845</v>
      </c>
      <c r="AB1367" t="s">
        <v>591</v>
      </c>
      <c r="AC1367" t="s">
        <v>128</v>
      </c>
      <c r="AD1367" t="s">
        <v>592</v>
      </c>
      <c r="AE1367" s="18">
        <v>0.17453328830000001</v>
      </c>
      <c r="AF1367" t="s">
        <v>8011</v>
      </c>
      <c r="AG1367" t="s">
        <v>143</v>
      </c>
      <c r="AH1367" t="s">
        <v>8012</v>
      </c>
      <c r="AI1367" s="18">
        <v>0.31952739060000002</v>
      </c>
      <c r="AJ1367" t="s">
        <v>8013</v>
      </c>
      <c r="AK1367" t="s">
        <v>134</v>
      </c>
      <c r="AL1367" t="s">
        <v>8014</v>
      </c>
      <c r="AM1367" t="s">
        <v>8011</v>
      </c>
      <c r="AN1367" t="s">
        <v>143</v>
      </c>
      <c r="AO1367" t="s">
        <v>8012</v>
      </c>
      <c r="AP1367" s="18">
        <v>0.17453328830000001</v>
      </c>
      <c r="AQ1367" t="s">
        <v>123</v>
      </c>
      <c r="AR1367" t="b">
        <f>ISNUMBER(SEARCH('Consulta Por Puntos Baloto'!$E$5,B1367,1))</f>
        <v>0</v>
      </c>
      <c r="AS1367">
        <f t="shared" si="42"/>
        <v>31</v>
      </c>
      <c r="AT1367" t="str">
        <f t="shared" si="43"/>
        <v>Punto pago</v>
      </c>
    </row>
    <row r="1368" spans="1:46">
      <c r="A1368" t="s">
        <v>8015</v>
      </c>
      <c r="B1368" t="s">
        <v>8016</v>
      </c>
      <c r="C1368" s="18">
        <v>4.3077694369000001</v>
      </c>
      <c r="D1368" t="s">
        <v>526</v>
      </c>
      <c r="E1368" t="s">
        <v>128</v>
      </c>
      <c r="F1368" t="s">
        <v>527</v>
      </c>
      <c r="G1368" s="18">
        <v>0.6152457362</v>
      </c>
      <c r="H1368" t="s">
        <v>64</v>
      </c>
      <c r="I1368" t="s">
        <v>130</v>
      </c>
      <c r="J1368" t="s">
        <v>3865</v>
      </c>
      <c r="K1368" s="18">
        <v>2.6006952118000002</v>
      </c>
      <c r="L1368" t="s">
        <v>64</v>
      </c>
      <c r="M1368" t="s">
        <v>130</v>
      </c>
      <c r="N1368" t="s">
        <v>512</v>
      </c>
      <c r="O1368" s="18">
        <v>2.1046012756999999</v>
      </c>
      <c r="P1368" t="s">
        <v>1300</v>
      </c>
      <c r="Q1368" t="s">
        <v>134</v>
      </c>
      <c r="R1368" t="s">
        <v>1301</v>
      </c>
      <c r="S1368" s="18">
        <v>3.7452507377000002</v>
      </c>
      <c r="T1368" t="s">
        <v>515</v>
      </c>
      <c r="U1368" t="s">
        <v>130</v>
      </c>
      <c r="V1368" t="s">
        <v>516</v>
      </c>
      <c r="W1368" s="18">
        <v>1.8133459951999999</v>
      </c>
      <c r="X1368" t="s">
        <v>64</v>
      </c>
      <c r="Y1368" t="s">
        <v>130</v>
      </c>
      <c r="Z1368" t="s">
        <v>532</v>
      </c>
      <c r="AA1368" s="18">
        <v>0.83268011419999999</v>
      </c>
      <c r="AB1368" t="s">
        <v>533</v>
      </c>
      <c r="AC1368" t="s">
        <v>128</v>
      </c>
      <c r="AD1368" t="s">
        <v>534</v>
      </c>
      <c r="AE1368" s="18">
        <v>6.5745743199999998E-2</v>
      </c>
      <c r="AF1368" t="s">
        <v>6489</v>
      </c>
      <c r="AG1368" t="s">
        <v>143</v>
      </c>
      <c r="AH1368" t="s">
        <v>6490</v>
      </c>
      <c r="AI1368" s="18">
        <v>6.7789523000000004E-2</v>
      </c>
      <c r="AJ1368" t="s">
        <v>6491</v>
      </c>
      <c r="AK1368" t="s">
        <v>134</v>
      </c>
      <c r="AL1368" t="s">
        <v>6492</v>
      </c>
      <c r="AM1368" t="s">
        <v>6489</v>
      </c>
      <c r="AN1368" t="s">
        <v>143</v>
      </c>
      <c r="AO1368" t="s">
        <v>6490</v>
      </c>
      <c r="AP1368" s="18">
        <v>6.5745743199999998E-2</v>
      </c>
      <c r="AQ1368" t="e">
        <v>#N/A</v>
      </c>
      <c r="AR1368" t="b">
        <f>ISNUMBER(SEARCH('Consulta Por Puntos Baloto'!$E$5,B1368,1))</f>
        <v>0</v>
      </c>
      <c r="AS1368">
        <f t="shared" si="42"/>
        <v>31</v>
      </c>
      <c r="AT1368" t="str">
        <f t="shared" si="43"/>
        <v>Punto pago</v>
      </c>
    </row>
    <row r="1369" spans="1:46">
      <c r="A1369" t="s">
        <v>8017</v>
      </c>
      <c r="B1369" t="s">
        <v>8018</v>
      </c>
      <c r="C1369" s="18">
        <v>2.8010631574999998</v>
      </c>
      <c r="D1369" t="s">
        <v>3971</v>
      </c>
      <c r="E1369" t="s">
        <v>3972</v>
      </c>
      <c r="F1369" t="s">
        <v>3973</v>
      </c>
      <c r="G1369" s="18">
        <v>2.3139280382999998</v>
      </c>
      <c r="H1369" t="s">
        <v>64</v>
      </c>
      <c r="I1369" t="s">
        <v>3974</v>
      </c>
      <c r="J1369" t="s">
        <v>3976</v>
      </c>
      <c r="K1369" s="18">
        <v>2.3128836392999998</v>
      </c>
      <c r="L1369" t="s">
        <v>64</v>
      </c>
      <c r="M1369" t="s">
        <v>3974</v>
      </c>
      <c r="N1369" t="s">
        <v>3976</v>
      </c>
      <c r="O1369" s="18">
        <v>3.1630607104999999</v>
      </c>
      <c r="P1369" t="s">
        <v>3977</v>
      </c>
      <c r="Q1369" t="s">
        <v>3972</v>
      </c>
      <c r="R1369" t="s">
        <v>3978</v>
      </c>
      <c r="S1369" s="18">
        <v>458.28152159249998</v>
      </c>
      <c r="T1369" t="s">
        <v>85</v>
      </c>
      <c r="U1369" t="s">
        <v>86</v>
      </c>
      <c r="V1369" t="s">
        <v>87</v>
      </c>
      <c r="W1369" s="18">
        <v>9.5623314694000001</v>
      </c>
      <c r="X1369" t="s">
        <v>3979</v>
      </c>
      <c r="Y1369" t="s">
        <v>3974</v>
      </c>
      <c r="Z1369" t="s">
        <v>3980</v>
      </c>
      <c r="AA1369" s="18">
        <v>5.9168134323999997</v>
      </c>
      <c r="AB1369" t="s">
        <v>3981</v>
      </c>
      <c r="AC1369" t="s">
        <v>3972</v>
      </c>
      <c r="AD1369" t="s">
        <v>3982</v>
      </c>
      <c r="AE1369" s="18">
        <v>0.4101676621</v>
      </c>
      <c r="AF1369" t="s">
        <v>8019</v>
      </c>
      <c r="AG1369" t="s">
        <v>4280</v>
      </c>
      <c r="AH1369" t="s">
        <v>8020</v>
      </c>
      <c r="AI1369" s="18">
        <v>0.18647511650000001</v>
      </c>
      <c r="AJ1369" t="s">
        <v>8021</v>
      </c>
      <c r="AK1369" t="s">
        <v>4280</v>
      </c>
      <c r="AL1369" t="s">
        <v>8022</v>
      </c>
      <c r="AM1369" t="s">
        <v>8021</v>
      </c>
      <c r="AN1369" t="s">
        <v>4280</v>
      </c>
      <c r="AO1369" t="s">
        <v>8022</v>
      </c>
      <c r="AP1369" s="18">
        <v>0.18647511650000001</v>
      </c>
      <c r="AQ1369" t="s">
        <v>123</v>
      </c>
      <c r="AR1369" t="b">
        <f>ISNUMBER(SEARCH('Consulta Por Puntos Baloto'!$E$5,B1369,1))</f>
        <v>0</v>
      </c>
      <c r="AS1369">
        <f t="shared" si="42"/>
        <v>35</v>
      </c>
      <c r="AT1369" t="str">
        <f t="shared" si="43"/>
        <v>Punto red</v>
      </c>
    </row>
    <row r="1370" spans="1:46">
      <c r="A1370" t="s">
        <v>8023</v>
      </c>
      <c r="B1370" t="s">
        <v>8024</v>
      </c>
      <c r="C1370" s="18">
        <v>1.1725316926</v>
      </c>
      <c r="D1370" t="s">
        <v>541</v>
      </c>
      <c r="E1370" t="s">
        <v>128</v>
      </c>
      <c r="F1370" t="s">
        <v>542</v>
      </c>
      <c r="G1370" s="18">
        <v>0.45733906369999999</v>
      </c>
      <c r="H1370" t="s">
        <v>205</v>
      </c>
      <c r="I1370" t="s">
        <v>130</v>
      </c>
      <c r="J1370" t="s">
        <v>206</v>
      </c>
      <c r="K1370" s="18">
        <v>0.96882630589999996</v>
      </c>
      <c r="L1370" t="s">
        <v>64</v>
      </c>
      <c r="M1370" t="s">
        <v>130</v>
      </c>
      <c r="N1370" t="s">
        <v>370</v>
      </c>
      <c r="O1370" s="18">
        <v>0.93028997489999998</v>
      </c>
      <c r="P1370" t="s">
        <v>133</v>
      </c>
      <c r="Q1370" t="s">
        <v>134</v>
      </c>
      <c r="R1370" t="s">
        <v>135</v>
      </c>
      <c r="S1370" s="18">
        <v>2.7709645465000001</v>
      </c>
      <c r="T1370" t="s">
        <v>371</v>
      </c>
      <c r="U1370" t="s">
        <v>130</v>
      </c>
      <c r="V1370" t="s">
        <v>372</v>
      </c>
      <c r="W1370" s="18">
        <v>2.9007403114999999</v>
      </c>
      <c r="X1370" t="s">
        <v>64</v>
      </c>
      <c r="Y1370" t="s">
        <v>130</v>
      </c>
      <c r="Z1370" t="s">
        <v>373</v>
      </c>
      <c r="AA1370" s="18">
        <v>1.2410877934</v>
      </c>
      <c r="AB1370" t="s">
        <v>818</v>
      </c>
      <c r="AC1370" t="s">
        <v>128</v>
      </c>
      <c r="AD1370" t="s">
        <v>819</v>
      </c>
      <c r="AE1370" s="18">
        <v>0.23915612489999999</v>
      </c>
      <c r="AF1370" t="s">
        <v>2467</v>
      </c>
      <c r="AG1370" t="s">
        <v>143</v>
      </c>
      <c r="AH1370" t="s">
        <v>2468</v>
      </c>
      <c r="AI1370" s="18">
        <v>1.4947214E-2</v>
      </c>
      <c r="AJ1370" t="s">
        <v>2469</v>
      </c>
      <c r="AK1370" t="s">
        <v>134</v>
      </c>
      <c r="AL1370" t="s">
        <v>2470</v>
      </c>
      <c r="AM1370" t="s">
        <v>2469</v>
      </c>
      <c r="AN1370" t="s">
        <v>134</v>
      </c>
      <c r="AO1370" t="s">
        <v>2470</v>
      </c>
      <c r="AP1370" s="18">
        <v>1.4947214E-2</v>
      </c>
      <c r="AQ1370" t="e">
        <v>#N/A</v>
      </c>
      <c r="AR1370" t="b">
        <f>ISNUMBER(SEARCH('Consulta Por Puntos Baloto'!$E$5,B1370,1))</f>
        <v>0</v>
      </c>
      <c r="AS1370">
        <f t="shared" si="42"/>
        <v>35</v>
      </c>
      <c r="AT1370" t="str">
        <f t="shared" si="43"/>
        <v>Punto red</v>
      </c>
    </row>
    <row r="1371" spans="1:46">
      <c r="A1371" t="s">
        <v>8025</v>
      </c>
      <c r="B1371" t="s">
        <v>8026</v>
      </c>
      <c r="C1371" s="18">
        <v>0.5333225653</v>
      </c>
      <c r="D1371" t="s">
        <v>3960</v>
      </c>
      <c r="E1371" t="s">
        <v>128</v>
      </c>
      <c r="F1371" t="s">
        <v>3961</v>
      </c>
      <c r="G1371" s="18">
        <v>0.49011220090000002</v>
      </c>
      <c r="H1371" t="s">
        <v>64</v>
      </c>
      <c r="I1371" t="s">
        <v>130</v>
      </c>
      <c r="J1371" t="s">
        <v>1427</v>
      </c>
      <c r="K1371" s="18">
        <v>0.55713106199999995</v>
      </c>
      <c r="L1371" t="s">
        <v>64</v>
      </c>
      <c r="M1371" t="s">
        <v>130</v>
      </c>
      <c r="N1371" t="s">
        <v>4367</v>
      </c>
      <c r="O1371" s="18">
        <v>0.96191724489999997</v>
      </c>
      <c r="P1371" t="s">
        <v>1425</v>
      </c>
      <c r="Q1371" t="s">
        <v>134</v>
      </c>
      <c r="R1371" t="s">
        <v>1426</v>
      </c>
      <c r="S1371" s="18">
        <v>0.87853748369999995</v>
      </c>
      <c r="T1371" t="s">
        <v>1086</v>
      </c>
      <c r="U1371" t="s">
        <v>130</v>
      </c>
      <c r="V1371" t="s">
        <v>1087</v>
      </c>
      <c r="W1371" s="18">
        <v>0.49011220090000002</v>
      </c>
      <c r="X1371" t="s">
        <v>64</v>
      </c>
      <c r="Y1371" t="s">
        <v>130</v>
      </c>
      <c r="Z1371" t="s">
        <v>1427</v>
      </c>
      <c r="AA1371" s="18">
        <v>0.66704367499999995</v>
      </c>
      <c r="AB1371" t="s">
        <v>4370</v>
      </c>
      <c r="AC1371" t="s">
        <v>128</v>
      </c>
      <c r="AD1371" t="s">
        <v>4371</v>
      </c>
      <c r="AE1371" s="18">
        <v>0.15771269809999999</v>
      </c>
      <c r="AF1371" t="s">
        <v>8027</v>
      </c>
      <c r="AG1371" t="s">
        <v>143</v>
      </c>
      <c r="AH1371" t="s">
        <v>8028</v>
      </c>
      <c r="AI1371" s="18">
        <v>0.47502468549999999</v>
      </c>
      <c r="AJ1371" t="s">
        <v>3967</v>
      </c>
      <c r="AK1371" t="s">
        <v>134</v>
      </c>
      <c r="AL1371" t="s">
        <v>3968</v>
      </c>
      <c r="AM1371" t="s">
        <v>8027</v>
      </c>
      <c r="AN1371" t="s">
        <v>143</v>
      </c>
      <c r="AO1371" t="s">
        <v>8028</v>
      </c>
      <c r="AP1371" s="18">
        <v>0.15771269809999999</v>
      </c>
      <c r="AQ1371" t="s">
        <v>123</v>
      </c>
      <c r="AR1371" t="b">
        <f>ISNUMBER(SEARCH('Consulta Por Puntos Baloto'!$E$5,B1371,1))</f>
        <v>0</v>
      </c>
      <c r="AS1371">
        <f t="shared" si="42"/>
        <v>31</v>
      </c>
      <c r="AT1371" t="str">
        <f t="shared" si="43"/>
        <v>Punto pago</v>
      </c>
    </row>
    <row r="1372" spans="1:46">
      <c r="A1372" t="s">
        <v>8029</v>
      </c>
      <c r="B1372" t="s">
        <v>8030</v>
      </c>
      <c r="C1372" s="18">
        <v>3.8797450344</v>
      </c>
      <c r="D1372" t="s">
        <v>127</v>
      </c>
      <c r="E1372" t="s">
        <v>128</v>
      </c>
      <c r="F1372" t="s">
        <v>129</v>
      </c>
      <c r="G1372" s="18">
        <v>0.2012218667</v>
      </c>
      <c r="H1372" t="s">
        <v>64</v>
      </c>
      <c r="I1372" t="s">
        <v>130</v>
      </c>
      <c r="J1372" t="s">
        <v>1041</v>
      </c>
      <c r="K1372" s="18">
        <v>3.3114887054</v>
      </c>
      <c r="L1372" t="s">
        <v>64</v>
      </c>
      <c r="M1372" t="s">
        <v>130</v>
      </c>
      <c r="N1372" t="s">
        <v>512</v>
      </c>
      <c r="O1372" s="18">
        <v>3.2852129708</v>
      </c>
      <c r="P1372" t="s">
        <v>133</v>
      </c>
      <c r="Q1372" t="s">
        <v>134</v>
      </c>
      <c r="R1372" t="s">
        <v>135</v>
      </c>
      <c r="S1372" s="18">
        <v>2.9620491319000002</v>
      </c>
      <c r="T1372" t="s">
        <v>371</v>
      </c>
      <c r="U1372" t="s">
        <v>130</v>
      </c>
      <c r="V1372" t="s">
        <v>372</v>
      </c>
      <c r="W1372" s="18">
        <v>1.4415133488</v>
      </c>
      <c r="X1372" t="s">
        <v>64</v>
      </c>
      <c r="Y1372" t="s">
        <v>130</v>
      </c>
      <c r="Z1372" t="s">
        <v>373</v>
      </c>
      <c r="AA1372" s="18">
        <v>2.2544684011</v>
      </c>
      <c r="AB1372" s="19" t="s">
        <v>963</v>
      </c>
      <c r="AC1372" t="s">
        <v>128</v>
      </c>
      <c r="AD1372" t="s">
        <v>964</v>
      </c>
      <c r="AE1372" s="18">
        <v>0.1832207032</v>
      </c>
      <c r="AF1372" t="s">
        <v>8031</v>
      </c>
      <c r="AG1372" t="s">
        <v>143</v>
      </c>
      <c r="AH1372" t="s">
        <v>8032</v>
      </c>
      <c r="AI1372" s="18">
        <v>0.13618715649999999</v>
      </c>
      <c r="AJ1372" t="s">
        <v>8033</v>
      </c>
      <c r="AK1372" t="s">
        <v>134</v>
      </c>
      <c r="AL1372" t="s">
        <v>8034</v>
      </c>
      <c r="AM1372" t="s">
        <v>8033</v>
      </c>
      <c r="AN1372" t="s">
        <v>134</v>
      </c>
      <c r="AO1372" t="s">
        <v>8034</v>
      </c>
      <c r="AP1372" s="18">
        <v>0.13618715649999999</v>
      </c>
      <c r="AQ1372" t="e">
        <v>#N/A</v>
      </c>
      <c r="AR1372" t="b">
        <f>ISNUMBER(SEARCH('Consulta Por Puntos Baloto'!$E$5,B1372,1))</f>
        <v>0</v>
      </c>
      <c r="AS1372">
        <f t="shared" si="42"/>
        <v>35</v>
      </c>
      <c r="AT1372" t="str">
        <f t="shared" si="43"/>
        <v>Punto red</v>
      </c>
    </row>
    <row r="1373" spans="1:46">
      <c r="A1373" t="s">
        <v>8035</v>
      </c>
      <c r="B1373" t="s">
        <v>8036</v>
      </c>
      <c r="C1373" s="18">
        <v>5.2426997962000002</v>
      </c>
      <c r="D1373" t="s">
        <v>508</v>
      </c>
      <c r="E1373" t="s">
        <v>509</v>
      </c>
      <c r="F1373" t="s">
        <v>510</v>
      </c>
      <c r="G1373" s="18">
        <v>0.5719632375</v>
      </c>
      <c r="H1373" t="s">
        <v>515</v>
      </c>
      <c r="I1373" t="s">
        <v>130</v>
      </c>
      <c r="J1373" t="s">
        <v>516</v>
      </c>
      <c r="K1373" s="18">
        <v>3.8183062532999998</v>
      </c>
      <c r="L1373" t="s">
        <v>64</v>
      </c>
      <c r="M1373" t="s">
        <v>112</v>
      </c>
      <c r="N1373" t="s">
        <v>721</v>
      </c>
      <c r="O1373" s="18">
        <v>2.8184123797999998</v>
      </c>
      <c r="P1373" t="s">
        <v>530</v>
      </c>
      <c r="Q1373" t="s">
        <v>134</v>
      </c>
      <c r="R1373" t="s">
        <v>531</v>
      </c>
      <c r="S1373" s="18">
        <v>0.5719632375</v>
      </c>
      <c r="T1373" t="s">
        <v>515</v>
      </c>
      <c r="U1373" t="s">
        <v>130</v>
      </c>
      <c r="V1373" t="s">
        <v>516</v>
      </c>
      <c r="W1373" s="18">
        <v>4.0218328673999997</v>
      </c>
      <c r="X1373" t="s">
        <v>64</v>
      </c>
      <c r="Y1373" t="s">
        <v>130</v>
      </c>
      <c r="Z1373" t="s">
        <v>517</v>
      </c>
      <c r="AA1373" s="18">
        <v>0.5719632375</v>
      </c>
      <c r="AB1373" t="s">
        <v>518</v>
      </c>
      <c r="AC1373" t="s">
        <v>128</v>
      </c>
      <c r="AD1373" t="s">
        <v>519</v>
      </c>
      <c r="AE1373" s="18">
        <v>3.6377994800000001E-2</v>
      </c>
      <c r="AF1373" t="s">
        <v>2162</v>
      </c>
      <c r="AG1373" t="s">
        <v>143</v>
      </c>
      <c r="AH1373" t="s">
        <v>8037</v>
      </c>
      <c r="AI1373" s="18">
        <v>2.6580184100000001E-2</v>
      </c>
      <c r="AJ1373" t="s">
        <v>8038</v>
      </c>
      <c r="AK1373" t="s">
        <v>134</v>
      </c>
      <c r="AL1373" t="s">
        <v>8039</v>
      </c>
      <c r="AM1373" t="s">
        <v>8038</v>
      </c>
      <c r="AN1373" t="s">
        <v>134</v>
      </c>
      <c r="AO1373" t="s">
        <v>8039</v>
      </c>
      <c r="AP1373" s="18">
        <v>2.6580184100000001E-2</v>
      </c>
      <c r="AQ1373" t="s">
        <v>123</v>
      </c>
      <c r="AR1373" t="b">
        <f>ISNUMBER(SEARCH('Consulta Por Puntos Baloto'!$E$5,B1373,1))</f>
        <v>0</v>
      </c>
      <c r="AS1373">
        <f t="shared" si="42"/>
        <v>35</v>
      </c>
      <c r="AT1373" t="str">
        <f t="shared" si="43"/>
        <v>Punto red</v>
      </c>
    </row>
    <row r="1374" spans="1:46">
      <c r="A1374" t="s">
        <v>8040</v>
      </c>
      <c r="B1374" t="s">
        <v>8041</v>
      </c>
      <c r="C1374" s="18">
        <v>20.911791365300001</v>
      </c>
      <c r="D1374" t="s">
        <v>1689</v>
      </c>
      <c r="E1374" t="s">
        <v>1690</v>
      </c>
      <c r="F1374" t="s">
        <v>1691</v>
      </c>
      <c r="G1374" s="18">
        <v>20.961741944900002</v>
      </c>
      <c r="H1374" t="s">
        <v>64</v>
      </c>
      <c r="I1374" t="s">
        <v>114</v>
      </c>
      <c r="J1374" t="s">
        <v>1692</v>
      </c>
      <c r="K1374" s="18">
        <v>51.0114731181</v>
      </c>
      <c r="L1374" t="s">
        <v>64</v>
      </c>
      <c r="M1374" t="s">
        <v>130</v>
      </c>
      <c r="N1374" t="s">
        <v>132</v>
      </c>
      <c r="O1374" s="18">
        <v>50.295834304800003</v>
      </c>
      <c r="P1374" t="s">
        <v>133</v>
      </c>
      <c r="Q1374" t="s">
        <v>134</v>
      </c>
      <c r="R1374" t="s">
        <v>135</v>
      </c>
      <c r="S1374" s="18">
        <v>52.043323047999998</v>
      </c>
      <c r="T1374" t="s">
        <v>136</v>
      </c>
      <c r="U1374" t="s">
        <v>130</v>
      </c>
      <c r="V1374" t="s">
        <v>137</v>
      </c>
      <c r="W1374" s="18">
        <v>21.318951178999999</v>
      </c>
      <c r="X1374" t="s">
        <v>64</v>
      </c>
      <c r="Y1374" t="s">
        <v>114</v>
      </c>
      <c r="Z1374" t="s">
        <v>1693</v>
      </c>
      <c r="AA1374" s="18">
        <v>20.973393650999999</v>
      </c>
      <c r="AB1374" t="s">
        <v>1694</v>
      </c>
      <c r="AC1374" t="s">
        <v>1690</v>
      </c>
      <c r="AD1374" t="s">
        <v>1695</v>
      </c>
      <c r="AE1374" s="18">
        <v>18.880443856500001</v>
      </c>
      <c r="AF1374" t="s">
        <v>1696</v>
      </c>
      <c r="AG1374" t="s">
        <v>1690</v>
      </c>
      <c r="AH1374" t="s">
        <v>1697</v>
      </c>
      <c r="AI1374" s="18">
        <v>8.6208031500000004E-2</v>
      </c>
      <c r="AJ1374" t="s">
        <v>1698</v>
      </c>
      <c r="AK1374" t="s">
        <v>1699</v>
      </c>
      <c r="AL1374" t="s">
        <v>1700</v>
      </c>
      <c r="AM1374" t="s">
        <v>1698</v>
      </c>
      <c r="AN1374" t="s">
        <v>1699</v>
      </c>
      <c r="AO1374" t="s">
        <v>1700</v>
      </c>
      <c r="AP1374" s="18">
        <v>8.6208031500000004E-2</v>
      </c>
      <c r="AQ1374" t="s">
        <v>123</v>
      </c>
      <c r="AR1374" t="b">
        <f>ISNUMBER(SEARCH('Consulta Por Puntos Baloto'!$E$5,B1374,1))</f>
        <v>0</v>
      </c>
      <c r="AS1374">
        <f t="shared" si="42"/>
        <v>35</v>
      </c>
      <c r="AT1374" t="str">
        <f t="shared" si="43"/>
        <v>Punto red</v>
      </c>
    </row>
    <row r="1375" spans="1:46">
      <c r="A1375" t="s">
        <v>8042</v>
      </c>
      <c r="B1375" t="s">
        <v>8043</v>
      </c>
      <c r="C1375" s="18">
        <v>3.4915778227000001</v>
      </c>
      <c r="D1375" t="s">
        <v>1689</v>
      </c>
      <c r="E1375" t="s">
        <v>1690</v>
      </c>
      <c r="F1375" t="s">
        <v>1691</v>
      </c>
      <c r="G1375" s="18">
        <v>1.0929408501</v>
      </c>
      <c r="H1375" t="s">
        <v>64</v>
      </c>
      <c r="I1375" t="s">
        <v>114</v>
      </c>
      <c r="J1375" t="s">
        <v>3347</v>
      </c>
      <c r="K1375" s="18">
        <v>72.136891462400001</v>
      </c>
      <c r="L1375" t="s">
        <v>64</v>
      </c>
      <c r="M1375" t="s">
        <v>130</v>
      </c>
      <c r="N1375" t="s">
        <v>132</v>
      </c>
      <c r="O1375" s="18">
        <v>71.986193154199995</v>
      </c>
      <c r="P1375" t="s">
        <v>133</v>
      </c>
      <c r="Q1375" t="s">
        <v>134</v>
      </c>
      <c r="R1375" t="s">
        <v>135</v>
      </c>
      <c r="S1375" s="18">
        <v>72.939429978999996</v>
      </c>
      <c r="T1375" t="s">
        <v>136</v>
      </c>
      <c r="U1375" t="s">
        <v>130</v>
      </c>
      <c r="V1375" t="s">
        <v>137</v>
      </c>
      <c r="W1375" s="18">
        <v>1.1567785466</v>
      </c>
      <c r="X1375" t="s">
        <v>3348</v>
      </c>
      <c r="Y1375" t="s">
        <v>114</v>
      </c>
      <c r="Z1375" t="s">
        <v>3349</v>
      </c>
      <c r="AA1375" s="18">
        <v>1.1593518863000001</v>
      </c>
      <c r="AB1375" s="19" t="s">
        <v>3348</v>
      </c>
      <c r="AC1375" t="s">
        <v>1690</v>
      </c>
      <c r="AD1375" s="19" t="s">
        <v>5358</v>
      </c>
      <c r="AE1375" s="18">
        <v>0.34070168150000002</v>
      </c>
      <c r="AF1375" t="s">
        <v>8044</v>
      </c>
      <c r="AG1375" t="s">
        <v>1690</v>
      </c>
      <c r="AH1375" t="s">
        <v>8045</v>
      </c>
      <c r="AI1375" s="18">
        <v>0.38976721069999998</v>
      </c>
      <c r="AJ1375" t="s">
        <v>1106</v>
      </c>
      <c r="AK1375" t="s">
        <v>1690</v>
      </c>
      <c r="AL1375" t="s">
        <v>8046</v>
      </c>
      <c r="AM1375" t="s">
        <v>8044</v>
      </c>
      <c r="AN1375" t="s">
        <v>1690</v>
      </c>
      <c r="AO1375" t="s">
        <v>8045</v>
      </c>
      <c r="AP1375" s="18">
        <v>0.34070168150000002</v>
      </c>
      <c r="AQ1375" t="e">
        <v>#N/A</v>
      </c>
      <c r="AR1375" t="b">
        <f>ISNUMBER(SEARCH('Consulta Por Puntos Baloto'!$E$5,B1375,1))</f>
        <v>0</v>
      </c>
      <c r="AS1375">
        <f t="shared" si="42"/>
        <v>31</v>
      </c>
      <c r="AT1375" t="str">
        <f t="shared" si="43"/>
        <v>Punto pago</v>
      </c>
    </row>
    <row r="1376" spans="1:46">
      <c r="A1376" t="s">
        <v>8047</v>
      </c>
      <c r="B1376" t="s">
        <v>8048</v>
      </c>
      <c r="C1376" s="18">
        <v>4.4496258980999999</v>
      </c>
      <c r="D1376" t="s">
        <v>526</v>
      </c>
      <c r="E1376" t="s">
        <v>128</v>
      </c>
      <c r="F1376" t="s">
        <v>527</v>
      </c>
      <c r="G1376" s="18">
        <v>0.91668736169999998</v>
      </c>
      <c r="H1376" t="s">
        <v>64</v>
      </c>
      <c r="I1376" t="s">
        <v>130</v>
      </c>
      <c r="J1376" t="s">
        <v>661</v>
      </c>
      <c r="K1376" s="18">
        <v>2.1788754817</v>
      </c>
      <c r="L1376" t="s">
        <v>64</v>
      </c>
      <c r="M1376" t="s">
        <v>130</v>
      </c>
      <c r="N1376" t="s">
        <v>529</v>
      </c>
      <c r="O1376" s="18">
        <v>2.3718423419999999</v>
      </c>
      <c r="P1376" t="s">
        <v>1300</v>
      </c>
      <c r="Q1376" t="s">
        <v>134</v>
      </c>
      <c r="R1376" t="s">
        <v>1301</v>
      </c>
      <c r="S1376" s="18">
        <v>5.5469730391000001</v>
      </c>
      <c r="T1376" t="s">
        <v>496</v>
      </c>
      <c r="U1376" t="s">
        <v>130</v>
      </c>
      <c r="V1376" t="s">
        <v>497</v>
      </c>
      <c r="W1376" s="18">
        <v>3.1556268053999998</v>
      </c>
      <c r="X1376" t="s">
        <v>745</v>
      </c>
      <c r="Y1376" t="s">
        <v>130</v>
      </c>
      <c r="Z1376" t="s">
        <v>746</v>
      </c>
      <c r="AA1376" s="18">
        <v>2.7871630915000001</v>
      </c>
      <c r="AB1376" s="19" t="s">
        <v>473</v>
      </c>
      <c r="AC1376" t="s">
        <v>128</v>
      </c>
      <c r="AD1376" t="s">
        <v>474</v>
      </c>
      <c r="AE1376" s="18">
        <v>0</v>
      </c>
      <c r="AF1376" t="s">
        <v>8049</v>
      </c>
      <c r="AG1376" t="s">
        <v>143</v>
      </c>
      <c r="AH1376" t="s">
        <v>8050</v>
      </c>
      <c r="AI1376" s="18">
        <v>0</v>
      </c>
      <c r="AJ1376" t="s">
        <v>8051</v>
      </c>
      <c r="AK1376" t="s">
        <v>134</v>
      </c>
      <c r="AL1376" t="s">
        <v>8052</v>
      </c>
      <c r="AM1376" t="s">
        <v>8049</v>
      </c>
      <c r="AN1376" t="s">
        <v>143</v>
      </c>
      <c r="AO1376" t="s">
        <v>8050</v>
      </c>
      <c r="AP1376" s="18">
        <v>0</v>
      </c>
      <c r="AQ1376" t="s">
        <v>123</v>
      </c>
      <c r="AR1376" t="b">
        <f>ISNUMBER(SEARCH('Consulta Por Puntos Baloto'!$E$5,B1376,1))</f>
        <v>0</v>
      </c>
      <c r="AS1376">
        <f t="shared" si="42"/>
        <v>31</v>
      </c>
      <c r="AT1376" t="str">
        <f t="shared" si="43"/>
        <v>Punto pago</v>
      </c>
    </row>
    <row r="1377" spans="1:46">
      <c r="A1377" t="s">
        <v>8047</v>
      </c>
      <c r="B1377" t="s">
        <v>8048</v>
      </c>
      <c r="C1377" s="18">
        <v>4.4496258980999999</v>
      </c>
      <c r="D1377" t="s">
        <v>526</v>
      </c>
      <c r="E1377" t="s">
        <v>128</v>
      </c>
      <c r="F1377" t="s">
        <v>527</v>
      </c>
      <c r="G1377" s="18">
        <v>0.91668736169999998</v>
      </c>
      <c r="H1377" t="s">
        <v>64</v>
      </c>
      <c r="I1377" t="s">
        <v>130</v>
      </c>
      <c r="J1377" t="s">
        <v>661</v>
      </c>
      <c r="K1377" s="18">
        <v>2.1788754817</v>
      </c>
      <c r="L1377" t="s">
        <v>64</v>
      </c>
      <c r="M1377" t="s">
        <v>130</v>
      </c>
      <c r="N1377" t="s">
        <v>529</v>
      </c>
      <c r="O1377" s="18">
        <v>2.3718423419999999</v>
      </c>
      <c r="P1377" t="s">
        <v>1300</v>
      </c>
      <c r="Q1377" t="s">
        <v>134</v>
      </c>
      <c r="R1377" t="s">
        <v>1301</v>
      </c>
      <c r="S1377" s="18">
        <v>5.5469730391000001</v>
      </c>
      <c r="T1377" t="s">
        <v>496</v>
      </c>
      <c r="U1377" t="s">
        <v>130</v>
      </c>
      <c r="V1377" t="s">
        <v>497</v>
      </c>
      <c r="W1377" s="18">
        <v>3.1556268053999998</v>
      </c>
      <c r="X1377" t="s">
        <v>745</v>
      </c>
      <c r="Y1377" t="s">
        <v>130</v>
      </c>
      <c r="Z1377" t="s">
        <v>746</v>
      </c>
      <c r="AA1377" s="18">
        <v>2.7871630915000001</v>
      </c>
      <c r="AB1377" s="19" t="s">
        <v>473</v>
      </c>
      <c r="AC1377" t="s">
        <v>128</v>
      </c>
      <c r="AD1377" t="s">
        <v>474</v>
      </c>
      <c r="AE1377" s="18">
        <v>0</v>
      </c>
      <c r="AF1377" t="s">
        <v>8049</v>
      </c>
      <c r="AG1377" t="s">
        <v>143</v>
      </c>
      <c r="AH1377" t="s">
        <v>8050</v>
      </c>
      <c r="AI1377" s="18">
        <v>0</v>
      </c>
      <c r="AJ1377" t="s">
        <v>8051</v>
      </c>
      <c r="AK1377" t="s">
        <v>134</v>
      </c>
      <c r="AL1377" t="s">
        <v>8052</v>
      </c>
      <c r="AM1377" t="s">
        <v>8051</v>
      </c>
      <c r="AN1377" t="s">
        <v>134</v>
      </c>
      <c r="AO1377" t="s">
        <v>8052</v>
      </c>
      <c r="AP1377" s="18">
        <v>0</v>
      </c>
      <c r="AQ1377" t="s">
        <v>123</v>
      </c>
      <c r="AR1377" t="b">
        <f>ISNUMBER(SEARCH('Consulta Por Puntos Baloto'!$E$5,B1377,1))</f>
        <v>0</v>
      </c>
      <c r="AS1377">
        <f t="shared" si="42"/>
        <v>31</v>
      </c>
      <c r="AT1377" t="str">
        <f t="shared" si="43"/>
        <v>Punto pago</v>
      </c>
    </row>
    <row r="1378" spans="1:46">
      <c r="A1378" t="s">
        <v>8053</v>
      </c>
      <c r="B1378" t="s">
        <v>8054</v>
      </c>
      <c r="C1378" s="18">
        <v>4.7180079295999997</v>
      </c>
      <c r="D1378" t="s">
        <v>526</v>
      </c>
      <c r="E1378" t="s">
        <v>128</v>
      </c>
      <c r="F1378" t="s">
        <v>527</v>
      </c>
      <c r="G1378" s="18">
        <v>0.88075393479999997</v>
      </c>
      <c r="H1378" t="s">
        <v>64</v>
      </c>
      <c r="I1378" t="s">
        <v>130</v>
      </c>
      <c r="J1378" t="s">
        <v>661</v>
      </c>
      <c r="K1378" s="18">
        <v>2.4040365401999999</v>
      </c>
      <c r="L1378" t="s">
        <v>64</v>
      </c>
      <c r="M1378" t="s">
        <v>130</v>
      </c>
      <c r="N1378" t="s">
        <v>529</v>
      </c>
      <c r="O1378" s="18">
        <v>2.3024288544</v>
      </c>
      <c r="P1378" t="s">
        <v>530</v>
      </c>
      <c r="Q1378" t="s">
        <v>134</v>
      </c>
      <c r="R1378" t="s">
        <v>531</v>
      </c>
      <c r="S1378" s="18">
        <v>5.6246407204000004</v>
      </c>
      <c r="T1378" t="s">
        <v>515</v>
      </c>
      <c r="U1378" t="s">
        <v>130</v>
      </c>
      <c r="V1378" t="s">
        <v>516</v>
      </c>
      <c r="W1378" s="18">
        <v>3.4981189263000001</v>
      </c>
      <c r="X1378" t="s">
        <v>745</v>
      </c>
      <c r="Y1378" t="s">
        <v>130</v>
      </c>
      <c r="Z1378" t="s">
        <v>746</v>
      </c>
      <c r="AA1378" s="18">
        <v>3.0312699114999999</v>
      </c>
      <c r="AB1378" s="19" t="s">
        <v>473</v>
      </c>
      <c r="AC1378" t="s">
        <v>128</v>
      </c>
      <c r="AD1378" t="s">
        <v>474</v>
      </c>
      <c r="AE1378" s="18">
        <v>6.4313448999999995E-2</v>
      </c>
      <c r="AF1378" t="s">
        <v>4134</v>
      </c>
      <c r="AG1378" t="s">
        <v>143</v>
      </c>
      <c r="AH1378" t="s">
        <v>4135</v>
      </c>
      <c r="AI1378" s="18">
        <v>0.26731046559999999</v>
      </c>
      <c r="AJ1378" t="s">
        <v>4136</v>
      </c>
      <c r="AK1378" t="s">
        <v>134</v>
      </c>
      <c r="AL1378" t="s">
        <v>4137</v>
      </c>
      <c r="AM1378" t="s">
        <v>4134</v>
      </c>
      <c r="AN1378" t="s">
        <v>143</v>
      </c>
      <c r="AO1378" t="s">
        <v>4135</v>
      </c>
      <c r="AP1378" s="18">
        <v>6.4313448999999995E-2</v>
      </c>
      <c r="AQ1378" t="s">
        <v>123</v>
      </c>
      <c r="AR1378" t="b">
        <f>ISNUMBER(SEARCH('Consulta Por Puntos Baloto'!$E$5,B1378,1))</f>
        <v>0</v>
      </c>
      <c r="AS1378">
        <f t="shared" si="42"/>
        <v>31</v>
      </c>
      <c r="AT1378" t="str">
        <f t="shared" si="43"/>
        <v>Punto pago</v>
      </c>
    </row>
    <row r="1379" spans="1:46">
      <c r="A1379" t="s">
        <v>8055</v>
      </c>
      <c r="B1379" t="s">
        <v>8056</v>
      </c>
      <c r="C1379" s="18">
        <v>58.844216753799998</v>
      </c>
      <c r="D1379" t="s">
        <v>4556</v>
      </c>
      <c r="E1379" t="s">
        <v>4557</v>
      </c>
      <c r="F1379" t="s">
        <v>4558</v>
      </c>
      <c r="G1379" s="18">
        <v>1.8731395116</v>
      </c>
      <c r="H1379" t="s">
        <v>4559</v>
      </c>
      <c r="I1379" t="s">
        <v>4560</v>
      </c>
      <c r="J1379" t="s">
        <v>4561</v>
      </c>
      <c r="K1379" s="18">
        <v>2.2921139121</v>
      </c>
      <c r="L1379" t="s">
        <v>64</v>
      </c>
      <c r="M1379" t="s">
        <v>4560</v>
      </c>
      <c r="N1379" t="s">
        <v>4562</v>
      </c>
      <c r="O1379" s="18">
        <v>2.5325659578000002</v>
      </c>
      <c r="P1379" t="s">
        <v>387</v>
      </c>
      <c r="Q1379" t="s">
        <v>388</v>
      </c>
      <c r="R1379" t="s">
        <v>389</v>
      </c>
      <c r="S1379" s="18">
        <v>253.55146432640001</v>
      </c>
      <c r="T1379" t="s">
        <v>253</v>
      </c>
      <c r="U1379" t="s">
        <v>65</v>
      </c>
      <c r="V1379" t="s">
        <v>254</v>
      </c>
      <c r="W1379" s="18">
        <v>58.408519001899997</v>
      </c>
      <c r="X1379" t="s">
        <v>64</v>
      </c>
      <c r="Y1379" t="s">
        <v>4563</v>
      </c>
      <c r="Z1379" t="s">
        <v>4564</v>
      </c>
      <c r="AA1379" s="18">
        <v>1.8851204215999999</v>
      </c>
      <c r="AB1379" t="s">
        <v>4559</v>
      </c>
      <c r="AC1379" t="s">
        <v>388</v>
      </c>
      <c r="AD1379" t="s">
        <v>4565</v>
      </c>
      <c r="AE1379" s="18">
        <v>0.1940308171</v>
      </c>
      <c r="AF1379" t="s">
        <v>8057</v>
      </c>
      <c r="AG1379" t="s">
        <v>388</v>
      </c>
      <c r="AH1379" t="s">
        <v>8058</v>
      </c>
      <c r="AI1379" s="18">
        <v>0.79558597669999997</v>
      </c>
      <c r="AJ1379" t="s">
        <v>8059</v>
      </c>
      <c r="AK1379" t="s">
        <v>388</v>
      </c>
      <c r="AL1379" t="s">
        <v>8060</v>
      </c>
      <c r="AM1379" t="s">
        <v>8057</v>
      </c>
      <c r="AN1379" t="s">
        <v>388</v>
      </c>
      <c r="AO1379" t="s">
        <v>8058</v>
      </c>
      <c r="AP1379" s="18">
        <v>0.1940308171</v>
      </c>
      <c r="AQ1379" t="s">
        <v>123</v>
      </c>
      <c r="AR1379" t="b">
        <f>ISNUMBER(SEARCH('Consulta Por Puntos Baloto'!$E$5,B1379,1))</f>
        <v>0</v>
      </c>
      <c r="AS1379">
        <f t="shared" si="42"/>
        <v>31</v>
      </c>
      <c r="AT1379" t="str">
        <f t="shared" si="43"/>
        <v>Punto pago</v>
      </c>
    </row>
    <row r="1380" spans="1:46">
      <c r="A1380" t="s">
        <v>8061</v>
      </c>
      <c r="B1380" t="s">
        <v>8062</v>
      </c>
      <c r="C1380" s="18">
        <v>0.66313650189999995</v>
      </c>
      <c r="D1380" t="s">
        <v>563</v>
      </c>
      <c r="E1380" t="s">
        <v>128</v>
      </c>
      <c r="F1380" t="s">
        <v>564</v>
      </c>
      <c r="G1380" s="18">
        <v>0.51345789669999997</v>
      </c>
      <c r="H1380" t="s">
        <v>567</v>
      </c>
      <c r="I1380" t="s">
        <v>130</v>
      </c>
      <c r="J1380" t="s">
        <v>568</v>
      </c>
      <c r="K1380" s="18">
        <v>0.51345789669999997</v>
      </c>
      <c r="L1380" t="s">
        <v>567</v>
      </c>
      <c r="M1380" t="s">
        <v>130</v>
      </c>
      <c r="N1380" t="s">
        <v>568</v>
      </c>
      <c r="O1380" s="18">
        <v>1.649930924</v>
      </c>
      <c r="P1380" t="s">
        <v>441</v>
      </c>
      <c r="Q1380" t="s">
        <v>134</v>
      </c>
      <c r="R1380" t="s">
        <v>442</v>
      </c>
      <c r="S1380" s="18">
        <v>1.7509995676000001</v>
      </c>
      <c r="T1380" t="s">
        <v>136</v>
      </c>
      <c r="U1380" t="s">
        <v>130</v>
      </c>
      <c r="V1380" t="s">
        <v>137</v>
      </c>
      <c r="W1380" s="18">
        <v>0.83737696979999998</v>
      </c>
      <c r="X1380" t="s">
        <v>64</v>
      </c>
      <c r="Y1380" t="s">
        <v>130</v>
      </c>
      <c r="Z1380" t="s">
        <v>569</v>
      </c>
      <c r="AA1380" s="18">
        <v>0.77031764020000004</v>
      </c>
      <c r="AB1380" s="19" t="s">
        <v>443</v>
      </c>
      <c r="AC1380" t="s">
        <v>128</v>
      </c>
      <c r="AD1380" t="s">
        <v>444</v>
      </c>
      <c r="AE1380" s="18">
        <v>0.42290007169999999</v>
      </c>
      <c r="AF1380" t="s">
        <v>570</v>
      </c>
      <c r="AG1380" t="s">
        <v>143</v>
      </c>
      <c r="AH1380" t="s">
        <v>571</v>
      </c>
      <c r="AI1380" s="18">
        <v>0.1700762375</v>
      </c>
      <c r="AJ1380" t="s">
        <v>2841</v>
      </c>
      <c r="AK1380" t="s">
        <v>134</v>
      </c>
      <c r="AL1380" t="s">
        <v>2842</v>
      </c>
      <c r="AM1380" t="s">
        <v>2841</v>
      </c>
      <c r="AN1380" t="s">
        <v>134</v>
      </c>
      <c r="AO1380" t="s">
        <v>2842</v>
      </c>
      <c r="AP1380" s="18">
        <v>0.1700762375</v>
      </c>
      <c r="AQ1380" t="s">
        <v>123</v>
      </c>
      <c r="AR1380" t="b">
        <f>ISNUMBER(SEARCH('Consulta Por Puntos Baloto'!$E$5,B1380,1))</f>
        <v>0</v>
      </c>
      <c r="AS1380">
        <f t="shared" si="42"/>
        <v>35</v>
      </c>
      <c r="AT1380" t="str">
        <f t="shared" si="43"/>
        <v>Punto red</v>
      </c>
    </row>
    <row r="1381" spans="1:46">
      <c r="A1381" t="s">
        <v>8063</v>
      </c>
      <c r="B1381" t="s">
        <v>8064</v>
      </c>
      <c r="C1381" s="18">
        <v>49.892733778199997</v>
      </c>
      <c r="D1381" t="s">
        <v>4065</v>
      </c>
      <c r="E1381" t="s">
        <v>4066</v>
      </c>
      <c r="F1381" t="s">
        <v>4067</v>
      </c>
      <c r="G1381" s="18">
        <v>47.717727527400001</v>
      </c>
      <c r="H1381" t="s">
        <v>64</v>
      </c>
      <c r="I1381" t="s">
        <v>4068</v>
      </c>
      <c r="J1381" t="s">
        <v>8065</v>
      </c>
      <c r="K1381" s="18">
        <v>208.7124694037</v>
      </c>
      <c r="L1381" t="s">
        <v>64</v>
      </c>
      <c r="M1381" t="s">
        <v>4250</v>
      </c>
      <c r="N1381" t="s">
        <v>4251</v>
      </c>
      <c r="O1381" s="18">
        <v>50.099538062000001</v>
      </c>
      <c r="P1381" t="s">
        <v>4071</v>
      </c>
      <c r="Q1381" t="s">
        <v>4066</v>
      </c>
      <c r="R1381" t="s">
        <v>4072</v>
      </c>
      <c r="S1381" s="18">
        <v>257.43093335869997</v>
      </c>
      <c r="T1381" t="s">
        <v>227</v>
      </c>
      <c r="U1381" t="s">
        <v>228</v>
      </c>
      <c r="V1381" t="s">
        <v>229</v>
      </c>
      <c r="W1381" s="18">
        <v>89.467894435299996</v>
      </c>
      <c r="X1381" t="s">
        <v>64</v>
      </c>
      <c r="Y1381" t="s">
        <v>4073</v>
      </c>
      <c r="Z1381" t="s">
        <v>4074</v>
      </c>
      <c r="AA1381" s="18">
        <v>49.564634942799998</v>
      </c>
      <c r="AB1381" t="s">
        <v>4252</v>
      </c>
      <c r="AC1381" t="s">
        <v>4066</v>
      </c>
      <c r="AD1381" t="s">
        <v>4253</v>
      </c>
      <c r="AE1381" s="18">
        <v>6.0188222E-2</v>
      </c>
      <c r="AF1381" t="s">
        <v>8066</v>
      </c>
      <c r="AG1381" t="s">
        <v>8067</v>
      </c>
      <c r="AH1381" t="s">
        <v>8068</v>
      </c>
      <c r="AI1381" s="18">
        <v>1.7384769E-3</v>
      </c>
      <c r="AJ1381" t="s">
        <v>8069</v>
      </c>
      <c r="AK1381" t="s">
        <v>8067</v>
      </c>
      <c r="AL1381" t="s">
        <v>8070</v>
      </c>
      <c r="AM1381" t="s">
        <v>8069</v>
      </c>
      <c r="AN1381" t="s">
        <v>8067</v>
      </c>
      <c r="AO1381" t="s">
        <v>8070</v>
      </c>
      <c r="AP1381" s="18">
        <v>1.7384769E-3</v>
      </c>
      <c r="AQ1381" t="s">
        <v>123</v>
      </c>
      <c r="AR1381" t="b">
        <f>ISNUMBER(SEARCH('Consulta Por Puntos Baloto'!$E$5,B1381,1))</f>
        <v>0</v>
      </c>
      <c r="AS1381">
        <f t="shared" si="42"/>
        <v>35</v>
      </c>
      <c r="AT1381" t="str">
        <f t="shared" si="43"/>
        <v>Punto red</v>
      </c>
    </row>
    <row r="1382" spans="1:46">
      <c r="A1382" t="s">
        <v>8071</v>
      </c>
      <c r="B1382" t="s">
        <v>8072</v>
      </c>
      <c r="C1382" s="18">
        <v>0.81659669180000005</v>
      </c>
      <c r="D1382" t="s">
        <v>1096</v>
      </c>
      <c r="E1382" t="s">
        <v>128</v>
      </c>
      <c r="F1382" t="s">
        <v>1097</v>
      </c>
      <c r="G1382" s="18">
        <v>0.24720553349999999</v>
      </c>
      <c r="H1382" t="s">
        <v>64</v>
      </c>
      <c r="I1382" t="s">
        <v>130</v>
      </c>
      <c r="J1382" t="s">
        <v>4693</v>
      </c>
      <c r="K1382" s="18">
        <v>0.24720553349999999</v>
      </c>
      <c r="L1382" t="s">
        <v>64</v>
      </c>
      <c r="M1382" t="s">
        <v>130</v>
      </c>
      <c r="N1382" t="s">
        <v>4693</v>
      </c>
      <c r="O1382" s="18">
        <v>0.29201544600000001</v>
      </c>
      <c r="P1382" t="s">
        <v>4368</v>
      </c>
      <c r="Q1382" t="s">
        <v>134</v>
      </c>
      <c r="R1382" t="s">
        <v>4369</v>
      </c>
      <c r="S1382" s="18">
        <v>2.3400153881999999</v>
      </c>
      <c r="T1382" t="s">
        <v>1086</v>
      </c>
      <c r="U1382" t="s">
        <v>130</v>
      </c>
      <c r="V1382" t="s">
        <v>1087</v>
      </c>
      <c r="W1382" s="18">
        <v>0.60097635709999997</v>
      </c>
      <c r="X1382" t="s">
        <v>2671</v>
      </c>
      <c r="Y1382" t="s">
        <v>130</v>
      </c>
      <c r="Z1382" t="s">
        <v>2672</v>
      </c>
      <c r="AA1382" s="18">
        <v>0.60097635709999997</v>
      </c>
      <c r="AB1382" t="s">
        <v>4694</v>
      </c>
      <c r="AC1382" t="s">
        <v>128</v>
      </c>
      <c r="AD1382" t="s">
        <v>4695</v>
      </c>
      <c r="AE1382" s="18">
        <v>0.14491749000000001</v>
      </c>
      <c r="AF1382" t="s">
        <v>4696</v>
      </c>
      <c r="AG1382" t="s">
        <v>143</v>
      </c>
      <c r="AH1382" t="s">
        <v>4697</v>
      </c>
      <c r="AI1382" s="18">
        <v>0.14190365090000001</v>
      </c>
      <c r="AJ1382" t="s">
        <v>349</v>
      </c>
      <c r="AK1382" t="s">
        <v>134</v>
      </c>
      <c r="AL1382" t="s">
        <v>4698</v>
      </c>
      <c r="AM1382" t="s">
        <v>349</v>
      </c>
      <c r="AN1382" t="s">
        <v>134</v>
      </c>
      <c r="AO1382" t="s">
        <v>4698</v>
      </c>
      <c r="AP1382" s="18">
        <v>0.14190365090000001</v>
      </c>
      <c r="AQ1382" t="s">
        <v>123</v>
      </c>
      <c r="AR1382" t="b">
        <f>ISNUMBER(SEARCH('Consulta Por Puntos Baloto'!$E$5,B1382,1))</f>
        <v>0</v>
      </c>
      <c r="AS1382">
        <f t="shared" si="42"/>
        <v>35</v>
      </c>
      <c r="AT1382" t="str">
        <f t="shared" si="43"/>
        <v>Punto red</v>
      </c>
    </row>
    <row r="1383" spans="1:46">
      <c r="A1383" t="s">
        <v>8073</v>
      </c>
      <c r="B1383" t="s">
        <v>8074</v>
      </c>
      <c r="C1383" s="18">
        <v>1.9692417229000001</v>
      </c>
      <c r="D1383" t="s">
        <v>584</v>
      </c>
      <c r="E1383" t="s">
        <v>128</v>
      </c>
      <c r="F1383" t="s">
        <v>585</v>
      </c>
      <c r="G1383" s="18">
        <v>0.712059055</v>
      </c>
      <c r="H1383" t="s">
        <v>64</v>
      </c>
      <c r="I1383" t="s">
        <v>130</v>
      </c>
      <c r="J1383" t="s">
        <v>1149</v>
      </c>
      <c r="K1383" s="18">
        <v>1.6904630267</v>
      </c>
      <c r="L1383" t="s">
        <v>64</v>
      </c>
      <c r="M1383" t="s">
        <v>130</v>
      </c>
      <c r="N1383" t="s">
        <v>714</v>
      </c>
      <c r="O1383" s="18">
        <v>1.7329873239</v>
      </c>
      <c r="P1383" t="s">
        <v>588</v>
      </c>
      <c r="Q1383" t="s">
        <v>134</v>
      </c>
      <c r="R1383" t="s">
        <v>589</v>
      </c>
      <c r="S1383" s="18">
        <v>2.0752055627999999</v>
      </c>
      <c r="T1383" t="s">
        <v>469</v>
      </c>
      <c r="U1383" t="s">
        <v>130</v>
      </c>
      <c r="V1383" t="s">
        <v>470</v>
      </c>
      <c r="W1383" s="18">
        <v>1.7590608256</v>
      </c>
      <c r="X1383" t="s">
        <v>64</v>
      </c>
      <c r="Y1383" t="s">
        <v>130</v>
      </c>
      <c r="Z1383" t="s">
        <v>590</v>
      </c>
      <c r="AA1383" s="18">
        <v>1.879483424</v>
      </c>
      <c r="AB1383" t="s">
        <v>691</v>
      </c>
      <c r="AC1383" t="s">
        <v>128</v>
      </c>
      <c r="AD1383" t="s">
        <v>692</v>
      </c>
      <c r="AE1383" s="18">
        <v>0.2534626203</v>
      </c>
      <c r="AF1383" t="s">
        <v>3252</v>
      </c>
      <c r="AG1383" t="s">
        <v>143</v>
      </c>
      <c r="AH1383" t="s">
        <v>3253</v>
      </c>
      <c r="AI1383" s="18">
        <v>0.1036919323</v>
      </c>
      <c r="AJ1383" t="s">
        <v>3254</v>
      </c>
      <c r="AK1383" t="s">
        <v>134</v>
      </c>
      <c r="AL1383" t="s">
        <v>3255</v>
      </c>
      <c r="AM1383" t="s">
        <v>3254</v>
      </c>
      <c r="AN1383" t="s">
        <v>134</v>
      </c>
      <c r="AO1383" t="s">
        <v>3255</v>
      </c>
      <c r="AP1383" s="18">
        <v>0.1036919323</v>
      </c>
      <c r="AQ1383" t="s">
        <v>123</v>
      </c>
      <c r="AR1383" t="b">
        <f>ISNUMBER(SEARCH('Consulta Por Puntos Baloto'!$E$5,B1383,1))</f>
        <v>0</v>
      </c>
      <c r="AS1383">
        <f t="shared" si="42"/>
        <v>35</v>
      </c>
      <c r="AT1383" t="str">
        <f t="shared" si="43"/>
        <v>Punto red</v>
      </c>
    </row>
    <row r="1384" spans="1:46">
      <c r="A1384" t="s">
        <v>8075</v>
      </c>
      <c r="B1384" t="s">
        <v>8076</v>
      </c>
      <c r="C1384" s="18">
        <v>2.0978968785999998</v>
      </c>
      <c r="D1384" t="s">
        <v>4401</v>
      </c>
      <c r="E1384" t="s">
        <v>62</v>
      </c>
      <c r="F1384" t="s">
        <v>4402</v>
      </c>
      <c r="G1384" s="18">
        <v>1.6842810655</v>
      </c>
      <c r="H1384" t="s">
        <v>64</v>
      </c>
      <c r="I1384" t="s">
        <v>65</v>
      </c>
      <c r="J1384" t="s">
        <v>70</v>
      </c>
      <c r="K1384" s="18">
        <v>2.1014236610000001</v>
      </c>
      <c r="L1384" t="s">
        <v>4403</v>
      </c>
      <c r="M1384" t="s">
        <v>65</v>
      </c>
      <c r="N1384" t="s">
        <v>4404</v>
      </c>
      <c r="O1384" s="18">
        <v>4.8367412684</v>
      </c>
      <c r="P1384" t="s">
        <v>67</v>
      </c>
      <c r="Q1384" t="s">
        <v>62</v>
      </c>
      <c r="R1384" t="s">
        <v>68</v>
      </c>
      <c r="S1384" s="18">
        <v>1.6906873447999999</v>
      </c>
      <c r="T1384" t="s">
        <v>69</v>
      </c>
      <c r="U1384" t="s">
        <v>65</v>
      </c>
      <c r="V1384" t="s">
        <v>70</v>
      </c>
      <c r="W1384" s="18">
        <v>3.1249516497999998</v>
      </c>
      <c r="X1384" t="s">
        <v>64</v>
      </c>
      <c r="Y1384" t="s">
        <v>65</v>
      </c>
      <c r="Z1384" t="s">
        <v>4213</v>
      </c>
      <c r="AA1384" s="18">
        <v>1.6884368273000001</v>
      </c>
      <c r="AB1384" t="s">
        <v>4405</v>
      </c>
      <c r="AC1384" t="s">
        <v>62</v>
      </c>
      <c r="AD1384" t="s">
        <v>4406</v>
      </c>
      <c r="AE1384" s="18">
        <v>0.18645091550000001</v>
      </c>
      <c r="AF1384" t="s">
        <v>8077</v>
      </c>
      <c r="AG1384" t="s">
        <v>62</v>
      </c>
      <c r="AH1384" t="s">
        <v>8078</v>
      </c>
      <c r="AI1384" s="18">
        <v>0.28546981999999999</v>
      </c>
      <c r="AJ1384" t="s">
        <v>8079</v>
      </c>
      <c r="AK1384" t="s">
        <v>62</v>
      </c>
      <c r="AL1384" t="s">
        <v>8080</v>
      </c>
      <c r="AM1384" t="s">
        <v>8077</v>
      </c>
      <c r="AN1384" t="s">
        <v>62</v>
      </c>
      <c r="AO1384" t="s">
        <v>8078</v>
      </c>
      <c r="AP1384" s="18">
        <v>0.18645091550000001</v>
      </c>
      <c r="AQ1384" t="s">
        <v>123</v>
      </c>
      <c r="AR1384" t="b">
        <f>ISNUMBER(SEARCH('Consulta Por Puntos Baloto'!$E$5,B1384,1))</f>
        <v>0</v>
      </c>
      <c r="AS1384">
        <f t="shared" si="42"/>
        <v>31</v>
      </c>
      <c r="AT1384" t="str">
        <f t="shared" si="43"/>
        <v>Punto pago</v>
      </c>
    </row>
    <row r="1385" spans="1:46">
      <c r="A1385" t="s">
        <v>8081</v>
      </c>
      <c r="B1385" t="s">
        <v>8082</v>
      </c>
      <c r="C1385" s="18">
        <v>4.4802757978000001</v>
      </c>
      <c r="D1385" t="s">
        <v>3971</v>
      </c>
      <c r="E1385" t="s">
        <v>3972</v>
      </c>
      <c r="F1385" t="s">
        <v>3973</v>
      </c>
      <c r="G1385" s="18">
        <v>1.9450849843</v>
      </c>
      <c r="H1385" t="s">
        <v>64</v>
      </c>
      <c r="I1385" t="s">
        <v>3974</v>
      </c>
      <c r="J1385" t="s">
        <v>3975</v>
      </c>
      <c r="K1385" s="18">
        <v>4.1524907233999997</v>
      </c>
      <c r="L1385" t="s">
        <v>64</v>
      </c>
      <c r="M1385" t="s">
        <v>3974</v>
      </c>
      <c r="N1385" t="s">
        <v>3976</v>
      </c>
      <c r="O1385" s="18">
        <v>4.8196039613000003</v>
      </c>
      <c r="P1385" t="s">
        <v>3977</v>
      </c>
      <c r="Q1385" t="s">
        <v>3972</v>
      </c>
      <c r="R1385" t="s">
        <v>3978</v>
      </c>
      <c r="S1385" s="18">
        <v>458.42216609870002</v>
      </c>
      <c r="T1385" t="s">
        <v>85</v>
      </c>
      <c r="U1385" t="s">
        <v>86</v>
      </c>
      <c r="V1385" t="s">
        <v>87</v>
      </c>
      <c r="W1385" s="18">
        <v>9.7388755287999995</v>
      </c>
      <c r="X1385" t="s">
        <v>3979</v>
      </c>
      <c r="Y1385" t="s">
        <v>3974</v>
      </c>
      <c r="Z1385" t="s">
        <v>3980</v>
      </c>
      <c r="AA1385" s="18">
        <v>7.6760646360000004</v>
      </c>
      <c r="AB1385" t="s">
        <v>4286</v>
      </c>
      <c r="AC1385" t="s">
        <v>3972</v>
      </c>
      <c r="AD1385" t="s">
        <v>4289</v>
      </c>
      <c r="AE1385" s="18">
        <v>1.6178510699999999E-2</v>
      </c>
      <c r="AF1385" t="s">
        <v>8083</v>
      </c>
      <c r="AG1385" t="s">
        <v>3972</v>
      </c>
      <c r="AH1385" t="s">
        <v>8084</v>
      </c>
      <c r="AI1385" s="18">
        <v>0.4446156154</v>
      </c>
      <c r="AJ1385" t="s">
        <v>8085</v>
      </c>
      <c r="AK1385" t="s">
        <v>4280</v>
      </c>
      <c r="AL1385" t="s">
        <v>8086</v>
      </c>
      <c r="AM1385" t="s">
        <v>8083</v>
      </c>
      <c r="AN1385" t="s">
        <v>3972</v>
      </c>
      <c r="AO1385" t="s">
        <v>8084</v>
      </c>
      <c r="AP1385" s="18">
        <v>1.6178510699999999E-2</v>
      </c>
      <c r="AQ1385" t="s">
        <v>123</v>
      </c>
      <c r="AR1385" t="b">
        <f>ISNUMBER(SEARCH('Consulta Por Puntos Baloto'!$E$5,B1385,1))</f>
        <v>0</v>
      </c>
      <c r="AS1385">
        <f t="shared" si="42"/>
        <v>31</v>
      </c>
      <c r="AT1385" t="str">
        <f t="shared" si="43"/>
        <v>Punto pago</v>
      </c>
    </row>
    <row r="1386" spans="1:46">
      <c r="A1386" t="s">
        <v>8087</v>
      </c>
      <c r="B1386" t="s">
        <v>8088</v>
      </c>
      <c r="C1386" s="18">
        <v>1.6888044632000001</v>
      </c>
      <c r="D1386" t="s">
        <v>5165</v>
      </c>
      <c r="E1386" t="s">
        <v>220</v>
      </c>
      <c r="F1386" t="s">
        <v>5166</v>
      </c>
      <c r="G1386" s="18">
        <v>1.9027398464</v>
      </c>
      <c r="H1386" t="s">
        <v>64</v>
      </c>
      <c r="I1386" t="s">
        <v>223</v>
      </c>
      <c r="J1386" t="s">
        <v>5327</v>
      </c>
      <c r="K1386" s="18">
        <v>3.3135809655999999</v>
      </c>
      <c r="L1386" t="s">
        <v>64</v>
      </c>
      <c r="M1386" t="s">
        <v>223</v>
      </c>
      <c r="N1386" t="s">
        <v>4070</v>
      </c>
      <c r="O1386" s="18">
        <v>2.0783699433999998</v>
      </c>
      <c r="P1386" t="s">
        <v>4231</v>
      </c>
      <c r="Q1386" t="s">
        <v>220</v>
      </c>
      <c r="R1386" t="s">
        <v>4232</v>
      </c>
      <c r="S1386" s="18">
        <v>11.2260351397</v>
      </c>
      <c r="T1386" t="s">
        <v>227</v>
      </c>
      <c r="U1386" t="s">
        <v>228</v>
      </c>
      <c r="V1386" t="s">
        <v>229</v>
      </c>
      <c r="W1386" s="18">
        <v>4.2822274922999997</v>
      </c>
      <c r="X1386" t="s">
        <v>222</v>
      </c>
      <c r="Y1386" t="s">
        <v>223</v>
      </c>
      <c r="Z1386" t="s">
        <v>224</v>
      </c>
      <c r="AA1386" s="18">
        <v>1.4294224054</v>
      </c>
      <c r="AB1386" t="s">
        <v>4088</v>
      </c>
      <c r="AC1386" t="s">
        <v>220</v>
      </c>
      <c r="AD1386" t="s">
        <v>4089</v>
      </c>
      <c r="AE1386" s="18">
        <v>0.13181776449999999</v>
      </c>
      <c r="AF1386" t="s">
        <v>8089</v>
      </c>
      <c r="AG1386" t="s">
        <v>220</v>
      </c>
      <c r="AH1386" t="s">
        <v>8090</v>
      </c>
      <c r="AI1386" s="18">
        <v>0.58032794190000003</v>
      </c>
      <c r="AJ1386" t="s">
        <v>6850</v>
      </c>
      <c r="AK1386" t="s">
        <v>220</v>
      </c>
      <c r="AL1386" t="s">
        <v>6851</v>
      </c>
      <c r="AM1386" t="s">
        <v>8089</v>
      </c>
      <c r="AN1386" t="s">
        <v>220</v>
      </c>
      <c r="AO1386" t="s">
        <v>8090</v>
      </c>
      <c r="AP1386" s="18">
        <v>0.13181776449999999</v>
      </c>
      <c r="AQ1386" t="s">
        <v>123</v>
      </c>
      <c r="AR1386" t="b">
        <f>ISNUMBER(SEARCH('Consulta Por Puntos Baloto'!$E$5,B1386,1))</f>
        <v>0</v>
      </c>
      <c r="AS1386">
        <f t="shared" si="42"/>
        <v>31</v>
      </c>
      <c r="AT1386" t="str">
        <f t="shared" si="43"/>
        <v>Punto pago</v>
      </c>
    </row>
    <row r="1387" spans="1:46">
      <c r="A1387" t="s">
        <v>8091</v>
      </c>
      <c r="B1387" t="s">
        <v>8092</v>
      </c>
      <c r="C1387" s="18">
        <v>2.7672045492000001</v>
      </c>
      <c r="D1387" t="s">
        <v>219</v>
      </c>
      <c r="E1387" t="s">
        <v>220</v>
      </c>
      <c r="F1387" t="s">
        <v>221</v>
      </c>
      <c r="G1387" s="18">
        <v>2.3410020173000001</v>
      </c>
      <c r="H1387" t="s">
        <v>4228</v>
      </c>
      <c r="I1387" t="s">
        <v>223</v>
      </c>
      <c r="J1387" t="s">
        <v>4229</v>
      </c>
      <c r="K1387" s="18">
        <v>3.4934154269</v>
      </c>
      <c r="L1387" t="s">
        <v>64</v>
      </c>
      <c r="M1387" t="s">
        <v>223</v>
      </c>
      <c r="N1387" t="s">
        <v>4230</v>
      </c>
      <c r="O1387" s="18">
        <v>2.5264406895999998</v>
      </c>
      <c r="P1387" t="s">
        <v>4231</v>
      </c>
      <c r="Q1387" t="s">
        <v>220</v>
      </c>
      <c r="R1387" t="s">
        <v>4232</v>
      </c>
      <c r="S1387" s="18">
        <v>10.7291545861</v>
      </c>
      <c r="T1387" t="s">
        <v>227</v>
      </c>
      <c r="U1387" t="s">
        <v>228</v>
      </c>
      <c r="V1387" t="s">
        <v>229</v>
      </c>
      <c r="W1387" s="18">
        <v>3.9072076634999999</v>
      </c>
      <c r="X1387" t="s">
        <v>222</v>
      </c>
      <c r="Y1387" t="s">
        <v>223</v>
      </c>
      <c r="Z1387" t="s">
        <v>224</v>
      </c>
      <c r="AA1387" s="18">
        <v>1.1449608983999999</v>
      </c>
      <c r="AB1387" t="s">
        <v>4088</v>
      </c>
      <c r="AC1387" t="s">
        <v>220</v>
      </c>
      <c r="AD1387" t="s">
        <v>4089</v>
      </c>
      <c r="AE1387" s="18">
        <v>0.20259615019999999</v>
      </c>
      <c r="AF1387" t="s">
        <v>8093</v>
      </c>
      <c r="AG1387" t="s">
        <v>220</v>
      </c>
      <c r="AH1387" t="s">
        <v>8094</v>
      </c>
      <c r="AI1387" s="18">
        <v>0.1337580541</v>
      </c>
      <c r="AJ1387" t="s">
        <v>4235</v>
      </c>
      <c r="AK1387" t="s">
        <v>220</v>
      </c>
      <c r="AL1387" t="s">
        <v>4236</v>
      </c>
      <c r="AM1387" t="s">
        <v>4235</v>
      </c>
      <c r="AN1387" t="s">
        <v>220</v>
      </c>
      <c r="AO1387" t="s">
        <v>4236</v>
      </c>
      <c r="AP1387" s="18">
        <v>0.1337580541</v>
      </c>
      <c r="AQ1387" t="s">
        <v>123</v>
      </c>
      <c r="AR1387" t="b">
        <f>ISNUMBER(SEARCH('Consulta Por Puntos Baloto'!$E$5,B1387,1))</f>
        <v>0</v>
      </c>
      <c r="AS1387">
        <f t="shared" si="42"/>
        <v>35</v>
      </c>
      <c r="AT1387" t="str">
        <f t="shared" si="43"/>
        <v>Punto red</v>
      </c>
    </row>
    <row r="1388" spans="1:46">
      <c r="A1388" t="s">
        <v>8095</v>
      </c>
      <c r="B1388" t="s">
        <v>8096</v>
      </c>
      <c r="C1388" s="18">
        <v>6.2319775601999998</v>
      </c>
      <c r="D1388" t="s">
        <v>6065</v>
      </c>
      <c r="E1388" t="s">
        <v>5832</v>
      </c>
      <c r="F1388" t="s">
        <v>6066</v>
      </c>
      <c r="G1388" s="18">
        <v>5.6401481242999996</v>
      </c>
      <c r="H1388" t="s">
        <v>64</v>
      </c>
      <c r="I1388" t="s">
        <v>3998</v>
      </c>
      <c r="J1388" t="s">
        <v>7063</v>
      </c>
      <c r="K1388" s="18">
        <v>74.6313342224</v>
      </c>
      <c r="L1388" t="s">
        <v>64</v>
      </c>
      <c r="M1388" t="s">
        <v>3974</v>
      </c>
      <c r="N1388" t="s">
        <v>4304</v>
      </c>
      <c r="O1388" s="18">
        <v>5.6932833532</v>
      </c>
      <c r="P1388" t="s">
        <v>5835</v>
      </c>
      <c r="Q1388" t="s">
        <v>5832</v>
      </c>
      <c r="R1388" t="s">
        <v>5836</v>
      </c>
      <c r="S1388" s="18">
        <v>467.2819995653</v>
      </c>
      <c r="T1388" t="s">
        <v>85</v>
      </c>
      <c r="U1388" t="s">
        <v>86</v>
      </c>
      <c r="V1388" t="s">
        <v>87</v>
      </c>
      <c r="W1388" s="18">
        <v>5.7032018275</v>
      </c>
      <c r="X1388" t="s">
        <v>64</v>
      </c>
      <c r="Y1388" t="s">
        <v>3998</v>
      </c>
      <c r="Z1388" t="s">
        <v>3999</v>
      </c>
      <c r="AA1388" s="18">
        <v>7.1011861462999999</v>
      </c>
      <c r="AB1388" s="19" t="s">
        <v>5837</v>
      </c>
      <c r="AC1388" t="s">
        <v>5832</v>
      </c>
      <c r="AD1388" t="s">
        <v>5838</v>
      </c>
      <c r="AE1388" s="18">
        <v>2.1840139299999999E-2</v>
      </c>
      <c r="AF1388" t="s">
        <v>8097</v>
      </c>
      <c r="AG1388" t="s">
        <v>5832</v>
      </c>
      <c r="AH1388" t="s">
        <v>8098</v>
      </c>
      <c r="AI1388" s="18">
        <v>0.38359971079999999</v>
      </c>
      <c r="AJ1388" t="s">
        <v>8099</v>
      </c>
      <c r="AK1388" t="s">
        <v>5832</v>
      </c>
      <c r="AL1388" t="s">
        <v>8100</v>
      </c>
      <c r="AM1388" t="s">
        <v>8097</v>
      </c>
      <c r="AN1388" t="s">
        <v>5832</v>
      </c>
      <c r="AO1388" t="s">
        <v>8098</v>
      </c>
      <c r="AP1388" s="18">
        <v>2.1840139299999999E-2</v>
      </c>
      <c r="AQ1388" t="s">
        <v>123</v>
      </c>
      <c r="AR1388" t="b">
        <f>ISNUMBER(SEARCH('Consulta Por Puntos Baloto'!$E$5,B1388,1))</f>
        <v>0</v>
      </c>
      <c r="AS1388">
        <f t="shared" si="42"/>
        <v>31</v>
      </c>
      <c r="AT1388" t="str">
        <f t="shared" si="43"/>
        <v>Punto pago</v>
      </c>
    </row>
    <row r="1389" spans="1:46">
      <c r="A1389" t="s">
        <v>8101</v>
      </c>
      <c r="B1389" t="s">
        <v>8102</v>
      </c>
      <c r="C1389" s="18">
        <v>2.8440297553999998</v>
      </c>
      <c r="D1389" t="s">
        <v>526</v>
      </c>
      <c r="E1389" t="s">
        <v>128</v>
      </c>
      <c r="F1389" t="s">
        <v>527</v>
      </c>
      <c r="G1389" s="18">
        <v>0.1005635616</v>
      </c>
      <c r="H1389" t="s">
        <v>64</v>
      </c>
      <c r="I1389" t="s">
        <v>130</v>
      </c>
      <c r="J1389" t="s">
        <v>2394</v>
      </c>
      <c r="K1389" s="18">
        <v>0.99896973140000001</v>
      </c>
      <c r="L1389" t="s">
        <v>64</v>
      </c>
      <c r="M1389" t="s">
        <v>130</v>
      </c>
      <c r="N1389" t="s">
        <v>529</v>
      </c>
      <c r="O1389" s="18">
        <v>0.16259437939999999</v>
      </c>
      <c r="P1389" t="s">
        <v>1300</v>
      </c>
      <c r="Q1389" t="s">
        <v>134</v>
      </c>
      <c r="R1389" t="s">
        <v>1301</v>
      </c>
      <c r="S1389" s="18">
        <v>4.7560711013999999</v>
      </c>
      <c r="T1389" t="s">
        <v>496</v>
      </c>
      <c r="U1389" t="s">
        <v>130</v>
      </c>
      <c r="V1389" t="s">
        <v>497</v>
      </c>
      <c r="W1389" s="18">
        <v>1.755643558</v>
      </c>
      <c r="X1389" t="s">
        <v>64</v>
      </c>
      <c r="Y1389" t="s">
        <v>130</v>
      </c>
      <c r="Z1389" t="s">
        <v>532</v>
      </c>
      <c r="AA1389" s="18">
        <v>1.2954288257</v>
      </c>
      <c r="AB1389" t="s">
        <v>533</v>
      </c>
      <c r="AC1389" t="s">
        <v>128</v>
      </c>
      <c r="AD1389" t="s">
        <v>534</v>
      </c>
      <c r="AE1389" s="18">
        <v>0.12514404730000001</v>
      </c>
      <c r="AF1389" t="s">
        <v>8103</v>
      </c>
      <c r="AG1389" t="s">
        <v>143</v>
      </c>
      <c r="AH1389" t="s">
        <v>8104</v>
      </c>
      <c r="AI1389" s="18">
        <v>4.7090928000000001E-3</v>
      </c>
      <c r="AJ1389" t="s">
        <v>8105</v>
      </c>
      <c r="AK1389" t="s">
        <v>134</v>
      </c>
      <c r="AL1389" t="s">
        <v>8106</v>
      </c>
      <c r="AM1389" t="s">
        <v>8105</v>
      </c>
      <c r="AN1389" t="s">
        <v>134</v>
      </c>
      <c r="AO1389" t="s">
        <v>8106</v>
      </c>
      <c r="AP1389" s="18">
        <v>4.7090928000000001E-3</v>
      </c>
      <c r="AQ1389" t="e">
        <v>#N/A</v>
      </c>
      <c r="AR1389" t="b">
        <f>ISNUMBER(SEARCH('Consulta Por Puntos Baloto'!$E$5,B1389,1))</f>
        <v>0</v>
      </c>
      <c r="AS1389">
        <f t="shared" si="42"/>
        <v>35</v>
      </c>
      <c r="AT1389" t="str">
        <f t="shared" si="43"/>
        <v>Punto red</v>
      </c>
    </row>
    <row r="1390" spans="1:46">
      <c r="A1390" t="s">
        <v>8107</v>
      </c>
      <c r="B1390" t="s">
        <v>8108</v>
      </c>
      <c r="C1390" s="18">
        <v>38.450237042600001</v>
      </c>
      <c r="D1390" t="s">
        <v>4084</v>
      </c>
      <c r="E1390" t="s">
        <v>4053</v>
      </c>
      <c r="F1390" t="s">
        <v>4085</v>
      </c>
      <c r="G1390" s="18">
        <v>39.418891481700001</v>
      </c>
      <c r="H1390" t="s">
        <v>64</v>
      </c>
      <c r="I1390" t="s">
        <v>223</v>
      </c>
      <c r="J1390" t="s">
        <v>5167</v>
      </c>
      <c r="K1390" s="18">
        <v>42.964964013399999</v>
      </c>
      <c r="L1390" t="s">
        <v>64</v>
      </c>
      <c r="M1390" t="s">
        <v>223</v>
      </c>
      <c r="N1390" t="s">
        <v>4070</v>
      </c>
      <c r="O1390" s="18">
        <v>40.030653002900003</v>
      </c>
      <c r="P1390" t="s">
        <v>4052</v>
      </c>
      <c r="Q1390" t="s">
        <v>4053</v>
      </c>
      <c r="R1390" t="s">
        <v>4054</v>
      </c>
      <c r="S1390" s="18">
        <v>49.5455522086</v>
      </c>
      <c r="T1390" t="s">
        <v>227</v>
      </c>
      <c r="U1390" t="s">
        <v>228</v>
      </c>
      <c r="V1390" t="s">
        <v>229</v>
      </c>
      <c r="W1390" s="18">
        <v>39.601945680599997</v>
      </c>
      <c r="X1390" t="s">
        <v>64</v>
      </c>
      <c r="Y1390" t="s">
        <v>4055</v>
      </c>
      <c r="Z1390" t="s">
        <v>4056</v>
      </c>
      <c r="AA1390" s="18">
        <v>42.453852669200003</v>
      </c>
      <c r="AB1390" t="s">
        <v>5188</v>
      </c>
      <c r="AC1390" t="s">
        <v>220</v>
      </c>
      <c r="AD1390" t="s">
        <v>5189</v>
      </c>
      <c r="AE1390" s="18">
        <v>2.2251757E-3</v>
      </c>
      <c r="AF1390" t="s">
        <v>8109</v>
      </c>
      <c r="AG1390" t="s">
        <v>5191</v>
      </c>
      <c r="AH1390" t="s">
        <v>8110</v>
      </c>
      <c r="AI1390" s="18">
        <v>0.1171555997</v>
      </c>
      <c r="AJ1390" t="s">
        <v>5193</v>
      </c>
      <c r="AK1390" t="s">
        <v>5191</v>
      </c>
      <c r="AL1390" t="s">
        <v>5194</v>
      </c>
      <c r="AM1390" t="s">
        <v>8109</v>
      </c>
      <c r="AN1390" t="s">
        <v>5191</v>
      </c>
      <c r="AO1390" t="s">
        <v>8110</v>
      </c>
      <c r="AP1390" s="18">
        <v>2.2251757E-3</v>
      </c>
      <c r="AQ1390" t="s">
        <v>123</v>
      </c>
      <c r="AR1390" t="b">
        <f>ISNUMBER(SEARCH('Consulta Por Puntos Baloto'!$E$5,B1390,1))</f>
        <v>0</v>
      </c>
      <c r="AS1390">
        <f t="shared" si="42"/>
        <v>31</v>
      </c>
      <c r="AT1390" t="str">
        <f t="shared" si="43"/>
        <v>Punto pago</v>
      </c>
    </row>
    <row r="1391" spans="1:46">
      <c r="A1391" t="s">
        <v>8111</v>
      </c>
      <c r="B1391" t="s">
        <v>8112</v>
      </c>
      <c r="C1391" s="18">
        <v>3.7856134160999999</v>
      </c>
      <c r="D1391" t="s">
        <v>1689</v>
      </c>
      <c r="E1391" t="s">
        <v>1690</v>
      </c>
      <c r="F1391" t="s">
        <v>1691</v>
      </c>
      <c r="G1391" s="18">
        <v>0.73785314170000005</v>
      </c>
      <c r="H1391" t="s">
        <v>64</v>
      </c>
      <c r="I1391" t="s">
        <v>114</v>
      </c>
      <c r="J1391" t="s">
        <v>3347</v>
      </c>
      <c r="K1391" s="18">
        <v>72.834497826100005</v>
      </c>
      <c r="L1391" t="s">
        <v>64</v>
      </c>
      <c r="M1391" t="s">
        <v>130</v>
      </c>
      <c r="N1391" t="s">
        <v>132</v>
      </c>
      <c r="O1391" s="18">
        <v>72.763687432099999</v>
      </c>
      <c r="P1391" t="s">
        <v>133</v>
      </c>
      <c r="Q1391" t="s">
        <v>134</v>
      </c>
      <c r="R1391" t="s">
        <v>135</v>
      </c>
      <c r="S1391" s="18">
        <v>73.605670619099996</v>
      </c>
      <c r="T1391" t="s">
        <v>136</v>
      </c>
      <c r="U1391" t="s">
        <v>130</v>
      </c>
      <c r="V1391" t="s">
        <v>137</v>
      </c>
      <c r="W1391" s="18">
        <v>1.8654187408</v>
      </c>
      <c r="X1391" t="s">
        <v>3348</v>
      </c>
      <c r="Y1391" t="s">
        <v>114</v>
      </c>
      <c r="Z1391" t="s">
        <v>3349</v>
      </c>
      <c r="AA1391" s="18">
        <v>1.863299418</v>
      </c>
      <c r="AB1391" s="19" t="s">
        <v>3348</v>
      </c>
      <c r="AC1391" t="s">
        <v>1690</v>
      </c>
      <c r="AD1391" s="19" t="s">
        <v>5358</v>
      </c>
      <c r="AE1391" s="18">
        <v>0.1618142001</v>
      </c>
      <c r="AF1391" t="s">
        <v>8113</v>
      </c>
      <c r="AG1391" t="s">
        <v>1690</v>
      </c>
      <c r="AH1391" t="s">
        <v>8114</v>
      </c>
      <c r="AI1391" s="18">
        <v>9.8029172299999995E-2</v>
      </c>
      <c r="AJ1391" t="s">
        <v>8115</v>
      </c>
      <c r="AK1391" t="s">
        <v>1690</v>
      </c>
      <c r="AL1391" t="s">
        <v>8116</v>
      </c>
      <c r="AM1391" t="s">
        <v>8115</v>
      </c>
      <c r="AN1391" t="s">
        <v>1690</v>
      </c>
      <c r="AO1391" t="s">
        <v>8116</v>
      </c>
      <c r="AP1391" s="18">
        <v>9.8029172299999995E-2</v>
      </c>
      <c r="AQ1391" t="s">
        <v>123</v>
      </c>
      <c r="AR1391" t="b">
        <f>ISNUMBER(SEARCH('Consulta Por Puntos Baloto'!$E$5,B1391,1))</f>
        <v>0</v>
      </c>
      <c r="AS1391">
        <f t="shared" si="42"/>
        <v>35</v>
      </c>
      <c r="AT1391" t="str">
        <f t="shared" si="43"/>
        <v>Punto red</v>
      </c>
    </row>
    <row r="1392" spans="1:46">
      <c r="A1392" t="s">
        <v>8117</v>
      </c>
      <c r="B1392" t="s">
        <v>8118</v>
      </c>
      <c r="C1392" s="18">
        <v>0.32333787790000001</v>
      </c>
      <c r="D1392" t="s">
        <v>1689</v>
      </c>
      <c r="E1392" t="s">
        <v>1690</v>
      </c>
      <c r="F1392" t="s">
        <v>1691</v>
      </c>
      <c r="G1392" s="18">
        <v>0.23518045470000001</v>
      </c>
      <c r="H1392" t="s">
        <v>1694</v>
      </c>
      <c r="I1392" t="s">
        <v>114</v>
      </c>
      <c r="J1392" t="s">
        <v>6022</v>
      </c>
      <c r="K1392" s="18">
        <v>69.3715825564</v>
      </c>
      <c r="L1392" t="s">
        <v>64</v>
      </c>
      <c r="M1392" t="s">
        <v>130</v>
      </c>
      <c r="N1392" t="s">
        <v>132</v>
      </c>
      <c r="O1392" s="18">
        <v>69.320043332599994</v>
      </c>
      <c r="P1392" t="s">
        <v>133</v>
      </c>
      <c r="Q1392" t="s">
        <v>134</v>
      </c>
      <c r="R1392" t="s">
        <v>135</v>
      </c>
      <c r="S1392" s="18">
        <v>70.138145623</v>
      </c>
      <c r="T1392" t="s">
        <v>136</v>
      </c>
      <c r="U1392" t="s">
        <v>130</v>
      </c>
      <c r="V1392" t="s">
        <v>137</v>
      </c>
      <c r="W1392" s="18">
        <v>1.2058358192</v>
      </c>
      <c r="X1392" t="s">
        <v>64</v>
      </c>
      <c r="Y1392" t="s">
        <v>114</v>
      </c>
      <c r="Z1392" t="s">
        <v>1693</v>
      </c>
      <c r="AA1392" s="18">
        <v>0.25318878690000002</v>
      </c>
      <c r="AB1392" t="s">
        <v>1694</v>
      </c>
      <c r="AC1392" t="s">
        <v>1690</v>
      </c>
      <c r="AD1392" t="s">
        <v>1695</v>
      </c>
      <c r="AE1392" s="18">
        <v>0.29211696599999998</v>
      </c>
      <c r="AF1392" t="s">
        <v>7335</v>
      </c>
      <c r="AG1392" t="s">
        <v>1690</v>
      </c>
      <c r="AH1392" t="s">
        <v>7336</v>
      </c>
      <c r="AI1392" s="18">
        <v>9.9588931199999994E-2</v>
      </c>
      <c r="AJ1392" t="s">
        <v>349</v>
      </c>
      <c r="AK1392" t="s">
        <v>1690</v>
      </c>
      <c r="AL1392" t="s">
        <v>8119</v>
      </c>
      <c r="AM1392" t="s">
        <v>349</v>
      </c>
      <c r="AN1392" t="s">
        <v>1690</v>
      </c>
      <c r="AO1392" t="s">
        <v>8119</v>
      </c>
      <c r="AP1392" s="18">
        <v>9.9588931199999994E-2</v>
      </c>
      <c r="AQ1392" t="s">
        <v>123</v>
      </c>
      <c r="AR1392" t="b">
        <f>ISNUMBER(SEARCH('Consulta Por Puntos Baloto'!$E$5,B1392,1))</f>
        <v>0</v>
      </c>
      <c r="AS1392">
        <f t="shared" si="42"/>
        <v>35</v>
      </c>
      <c r="AT1392" t="str">
        <f t="shared" si="43"/>
        <v>Punto red</v>
      </c>
    </row>
    <row r="1393" spans="1:46">
      <c r="A1393" t="s">
        <v>8120</v>
      </c>
      <c r="B1393" t="s">
        <v>8121</v>
      </c>
      <c r="C1393" s="18">
        <v>0.76137752650000001</v>
      </c>
      <c r="D1393" t="s">
        <v>1689</v>
      </c>
      <c r="E1393" t="s">
        <v>1690</v>
      </c>
      <c r="F1393" t="s">
        <v>1691</v>
      </c>
      <c r="G1393" s="18">
        <v>0.85374752890000005</v>
      </c>
      <c r="H1393" t="s">
        <v>1694</v>
      </c>
      <c r="I1393" t="s">
        <v>114</v>
      </c>
      <c r="J1393" t="s">
        <v>6022</v>
      </c>
      <c r="K1393" s="18">
        <v>68.433090189699996</v>
      </c>
      <c r="L1393" t="s">
        <v>64</v>
      </c>
      <c r="M1393" t="s">
        <v>130</v>
      </c>
      <c r="N1393" t="s">
        <v>132</v>
      </c>
      <c r="O1393" s="18">
        <v>68.406782140900006</v>
      </c>
      <c r="P1393" t="s">
        <v>133</v>
      </c>
      <c r="Q1393" t="s">
        <v>134</v>
      </c>
      <c r="R1393" t="s">
        <v>135</v>
      </c>
      <c r="S1393" s="18">
        <v>69.190670325599996</v>
      </c>
      <c r="T1393" t="s">
        <v>136</v>
      </c>
      <c r="U1393" t="s">
        <v>130</v>
      </c>
      <c r="V1393" t="s">
        <v>137</v>
      </c>
      <c r="W1393" s="18">
        <v>2.1103470402000002</v>
      </c>
      <c r="X1393" t="s">
        <v>64</v>
      </c>
      <c r="Y1393" t="s">
        <v>114</v>
      </c>
      <c r="Z1393" t="s">
        <v>1693</v>
      </c>
      <c r="AA1393" s="18">
        <v>0.85142961070000001</v>
      </c>
      <c r="AB1393" t="s">
        <v>1694</v>
      </c>
      <c r="AC1393" t="s">
        <v>1690</v>
      </c>
      <c r="AD1393" t="s">
        <v>1695</v>
      </c>
      <c r="AE1393" s="18">
        <v>0.58692313230000004</v>
      </c>
      <c r="AF1393" t="s">
        <v>8122</v>
      </c>
      <c r="AG1393" t="s">
        <v>1690</v>
      </c>
      <c r="AH1393" t="s">
        <v>8123</v>
      </c>
      <c r="AI1393" s="18">
        <v>0.30068636269999999</v>
      </c>
      <c r="AJ1393" t="s">
        <v>8124</v>
      </c>
      <c r="AK1393" t="s">
        <v>1690</v>
      </c>
      <c r="AL1393" t="s">
        <v>8125</v>
      </c>
      <c r="AM1393" t="s">
        <v>8124</v>
      </c>
      <c r="AN1393" t="s">
        <v>1690</v>
      </c>
      <c r="AO1393" t="s">
        <v>8125</v>
      </c>
      <c r="AP1393" s="18">
        <v>0.30068636269999999</v>
      </c>
      <c r="AQ1393" t="s">
        <v>123</v>
      </c>
      <c r="AR1393" t="b">
        <f>ISNUMBER(SEARCH('Consulta Por Puntos Baloto'!$E$5,B1393,1))</f>
        <v>0</v>
      </c>
      <c r="AS1393">
        <f t="shared" si="42"/>
        <v>35</v>
      </c>
      <c r="AT1393" t="str">
        <f t="shared" si="43"/>
        <v>Punto red</v>
      </c>
    </row>
    <row r="1394" spans="1:46">
      <c r="A1394" t="s">
        <v>8126</v>
      </c>
      <c r="B1394" t="s">
        <v>8127</v>
      </c>
      <c r="C1394" s="18">
        <v>2.6427650486999998</v>
      </c>
      <c r="D1394" t="s">
        <v>1689</v>
      </c>
      <c r="E1394" t="s">
        <v>1690</v>
      </c>
      <c r="F1394" t="s">
        <v>1691</v>
      </c>
      <c r="G1394" s="18">
        <v>1.4623853282999999</v>
      </c>
      <c r="H1394" t="s">
        <v>64</v>
      </c>
      <c r="I1394" t="s">
        <v>114</v>
      </c>
      <c r="J1394" t="s">
        <v>3347</v>
      </c>
      <c r="K1394" s="18">
        <v>71.594451885699996</v>
      </c>
      <c r="L1394" t="s">
        <v>64</v>
      </c>
      <c r="M1394" t="s">
        <v>130</v>
      </c>
      <c r="N1394" t="s">
        <v>132</v>
      </c>
      <c r="O1394" s="18">
        <v>71.576824280799997</v>
      </c>
      <c r="P1394" t="s">
        <v>133</v>
      </c>
      <c r="Q1394" t="s">
        <v>134</v>
      </c>
      <c r="R1394" t="s">
        <v>135</v>
      </c>
      <c r="S1394" s="18">
        <v>72.345930827100005</v>
      </c>
      <c r="T1394" t="s">
        <v>136</v>
      </c>
      <c r="U1394" t="s">
        <v>130</v>
      </c>
      <c r="V1394" t="s">
        <v>137</v>
      </c>
      <c r="W1394" s="18">
        <v>1.8141158021999999</v>
      </c>
      <c r="X1394" t="s">
        <v>3348</v>
      </c>
      <c r="Y1394" t="s">
        <v>114</v>
      </c>
      <c r="Z1394" t="s">
        <v>3349</v>
      </c>
      <c r="AA1394" s="18">
        <v>1.8095785119000001</v>
      </c>
      <c r="AB1394" s="19" t="s">
        <v>3348</v>
      </c>
      <c r="AC1394" t="s">
        <v>1690</v>
      </c>
      <c r="AD1394" s="19" t="s">
        <v>5358</v>
      </c>
      <c r="AE1394" s="18">
        <v>0.30945283499999998</v>
      </c>
      <c r="AF1394" t="s">
        <v>8128</v>
      </c>
      <c r="AG1394" t="s">
        <v>1690</v>
      </c>
      <c r="AH1394" t="s">
        <v>8129</v>
      </c>
      <c r="AI1394" s="18">
        <v>0.1500543963</v>
      </c>
      <c r="AJ1394" t="s">
        <v>8130</v>
      </c>
      <c r="AK1394" t="s">
        <v>1690</v>
      </c>
      <c r="AL1394" t="s">
        <v>8131</v>
      </c>
      <c r="AM1394" t="s">
        <v>8130</v>
      </c>
      <c r="AN1394" t="s">
        <v>1690</v>
      </c>
      <c r="AO1394" t="s">
        <v>8131</v>
      </c>
      <c r="AP1394" s="18">
        <v>0.1500543963</v>
      </c>
      <c r="AQ1394" t="s">
        <v>123</v>
      </c>
      <c r="AR1394" t="b">
        <f>ISNUMBER(SEARCH('Consulta Por Puntos Baloto'!$E$5,B1394,1))</f>
        <v>0</v>
      </c>
      <c r="AS1394">
        <f t="shared" si="42"/>
        <v>35</v>
      </c>
      <c r="AT1394" t="str">
        <f t="shared" si="43"/>
        <v>Punto red</v>
      </c>
    </row>
    <row r="1395" spans="1:46">
      <c r="A1395" t="s">
        <v>8132</v>
      </c>
      <c r="B1395" t="s">
        <v>8133</v>
      </c>
      <c r="C1395" s="18">
        <v>2.6657280843</v>
      </c>
      <c r="D1395" t="s">
        <v>1689</v>
      </c>
      <c r="E1395" t="s">
        <v>1690</v>
      </c>
      <c r="F1395" t="s">
        <v>1691</v>
      </c>
      <c r="G1395" s="18">
        <v>1.7028140133</v>
      </c>
      <c r="H1395" t="s">
        <v>64</v>
      </c>
      <c r="I1395" t="s">
        <v>114</v>
      </c>
      <c r="J1395" t="s">
        <v>3347</v>
      </c>
      <c r="K1395" s="18">
        <v>71.540140858800001</v>
      </c>
      <c r="L1395" t="s">
        <v>64</v>
      </c>
      <c r="M1395" t="s">
        <v>130</v>
      </c>
      <c r="N1395" t="s">
        <v>132</v>
      </c>
      <c r="O1395" s="18">
        <v>71.535726000300002</v>
      </c>
      <c r="P1395" t="s">
        <v>133</v>
      </c>
      <c r="Q1395" t="s">
        <v>134</v>
      </c>
      <c r="R1395" t="s">
        <v>135</v>
      </c>
      <c r="S1395" s="18">
        <v>72.286502366500002</v>
      </c>
      <c r="T1395" t="s">
        <v>136</v>
      </c>
      <c r="U1395" t="s">
        <v>130</v>
      </c>
      <c r="V1395" t="s">
        <v>137</v>
      </c>
      <c r="W1395" s="18">
        <v>2.0347747265999998</v>
      </c>
      <c r="X1395" t="s">
        <v>3348</v>
      </c>
      <c r="Y1395" t="s">
        <v>114</v>
      </c>
      <c r="Z1395" t="s">
        <v>3349</v>
      </c>
      <c r="AA1395" s="18">
        <v>2.0301874381</v>
      </c>
      <c r="AB1395" s="19" t="s">
        <v>3348</v>
      </c>
      <c r="AC1395" t="s">
        <v>1690</v>
      </c>
      <c r="AD1395" s="19" t="s">
        <v>5358</v>
      </c>
      <c r="AE1395" s="18">
        <v>7.0258240599999994E-2</v>
      </c>
      <c r="AF1395" t="s">
        <v>8128</v>
      </c>
      <c r="AG1395" t="s">
        <v>1690</v>
      </c>
      <c r="AH1395" t="s">
        <v>8129</v>
      </c>
      <c r="AI1395" s="18">
        <v>0.1674393898</v>
      </c>
      <c r="AJ1395" t="s">
        <v>8130</v>
      </c>
      <c r="AK1395" t="s">
        <v>1690</v>
      </c>
      <c r="AL1395" t="s">
        <v>8131</v>
      </c>
      <c r="AM1395" t="s">
        <v>8128</v>
      </c>
      <c r="AN1395" t="s">
        <v>1690</v>
      </c>
      <c r="AO1395" t="s">
        <v>8129</v>
      </c>
      <c r="AP1395" s="18">
        <v>7.0258240599999994E-2</v>
      </c>
      <c r="AQ1395" t="s">
        <v>123</v>
      </c>
      <c r="AR1395" t="b">
        <f>ISNUMBER(SEARCH('Consulta Por Puntos Baloto'!$E$5,B1395,1))</f>
        <v>0</v>
      </c>
      <c r="AS1395">
        <f t="shared" si="42"/>
        <v>31</v>
      </c>
      <c r="AT1395" t="str">
        <f t="shared" si="43"/>
        <v>Punto pago</v>
      </c>
    </row>
    <row r="1396" spans="1:46">
      <c r="A1396" t="s">
        <v>8134</v>
      </c>
      <c r="B1396" t="s">
        <v>8135</v>
      </c>
      <c r="C1396" s="18">
        <v>0.86069991820000002</v>
      </c>
      <c r="D1396" t="s">
        <v>1689</v>
      </c>
      <c r="E1396" t="s">
        <v>1690</v>
      </c>
      <c r="F1396" t="s">
        <v>1691</v>
      </c>
      <c r="G1396" s="18">
        <v>0.43041293679999998</v>
      </c>
      <c r="H1396" t="s">
        <v>64</v>
      </c>
      <c r="I1396" t="s">
        <v>114</v>
      </c>
      <c r="J1396" t="s">
        <v>4221</v>
      </c>
      <c r="K1396" s="18">
        <v>69.635451391000004</v>
      </c>
      <c r="L1396" t="s">
        <v>64</v>
      </c>
      <c r="M1396" t="s">
        <v>130</v>
      </c>
      <c r="N1396" t="s">
        <v>132</v>
      </c>
      <c r="O1396" s="18">
        <v>69.544075943799996</v>
      </c>
      <c r="P1396" t="s">
        <v>133</v>
      </c>
      <c r="Q1396" t="s">
        <v>134</v>
      </c>
      <c r="R1396" t="s">
        <v>135</v>
      </c>
      <c r="S1396" s="18">
        <v>70.417215685200006</v>
      </c>
      <c r="T1396" t="s">
        <v>136</v>
      </c>
      <c r="U1396" t="s">
        <v>130</v>
      </c>
      <c r="V1396" t="s">
        <v>137</v>
      </c>
      <c r="W1396" s="18">
        <v>0.47980879409999999</v>
      </c>
      <c r="X1396" t="s">
        <v>64</v>
      </c>
      <c r="Y1396" t="s">
        <v>114</v>
      </c>
      <c r="Z1396" t="s">
        <v>1693</v>
      </c>
      <c r="AA1396" s="18">
        <v>0.79810626790000005</v>
      </c>
      <c r="AB1396" t="s">
        <v>1694</v>
      </c>
      <c r="AC1396" t="s">
        <v>1690</v>
      </c>
      <c r="AD1396" t="s">
        <v>1695</v>
      </c>
      <c r="AE1396" s="18">
        <v>0.60561040529999999</v>
      </c>
      <c r="AF1396" t="s">
        <v>8136</v>
      </c>
      <c r="AG1396" t="s">
        <v>1690</v>
      </c>
      <c r="AH1396" t="s">
        <v>8137</v>
      </c>
      <c r="AI1396" s="18">
        <v>0.1151165237</v>
      </c>
      <c r="AJ1396" t="s">
        <v>8138</v>
      </c>
      <c r="AK1396" t="s">
        <v>1690</v>
      </c>
      <c r="AL1396" t="s">
        <v>8139</v>
      </c>
      <c r="AM1396" t="s">
        <v>8138</v>
      </c>
      <c r="AN1396" t="s">
        <v>1690</v>
      </c>
      <c r="AO1396" t="s">
        <v>8139</v>
      </c>
      <c r="AP1396" s="18">
        <v>0.1151165237</v>
      </c>
      <c r="AQ1396" t="s">
        <v>123</v>
      </c>
      <c r="AR1396" t="b">
        <f>ISNUMBER(SEARCH('Consulta Por Puntos Baloto'!$E$5,B1396,1))</f>
        <v>0</v>
      </c>
      <c r="AS1396">
        <f t="shared" si="42"/>
        <v>35</v>
      </c>
      <c r="AT1396" t="str">
        <f t="shared" si="43"/>
        <v>Punto red</v>
      </c>
    </row>
    <row r="1397" spans="1:46">
      <c r="A1397" t="s">
        <v>8140</v>
      </c>
      <c r="B1397" t="s">
        <v>8141</v>
      </c>
      <c r="C1397" s="18">
        <v>0.56250193839999996</v>
      </c>
      <c r="D1397" t="s">
        <v>2585</v>
      </c>
      <c r="E1397" t="s">
        <v>128</v>
      </c>
      <c r="F1397" t="s">
        <v>2586</v>
      </c>
      <c r="G1397" s="18">
        <v>0.35621487410000002</v>
      </c>
      <c r="H1397" t="s">
        <v>64</v>
      </c>
      <c r="I1397" t="s">
        <v>130</v>
      </c>
      <c r="J1397" t="s">
        <v>8142</v>
      </c>
      <c r="K1397" s="18">
        <v>0.77412705989999997</v>
      </c>
      <c r="L1397" t="s">
        <v>64</v>
      </c>
      <c r="M1397" t="s">
        <v>130</v>
      </c>
      <c r="N1397" t="s">
        <v>2587</v>
      </c>
      <c r="O1397" s="18">
        <v>0.86688607070000001</v>
      </c>
      <c r="P1397" t="s">
        <v>2588</v>
      </c>
      <c r="Q1397" t="s">
        <v>134</v>
      </c>
      <c r="R1397" t="s">
        <v>2589</v>
      </c>
      <c r="S1397" s="18">
        <v>1.8330651524999999</v>
      </c>
      <c r="T1397" t="s">
        <v>311</v>
      </c>
      <c r="U1397" t="s">
        <v>130</v>
      </c>
      <c r="V1397" t="s">
        <v>312</v>
      </c>
      <c r="W1397" s="18">
        <v>1.6659996811</v>
      </c>
      <c r="X1397" t="s">
        <v>2590</v>
      </c>
      <c r="Y1397" t="s">
        <v>130</v>
      </c>
      <c r="Z1397" t="s">
        <v>2591</v>
      </c>
      <c r="AA1397" s="18">
        <v>0.73736760000000001</v>
      </c>
      <c r="AB1397" t="s">
        <v>2592</v>
      </c>
      <c r="AC1397" t="s">
        <v>128</v>
      </c>
      <c r="AD1397" t="s">
        <v>2593</v>
      </c>
      <c r="AE1397" s="18">
        <v>0.45934693310000002</v>
      </c>
      <c r="AF1397" t="s">
        <v>2594</v>
      </c>
      <c r="AG1397" t="s">
        <v>143</v>
      </c>
      <c r="AH1397" t="s">
        <v>2595</v>
      </c>
      <c r="AI1397" s="18">
        <v>0.44550358849999999</v>
      </c>
      <c r="AJ1397" t="s">
        <v>8143</v>
      </c>
      <c r="AK1397" t="s">
        <v>134</v>
      </c>
      <c r="AL1397" t="s">
        <v>8144</v>
      </c>
      <c r="AM1397" t="s">
        <v>64</v>
      </c>
      <c r="AN1397" t="s">
        <v>130</v>
      </c>
      <c r="AO1397" t="s">
        <v>8142</v>
      </c>
      <c r="AP1397" s="18">
        <v>0.35621487410000002</v>
      </c>
      <c r="AQ1397" t="s">
        <v>123</v>
      </c>
      <c r="AR1397" t="b">
        <f>ISNUMBER(SEARCH('Consulta Por Puntos Baloto'!$E$5,B1397,1))</f>
        <v>0</v>
      </c>
      <c r="AS1397">
        <f t="shared" si="42"/>
        <v>7</v>
      </c>
      <c r="AT1397" t="str">
        <f t="shared" si="43"/>
        <v>Cajero automático</v>
      </c>
    </row>
    <row r="1398" spans="1:46">
      <c r="A1398" t="s">
        <v>8145</v>
      </c>
      <c r="B1398" t="s">
        <v>8146</v>
      </c>
      <c r="C1398" s="18">
        <v>0.1075986152</v>
      </c>
      <c r="D1398" t="s">
        <v>4165</v>
      </c>
      <c r="E1398" t="s">
        <v>4166</v>
      </c>
      <c r="F1398" t="s">
        <v>4167</v>
      </c>
      <c r="G1398" s="18">
        <v>2.5822956824999999</v>
      </c>
      <c r="H1398" t="s">
        <v>64</v>
      </c>
      <c r="I1398" t="s">
        <v>4008</v>
      </c>
      <c r="J1398" t="s">
        <v>4009</v>
      </c>
      <c r="K1398" s="18">
        <v>1.823849855</v>
      </c>
      <c r="L1398" t="s">
        <v>4010</v>
      </c>
      <c r="M1398" t="s">
        <v>4008</v>
      </c>
      <c r="N1398" t="s">
        <v>4011</v>
      </c>
      <c r="O1398" s="18">
        <v>23.7807832439</v>
      </c>
      <c r="P1398" t="s">
        <v>225</v>
      </c>
      <c r="Q1398" t="s">
        <v>220</v>
      </c>
      <c r="R1398" t="s">
        <v>226</v>
      </c>
      <c r="S1398" s="18">
        <v>23.7697449898</v>
      </c>
      <c r="T1398" t="s">
        <v>227</v>
      </c>
      <c r="U1398" t="s">
        <v>228</v>
      </c>
      <c r="V1398" t="s">
        <v>229</v>
      </c>
      <c r="W1398" s="18">
        <v>21.6690696362</v>
      </c>
      <c r="X1398" t="s">
        <v>64</v>
      </c>
      <c r="Y1398" t="s">
        <v>228</v>
      </c>
      <c r="Z1398" t="s">
        <v>4012</v>
      </c>
      <c r="AA1398" s="18">
        <v>2.5942770671000002</v>
      </c>
      <c r="AB1398" s="19" t="s">
        <v>4013</v>
      </c>
      <c r="AC1398" t="s">
        <v>4014</v>
      </c>
      <c r="AD1398" t="s">
        <v>4015</v>
      </c>
      <c r="AE1398" s="18">
        <v>4.0095195000000002E-3</v>
      </c>
      <c r="AF1398" t="s">
        <v>8147</v>
      </c>
      <c r="AG1398" t="s">
        <v>4166</v>
      </c>
      <c r="AH1398" t="s">
        <v>8148</v>
      </c>
      <c r="AI1398" s="18">
        <v>1.2394312000000001E-3</v>
      </c>
      <c r="AJ1398" t="s">
        <v>8149</v>
      </c>
      <c r="AK1398" t="s">
        <v>7503</v>
      </c>
      <c r="AL1398" t="s">
        <v>8150</v>
      </c>
      <c r="AM1398" t="s">
        <v>8149</v>
      </c>
      <c r="AN1398" t="s">
        <v>7503</v>
      </c>
      <c r="AO1398" t="s">
        <v>8150</v>
      </c>
      <c r="AP1398" s="18">
        <v>1.2394312000000001E-3</v>
      </c>
      <c r="AQ1398" t="s">
        <v>123</v>
      </c>
      <c r="AR1398" t="b">
        <f>ISNUMBER(SEARCH('Consulta Por Puntos Baloto'!$E$5,B1398,1))</f>
        <v>0</v>
      </c>
      <c r="AS1398">
        <f t="shared" si="42"/>
        <v>35</v>
      </c>
      <c r="AT1398" t="str">
        <f t="shared" si="43"/>
        <v>Punto red</v>
      </c>
    </row>
    <row r="1399" spans="1:46">
      <c r="A1399" t="s">
        <v>8151</v>
      </c>
      <c r="B1399" t="s">
        <v>8152</v>
      </c>
      <c r="C1399" s="18">
        <v>1.5759406174999999</v>
      </c>
      <c r="D1399" t="s">
        <v>2444</v>
      </c>
      <c r="E1399" t="s">
        <v>128</v>
      </c>
      <c r="F1399" t="s">
        <v>2445</v>
      </c>
      <c r="G1399" s="18">
        <v>0.11821109420000001</v>
      </c>
      <c r="H1399" t="s">
        <v>64</v>
      </c>
      <c r="I1399" t="s">
        <v>130</v>
      </c>
      <c r="J1399" t="s">
        <v>8153</v>
      </c>
      <c r="K1399" s="18">
        <v>1.4667459876</v>
      </c>
      <c r="L1399" t="s">
        <v>64</v>
      </c>
      <c r="M1399" t="s">
        <v>130</v>
      </c>
      <c r="N1399" t="s">
        <v>3478</v>
      </c>
      <c r="O1399" s="18">
        <v>0.52339081099999996</v>
      </c>
      <c r="P1399" t="s">
        <v>3479</v>
      </c>
      <c r="Q1399" t="s">
        <v>134</v>
      </c>
      <c r="R1399" t="s">
        <v>3480</v>
      </c>
      <c r="S1399" s="18">
        <v>0.88788911309999996</v>
      </c>
      <c r="T1399" t="s">
        <v>807</v>
      </c>
      <c r="U1399" t="s">
        <v>130</v>
      </c>
      <c r="V1399" t="s">
        <v>808</v>
      </c>
      <c r="W1399" s="18">
        <v>0.11821109420000001</v>
      </c>
      <c r="X1399" t="s">
        <v>64</v>
      </c>
      <c r="Y1399" t="s">
        <v>130</v>
      </c>
      <c r="Z1399" t="s">
        <v>8153</v>
      </c>
      <c r="AA1399" s="18">
        <v>0.86315498270000002</v>
      </c>
      <c r="AB1399" t="s">
        <v>6075</v>
      </c>
      <c r="AC1399" t="s">
        <v>128</v>
      </c>
      <c r="AD1399" t="s">
        <v>6076</v>
      </c>
      <c r="AE1399" s="18">
        <v>0.63222538149999996</v>
      </c>
      <c r="AF1399" t="s">
        <v>8154</v>
      </c>
      <c r="AG1399" t="s">
        <v>143</v>
      </c>
      <c r="AH1399" t="s">
        <v>8155</v>
      </c>
      <c r="AI1399" s="18">
        <v>0.56514429529999999</v>
      </c>
      <c r="AJ1399" t="s">
        <v>6078</v>
      </c>
      <c r="AK1399" t="s">
        <v>134</v>
      </c>
      <c r="AL1399" t="s">
        <v>6079</v>
      </c>
      <c r="AM1399" t="s">
        <v>64</v>
      </c>
      <c r="AN1399" t="s">
        <v>130</v>
      </c>
      <c r="AO1399" t="s">
        <v>8153</v>
      </c>
      <c r="AP1399" s="18">
        <v>0.11821109420000001</v>
      </c>
      <c r="AQ1399" t="s">
        <v>123</v>
      </c>
      <c r="AR1399" t="b">
        <f>ISNUMBER(SEARCH('Consulta Por Puntos Baloto'!$E$5,B1399,1))</f>
        <v>0</v>
      </c>
      <c r="AS1399">
        <f t="shared" si="42"/>
        <v>7</v>
      </c>
      <c r="AT1399" t="str">
        <f t="shared" si="43"/>
        <v>Cajero automático</v>
      </c>
    </row>
    <row r="1400" spans="1:46">
      <c r="A1400" t="s">
        <v>8151</v>
      </c>
      <c r="B1400" t="s">
        <v>8152</v>
      </c>
      <c r="C1400" s="18">
        <v>1.5759406174999999</v>
      </c>
      <c r="D1400" t="s">
        <v>2444</v>
      </c>
      <c r="E1400" t="s">
        <v>128</v>
      </c>
      <c r="F1400" t="s">
        <v>2445</v>
      </c>
      <c r="G1400" s="18">
        <v>0.11821109420000001</v>
      </c>
      <c r="H1400" t="s">
        <v>64</v>
      </c>
      <c r="I1400" t="s">
        <v>130</v>
      </c>
      <c r="J1400" t="s">
        <v>8153</v>
      </c>
      <c r="K1400" s="18">
        <v>1.4667459876</v>
      </c>
      <c r="L1400" t="s">
        <v>64</v>
      </c>
      <c r="M1400" t="s">
        <v>130</v>
      </c>
      <c r="N1400" t="s">
        <v>3478</v>
      </c>
      <c r="O1400" s="18">
        <v>0.52339081099999996</v>
      </c>
      <c r="P1400" t="s">
        <v>3479</v>
      </c>
      <c r="Q1400" t="s">
        <v>134</v>
      </c>
      <c r="R1400" t="s">
        <v>3480</v>
      </c>
      <c r="S1400" s="18">
        <v>0.88788911309999996</v>
      </c>
      <c r="T1400" t="s">
        <v>807</v>
      </c>
      <c r="U1400" t="s">
        <v>130</v>
      </c>
      <c r="V1400" t="s">
        <v>808</v>
      </c>
      <c r="W1400" s="18">
        <v>0.11821109420000001</v>
      </c>
      <c r="X1400" t="s">
        <v>64</v>
      </c>
      <c r="Y1400" t="s">
        <v>130</v>
      </c>
      <c r="Z1400" t="s">
        <v>8153</v>
      </c>
      <c r="AA1400" s="18">
        <v>0.86315498270000002</v>
      </c>
      <c r="AB1400" t="s">
        <v>6075</v>
      </c>
      <c r="AC1400" t="s">
        <v>128</v>
      </c>
      <c r="AD1400" t="s">
        <v>6076</v>
      </c>
      <c r="AE1400" s="18">
        <v>0.63222538149999996</v>
      </c>
      <c r="AF1400" t="s">
        <v>8154</v>
      </c>
      <c r="AG1400" t="s">
        <v>143</v>
      </c>
      <c r="AH1400" t="s">
        <v>8155</v>
      </c>
      <c r="AI1400" s="18">
        <v>0.56514429529999999</v>
      </c>
      <c r="AJ1400" t="s">
        <v>6078</v>
      </c>
      <c r="AK1400" t="s">
        <v>134</v>
      </c>
      <c r="AL1400" t="s">
        <v>6079</v>
      </c>
      <c r="AM1400" t="s">
        <v>64</v>
      </c>
      <c r="AN1400" t="s">
        <v>130</v>
      </c>
      <c r="AO1400" t="s">
        <v>8153</v>
      </c>
      <c r="AP1400" s="18">
        <v>0.11821109420000001</v>
      </c>
      <c r="AQ1400" t="s">
        <v>123</v>
      </c>
      <c r="AR1400" t="b">
        <f>ISNUMBER(SEARCH('Consulta Por Puntos Baloto'!$E$5,B1400,1))</f>
        <v>0</v>
      </c>
      <c r="AS1400">
        <f t="shared" si="42"/>
        <v>7</v>
      </c>
      <c r="AT1400" t="str">
        <f t="shared" si="43"/>
        <v>Cajero automático</v>
      </c>
    </row>
    <row r="1401" spans="1:46">
      <c r="A1401" t="s">
        <v>8156</v>
      </c>
      <c r="B1401" t="s">
        <v>8157</v>
      </c>
      <c r="C1401" s="18">
        <v>1.4941919180000001</v>
      </c>
      <c r="D1401" t="s">
        <v>4869</v>
      </c>
      <c r="E1401" t="s">
        <v>4106</v>
      </c>
      <c r="F1401" t="s">
        <v>4870</v>
      </c>
      <c r="G1401" s="18">
        <v>1.1573579942000001</v>
      </c>
      <c r="H1401" t="s">
        <v>64</v>
      </c>
      <c r="I1401" t="s">
        <v>4029</v>
      </c>
      <c r="J1401" t="s">
        <v>4030</v>
      </c>
      <c r="K1401" s="18">
        <v>1.1498543264000001</v>
      </c>
      <c r="L1401" t="s">
        <v>64</v>
      </c>
      <c r="M1401" t="s">
        <v>4029</v>
      </c>
      <c r="N1401" t="s">
        <v>4030</v>
      </c>
      <c r="O1401" s="18">
        <v>57.619685187899996</v>
      </c>
      <c r="P1401" t="s">
        <v>4031</v>
      </c>
      <c r="Q1401" t="s">
        <v>4025</v>
      </c>
      <c r="R1401" t="s">
        <v>4032</v>
      </c>
      <c r="S1401" s="18">
        <v>123.5121571138</v>
      </c>
      <c r="T1401" t="s">
        <v>227</v>
      </c>
      <c r="U1401" t="s">
        <v>228</v>
      </c>
      <c r="V1401" t="s">
        <v>229</v>
      </c>
      <c r="W1401" s="18">
        <v>0.40577934700000001</v>
      </c>
      <c r="X1401" t="s">
        <v>4103</v>
      </c>
      <c r="Y1401" t="s">
        <v>4029</v>
      </c>
      <c r="Z1401" t="s">
        <v>4104</v>
      </c>
      <c r="AA1401" s="18">
        <v>0.71686883469999996</v>
      </c>
      <c r="AB1401" t="s">
        <v>5549</v>
      </c>
      <c r="AC1401" t="s">
        <v>4106</v>
      </c>
      <c r="AD1401" t="s">
        <v>5550</v>
      </c>
      <c r="AE1401" s="18">
        <v>5.84352863E-2</v>
      </c>
      <c r="AF1401" t="s">
        <v>8158</v>
      </c>
      <c r="AG1401" t="s">
        <v>4106</v>
      </c>
      <c r="AH1401" t="s">
        <v>8159</v>
      </c>
      <c r="AI1401" s="18">
        <v>3.5571876799999999E-2</v>
      </c>
      <c r="AJ1401" t="s">
        <v>8160</v>
      </c>
      <c r="AK1401" t="s">
        <v>4106</v>
      </c>
      <c r="AL1401" t="s">
        <v>8161</v>
      </c>
      <c r="AM1401" t="s">
        <v>8160</v>
      </c>
      <c r="AN1401" t="s">
        <v>4106</v>
      </c>
      <c r="AO1401" t="s">
        <v>8161</v>
      </c>
      <c r="AP1401" s="18">
        <v>3.5571876799999999E-2</v>
      </c>
      <c r="AQ1401" t="s">
        <v>123</v>
      </c>
      <c r="AR1401" t="b">
        <f>ISNUMBER(SEARCH('Consulta Por Puntos Baloto'!$E$5,B1401,1))</f>
        <v>0</v>
      </c>
      <c r="AS1401">
        <f t="shared" si="42"/>
        <v>35</v>
      </c>
      <c r="AT1401" t="str">
        <f t="shared" si="43"/>
        <v>Punto red</v>
      </c>
    </row>
    <row r="1402" spans="1:46">
      <c r="A1402" t="s">
        <v>8162</v>
      </c>
      <c r="B1402" t="s">
        <v>8163</v>
      </c>
      <c r="C1402" s="18">
        <v>1.4616334609999999</v>
      </c>
      <c r="D1402" t="s">
        <v>4869</v>
      </c>
      <c r="E1402" t="s">
        <v>4106</v>
      </c>
      <c r="F1402" t="s">
        <v>4870</v>
      </c>
      <c r="G1402" s="18">
        <v>1.1998330114</v>
      </c>
      <c r="H1402" t="s">
        <v>64</v>
      </c>
      <c r="I1402" t="s">
        <v>4029</v>
      </c>
      <c r="J1402" t="s">
        <v>4030</v>
      </c>
      <c r="K1402" s="18">
        <v>1.1918519292</v>
      </c>
      <c r="L1402" t="s">
        <v>64</v>
      </c>
      <c r="M1402" t="s">
        <v>4029</v>
      </c>
      <c r="N1402" t="s">
        <v>4030</v>
      </c>
      <c r="O1402" s="18">
        <v>57.610949618100001</v>
      </c>
      <c r="P1402" t="s">
        <v>4031</v>
      </c>
      <c r="Q1402" t="s">
        <v>4025</v>
      </c>
      <c r="R1402" t="s">
        <v>4032</v>
      </c>
      <c r="S1402" s="18">
        <v>123.5569601511</v>
      </c>
      <c r="T1402" t="s">
        <v>227</v>
      </c>
      <c r="U1402" t="s">
        <v>228</v>
      </c>
      <c r="V1402" t="s">
        <v>229</v>
      </c>
      <c r="W1402" s="18">
        <v>0.38930491569999998</v>
      </c>
      <c r="X1402" t="s">
        <v>4103</v>
      </c>
      <c r="Y1402" t="s">
        <v>4029</v>
      </c>
      <c r="Z1402" t="s">
        <v>4104</v>
      </c>
      <c r="AA1402" s="18">
        <v>0.68519513139999999</v>
      </c>
      <c r="AB1402" t="s">
        <v>5549</v>
      </c>
      <c r="AC1402" t="s">
        <v>4106</v>
      </c>
      <c r="AD1402" t="s">
        <v>5550</v>
      </c>
      <c r="AE1402" s="18">
        <v>1.1771788700000001E-2</v>
      </c>
      <c r="AF1402" t="s">
        <v>8158</v>
      </c>
      <c r="AG1402" t="s">
        <v>4106</v>
      </c>
      <c r="AH1402" t="s">
        <v>8159</v>
      </c>
      <c r="AI1402" s="18">
        <v>4.7447592800000001E-2</v>
      </c>
      <c r="AJ1402" t="s">
        <v>8160</v>
      </c>
      <c r="AK1402" t="s">
        <v>4106</v>
      </c>
      <c r="AL1402" t="s">
        <v>8161</v>
      </c>
      <c r="AM1402" t="s">
        <v>8158</v>
      </c>
      <c r="AN1402" t="s">
        <v>4106</v>
      </c>
      <c r="AO1402" t="s">
        <v>8159</v>
      </c>
      <c r="AP1402" s="18">
        <v>1.1771788700000001E-2</v>
      </c>
      <c r="AQ1402" t="s">
        <v>123</v>
      </c>
      <c r="AR1402" t="b">
        <f>ISNUMBER(SEARCH('Consulta Por Puntos Baloto'!$E$5,B1402,1))</f>
        <v>0</v>
      </c>
      <c r="AS1402">
        <f t="shared" si="42"/>
        <v>31</v>
      </c>
      <c r="AT1402" t="str">
        <f t="shared" si="43"/>
        <v>Punto pago</v>
      </c>
    </row>
    <row r="1403" spans="1:46">
      <c r="A1403" t="s">
        <v>8164</v>
      </c>
      <c r="B1403" t="s">
        <v>8165</v>
      </c>
      <c r="C1403" s="18">
        <v>9.9494794721000002</v>
      </c>
      <c r="D1403" t="s">
        <v>1765</v>
      </c>
      <c r="E1403" t="s">
        <v>1766</v>
      </c>
      <c r="F1403" t="s">
        <v>1767</v>
      </c>
      <c r="G1403" s="18">
        <v>36.479087225900003</v>
      </c>
      <c r="H1403" t="s">
        <v>64</v>
      </c>
      <c r="I1403" t="s">
        <v>112</v>
      </c>
      <c r="J1403" t="s">
        <v>1110</v>
      </c>
      <c r="K1403" s="18">
        <v>37.8929328973</v>
      </c>
      <c r="L1403" t="s">
        <v>64</v>
      </c>
      <c r="M1403" t="s">
        <v>112</v>
      </c>
      <c r="N1403" t="s">
        <v>721</v>
      </c>
      <c r="O1403" s="18">
        <v>38.3059243784</v>
      </c>
      <c r="P1403" t="s">
        <v>513</v>
      </c>
      <c r="Q1403" t="s">
        <v>509</v>
      </c>
      <c r="R1403" t="s">
        <v>514</v>
      </c>
      <c r="S1403" s="18">
        <v>38.290116908100003</v>
      </c>
      <c r="T1403" t="s">
        <v>111</v>
      </c>
      <c r="U1403" t="s">
        <v>112</v>
      </c>
      <c r="V1403" t="s">
        <v>113</v>
      </c>
      <c r="W1403" s="18">
        <v>8.6294214256000004</v>
      </c>
      <c r="X1403" t="s">
        <v>64</v>
      </c>
      <c r="Y1403" t="s">
        <v>1768</v>
      </c>
      <c r="Z1403" t="s">
        <v>1769</v>
      </c>
      <c r="AA1403" s="18">
        <v>38.291433429199998</v>
      </c>
      <c r="AB1403" s="19" t="s">
        <v>1111</v>
      </c>
      <c r="AC1403" t="s">
        <v>509</v>
      </c>
      <c r="AD1403" s="19" t="s">
        <v>1112</v>
      </c>
      <c r="AE1403" s="18">
        <v>6.3077657360000003</v>
      </c>
      <c r="AF1403" t="s">
        <v>1839</v>
      </c>
      <c r="AG1403" t="s">
        <v>1840</v>
      </c>
      <c r="AH1403" t="s">
        <v>1841</v>
      </c>
      <c r="AI1403" s="18">
        <v>5.6325694742000003</v>
      </c>
      <c r="AJ1403" t="s">
        <v>1846</v>
      </c>
      <c r="AK1403" t="s">
        <v>1766</v>
      </c>
      <c r="AL1403" t="s">
        <v>1847</v>
      </c>
      <c r="AM1403" t="s">
        <v>1846</v>
      </c>
      <c r="AN1403" t="s">
        <v>1766</v>
      </c>
      <c r="AO1403" t="s">
        <v>1847</v>
      </c>
      <c r="AP1403" s="18">
        <v>5.6325694742000003</v>
      </c>
      <c r="AQ1403" t="s">
        <v>123</v>
      </c>
      <c r="AR1403" t="b">
        <f>ISNUMBER(SEARCH('Consulta Por Puntos Baloto'!$E$5,B1403,1))</f>
        <v>0</v>
      </c>
      <c r="AS1403">
        <f t="shared" si="42"/>
        <v>35</v>
      </c>
      <c r="AT1403" t="str">
        <f t="shared" si="43"/>
        <v>Punto red</v>
      </c>
    </row>
    <row r="1404" spans="1:46">
      <c r="A1404" t="s">
        <v>8166</v>
      </c>
      <c r="B1404" t="s">
        <v>8167</v>
      </c>
      <c r="C1404" s="18">
        <v>59.324754677100003</v>
      </c>
      <c r="D1404" t="s">
        <v>4556</v>
      </c>
      <c r="E1404" t="s">
        <v>4557</v>
      </c>
      <c r="F1404" t="s">
        <v>4558</v>
      </c>
      <c r="G1404" s="18">
        <v>6.0863499000000001E-2</v>
      </c>
      <c r="H1404" t="s">
        <v>4559</v>
      </c>
      <c r="I1404" t="s">
        <v>4560</v>
      </c>
      <c r="J1404" t="s">
        <v>4561</v>
      </c>
      <c r="K1404" s="18">
        <v>0.42925799599999998</v>
      </c>
      <c r="L1404" t="s">
        <v>64</v>
      </c>
      <c r="M1404" t="s">
        <v>4560</v>
      </c>
      <c r="N1404" t="s">
        <v>4562</v>
      </c>
      <c r="O1404" s="18">
        <v>0.71200546899999995</v>
      </c>
      <c r="P1404" t="s">
        <v>387</v>
      </c>
      <c r="Q1404" t="s">
        <v>388</v>
      </c>
      <c r="R1404" t="s">
        <v>389</v>
      </c>
      <c r="S1404" s="18">
        <v>252.34420954609999</v>
      </c>
      <c r="T1404" t="s">
        <v>253</v>
      </c>
      <c r="U1404" t="s">
        <v>65</v>
      </c>
      <c r="V1404" t="s">
        <v>254</v>
      </c>
      <c r="W1404" s="18">
        <v>58.903764747899999</v>
      </c>
      <c r="X1404" t="s">
        <v>64</v>
      </c>
      <c r="Y1404" t="s">
        <v>4563</v>
      </c>
      <c r="Z1404" t="s">
        <v>4564</v>
      </c>
      <c r="AA1404" s="18">
        <v>6.9678974399999996E-2</v>
      </c>
      <c r="AB1404" t="s">
        <v>4559</v>
      </c>
      <c r="AC1404" t="s">
        <v>388</v>
      </c>
      <c r="AD1404" t="s">
        <v>4565</v>
      </c>
      <c r="AE1404" s="18">
        <v>9.4773602799999995E-2</v>
      </c>
      <c r="AF1404" t="s">
        <v>8168</v>
      </c>
      <c r="AG1404" t="s">
        <v>388</v>
      </c>
      <c r="AH1404" t="s">
        <v>8169</v>
      </c>
      <c r="AI1404" s="18">
        <v>0.20480641290000001</v>
      </c>
      <c r="AJ1404" t="s">
        <v>8170</v>
      </c>
      <c r="AK1404" t="s">
        <v>388</v>
      </c>
      <c r="AL1404" t="s">
        <v>8171</v>
      </c>
      <c r="AM1404" t="s">
        <v>4559</v>
      </c>
      <c r="AN1404" t="s">
        <v>4560</v>
      </c>
      <c r="AO1404" t="s">
        <v>4561</v>
      </c>
      <c r="AP1404" s="18">
        <v>6.0863499000000001E-2</v>
      </c>
      <c r="AQ1404" t="s">
        <v>123</v>
      </c>
      <c r="AR1404" t="b">
        <f>ISNUMBER(SEARCH('Consulta Por Puntos Baloto'!$E$5,B1404,1))</f>
        <v>0</v>
      </c>
      <c r="AS1404">
        <f t="shared" si="42"/>
        <v>7</v>
      </c>
      <c r="AT1404" t="str">
        <f t="shared" si="43"/>
        <v>Cajero automático</v>
      </c>
    </row>
    <row r="1405" spans="1:46">
      <c r="A1405" t="s">
        <v>8172</v>
      </c>
      <c r="B1405" t="s">
        <v>8173</v>
      </c>
      <c r="C1405" s="18">
        <v>0.79181971780000004</v>
      </c>
      <c r="D1405" t="s">
        <v>82</v>
      </c>
      <c r="E1405" t="s">
        <v>83</v>
      </c>
      <c r="F1405" t="s">
        <v>84</v>
      </c>
      <c r="G1405" s="18">
        <v>0.41733451869999999</v>
      </c>
      <c r="H1405" t="s">
        <v>85</v>
      </c>
      <c r="I1405" t="s">
        <v>86</v>
      </c>
      <c r="J1405" t="s">
        <v>87</v>
      </c>
      <c r="K1405" s="18">
        <v>0.94945285489999998</v>
      </c>
      <c r="L1405" t="s">
        <v>64</v>
      </c>
      <c r="M1405" t="s">
        <v>86</v>
      </c>
      <c r="N1405" t="s">
        <v>402</v>
      </c>
      <c r="O1405" s="18">
        <v>0.55802449139999999</v>
      </c>
      <c r="P1405" t="s">
        <v>7384</v>
      </c>
      <c r="Q1405" t="s">
        <v>83</v>
      </c>
      <c r="R1405" t="s">
        <v>7385</v>
      </c>
      <c r="S1405" s="18">
        <v>0.41733451869999999</v>
      </c>
      <c r="T1405" t="s">
        <v>85</v>
      </c>
      <c r="U1405" t="s">
        <v>86</v>
      </c>
      <c r="V1405" t="s">
        <v>87</v>
      </c>
      <c r="W1405" s="18">
        <v>0.41733451869999999</v>
      </c>
      <c r="X1405" t="s">
        <v>64</v>
      </c>
      <c r="Y1405" t="s">
        <v>91</v>
      </c>
      <c r="Z1405" t="s">
        <v>92</v>
      </c>
      <c r="AA1405" s="18">
        <v>0.41733451869999999</v>
      </c>
      <c r="AB1405" t="s">
        <v>93</v>
      </c>
      <c r="AC1405" t="s">
        <v>83</v>
      </c>
      <c r="AD1405" t="s">
        <v>94</v>
      </c>
      <c r="AE1405" s="18">
        <v>0.29658262790000001</v>
      </c>
      <c r="AF1405" t="s">
        <v>95</v>
      </c>
      <c r="AG1405" t="s">
        <v>83</v>
      </c>
      <c r="AH1405" t="s">
        <v>96</v>
      </c>
      <c r="AI1405" s="18">
        <v>6.4016670400000003E-2</v>
      </c>
      <c r="AJ1405" t="s">
        <v>7388</v>
      </c>
      <c r="AK1405" t="s">
        <v>83</v>
      </c>
      <c r="AL1405" t="s">
        <v>7389</v>
      </c>
      <c r="AM1405" t="s">
        <v>7388</v>
      </c>
      <c r="AN1405" t="s">
        <v>83</v>
      </c>
      <c r="AO1405" t="s">
        <v>7389</v>
      </c>
      <c r="AP1405" s="18">
        <v>6.4016670400000003E-2</v>
      </c>
      <c r="AQ1405" t="s">
        <v>123</v>
      </c>
      <c r="AR1405" t="b">
        <f>ISNUMBER(SEARCH('Consulta Por Puntos Baloto'!$E$5,B1405,1))</f>
        <v>0</v>
      </c>
      <c r="AS1405">
        <f t="shared" si="42"/>
        <v>35</v>
      </c>
      <c r="AT1405" t="str">
        <f t="shared" si="43"/>
        <v>Punto red</v>
      </c>
    </row>
    <row r="1406" spans="1:46">
      <c r="A1406" t="s">
        <v>8174</v>
      </c>
      <c r="B1406" t="s">
        <v>8175</v>
      </c>
      <c r="C1406" s="18">
        <v>1.9818139930000001</v>
      </c>
      <c r="D1406" t="s">
        <v>1689</v>
      </c>
      <c r="E1406" t="s">
        <v>1690</v>
      </c>
      <c r="F1406" t="s">
        <v>1691</v>
      </c>
      <c r="G1406" s="18">
        <v>1.3125564321000001</v>
      </c>
      <c r="H1406" t="s">
        <v>64</v>
      </c>
      <c r="I1406" t="s">
        <v>114</v>
      </c>
      <c r="J1406" t="s">
        <v>3347</v>
      </c>
      <c r="K1406" s="18">
        <v>71.035486082999995</v>
      </c>
      <c r="L1406" t="s">
        <v>64</v>
      </c>
      <c r="M1406" t="s">
        <v>130</v>
      </c>
      <c r="N1406" t="s">
        <v>132</v>
      </c>
      <c r="O1406" s="18">
        <v>70.978235735400006</v>
      </c>
      <c r="P1406" t="s">
        <v>133</v>
      </c>
      <c r="Q1406" t="s">
        <v>134</v>
      </c>
      <c r="R1406" t="s">
        <v>135</v>
      </c>
      <c r="S1406" s="18">
        <v>71.802852427100007</v>
      </c>
      <c r="T1406" t="s">
        <v>136</v>
      </c>
      <c r="U1406" t="s">
        <v>130</v>
      </c>
      <c r="V1406" t="s">
        <v>137</v>
      </c>
      <c r="W1406" s="18">
        <v>1.0351308046000001</v>
      </c>
      <c r="X1406" t="s">
        <v>3348</v>
      </c>
      <c r="Y1406" t="s">
        <v>114</v>
      </c>
      <c r="Z1406" t="s">
        <v>3349</v>
      </c>
      <c r="AA1406" s="18">
        <v>1.0305212319999999</v>
      </c>
      <c r="AB1406" s="19" t="s">
        <v>3348</v>
      </c>
      <c r="AC1406" t="s">
        <v>1690</v>
      </c>
      <c r="AD1406" s="19" t="s">
        <v>5358</v>
      </c>
      <c r="AE1406" s="18">
        <v>0.1224093737</v>
      </c>
      <c r="AF1406" t="s">
        <v>8176</v>
      </c>
      <c r="AG1406" t="s">
        <v>1690</v>
      </c>
      <c r="AH1406" t="s">
        <v>8177</v>
      </c>
      <c r="AI1406" s="18">
        <v>4.3747239999999998E-4</v>
      </c>
      <c r="AJ1406" t="s">
        <v>8178</v>
      </c>
      <c r="AK1406" t="s">
        <v>1690</v>
      </c>
      <c r="AL1406" t="s">
        <v>8179</v>
      </c>
      <c r="AM1406" t="s">
        <v>8178</v>
      </c>
      <c r="AN1406" t="s">
        <v>1690</v>
      </c>
      <c r="AO1406" t="s">
        <v>8179</v>
      </c>
      <c r="AP1406" s="18">
        <v>4.3747239999999998E-4</v>
      </c>
      <c r="AQ1406" t="s">
        <v>123</v>
      </c>
      <c r="AR1406" t="b">
        <f>ISNUMBER(SEARCH('Consulta Por Puntos Baloto'!$E$5,B1406,1))</f>
        <v>0</v>
      </c>
      <c r="AS1406">
        <f t="shared" si="42"/>
        <v>35</v>
      </c>
      <c r="AT1406" t="str">
        <f t="shared" si="43"/>
        <v>Punto red</v>
      </c>
    </row>
    <row r="1407" spans="1:46">
      <c r="A1407" t="s">
        <v>8180</v>
      </c>
      <c r="B1407" t="s">
        <v>8181</v>
      </c>
      <c r="C1407" s="18">
        <v>0.20006131639999999</v>
      </c>
      <c r="D1407" t="s">
        <v>5297</v>
      </c>
      <c r="E1407" t="s">
        <v>5298</v>
      </c>
      <c r="F1407" t="s">
        <v>5299</v>
      </c>
      <c r="G1407" s="18">
        <v>19.0973012593</v>
      </c>
      <c r="H1407" t="s">
        <v>64</v>
      </c>
      <c r="I1407" t="s">
        <v>895</v>
      </c>
      <c r="J1407" t="s">
        <v>896</v>
      </c>
      <c r="K1407" s="18">
        <v>47.293902747099999</v>
      </c>
      <c r="L1407" t="s">
        <v>64</v>
      </c>
      <c r="M1407" t="s">
        <v>154</v>
      </c>
      <c r="N1407" t="s">
        <v>156</v>
      </c>
      <c r="O1407" s="18">
        <v>19.182638707500001</v>
      </c>
      <c r="P1407" t="s">
        <v>897</v>
      </c>
      <c r="Q1407" t="s">
        <v>893</v>
      </c>
      <c r="R1407" t="s">
        <v>898</v>
      </c>
      <c r="S1407" s="18">
        <v>89.770658215300003</v>
      </c>
      <c r="T1407" t="s">
        <v>111</v>
      </c>
      <c r="U1407" t="s">
        <v>112</v>
      </c>
      <c r="V1407" t="s">
        <v>113</v>
      </c>
      <c r="W1407" s="18">
        <v>46.433130462500003</v>
      </c>
      <c r="X1407" t="s">
        <v>64</v>
      </c>
      <c r="Y1407" t="s">
        <v>154</v>
      </c>
      <c r="Z1407" t="s">
        <v>159</v>
      </c>
      <c r="AA1407" s="18">
        <v>48.3087840353</v>
      </c>
      <c r="AB1407" s="19" t="s">
        <v>899</v>
      </c>
      <c r="AC1407" t="s">
        <v>151</v>
      </c>
      <c r="AD1407" t="s">
        <v>900</v>
      </c>
      <c r="AE1407" s="18">
        <v>5.7003651000000002E-3</v>
      </c>
      <c r="AF1407" t="s">
        <v>8182</v>
      </c>
      <c r="AG1407" t="s">
        <v>5298</v>
      </c>
      <c r="AH1407" t="s">
        <v>8183</v>
      </c>
      <c r="AI1407" s="18">
        <v>2.0624968099999998E-2</v>
      </c>
      <c r="AJ1407" t="s">
        <v>8184</v>
      </c>
      <c r="AK1407" t="s">
        <v>5298</v>
      </c>
      <c r="AL1407" t="s">
        <v>8185</v>
      </c>
      <c r="AM1407" t="s">
        <v>8182</v>
      </c>
      <c r="AN1407" t="s">
        <v>5298</v>
      </c>
      <c r="AO1407" t="s">
        <v>8183</v>
      </c>
      <c r="AP1407" s="18">
        <v>5.7003651000000002E-3</v>
      </c>
      <c r="AQ1407" t="s">
        <v>123</v>
      </c>
      <c r="AR1407" t="b">
        <f>ISNUMBER(SEARCH('Consulta Por Puntos Baloto'!$E$5,B1407,1))</f>
        <v>0</v>
      </c>
      <c r="AS1407">
        <f t="shared" si="42"/>
        <v>31</v>
      </c>
      <c r="AT1407" t="str">
        <f t="shared" si="43"/>
        <v>Punto pago</v>
      </c>
    </row>
    <row r="1408" spans="1:46">
      <c r="A1408" t="s">
        <v>8186</v>
      </c>
      <c r="B1408" t="s">
        <v>8187</v>
      </c>
      <c r="C1408" s="18">
        <v>2.8079473315999999</v>
      </c>
      <c r="D1408" t="s">
        <v>5165</v>
      </c>
      <c r="E1408" t="s">
        <v>220</v>
      </c>
      <c r="F1408" t="s">
        <v>5166</v>
      </c>
      <c r="G1408" s="18">
        <v>2.8485060044999999</v>
      </c>
      <c r="H1408" t="s">
        <v>64</v>
      </c>
      <c r="I1408" t="s">
        <v>223</v>
      </c>
      <c r="J1408" t="s">
        <v>5327</v>
      </c>
      <c r="K1408" s="18">
        <v>4.1398673710000002</v>
      </c>
      <c r="L1408" t="s">
        <v>64</v>
      </c>
      <c r="M1408" t="s">
        <v>223</v>
      </c>
      <c r="N1408" t="s">
        <v>4230</v>
      </c>
      <c r="O1408" s="18">
        <v>2.8720318679000001</v>
      </c>
      <c r="P1408" t="s">
        <v>4231</v>
      </c>
      <c r="Q1408" t="s">
        <v>220</v>
      </c>
      <c r="R1408" t="s">
        <v>4232</v>
      </c>
      <c r="S1408" s="18">
        <v>11.561163022100001</v>
      </c>
      <c r="T1408" t="s">
        <v>227</v>
      </c>
      <c r="U1408" t="s">
        <v>228</v>
      </c>
      <c r="V1408" t="s">
        <v>229</v>
      </c>
      <c r="W1408" s="18">
        <v>4.6625027211000001</v>
      </c>
      <c r="X1408" t="s">
        <v>222</v>
      </c>
      <c r="Y1408" t="s">
        <v>223</v>
      </c>
      <c r="Z1408" t="s">
        <v>224</v>
      </c>
      <c r="AA1408" s="18">
        <v>1.6930586893999999</v>
      </c>
      <c r="AB1408" t="s">
        <v>4088</v>
      </c>
      <c r="AC1408" t="s">
        <v>220</v>
      </c>
      <c r="AD1408" t="s">
        <v>4089</v>
      </c>
      <c r="AE1408" s="18">
        <v>2.0415035599999999E-2</v>
      </c>
      <c r="AF1408" t="s">
        <v>8188</v>
      </c>
      <c r="AG1408" t="s">
        <v>220</v>
      </c>
      <c r="AH1408" t="s">
        <v>8189</v>
      </c>
      <c r="AI1408" s="18">
        <v>0.20678178699999999</v>
      </c>
      <c r="AJ1408" t="s">
        <v>8190</v>
      </c>
      <c r="AK1408" t="s">
        <v>220</v>
      </c>
      <c r="AL1408" t="s">
        <v>8191</v>
      </c>
      <c r="AM1408" t="s">
        <v>8188</v>
      </c>
      <c r="AN1408" t="s">
        <v>220</v>
      </c>
      <c r="AO1408" t="s">
        <v>8189</v>
      </c>
      <c r="AP1408" s="18">
        <v>2.0415035599999999E-2</v>
      </c>
      <c r="AQ1408" t="s">
        <v>123</v>
      </c>
      <c r="AR1408" t="b">
        <f>ISNUMBER(SEARCH('Consulta Por Puntos Baloto'!$E$5,B1408,1))</f>
        <v>0</v>
      </c>
      <c r="AS1408">
        <f t="shared" si="42"/>
        <v>31</v>
      </c>
      <c r="AT1408" t="str">
        <f t="shared" si="43"/>
        <v>Punto pago</v>
      </c>
    </row>
    <row r="1409" spans="1:46">
      <c r="A1409" t="s">
        <v>8192</v>
      </c>
      <c r="B1409" t="s">
        <v>8193</v>
      </c>
      <c r="C1409" s="18">
        <v>2.1833397420999998</v>
      </c>
      <c r="D1409" t="s">
        <v>4084</v>
      </c>
      <c r="E1409" t="s">
        <v>4053</v>
      </c>
      <c r="F1409" t="s">
        <v>4085</v>
      </c>
      <c r="G1409" s="18">
        <v>2.9916841543000001</v>
      </c>
      <c r="H1409" t="s">
        <v>64</v>
      </c>
      <c r="I1409" t="s">
        <v>4055</v>
      </c>
      <c r="J1409" t="s">
        <v>4056</v>
      </c>
      <c r="K1409" s="18">
        <v>7.2463687244999999</v>
      </c>
      <c r="L1409" t="s">
        <v>64</v>
      </c>
      <c r="M1409" t="s">
        <v>223</v>
      </c>
      <c r="N1409" t="s">
        <v>4070</v>
      </c>
      <c r="O1409" s="18">
        <v>0.16814131490000001</v>
      </c>
      <c r="P1409" t="s">
        <v>4052</v>
      </c>
      <c r="Q1409" t="s">
        <v>4053</v>
      </c>
      <c r="R1409" t="s">
        <v>4054</v>
      </c>
      <c r="S1409" s="18">
        <v>15.793526566700001</v>
      </c>
      <c r="T1409" t="s">
        <v>227</v>
      </c>
      <c r="U1409" t="s">
        <v>228</v>
      </c>
      <c r="V1409" t="s">
        <v>229</v>
      </c>
      <c r="W1409" s="18">
        <v>3.0049722135999999</v>
      </c>
      <c r="X1409" t="s">
        <v>64</v>
      </c>
      <c r="Y1409" t="s">
        <v>4055</v>
      </c>
      <c r="Z1409" t="s">
        <v>4056</v>
      </c>
      <c r="AA1409" s="18">
        <v>6.1504288004000003</v>
      </c>
      <c r="AB1409" t="s">
        <v>4088</v>
      </c>
      <c r="AC1409" t="s">
        <v>220</v>
      </c>
      <c r="AD1409" t="s">
        <v>4089</v>
      </c>
      <c r="AE1409" s="18">
        <v>0.19750450829999999</v>
      </c>
      <c r="AF1409" t="s">
        <v>8194</v>
      </c>
      <c r="AG1409" t="s">
        <v>4053</v>
      </c>
      <c r="AH1409" t="s">
        <v>8195</v>
      </c>
      <c r="AI1409" s="18">
        <v>0.15684825250000001</v>
      </c>
      <c r="AJ1409" t="s">
        <v>349</v>
      </c>
      <c r="AK1409" t="s">
        <v>4053</v>
      </c>
      <c r="AL1409" t="s">
        <v>8196</v>
      </c>
      <c r="AM1409" t="s">
        <v>349</v>
      </c>
      <c r="AN1409" t="s">
        <v>4053</v>
      </c>
      <c r="AO1409" t="s">
        <v>8196</v>
      </c>
      <c r="AP1409" s="18">
        <v>0.15684825250000001</v>
      </c>
      <c r="AQ1409" t="s">
        <v>123</v>
      </c>
      <c r="AR1409" t="b">
        <f>ISNUMBER(SEARCH('Consulta Por Puntos Baloto'!$E$5,B1409,1))</f>
        <v>0</v>
      </c>
      <c r="AS1409">
        <f t="shared" si="42"/>
        <v>35</v>
      </c>
      <c r="AT1409" t="str">
        <f t="shared" si="43"/>
        <v>Punto red</v>
      </c>
    </row>
    <row r="1410" spans="1:46">
      <c r="A1410" t="s">
        <v>8197</v>
      </c>
      <c r="B1410" t="s">
        <v>8198</v>
      </c>
      <c r="C1410" s="18">
        <v>0.2318970716</v>
      </c>
      <c r="D1410" t="s">
        <v>1510</v>
      </c>
      <c r="E1410" t="s">
        <v>1511</v>
      </c>
      <c r="F1410" t="s">
        <v>1512</v>
      </c>
      <c r="G1410" s="18">
        <v>5.4123676782999999</v>
      </c>
      <c r="H1410" t="s">
        <v>64</v>
      </c>
      <c r="I1410" t="s">
        <v>471</v>
      </c>
      <c r="J1410" t="s">
        <v>1453</v>
      </c>
      <c r="K1410" s="18">
        <v>5.3974786292000001</v>
      </c>
      <c r="L1410" t="s">
        <v>64</v>
      </c>
      <c r="M1410" t="s">
        <v>471</v>
      </c>
      <c r="N1410" t="s">
        <v>1453</v>
      </c>
      <c r="O1410" s="18">
        <v>13.505304048999999</v>
      </c>
      <c r="P1410" t="s">
        <v>467</v>
      </c>
      <c r="Q1410" t="s">
        <v>134</v>
      </c>
      <c r="R1410" t="s">
        <v>468</v>
      </c>
      <c r="S1410" s="18">
        <v>16.528583596000001</v>
      </c>
      <c r="T1410" t="s">
        <v>515</v>
      </c>
      <c r="U1410" t="s">
        <v>130</v>
      </c>
      <c r="V1410" t="s">
        <v>516</v>
      </c>
      <c r="W1410" s="18">
        <v>10.9971205885</v>
      </c>
      <c r="X1410" t="s">
        <v>64</v>
      </c>
      <c r="Y1410" t="s">
        <v>471</v>
      </c>
      <c r="Z1410" t="s">
        <v>472</v>
      </c>
      <c r="AA1410" s="18">
        <v>14.480092475599999</v>
      </c>
      <c r="AB1410" s="19" t="s">
        <v>473</v>
      </c>
      <c r="AC1410" t="s">
        <v>128</v>
      </c>
      <c r="AD1410" t="s">
        <v>474</v>
      </c>
      <c r="AE1410" s="18">
        <v>0.29542312129999998</v>
      </c>
      <c r="AF1410" t="s">
        <v>1627</v>
      </c>
      <c r="AG1410" t="s">
        <v>1511</v>
      </c>
      <c r="AH1410" t="s">
        <v>1628</v>
      </c>
      <c r="AI1410" s="18">
        <v>2.2130175700000001E-2</v>
      </c>
      <c r="AJ1410" t="s">
        <v>8199</v>
      </c>
      <c r="AK1410" t="s">
        <v>1511</v>
      </c>
      <c r="AL1410" t="s">
        <v>8200</v>
      </c>
      <c r="AM1410" t="s">
        <v>8199</v>
      </c>
      <c r="AN1410" t="s">
        <v>1511</v>
      </c>
      <c r="AO1410" t="s">
        <v>8200</v>
      </c>
      <c r="AP1410" s="18">
        <v>2.2130175700000001E-2</v>
      </c>
      <c r="AQ1410" t="s">
        <v>123</v>
      </c>
      <c r="AR1410" t="b">
        <f>ISNUMBER(SEARCH('Consulta Por Puntos Baloto'!$E$5,B1410,1))</f>
        <v>0</v>
      </c>
      <c r="AS1410">
        <f t="shared" si="42"/>
        <v>35</v>
      </c>
      <c r="AT1410" t="str">
        <f t="shared" si="43"/>
        <v>Punto red</v>
      </c>
    </row>
    <row r="1411" spans="1:46">
      <c r="A1411" t="s">
        <v>8201</v>
      </c>
      <c r="B1411" t="s">
        <v>8202</v>
      </c>
      <c r="C1411" s="18">
        <v>2.7955019873000002</v>
      </c>
      <c r="D1411" t="s">
        <v>2444</v>
      </c>
      <c r="E1411" t="s">
        <v>128</v>
      </c>
      <c r="F1411" t="s">
        <v>2445</v>
      </c>
      <c r="G1411" s="18">
        <v>0.145906178</v>
      </c>
      <c r="H1411" t="s">
        <v>64</v>
      </c>
      <c r="I1411" t="s">
        <v>130</v>
      </c>
      <c r="J1411" t="s">
        <v>3478</v>
      </c>
      <c r="K1411" s="18">
        <v>0.17783386279999999</v>
      </c>
      <c r="L1411" t="s">
        <v>64</v>
      </c>
      <c r="M1411" t="s">
        <v>130</v>
      </c>
      <c r="N1411" t="s">
        <v>3478</v>
      </c>
      <c r="O1411" s="18">
        <v>0.77279330089999998</v>
      </c>
      <c r="P1411" t="s">
        <v>3479</v>
      </c>
      <c r="Q1411" t="s">
        <v>134</v>
      </c>
      <c r="R1411" t="s">
        <v>3480</v>
      </c>
      <c r="S1411" s="18">
        <v>0.88745409279999998</v>
      </c>
      <c r="T1411" t="s">
        <v>807</v>
      </c>
      <c r="U1411" t="s">
        <v>130</v>
      </c>
      <c r="V1411" t="s">
        <v>808</v>
      </c>
      <c r="W1411" s="18">
        <v>0.70566917809999996</v>
      </c>
      <c r="X1411" t="s">
        <v>64</v>
      </c>
      <c r="Y1411" t="s">
        <v>130</v>
      </c>
      <c r="Z1411" t="s">
        <v>6104</v>
      </c>
      <c r="AA1411" s="18">
        <v>0.89065244919999997</v>
      </c>
      <c r="AB1411" t="s">
        <v>6075</v>
      </c>
      <c r="AC1411" t="s">
        <v>128</v>
      </c>
      <c r="AD1411" t="s">
        <v>6076</v>
      </c>
      <c r="AE1411" s="18">
        <v>0.1145593016</v>
      </c>
      <c r="AF1411" t="s">
        <v>8203</v>
      </c>
      <c r="AG1411" t="s">
        <v>143</v>
      </c>
      <c r="AH1411" t="s">
        <v>8204</v>
      </c>
      <c r="AI1411" s="18">
        <v>0.39629122360000002</v>
      </c>
      <c r="AJ1411" t="s">
        <v>6107</v>
      </c>
      <c r="AK1411" t="s">
        <v>134</v>
      </c>
      <c r="AL1411" t="s">
        <v>6108</v>
      </c>
      <c r="AM1411" t="s">
        <v>8203</v>
      </c>
      <c r="AN1411" t="s">
        <v>143</v>
      </c>
      <c r="AO1411" t="s">
        <v>8204</v>
      </c>
      <c r="AP1411" s="18">
        <v>0.1145593016</v>
      </c>
      <c r="AQ1411" t="s">
        <v>123</v>
      </c>
      <c r="AR1411" t="b">
        <f>ISNUMBER(SEARCH('Consulta Por Puntos Baloto'!$E$5,B1411,1))</f>
        <v>0</v>
      </c>
      <c r="AS1411">
        <f t="shared" ref="AS1411:AS1474" si="44">MATCH(AP1411,A1411:AL1411,0)</f>
        <v>31</v>
      </c>
      <c r="AT1411" t="str">
        <f t="shared" ref="AT1411:AT1474" si="45">+VLOOKUP(AS1411,$AW$2:$AX$10,2,0)</f>
        <v>Punto pago</v>
      </c>
    </row>
    <row r="1412" spans="1:46">
      <c r="A1412" t="s">
        <v>8205</v>
      </c>
      <c r="B1412" t="s">
        <v>8206</v>
      </c>
      <c r="C1412" s="18">
        <v>2.1369598556999998</v>
      </c>
      <c r="D1412" t="s">
        <v>2585</v>
      </c>
      <c r="E1412" t="s">
        <v>128</v>
      </c>
      <c r="F1412" t="s">
        <v>2586</v>
      </c>
      <c r="G1412" s="18">
        <v>1.0552287315</v>
      </c>
      <c r="H1412" t="s">
        <v>2622</v>
      </c>
      <c r="I1412" t="s">
        <v>130</v>
      </c>
      <c r="J1412" t="s">
        <v>2623</v>
      </c>
      <c r="K1412" s="18">
        <v>2.1725667705</v>
      </c>
      <c r="L1412" t="s">
        <v>64</v>
      </c>
      <c r="M1412" t="s">
        <v>130</v>
      </c>
      <c r="N1412" t="s">
        <v>2624</v>
      </c>
      <c r="O1412" s="18">
        <v>1.1176880425</v>
      </c>
      <c r="P1412" t="s">
        <v>2625</v>
      </c>
      <c r="Q1412" t="s">
        <v>134</v>
      </c>
      <c r="R1412" t="s">
        <v>2626</v>
      </c>
      <c r="S1412" s="18">
        <v>2.6834732642999999</v>
      </c>
      <c r="T1412" t="s">
        <v>311</v>
      </c>
      <c r="U1412" t="s">
        <v>130</v>
      </c>
      <c r="V1412" t="s">
        <v>312</v>
      </c>
      <c r="W1412" s="18">
        <v>1.3469739342</v>
      </c>
      <c r="X1412" t="s">
        <v>64</v>
      </c>
      <c r="Y1412" t="s">
        <v>130</v>
      </c>
      <c r="Z1412" t="s">
        <v>2627</v>
      </c>
      <c r="AA1412" s="18">
        <v>1.2041292913999999</v>
      </c>
      <c r="AB1412" t="s">
        <v>2628</v>
      </c>
      <c r="AC1412" t="s">
        <v>128</v>
      </c>
      <c r="AD1412" t="s">
        <v>2629</v>
      </c>
      <c r="AE1412" s="18">
        <v>6.1880814800000003E-2</v>
      </c>
      <c r="AF1412" t="s">
        <v>2929</v>
      </c>
      <c r="AG1412" t="s">
        <v>143</v>
      </c>
      <c r="AH1412" t="s">
        <v>8207</v>
      </c>
      <c r="AI1412" s="18">
        <v>4.6241413299999999E-2</v>
      </c>
      <c r="AJ1412" t="s">
        <v>4596</v>
      </c>
      <c r="AK1412" t="s">
        <v>134</v>
      </c>
      <c r="AL1412" t="s">
        <v>4597</v>
      </c>
      <c r="AM1412" t="s">
        <v>4596</v>
      </c>
      <c r="AN1412" t="s">
        <v>134</v>
      </c>
      <c r="AO1412" t="s">
        <v>4597</v>
      </c>
      <c r="AP1412" s="18">
        <v>4.6241413299999999E-2</v>
      </c>
      <c r="AQ1412" t="s">
        <v>123</v>
      </c>
      <c r="AR1412" t="b">
        <f>ISNUMBER(SEARCH('Consulta Por Puntos Baloto'!$E$5,B1412,1))</f>
        <v>0</v>
      </c>
      <c r="AS1412">
        <f t="shared" si="44"/>
        <v>35</v>
      </c>
      <c r="AT1412" t="str">
        <f t="shared" si="45"/>
        <v>Punto red</v>
      </c>
    </row>
    <row r="1413" spans="1:46">
      <c r="A1413" t="s">
        <v>8208</v>
      </c>
      <c r="B1413" t="s">
        <v>8209</v>
      </c>
      <c r="C1413" s="18">
        <v>27.4460943596</v>
      </c>
      <c r="D1413" t="s">
        <v>4512</v>
      </c>
      <c r="E1413" t="s">
        <v>297</v>
      </c>
      <c r="F1413" t="s">
        <v>4513</v>
      </c>
      <c r="G1413" s="18">
        <v>14.2705050052</v>
      </c>
      <c r="H1413" t="s">
        <v>64</v>
      </c>
      <c r="I1413" t="s">
        <v>4514</v>
      </c>
      <c r="J1413" t="s">
        <v>4515</v>
      </c>
      <c r="K1413" s="18">
        <v>14.2705050052</v>
      </c>
      <c r="L1413" t="s">
        <v>64</v>
      </c>
      <c r="M1413" t="s">
        <v>4514</v>
      </c>
      <c r="N1413" t="s">
        <v>4515</v>
      </c>
      <c r="O1413" s="18">
        <v>15.484668022799999</v>
      </c>
      <c r="P1413" t="s">
        <v>4516</v>
      </c>
      <c r="Q1413" t="s">
        <v>4517</v>
      </c>
      <c r="R1413" t="s">
        <v>4518</v>
      </c>
      <c r="S1413" s="18">
        <v>155.77153811380001</v>
      </c>
      <c r="T1413" t="s">
        <v>85</v>
      </c>
      <c r="U1413" t="s">
        <v>86</v>
      </c>
      <c r="V1413" t="s">
        <v>87</v>
      </c>
      <c r="W1413" s="18">
        <v>63.706329994199997</v>
      </c>
      <c r="X1413" t="s">
        <v>64</v>
      </c>
      <c r="Y1413" t="s">
        <v>4519</v>
      </c>
      <c r="Z1413" t="s">
        <v>4520</v>
      </c>
      <c r="AA1413" s="18">
        <v>67.434816408700001</v>
      </c>
      <c r="AB1413" t="s">
        <v>300</v>
      </c>
      <c r="AC1413" t="s">
        <v>301</v>
      </c>
      <c r="AD1413" t="s">
        <v>302</v>
      </c>
      <c r="AE1413" s="18">
        <v>15.2132696441</v>
      </c>
      <c r="AF1413" t="s">
        <v>4521</v>
      </c>
      <c r="AG1413" t="s">
        <v>4517</v>
      </c>
      <c r="AH1413" t="s">
        <v>4522</v>
      </c>
      <c r="AI1413" s="18">
        <v>6.6149691129999999</v>
      </c>
      <c r="AJ1413" t="s">
        <v>8210</v>
      </c>
      <c r="AK1413" t="s">
        <v>8211</v>
      </c>
      <c r="AL1413" t="s">
        <v>8212</v>
      </c>
      <c r="AM1413" t="s">
        <v>8210</v>
      </c>
      <c r="AN1413" t="s">
        <v>8211</v>
      </c>
      <c r="AO1413" t="s">
        <v>8212</v>
      </c>
      <c r="AP1413" s="18">
        <v>6.6149691129999999</v>
      </c>
      <c r="AQ1413" t="s">
        <v>123</v>
      </c>
      <c r="AR1413" t="b">
        <f>ISNUMBER(SEARCH('Consulta Por Puntos Baloto'!$E$5,B1413,1))</f>
        <v>0</v>
      </c>
      <c r="AS1413">
        <f t="shared" si="44"/>
        <v>35</v>
      </c>
      <c r="AT1413" t="str">
        <f t="shared" si="45"/>
        <v>Punto red</v>
      </c>
    </row>
    <row r="1414" spans="1:46">
      <c r="A1414" t="s">
        <v>8213</v>
      </c>
      <c r="B1414" t="s">
        <v>8214</v>
      </c>
      <c r="C1414" s="18">
        <v>0.1012067685</v>
      </c>
      <c r="D1414" t="s">
        <v>4165</v>
      </c>
      <c r="E1414" t="s">
        <v>4166</v>
      </c>
      <c r="F1414" t="s">
        <v>4167</v>
      </c>
      <c r="G1414" s="18">
        <v>102.1374367464</v>
      </c>
      <c r="H1414" t="s">
        <v>4168</v>
      </c>
      <c r="I1414" t="s">
        <v>4169</v>
      </c>
      <c r="J1414" t="s">
        <v>4170</v>
      </c>
      <c r="K1414" s="18">
        <v>126.4579438701</v>
      </c>
      <c r="L1414" t="s">
        <v>64</v>
      </c>
      <c r="M1414" t="s">
        <v>86</v>
      </c>
      <c r="N1414" t="s">
        <v>402</v>
      </c>
      <c r="O1414" s="18">
        <v>126.4579438701</v>
      </c>
      <c r="P1414" t="s">
        <v>403</v>
      </c>
      <c r="Q1414" t="s">
        <v>83</v>
      </c>
      <c r="R1414" t="s">
        <v>404</v>
      </c>
      <c r="S1414" s="18">
        <v>126.7974173561</v>
      </c>
      <c r="T1414" t="s">
        <v>85</v>
      </c>
      <c r="U1414" t="s">
        <v>86</v>
      </c>
      <c r="V1414" t="s">
        <v>87</v>
      </c>
      <c r="W1414" s="18">
        <v>103.7404303861</v>
      </c>
      <c r="X1414" t="s">
        <v>64</v>
      </c>
      <c r="Y1414" t="s">
        <v>4169</v>
      </c>
      <c r="Z1414" t="s">
        <v>4171</v>
      </c>
      <c r="AA1414" s="18">
        <v>102.14555596060001</v>
      </c>
      <c r="AB1414" t="s">
        <v>4168</v>
      </c>
      <c r="AC1414" t="s">
        <v>4172</v>
      </c>
      <c r="AD1414" t="s">
        <v>4173</v>
      </c>
      <c r="AE1414" s="18">
        <v>1.46966549E-2</v>
      </c>
      <c r="AF1414" t="s">
        <v>8215</v>
      </c>
      <c r="AG1414" t="s">
        <v>7500</v>
      </c>
      <c r="AH1414" t="s">
        <v>8216</v>
      </c>
      <c r="AI1414" s="18">
        <v>1.811605E-3</v>
      </c>
      <c r="AJ1414" t="s">
        <v>8217</v>
      </c>
      <c r="AK1414" t="s">
        <v>7503</v>
      </c>
      <c r="AL1414" t="s">
        <v>8218</v>
      </c>
      <c r="AM1414" t="s">
        <v>8217</v>
      </c>
      <c r="AN1414" t="s">
        <v>7503</v>
      </c>
      <c r="AO1414" t="s">
        <v>8218</v>
      </c>
      <c r="AP1414" s="18">
        <v>1.811605E-3</v>
      </c>
      <c r="AQ1414" t="s">
        <v>123</v>
      </c>
      <c r="AR1414" t="b">
        <f>ISNUMBER(SEARCH('Consulta Por Puntos Baloto'!$E$5,B1414,1))</f>
        <v>0</v>
      </c>
      <c r="AS1414">
        <f t="shared" si="44"/>
        <v>35</v>
      </c>
      <c r="AT1414" t="str">
        <f t="shared" si="45"/>
        <v>Punto red</v>
      </c>
    </row>
    <row r="1415" spans="1:46">
      <c r="A1415" t="s">
        <v>8219</v>
      </c>
      <c r="B1415" t="s">
        <v>8220</v>
      </c>
      <c r="C1415" s="18">
        <v>5.59023248E-2</v>
      </c>
      <c r="D1415" t="s">
        <v>4165</v>
      </c>
      <c r="E1415" t="s">
        <v>4166</v>
      </c>
      <c r="F1415" t="s">
        <v>4167</v>
      </c>
      <c r="G1415" s="18">
        <v>102.0906446589</v>
      </c>
      <c r="H1415" t="s">
        <v>4168</v>
      </c>
      <c r="I1415" t="s">
        <v>4169</v>
      </c>
      <c r="J1415" t="s">
        <v>4170</v>
      </c>
      <c r="K1415" s="18">
        <v>126.40555030349999</v>
      </c>
      <c r="L1415" t="s">
        <v>64</v>
      </c>
      <c r="M1415" t="s">
        <v>86</v>
      </c>
      <c r="N1415" t="s">
        <v>402</v>
      </c>
      <c r="O1415" s="18">
        <v>126.40555030349999</v>
      </c>
      <c r="P1415" t="s">
        <v>403</v>
      </c>
      <c r="Q1415" t="s">
        <v>83</v>
      </c>
      <c r="R1415" t="s">
        <v>404</v>
      </c>
      <c r="S1415" s="18">
        <v>126.7451656909</v>
      </c>
      <c r="T1415" t="s">
        <v>85</v>
      </c>
      <c r="U1415" t="s">
        <v>86</v>
      </c>
      <c r="V1415" t="s">
        <v>87</v>
      </c>
      <c r="W1415" s="18">
        <v>103.6951996653</v>
      </c>
      <c r="X1415" t="s">
        <v>64</v>
      </c>
      <c r="Y1415" t="s">
        <v>4169</v>
      </c>
      <c r="Z1415" t="s">
        <v>4171</v>
      </c>
      <c r="AA1415" s="18">
        <v>102.0987578756</v>
      </c>
      <c r="AB1415" t="s">
        <v>4168</v>
      </c>
      <c r="AC1415" t="s">
        <v>4172</v>
      </c>
      <c r="AD1415" t="s">
        <v>4173</v>
      </c>
      <c r="AE1415" s="18">
        <v>1.46509619E-2</v>
      </c>
      <c r="AF1415" t="s">
        <v>8221</v>
      </c>
      <c r="AG1415" t="s">
        <v>7500</v>
      </c>
      <c r="AH1415" t="s">
        <v>8222</v>
      </c>
      <c r="AI1415" s="18">
        <v>6.9611960000000002E-3</v>
      </c>
      <c r="AJ1415" t="s">
        <v>8223</v>
      </c>
      <c r="AK1415" t="s">
        <v>7503</v>
      </c>
      <c r="AL1415" t="s">
        <v>8224</v>
      </c>
      <c r="AM1415" t="s">
        <v>8223</v>
      </c>
      <c r="AN1415" t="s">
        <v>7503</v>
      </c>
      <c r="AO1415" t="s">
        <v>8224</v>
      </c>
      <c r="AP1415" s="18">
        <v>6.9611960000000002E-3</v>
      </c>
      <c r="AQ1415" t="s">
        <v>123</v>
      </c>
      <c r="AR1415" t="b">
        <f>ISNUMBER(SEARCH('Consulta Por Puntos Baloto'!$E$5,B1415,1))</f>
        <v>0</v>
      </c>
      <c r="AS1415">
        <f t="shared" si="44"/>
        <v>35</v>
      </c>
      <c r="AT1415" t="str">
        <f t="shared" si="45"/>
        <v>Punto red</v>
      </c>
    </row>
    <row r="1416" spans="1:46">
      <c r="A1416" t="s">
        <v>8225</v>
      </c>
      <c r="B1416" t="s">
        <v>8226</v>
      </c>
      <c r="C1416" s="18">
        <v>0.12130581009999999</v>
      </c>
      <c r="D1416" t="s">
        <v>4165</v>
      </c>
      <c r="E1416" t="s">
        <v>4166</v>
      </c>
      <c r="F1416" t="s">
        <v>4167</v>
      </c>
      <c r="G1416" s="18">
        <v>102.1744594797</v>
      </c>
      <c r="H1416" t="s">
        <v>4168</v>
      </c>
      <c r="I1416" t="s">
        <v>4169</v>
      </c>
      <c r="J1416" t="s">
        <v>4170</v>
      </c>
      <c r="K1416" s="18">
        <v>126.4762848979</v>
      </c>
      <c r="L1416" t="s">
        <v>64</v>
      </c>
      <c r="M1416" t="s">
        <v>86</v>
      </c>
      <c r="N1416" t="s">
        <v>402</v>
      </c>
      <c r="O1416" s="18">
        <v>126.4762848979</v>
      </c>
      <c r="P1416" t="s">
        <v>403</v>
      </c>
      <c r="Q1416" t="s">
        <v>83</v>
      </c>
      <c r="R1416" t="s">
        <v>404</v>
      </c>
      <c r="S1416" s="18">
        <v>126.8155098459</v>
      </c>
      <c r="T1416" t="s">
        <v>85</v>
      </c>
      <c r="U1416" t="s">
        <v>86</v>
      </c>
      <c r="V1416" t="s">
        <v>87</v>
      </c>
      <c r="W1416" s="18">
        <v>103.777688793</v>
      </c>
      <c r="X1416" t="s">
        <v>64</v>
      </c>
      <c r="Y1416" t="s">
        <v>4169</v>
      </c>
      <c r="Z1416" t="s">
        <v>4171</v>
      </c>
      <c r="AA1416" s="18">
        <v>102.1825775665</v>
      </c>
      <c r="AB1416" t="s">
        <v>4168</v>
      </c>
      <c r="AC1416" t="s">
        <v>4172</v>
      </c>
      <c r="AD1416" t="s">
        <v>4173</v>
      </c>
      <c r="AE1416" s="18">
        <v>2.2048733300000001E-2</v>
      </c>
      <c r="AF1416" t="s">
        <v>7499</v>
      </c>
      <c r="AG1416" t="s">
        <v>7500</v>
      </c>
      <c r="AH1416" t="s">
        <v>7501</v>
      </c>
      <c r="AI1416" s="18">
        <v>5.2067498000000004E-3</v>
      </c>
      <c r="AJ1416" t="s">
        <v>7502</v>
      </c>
      <c r="AK1416" t="s">
        <v>7503</v>
      </c>
      <c r="AL1416" t="s">
        <v>7504</v>
      </c>
      <c r="AM1416" t="s">
        <v>7502</v>
      </c>
      <c r="AN1416" t="s">
        <v>7503</v>
      </c>
      <c r="AO1416" t="s">
        <v>7504</v>
      </c>
      <c r="AP1416" s="18">
        <v>5.2067498000000004E-3</v>
      </c>
      <c r="AQ1416" t="s">
        <v>123</v>
      </c>
      <c r="AR1416" t="b">
        <f>ISNUMBER(SEARCH('Consulta Por Puntos Baloto'!$E$5,B1416,1))</f>
        <v>0</v>
      </c>
      <c r="AS1416">
        <f t="shared" si="44"/>
        <v>35</v>
      </c>
      <c r="AT1416" t="str">
        <f t="shared" si="45"/>
        <v>Punto red</v>
      </c>
    </row>
    <row r="1417" spans="1:46">
      <c r="A1417" t="s">
        <v>8227</v>
      </c>
      <c r="B1417" t="s">
        <v>8228</v>
      </c>
      <c r="C1417" s="18">
        <v>4.0317489599999999E-2</v>
      </c>
      <c r="D1417" t="s">
        <v>4165</v>
      </c>
      <c r="E1417" t="s">
        <v>4166</v>
      </c>
      <c r="F1417" t="s">
        <v>4167</v>
      </c>
      <c r="G1417" s="18">
        <v>102.083469557</v>
      </c>
      <c r="H1417" t="s">
        <v>4168</v>
      </c>
      <c r="I1417" t="s">
        <v>4169</v>
      </c>
      <c r="J1417" t="s">
        <v>4170</v>
      </c>
      <c r="K1417" s="18">
        <v>126.38925673679999</v>
      </c>
      <c r="L1417" t="s">
        <v>64</v>
      </c>
      <c r="M1417" t="s">
        <v>86</v>
      </c>
      <c r="N1417" t="s">
        <v>402</v>
      </c>
      <c r="O1417" s="18">
        <v>126.38925673679999</v>
      </c>
      <c r="P1417" t="s">
        <v>403</v>
      </c>
      <c r="Q1417" t="s">
        <v>83</v>
      </c>
      <c r="R1417" t="s">
        <v>404</v>
      </c>
      <c r="S1417" s="18">
        <v>126.7288452124</v>
      </c>
      <c r="T1417" t="s">
        <v>85</v>
      </c>
      <c r="U1417" t="s">
        <v>86</v>
      </c>
      <c r="V1417" t="s">
        <v>87</v>
      </c>
      <c r="W1417" s="18">
        <v>103.68878952199999</v>
      </c>
      <c r="X1417" t="s">
        <v>64</v>
      </c>
      <c r="Y1417" t="s">
        <v>4169</v>
      </c>
      <c r="Z1417" t="s">
        <v>4171</v>
      </c>
      <c r="AA1417" s="18">
        <v>102.09157975540001</v>
      </c>
      <c r="AB1417" t="s">
        <v>4168</v>
      </c>
      <c r="AC1417" t="s">
        <v>4172</v>
      </c>
      <c r="AD1417" t="s">
        <v>4173</v>
      </c>
      <c r="AE1417" s="18">
        <v>2.0467911200000001E-2</v>
      </c>
      <c r="AF1417" t="s">
        <v>8229</v>
      </c>
      <c r="AG1417" t="s">
        <v>4166</v>
      </c>
      <c r="AH1417" t="s">
        <v>8230</v>
      </c>
      <c r="AI1417" s="18">
        <v>1.6470111999999999E-2</v>
      </c>
      <c r="AJ1417" t="s">
        <v>8217</v>
      </c>
      <c r="AK1417" t="s">
        <v>7503</v>
      </c>
      <c r="AL1417" t="s">
        <v>8218</v>
      </c>
      <c r="AM1417" t="s">
        <v>8217</v>
      </c>
      <c r="AN1417" t="s">
        <v>7503</v>
      </c>
      <c r="AO1417" t="s">
        <v>8218</v>
      </c>
      <c r="AP1417" s="18">
        <v>1.6470111999999999E-2</v>
      </c>
      <c r="AQ1417" t="s">
        <v>123</v>
      </c>
      <c r="AR1417" t="b">
        <f>ISNUMBER(SEARCH('Consulta Por Puntos Baloto'!$E$5,B1417,1))</f>
        <v>0</v>
      </c>
      <c r="AS1417">
        <f t="shared" si="44"/>
        <v>35</v>
      </c>
      <c r="AT1417" t="str">
        <f t="shared" si="45"/>
        <v>Punto red</v>
      </c>
    </row>
    <row r="1418" spans="1:46">
      <c r="A1418" t="s">
        <v>8231</v>
      </c>
      <c r="B1418" t="s">
        <v>8232</v>
      </c>
      <c r="C1418" s="18">
        <v>6.6074100699999999E-2</v>
      </c>
      <c r="D1418" t="s">
        <v>4165</v>
      </c>
      <c r="E1418" t="s">
        <v>4166</v>
      </c>
      <c r="F1418" t="s">
        <v>4167</v>
      </c>
      <c r="G1418" s="18">
        <v>102.09762110450001</v>
      </c>
      <c r="H1418" t="s">
        <v>4168</v>
      </c>
      <c r="I1418" t="s">
        <v>4169</v>
      </c>
      <c r="J1418" t="s">
        <v>4170</v>
      </c>
      <c r="K1418" s="18">
        <v>126.4169855186</v>
      </c>
      <c r="L1418" t="s">
        <v>64</v>
      </c>
      <c r="M1418" t="s">
        <v>86</v>
      </c>
      <c r="N1418" t="s">
        <v>402</v>
      </c>
      <c r="O1418" s="18">
        <v>126.4169855186</v>
      </c>
      <c r="P1418" t="s">
        <v>403</v>
      </c>
      <c r="Q1418" t="s">
        <v>83</v>
      </c>
      <c r="R1418" t="s">
        <v>404</v>
      </c>
      <c r="S1418" s="18">
        <v>126.7566011017</v>
      </c>
      <c r="T1418" t="s">
        <v>85</v>
      </c>
      <c r="U1418" t="s">
        <v>86</v>
      </c>
      <c r="V1418" t="s">
        <v>87</v>
      </c>
      <c r="W1418" s="18">
        <v>103.70171271709999</v>
      </c>
      <c r="X1418" t="s">
        <v>64</v>
      </c>
      <c r="Y1418" t="s">
        <v>4169</v>
      </c>
      <c r="Z1418" t="s">
        <v>4171</v>
      </c>
      <c r="AA1418" s="18">
        <v>102.10573613619999</v>
      </c>
      <c r="AB1418" t="s">
        <v>4168</v>
      </c>
      <c r="AC1418" t="s">
        <v>4172</v>
      </c>
      <c r="AD1418" t="s">
        <v>4173</v>
      </c>
      <c r="AE1418" s="18">
        <v>3.2308471999999999E-3</v>
      </c>
      <c r="AF1418" t="s">
        <v>8221</v>
      </c>
      <c r="AG1418" t="s">
        <v>7500</v>
      </c>
      <c r="AH1418" t="s">
        <v>8222</v>
      </c>
      <c r="AI1418" s="18">
        <v>3.6736493999999999E-3</v>
      </c>
      <c r="AJ1418" t="s">
        <v>8233</v>
      </c>
      <c r="AK1418" t="s">
        <v>7503</v>
      </c>
      <c r="AL1418" t="s">
        <v>8234</v>
      </c>
      <c r="AM1418" t="s">
        <v>8221</v>
      </c>
      <c r="AN1418" t="s">
        <v>7500</v>
      </c>
      <c r="AO1418" t="s">
        <v>8222</v>
      </c>
      <c r="AP1418" s="18">
        <v>3.2308471999999999E-3</v>
      </c>
      <c r="AQ1418" t="s">
        <v>123</v>
      </c>
      <c r="AR1418" t="b">
        <f>ISNUMBER(SEARCH('Consulta Por Puntos Baloto'!$E$5,B1418,1))</f>
        <v>0</v>
      </c>
      <c r="AS1418">
        <f t="shared" si="44"/>
        <v>31</v>
      </c>
      <c r="AT1418" t="str">
        <f t="shared" si="45"/>
        <v>Punto pago</v>
      </c>
    </row>
    <row r="1419" spans="1:46">
      <c r="A1419" t="s">
        <v>8235</v>
      </c>
      <c r="B1419" t="s">
        <v>8236</v>
      </c>
      <c r="C1419" s="18">
        <v>4.2575032646000004</v>
      </c>
      <c r="D1419" t="s">
        <v>127</v>
      </c>
      <c r="E1419" t="s">
        <v>128</v>
      </c>
      <c r="F1419" t="s">
        <v>129</v>
      </c>
      <c r="G1419" s="18">
        <v>3.4571833792</v>
      </c>
      <c r="H1419" t="s">
        <v>64</v>
      </c>
      <c r="I1419" t="s">
        <v>130</v>
      </c>
      <c r="J1419" t="s">
        <v>1261</v>
      </c>
      <c r="K1419" s="18">
        <v>6.0100004026000002</v>
      </c>
      <c r="L1419" t="s">
        <v>64</v>
      </c>
      <c r="M1419" t="s">
        <v>130</v>
      </c>
      <c r="N1419" t="s">
        <v>370</v>
      </c>
      <c r="O1419" s="18">
        <v>4.3644509161</v>
      </c>
      <c r="P1419" t="s">
        <v>133</v>
      </c>
      <c r="Q1419" t="s">
        <v>134</v>
      </c>
      <c r="R1419" t="s">
        <v>135</v>
      </c>
      <c r="S1419" s="18">
        <v>7.7409230679999999</v>
      </c>
      <c r="T1419" t="s">
        <v>371</v>
      </c>
      <c r="U1419" t="s">
        <v>130</v>
      </c>
      <c r="V1419" t="s">
        <v>372</v>
      </c>
      <c r="W1419" s="18">
        <v>6.9642853791999997</v>
      </c>
      <c r="X1419" t="s">
        <v>64</v>
      </c>
      <c r="Y1419" t="s">
        <v>130</v>
      </c>
      <c r="Z1419" t="s">
        <v>373</v>
      </c>
      <c r="AA1419" s="18">
        <v>4.3494288583999996</v>
      </c>
      <c r="AB1419" t="s">
        <v>140</v>
      </c>
      <c r="AC1419" t="s">
        <v>128</v>
      </c>
      <c r="AD1419" t="s">
        <v>141</v>
      </c>
      <c r="AE1419" s="18">
        <v>2.01413002E-2</v>
      </c>
      <c r="AF1419" t="s">
        <v>3045</v>
      </c>
      <c r="AG1419" t="s">
        <v>143</v>
      </c>
      <c r="AH1419" t="s">
        <v>3046</v>
      </c>
      <c r="AI1419" s="18">
        <v>6.4298410400000006E-2</v>
      </c>
      <c r="AJ1419" t="s">
        <v>3047</v>
      </c>
      <c r="AK1419" t="s">
        <v>134</v>
      </c>
      <c r="AL1419" t="s">
        <v>3048</v>
      </c>
      <c r="AM1419" t="s">
        <v>3045</v>
      </c>
      <c r="AN1419" t="s">
        <v>143</v>
      </c>
      <c r="AO1419" t="s">
        <v>3046</v>
      </c>
      <c r="AP1419" s="18">
        <v>2.01413002E-2</v>
      </c>
      <c r="AQ1419" t="s">
        <v>123</v>
      </c>
      <c r="AR1419" t="b">
        <f>ISNUMBER(SEARCH('Consulta Por Puntos Baloto'!$E$5,B1419,1))</f>
        <v>0</v>
      </c>
      <c r="AS1419">
        <f t="shared" si="44"/>
        <v>31</v>
      </c>
      <c r="AT1419" t="str">
        <f t="shared" si="45"/>
        <v>Punto pago</v>
      </c>
    </row>
    <row r="1420" spans="1:46">
      <c r="A1420" t="s">
        <v>8237</v>
      </c>
      <c r="B1420" t="s">
        <v>8238</v>
      </c>
      <c r="C1420" s="18">
        <v>1.9695953195</v>
      </c>
      <c r="D1420" t="s">
        <v>4805</v>
      </c>
      <c r="E1420" t="s">
        <v>3972</v>
      </c>
      <c r="F1420" t="s">
        <v>4806</v>
      </c>
      <c r="G1420" s="18">
        <v>1.4813493362000001</v>
      </c>
      <c r="H1420" t="s">
        <v>5817</v>
      </c>
      <c r="I1420" t="s">
        <v>3974</v>
      </c>
      <c r="J1420" t="s">
        <v>5818</v>
      </c>
      <c r="K1420" s="18">
        <v>1.5759636144</v>
      </c>
      <c r="L1420" t="s">
        <v>64</v>
      </c>
      <c r="M1420" t="s">
        <v>3974</v>
      </c>
      <c r="N1420" t="s">
        <v>4331</v>
      </c>
      <c r="O1420" s="18">
        <v>1.5999582118</v>
      </c>
      <c r="P1420" t="s">
        <v>5791</v>
      </c>
      <c r="Q1420" t="s">
        <v>3972</v>
      </c>
      <c r="R1420" t="s">
        <v>5792</v>
      </c>
      <c r="S1420" s="18">
        <v>468.91185562959998</v>
      </c>
      <c r="T1420" t="s">
        <v>85</v>
      </c>
      <c r="U1420" t="s">
        <v>86</v>
      </c>
      <c r="V1420" t="s">
        <v>87</v>
      </c>
      <c r="W1420" s="18">
        <v>1.6393674499999999</v>
      </c>
      <c r="X1420" t="s">
        <v>3979</v>
      </c>
      <c r="Y1420" t="s">
        <v>3974</v>
      </c>
      <c r="Z1420" t="s">
        <v>3980</v>
      </c>
      <c r="AA1420" s="18">
        <v>1.2602041209999999</v>
      </c>
      <c r="AB1420" s="19" t="s">
        <v>5819</v>
      </c>
      <c r="AC1420" t="s">
        <v>3972</v>
      </c>
      <c r="AD1420" t="s">
        <v>5820</v>
      </c>
      <c r="AE1420" s="18">
        <v>0.21972999139999999</v>
      </c>
      <c r="AF1420" t="s">
        <v>5821</v>
      </c>
      <c r="AG1420" t="s">
        <v>3972</v>
      </c>
      <c r="AH1420" t="s">
        <v>5822</v>
      </c>
      <c r="AI1420" s="18">
        <v>0.57302966219999996</v>
      </c>
      <c r="AJ1420" t="s">
        <v>5823</v>
      </c>
      <c r="AK1420" t="s">
        <v>3972</v>
      </c>
      <c r="AL1420" t="s">
        <v>5824</v>
      </c>
      <c r="AM1420" t="s">
        <v>5821</v>
      </c>
      <c r="AN1420" t="s">
        <v>3972</v>
      </c>
      <c r="AO1420" t="s">
        <v>5822</v>
      </c>
      <c r="AP1420" s="18">
        <v>0.21972999139999999</v>
      </c>
      <c r="AQ1420" t="s">
        <v>123</v>
      </c>
      <c r="AR1420" t="b">
        <f>ISNUMBER(SEARCH('Consulta Por Puntos Baloto'!$E$5,B1420,1))</f>
        <v>0</v>
      </c>
      <c r="AS1420">
        <f t="shared" si="44"/>
        <v>31</v>
      </c>
      <c r="AT1420" t="str">
        <f t="shared" si="45"/>
        <v>Punto pago</v>
      </c>
    </row>
    <row r="1421" spans="1:46">
      <c r="A1421" t="s">
        <v>8239</v>
      </c>
      <c r="B1421" t="s">
        <v>8240</v>
      </c>
      <c r="C1421" s="18">
        <v>33.923240886599999</v>
      </c>
      <c r="D1421" t="s">
        <v>3382</v>
      </c>
      <c r="E1421" t="s">
        <v>3383</v>
      </c>
      <c r="F1421" t="s">
        <v>3384</v>
      </c>
      <c r="G1421" s="18">
        <v>42.967922137899997</v>
      </c>
      <c r="H1421" t="s">
        <v>64</v>
      </c>
      <c r="I1421" t="s">
        <v>2638</v>
      </c>
      <c r="J1421" t="s">
        <v>2639</v>
      </c>
      <c r="K1421" s="18">
        <v>42.967922137899997</v>
      </c>
      <c r="L1421" t="s">
        <v>64</v>
      </c>
      <c r="M1421" t="s">
        <v>2638</v>
      </c>
      <c r="N1421" t="s">
        <v>2639</v>
      </c>
      <c r="O1421" s="18">
        <v>61.180820990599997</v>
      </c>
      <c r="P1421" t="s">
        <v>2588</v>
      </c>
      <c r="Q1421" t="s">
        <v>134</v>
      </c>
      <c r="R1421" t="s">
        <v>2589</v>
      </c>
      <c r="S1421" s="18">
        <v>59.823276577199998</v>
      </c>
      <c r="T1421" t="s">
        <v>311</v>
      </c>
      <c r="U1421" t="s">
        <v>130</v>
      </c>
      <c r="V1421" t="s">
        <v>312</v>
      </c>
      <c r="W1421" s="18">
        <v>49.677323146100001</v>
      </c>
      <c r="X1421" t="s">
        <v>64</v>
      </c>
      <c r="Y1421" t="s">
        <v>313</v>
      </c>
      <c r="Z1421" t="s">
        <v>314</v>
      </c>
      <c r="AA1421" s="18">
        <v>55.424567149300003</v>
      </c>
      <c r="AB1421" s="19" t="s">
        <v>2641</v>
      </c>
      <c r="AC1421" t="s">
        <v>1501</v>
      </c>
      <c r="AD1421" t="s">
        <v>2642</v>
      </c>
      <c r="AE1421" s="18">
        <v>10.9569138352</v>
      </c>
      <c r="AF1421" t="s">
        <v>3504</v>
      </c>
      <c r="AG1421" t="s">
        <v>3505</v>
      </c>
      <c r="AH1421" t="s">
        <v>3506</v>
      </c>
      <c r="AI1421" s="18">
        <v>5.6683726800000001E-2</v>
      </c>
      <c r="AJ1421" t="s">
        <v>3822</v>
      </c>
      <c r="AK1421" t="s">
        <v>3823</v>
      </c>
      <c r="AL1421" t="s">
        <v>3824</v>
      </c>
      <c r="AM1421" t="s">
        <v>3822</v>
      </c>
      <c r="AN1421" t="s">
        <v>3823</v>
      </c>
      <c r="AO1421" t="s">
        <v>3824</v>
      </c>
      <c r="AP1421" s="18">
        <v>5.6683726800000001E-2</v>
      </c>
      <c r="AQ1421" t="s">
        <v>123</v>
      </c>
      <c r="AR1421" t="b">
        <f>ISNUMBER(SEARCH('Consulta Por Puntos Baloto'!$E$5,B1421,1))</f>
        <v>0</v>
      </c>
      <c r="AS1421">
        <f t="shared" si="44"/>
        <v>35</v>
      </c>
      <c r="AT1421" t="str">
        <f t="shared" si="45"/>
        <v>Punto red</v>
      </c>
    </row>
    <row r="1422" spans="1:46">
      <c r="A1422" t="s">
        <v>8241</v>
      </c>
      <c r="B1422" t="s">
        <v>8242</v>
      </c>
      <c r="C1422" s="18">
        <v>1.3020873531999999</v>
      </c>
      <c r="D1422" t="s">
        <v>5102</v>
      </c>
      <c r="E1422" t="s">
        <v>220</v>
      </c>
      <c r="F1422" t="s">
        <v>5103</v>
      </c>
      <c r="G1422" s="18">
        <v>0.4971228238</v>
      </c>
      <c r="H1422" t="s">
        <v>7193</v>
      </c>
      <c r="I1422" t="s">
        <v>223</v>
      </c>
      <c r="J1422" t="s">
        <v>7194</v>
      </c>
      <c r="K1422" s="18">
        <v>1.9435223290999999</v>
      </c>
      <c r="L1422" t="s">
        <v>64</v>
      </c>
      <c r="M1422" t="s">
        <v>223</v>
      </c>
      <c r="N1422" t="s">
        <v>4070</v>
      </c>
      <c r="O1422" s="18">
        <v>1.7567836525</v>
      </c>
      <c r="P1422" t="s">
        <v>5106</v>
      </c>
      <c r="Q1422" t="s">
        <v>220</v>
      </c>
      <c r="R1422" t="s">
        <v>5107</v>
      </c>
      <c r="S1422" s="18">
        <v>7.9838405444999996</v>
      </c>
      <c r="T1422" t="s">
        <v>227</v>
      </c>
      <c r="U1422" t="s">
        <v>228</v>
      </c>
      <c r="V1422" t="s">
        <v>229</v>
      </c>
      <c r="W1422" s="18">
        <v>3.5187811305999999</v>
      </c>
      <c r="X1422" t="s">
        <v>222</v>
      </c>
      <c r="Y1422" t="s">
        <v>223</v>
      </c>
      <c r="Z1422" t="s">
        <v>224</v>
      </c>
      <c r="AA1422" s="18">
        <v>0.4971228238</v>
      </c>
      <c r="AB1422" t="s">
        <v>5188</v>
      </c>
      <c r="AC1422" t="s">
        <v>220</v>
      </c>
      <c r="AD1422" t="s">
        <v>5189</v>
      </c>
      <c r="AE1422" s="18">
        <v>0.18885993139999999</v>
      </c>
      <c r="AF1422" t="s">
        <v>8243</v>
      </c>
      <c r="AG1422" t="s">
        <v>220</v>
      </c>
      <c r="AH1422" t="s">
        <v>8244</v>
      </c>
      <c r="AI1422" s="18">
        <v>0.1867267104</v>
      </c>
      <c r="AJ1422" t="s">
        <v>7197</v>
      </c>
      <c r="AK1422" t="s">
        <v>220</v>
      </c>
      <c r="AL1422" t="s">
        <v>7198</v>
      </c>
      <c r="AM1422" t="s">
        <v>7197</v>
      </c>
      <c r="AN1422" t="s">
        <v>220</v>
      </c>
      <c r="AO1422" t="s">
        <v>7198</v>
      </c>
      <c r="AP1422" s="18">
        <v>0.1867267104</v>
      </c>
      <c r="AQ1422" t="s">
        <v>123</v>
      </c>
      <c r="AR1422" t="b">
        <f>ISNUMBER(SEARCH('Consulta Por Puntos Baloto'!$E$5,B1422,1))</f>
        <v>0</v>
      </c>
      <c r="AS1422">
        <f t="shared" si="44"/>
        <v>35</v>
      </c>
      <c r="AT1422" t="str">
        <f t="shared" si="45"/>
        <v>Punto red</v>
      </c>
    </row>
    <row r="1423" spans="1:46">
      <c r="A1423" t="s">
        <v>8245</v>
      </c>
      <c r="B1423" t="s">
        <v>8246</v>
      </c>
      <c r="C1423" s="18">
        <v>1.9599519539000001</v>
      </c>
      <c r="D1423" t="s">
        <v>5102</v>
      </c>
      <c r="E1423" t="s">
        <v>220</v>
      </c>
      <c r="F1423" t="s">
        <v>5103</v>
      </c>
      <c r="G1423" s="18">
        <v>1.1733344488999999</v>
      </c>
      <c r="H1423" t="s">
        <v>7193</v>
      </c>
      <c r="I1423" t="s">
        <v>223</v>
      </c>
      <c r="J1423" t="s">
        <v>7194</v>
      </c>
      <c r="K1423" s="18">
        <v>2.2832881623999999</v>
      </c>
      <c r="L1423" t="s">
        <v>64</v>
      </c>
      <c r="M1423" t="s">
        <v>223</v>
      </c>
      <c r="N1423" t="s">
        <v>4070</v>
      </c>
      <c r="O1423" s="18">
        <v>2.3301204852000001</v>
      </c>
      <c r="P1423" t="s">
        <v>5106</v>
      </c>
      <c r="Q1423" t="s">
        <v>220</v>
      </c>
      <c r="R1423" t="s">
        <v>5107</v>
      </c>
      <c r="S1423" s="18">
        <v>8.9122603814999994</v>
      </c>
      <c r="T1423" t="s">
        <v>227</v>
      </c>
      <c r="U1423" t="s">
        <v>228</v>
      </c>
      <c r="V1423" t="s">
        <v>229</v>
      </c>
      <c r="W1423" s="18">
        <v>4.3416427034999998</v>
      </c>
      <c r="X1423" t="s">
        <v>222</v>
      </c>
      <c r="Y1423" t="s">
        <v>223</v>
      </c>
      <c r="Z1423" t="s">
        <v>224</v>
      </c>
      <c r="AA1423" s="18">
        <v>1.1733344488999999</v>
      </c>
      <c r="AB1423" t="s">
        <v>5188</v>
      </c>
      <c r="AC1423" t="s">
        <v>220</v>
      </c>
      <c r="AD1423" t="s">
        <v>5189</v>
      </c>
      <c r="AE1423" s="18">
        <v>7.2254639699999998E-2</v>
      </c>
      <c r="AF1423" t="s">
        <v>8247</v>
      </c>
      <c r="AG1423" t="s">
        <v>220</v>
      </c>
      <c r="AH1423" t="s">
        <v>8248</v>
      </c>
      <c r="AI1423" s="18">
        <v>0.81551862809999998</v>
      </c>
      <c r="AJ1423" t="s">
        <v>7197</v>
      </c>
      <c r="AK1423" t="s">
        <v>220</v>
      </c>
      <c r="AL1423" t="s">
        <v>7198</v>
      </c>
      <c r="AM1423" t="s">
        <v>8247</v>
      </c>
      <c r="AN1423" t="s">
        <v>220</v>
      </c>
      <c r="AO1423" t="s">
        <v>8248</v>
      </c>
      <c r="AP1423" s="18">
        <v>7.2254639699999998E-2</v>
      </c>
      <c r="AQ1423" t="s">
        <v>123</v>
      </c>
      <c r="AR1423" t="b">
        <f>ISNUMBER(SEARCH('Consulta Por Puntos Baloto'!$E$5,B1423,1))</f>
        <v>0</v>
      </c>
      <c r="AS1423">
        <f t="shared" si="44"/>
        <v>31</v>
      </c>
      <c r="AT1423" t="str">
        <f t="shared" si="45"/>
        <v>Punto pago</v>
      </c>
    </row>
    <row r="1424" spans="1:46">
      <c r="A1424" t="s">
        <v>8249</v>
      </c>
      <c r="B1424" t="s">
        <v>8250</v>
      </c>
      <c r="C1424" s="18">
        <v>9.6374718360999996</v>
      </c>
      <c r="D1424" t="s">
        <v>4428</v>
      </c>
      <c r="E1424" t="s">
        <v>4429</v>
      </c>
      <c r="F1424" t="s">
        <v>4430</v>
      </c>
      <c r="G1424" s="18">
        <v>61.828853842100003</v>
      </c>
      <c r="H1424" t="s">
        <v>4431</v>
      </c>
      <c r="I1424" t="s">
        <v>4432</v>
      </c>
      <c r="J1424" t="s">
        <v>4433</v>
      </c>
      <c r="K1424" s="18">
        <v>65.059147733900005</v>
      </c>
      <c r="L1424" t="s">
        <v>64</v>
      </c>
      <c r="M1424" t="s">
        <v>4434</v>
      </c>
      <c r="N1424" t="s">
        <v>4435</v>
      </c>
      <c r="O1424" s="18">
        <v>67.808793421000004</v>
      </c>
      <c r="P1424" t="s">
        <v>4100</v>
      </c>
      <c r="Q1424" t="s">
        <v>4101</v>
      </c>
      <c r="R1424" t="s">
        <v>4102</v>
      </c>
      <c r="S1424" s="18">
        <v>68.987441832000002</v>
      </c>
      <c r="T1424" t="s">
        <v>227</v>
      </c>
      <c r="U1424" t="s">
        <v>228</v>
      </c>
      <c r="V1424" t="s">
        <v>229</v>
      </c>
      <c r="W1424" s="18">
        <v>68.312746991200001</v>
      </c>
      <c r="X1424" t="s">
        <v>64</v>
      </c>
      <c r="Y1424" t="s">
        <v>228</v>
      </c>
      <c r="Z1424" t="s">
        <v>4012</v>
      </c>
      <c r="AA1424" s="18">
        <v>66.851285360399999</v>
      </c>
      <c r="AB1424" t="s">
        <v>4436</v>
      </c>
      <c r="AC1424" t="s">
        <v>4437</v>
      </c>
      <c r="AD1424" t="s">
        <v>4438</v>
      </c>
      <c r="AE1424" s="18">
        <v>1.7307682800000002E-2</v>
      </c>
      <c r="AF1424" t="s">
        <v>8251</v>
      </c>
      <c r="AG1424" t="s">
        <v>8252</v>
      </c>
      <c r="AH1424" t="s">
        <v>8253</v>
      </c>
      <c r="AI1424" s="18">
        <v>6.8062352899999998E-2</v>
      </c>
      <c r="AJ1424" t="s">
        <v>8254</v>
      </c>
      <c r="AK1424" t="s">
        <v>8252</v>
      </c>
      <c r="AL1424" t="s">
        <v>8255</v>
      </c>
      <c r="AM1424" t="s">
        <v>8251</v>
      </c>
      <c r="AN1424" t="s">
        <v>8252</v>
      </c>
      <c r="AO1424" t="s">
        <v>8253</v>
      </c>
      <c r="AP1424" s="18">
        <v>1.7307682800000002E-2</v>
      </c>
      <c r="AQ1424" t="s">
        <v>123</v>
      </c>
      <c r="AR1424" t="b">
        <f>ISNUMBER(SEARCH('Consulta Por Puntos Baloto'!$E$5,B1424,1))</f>
        <v>0</v>
      </c>
      <c r="AS1424">
        <f t="shared" si="44"/>
        <v>31</v>
      </c>
      <c r="AT1424" t="str">
        <f t="shared" si="45"/>
        <v>Punto pago</v>
      </c>
    </row>
    <row r="1425" spans="1:46">
      <c r="A1425" t="s">
        <v>8256</v>
      </c>
      <c r="B1425" t="s">
        <v>8257</v>
      </c>
      <c r="C1425" s="18">
        <v>25.109849524099999</v>
      </c>
      <c r="D1425" t="s">
        <v>7736</v>
      </c>
      <c r="E1425" t="s">
        <v>4964</v>
      </c>
      <c r="F1425" t="s">
        <v>7737</v>
      </c>
      <c r="G1425" s="18">
        <v>73.869700167900007</v>
      </c>
      <c r="H1425" t="s">
        <v>64</v>
      </c>
      <c r="I1425" t="s">
        <v>4514</v>
      </c>
      <c r="J1425" t="s">
        <v>4515</v>
      </c>
      <c r="K1425" s="18">
        <v>73.869700167900007</v>
      </c>
      <c r="L1425" t="s">
        <v>64</v>
      </c>
      <c r="M1425" t="s">
        <v>4514</v>
      </c>
      <c r="N1425" t="s">
        <v>4515</v>
      </c>
      <c r="O1425" s="18">
        <v>25.8343494814</v>
      </c>
      <c r="P1425" t="s">
        <v>4963</v>
      </c>
      <c r="Q1425" t="s">
        <v>4964</v>
      </c>
      <c r="R1425" t="s">
        <v>4965</v>
      </c>
      <c r="S1425" s="18">
        <v>172.3315082565</v>
      </c>
      <c r="T1425" t="s">
        <v>311</v>
      </c>
      <c r="U1425" t="s">
        <v>130</v>
      </c>
      <c r="V1425" t="s">
        <v>312</v>
      </c>
      <c r="W1425" s="18">
        <v>25.919513786100001</v>
      </c>
      <c r="X1425" t="s">
        <v>64</v>
      </c>
      <c r="Y1425" t="s">
        <v>4519</v>
      </c>
      <c r="Z1425" t="s">
        <v>4520</v>
      </c>
      <c r="AA1425" s="18">
        <v>98.856234833399995</v>
      </c>
      <c r="AB1425" t="s">
        <v>300</v>
      </c>
      <c r="AC1425" t="s">
        <v>301</v>
      </c>
      <c r="AD1425" t="s">
        <v>302</v>
      </c>
      <c r="AE1425" s="18">
        <v>1.36499906E-2</v>
      </c>
      <c r="AF1425" t="s">
        <v>8258</v>
      </c>
      <c r="AG1425" t="s">
        <v>7853</v>
      </c>
      <c r="AH1425" t="s">
        <v>8259</v>
      </c>
      <c r="AI1425" s="18">
        <v>7.0594825999999999E-3</v>
      </c>
      <c r="AJ1425" t="s">
        <v>8260</v>
      </c>
      <c r="AK1425" t="s">
        <v>7853</v>
      </c>
      <c r="AL1425" t="s">
        <v>8261</v>
      </c>
      <c r="AM1425" t="s">
        <v>8260</v>
      </c>
      <c r="AN1425" t="s">
        <v>7853</v>
      </c>
      <c r="AO1425" t="s">
        <v>8261</v>
      </c>
      <c r="AP1425" s="18">
        <v>7.0594825999999999E-3</v>
      </c>
      <c r="AQ1425" t="s">
        <v>123</v>
      </c>
      <c r="AR1425" t="b">
        <f>ISNUMBER(SEARCH('Consulta Por Puntos Baloto'!$E$5,B1425,1))</f>
        <v>0</v>
      </c>
      <c r="AS1425">
        <f t="shared" si="44"/>
        <v>35</v>
      </c>
      <c r="AT1425" t="str">
        <f t="shared" si="45"/>
        <v>Punto red</v>
      </c>
    </row>
    <row r="1426" spans="1:46">
      <c r="A1426" t="s">
        <v>8262</v>
      </c>
      <c r="B1426" t="s">
        <v>8263</v>
      </c>
      <c r="C1426" s="18">
        <v>2.7687415045999999</v>
      </c>
      <c r="D1426" t="s">
        <v>5165</v>
      </c>
      <c r="E1426" t="s">
        <v>220</v>
      </c>
      <c r="F1426" t="s">
        <v>5166</v>
      </c>
      <c r="G1426" s="18">
        <v>3.1861122566</v>
      </c>
      <c r="H1426" t="s">
        <v>64</v>
      </c>
      <c r="I1426" t="s">
        <v>223</v>
      </c>
      <c r="J1426" t="s">
        <v>5327</v>
      </c>
      <c r="K1426" s="18">
        <v>4.5761356043000001</v>
      </c>
      <c r="L1426" t="s">
        <v>64</v>
      </c>
      <c r="M1426" t="s">
        <v>223</v>
      </c>
      <c r="N1426" t="s">
        <v>4070</v>
      </c>
      <c r="O1426" s="18">
        <v>3.4043146851000001</v>
      </c>
      <c r="P1426" t="s">
        <v>4231</v>
      </c>
      <c r="Q1426" t="s">
        <v>220</v>
      </c>
      <c r="R1426" t="s">
        <v>4232</v>
      </c>
      <c r="S1426" s="18">
        <v>12.528103746299999</v>
      </c>
      <c r="T1426" t="s">
        <v>227</v>
      </c>
      <c r="U1426" t="s">
        <v>228</v>
      </c>
      <c r="V1426" t="s">
        <v>229</v>
      </c>
      <c r="W1426" s="18">
        <v>5.5804073052999996</v>
      </c>
      <c r="X1426" t="s">
        <v>222</v>
      </c>
      <c r="Y1426" t="s">
        <v>223</v>
      </c>
      <c r="Z1426" t="s">
        <v>224</v>
      </c>
      <c r="AA1426" s="18">
        <v>2.6293973465999998</v>
      </c>
      <c r="AB1426" t="s">
        <v>4088</v>
      </c>
      <c r="AC1426" t="s">
        <v>220</v>
      </c>
      <c r="AD1426" t="s">
        <v>4089</v>
      </c>
      <c r="AE1426" s="18">
        <v>4.6909897899999997E-2</v>
      </c>
      <c r="AF1426" t="s">
        <v>8264</v>
      </c>
      <c r="AG1426" t="s">
        <v>220</v>
      </c>
      <c r="AH1426" t="s">
        <v>8265</v>
      </c>
      <c r="AI1426" s="18">
        <v>0.62307398359999999</v>
      </c>
      <c r="AJ1426" t="s">
        <v>8266</v>
      </c>
      <c r="AK1426" t="s">
        <v>220</v>
      </c>
      <c r="AL1426" t="s">
        <v>8267</v>
      </c>
      <c r="AM1426" t="s">
        <v>8264</v>
      </c>
      <c r="AN1426" t="s">
        <v>220</v>
      </c>
      <c r="AO1426" t="s">
        <v>8265</v>
      </c>
      <c r="AP1426" s="18">
        <v>4.6909897899999997E-2</v>
      </c>
      <c r="AQ1426" t="s">
        <v>123</v>
      </c>
      <c r="AR1426" t="b">
        <f>ISNUMBER(SEARCH('Consulta Por Puntos Baloto'!$E$5,B1426,1))</f>
        <v>0</v>
      </c>
      <c r="AS1426">
        <f t="shared" si="44"/>
        <v>31</v>
      </c>
      <c r="AT1426" t="str">
        <f t="shared" si="45"/>
        <v>Punto pago</v>
      </c>
    </row>
    <row r="1427" spans="1:46">
      <c r="A1427" t="s">
        <v>8268</v>
      </c>
      <c r="B1427" t="s">
        <v>8269</v>
      </c>
      <c r="C1427" s="18">
        <v>22.443295600500001</v>
      </c>
      <c r="D1427" t="s">
        <v>6048</v>
      </c>
      <c r="E1427" t="s">
        <v>6049</v>
      </c>
      <c r="F1427" t="s">
        <v>6050</v>
      </c>
      <c r="G1427" s="18">
        <v>44.887313565299998</v>
      </c>
      <c r="H1427" t="s">
        <v>64</v>
      </c>
      <c r="I1427" t="s">
        <v>4434</v>
      </c>
      <c r="J1427" t="s">
        <v>4435</v>
      </c>
      <c r="K1427" s="18">
        <v>44.904915587700003</v>
      </c>
      <c r="L1427" t="s">
        <v>64</v>
      </c>
      <c r="M1427" t="s">
        <v>4434</v>
      </c>
      <c r="N1427" t="s">
        <v>4435</v>
      </c>
      <c r="O1427" s="18">
        <v>47.5396020437</v>
      </c>
      <c r="P1427" t="s">
        <v>4100</v>
      </c>
      <c r="Q1427" t="s">
        <v>4101</v>
      </c>
      <c r="R1427" t="s">
        <v>4102</v>
      </c>
      <c r="S1427" s="18">
        <v>47.983830241100002</v>
      </c>
      <c r="T1427" t="s">
        <v>227</v>
      </c>
      <c r="U1427" t="s">
        <v>228</v>
      </c>
      <c r="V1427" t="s">
        <v>229</v>
      </c>
      <c r="W1427" s="18">
        <v>46.604348079899999</v>
      </c>
      <c r="X1427" t="s">
        <v>64</v>
      </c>
      <c r="Y1427" t="s">
        <v>228</v>
      </c>
      <c r="Z1427" t="s">
        <v>4012</v>
      </c>
      <c r="AA1427" s="18">
        <v>46.275475344699998</v>
      </c>
      <c r="AB1427" t="s">
        <v>4436</v>
      </c>
      <c r="AC1427" t="s">
        <v>4437</v>
      </c>
      <c r="AD1427" t="s">
        <v>4438</v>
      </c>
      <c r="AE1427" s="18">
        <v>5.2324644699999999E-2</v>
      </c>
      <c r="AF1427" t="s">
        <v>8270</v>
      </c>
      <c r="AG1427" t="s">
        <v>8271</v>
      </c>
      <c r="AH1427" t="s">
        <v>8272</v>
      </c>
      <c r="AI1427" s="18">
        <v>1.4243653699999999E-2</v>
      </c>
      <c r="AJ1427" t="s">
        <v>8273</v>
      </c>
      <c r="AK1427" t="s">
        <v>8271</v>
      </c>
      <c r="AL1427" t="s">
        <v>8274</v>
      </c>
      <c r="AM1427" t="s">
        <v>8273</v>
      </c>
      <c r="AN1427" t="s">
        <v>8271</v>
      </c>
      <c r="AO1427" t="s">
        <v>8274</v>
      </c>
      <c r="AP1427" s="18">
        <v>1.4243653699999999E-2</v>
      </c>
      <c r="AQ1427" t="s">
        <v>123</v>
      </c>
      <c r="AR1427" t="b">
        <f>ISNUMBER(SEARCH('Consulta Por Puntos Baloto'!$E$5,B1427,1))</f>
        <v>0</v>
      </c>
      <c r="AS1427">
        <f t="shared" si="44"/>
        <v>35</v>
      </c>
      <c r="AT1427" t="str">
        <f t="shared" si="45"/>
        <v>Punto red</v>
      </c>
    </row>
    <row r="1428" spans="1:46">
      <c r="A1428" t="s">
        <v>8275</v>
      </c>
      <c r="B1428" t="s">
        <v>8276</v>
      </c>
      <c r="C1428" s="18">
        <v>59.9883286488</v>
      </c>
      <c r="D1428" t="s">
        <v>7736</v>
      </c>
      <c r="E1428" t="s">
        <v>4964</v>
      </c>
      <c r="F1428" t="s">
        <v>7737</v>
      </c>
      <c r="G1428" s="18">
        <v>122.9353334593</v>
      </c>
      <c r="H1428" t="s">
        <v>64</v>
      </c>
      <c r="I1428" t="s">
        <v>4514</v>
      </c>
      <c r="J1428" t="s">
        <v>4515</v>
      </c>
      <c r="K1428" s="18">
        <v>122.9353334593</v>
      </c>
      <c r="L1428" t="s">
        <v>64</v>
      </c>
      <c r="M1428" t="s">
        <v>4514</v>
      </c>
      <c r="N1428" t="s">
        <v>4515</v>
      </c>
      <c r="O1428" s="18">
        <v>59.871329535100003</v>
      </c>
      <c r="P1428" t="s">
        <v>4963</v>
      </c>
      <c r="Q1428" t="s">
        <v>4964</v>
      </c>
      <c r="R1428" t="s">
        <v>4965</v>
      </c>
      <c r="S1428" s="18">
        <v>195.2360392882</v>
      </c>
      <c r="T1428" t="s">
        <v>807</v>
      </c>
      <c r="U1428" t="s">
        <v>130</v>
      </c>
      <c r="V1428" t="s">
        <v>808</v>
      </c>
      <c r="W1428" s="18">
        <v>59.904344256199998</v>
      </c>
      <c r="X1428" t="s">
        <v>64</v>
      </c>
      <c r="Y1428" t="s">
        <v>4519</v>
      </c>
      <c r="Z1428" t="s">
        <v>4520</v>
      </c>
      <c r="AA1428" s="18">
        <v>143.57869573439999</v>
      </c>
      <c r="AB1428" t="s">
        <v>300</v>
      </c>
      <c r="AC1428" t="s">
        <v>301</v>
      </c>
      <c r="AD1428" t="s">
        <v>302</v>
      </c>
      <c r="AE1428" s="18">
        <v>48.991001769599997</v>
      </c>
      <c r="AF1428" t="s">
        <v>8277</v>
      </c>
      <c r="AG1428" t="s">
        <v>7853</v>
      </c>
      <c r="AH1428" t="s">
        <v>8278</v>
      </c>
      <c r="AI1428" s="18">
        <v>5.58709737E-2</v>
      </c>
      <c r="AJ1428" t="s">
        <v>8279</v>
      </c>
      <c r="AK1428" t="s">
        <v>8280</v>
      </c>
      <c r="AL1428" t="s">
        <v>8281</v>
      </c>
      <c r="AM1428" t="s">
        <v>8279</v>
      </c>
      <c r="AN1428" t="s">
        <v>8280</v>
      </c>
      <c r="AO1428" t="s">
        <v>8281</v>
      </c>
      <c r="AP1428" s="18">
        <v>5.58709737E-2</v>
      </c>
      <c r="AQ1428" t="s">
        <v>123</v>
      </c>
      <c r="AR1428" t="b">
        <f>ISNUMBER(SEARCH('Consulta Por Puntos Baloto'!$E$5,B1428,1))</f>
        <v>0</v>
      </c>
      <c r="AS1428">
        <f t="shared" si="44"/>
        <v>35</v>
      </c>
      <c r="AT1428" t="str">
        <f t="shared" si="45"/>
        <v>Punto red</v>
      </c>
    </row>
    <row r="1429" spans="1:46">
      <c r="A1429" t="s">
        <v>8282</v>
      </c>
      <c r="B1429" t="s">
        <v>8283</v>
      </c>
      <c r="C1429" s="18">
        <v>2.1519667031999998</v>
      </c>
      <c r="D1429" t="s">
        <v>5165</v>
      </c>
      <c r="E1429" t="s">
        <v>220</v>
      </c>
      <c r="F1429" t="s">
        <v>5166</v>
      </c>
      <c r="G1429" s="18">
        <v>1.7793317952000001</v>
      </c>
      <c r="H1429" t="s">
        <v>4228</v>
      </c>
      <c r="I1429" t="s">
        <v>223</v>
      </c>
      <c r="J1429" t="s">
        <v>4229</v>
      </c>
      <c r="K1429" s="18">
        <v>2.9038076959999999</v>
      </c>
      <c r="L1429" t="s">
        <v>64</v>
      </c>
      <c r="M1429" t="s">
        <v>223</v>
      </c>
      <c r="N1429" t="s">
        <v>4230</v>
      </c>
      <c r="O1429" s="18">
        <v>1.7459048594</v>
      </c>
      <c r="P1429" t="s">
        <v>4231</v>
      </c>
      <c r="Q1429" t="s">
        <v>220</v>
      </c>
      <c r="R1429" t="s">
        <v>4232</v>
      </c>
      <c r="S1429" s="18">
        <v>10.3685811436</v>
      </c>
      <c r="T1429" t="s">
        <v>227</v>
      </c>
      <c r="U1429" t="s">
        <v>228</v>
      </c>
      <c r="V1429" t="s">
        <v>229</v>
      </c>
      <c r="W1429" s="18">
        <v>3.4426307817000001</v>
      </c>
      <c r="X1429" t="s">
        <v>222</v>
      </c>
      <c r="Y1429" t="s">
        <v>223</v>
      </c>
      <c r="Z1429" t="s">
        <v>224</v>
      </c>
      <c r="AA1429" s="18">
        <v>0.4572950254</v>
      </c>
      <c r="AB1429" t="s">
        <v>4088</v>
      </c>
      <c r="AC1429" t="s">
        <v>220</v>
      </c>
      <c r="AD1429" t="s">
        <v>4089</v>
      </c>
      <c r="AE1429" s="18">
        <v>4.6949391399999998E-2</v>
      </c>
      <c r="AF1429" t="s">
        <v>8284</v>
      </c>
      <c r="AG1429" t="s">
        <v>220</v>
      </c>
      <c r="AH1429" t="s">
        <v>8285</v>
      </c>
      <c r="AI1429" s="18">
        <v>0.94004322849999999</v>
      </c>
      <c r="AJ1429" t="s">
        <v>4235</v>
      </c>
      <c r="AK1429" t="s">
        <v>220</v>
      </c>
      <c r="AL1429" t="s">
        <v>4236</v>
      </c>
      <c r="AM1429" t="s">
        <v>8284</v>
      </c>
      <c r="AN1429" t="s">
        <v>220</v>
      </c>
      <c r="AO1429" t="s">
        <v>8285</v>
      </c>
      <c r="AP1429" s="18">
        <v>4.6949391399999998E-2</v>
      </c>
      <c r="AQ1429" t="s">
        <v>123</v>
      </c>
      <c r="AR1429" t="b">
        <f>ISNUMBER(SEARCH('Consulta Por Puntos Baloto'!$E$5,B1429,1))</f>
        <v>0</v>
      </c>
      <c r="AS1429">
        <f t="shared" si="44"/>
        <v>31</v>
      </c>
      <c r="AT1429" t="str">
        <f t="shared" si="45"/>
        <v>Punto pago</v>
      </c>
    </row>
    <row r="1430" spans="1:46">
      <c r="A1430" t="s">
        <v>8286</v>
      </c>
      <c r="B1430" t="s">
        <v>8287</v>
      </c>
      <c r="C1430" s="18">
        <v>13.336342135300001</v>
      </c>
      <c r="D1430" t="s">
        <v>410</v>
      </c>
      <c r="E1430" t="s">
        <v>411</v>
      </c>
      <c r="F1430" t="s">
        <v>412</v>
      </c>
      <c r="G1430" s="18">
        <v>37.578975445399998</v>
      </c>
      <c r="H1430" t="s">
        <v>64</v>
      </c>
      <c r="I1430" t="s">
        <v>86</v>
      </c>
      <c r="J1430" t="s">
        <v>413</v>
      </c>
      <c r="K1430" s="18">
        <v>37.578975445399998</v>
      </c>
      <c r="L1430" t="s">
        <v>64</v>
      </c>
      <c r="M1430" t="s">
        <v>86</v>
      </c>
      <c r="N1430" t="s">
        <v>413</v>
      </c>
      <c r="O1430" s="18">
        <v>13.3323122568</v>
      </c>
      <c r="P1430" t="s">
        <v>414</v>
      </c>
      <c r="Q1430" t="s">
        <v>411</v>
      </c>
      <c r="R1430" t="s">
        <v>415</v>
      </c>
      <c r="S1430" s="18">
        <v>50.797423625</v>
      </c>
      <c r="T1430" t="s">
        <v>85</v>
      </c>
      <c r="U1430" t="s">
        <v>86</v>
      </c>
      <c r="V1430" t="s">
        <v>87</v>
      </c>
      <c r="W1430" s="18">
        <v>48.100077261599999</v>
      </c>
      <c r="X1430" t="s">
        <v>64</v>
      </c>
      <c r="Y1430" t="s">
        <v>86</v>
      </c>
      <c r="Z1430" t="s">
        <v>299</v>
      </c>
      <c r="AA1430" s="18">
        <v>48.113278725100002</v>
      </c>
      <c r="AB1430" s="19" t="s">
        <v>361</v>
      </c>
      <c r="AC1430" t="s">
        <v>83</v>
      </c>
      <c r="AD1430" s="19" t="s">
        <v>362</v>
      </c>
      <c r="AE1430" s="18">
        <v>12.4286851769</v>
      </c>
      <c r="AF1430" t="s">
        <v>8288</v>
      </c>
      <c r="AG1430" t="s">
        <v>8289</v>
      </c>
      <c r="AH1430" t="s">
        <v>8290</v>
      </c>
      <c r="AI1430" s="18">
        <v>2.1634720199999999E-2</v>
      </c>
      <c r="AJ1430" t="s">
        <v>8291</v>
      </c>
      <c r="AK1430" t="s">
        <v>7744</v>
      </c>
      <c r="AL1430" t="s">
        <v>8292</v>
      </c>
      <c r="AM1430" t="s">
        <v>8291</v>
      </c>
      <c r="AN1430" t="s">
        <v>7744</v>
      </c>
      <c r="AO1430" t="s">
        <v>8292</v>
      </c>
      <c r="AP1430" s="18">
        <v>2.1634720199999999E-2</v>
      </c>
      <c r="AQ1430" t="e">
        <v>#N/A</v>
      </c>
      <c r="AR1430" t="b">
        <f>ISNUMBER(SEARCH('Consulta Por Puntos Baloto'!$E$5,B1430,1))</f>
        <v>0</v>
      </c>
      <c r="AS1430">
        <f t="shared" si="44"/>
        <v>35</v>
      </c>
      <c r="AT1430" t="str">
        <f t="shared" si="45"/>
        <v>Punto red</v>
      </c>
    </row>
    <row r="1431" spans="1:46">
      <c r="A1431" t="s">
        <v>8293</v>
      </c>
      <c r="B1431" t="s">
        <v>8294</v>
      </c>
      <c r="C1431" s="18">
        <v>1.7173371914</v>
      </c>
      <c r="D1431" t="s">
        <v>584</v>
      </c>
      <c r="E1431" t="s">
        <v>128</v>
      </c>
      <c r="F1431" t="s">
        <v>585</v>
      </c>
      <c r="G1431" s="18">
        <v>0.79327409209999999</v>
      </c>
      <c r="H1431" t="s">
        <v>64</v>
      </c>
      <c r="I1431" t="s">
        <v>130</v>
      </c>
      <c r="J1431" t="s">
        <v>590</v>
      </c>
      <c r="K1431" s="18">
        <v>1.2649574297999999</v>
      </c>
      <c r="L1431" t="s">
        <v>64</v>
      </c>
      <c r="M1431" t="s">
        <v>130</v>
      </c>
      <c r="N1431" t="s">
        <v>714</v>
      </c>
      <c r="O1431" s="18">
        <v>0.76296410079999999</v>
      </c>
      <c r="P1431" t="s">
        <v>588</v>
      </c>
      <c r="Q1431" t="s">
        <v>134</v>
      </c>
      <c r="R1431" t="s">
        <v>589</v>
      </c>
      <c r="S1431" s="18">
        <v>2.4478083649000002</v>
      </c>
      <c r="T1431" t="s">
        <v>469</v>
      </c>
      <c r="U1431" t="s">
        <v>130</v>
      </c>
      <c r="V1431" t="s">
        <v>470</v>
      </c>
      <c r="W1431" s="18">
        <v>0.7966706362</v>
      </c>
      <c r="X1431" t="s">
        <v>64</v>
      </c>
      <c r="Y1431" t="s">
        <v>130</v>
      </c>
      <c r="Z1431" t="s">
        <v>590</v>
      </c>
      <c r="AA1431" s="18">
        <v>1.5724722579999999</v>
      </c>
      <c r="AB1431" t="s">
        <v>637</v>
      </c>
      <c r="AC1431" t="s">
        <v>128</v>
      </c>
      <c r="AD1431" t="s">
        <v>638</v>
      </c>
      <c r="AE1431" s="18">
        <v>0.43265629770000003</v>
      </c>
      <c r="AF1431" t="s">
        <v>3234</v>
      </c>
      <c r="AG1431" t="s">
        <v>143</v>
      </c>
      <c r="AH1431" t="s">
        <v>3235</v>
      </c>
      <c r="AI1431" s="18">
        <v>0.33210871240000001</v>
      </c>
      <c r="AJ1431" t="s">
        <v>3236</v>
      </c>
      <c r="AK1431" t="s">
        <v>134</v>
      </c>
      <c r="AL1431" t="s">
        <v>3237</v>
      </c>
      <c r="AM1431" t="s">
        <v>3236</v>
      </c>
      <c r="AN1431" t="s">
        <v>134</v>
      </c>
      <c r="AO1431" t="s">
        <v>3237</v>
      </c>
      <c r="AP1431" s="18">
        <v>0.33210871240000001</v>
      </c>
      <c r="AQ1431" t="s">
        <v>123</v>
      </c>
      <c r="AR1431" t="b">
        <f>ISNUMBER(SEARCH('Consulta Por Puntos Baloto'!$E$5,B1431,1))</f>
        <v>0</v>
      </c>
      <c r="AS1431">
        <f t="shared" si="44"/>
        <v>35</v>
      </c>
      <c r="AT1431" t="str">
        <f t="shared" si="45"/>
        <v>Punto red</v>
      </c>
    </row>
    <row r="1432" spans="1:46">
      <c r="A1432" t="s">
        <v>8295</v>
      </c>
      <c r="B1432" t="s">
        <v>8296</v>
      </c>
      <c r="C1432" s="18">
        <v>2.0461561481000001</v>
      </c>
      <c r="D1432" t="s">
        <v>2585</v>
      </c>
      <c r="E1432" t="s">
        <v>128</v>
      </c>
      <c r="F1432" t="s">
        <v>2586</v>
      </c>
      <c r="G1432" s="18">
        <v>1.3441560081999999</v>
      </c>
      <c r="H1432" t="s">
        <v>64</v>
      </c>
      <c r="I1432" t="s">
        <v>130</v>
      </c>
      <c r="J1432" t="s">
        <v>5613</v>
      </c>
      <c r="K1432" s="18">
        <v>1.3991586301000001</v>
      </c>
      <c r="L1432" t="s">
        <v>311</v>
      </c>
      <c r="M1432" t="s">
        <v>130</v>
      </c>
      <c r="N1432" t="s">
        <v>2660</v>
      </c>
      <c r="O1432" s="18">
        <v>2.7354880343999999</v>
      </c>
      <c r="P1432" t="s">
        <v>2588</v>
      </c>
      <c r="Q1432" t="s">
        <v>134</v>
      </c>
      <c r="R1432" t="s">
        <v>2589</v>
      </c>
      <c r="S1432" s="18">
        <v>1.3991586301000001</v>
      </c>
      <c r="T1432" t="s">
        <v>311</v>
      </c>
      <c r="U1432" t="s">
        <v>130</v>
      </c>
      <c r="V1432" t="s">
        <v>312</v>
      </c>
      <c r="W1432" s="18">
        <v>1.3991586301000001</v>
      </c>
      <c r="X1432" t="s">
        <v>64</v>
      </c>
      <c r="Y1432" t="s">
        <v>130</v>
      </c>
      <c r="Z1432" t="s">
        <v>2659</v>
      </c>
      <c r="AA1432" s="18">
        <v>1.4631627102</v>
      </c>
      <c r="AB1432" t="s">
        <v>2661</v>
      </c>
      <c r="AC1432" t="s">
        <v>128</v>
      </c>
      <c r="AD1432" t="s">
        <v>2662</v>
      </c>
      <c r="AE1432" s="18">
        <v>0.30896681970000001</v>
      </c>
      <c r="AF1432" t="s">
        <v>8297</v>
      </c>
      <c r="AG1432" t="s">
        <v>143</v>
      </c>
      <c r="AH1432" t="s">
        <v>8298</v>
      </c>
      <c r="AI1432" s="18">
        <v>2.8813443099999999E-2</v>
      </c>
      <c r="AJ1432" t="s">
        <v>5616</v>
      </c>
      <c r="AK1432" t="s">
        <v>134</v>
      </c>
      <c r="AL1432" t="s">
        <v>5617</v>
      </c>
      <c r="AM1432" t="s">
        <v>5616</v>
      </c>
      <c r="AN1432" t="s">
        <v>134</v>
      </c>
      <c r="AO1432" t="s">
        <v>5617</v>
      </c>
      <c r="AP1432" s="18">
        <v>2.8813443099999999E-2</v>
      </c>
      <c r="AQ1432" t="s">
        <v>123</v>
      </c>
      <c r="AR1432" t="b">
        <f>ISNUMBER(SEARCH('Consulta Por Puntos Baloto'!$E$5,B1432,1))</f>
        <v>0</v>
      </c>
      <c r="AS1432">
        <f t="shared" si="44"/>
        <v>35</v>
      </c>
      <c r="AT1432" t="str">
        <f t="shared" si="45"/>
        <v>Punto red</v>
      </c>
    </row>
    <row r="1433" spans="1:46">
      <c r="A1433" t="s">
        <v>8299</v>
      </c>
      <c r="B1433" t="s">
        <v>8300</v>
      </c>
      <c r="C1433" s="18">
        <v>16.805219586300002</v>
      </c>
      <c r="D1433" t="s">
        <v>4024</v>
      </c>
      <c r="E1433" t="s">
        <v>4025</v>
      </c>
      <c r="F1433" t="s">
        <v>4026</v>
      </c>
      <c r="G1433" s="18">
        <v>16.768219204000001</v>
      </c>
      <c r="H1433" t="s">
        <v>64</v>
      </c>
      <c r="I1433" t="s">
        <v>4027</v>
      </c>
      <c r="J1433" t="s">
        <v>4028</v>
      </c>
      <c r="K1433" s="18">
        <v>45.512410600199999</v>
      </c>
      <c r="L1433" t="s">
        <v>64</v>
      </c>
      <c r="M1433" t="s">
        <v>4029</v>
      </c>
      <c r="N1433" t="s">
        <v>4030</v>
      </c>
      <c r="O1433" s="18">
        <v>17.534637917000001</v>
      </c>
      <c r="P1433" t="s">
        <v>4031</v>
      </c>
      <c r="Q1433" t="s">
        <v>4025</v>
      </c>
      <c r="R1433" t="s">
        <v>4032</v>
      </c>
      <c r="S1433" s="18">
        <v>145.0361485606</v>
      </c>
      <c r="T1433" t="s">
        <v>227</v>
      </c>
      <c r="U1433" t="s">
        <v>228</v>
      </c>
      <c r="V1433" t="s">
        <v>229</v>
      </c>
      <c r="W1433" s="18">
        <v>17.6450442581</v>
      </c>
      <c r="X1433" t="s">
        <v>64</v>
      </c>
      <c r="Y1433" t="s">
        <v>4027</v>
      </c>
      <c r="Z1433" t="s">
        <v>4033</v>
      </c>
      <c r="AA1433" s="18">
        <v>18.490847567799999</v>
      </c>
      <c r="AB1433" t="s">
        <v>4034</v>
      </c>
      <c r="AC1433" t="s">
        <v>4035</v>
      </c>
      <c r="AD1433" t="s">
        <v>4036</v>
      </c>
      <c r="AE1433" s="18">
        <v>3.90681441E-2</v>
      </c>
      <c r="AF1433" t="s">
        <v>8301</v>
      </c>
      <c r="AG1433" t="s">
        <v>5086</v>
      </c>
      <c r="AH1433" t="s">
        <v>8302</v>
      </c>
      <c r="AI1433" s="18">
        <v>4.8694794700000002E-2</v>
      </c>
      <c r="AJ1433" t="s">
        <v>349</v>
      </c>
      <c r="AK1433" t="s">
        <v>5086</v>
      </c>
      <c r="AL1433" t="s">
        <v>5087</v>
      </c>
      <c r="AM1433" t="s">
        <v>8301</v>
      </c>
      <c r="AN1433" t="s">
        <v>5086</v>
      </c>
      <c r="AO1433" t="s">
        <v>8302</v>
      </c>
      <c r="AP1433" s="18">
        <v>3.90681441E-2</v>
      </c>
      <c r="AQ1433" t="s">
        <v>123</v>
      </c>
      <c r="AR1433" t="b">
        <f>ISNUMBER(SEARCH('Consulta Por Puntos Baloto'!$E$5,B1433,1))</f>
        <v>0</v>
      </c>
      <c r="AS1433">
        <f t="shared" si="44"/>
        <v>31</v>
      </c>
      <c r="AT1433" t="str">
        <f t="shared" si="45"/>
        <v>Punto pago</v>
      </c>
    </row>
    <row r="1434" spans="1:46">
      <c r="A1434" t="s">
        <v>8303</v>
      </c>
      <c r="B1434" t="s">
        <v>8304</v>
      </c>
      <c r="C1434" s="18">
        <v>3.8793514664000002</v>
      </c>
      <c r="D1434" t="s">
        <v>508</v>
      </c>
      <c r="E1434" t="s">
        <v>509</v>
      </c>
      <c r="F1434" t="s">
        <v>510</v>
      </c>
      <c r="G1434" s="18">
        <v>2.4084828270999998</v>
      </c>
      <c r="H1434" t="s">
        <v>64</v>
      </c>
      <c r="I1434" t="s">
        <v>112</v>
      </c>
      <c r="J1434" t="s">
        <v>1172</v>
      </c>
      <c r="K1434" s="18">
        <v>3.0722408720000001</v>
      </c>
      <c r="L1434" t="s">
        <v>64</v>
      </c>
      <c r="M1434" t="s">
        <v>112</v>
      </c>
      <c r="N1434" t="s">
        <v>721</v>
      </c>
      <c r="O1434" s="18">
        <v>2.8916678373</v>
      </c>
      <c r="P1434" t="s">
        <v>513</v>
      </c>
      <c r="Q1434" t="s">
        <v>509</v>
      </c>
      <c r="R1434" t="s">
        <v>514</v>
      </c>
      <c r="S1434" s="18">
        <v>2.8860062685000001</v>
      </c>
      <c r="T1434" t="s">
        <v>111</v>
      </c>
      <c r="U1434" t="s">
        <v>112</v>
      </c>
      <c r="V1434" t="s">
        <v>113</v>
      </c>
      <c r="W1434" s="18">
        <v>3.6658438012999999</v>
      </c>
      <c r="X1434" t="s">
        <v>64</v>
      </c>
      <c r="Y1434" t="s">
        <v>130</v>
      </c>
      <c r="Z1434" t="s">
        <v>517</v>
      </c>
      <c r="AA1434" s="18">
        <v>2.8853926398</v>
      </c>
      <c r="AB1434" s="19" t="s">
        <v>1111</v>
      </c>
      <c r="AC1434" t="s">
        <v>509</v>
      </c>
      <c r="AD1434" s="19" t="s">
        <v>1112</v>
      </c>
      <c r="AE1434" s="18">
        <v>0.29012375810000002</v>
      </c>
      <c r="AF1434" t="s">
        <v>8305</v>
      </c>
      <c r="AG1434" t="s">
        <v>509</v>
      </c>
      <c r="AH1434" t="s">
        <v>8306</v>
      </c>
      <c r="AI1434" s="18">
        <v>1.4138839994000001</v>
      </c>
      <c r="AJ1434" t="s">
        <v>8307</v>
      </c>
      <c r="AK1434" t="s">
        <v>134</v>
      </c>
      <c r="AL1434" t="s">
        <v>8308</v>
      </c>
      <c r="AM1434" t="s">
        <v>8305</v>
      </c>
      <c r="AN1434" t="s">
        <v>509</v>
      </c>
      <c r="AO1434" t="s">
        <v>8306</v>
      </c>
      <c r="AP1434" s="18">
        <v>0.29012375810000002</v>
      </c>
      <c r="AQ1434" t="s">
        <v>123</v>
      </c>
      <c r="AR1434" t="b">
        <f>ISNUMBER(SEARCH('Consulta Por Puntos Baloto'!$E$5,B1434,1))</f>
        <v>0</v>
      </c>
      <c r="AS1434">
        <f t="shared" si="44"/>
        <v>31</v>
      </c>
      <c r="AT1434" t="str">
        <f t="shared" si="45"/>
        <v>Punto pago</v>
      </c>
    </row>
    <row r="1435" spans="1:46">
      <c r="A1435" t="s">
        <v>8309</v>
      </c>
      <c r="B1435" t="s">
        <v>8310</v>
      </c>
      <c r="C1435" s="18">
        <v>1.075319712</v>
      </c>
      <c r="D1435" t="s">
        <v>4084</v>
      </c>
      <c r="E1435" t="s">
        <v>4053</v>
      </c>
      <c r="F1435" t="s">
        <v>4085</v>
      </c>
      <c r="G1435" s="18">
        <v>1.1660414777000001</v>
      </c>
      <c r="H1435" t="s">
        <v>64</v>
      </c>
      <c r="I1435" t="s">
        <v>4055</v>
      </c>
      <c r="J1435" t="s">
        <v>4056</v>
      </c>
      <c r="K1435" s="18">
        <v>10.3187076282</v>
      </c>
      <c r="L1435" t="s">
        <v>64</v>
      </c>
      <c r="M1435" t="s">
        <v>223</v>
      </c>
      <c r="N1435" t="s">
        <v>4070</v>
      </c>
      <c r="O1435" s="18">
        <v>3.0931911434999999</v>
      </c>
      <c r="P1435" t="s">
        <v>4052</v>
      </c>
      <c r="Q1435" t="s">
        <v>4053</v>
      </c>
      <c r="R1435" t="s">
        <v>4054</v>
      </c>
      <c r="S1435" s="18">
        <v>18.898017503199998</v>
      </c>
      <c r="T1435" t="s">
        <v>227</v>
      </c>
      <c r="U1435" t="s">
        <v>228</v>
      </c>
      <c r="V1435" t="s">
        <v>229</v>
      </c>
      <c r="W1435" s="18">
        <v>1.2040112917000001</v>
      </c>
      <c r="X1435" t="s">
        <v>64</v>
      </c>
      <c r="Y1435" t="s">
        <v>4055</v>
      </c>
      <c r="Z1435" t="s">
        <v>4056</v>
      </c>
      <c r="AA1435" s="18">
        <v>9.2071692788000004</v>
      </c>
      <c r="AB1435" t="s">
        <v>4088</v>
      </c>
      <c r="AC1435" t="s">
        <v>220</v>
      </c>
      <c r="AD1435" t="s">
        <v>4089</v>
      </c>
      <c r="AE1435" s="18">
        <v>0.1607016544</v>
      </c>
      <c r="AF1435" t="s">
        <v>8311</v>
      </c>
      <c r="AG1435" t="s">
        <v>4053</v>
      </c>
      <c r="AH1435" t="s">
        <v>8312</v>
      </c>
      <c r="AI1435" s="18">
        <v>0.46791671260000001</v>
      </c>
      <c r="AJ1435" t="s">
        <v>8313</v>
      </c>
      <c r="AK1435" t="s">
        <v>4053</v>
      </c>
      <c r="AL1435" t="s">
        <v>8314</v>
      </c>
      <c r="AM1435" t="s">
        <v>8311</v>
      </c>
      <c r="AN1435" t="s">
        <v>4053</v>
      </c>
      <c r="AO1435" t="s">
        <v>8312</v>
      </c>
      <c r="AP1435" s="18">
        <v>0.1607016544</v>
      </c>
      <c r="AQ1435" t="s">
        <v>123</v>
      </c>
      <c r="AR1435" t="b">
        <f>ISNUMBER(SEARCH('Consulta Por Puntos Baloto'!$E$5,B1435,1))</f>
        <v>0</v>
      </c>
      <c r="AS1435">
        <f t="shared" si="44"/>
        <v>31</v>
      </c>
      <c r="AT1435" t="str">
        <f t="shared" si="45"/>
        <v>Punto pago</v>
      </c>
    </row>
    <row r="1436" spans="1:46">
      <c r="A1436" t="s">
        <v>8315</v>
      </c>
      <c r="B1436" t="s">
        <v>8316</v>
      </c>
      <c r="C1436" s="18">
        <v>93.665307218300001</v>
      </c>
      <c r="D1436" t="s">
        <v>1689</v>
      </c>
      <c r="E1436" t="s">
        <v>1690</v>
      </c>
      <c r="F1436" t="s">
        <v>1691</v>
      </c>
      <c r="G1436" s="18">
        <v>93.660853163599995</v>
      </c>
      <c r="H1436" t="s">
        <v>64</v>
      </c>
      <c r="I1436" t="s">
        <v>114</v>
      </c>
      <c r="J1436" t="s">
        <v>3347</v>
      </c>
      <c r="K1436" s="18">
        <v>113.48355886429999</v>
      </c>
      <c r="L1436" t="s">
        <v>64</v>
      </c>
      <c r="M1436" t="s">
        <v>294</v>
      </c>
      <c r="N1436" t="s">
        <v>295</v>
      </c>
      <c r="O1436" s="18">
        <v>100.9950782072</v>
      </c>
      <c r="P1436" t="s">
        <v>4963</v>
      </c>
      <c r="Q1436" t="s">
        <v>4964</v>
      </c>
      <c r="R1436" t="s">
        <v>4965</v>
      </c>
      <c r="S1436" s="18">
        <v>123.8300049878</v>
      </c>
      <c r="T1436" t="s">
        <v>807</v>
      </c>
      <c r="U1436" t="s">
        <v>130</v>
      </c>
      <c r="V1436" t="s">
        <v>808</v>
      </c>
      <c r="W1436" s="18">
        <v>94.276147174599998</v>
      </c>
      <c r="X1436" t="s">
        <v>3348</v>
      </c>
      <c r="Y1436" t="s">
        <v>114</v>
      </c>
      <c r="Z1436" t="s">
        <v>3349</v>
      </c>
      <c r="AA1436" s="18">
        <v>93.682831359399998</v>
      </c>
      <c r="AB1436" t="s">
        <v>1694</v>
      </c>
      <c r="AC1436" t="s">
        <v>1690</v>
      </c>
      <c r="AD1436" t="s">
        <v>1695</v>
      </c>
      <c r="AE1436" s="18">
        <v>40.918261729100003</v>
      </c>
      <c r="AF1436" t="s">
        <v>3350</v>
      </c>
      <c r="AG1436" t="s">
        <v>3351</v>
      </c>
      <c r="AH1436" t="s">
        <v>3352</v>
      </c>
      <c r="AI1436" s="18">
        <v>1.5931567600000002E-2</v>
      </c>
      <c r="AJ1436" t="s">
        <v>8317</v>
      </c>
      <c r="AK1436" t="s">
        <v>7744</v>
      </c>
      <c r="AL1436" t="s">
        <v>8318</v>
      </c>
      <c r="AM1436" t="s">
        <v>8317</v>
      </c>
      <c r="AN1436" t="s">
        <v>7744</v>
      </c>
      <c r="AO1436" t="s">
        <v>8318</v>
      </c>
      <c r="AP1436" s="18">
        <v>1.5931567600000002E-2</v>
      </c>
      <c r="AQ1436" t="s">
        <v>123</v>
      </c>
      <c r="AR1436" t="b">
        <f>ISNUMBER(SEARCH('Consulta Por Puntos Baloto'!$E$5,B1436,1))</f>
        <v>0</v>
      </c>
      <c r="AS1436">
        <f t="shared" si="44"/>
        <v>35</v>
      </c>
      <c r="AT1436" t="str">
        <f t="shared" si="45"/>
        <v>Punto red</v>
      </c>
    </row>
    <row r="1437" spans="1:46">
      <c r="A1437" t="s">
        <v>8319</v>
      </c>
      <c r="B1437" t="s">
        <v>8320</v>
      </c>
      <c r="C1437" s="18">
        <v>0.4391457466</v>
      </c>
      <c r="D1437" t="s">
        <v>4973</v>
      </c>
      <c r="E1437" t="s">
        <v>5258</v>
      </c>
      <c r="F1437" t="s">
        <v>5259</v>
      </c>
      <c r="G1437" s="18">
        <v>3.0236632063000002</v>
      </c>
      <c r="H1437" t="s">
        <v>64</v>
      </c>
      <c r="I1437" t="s">
        <v>294</v>
      </c>
      <c r="J1437" t="s">
        <v>295</v>
      </c>
      <c r="K1437" s="18">
        <v>3.0495006358999999</v>
      </c>
      <c r="L1437" t="s">
        <v>64</v>
      </c>
      <c r="M1437" t="s">
        <v>294</v>
      </c>
      <c r="N1437" t="s">
        <v>295</v>
      </c>
      <c r="O1437" s="18">
        <v>44.876900459799998</v>
      </c>
      <c r="P1437" t="s">
        <v>296</v>
      </c>
      <c r="Q1437" t="s">
        <v>297</v>
      </c>
      <c r="R1437" t="s">
        <v>298</v>
      </c>
      <c r="S1437" s="18">
        <v>118.6518783432</v>
      </c>
      <c r="T1437" t="s">
        <v>311</v>
      </c>
      <c r="U1437" t="s">
        <v>130</v>
      </c>
      <c r="V1437" t="s">
        <v>312</v>
      </c>
      <c r="W1437" s="18">
        <v>104.8381736736</v>
      </c>
      <c r="X1437" t="s">
        <v>64</v>
      </c>
      <c r="Y1437" t="s">
        <v>313</v>
      </c>
      <c r="Z1437" t="s">
        <v>314</v>
      </c>
      <c r="AA1437" s="18">
        <v>5.1767068155000002</v>
      </c>
      <c r="AB1437" t="s">
        <v>300</v>
      </c>
      <c r="AC1437" t="s">
        <v>301</v>
      </c>
      <c r="AD1437" t="s">
        <v>302</v>
      </c>
      <c r="AE1437" s="18">
        <v>0.58247613200000004</v>
      </c>
      <c r="AF1437" t="s">
        <v>5260</v>
      </c>
      <c r="AG1437" t="s">
        <v>301</v>
      </c>
      <c r="AH1437" t="s">
        <v>5261</v>
      </c>
      <c r="AI1437" s="18">
        <v>3.9657422900000003E-2</v>
      </c>
      <c r="AJ1437" t="s">
        <v>8321</v>
      </c>
      <c r="AK1437" t="s">
        <v>301</v>
      </c>
      <c r="AL1437" t="s">
        <v>8322</v>
      </c>
      <c r="AM1437" t="s">
        <v>8321</v>
      </c>
      <c r="AN1437" t="s">
        <v>301</v>
      </c>
      <c r="AO1437" t="s">
        <v>8322</v>
      </c>
      <c r="AP1437" s="18">
        <v>3.9657422900000003E-2</v>
      </c>
      <c r="AQ1437" t="s">
        <v>123</v>
      </c>
      <c r="AR1437" t="b">
        <f>ISNUMBER(SEARCH('Consulta Por Puntos Baloto'!$E$5,B1437,1))</f>
        <v>0</v>
      </c>
      <c r="AS1437">
        <f t="shared" si="44"/>
        <v>35</v>
      </c>
      <c r="AT1437" t="str">
        <f t="shared" si="45"/>
        <v>Punto red</v>
      </c>
    </row>
    <row r="1438" spans="1:46">
      <c r="A1438" t="s">
        <v>8323</v>
      </c>
      <c r="B1438" t="s">
        <v>8324</v>
      </c>
      <c r="C1438" s="18">
        <v>75.875415363100004</v>
      </c>
      <c r="D1438" t="s">
        <v>1689</v>
      </c>
      <c r="E1438" t="s">
        <v>1690</v>
      </c>
      <c r="F1438" t="s">
        <v>1691</v>
      </c>
      <c r="G1438" s="18">
        <v>73.902787759299997</v>
      </c>
      <c r="H1438" t="s">
        <v>64</v>
      </c>
      <c r="I1438" t="s">
        <v>114</v>
      </c>
      <c r="J1438" t="s">
        <v>3347</v>
      </c>
      <c r="K1438" s="18">
        <v>136.01728602989999</v>
      </c>
      <c r="L1438" t="s">
        <v>64</v>
      </c>
      <c r="M1438" t="s">
        <v>130</v>
      </c>
      <c r="N1438" t="s">
        <v>132</v>
      </c>
      <c r="O1438" s="18">
        <v>135.5782187632</v>
      </c>
      <c r="P1438" t="s">
        <v>453</v>
      </c>
      <c r="Q1438" t="s">
        <v>134</v>
      </c>
      <c r="R1438" t="s">
        <v>454</v>
      </c>
      <c r="S1438" s="18">
        <v>136.1681329667</v>
      </c>
      <c r="T1438" t="s">
        <v>136</v>
      </c>
      <c r="U1438" t="s">
        <v>130</v>
      </c>
      <c r="V1438" t="s">
        <v>137</v>
      </c>
      <c r="W1438" s="18">
        <v>74.970732640799994</v>
      </c>
      <c r="X1438" t="s">
        <v>3348</v>
      </c>
      <c r="Y1438" t="s">
        <v>114</v>
      </c>
      <c r="Z1438" t="s">
        <v>3349</v>
      </c>
      <c r="AA1438" s="18">
        <v>74.967562697299996</v>
      </c>
      <c r="AB1438" s="19" t="s">
        <v>3348</v>
      </c>
      <c r="AC1438" t="s">
        <v>1690</v>
      </c>
      <c r="AD1438" s="19" t="s">
        <v>5358</v>
      </c>
      <c r="AE1438" s="18">
        <v>2.47662383E-2</v>
      </c>
      <c r="AF1438" t="s">
        <v>8325</v>
      </c>
      <c r="AG1438" t="s">
        <v>8326</v>
      </c>
      <c r="AH1438" t="s">
        <v>8327</v>
      </c>
      <c r="AI1438" s="18">
        <v>3.1035492999999998E-3</v>
      </c>
      <c r="AJ1438" t="s">
        <v>8328</v>
      </c>
      <c r="AK1438" t="s">
        <v>8329</v>
      </c>
      <c r="AL1438" t="s">
        <v>8330</v>
      </c>
      <c r="AM1438" t="s">
        <v>8328</v>
      </c>
      <c r="AN1438" t="s">
        <v>8329</v>
      </c>
      <c r="AO1438" t="s">
        <v>8330</v>
      </c>
      <c r="AP1438" s="18">
        <v>3.1035492999999998E-3</v>
      </c>
      <c r="AQ1438" t="s">
        <v>123</v>
      </c>
      <c r="AR1438" t="b">
        <f>ISNUMBER(SEARCH('Consulta Por Puntos Baloto'!$E$5,B1438,1))</f>
        <v>0</v>
      </c>
      <c r="AS1438">
        <f t="shared" si="44"/>
        <v>35</v>
      </c>
      <c r="AT1438" t="str">
        <f t="shared" si="45"/>
        <v>Punto red</v>
      </c>
    </row>
    <row r="1439" spans="1:46">
      <c r="A1439" t="s">
        <v>8331</v>
      </c>
      <c r="B1439" t="s">
        <v>8332</v>
      </c>
      <c r="C1439" s="18">
        <v>0.35390064519999997</v>
      </c>
      <c r="D1439" t="s">
        <v>274</v>
      </c>
      <c r="E1439" t="s">
        <v>103</v>
      </c>
      <c r="F1439" t="s">
        <v>275</v>
      </c>
      <c r="G1439" s="18">
        <v>0.26170637260000001</v>
      </c>
      <c r="H1439" t="s">
        <v>115</v>
      </c>
      <c r="I1439" t="s">
        <v>107</v>
      </c>
      <c r="J1439" t="s">
        <v>7122</v>
      </c>
      <c r="K1439" s="18">
        <v>0.50093206720000005</v>
      </c>
      <c r="L1439" t="s">
        <v>64</v>
      </c>
      <c r="M1439" t="s">
        <v>107</v>
      </c>
      <c r="N1439" t="s">
        <v>108</v>
      </c>
      <c r="O1439" s="18">
        <v>1.1180541423000001</v>
      </c>
      <c r="P1439" t="s">
        <v>109</v>
      </c>
      <c r="Q1439" t="s">
        <v>103</v>
      </c>
      <c r="R1439" t="s">
        <v>110</v>
      </c>
      <c r="S1439" s="18">
        <v>147.8159300364</v>
      </c>
      <c r="T1439" t="s">
        <v>253</v>
      </c>
      <c r="U1439" t="s">
        <v>65</v>
      </c>
      <c r="V1439" t="s">
        <v>254</v>
      </c>
      <c r="W1439" s="18">
        <v>146.38992235969999</v>
      </c>
      <c r="X1439" t="s">
        <v>276</v>
      </c>
      <c r="Y1439" t="s">
        <v>65</v>
      </c>
      <c r="Z1439" t="s">
        <v>277</v>
      </c>
      <c r="AA1439" s="18">
        <v>0.66093777509999996</v>
      </c>
      <c r="AB1439" t="s">
        <v>115</v>
      </c>
      <c r="AC1439" t="s">
        <v>103</v>
      </c>
      <c r="AD1439" t="s">
        <v>116</v>
      </c>
      <c r="AE1439" s="18">
        <v>3.8340975999999999E-2</v>
      </c>
      <c r="AF1439" t="s">
        <v>8333</v>
      </c>
      <c r="AG1439" t="s">
        <v>103</v>
      </c>
      <c r="AH1439" t="s">
        <v>8334</v>
      </c>
      <c r="AI1439" s="18">
        <v>7.8893035299999997E-2</v>
      </c>
      <c r="AJ1439" t="s">
        <v>329</v>
      </c>
      <c r="AK1439" t="s">
        <v>103</v>
      </c>
      <c r="AL1439" t="s">
        <v>8335</v>
      </c>
      <c r="AM1439" t="s">
        <v>8333</v>
      </c>
      <c r="AN1439" t="s">
        <v>103</v>
      </c>
      <c r="AO1439" t="s">
        <v>8334</v>
      </c>
      <c r="AP1439" s="18">
        <v>3.8340975999999999E-2</v>
      </c>
      <c r="AQ1439" t="e">
        <v>#N/A</v>
      </c>
      <c r="AR1439" t="b">
        <f>ISNUMBER(SEARCH('Consulta Por Puntos Baloto'!$E$5,B1439,1))</f>
        <v>0</v>
      </c>
      <c r="AS1439">
        <f t="shared" si="44"/>
        <v>31</v>
      </c>
      <c r="AT1439" t="str">
        <f t="shared" si="45"/>
        <v>Punto pago</v>
      </c>
    </row>
    <row r="1440" spans="1:46">
      <c r="A1440" t="s">
        <v>8336</v>
      </c>
      <c r="B1440" t="s">
        <v>8337</v>
      </c>
      <c r="C1440" s="18">
        <v>0.94886025569999999</v>
      </c>
      <c r="D1440" t="s">
        <v>463</v>
      </c>
      <c r="E1440" t="s">
        <v>128</v>
      </c>
      <c r="F1440" t="s">
        <v>464</v>
      </c>
      <c r="G1440" s="18">
        <v>0.78682938579999995</v>
      </c>
      <c r="H1440" t="s">
        <v>6909</v>
      </c>
      <c r="I1440" t="s">
        <v>130</v>
      </c>
      <c r="J1440" t="s">
        <v>6910</v>
      </c>
      <c r="K1440" s="18">
        <v>0.87293431759999995</v>
      </c>
      <c r="L1440" t="s">
        <v>64</v>
      </c>
      <c r="M1440" t="s">
        <v>130</v>
      </c>
      <c r="N1440" t="s">
        <v>742</v>
      </c>
      <c r="O1440" s="18">
        <v>1.5818714916000001</v>
      </c>
      <c r="P1440" t="s">
        <v>743</v>
      </c>
      <c r="Q1440" t="s">
        <v>134</v>
      </c>
      <c r="R1440" t="s">
        <v>744</v>
      </c>
      <c r="S1440" s="18">
        <v>2.8774708233999999</v>
      </c>
      <c r="T1440" t="s">
        <v>496</v>
      </c>
      <c r="U1440" t="s">
        <v>130</v>
      </c>
      <c r="V1440" t="s">
        <v>497</v>
      </c>
      <c r="W1440" s="18">
        <v>0.83119802279999999</v>
      </c>
      <c r="X1440" t="s">
        <v>64</v>
      </c>
      <c r="Y1440" t="s">
        <v>130</v>
      </c>
      <c r="Z1440" t="s">
        <v>690</v>
      </c>
      <c r="AA1440" s="18">
        <v>0.79100673919999998</v>
      </c>
      <c r="AB1440" t="s">
        <v>747</v>
      </c>
      <c r="AC1440" t="s">
        <v>128</v>
      </c>
      <c r="AD1440" t="s">
        <v>748</v>
      </c>
      <c r="AE1440" s="18">
        <v>0.210654428</v>
      </c>
      <c r="AF1440" t="s">
        <v>8338</v>
      </c>
      <c r="AG1440" t="s">
        <v>143</v>
      </c>
      <c r="AH1440" t="s">
        <v>8339</v>
      </c>
      <c r="AI1440" s="18">
        <v>0.37102782950000002</v>
      </c>
      <c r="AJ1440" t="s">
        <v>8340</v>
      </c>
      <c r="AK1440" t="s">
        <v>134</v>
      </c>
      <c r="AL1440" t="s">
        <v>8341</v>
      </c>
      <c r="AM1440" t="s">
        <v>8338</v>
      </c>
      <c r="AN1440" t="s">
        <v>143</v>
      </c>
      <c r="AO1440" t="s">
        <v>8339</v>
      </c>
      <c r="AP1440" s="18">
        <v>0.210654428</v>
      </c>
      <c r="AQ1440" t="s">
        <v>123</v>
      </c>
      <c r="AR1440" t="b">
        <f>ISNUMBER(SEARCH('Consulta Por Puntos Baloto'!$E$5,B1440,1))</f>
        <v>0</v>
      </c>
      <c r="AS1440">
        <f t="shared" si="44"/>
        <v>31</v>
      </c>
      <c r="AT1440" t="str">
        <f t="shared" si="45"/>
        <v>Punto pago</v>
      </c>
    </row>
    <row r="1441" spans="1:46">
      <c r="A1441" t="s">
        <v>8342</v>
      </c>
      <c r="B1441" t="s">
        <v>8343</v>
      </c>
      <c r="C1441" s="18">
        <v>0.94216009300000003</v>
      </c>
      <c r="D1441" t="s">
        <v>1689</v>
      </c>
      <c r="E1441" t="s">
        <v>1690</v>
      </c>
      <c r="F1441" t="s">
        <v>1691</v>
      </c>
      <c r="G1441" s="18">
        <v>1.0307877933</v>
      </c>
      <c r="H1441" t="s">
        <v>1694</v>
      </c>
      <c r="I1441" t="s">
        <v>114</v>
      </c>
      <c r="J1441" t="s">
        <v>6022</v>
      </c>
      <c r="K1441" s="18">
        <v>68.109005644700005</v>
      </c>
      <c r="L1441" t="s">
        <v>64</v>
      </c>
      <c r="M1441" t="s">
        <v>130</v>
      </c>
      <c r="N1441" t="s">
        <v>132</v>
      </c>
      <c r="O1441" s="18">
        <v>68.063476241199993</v>
      </c>
      <c r="P1441" t="s">
        <v>133</v>
      </c>
      <c r="Q1441" t="s">
        <v>134</v>
      </c>
      <c r="R1441" t="s">
        <v>135</v>
      </c>
      <c r="S1441" s="18">
        <v>68.874354172799997</v>
      </c>
      <c r="T1441" t="s">
        <v>136</v>
      </c>
      <c r="U1441" t="s">
        <v>130</v>
      </c>
      <c r="V1441" t="s">
        <v>137</v>
      </c>
      <c r="W1441" s="18">
        <v>2.1538235718999998</v>
      </c>
      <c r="X1441" t="s">
        <v>64</v>
      </c>
      <c r="Y1441" t="s">
        <v>114</v>
      </c>
      <c r="Z1441" t="s">
        <v>1693</v>
      </c>
      <c r="AA1441" s="18">
        <v>1.0311300042</v>
      </c>
      <c r="AB1441" t="s">
        <v>1694</v>
      </c>
      <c r="AC1441" t="s">
        <v>1690</v>
      </c>
      <c r="AD1441" t="s">
        <v>1695</v>
      </c>
      <c r="AE1441" s="18">
        <v>0.1174028533</v>
      </c>
      <c r="AF1441" t="s">
        <v>8122</v>
      </c>
      <c r="AG1441" t="s">
        <v>1690</v>
      </c>
      <c r="AH1441" t="s">
        <v>8123</v>
      </c>
      <c r="AI1441" s="18">
        <v>0.37224005719999997</v>
      </c>
      <c r="AJ1441" t="s">
        <v>8124</v>
      </c>
      <c r="AK1441" t="s">
        <v>1690</v>
      </c>
      <c r="AL1441" t="s">
        <v>8125</v>
      </c>
      <c r="AM1441" t="s">
        <v>8122</v>
      </c>
      <c r="AN1441" t="s">
        <v>1690</v>
      </c>
      <c r="AO1441" t="s">
        <v>8123</v>
      </c>
      <c r="AP1441" s="18">
        <v>0.1174028533</v>
      </c>
      <c r="AQ1441" t="s">
        <v>123</v>
      </c>
      <c r="AR1441" t="b">
        <f>ISNUMBER(SEARCH('Consulta Por Puntos Baloto'!$E$5,B1441,1))</f>
        <v>0</v>
      </c>
      <c r="AS1441">
        <f t="shared" si="44"/>
        <v>31</v>
      </c>
      <c r="AT1441" t="str">
        <f t="shared" si="45"/>
        <v>Punto pago</v>
      </c>
    </row>
    <row r="1442" spans="1:46">
      <c r="A1442" t="s">
        <v>8344</v>
      </c>
      <c r="B1442" t="s">
        <v>8345</v>
      </c>
      <c r="C1442" s="18">
        <v>1.8524640353999999</v>
      </c>
      <c r="D1442" t="s">
        <v>5001</v>
      </c>
      <c r="E1442" t="s">
        <v>220</v>
      </c>
      <c r="F1442" t="s">
        <v>5002</v>
      </c>
      <c r="G1442" s="18">
        <v>0.87315861650000004</v>
      </c>
      <c r="H1442" t="s">
        <v>64</v>
      </c>
      <c r="I1442" t="s">
        <v>223</v>
      </c>
      <c r="J1442" t="s">
        <v>5003</v>
      </c>
      <c r="K1442" s="18">
        <v>1.3255234569000001</v>
      </c>
      <c r="L1442" t="s">
        <v>64</v>
      </c>
      <c r="M1442" t="s">
        <v>223</v>
      </c>
      <c r="N1442" t="s">
        <v>4683</v>
      </c>
      <c r="O1442" s="18">
        <v>2.2581104048</v>
      </c>
      <c r="P1442" t="s">
        <v>225</v>
      </c>
      <c r="Q1442" t="s">
        <v>220</v>
      </c>
      <c r="R1442" t="s">
        <v>226</v>
      </c>
      <c r="S1442" s="18">
        <v>4.3525497949999998</v>
      </c>
      <c r="T1442" t="s">
        <v>227</v>
      </c>
      <c r="U1442" t="s">
        <v>228</v>
      </c>
      <c r="V1442" t="s">
        <v>229</v>
      </c>
      <c r="W1442" s="18">
        <v>2.275897048</v>
      </c>
      <c r="X1442" t="s">
        <v>4684</v>
      </c>
      <c r="Y1442" t="s">
        <v>223</v>
      </c>
      <c r="Z1442" t="s">
        <v>4685</v>
      </c>
      <c r="AA1442" s="18">
        <v>1.3393828954</v>
      </c>
      <c r="AB1442" t="s">
        <v>5005</v>
      </c>
      <c r="AC1442" t="s">
        <v>220</v>
      </c>
      <c r="AD1442" t="s">
        <v>5006</v>
      </c>
      <c r="AE1442" s="18">
        <v>0.1244601409</v>
      </c>
      <c r="AF1442" t="s">
        <v>8346</v>
      </c>
      <c r="AG1442" t="s">
        <v>220</v>
      </c>
      <c r="AH1442" t="s">
        <v>8347</v>
      </c>
      <c r="AI1442" s="18">
        <v>0</v>
      </c>
      <c r="AJ1442" t="s">
        <v>349</v>
      </c>
      <c r="AK1442" t="s">
        <v>220</v>
      </c>
      <c r="AL1442" t="s">
        <v>8348</v>
      </c>
      <c r="AM1442" t="s">
        <v>349</v>
      </c>
      <c r="AN1442" t="s">
        <v>220</v>
      </c>
      <c r="AO1442" t="s">
        <v>8348</v>
      </c>
      <c r="AP1442" s="18">
        <v>0</v>
      </c>
      <c r="AQ1442" t="s">
        <v>123</v>
      </c>
      <c r="AR1442" t="b">
        <f>ISNUMBER(SEARCH('Consulta Por Puntos Baloto'!$E$5,B1442,1))</f>
        <v>0</v>
      </c>
      <c r="AS1442">
        <f t="shared" si="44"/>
        <v>35</v>
      </c>
      <c r="AT1442" t="str">
        <f t="shared" si="45"/>
        <v>Punto red</v>
      </c>
    </row>
    <row r="1443" spans="1:46">
      <c r="A1443" t="s">
        <v>8349</v>
      </c>
      <c r="B1443" t="s">
        <v>8350</v>
      </c>
      <c r="C1443" s="18">
        <v>121.9495327953</v>
      </c>
      <c r="D1443" t="s">
        <v>5270</v>
      </c>
      <c r="E1443" t="s">
        <v>4172</v>
      </c>
      <c r="F1443" t="s">
        <v>5271</v>
      </c>
      <c r="G1443" s="18">
        <v>121.9021542974</v>
      </c>
      <c r="H1443" t="s">
        <v>4168</v>
      </c>
      <c r="I1443" t="s">
        <v>4169</v>
      </c>
      <c r="J1443" t="s">
        <v>5409</v>
      </c>
      <c r="K1443" s="18">
        <v>130.2903747773</v>
      </c>
      <c r="L1443" t="s">
        <v>64</v>
      </c>
      <c r="M1443" t="s">
        <v>86</v>
      </c>
      <c r="N1443" t="s">
        <v>413</v>
      </c>
      <c r="O1443" s="18">
        <v>137.7638855923</v>
      </c>
      <c r="P1443" t="s">
        <v>359</v>
      </c>
      <c r="Q1443" t="s">
        <v>83</v>
      </c>
      <c r="R1443" t="s">
        <v>360</v>
      </c>
      <c r="S1443" s="18">
        <v>139.13773382549999</v>
      </c>
      <c r="T1443" t="s">
        <v>85</v>
      </c>
      <c r="U1443" t="s">
        <v>86</v>
      </c>
      <c r="V1443" t="s">
        <v>87</v>
      </c>
      <c r="W1443" s="18">
        <v>123.19128799800001</v>
      </c>
      <c r="X1443" t="s">
        <v>64</v>
      </c>
      <c r="Y1443" t="s">
        <v>4169</v>
      </c>
      <c r="Z1443" t="s">
        <v>4171</v>
      </c>
      <c r="AA1443" s="18">
        <v>121.9010620805</v>
      </c>
      <c r="AB1443" t="s">
        <v>4168</v>
      </c>
      <c r="AC1443" t="s">
        <v>4172</v>
      </c>
      <c r="AD1443" t="s">
        <v>4173</v>
      </c>
      <c r="AE1443" s="18">
        <v>0.1130149783</v>
      </c>
      <c r="AF1443" t="s">
        <v>6978</v>
      </c>
      <c r="AG1443" t="s">
        <v>6979</v>
      </c>
      <c r="AH1443" t="s">
        <v>6980</v>
      </c>
      <c r="AI1443" s="18">
        <v>1.43296851E-2</v>
      </c>
      <c r="AJ1443" t="s">
        <v>8351</v>
      </c>
      <c r="AK1443" t="s">
        <v>6979</v>
      </c>
      <c r="AL1443" t="s">
        <v>8352</v>
      </c>
      <c r="AM1443" t="s">
        <v>8351</v>
      </c>
      <c r="AN1443" t="s">
        <v>6979</v>
      </c>
      <c r="AO1443" t="s">
        <v>8352</v>
      </c>
      <c r="AP1443" s="18">
        <v>1.43296851E-2</v>
      </c>
      <c r="AQ1443" t="s">
        <v>123</v>
      </c>
      <c r="AR1443" t="b">
        <f>ISNUMBER(SEARCH('Consulta Por Puntos Baloto'!$E$5,B1443,1))</f>
        <v>0</v>
      </c>
      <c r="AS1443">
        <f t="shared" si="44"/>
        <v>35</v>
      </c>
      <c r="AT1443" t="str">
        <f t="shared" si="45"/>
        <v>Punto red</v>
      </c>
    </row>
    <row r="1444" spans="1:46">
      <c r="A1444" t="s">
        <v>8353</v>
      </c>
      <c r="B1444" t="s">
        <v>8354</v>
      </c>
      <c r="C1444" s="18">
        <v>3.2174357216999998</v>
      </c>
      <c r="D1444" t="s">
        <v>526</v>
      </c>
      <c r="E1444" t="s">
        <v>128</v>
      </c>
      <c r="F1444" t="s">
        <v>527</v>
      </c>
      <c r="G1444" s="18">
        <v>0.41814148140000001</v>
      </c>
      <c r="H1444" t="s">
        <v>64</v>
      </c>
      <c r="I1444" t="s">
        <v>130</v>
      </c>
      <c r="J1444" t="s">
        <v>2394</v>
      </c>
      <c r="K1444" s="18">
        <v>1.0970072058</v>
      </c>
      <c r="L1444" t="s">
        <v>64</v>
      </c>
      <c r="M1444" t="s">
        <v>130</v>
      </c>
      <c r="N1444" t="s">
        <v>529</v>
      </c>
      <c r="O1444" s="18">
        <v>0.30891338670000001</v>
      </c>
      <c r="P1444" t="s">
        <v>1300</v>
      </c>
      <c r="Q1444" t="s">
        <v>134</v>
      </c>
      <c r="R1444" t="s">
        <v>1301</v>
      </c>
      <c r="S1444" s="18">
        <v>5.0239455626999998</v>
      </c>
      <c r="T1444" t="s">
        <v>496</v>
      </c>
      <c r="U1444" t="s">
        <v>130</v>
      </c>
      <c r="V1444" t="s">
        <v>497</v>
      </c>
      <c r="W1444" s="18">
        <v>2.175498191</v>
      </c>
      <c r="X1444" t="s">
        <v>64</v>
      </c>
      <c r="Y1444" t="s">
        <v>130</v>
      </c>
      <c r="Z1444" t="s">
        <v>532</v>
      </c>
      <c r="AA1444" s="18">
        <v>1.4518257697000001</v>
      </c>
      <c r="AB1444" t="s">
        <v>533</v>
      </c>
      <c r="AC1444" t="s">
        <v>128</v>
      </c>
      <c r="AD1444" t="s">
        <v>534</v>
      </c>
      <c r="AE1444" s="18">
        <v>0.20826089549999999</v>
      </c>
      <c r="AF1444" t="s">
        <v>8355</v>
      </c>
      <c r="AG1444" t="s">
        <v>143</v>
      </c>
      <c r="AH1444" t="s">
        <v>8356</v>
      </c>
      <c r="AI1444" s="18">
        <v>8.8217927500000001E-2</v>
      </c>
      <c r="AJ1444" t="s">
        <v>8357</v>
      </c>
      <c r="AK1444" t="s">
        <v>134</v>
      </c>
      <c r="AL1444" t="s">
        <v>8358</v>
      </c>
      <c r="AM1444" t="s">
        <v>8357</v>
      </c>
      <c r="AN1444" t="s">
        <v>134</v>
      </c>
      <c r="AO1444" t="s">
        <v>8358</v>
      </c>
      <c r="AP1444" s="18">
        <v>8.8217927500000001E-2</v>
      </c>
      <c r="AQ1444" t="s">
        <v>123</v>
      </c>
      <c r="AR1444" t="b">
        <f>ISNUMBER(SEARCH('Consulta Por Puntos Baloto'!$E$5,B1444,1))</f>
        <v>0</v>
      </c>
      <c r="AS1444">
        <f t="shared" si="44"/>
        <v>35</v>
      </c>
      <c r="AT1444" t="str">
        <f t="shared" si="45"/>
        <v>Punto red</v>
      </c>
    </row>
    <row r="1445" spans="1:46">
      <c r="A1445" t="s">
        <v>8359</v>
      </c>
      <c r="B1445" t="s">
        <v>8360</v>
      </c>
      <c r="C1445" s="18">
        <v>1.3788751358</v>
      </c>
      <c r="D1445" t="s">
        <v>2585</v>
      </c>
      <c r="E1445" t="s">
        <v>128</v>
      </c>
      <c r="F1445" t="s">
        <v>2586</v>
      </c>
      <c r="G1445" s="18">
        <v>0.71248166000000002</v>
      </c>
      <c r="H1445" t="s">
        <v>64</v>
      </c>
      <c r="I1445" t="s">
        <v>130</v>
      </c>
      <c r="J1445" t="s">
        <v>1149</v>
      </c>
      <c r="K1445" s="18">
        <v>1.3639018169999999</v>
      </c>
      <c r="L1445" t="s">
        <v>64</v>
      </c>
      <c r="M1445" t="s">
        <v>130</v>
      </c>
      <c r="N1445" t="s">
        <v>2624</v>
      </c>
      <c r="O1445" s="18">
        <v>0.82964496249999997</v>
      </c>
      <c r="P1445" t="s">
        <v>2625</v>
      </c>
      <c r="Q1445" t="s">
        <v>134</v>
      </c>
      <c r="R1445" t="s">
        <v>2626</v>
      </c>
      <c r="S1445" s="18">
        <v>1.9190872656</v>
      </c>
      <c r="T1445" t="s">
        <v>311</v>
      </c>
      <c r="U1445" t="s">
        <v>130</v>
      </c>
      <c r="V1445" t="s">
        <v>312</v>
      </c>
      <c r="W1445" s="18">
        <v>1.823816321</v>
      </c>
      <c r="X1445" t="s">
        <v>64</v>
      </c>
      <c r="Y1445" t="s">
        <v>130</v>
      </c>
      <c r="Z1445" t="s">
        <v>590</v>
      </c>
      <c r="AA1445" s="18">
        <v>0.45852171580000001</v>
      </c>
      <c r="AB1445" t="s">
        <v>2628</v>
      </c>
      <c r="AC1445" t="s">
        <v>128</v>
      </c>
      <c r="AD1445" t="s">
        <v>2629</v>
      </c>
      <c r="AE1445" s="18">
        <v>2.1179404999999998E-2</v>
      </c>
      <c r="AF1445" t="s">
        <v>8361</v>
      </c>
      <c r="AG1445" t="s">
        <v>143</v>
      </c>
      <c r="AH1445" t="s">
        <v>8362</v>
      </c>
      <c r="AI1445" s="18">
        <v>8.24182574E-2</v>
      </c>
      <c r="AJ1445" t="s">
        <v>8363</v>
      </c>
      <c r="AK1445" t="s">
        <v>134</v>
      </c>
      <c r="AL1445" t="s">
        <v>8364</v>
      </c>
      <c r="AM1445" t="s">
        <v>8361</v>
      </c>
      <c r="AN1445" t="s">
        <v>143</v>
      </c>
      <c r="AO1445" t="s">
        <v>8362</v>
      </c>
      <c r="AP1445" s="18">
        <v>2.1179404999999998E-2</v>
      </c>
      <c r="AQ1445" t="s">
        <v>123</v>
      </c>
      <c r="AR1445" t="b">
        <f>ISNUMBER(SEARCH('Consulta Por Puntos Baloto'!$E$5,B1445,1))</f>
        <v>0</v>
      </c>
      <c r="AS1445">
        <f t="shared" si="44"/>
        <v>31</v>
      </c>
      <c r="AT1445" t="str">
        <f t="shared" si="45"/>
        <v>Punto pago</v>
      </c>
    </row>
    <row r="1446" spans="1:46">
      <c r="A1446" t="s">
        <v>8365</v>
      </c>
      <c r="B1446" t="s">
        <v>8366</v>
      </c>
      <c r="C1446" s="18">
        <v>1.0785535332</v>
      </c>
      <c r="D1446" t="s">
        <v>563</v>
      </c>
      <c r="E1446" t="s">
        <v>128</v>
      </c>
      <c r="F1446" t="s">
        <v>564</v>
      </c>
      <c r="G1446" s="18">
        <v>1.4748988037999999</v>
      </c>
      <c r="H1446" t="s">
        <v>64</v>
      </c>
      <c r="I1446" t="s">
        <v>130</v>
      </c>
      <c r="J1446" t="s">
        <v>885</v>
      </c>
      <c r="K1446" s="18">
        <v>1.5525413382</v>
      </c>
      <c r="L1446" t="s">
        <v>567</v>
      </c>
      <c r="M1446" t="s">
        <v>130</v>
      </c>
      <c r="N1446" t="s">
        <v>568</v>
      </c>
      <c r="O1446" s="18">
        <v>2.4301033370999998</v>
      </c>
      <c r="P1446" t="s">
        <v>441</v>
      </c>
      <c r="Q1446" t="s">
        <v>134</v>
      </c>
      <c r="R1446" t="s">
        <v>442</v>
      </c>
      <c r="S1446" s="18">
        <v>2.6761303817000002</v>
      </c>
      <c r="T1446" t="s">
        <v>136</v>
      </c>
      <c r="U1446" t="s">
        <v>130</v>
      </c>
      <c r="V1446" t="s">
        <v>137</v>
      </c>
      <c r="W1446" s="18">
        <v>1.6858367658</v>
      </c>
      <c r="X1446" t="s">
        <v>64</v>
      </c>
      <c r="Y1446" t="s">
        <v>130</v>
      </c>
      <c r="Z1446" t="s">
        <v>569</v>
      </c>
      <c r="AA1446" s="18">
        <v>1.5680730048</v>
      </c>
      <c r="AB1446" t="s">
        <v>818</v>
      </c>
      <c r="AC1446" t="s">
        <v>128</v>
      </c>
      <c r="AD1446" t="s">
        <v>819</v>
      </c>
      <c r="AE1446" s="18">
        <v>0.50748251879999995</v>
      </c>
      <c r="AF1446" t="s">
        <v>8367</v>
      </c>
      <c r="AG1446" t="s">
        <v>143</v>
      </c>
      <c r="AH1446" t="s">
        <v>8368</v>
      </c>
      <c r="AI1446" s="18">
        <v>0.1220297207</v>
      </c>
      <c r="AJ1446" t="s">
        <v>937</v>
      </c>
      <c r="AK1446" t="s">
        <v>134</v>
      </c>
      <c r="AL1446" t="s">
        <v>938</v>
      </c>
      <c r="AM1446" t="s">
        <v>937</v>
      </c>
      <c r="AN1446" t="s">
        <v>134</v>
      </c>
      <c r="AO1446" t="s">
        <v>938</v>
      </c>
      <c r="AP1446" s="18">
        <v>0.1220297207</v>
      </c>
      <c r="AQ1446" t="s">
        <v>123</v>
      </c>
      <c r="AR1446" t="b">
        <f>ISNUMBER(SEARCH('Consulta Por Puntos Baloto'!$E$5,B1446,1))</f>
        <v>0</v>
      </c>
      <c r="AS1446">
        <f t="shared" si="44"/>
        <v>35</v>
      </c>
      <c r="AT1446" t="str">
        <f t="shared" si="45"/>
        <v>Punto red</v>
      </c>
    </row>
    <row r="1447" spans="1:46">
      <c r="A1447" t="s">
        <v>8369</v>
      </c>
      <c r="B1447" t="s">
        <v>8370</v>
      </c>
      <c r="C1447" s="18">
        <v>2.9257973798000001</v>
      </c>
      <c r="D1447" t="s">
        <v>1689</v>
      </c>
      <c r="E1447" t="s">
        <v>1690</v>
      </c>
      <c r="F1447" t="s">
        <v>1691</v>
      </c>
      <c r="G1447" s="18">
        <v>1.2115961655</v>
      </c>
      <c r="H1447" t="s">
        <v>64</v>
      </c>
      <c r="I1447" t="s">
        <v>114</v>
      </c>
      <c r="J1447" t="s">
        <v>3347</v>
      </c>
      <c r="K1447" s="18">
        <v>71.533519363400003</v>
      </c>
      <c r="L1447" t="s">
        <v>64</v>
      </c>
      <c r="M1447" t="s">
        <v>130</v>
      </c>
      <c r="N1447" t="s">
        <v>132</v>
      </c>
      <c r="O1447" s="18">
        <v>71.3881638796</v>
      </c>
      <c r="P1447" t="s">
        <v>133</v>
      </c>
      <c r="Q1447" t="s">
        <v>134</v>
      </c>
      <c r="R1447" t="s">
        <v>135</v>
      </c>
      <c r="S1447" s="18">
        <v>72.334490151200001</v>
      </c>
      <c r="T1447" t="s">
        <v>136</v>
      </c>
      <c r="U1447" t="s">
        <v>130</v>
      </c>
      <c r="V1447" t="s">
        <v>137</v>
      </c>
      <c r="W1447" s="18">
        <v>0.66060205390000004</v>
      </c>
      <c r="X1447" t="s">
        <v>3348</v>
      </c>
      <c r="Y1447" t="s">
        <v>114</v>
      </c>
      <c r="Z1447" t="s">
        <v>3349</v>
      </c>
      <c r="AA1447" s="18">
        <v>0.66449879919999999</v>
      </c>
      <c r="AB1447" s="19" t="s">
        <v>3348</v>
      </c>
      <c r="AC1447" t="s">
        <v>1690</v>
      </c>
      <c r="AD1447" s="19" t="s">
        <v>5358</v>
      </c>
      <c r="AE1447" s="18">
        <v>1.9119165E-3</v>
      </c>
      <c r="AF1447" t="s">
        <v>8370</v>
      </c>
      <c r="AG1447" t="s">
        <v>1690</v>
      </c>
      <c r="AH1447" t="s">
        <v>8371</v>
      </c>
      <c r="AI1447" s="18">
        <v>2.9302582099999998E-2</v>
      </c>
      <c r="AJ1447" t="s">
        <v>8372</v>
      </c>
      <c r="AK1447" t="s">
        <v>1690</v>
      </c>
      <c r="AL1447" t="s">
        <v>8373</v>
      </c>
      <c r="AM1447" t="s">
        <v>8370</v>
      </c>
      <c r="AN1447" t="s">
        <v>1690</v>
      </c>
      <c r="AO1447" t="s">
        <v>8371</v>
      </c>
      <c r="AP1447" s="18">
        <v>1.9119165E-3</v>
      </c>
      <c r="AQ1447" t="s">
        <v>123</v>
      </c>
      <c r="AR1447" t="b">
        <f>ISNUMBER(SEARCH('Consulta Por Puntos Baloto'!$E$5,B1447,1))</f>
        <v>0</v>
      </c>
      <c r="AS1447">
        <f t="shared" si="44"/>
        <v>31</v>
      </c>
      <c r="AT1447" t="str">
        <f t="shared" si="45"/>
        <v>Punto pago</v>
      </c>
    </row>
    <row r="1448" spans="1:46">
      <c r="A1448" t="s">
        <v>8374</v>
      </c>
      <c r="B1448" t="s">
        <v>8375</v>
      </c>
      <c r="C1448" s="18">
        <v>6.1689405098999996</v>
      </c>
      <c r="D1448" t="s">
        <v>508</v>
      </c>
      <c r="E1448" t="s">
        <v>509</v>
      </c>
      <c r="F1448" t="s">
        <v>510</v>
      </c>
      <c r="G1448" s="18">
        <v>1.0261736197</v>
      </c>
      <c r="H1448" t="s">
        <v>64</v>
      </c>
      <c r="I1448" t="s">
        <v>130</v>
      </c>
      <c r="J1448" t="s">
        <v>707</v>
      </c>
      <c r="K1448" s="18">
        <v>2.801697221</v>
      </c>
      <c r="L1448" t="s">
        <v>64</v>
      </c>
      <c r="M1448" t="s">
        <v>130</v>
      </c>
      <c r="N1448" t="s">
        <v>512</v>
      </c>
      <c r="O1448" s="18">
        <v>4.3730393719</v>
      </c>
      <c r="P1448" t="s">
        <v>513</v>
      </c>
      <c r="Q1448" t="s">
        <v>509</v>
      </c>
      <c r="R1448" t="s">
        <v>514</v>
      </c>
      <c r="S1448" s="18">
        <v>2.9159220845</v>
      </c>
      <c r="T1448" t="s">
        <v>515</v>
      </c>
      <c r="U1448" t="s">
        <v>130</v>
      </c>
      <c r="V1448" t="s">
        <v>516</v>
      </c>
      <c r="W1448" s="18">
        <v>1.2187590179000001</v>
      </c>
      <c r="X1448" t="s">
        <v>64</v>
      </c>
      <c r="Y1448" t="s">
        <v>130</v>
      </c>
      <c r="Z1448" t="s">
        <v>517</v>
      </c>
      <c r="AA1448" s="18">
        <v>2.9159220845</v>
      </c>
      <c r="AB1448" t="s">
        <v>518</v>
      </c>
      <c r="AC1448" t="s">
        <v>128</v>
      </c>
      <c r="AD1448" t="s">
        <v>519</v>
      </c>
      <c r="AE1448" s="18">
        <v>9.9050298199999998E-2</v>
      </c>
      <c r="AF1448" t="s">
        <v>1166</v>
      </c>
      <c r="AG1448" t="s">
        <v>143</v>
      </c>
      <c r="AH1448" t="s">
        <v>1167</v>
      </c>
      <c r="AI1448" s="18">
        <v>9.9050298199999998E-2</v>
      </c>
      <c r="AJ1448" t="s">
        <v>1168</v>
      </c>
      <c r="AK1448" t="s">
        <v>134</v>
      </c>
      <c r="AL1448" t="s">
        <v>1169</v>
      </c>
      <c r="AM1448" t="s">
        <v>1166</v>
      </c>
      <c r="AN1448" t="s">
        <v>143</v>
      </c>
      <c r="AO1448" t="s">
        <v>1167</v>
      </c>
      <c r="AP1448" s="18">
        <v>9.9050298199999998E-2</v>
      </c>
      <c r="AQ1448" t="s">
        <v>123</v>
      </c>
      <c r="AR1448" t="b">
        <f>ISNUMBER(SEARCH('Consulta Por Puntos Baloto'!$E$5,B1448,1))</f>
        <v>0</v>
      </c>
      <c r="AS1448">
        <f t="shared" si="44"/>
        <v>31</v>
      </c>
      <c r="AT1448" t="str">
        <f t="shared" si="45"/>
        <v>Punto pago</v>
      </c>
    </row>
    <row r="1449" spans="1:46">
      <c r="A1449" t="s">
        <v>8374</v>
      </c>
      <c r="B1449" t="s">
        <v>8375</v>
      </c>
      <c r="C1449" s="18">
        <v>6.1689405098999996</v>
      </c>
      <c r="D1449" t="s">
        <v>508</v>
      </c>
      <c r="E1449" t="s">
        <v>509</v>
      </c>
      <c r="F1449" t="s">
        <v>510</v>
      </c>
      <c r="G1449" s="18">
        <v>1.0261736197</v>
      </c>
      <c r="H1449" t="s">
        <v>64</v>
      </c>
      <c r="I1449" t="s">
        <v>130</v>
      </c>
      <c r="J1449" t="s">
        <v>707</v>
      </c>
      <c r="K1449" s="18">
        <v>2.801697221</v>
      </c>
      <c r="L1449" t="s">
        <v>64</v>
      </c>
      <c r="M1449" t="s">
        <v>130</v>
      </c>
      <c r="N1449" t="s">
        <v>512</v>
      </c>
      <c r="O1449" s="18">
        <v>4.3730393719</v>
      </c>
      <c r="P1449" t="s">
        <v>513</v>
      </c>
      <c r="Q1449" t="s">
        <v>509</v>
      </c>
      <c r="R1449" t="s">
        <v>514</v>
      </c>
      <c r="S1449" s="18">
        <v>2.9159220845</v>
      </c>
      <c r="T1449" t="s">
        <v>515</v>
      </c>
      <c r="U1449" t="s">
        <v>130</v>
      </c>
      <c r="V1449" t="s">
        <v>516</v>
      </c>
      <c r="W1449" s="18">
        <v>1.2187590179000001</v>
      </c>
      <c r="X1449" t="s">
        <v>64</v>
      </c>
      <c r="Y1449" t="s">
        <v>130</v>
      </c>
      <c r="Z1449" t="s">
        <v>517</v>
      </c>
      <c r="AA1449" s="18">
        <v>2.9159220845</v>
      </c>
      <c r="AB1449" t="s">
        <v>518</v>
      </c>
      <c r="AC1449" t="s">
        <v>128</v>
      </c>
      <c r="AD1449" t="s">
        <v>519</v>
      </c>
      <c r="AE1449" s="18">
        <v>9.9050298199999998E-2</v>
      </c>
      <c r="AF1449" t="s">
        <v>1166</v>
      </c>
      <c r="AG1449" t="s">
        <v>143</v>
      </c>
      <c r="AH1449" t="s">
        <v>1167</v>
      </c>
      <c r="AI1449" s="18">
        <v>9.9050298199999998E-2</v>
      </c>
      <c r="AJ1449" t="s">
        <v>1168</v>
      </c>
      <c r="AK1449" t="s">
        <v>134</v>
      </c>
      <c r="AL1449" t="s">
        <v>1169</v>
      </c>
      <c r="AM1449" t="s">
        <v>1168</v>
      </c>
      <c r="AN1449" t="s">
        <v>134</v>
      </c>
      <c r="AO1449" t="s">
        <v>1169</v>
      </c>
      <c r="AP1449" s="18">
        <v>9.9050298199999998E-2</v>
      </c>
      <c r="AQ1449" t="s">
        <v>123</v>
      </c>
      <c r="AR1449" t="b">
        <f>ISNUMBER(SEARCH('Consulta Por Puntos Baloto'!$E$5,B1449,1))</f>
        <v>0</v>
      </c>
      <c r="AS1449">
        <f t="shared" si="44"/>
        <v>31</v>
      </c>
      <c r="AT1449" t="str">
        <f t="shared" si="45"/>
        <v>Punto pago</v>
      </c>
    </row>
    <row r="1450" spans="1:46">
      <c r="A1450" t="s">
        <v>8376</v>
      </c>
      <c r="B1450" t="s">
        <v>8377</v>
      </c>
      <c r="C1450" s="18">
        <v>2.3864926892999998</v>
      </c>
      <c r="D1450" t="s">
        <v>541</v>
      </c>
      <c r="E1450" t="s">
        <v>128</v>
      </c>
      <c r="F1450" t="s">
        <v>542</v>
      </c>
      <c r="G1450" s="18">
        <v>0.39500036579999998</v>
      </c>
      <c r="H1450" t="s">
        <v>371</v>
      </c>
      <c r="I1450" t="s">
        <v>130</v>
      </c>
      <c r="J1450" t="s">
        <v>372</v>
      </c>
      <c r="K1450" s="18">
        <v>1.9859128067</v>
      </c>
      <c r="L1450" t="s">
        <v>64</v>
      </c>
      <c r="M1450" t="s">
        <v>130</v>
      </c>
      <c r="N1450" t="s">
        <v>512</v>
      </c>
      <c r="O1450" s="18">
        <v>3.2614113492999999</v>
      </c>
      <c r="P1450" t="s">
        <v>133</v>
      </c>
      <c r="Q1450" t="s">
        <v>134</v>
      </c>
      <c r="R1450" t="s">
        <v>135</v>
      </c>
      <c r="S1450" s="18">
        <v>0.4015363381</v>
      </c>
      <c r="T1450" t="s">
        <v>371</v>
      </c>
      <c r="U1450" t="s">
        <v>130</v>
      </c>
      <c r="V1450" t="s">
        <v>372</v>
      </c>
      <c r="W1450" s="18">
        <v>1.6608523308000001</v>
      </c>
      <c r="X1450" t="s">
        <v>64</v>
      </c>
      <c r="Y1450" t="s">
        <v>130</v>
      </c>
      <c r="Z1450" t="s">
        <v>373</v>
      </c>
      <c r="AA1450" s="18">
        <v>0.63036472340000005</v>
      </c>
      <c r="AB1450" s="19" t="s">
        <v>963</v>
      </c>
      <c r="AC1450" t="s">
        <v>128</v>
      </c>
      <c r="AD1450" t="s">
        <v>964</v>
      </c>
      <c r="AE1450" s="18">
        <v>0.21982262790000001</v>
      </c>
      <c r="AF1450" t="s">
        <v>6584</v>
      </c>
      <c r="AG1450" t="s">
        <v>143</v>
      </c>
      <c r="AH1450" t="s">
        <v>6585</v>
      </c>
      <c r="AI1450" s="18">
        <v>0.32245809920000001</v>
      </c>
      <c r="AJ1450" t="s">
        <v>6586</v>
      </c>
      <c r="AK1450" t="s">
        <v>134</v>
      </c>
      <c r="AL1450" t="s">
        <v>6587</v>
      </c>
      <c r="AM1450" t="s">
        <v>6584</v>
      </c>
      <c r="AN1450" t="s">
        <v>143</v>
      </c>
      <c r="AO1450" t="s">
        <v>6585</v>
      </c>
      <c r="AP1450" s="18">
        <v>0.21982262790000001</v>
      </c>
      <c r="AQ1450" t="s">
        <v>123</v>
      </c>
      <c r="AR1450" t="b">
        <f>ISNUMBER(SEARCH('Consulta Por Puntos Baloto'!$E$5,B1450,1))</f>
        <v>0</v>
      </c>
      <c r="AS1450">
        <f t="shared" si="44"/>
        <v>31</v>
      </c>
      <c r="AT1450" t="str">
        <f t="shared" si="45"/>
        <v>Punto pago</v>
      </c>
    </row>
    <row r="1451" spans="1:46">
      <c r="A1451" t="s">
        <v>8378</v>
      </c>
      <c r="B1451" t="s">
        <v>8379</v>
      </c>
      <c r="C1451" s="18">
        <v>13.206936495600001</v>
      </c>
      <c r="D1451" t="s">
        <v>4084</v>
      </c>
      <c r="E1451" t="s">
        <v>4053</v>
      </c>
      <c r="F1451" t="s">
        <v>4085</v>
      </c>
      <c r="G1451" s="18">
        <v>11.493315984500001</v>
      </c>
      <c r="H1451" t="s">
        <v>64</v>
      </c>
      <c r="I1451" t="s">
        <v>4055</v>
      </c>
      <c r="J1451" t="s">
        <v>4086</v>
      </c>
      <c r="K1451" s="18">
        <v>20.224824557200002</v>
      </c>
      <c r="L1451" t="s">
        <v>64</v>
      </c>
      <c r="M1451" t="s">
        <v>223</v>
      </c>
      <c r="N1451" t="s">
        <v>4070</v>
      </c>
      <c r="O1451" s="18">
        <v>13.964587315199999</v>
      </c>
      <c r="P1451" t="s">
        <v>4052</v>
      </c>
      <c r="Q1451" t="s">
        <v>4053</v>
      </c>
      <c r="R1451" t="s">
        <v>4054</v>
      </c>
      <c r="S1451" s="18">
        <v>27.295817615600001</v>
      </c>
      <c r="T1451" t="s">
        <v>227</v>
      </c>
      <c r="U1451" t="s">
        <v>228</v>
      </c>
      <c r="V1451" t="s">
        <v>229</v>
      </c>
      <c r="W1451" s="18">
        <v>11.5005319998</v>
      </c>
      <c r="X1451" t="s">
        <v>64</v>
      </c>
      <c r="Y1451" t="s">
        <v>4055</v>
      </c>
      <c r="Z1451" t="s">
        <v>4056</v>
      </c>
      <c r="AA1451" s="18">
        <v>17.845090850399998</v>
      </c>
      <c r="AB1451" t="s">
        <v>4088</v>
      </c>
      <c r="AC1451" t="s">
        <v>220</v>
      </c>
      <c r="AD1451" t="s">
        <v>4089</v>
      </c>
      <c r="AE1451" s="18">
        <v>7.7419135299999997E-2</v>
      </c>
      <c r="AF1451" t="s">
        <v>8380</v>
      </c>
      <c r="AG1451" t="s">
        <v>8381</v>
      </c>
      <c r="AH1451" t="s">
        <v>8382</v>
      </c>
      <c r="AI1451" s="18">
        <v>9.9802330800000005E-2</v>
      </c>
      <c r="AJ1451" t="s">
        <v>8383</v>
      </c>
      <c r="AK1451" t="s">
        <v>8381</v>
      </c>
      <c r="AL1451" t="s">
        <v>8384</v>
      </c>
      <c r="AM1451" t="s">
        <v>8380</v>
      </c>
      <c r="AN1451" t="s">
        <v>8381</v>
      </c>
      <c r="AO1451" t="s">
        <v>8382</v>
      </c>
      <c r="AP1451" s="18">
        <v>7.7419135299999997E-2</v>
      </c>
      <c r="AQ1451" t="s">
        <v>123</v>
      </c>
      <c r="AR1451" t="b">
        <f>ISNUMBER(SEARCH('Consulta Por Puntos Baloto'!$E$5,B1451,1))</f>
        <v>0</v>
      </c>
      <c r="AS1451">
        <f t="shared" si="44"/>
        <v>31</v>
      </c>
      <c r="AT1451" t="str">
        <f t="shared" si="45"/>
        <v>Punto pago</v>
      </c>
    </row>
    <row r="1452" spans="1:46">
      <c r="A1452" t="s">
        <v>8385</v>
      </c>
      <c r="B1452" t="s">
        <v>8386</v>
      </c>
      <c r="C1452" s="18">
        <v>2.3651792265</v>
      </c>
      <c r="D1452" t="s">
        <v>169</v>
      </c>
      <c r="E1452" t="s">
        <v>128</v>
      </c>
      <c r="F1452" t="s">
        <v>170</v>
      </c>
      <c r="G1452" s="18">
        <v>0.70690701519999999</v>
      </c>
      <c r="H1452" t="s">
        <v>64</v>
      </c>
      <c r="I1452" t="s">
        <v>130</v>
      </c>
      <c r="J1452" t="s">
        <v>619</v>
      </c>
      <c r="K1452" s="18">
        <v>2.3359048898000001</v>
      </c>
      <c r="L1452" t="s">
        <v>64</v>
      </c>
      <c r="M1452" t="s">
        <v>130</v>
      </c>
      <c r="N1452" t="s">
        <v>172</v>
      </c>
      <c r="O1452" s="18">
        <v>1.6342720004</v>
      </c>
      <c r="P1452" t="s">
        <v>173</v>
      </c>
      <c r="Q1452" t="s">
        <v>134</v>
      </c>
      <c r="R1452" t="s">
        <v>174</v>
      </c>
      <c r="S1452" s="18">
        <v>1.7103903407000001</v>
      </c>
      <c r="T1452" t="s">
        <v>64</v>
      </c>
      <c r="U1452" t="s">
        <v>130</v>
      </c>
      <c r="V1452" t="s">
        <v>171</v>
      </c>
      <c r="W1452" s="18">
        <v>1.3263276122000001</v>
      </c>
      <c r="X1452" t="s">
        <v>620</v>
      </c>
      <c r="Y1452" t="s">
        <v>130</v>
      </c>
      <c r="Z1452" t="s">
        <v>621</v>
      </c>
      <c r="AA1452" s="18">
        <v>1.7623424558</v>
      </c>
      <c r="AB1452" t="s">
        <v>176</v>
      </c>
      <c r="AC1452" t="s">
        <v>128</v>
      </c>
      <c r="AD1452" t="s">
        <v>177</v>
      </c>
      <c r="AE1452" s="18">
        <v>0.16720077990000001</v>
      </c>
      <c r="AF1452" t="s">
        <v>8387</v>
      </c>
      <c r="AG1452" t="s">
        <v>143</v>
      </c>
      <c r="AH1452" t="s">
        <v>8388</v>
      </c>
      <c r="AI1452" s="18">
        <v>7.5070168000000007E-2</v>
      </c>
      <c r="AJ1452" t="s">
        <v>8389</v>
      </c>
      <c r="AK1452" t="s">
        <v>134</v>
      </c>
      <c r="AL1452" t="s">
        <v>8390</v>
      </c>
      <c r="AM1452" t="s">
        <v>8389</v>
      </c>
      <c r="AN1452" t="s">
        <v>134</v>
      </c>
      <c r="AO1452" t="s">
        <v>8390</v>
      </c>
      <c r="AP1452" s="18">
        <v>7.5070168000000007E-2</v>
      </c>
      <c r="AQ1452" t="s">
        <v>123</v>
      </c>
      <c r="AR1452" t="b">
        <f>ISNUMBER(SEARCH('Consulta Por Puntos Baloto'!$E$5,B1452,1))</f>
        <v>0</v>
      </c>
      <c r="AS1452">
        <f t="shared" si="44"/>
        <v>35</v>
      </c>
      <c r="AT1452" t="str">
        <f t="shared" si="45"/>
        <v>Punto red</v>
      </c>
    </row>
    <row r="1453" spans="1:46">
      <c r="A1453" t="s">
        <v>8391</v>
      </c>
      <c r="B1453" t="s">
        <v>8392</v>
      </c>
      <c r="C1453" s="18">
        <v>34.008858413299997</v>
      </c>
      <c r="D1453" t="s">
        <v>3382</v>
      </c>
      <c r="E1453" t="s">
        <v>3383</v>
      </c>
      <c r="F1453" t="s">
        <v>3384</v>
      </c>
      <c r="G1453" s="18">
        <v>43.049423673299998</v>
      </c>
      <c r="H1453" t="s">
        <v>64</v>
      </c>
      <c r="I1453" t="s">
        <v>2638</v>
      </c>
      <c r="J1453" t="s">
        <v>2639</v>
      </c>
      <c r="K1453" s="18">
        <v>43.049423673299998</v>
      </c>
      <c r="L1453" t="s">
        <v>64</v>
      </c>
      <c r="M1453" t="s">
        <v>2638</v>
      </c>
      <c r="N1453" t="s">
        <v>2639</v>
      </c>
      <c r="O1453" s="18">
        <v>61.228288285600001</v>
      </c>
      <c r="P1453" t="s">
        <v>2588</v>
      </c>
      <c r="Q1453" t="s">
        <v>134</v>
      </c>
      <c r="R1453" t="s">
        <v>2589</v>
      </c>
      <c r="S1453" s="18">
        <v>59.872833766699998</v>
      </c>
      <c r="T1453" t="s">
        <v>311</v>
      </c>
      <c r="U1453" t="s">
        <v>130</v>
      </c>
      <c r="V1453" t="s">
        <v>312</v>
      </c>
      <c r="W1453" s="18">
        <v>49.745562937300001</v>
      </c>
      <c r="X1453" t="s">
        <v>64</v>
      </c>
      <c r="Y1453" t="s">
        <v>313</v>
      </c>
      <c r="Z1453" t="s">
        <v>314</v>
      </c>
      <c r="AA1453" s="18">
        <v>55.487508193899998</v>
      </c>
      <c r="AB1453" s="19" t="s">
        <v>2641</v>
      </c>
      <c r="AC1453" t="s">
        <v>1501</v>
      </c>
      <c r="AD1453" t="s">
        <v>2642</v>
      </c>
      <c r="AE1453" s="18">
        <v>11.046714138800001</v>
      </c>
      <c r="AF1453" t="s">
        <v>3504</v>
      </c>
      <c r="AG1453" t="s">
        <v>3505</v>
      </c>
      <c r="AH1453" t="s">
        <v>3506</v>
      </c>
      <c r="AI1453" s="18">
        <v>0.12550737670000001</v>
      </c>
      <c r="AJ1453" t="s">
        <v>3822</v>
      </c>
      <c r="AK1453" t="s">
        <v>3823</v>
      </c>
      <c r="AL1453" t="s">
        <v>3824</v>
      </c>
      <c r="AM1453" t="s">
        <v>3822</v>
      </c>
      <c r="AN1453" t="s">
        <v>3823</v>
      </c>
      <c r="AO1453" t="s">
        <v>3824</v>
      </c>
      <c r="AP1453" s="18">
        <v>0.12550737670000001</v>
      </c>
      <c r="AQ1453" t="s">
        <v>123</v>
      </c>
      <c r="AR1453" t="b">
        <f>ISNUMBER(SEARCH('Consulta Por Puntos Baloto'!$E$5,B1453,1))</f>
        <v>0</v>
      </c>
      <c r="AS1453">
        <f t="shared" si="44"/>
        <v>35</v>
      </c>
      <c r="AT1453" t="str">
        <f t="shared" si="45"/>
        <v>Punto red</v>
      </c>
    </row>
    <row r="1454" spans="1:46">
      <c r="A1454" t="s">
        <v>8393</v>
      </c>
      <c r="B1454" t="s">
        <v>8394</v>
      </c>
      <c r="C1454" s="18">
        <v>0.52967432010000004</v>
      </c>
      <c r="D1454" t="s">
        <v>4495</v>
      </c>
      <c r="E1454" t="s">
        <v>4496</v>
      </c>
      <c r="F1454" t="s">
        <v>4497</v>
      </c>
      <c r="G1454" s="18">
        <v>0.3816017411</v>
      </c>
      <c r="H1454" t="s">
        <v>383</v>
      </c>
      <c r="I1454" t="s">
        <v>384</v>
      </c>
      <c r="J1454" t="s">
        <v>385</v>
      </c>
      <c r="K1454" s="18">
        <v>2.6718163831999999</v>
      </c>
      <c r="L1454" t="s">
        <v>64</v>
      </c>
      <c r="M1454" t="s">
        <v>384</v>
      </c>
      <c r="N1454" t="s">
        <v>386</v>
      </c>
      <c r="O1454" s="18">
        <v>90.035125348700006</v>
      </c>
      <c r="P1454" t="s">
        <v>4733</v>
      </c>
      <c r="Q1454" t="s">
        <v>4734</v>
      </c>
      <c r="R1454" t="s">
        <v>4735</v>
      </c>
      <c r="S1454" s="18">
        <v>103.44903008439999</v>
      </c>
      <c r="T1454" t="s">
        <v>253</v>
      </c>
      <c r="U1454" t="s">
        <v>65</v>
      </c>
      <c r="V1454" t="s">
        <v>254</v>
      </c>
      <c r="W1454" s="18">
        <v>103.2495784701</v>
      </c>
      <c r="X1454" t="s">
        <v>276</v>
      </c>
      <c r="Y1454" t="s">
        <v>65</v>
      </c>
      <c r="Z1454" t="s">
        <v>277</v>
      </c>
      <c r="AA1454" s="18">
        <v>0.37971953009999998</v>
      </c>
      <c r="AB1454" t="s">
        <v>383</v>
      </c>
      <c r="AC1454" t="s">
        <v>391</v>
      </c>
      <c r="AD1454" t="s">
        <v>392</v>
      </c>
      <c r="AE1454" s="18">
        <v>0.32920829089999998</v>
      </c>
      <c r="AF1454" t="s">
        <v>8395</v>
      </c>
      <c r="AG1454" t="s">
        <v>4496</v>
      </c>
      <c r="AH1454" t="s">
        <v>8396</v>
      </c>
      <c r="AI1454" s="18">
        <v>9.1809762099999997E-2</v>
      </c>
      <c r="AJ1454" t="s">
        <v>8397</v>
      </c>
      <c r="AK1454" t="s">
        <v>391</v>
      </c>
      <c r="AL1454" t="s">
        <v>8398</v>
      </c>
      <c r="AM1454" t="s">
        <v>8397</v>
      </c>
      <c r="AN1454" t="s">
        <v>391</v>
      </c>
      <c r="AO1454" t="s">
        <v>8398</v>
      </c>
      <c r="AP1454" s="18">
        <v>9.1809762099999997E-2</v>
      </c>
      <c r="AQ1454" t="e">
        <v>#N/A</v>
      </c>
      <c r="AR1454" t="b">
        <f>ISNUMBER(SEARCH('Consulta Por Puntos Baloto'!$E$5,B1454,1))</f>
        <v>0</v>
      </c>
      <c r="AS1454">
        <f t="shared" si="44"/>
        <v>35</v>
      </c>
      <c r="AT1454" t="str">
        <f t="shared" si="45"/>
        <v>Punto red</v>
      </c>
    </row>
    <row r="1455" spans="1:46">
      <c r="A1455" t="s">
        <v>8399</v>
      </c>
      <c r="B1455" t="s">
        <v>8400</v>
      </c>
      <c r="C1455" s="18">
        <v>1.2975583686000001</v>
      </c>
      <c r="D1455" t="s">
        <v>202</v>
      </c>
      <c r="E1455" t="s">
        <v>128</v>
      </c>
      <c r="F1455" t="s">
        <v>203</v>
      </c>
      <c r="G1455" s="18">
        <v>0.40360676699999998</v>
      </c>
      <c r="H1455" t="s">
        <v>64</v>
      </c>
      <c r="I1455" t="s">
        <v>130</v>
      </c>
      <c r="J1455" t="s">
        <v>1671</v>
      </c>
      <c r="K1455" s="18">
        <v>0.63533800529999995</v>
      </c>
      <c r="L1455" t="s">
        <v>64</v>
      </c>
      <c r="M1455" t="s">
        <v>130</v>
      </c>
      <c r="N1455" t="s">
        <v>1668</v>
      </c>
      <c r="O1455" s="18">
        <v>0.14314406660000001</v>
      </c>
      <c r="P1455" t="s">
        <v>207</v>
      </c>
      <c r="Q1455" t="s">
        <v>134</v>
      </c>
      <c r="R1455" t="s">
        <v>208</v>
      </c>
      <c r="S1455" s="18">
        <v>1.9491811897</v>
      </c>
      <c r="T1455" t="s">
        <v>675</v>
      </c>
      <c r="U1455" t="s">
        <v>130</v>
      </c>
      <c r="V1455" t="s">
        <v>676</v>
      </c>
      <c r="W1455" s="18">
        <v>1.221366153</v>
      </c>
      <c r="X1455" t="s">
        <v>64</v>
      </c>
      <c r="Y1455" t="s">
        <v>130</v>
      </c>
      <c r="Z1455" t="s">
        <v>209</v>
      </c>
      <c r="AA1455" s="18">
        <v>1.8879811213</v>
      </c>
      <c r="AB1455" t="s">
        <v>210</v>
      </c>
      <c r="AC1455" t="s">
        <v>128</v>
      </c>
      <c r="AD1455" t="s">
        <v>211</v>
      </c>
      <c r="AE1455" s="18">
        <v>0.17323612350000001</v>
      </c>
      <c r="AF1455" t="s">
        <v>8401</v>
      </c>
      <c r="AG1455" t="s">
        <v>143</v>
      </c>
      <c r="AH1455" t="s">
        <v>8402</v>
      </c>
      <c r="AI1455" s="18">
        <v>0.28313503480000002</v>
      </c>
      <c r="AJ1455" t="s">
        <v>8403</v>
      </c>
      <c r="AK1455" t="s">
        <v>134</v>
      </c>
      <c r="AL1455" t="s">
        <v>8404</v>
      </c>
      <c r="AM1455" t="s">
        <v>207</v>
      </c>
      <c r="AN1455" t="s">
        <v>134</v>
      </c>
      <c r="AO1455" t="s">
        <v>208</v>
      </c>
      <c r="AP1455" s="18">
        <v>0.14314406660000001</v>
      </c>
      <c r="AQ1455" t="s">
        <v>123</v>
      </c>
      <c r="AR1455" t="b">
        <f>ISNUMBER(SEARCH('Consulta Por Puntos Baloto'!$E$5,B1455,1))</f>
        <v>0</v>
      </c>
      <c r="AS1455">
        <f t="shared" si="44"/>
        <v>15</v>
      </c>
      <c r="AT1455" t="str">
        <f t="shared" si="45"/>
        <v>Punto Cencosud</v>
      </c>
    </row>
    <row r="1456" spans="1:46">
      <c r="A1456" t="s">
        <v>8405</v>
      </c>
      <c r="B1456" t="s">
        <v>8406</v>
      </c>
      <c r="C1456" s="18">
        <v>35.3785165619</v>
      </c>
      <c r="D1456" t="s">
        <v>5873</v>
      </c>
      <c r="E1456" t="s">
        <v>5874</v>
      </c>
      <c r="F1456" t="s">
        <v>5875</v>
      </c>
      <c r="G1456" s="18">
        <v>34.820877639700001</v>
      </c>
      <c r="H1456" t="s">
        <v>64</v>
      </c>
      <c r="I1456" t="s">
        <v>4055</v>
      </c>
      <c r="J1456" t="s">
        <v>4086</v>
      </c>
      <c r="K1456" s="18">
        <v>44.944767958600004</v>
      </c>
      <c r="L1456" t="s">
        <v>64</v>
      </c>
      <c r="M1456" t="s">
        <v>223</v>
      </c>
      <c r="N1456" t="s">
        <v>4070</v>
      </c>
      <c r="O1456" s="18">
        <v>37.685859671300001</v>
      </c>
      <c r="P1456" t="s">
        <v>4052</v>
      </c>
      <c r="Q1456" t="s">
        <v>4053</v>
      </c>
      <c r="R1456" t="s">
        <v>4054</v>
      </c>
      <c r="S1456" s="18">
        <v>53.481904809299998</v>
      </c>
      <c r="T1456" t="s">
        <v>227</v>
      </c>
      <c r="U1456" t="s">
        <v>228</v>
      </c>
      <c r="V1456" t="s">
        <v>229</v>
      </c>
      <c r="W1456" s="18">
        <v>34.859281950800003</v>
      </c>
      <c r="X1456" t="s">
        <v>64</v>
      </c>
      <c r="Y1456" t="s">
        <v>4055</v>
      </c>
      <c r="Z1456" t="s">
        <v>4056</v>
      </c>
      <c r="AA1456" s="18">
        <v>43.613857337399999</v>
      </c>
      <c r="AB1456" t="s">
        <v>4088</v>
      </c>
      <c r="AC1456" t="s">
        <v>220</v>
      </c>
      <c r="AD1456" t="s">
        <v>4089</v>
      </c>
      <c r="AE1456" s="18">
        <v>0.44915360389999998</v>
      </c>
      <c r="AF1456" t="s">
        <v>8407</v>
      </c>
      <c r="AG1456" t="s">
        <v>8408</v>
      </c>
      <c r="AH1456" t="s">
        <v>8409</v>
      </c>
      <c r="AI1456" s="18">
        <v>26.782587532800001</v>
      </c>
      <c r="AJ1456" t="s">
        <v>8410</v>
      </c>
      <c r="AK1456" t="s">
        <v>4058</v>
      </c>
      <c r="AL1456" t="s">
        <v>8411</v>
      </c>
      <c r="AM1456" t="s">
        <v>8407</v>
      </c>
      <c r="AN1456" t="s">
        <v>8408</v>
      </c>
      <c r="AO1456" t="s">
        <v>8409</v>
      </c>
      <c r="AP1456" s="18">
        <v>0.44915360389999998</v>
      </c>
      <c r="AQ1456" t="s">
        <v>123</v>
      </c>
      <c r="AR1456" t="b">
        <f>ISNUMBER(SEARCH('Consulta Por Puntos Baloto'!$E$5,B1456,1))</f>
        <v>0</v>
      </c>
      <c r="AS1456">
        <f t="shared" si="44"/>
        <v>31</v>
      </c>
      <c r="AT1456" t="str">
        <f t="shared" si="45"/>
        <v>Punto pago</v>
      </c>
    </row>
    <row r="1457" spans="1:46">
      <c r="A1457" t="s">
        <v>8412</v>
      </c>
      <c r="B1457" t="s">
        <v>8413</v>
      </c>
      <c r="C1457" s="18">
        <v>1.3286516518</v>
      </c>
      <c r="D1457" t="s">
        <v>169</v>
      </c>
      <c r="E1457" t="s">
        <v>128</v>
      </c>
      <c r="F1457" t="s">
        <v>170</v>
      </c>
      <c r="G1457" s="18">
        <v>0.29392784039999997</v>
      </c>
      <c r="H1457" t="s">
        <v>64</v>
      </c>
      <c r="I1457" t="s">
        <v>130</v>
      </c>
      <c r="J1457" t="s">
        <v>171</v>
      </c>
      <c r="K1457" s="18">
        <v>1.5103236327</v>
      </c>
      <c r="L1457" t="s">
        <v>64</v>
      </c>
      <c r="M1457" t="s">
        <v>130</v>
      </c>
      <c r="N1457" t="s">
        <v>172</v>
      </c>
      <c r="O1457" s="18">
        <v>0.36323328259999998</v>
      </c>
      <c r="P1457" t="s">
        <v>173</v>
      </c>
      <c r="Q1457" t="s">
        <v>134</v>
      </c>
      <c r="R1457" t="s">
        <v>174</v>
      </c>
      <c r="S1457" s="18">
        <v>0.34365494070000002</v>
      </c>
      <c r="T1457" t="s">
        <v>64</v>
      </c>
      <c r="U1457" t="s">
        <v>130</v>
      </c>
      <c r="V1457" t="s">
        <v>171</v>
      </c>
      <c r="W1457" s="18">
        <v>0.56864030970000001</v>
      </c>
      <c r="X1457" t="s">
        <v>64</v>
      </c>
      <c r="Y1457" t="s">
        <v>130</v>
      </c>
      <c r="Z1457" t="s">
        <v>175</v>
      </c>
      <c r="AA1457" s="18">
        <v>0.30176676270000002</v>
      </c>
      <c r="AB1457" t="s">
        <v>176</v>
      </c>
      <c r="AC1457" t="s">
        <v>128</v>
      </c>
      <c r="AD1457" t="s">
        <v>177</v>
      </c>
      <c r="AE1457" s="18">
        <v>0.45938437999999998</v>
      </c>
      <c r="AF1457" t="s">
        <v>178</v>
      </c>
      <c r="AG1457" t="s">
        <v>143</v>
      </c>
      <c r="AH1457" t="s">
        <v>179</v>
      </c>
      <c r="AI1457" s="18">
        <v>0.35445174039999999</v>
      </c>
      <c r="AJ1457" t="s">
        <v>349</v>
      </c>
      <c r="AK1457" t="s">
        <v>134</v>
      </c>
      <c r="AL1457" t="s">
        <v>8414</v>
      </c>
      <c r="AM1457" t="s">
        <v>64</v>
      </c>
      <c r="AN1457" t="s">
        <v>130</v>
      </c>
      <c r="AO1457" t="s">
        <v>171</v>
      </c>
      <c r="AP1457" s="18">
        <v>0.29392784039999997</v>
      </c>
      <c r="AQ1457" t="s">
        <v>123</v>
      </c>
      <c r="AR1457" t="b">
        <f>ISNUMBER(SEARCH('Consulta Por Puntos Baloto'!$E$5,B1457,1))</f>
        <v>0</v>
      </c>
      <c r="AS1457">
        <f t="shared" si="44"/>
        <v>7</v>
      </c>
      <c r="AT1457" t="str">
        <f t="shared" si="45"/>
        <v>Cajero automático</v>
      </c>
    </row>
    <row r="1458" spans="1:46">
      <c r="A1458" t="s">
        <v>8415</v>
      </c>
      <c r="B1458" t="s">
        <v>8416</v>
      </c>
      <c r="C1458" s="18">
        <v>1.266470137</v>
      </c>
      <c r="D1458" t="s">
        <v>2585</v>
      </c>
      <c r="E1458" t="s">
        <v>128</v>
      </c>
      <c r="F1458" t="s">
        <v>2586</v>
      </c>
      <c r="G1458" s="18">
        <v>0.99632970720000003</v>
      </c>
      <c r="H1458" t="s">
        <v>64</v>
      </c>
      <c r="I1458" t="s">
        <v>130</v>
      </c>
      <c r="J1458" t="s">
        <v>3950</v>
      </c>
      <c r="K1458" s="18">
        <v>0.99632970720000003</v>
      </c>
      <c r="L1458" t="s">
        <v>64</v>
      </c>
      <c r="M1458" t="s">
        <v>130</v>
      </c>
      <c r="N1458" t="s">
        <v>2624</v>
      </c>
      <c r="O1458" s="18">
        <v>0.66433273230000001</v>
      </c>
      <c r="P1458" t="s">
        <v>2625</v>
      </c>
      <c r="Q1458" t="s">
        <v>134</v>
      </c>
      <c r="R1458" t="s">
        <v>2626</v>
      </c>
      <c r="S1458" s="18">
        <v>1.4150711423</v>
      </c>
      <c r="T1458" t="s">
        <v>311</v>
      </c>
      <c r="U1458" t="s">
        <v>130</v>
      </c>
      <c r="V1458" t="s">
        <v>312</v>
      </c>
      <c r="W1458" s="18">
        <v>1.4150711423</v>
      </c>
      <c r="X1458" t="s">
        <v>64</v>
      </c>
      <c r="Y1458" t="s">
        <v>130</v>
      </c>
      <c r="Z1458" t="s">
        <v>2659</v>
      </c>
      <c r="AA1458" s="18">
        <v>8.6444878200000005E-2</v>
      </c>
      <c r="AB1458" t="s">
        <v>2628</v>
      </c>
      <c r="AC1458" t="s">
        <v>128</v>
      </c>
      <c r="AD1458" t="s">
        <v>2629</v>
      </c>
      <c r="AE1458" s="18">
        <v>0.41321923290000001</v>
      </c>
      <c r="AF1458" t="s">
        <v>3951</v>
      </c>
      <c r="AG1458" t="s">
        <v>143</v>
      </c>
      <c r="AH1458" t="s">
        <v>3952</v>
      </c>
      <c r="AI1458" s="18">
        <v>0.62332085280000005</v>
      </c>
      <c r="AJ1458" t="s">
        <v>8363</v>
      </c>
      <c r="AK1458" t="s">
        <v>134</v>
      </c>
      <c r="AL1458" t="s">
        <v>8364</v>
      </c>
      <c r="AM1458" t="s">
        <v>873</v>
      </c>
      <c r="AN1458" t="s">
        <v>128</v>
      </c>
      <c r="AO1458" t="s">
        <v>2629</v>
      </c>
      <c r="AP1458" s="18">
        <v>8.6444878200000005E-2</v>
      </c>
      <c r="AQ1458" t="s">
        <v>123</v>
      </c>
      <c r="AR1458" t="b">
        <f>ISNUMBER(SEARCH('Consulta Por Puntos Baloto'!$E$5,B1458,1))</f>
        <v>0</v>
      </c>
      <c r="AS1458">
        <f t="shared" si="44"/>
        <v>27</v>
      </c>
      <c r="AT1458" t="str">
        <f t="shared" si="45"/>
        <v>Oficina física</v>
      </c>
    </row>
    <row r="1459" spans="1:46">
      <c r="A1459" t="s">
        <v>8417</v>
      </c>
      <c r="B1459" t="s">
        <v>8418</v>
      </c>
      <c r="C1459" s="18">
        <v>1.8805405929000001</v>
      </c>
      <c r="D1459" t="s">
        <v>541</v>
      </c>
      <c r="E1459" t="s">
        <v>128</v>
      </c>
      <c r="F1459" t="s">
        <v>542</v>
      </c>
      <c r="G1459" s="18">
        <v>0.15145939119999999</v>
      </c>
      <c r="H1459" t="s">
        <v>483</v>
      </c>
      <c r="I1459" t="s">
        <v>130</v>
      </c>
      <c r="J1459" t="s">
        <v>484</v>
      </c>
      <c r="K1459" s="18">
        <v>1.9404413995000001</v>
      </c>
      <c r="L1459" t="s">
        <v>64</v>
      </c>
      <c r="M1459" t="s">
        <v>130</v>
      </c>
      <c r="N1459" t="s">
        <v>370</v>
      </c>
      <c r="O1459" s="18">
        <v>2.8996576392</v>
      </c>
      <c r="P1459" t="s">
        <v>441</v>
      </c>
      <c r="Q1459" t="s">
        <v>134</v>
      </c>
      <c r="R1459" t="s">
        <v>442</v>
      </c>
      <c r="S1459" s="18">
        <v>1.8415953658999999</v>
      </c>
      <c r="T1459" t="s">
        <v>371</v>
      </c>
      <c r="U1459" t="s">
        <v>130</v>
      </c>
      <c r="V1459" t="s">
        <v>372</v>
      </c>
      <c r="W1459" s="18">
        <v>3.1421091950000002</v>
      </c>
      <c r="X1459" t="s">
        <v>64</v>
      </c>
      <c r="Y1459" t="s">
        <v>130</v>
      </c>
      <c r="Z1459" t="s">
        <v>209</v>
      </c>
      <c r="AA1459" s="18">
        <v>0.2015085449</v>
      </c>
      <c r="AB1459" s="19" t="s">
        <v>485</v>
      </c>
      <c r="AC1459" t="s">
        <v>128</v>
      </c>
      <c r="AD1459" t="s">
        <v>486</v>
      </c>
      <c r="AE1459" s="18">
        <v>5.1604454199999997E-2</v>
      </c>
      <c r="AF1459" t="s">
        <v>869</v>
      </c>
      <c r="AG1459" t="s">
        <v>143</v>
      </c>
      <c r="AH1459" t="s">
        <v>870</v>
      </c>
      <c r="AI1459" s="18">
        <v>0.20342912169999999</v>
      </c>
      <c r="AJ1459" t="s">
        <v>871</v>
      </c>
      <c r="AK1459" t="s">
        <v>134</v>
      </c>
      <c r="AL1459" t="s">
        <v>872</v>
      </c>
      <c r="AM1459" t="s">
        <v>869</v>
      </c>
      <c r="AN1459" t="s">
        <v>143</v>
      </c>
      <c r="AO1459" t="s">
        <v>870</v>
      </c>
      <c r="AP1459" s="18">
        <v>5.1604454199999997E-2</v>
      </c>
      <c r="AQ1459" t="s">
        <v>123</v>
      </c>
      <c r="AR1459" t="b">
        <f>ISNUMBER(SEARCH('Consulta Por Puntos Baloto'!$E$5,B1459,1))</f>
        <v>0</v>
      </c>
      <c r="AS1459">
        <f t="shared" si="44"/>
        <v>31</v>
      </c>
      <c r="AT1459" t="str">
        <f t="shared" si="45"/>
        <v>Punto pago</v>
      </c>
    </row>
    <row r="1460" spans="1:46">
      <c r="A1460" t="s">
        <v>8419</v>
      </c>
      <c r="B1460" t="s">
        <v>8420</v>
      </c>
      <c r="C1460" s="18">
        <v>0.53235022880000005</v>
      </c>
      <c r="D1460" t="s">
        <v>82</v>
      </c>
      <c r="E1460" t="s">
        <v>83</v>
      </c>
      <c r="F1460" t="s">
        <v>84</v>
      </c>
      <c r="G1460" s="18">
        <v>0.84780623330000005</v>
      </c>
      <c r="H1460" t="s">
        <v>64</v>
      </c>
      <c r="I1460" t="s">
        <v>86</v>
      </c>
      <c r="J1460" t="s">
        <v>401</v>
      </c>
      <c r="K1460" s="18">
        <v>1.4726415138</v>
      </c>
      <c r="L1460" t="s">
        <v>64</v>
      </c>
      <c r="M1460" t="s">
        <v>86</v>
      </c>
      <c r="N1460" t="s">
        <v>402</v>
      </c>
      <c r="O1460" s="18">
        <v>1.3364619342999999</v>
      </c>
      <c r="P1460" t="s">
        <v>89</v>
      </c>
      <c r="Q1460" t="s">
        <v>83</v>
      </c>
      <c r="R1460" t="s">
        <v>90</v>
      </c>
      <c r="S1460" s="18">
        <v>0.87364496420000004</v>
      </c>
      <c r="T1460" t="s">
        <v>85</v>
      </c>
      <c r="U1460" t="s">
        <v>86</v>
      </c>
      <c r="V1460" t="s">
        <v>87</v>
      </c>
      <c r="W1460" s="18">
        <v>0.87364496420000004</v>
      </c>
      <c r="X1460" t="s">
        <v>64</v>
      </c>
      <c r="Y1460" t="s">
        <v>91</v>
      </c>
      <c r="Z1460" t="s">
        <v>92</v>
      </c>
      <c r="AA1460" s="18">
        <v>0.87364496420000004</v>
      </c>
      <c r="AB1460" t="s">
        <v>93</v>
      </c>
      <c r="AC1460" t="s">
        <v>83</v>
      </c>
      <c r="AD1460" t="s">
        <v>94</v>
      </c>
      <c r="AE1460" s="18">
        <v>0.40774651789999999</v>
      </c>
      <c r="AF1460" t="s">
        <v>8421</v>
      </c>
      <c r="AG1460" t="s">
        <v>83</v>
      </c>
      <c r="AH1460" t="s">
        <v>8422</v>
      </c>
      <c r="AI1460" s="18">
        <v>0.29793754989999999</v>
      </c>
      <c r="AJ1460" t="s">
        <v>8423</v>
      </c>
      <c r="AK1460" t="s">
        <v>83</v>
      </c>
      <c r="AL1460" t="s">
        <v>8424</v>
      </c>
      <c r="AM1460" t="s">
        <v>8423</v>
      </c>
      <c r="AN1460" t="s">
        <v>83</v>
      </c>
      <c r="AO1460" t="s">
        <v>8424</v>
      </c>
      <c r="AP1460" s="18">
        <v>0.29793754989999999</v>
      </c>
      <c r="AQ1460" t="s">
        <v>123</v>
      </c>
      <c r="AR1460" t="b">
        <f>ISNUMBER(SEARCH('Consulta Por Puntos Baloto'!$E$5,B1460,1))</f>
        <v>0</v>
      </c>
      <c r="AS1460">
        <f t="shared" si="44"/>
        <v>35</v>
      </c>
      <c r="AT1460" t="str">
        <f t="shared" si="45"/>
        <v>Punto red</v>
      </c>
    </row>
    <row r="1461" spans="1:46">
      <c r="A1461" t="s">
        <v>8425</v>
      </c>
      <c r="B1461" t="s">
        <v>8426</v>
      </c>
      <c r="C1461" s="18">
        <v>1.8018746397000001</v>
      </c>
      <c r="D1461" t="s">
        <v>2585</v>
      </c>
      <c r="E1461" t="s">
        <v>128</v>
      </c>
      <c r="F1461" t="s">
        <v>2586</v>
      </c>
      <c r="G1461" s="18">
        <v>0.2191939909</v>
      </c>
      <c r="H1461" t="s">
        <v>64</v>
      </c>
      <c r="I1461" t="s">
        <v>130</v>
      </c>
      <c r="J1461" t="s">
        <v>8427</v>
      </c>
      <c r="K1461" s="18">
        <v>1.9529176765</v>
      </c>
      <c r="L1461" t="s">
        <v>64</v>
      </c>
      <c r="M1461" t="s">
        <v>130</v>
      </c>
      <c r="N1461" t="s">
        <v>6598</v>
      </c>
      <c r="O1461" s="18">
        <v>2.2557083950000001</v>
      </c>
      <c r="P1461" t="s">
        <v>2588</v>
      </c>
      <c r="Q1461" t="s">
        <v>134</v>
      </c>
      <c r="R1461" t="s">
        <v>2589</v>
      </c>
      <c r="S1461" s="18">
        <v>2.3086846175</v>
      </c>
      <c r="T1461" t="s">
        <v>311</v>
      </c>
      <c r="U1461" t="s">
        <v>130</v>
      </c>
      <c r="V1461" t="s">
        <v>312</v>
      </c>
      <c r="W1461" s="18">
        <v>2.3086846175</v>
      </c>
      <c r="X1461" t="s">
        <v>64</v>
      </c>
      <c r="Y1461" t="s">
        <v>130</v>
      </c>
      <c r="Z1461" t="s">
        <v>2659</v>
      </c>
      <c r="AA1461" s="18">
        <v>2.1253214920999999</v>
      </c>
      <c r="AB1461" t="s">
        <v>2592</v>
      </c>
      <c r="AC1461" t="s">
        <v>128</v>
      </c>
      <c r="AD1461" t="s">
        <v>2593</v>
      </c>
      <c r="AE1461" s="18">
        <v>0.4044556245</v>
      </c>
      <c r="AF1461" t="s">
        <v>8428</v>
      </c>
      <c r="AG1461" t="s">
        <v>143</v>
      </c>
      <c r="AH1461" t="s">
        <v>8429</v>
      </c>
      <c r="AI1461" s="18">
        <v>0.56324729240000004</v>
      </c>
      <c r="AJ1461" t="s">
        <v>8430</v>
      </c>
      <c r="AK1461" t="s">
        <v>134</v>
      </c>
      <c r="AL1461" t="s">
        <v>8431</v>
      </c>
      <c r="AM1461" t="s">
        <v>64</v>
      </c>
      <c r="AN1461" t="s">
        <v>130</v>
      </c>
      <c r="AO1461" t="s">
        <v>8427</v>
      </c>
      <c r="AP1461" s="18">
        <v>0.2191939909</v>
      </c>
      <c r="AQ1461" t="s">
        <v>123</v>
      </c>
      <c r="AR1461" t="b">
        <f>ISNUMBER(SEARCH('Consulta Por Puntos Baloto'!$E$5,B1461,1))</f>
        <v>0</v>
      </c>
      <c r="AS1461">
        <f t="shared" si="44"/>
        <v>7</v>
      </c>
      <c r="AT1461" t="str">
        <f t="shared" si="45"/>
        <v>Cajero automático</v>
      </c>
    </row>
    <row r="1462" spans="1:46">
      <c r="A1462" t="s">
        <v>8432</v>
      </c>
      <c r="B1462" t="s">
        <v>8433</v>
      </c>
      <c r="C1462" s="18">
        <v>50.217644584600002</v>
      </c>
      <c r="D1462" t="s">
        <v>1689</v>
      </c>
      <c r="E1462" t="s">
        <v>1690</v>
      </c>
      <c r="F1462" t="s">
        <v>1691</v>
      </c>
      <c r="G1462" s="18">
        <v>14.065985422700001</v>
      </c>
      <c r="H1462" t="s">
        <v>64</v>
      </c>
      <c r="I1462" t="s">
        <v>105</v>
      </c>
      <c r="J1462" t="s">
        <v>106</v>
      </c>
      <c r="K1462" s="18">
        <v>107.57110492379999</v>
      </c>
      <c r="L1462" t="s">
        <v>64</v>
      </c>
      <c r="M1462" t="s">
        <v>130</v>
      </c>
      <c r="N1462" t="s">
        <v>132</v>
      </c>
      <c r="O1462" s="18">
        <v>106.0308634285</v>
      </c>
      <c r="P1462" t="s">
        <v>133</v>
      </c>
      <c r="Q1462" t="s">
        <v>134</v>
      </c>
      <c r="R1462" t="s">
        <v>135</v>
      </c>
      <c r="S1462" s="18">
        <v>108.8436777867</v>
      </c>
      <c r="T1462" t="s">
        <v>136</v>
      </c>
      <c r="U1462" t="s">
        <v>130</v>
      </c>
      <c r="V1462" t="s">
        <v>137</v>
      </c>
      <c r="W1462" s="18">
        <v>13.959207385399999</v>
      </c>
      <c r="X1462" t="s">
        <v>64</v>
      </c>
      <c r="Y1462" t="s">
        <v>114</v>
      </c>
      <c r="Z1462" t="s">
        <v>106</v>
      </c>
      <c r="AA1462" s="18">
        <v>48.126389573200001</v>
      </c>
      <c r="AB1462" s="19" t="s">
        <v>3348</v>
      </c>
      <c r="AC1462" t="s">
        <v>1690</v>
      </c>
      <c r="AD1462" s="19" t="s">
        <v>5358</v>
      </c>
      <c r="AE1462" s="18">
        <v>14.0510810659</v>
      </c>
      <c r="AF1462" t="s">
        <v>7147</v>
      </c>
      <c r="AG1462" t="s">
        <v>7148</v>
      </c>
      <c r="AH1462" t="s">
        <v>7149</v>
      </c>
      <c r="AI1462" s="18">
        <v>8.0522656000000005E-3</v>
      </c>
      <c r="AJ1462" t="s">
        <v>8434</v>
      </c>
      <c r="AK1462" t="s">
        <v>8435</v>
      </c>
      <c r="AL1462" t="s">
        <v>8436</v>
      </c>
      <c r="AM1462" t="s">
        <v>8434</v>
      </c>
      <c r="AN1462" t="s">
        <v>8435</v>
      </c>
      <c r="AO1462" t="s">
        <v>8436</v>
      </c>
      <c r="AP1462" s="18">
        <v>8.0522656000000005E-3</v>
      </c>
      <c r="AQ1462" t="s">
        <v>123</v>
      </c>
      <c r="AR1462" t="b">
        <f>ISNUMBER(SEARCH('Consulta Por Puntos Baloto'!$E$5,B1462,1))</f>
        <v>0</v>
      </c>
      <c r="AS1462">
        <f t="shared" si="44"/>
        <v>35</v>
      </c>
      <c r="AT1462" t="str">
        <f t="shared" si="45"/>
        <v>Punto red</v>
      </c>
    </row>
    <row r="1463" spans="1:46">
      <c r="A1463" t="s">
        <v>8437</v>
      </c>
      <c r="B1463" t="s">
        <v>8438</v>
      </c>
      <c r="C1463" s="18">
        <v>2.0203799316</v>
      </c>
      <c r="D1463" t="s">
        <v>5165</v>
      </c>
      <c r="E1463" t="s">
        <v>220</v>
      </c>
      <c r="F1463" t="s">
        <v>5166</v>
      </c>
      <c r="G1463" s="18">
        <v>1.7728094511000001</v>
      </c>
      <c r="H1463" t="s">
        <v>64</v>
      </c>
      <c r="I1463" t="s">
        <v>223</v>
      </c>
      <c r="J1463" t="s">
        <v>5327</v>
      </c>
      <c r="K1463" s="18">
        <v>2.9302685552000001</v>
      </c>
      <c r="L1463" t="s">
        <v>64</v>
      </c>
      <c r="M1463" t="s">
        <v>223</v>
      </c>
      <c r="N1463" t="s">
        <v>4230</v>
      </c>
      <c r="O1463" s="18">
        <v>1.6949382550000001</v>
      </c>
      <c r="P1463" t="s">
        <v>4231</v>
      </c>
      <c r="Q1463" t="s">
        <v>220</v>
      </c>
      <c r="R1463" t="s">
        <v>4232</v>
      </c>
      <c r="S1463" s="18">
        <v>10.435390353500001</v>
      </c>
      <c r="T1463" t="s">
        <v>227</v>
      </c>
      <c r="U1463" t="s">
        <v>228</v>
      </c>
      <c r="V1463" t="s">
        <v>229</v>
      </c>
      <c r="W1463" s="18">
        <v>3.4986165434999998</v>
      </c>
      <c r="X1463" t="s">
        <v>222</v>
      </c>
      <c r="Y1463" t="s">
        <v>223</v>
      </c>
      <c r="Z1463" t="s">
        <v>224</v>
      </c>
      <c r="AA1463" s="18">
        <v>0.51218694060000003</v>
      </c>
      <c r="AB1463" t="s">
        <v>4088</v>
      </c>
      <c r="AC1463" t="s">
        <v>220</v>
      </c>
      <c r="AD1463" t="s">
        <v>4089</v>
      </c>
      <c r="AE1463" s="18">
        <v>0.1044147953</v>
      </c>
      <c r="AF1463" t="s">
        <v>8284</v>
      </c>
      <c r="AG1463" t="s">
        <v>220</v>
      </c>
      <c r="AH1463" t="s">
        <v>8285</v>
      </c>
      <c r="AI1463" s="18">
        <v>1.0424669707000001</v>
      </c>
      <c r="AJ1463" t="s">
        <v>4235</v>
      </c>
      <c r="AK1463" t="s">
        <v>220</v>
      </c>
      <c r="AL1463" t="s">
        <v>4236</v>
      </c>
      <c r="AM1463" t="s">
        <v>8284</v>
      </c>
      <c r="AN1463" t="s">
        <v>220</v>
      </c>
      <c r="AO1463" t="s">
        <v>8285</v>
      </c>
      <c r="AP1463" s="18">
        <v>0.1044147953</v>
      </c>
      <c r="AQ1463" t="s">
        <v>123</v>
      </c>
      <c r="AR1463" t="b">
        <f>ISNUMBER(SEARCH('Consulta Por Puntos Baloto'!$E$5,B1463,1))</f>
        <v>0</v>
      </c>
      <c r="AS1463">
        <f t="shared" si="44"/>
        <v>31</v>
      </c>
      <c r="AT1463" t="str">
        <f t="shared" si="45"/>
        <v>Punto pago</v>
      </c>
    </row>
    <row r="1464" spans="1:46">
      <c r="A1464" t="s">
        <v>8439</v>
      </c>
      <c r="B1464" t="s">
        <v>8440</v>
      </c>
      <c r="C1464" s="18">
        <v>2.8278770959999999</v>
      </c>
      <c r="D1464" t="s">
        <v>1689</v>
      </c>
      <c r="E1464" t="s">
        <v>1690</v>
      </c>
      <c r="F1464" t="s">
        <v>1691</v>
      </c>
      <c r="G1464" s="18">
        <v>0.70198090319999995</v>
      </c>
      <c r="H1464" t="s">
        <v>64</v>
      </c>
      <c r="I1464" t="s">
        <v>114</v>
      </c>
      <c r="J1464" t="s">
        <v>3347</v>
      </c>
      <c r="K1464" s="18">
        <v>71.687720838700002</v>
      </c>
      <c r="L1464" t="s">
        <v>64</v>
      </c>
      <c r="M1464" t="s">
        <v>130</v>
      </c>
      <c r="N1464" t="s">
        <v>132</v>
      </c>
      <c r="O1464" s="18">
        <v>71.571562813499995</v>
      </c>
      <c r="P1464" t="s">
        <v>133</v>
      </c>
      <c r="Q1464" t="s">
        <v>134</v>
      </c>
      <c r="R1464" t="s">
        <v>135</v>
      </c>
      <c r="S1464" s="18">
        <v>72.477338508100004</v>
      </c>
      <c r="T1464" t="s">
        <v>136</v>
      </c>
      <c r="U1464" t="s">
        <v>130</v>
      </c>
      <c r="V1464" t="s">
        <v>137</v>
      </c>
      <c r="W1464" s="18">
        <v>0.51863413999999997</v>
      </c>
      <c r="X1464" t="s">
        <v>3348</v>
      </c>
      <c r="Y1464" t="s">
        <v>114</v>
      </c>
      <c r="Z1464" t="s">
        <v>3349</v>
      </c>
      <c r="AA1464" s="18">
        <v>0.51881905650000004</v>
      </c>
      <c r="AB1464" s="19" t="s">
        <v>3348</v>
      </c>
      <c r="AC1464" t="s">
        <v>1690</v>
      </c>
      <c r="AD1464" s="19" t="s">
        <v>5358</v>
      </c>
      <c r="AE1464" s="18">
        <v>0.51956170879999997</v>
      </c>
      <c r="AF1464" t="s">
        <v>8441</v>
      </c>
      <c r="AG1464" t="s">
        <v>1690</v>
      </c>
      <c r="AH1464" t="s">
        <v>8442</v>
      </c>
      <c r="AI1464" s="18">
        <v>8.0204204799999998E-2</v>
      </c>
      <c r="AJ1464" t="s">
        <v>8443</v>
      </c>
      <c r="AK1464" t="s">
        <v>1690</v>
      </c>
      <c r="AL1464" t="s">
        <v>8444</v>
      </c>
      <c r="AM1464" t="s">
        <v>8443</v>
      </c>
      <c r="AN1464" t="s">
        <v>1690</v>
      </c>
      <c r="AO1464" t="s">
        <v>8444</v>
      </c>
      <c r="AP1464" s="18">
        <v>8.0204204799999998E-2</v>
      </c>
      <c r="AQ1464" t="s">
        <v>123</v>
      </c>
      <c r="AR1464" t="b">
        <f>ISNUMBER(SEARCH('Consulta Por Puntos Baloto'!$E$5,B1464,1))</f>
        <v>0</v>
      </c>
      <c r="AS1464">
        <f t="shared" si="44"/>
        <v>35</v>
      </c>
      <c r="AT1464" t="str">
        <f t="shared" si="45"/>
        <v>Punto red</v>
      </c>
    </row>
    <row r="1465" spans="1:46">
      <c r="A1465" t="s">
        <v>8445</v>
      </c>
      <c r="B1465" t="s">
        <v>8446</v>
      </c>
      <c r="C1465" s="18">
        <v>2.7088713974999998</v>
      </c>
      <c r="D1465" t="s">
        <v>4401</v>
      </c>
      <c r="E1465" t="s">
        <v>62</v>
      </c>
      <c r="F1465" t="s">
        <v>4402</v>
      </c>
      <c r="G1465" s="18">
        <v>2.6146245241999999</v>
      </c>
      <c r="H1465" t="s">
        <v>73</v>
      </c>
      <c r="I1465" t="s">
        <v>65</v>
      </c>
      <c r="J1465" t="s">
        <v>5515</v>
      </c>
      <c r="K1465" s="18">
        <v>2.8830012302000001</v>
      </c>
      <c r="L1465" t="s">
        <v>4403</v>
      </c>
      <c r="M1465" t="s">
        <v>65</v>
      </c>
      <c r="N1465" t="s">
        <v>4404</v>
      </c>
      <c r="O1465" s="18">
        <v>5.34940631</v>
      </c>
      <c r="P1465" t="s">
        <v>67</v>
      </c>
      <c r="Q1465" t="s">
        <v>62</v>
      </c>
      <c r="R1465" t="s">
        <v>68</v>
      </c>
      <c r="S1465" s="18">
        <v>2.6754357378</v>
      </c>
      <c r="T1465" t="s">
        <v>69</v>
      </c>
      <c r="U1465" t="s">
        <v>65</v>
      </c>
      <c r="V1465" t="s">
        <v>70</v>
      </c>
      <c r="W1465" s="18">
        <v>4.0818020774999999</v>
      </c>
      <c r="X1465" t="s">
        <v>64</v>
      </c>
      <c r="Y1465" t="s">
        <v>65</v>
      </c>
      <c r="Z1465" t="s">
        <v>4213</v>
      </c>
      <c r="AA1465" s="18">
        <v>2.6206621963000001</v>
      </c>
      <c r="AB1465" t="s">
        <v>73</v>
      </c>
      <c r="AC1465" t="s">
        <v>62</v>
      </c>
      <c r="AD1465" t="s">
        <v>74</v>
      </c>
      <c r="AE1465" s="18">
        <v>0.1032149383</v>
      </c>
      <c r="AF1465" t="s">
        <v>8447</v>
      </c>
      <c r="AG1465" t="s">
        <v>62</v>
      </c>
      <c r="AH1465" t="s">
        <v>8448</v>
      </c>
      <c r="AI1465" s="18">
        <v>0.55290986860000002</v>
      </c>
      <c r="AJ1465" t="s">
        <v>5518</v>
      </c>
      <c r="AK1465" t="s">
        <v>62</v>
      </c>
      <c r="AL1465" t="s">
        <v>5519</v>
      </c>
      <c r="AM1465" t="s">
        <v>8447</v>
      </c>
      <c r="AN1465" t="s">
        <v>62</v>
      </c>
      <c r="AO1465" t="s">
        <v>8448</v>
      </c>
      <c r="AP1465" s="18">
        <v>0.1032149383</v>
      </c>
      <c r="AQ1465" t="s">
        <v>123</v>
      </c>
      <c r="AR1465" t="b">
        <f>ISNUMBER(SEARCH('Consulta Por Puntos Baloto'!$E$5,B1465,1))</f>
        <v>0</v>
      </c>
      <c r="AS1465">
        <f t="shared" si="44"/>
        <v>31</v>
      </c>
      <c r="AT1465" t="str">
        <f t="shared" si="45"/>
        <v>Punto pago</v>
      </c>
    </row>
    <row r="1466" spans="1:46">
      <c r="A1466" t="s">
        <v>8449</v>
      </c>
      <c r="B1466" t="s">
        <v>8450</v>
      </c>
      <c r="C1466" s="18">
        <v>17.035237988399999</v>
      </c>
      <c r="D1466" t="s">
        <v>4512</v>
      </c>
      <c r="E1466" t="s">
        <v>297</v>
      </c>
      <c r="F1466" t="s">
        <v>4513</v>
      </c>
      <c r="G1466" s="18">
        <v>25.818358377100001</v>
      </c>
      <c r="H1466" t="s">
        <v>64</v>
      </c>
      <c r="I1466" t="s">
        <v>4514</v>
      </c>
      <c r="J1466" t="s">
        <v>4515</v>
      </c>
      <c r="K1466" s="18">
        <v>25.818358377100001</v>
      </c>
      <c r="L1466" t="s">
        <v>64</v>
      </c>
      <c r="M1466" t="s">
        <v>4514</v>
      </c>
      <c r="N1466" t="s">
        <v>4515</v>
      </c>
      <c r="O1466" s="18">
        <v>16.529777433700001</v>
      </c>
      <c r="P1466" t="s">
        <v>296</v>
      </c>
      <c r="Q1466" t="s">
        <v>297</v>
      </c>
      <c r="R1466" t="s">
        <v>298</v>
      </c>
      <c r="S1466" s="18">
        <v>130.7053205638</v>
      </c>
      <c r="T1466" t="s">
        <v>85</v>
      </c>
      <c r="U1466" t="s">
        <v>86</v>
      </c>
      <c r="V1466" t="s">
        <v>87</v>
      </c>
      <c r="W1466" s="18">
        <v>91.333339443900002</v>
      </c>
      <c r="X1466" t="s">
        <v>64</v>
      </c>
      <c r="Y1466" t="s">
        <v>4519</v>
      </c>
      <c r="Z1466" t="s">
        <v>4520</v>
      </c>
      <c r="AA1466" s="18">
        <v>65.886170964900003</v>
      </c>
      <c r="AB1466" t="s">
        <v>300</v>
      </c>
      <c r="AC1466" t="s">
        <v>301</v>
      </c>
      <c r="AD1466" t="s">
        <v>302</v>
      </c>
      <c r="AE1466" s="18">
        <v>1.9635434399999999E-2</v>
      </c>
      <c r="AF1466" t="s">
        <v>8451</v>
      </c>
      <c r="AG1466" t="s">
        <v>8452</v>
      </c>
      <c r="AH1466" t="s">
        <v>8453</v>
      </c>
      <c r="AI1466" s="18">
        <v>2.4106805799999999E-2</v>
      </c>
      <c r="AJ1466" t="s">
        <v>8454</v>
      </c>
      <c r="AK1466" t="s">
        <v>8452</v>
      </c>
      <c r="AL1466" t="s">
        <v>8455</v>
      </c>
      <c r="AM1466" t="s">
        <v>8451</v>
      </c>
      <c r="AN1466" t="s">
        <v>8452</v>
      </c>
      <c r="AO1466" t="s">
        <v>8453</v>
      </c>
      <c r="AP1466" s="18">
        <v>1.9635434399999999E-2</v>
      </c>
      <c r="AQ1466" t="s">
        <v>123</v>
      </c>
      <c r="AR1466" t="b">
        <f>ISNUMBER(SEARCH('Consulta Por Puntos Baloto'!$E$5,B1466,1))</f>
        <v>0</v>
      </c>
      <c r="AS1466">
        <f t="shared" si="44"/>
        <v>31</v>
      </c>
      <c r="AT1466" t="str">
        <f t="shared" si="45"/>
        <v>Punto pago</v>
      </c>
    </row>
    <row r="1467" spans="1:46">
      <c r="A1467" t="s">
        <v>8456</v>
      </c>
      <c r="B1467" t="s">
        <v>8457</v>
      </c>
      <c r="C1467" s="18">
        <v>0.1322163036</v>
      </c>
      <c r="D1467" t="s">
        <v>5116</v>
      </c>
      <c r="E1467" t="s">
        <v>4734</v>
      </c>
      <c r="F1467" t="s">
        <v>5117</v>
      </c>
      <c r="G1467" s="18">
        <v>89.966303984299998</v>
      </c>
      <c r="H1467" t="s">
        <v>383</v>
      </c>
      <c r="I1467" t="s">
        <v>384</v>
      </c>
      <c r="J1467" t="s">
        <v>385</v>
      </c>
      <c r="K1467" s="18">
        <v>90.446370832699998</v>
      </c>
      <c r="L1467" t="s">
        <v>64</v>
      </c>
      <c r="M1467" t="s">
        <v>384</v>
      </c>
      <c r="N1467" t="s">
        <v>386</v>
      </c>
      <c r="O1467" s="18">
        <v>4.9266333299999999E-2</v>
      </c>
      <c r="P1467" t="s">
        <v>4733</v>
      </c>
      <c r="Q1467" t="s">
        <v>4734</v>
      </c>
      <c r="R1467" t="s">
        <v>4735</v>
      </c>
      <c r="S1467" s="18">
        <v>176.8336987923</v>
      </c>
      <c r="T1467" t="s">
        <v>253</v>
      </c>
      <c r="U1467" t="s">
        <v>65</v>
      </c>
      <c r="V1467" t="s">
        <v>254</v>
      </c>
      <c r="W1467" s="18">
        <v>176.1069297123</v>
      </c>
      <c r="X1467" t="s">
        <v>276</v>
      </c>
      <c r="Y1467" t="s">
        <v>65</v>
      </c>
      <c r="Z1467" t="s">
        <v>277</v>
      </c>
      <c r="AA1467" s="18">
        <v>89.969194268500004</v>
      </c>
      <c r="AB1467" t="s">
        <v>383</v>
      </c>
      <c r="AC1467" t="s">
        <v>391</v>
      </c>
      <c r="AD1467" t="s">
        <v>392</v>
      </c>
      <c r="AE1467" s="18">
        <v>3.2483172000000002E-3</v>
      </c>
      <c r="AF1467" t="s">
        <v>8458</v>
      </c>
      <c r="AG1467" t="s">
        <v>4734</v>
      </c>
      <c r="AH1467" t="s">
        <v>8459</v>
      </c>
      <c r="AI1467" s="18">
        <v>9.2804780000000004E-4</v>
      </c>
      <c r="AJ1467" t="s">
        <v>8460</v>
      </c>
      <c r="AK1467" t="s">
        <v>4734</v>
      </c>
      <c r="AL1467" t="s">
        <v>8461</v>
      </c>
      <c r="AM1467" t="s">
        <v>8460</v>
      </c>
      <c r="AN1467" t="s">
        <v>4734</v>
      </c>
      <c r="AO1467" t="s">
        <v>8461</v>
      </c>
      <c r="AP1467" s="18">
        <v>9.2804780000000004E-4</v>
      </c>
      <c r="AQ1467" t="e">
        <v>#N/A</v>
      </c>
      <c r="AR1467" t="b">
        <f>ISNUMBER(SEARCH('Consulta Por Puntos Baloto'!$E$5,B1467,1))</f>
        <v>0</v>
      </c>
      <c r="AS1467">
        <f t="shared" si="44"/>
        <v>35</v>
      </c>
      <c r="AT1467" t="str">
        <f t="shared" si="45"/>
        <v>Punto red</v>
      </c>
    </row>
    <row r="1468" spans="1:46">
      <c r="A1468" t="s">
        <v>8462</v>
      </c>
      <c r="B1468" t="s">
        <v>8463</v>
      </c>
      <c r="C1468" s="18">
        <v>13.3233291317</v>
      </c>
      <c r="D1468" t="s">
        <v>6434</v>
      </c>
      <c r="E1468" t="s">
        <v>6435</v>
      </c>
      <c r="F1468" t="s">
        <v>6436</v>
      </c>
      <c r="G1468" s="18">
        <v>76.317656309300006</v>
      </c>
      <c r="H1468" t="s">
        <v>4559</v>
      </c>
      <c r="I1468" t="s">
        <v>4560</v>
      </c>
      <c r="J1468" t="s">
        <v>4561</v>
      </c>
      <c r="K1468" s="18">
        <v>76.589542958999999</v>
      </c>
      <c r="L1468" t="s">
        <v>64</v>
      </c>
      <c r="M1468" t="s">
        <v>4560</v>
      </c>
      <c r="N1468" t="s">
        <v>4562</v>
      </c>
      <c r="O1468" s="18">
        <v>76.938410728799994</v>
      </c>
      <c r="P1468" t="s">
        <v>387</v>
      </c>
      <c r="Q1468" t="s">
        <v>388</v>
      </c>
      <c r="R1468" t="s">
        <v>389</v>
      </c>
      <c r="S1468" s="18">
        <v>259.46047395310001</v>
      </c>
      <c r="T1468" t="s">
        <v>253</v>
      </c>
      <c r="U1468" t="s">
        <v>65</v>
      </c>
      <c r="V1468" t="s">
        <v>254</v>
      </c>
      <c r="W1468" s="18">
        <v>115.71560337130001</v>
      </c>
      <c r="X1468" t="s">
        <v>64</v>
      </c>
      <c r="Y1468" t="s">
        <v>4563</v>
      </c>
      <c r="Z1468" t="s">
        <v>4564</v>
      </c>
      <c r="AA1468" s="18">
        <v>76.330524504400003</v>
      </c>
      <c r="AB1468" t="s">
        <v>4559</v>
      </c>
      <c r="AC1468" t="s">
        <v>388</v>
      </c>
      <c r="AD1468" t="s">
        <v>4565</v>
      </c>
      <c r="AE1468" s="18">
        <v>2.5516765999999999E-3</v>
      </c>
      <c r="AF1468" t="s">
        <v>8464</v>
      </c>
      <c r="AG1468" t="s">
        <v>8465</v>
      </c>
      <c r="AH1468" t="s">
        <v>8466</v>
      </c>
      <c r="AI1468" s="18">
        <v>8.08527567E-2</v>
      </c>
      <c r="AJ1468" t="s">
        <v>8467</v>
      </c>
      <c r="AK1468" t="s">
        <v>8468</v>
      </c>
      <c r="AL1468" t="s">
        <v>8469</v>
      </c>
      <c r="AM1468" t="s">
        <v>8464</v>
      </c>
      <c r="AN1468" t="s">
        <v>8465</v>
      </c>
      <c r="AO1468" t="s">
        <v>8466</v>
      </c>
      <c r="AP1468" s="18">
        <v>2.5516765999999999E-3</v>
      </c>
      <c r="AQ1468" t="s">
        <v>123</v>
      </c>
      <c r="AR1468" t="b">
        <f>ISNUMBER(SEARCH('Consulta Por Puntos Baloto'!$E$5,B1468,1))</f>
        <v>0</v>
      </c>
      <c r="AS1468">
        <f t="shared" si="44"/>
        <v>31</v>
      </c>
      <c r="AT1468" t="str">
        <f t="shared" si="45"/>
        <v>Punto pago</v>
      </c>
    </row>
    <row r="1469" spans="1:46">
      <c r="A1469" t="s">
        <v>8470</v>
      </c>
      <c r="B1469" t="s">
        <v>8471</v>
      </c>
      <c r="C1469" s="18">
        <v>9.0185181545000006</v>
      </c>
      <c r="D1469" t="s">
        <v>3971</v>
      </c>
      <c r="E1469" t="s">
        <v>3972</v>
      </c>
      <c r="F1469" t="s">
        <v>3973</v>
      </c>
      <c r="G1469" s="18">
        <v>7.2252378826000001</v>
      </c>
      <c r="H1469" t="s">
        <v>64</v>
      </c>
      <c r="I1469" t="s">
        <v>3974</v>
      </c>
      <c r="J1469" t="s">
        <v>3975</v>
      </c>
      <c r="K1469" s="18">
        <v>8.5198793496</v>
      </c>
      <c r="L1469" t="s">
        <v>64</v>
      </c>
      <c r="M1469" t="s">
        <v>3974</v>
      </c>
      <c r="N1469" t="s">
        <v>3976</v>
      </c>
      <c r="O1469" s="18">
        <v>9.4236531615000008</v>
      </c>
      <c r="P1469" t="s">
        <v>3977</v>
      </c>
      <c r="Q1469" t="s">
        <v>3972</v>
      </c>
      <c r="R1469" t="s">
        <v>3978</v>
      </c>
      <c r="S1469" s="18">
        <v>452.50573401600002</v>
      </c>
      <c r="T1469" t="s">
        <v>85</v>
      </c>
      <c r="U1469" t="s">
        <v>86</v>
      </c>
      <c r="V1469" t="s">
        <v>87</v>
      </c>
      <c r="W1469" s="18">
        <v>15.385111352699999</v>
      </c>
      <c r="X1469" t="s">
        <v>3979</v>
      </c>
      <c r="Y1469" t="s">
        <v>3974</v>
      </c>
      <c r="Z1469" t="s">
        <v>3980</v>
      </c>
      <c r="AA1469" s="18">
        <v>12.474816557800001</v>
      </c>
      <c r="AB1469" t="s">
        <v>3981</v>
      </c>
      <c r="AC1469" t="s">
        <v>3972</v>
      </c>
      <c r="AD1469" t="s">
        <v>3982</v>
      </c>
      <c r="AE1469" s="18">
        <v>3.3619151799999997E-2</v>
      </c>
      <c r="AF1469" t="s">
        <v>8472</v>
      </c>
      <c r="AG1469" t="s">
        <v>3984</v>
      </c>
      <c r="AH1469" t="s">
        <v>8473</v>
      </c>
      <c r="AI1469" s="18">
        <v>0.57703227089999998</v>
      </c>
      <c r="AJ1469" t="s">
        <v>3986</v>
      </c>
      <c r="AK1469" t="s">
        <v>3984</v>
      </c>
      <c r="AL1469" t="s">
        <v>3987</v>
      </c>
      <c r="AM1469" t="s">
        <v>8472</v>
      </c>
      <c r="AN1469" t="s">
        <v>3984</v>
      </c>
      <c r="AO1469" t="s">
        <v>8473</v>
      </c>
      <c r="AP1469" s="18">
        <v>3.3619151799999997E-2</v>
      </c>
      <c r="AQ1469" t="s">
        <v>123</v>
      </c>
      <c r="AR1469" t="b">
        <f>ISNUMBER(SEARCH('Consulta Por Puntos Baloto'!$E$5,B1469,1))</f>
        <v>0</v>
      </c>
      <c r="AS1469">
        <f t="shared" si="44"/>
        <v>31</v>
      </c>
      <c r="AT1469" t="str">
        <f t="shared" si="45"/>
        <v>Punto pago</v>
      </c>
    </row>
    <row r="1470" spans="1:46">
      <c r="A1470" t="s">
        <v>8474</v>
      </c>
      <c r="B1470" t="s">
        <v>8475</v>
      </c>
      <c r="C1470" s="18">
        <v>1.5874512447</v>
      </c>
      <c r="D1470" t="s">
        <v>169</v>
      </c>
      <c r="E1470" t="s">
        <v>128</v>
      </c>
      <c r="F1470" t="s">
        <v>170</v>
      </c>
      <c r="G1470" s="18">
        <v>1.0015651949</v>
      </c>
      <c r="H1470" t="s">
        <v>64</v>
      </c>
      <c r="I1470" t="s">
        <v>130</v>
      </c>
      <c r="J1470" t="s">
        <v>586</v>
      </c>
      <c r="K1470" s="18">
        <v>1.4572260348999999</v>
      </c>
      <c r="L1470" t="s">
        <v>64</v>
      </c>
      <c r="M1470" t="s">
        <v>130</v>
      </c>
      <c r="N1470" t="s">
        <v>172</v>
      </c>
      <c r="O1470" s="18">
        <v>1.7125450170000001</v>
      </c>
      <c r="P1470" t="s">
        <v>173</v>
      </c>
      <c r="Q1470" t="s">
        <v>134</v>
      </c>
      <c r="R1470" t="s">
        <v>174</v>
      </c>
      <c r="S1470" s="18">
        <v>1.8628891920999999</v>
      </c>
      <c r="T1470" t="s">
        <v>64</v>
      </c>
      <c r="U1470" t="s">
        <v>130</v>
      </c>
      <c r="V1470" t="s">
        <v>171</v>
      </c>
      <c r="W1470" s="18">
        <v>1.7132782079</v>
      </c>
      <c r="X1470" t="s">
        <v>64</v>
      </c>
      <c r="Y1470" t="s">
        <v>130</v>
      </c>
      <c r="Z1470" t="s">
        <v>175</v>
      </c>
      <c r="AA1470" s="18">
        <v>1.9018194544</v>
      </c>
      <c r="AB1470" t="s">
        <v>176</v>
      </c>
      <c r="AC1470" t="s">
        <v>128</v>
      </c>
      <c r="AD1470" t="s">
        <v>177</v>
      </c>
      <c r="AE1470" s="18">
        <v>0.32122457910000002</v>
      </c>
      <c r="AF1470" t="s">
        <v>6944</v>
      </c>
      <c r="AG1470" t="s">
        <v>143</v>
      </c>
      <c r="AH1470" t="s">
        <v>6945</v>
      </c>
      <c r="AI1470" s="18">
        <v>8.00300912E-2</v>
      </c>
      <c r="AJ1470" t="s">
        <v>8476</v>
      </c>
      <c r="AK1470" t="s">
        <v>134</v>
      </c>
      <c r="AL1470" t="s">
        <v>8477</v>
      </c>
      <c r="AM1470" t="s">
        <v>8476</v>
      </c>
      <c r="AN1470" t="s">
        <v>134</v>
      </c>
      <c r="AO1470" t="s">
        <v>8477</v>
      </c>
      <c r="AP1470" s="18">
        <v>8.00300912E-2</v>
      </c>
      <c r="AQ1470" t="s">
        <v>123</v>
      </c>
      <c r="AR1470" t="b">
        <f>ISNUMBER(SEARCH('Consulta Por Puntos Baloto'!$E$5,B1470,1))</f>
        <v>0</v>
      </c>
      <c r="AS1470">
        <f t="shared" si="44"/>
        <v>35</v>
      </c>
      <c r="AT1470" t="str">
        <f t="shared" si="45"/>
        <v>Punto red</v>
      </c>
    </row>
    <row r="1471" spans="1:46">
      <c r="A1471" t="s">
        <v>8478</v>
      </c>
      <c r="B1471" t="s">
        <v>8479</v>
      </c>
      <c r="C1471" s="18">
        <v>1.8488724922999999</v>
      </c>
      <c r="D1471" t="s">
        <v>1083</v>
      </c>
      <c r="E1471" t="s">
        <v>128</v>
      </c>
      <c r="F1471" t="s">
        <v>1084</v>
      </c>
      <c r="G1471" s="18">
        <v>0.30388353070000002</v>
      </c>
      <c r="H1471" t="s">
        <v>2669</v>
      </c>
      <c r="I1471" t="s">
        <v>130</v>
      </c>
      <c r="J1471" t="s">
        <v>2670</v>
      </c>
      <c r="K1471" s="18">
        <v>0.3076767165</v>
      </c>
      <c r="L1471" t="s">
        <v>2669</v>
      </c>
      <c r="M1471" t="s">
        <v>130</v>
      </c>
      <c r="N1471" t="s">
        <v>2670</v>
      </c>
      <c r="O1471" s="18">
        <v>1.6134244862</v>
      </c>
      <c r="P1471" t="s">
        <v>673</v>
      </c>
      <c r="Q1471" t="s">
        <v>134</v>
      </c>
      <c r="R1471" t="s">
        <v>674</v>
      </c>
      <c r="S1471" s="18">
        <v>3.0885004558000002</v>
      </c>
      <c r="T1471" t="s">
        <v>1086</v>
      </c>
      <c r="U1471" t="s">
        <v>130</v>
      </c>
      <c r="V1471" t="s">
        <v>1087</v>
      </c>
      <c r="W1471" s="18">
        <v>1.7082893493</v>
      </c>
      <c r="X1471" t="s">
        <v>64</v>
      </c>
      <c r="Y1471" t="s">
        <v>130</v>
      </c>
      <c r="Z1471" t="s">
        <v>1101</v>
      </c>
      <c r="AA1471" s="18">
        <v>0.26538306</v>
      </c>
      <c r="AB1471" s="19" t="s">
        <v>1102</v>
      </c>
      <c r="AC1471" t="s">
        <v>128</v>
      </c>
      <c r="AD1471" t="s">
        <v>1103</v>
      </c>
      <c r="AE1471" s="18">
        <v>0.72769656449999998</v>
      </c>
      <c r="AF1471" t="s">
        <v>2673</v>
      </c>
      <c r="AG1471" t="s">
        <v>143</v>
      </c>
      <c r="AH1471" t="s">
        <v>2674</v>
      </c>
      <c r="AI1471" s="18">
        <v>7.9513604900000007E-2</v>
      </c>
      <c r="AJ1471" t="s">
        <v>8480</v>
      </c>
      <c r="AK1471" t="s">
        <v>134</v>
      </c>
      <c r="AL1471" t="s">
        <v>8481</v>
      </c>
      <c r="AM1471" t="s">
        <v>8480</v>
      </c>
      <c r="AN1471" t="s">
        <v>134</v>
      </c>
      <c r="AO1471" t="s">
        <v>8481</v>
      </c>
      <c r="AP1471" s="18">
        <v>7.9513604900000007E-2</v>
      </c>
      <c r="AQ1471" t="e">
        <v>#N/A</v>
      </c>
      <c r="AR1471" t="b">
        <f>ISNUMBER(SEARCH('Consulta Por Puntos Baloto'!$E$5,B1471,1))</f>
        <v>0</v>
      </c>
      <c r="AS1471">
        <f t="shared" si="44"/>
        <v>35</v>
      </c>
      <c r="AT1471" t="str">
        <f t="shared" si="45"/>
        <v>Punto red</v>
      </c>
    </row>
    <row r="1472" spans="1:46">
      <c r="A1472" t="s">
        <v>8482</v>
      </c>
      <c r="B1472" t="s">
        <v>8483</v>
      </c>
      <c r="C1472" s="18">
        <v>6.1170798409999998</v>
      </c>
      <c r="D1472" t="s">
        <v>541</v>
      </c>
      <c r="E1472" t="s">
        <v>128</v>
      </c>
      <c r="F1472" t="s">
        <v>542</v>
      </c>
      <c r="G1472" s="18">
        <v>0.22408632170000001</v>
      </c>
      <c r="H1472" t="s">
        <v>64</v>
      </c>
      <c r="I1472" t="s">
        <v>130</v>
      </c>
      <c r="J1472" t="s">
        <v>511</v>
      </c>
      <c r="K1472" s="18">
        <v>2.4899233064000001</v>
      </c>
      <c r="L1472" t="s">
        <v>64</v>
      </c>
      <c r="M1472" t="s">
        <v>130</v>
      </c>
      <c r="N1472" t="s">
        <v>512</v>
      </c>
      <c r="O1472" s="18">
        <v>5.5127176853000002</v>
      </c>
      <c r="P1472" t="s">
        <v>513</v>
      </c>
      <c r="Q1472" t="s">
        <v>509</v>
      </c>
      <c r="R1472" t="s">
        <v>514</v>
      </c>
      <c r="S1472" s="18">
        <v>3.6763983200000001</v>
      </c>
      <c r="T1472" t="s">
        <v>371</v>
      </c>
      <c r="U1472" t="s">
        <v>130</v>
      </c>
      <c r="V1472" t="s">
        <v>372</v>
      </c>
      <c r="W1472" s="18">
        <v>0.38781549240000002</v>
      </c>
      <c r="X1472" t="s">
        <v>64</v>
      </c>
      <c r="Y1472" t="s">
        <v>130</v>
      </c>
      <c r="Z1472" t="s">
        <v>517</v>
      </c>
      <c r="AA1472" s="18">
        <v>3.7180160797999999</v>
      </c>
      <c r="AB1472" s="19" t="s">
        <v>963</v>
      </c>
      <c r="AC1472" t="s">
        <v>128</v>
      </c>
      <c r="AD1472" t="s">
        <v>964</v>
      </c>
      <c r="AE1472" s="18">
        <v>0.1949749455</v>
      </c>
      <c r="AF1472" t="s">
        <v>8484</v>
      </c>
      <c r="AG1472" t="s">
        <v>143</v>
      </c>
      <c r="AH1472" t="s">
        <v>8485</v>
      </c>
      <c r="AI1472" s="18">
        <v>0.11278101610000001</v>
      </c>
      <c r="AJ1472" t="s">
        <v>8486</v>
      </c>
      <c r="AK1472" t="s">
        <v>134</v>
      </c>
      <c r="AL1472" t="s">
        <v>8487</v>
      </c>
      <c r="AM1472" t="s">
        <v>8486</v>
      </c>
      <c r="AN1472" t="s">
        <v>134</v>
      </c>
      <c r="AO1472" t="s">
        <v>8487</v>
      </c>
      <c r="AP1472" s="18">
        <v>0.11278101610000001</v>
      </c>
      <c r="AQ1472" t="s">
        <v>123</v>
      </c>
      <c r="AR1472" t="b">
        <f>ISNUMBER(SEARCH('Consulta Por Puntos Baloto'!$E$5,B1472,1))</f>
        <v>0</v>
      </c>
      <c r="AS1472">
        <f t="shared" si="44"/>
        <v>35</v>
      </c>
      <c r="AT1472" t="str">
        <f t="shared" si="45"/>
        <v>Punto red</v>
      </c>
    </row>
    <row r="1473" spans="1:46">
      <c r="A1473" t="s">
        <v>8488</v>
      </c>
      <c r="B1473" t="s">
        <v>8489</v>
      </c>
      <c r="C1473" s="18">
        <v>2.8912968280000002</v>
      </c>
      <c r="D1473" t="s">
        <v>526</v>
      </c>
      <c r="E1473" t="s">
        <v>128</v>
      </c>
      <c r="F1473" t="s">
        <v>527</v>
      </c>
      <c r="G1473" s="18">
        <v>0.54268868520000002</v>
      </c>
      <c r="H1473" t="s">
        <v>64</v>
      </c>
      <c r="I1473" t="s">
        <v>130</v>
      </c>
      <c r="J1473" t="s">
        <v>529</v>
      </c>
      <c r="K1473" s="18">
        <v>0.54268868520000002</v>
      </c>
      <c r="L1473" t="s">
        <v>64</v>
      </c>
      <c r="M1473" t="s">
        <v>130</v>
      </c>
      <c r="N1473" t="s">
        <v>529</v>
      </c>
      <c r="O1473" s="18">
        <v>1.1033374980999999</v>
      </c>
      <c r="P1473" t="s">
        <v>1300</v>
      </c>
      <c r="Q1473" t="s">
        <v>134</v>
      </c>
      <c r="R1473" t="s">
        <v>1301</v>
      </c>
      <c r="S1473" s="18">
        <v>4.3576719091999996</v>
      </c>
      <c r="T1473" t="s">
        <v>496</v>
      </c>
      <c r="U1473" t="s">
        <v>130</v>
      </c>
      <c r="V1473" t="s">
        <v>497</v>
      </c>
      <c r="W1473" s="18">
        <v>2.7571967433000002</v>
      </c>
      <c r="X1473" t="s">
        <v>64</v>
      </c>
      <c r="Y1473" t="s">
        <v>130</v>
      </c>
      <c r="Z1473" t="s">
        <v>532</v>
      </c>
      <c r="AA1473" s="18">
        <v>2.3858631210999999</v>
      </c>
      <c r="AB1473" t="s">
        <v>533</v>
      </c>
      <c r="AC1473" t="s">
        <v>128</v>
      </c>
      <c r="AD1473" t="s">
        <v>534</v>
      </c>
      <c r="AE1473" s="18">
        <v>0.38684630079999999</v>
      </c>
      <c r="AF1473" t="s">
        <v>8490</v>
      </c>
      <c r="AG1473" t="s">
        <v>143</v>
      </c>
      <c r="AH1473" t="s">
        <v>8491</v>
      </c>
      <c r="AI1473" s="18">
        <v>0.40195844079999998</v>
      </c>
      <c r="AJ1473" t="s">
        <v>8492</v>
      </c>
      <c r="AK1473" t="s">
        <v>134</v>
      </c>
      <c r="AL1473" t="s">
        <v>8493</v>
      </c>
      <c r="AM1473" t="s">
        <v>8490</v>
      </c>
      <c r="AN1473" t="s">
        <v>143</v>
      </c>
      <c r="AO1473" t="s">
        <v>8491</v>
      </c>
      <c r="AP1473" s="18">
        <v>0.38684630079999999</v>
      </c>
      <c r="AQ1473" t="s">
        <v>123</v>
      </c>
      <c r="AR1473" t="b">
        <f>ISNUMBER(SEARCH('Consulta Por Puntos Baloto'!$E$5,B1473,1))</f>
        <v>0</v>
      </c>
      <c r="AS1473">
        <f t="shared" si="44"/>
        <v>31</v>
      </c>
      <c r="AT1473" t="str">
        <f t="shared" si="45"/>
        <v>Punto pago</v>
      </c>
    </row>
    <row r="1474" spans="1:46">
      <c r="A1474" t="s">
        <v>8494</v>
      </c>
      <c r="B1474" t="s">
        <v>8495</v>
      </c>
      <c r="C1474" s="18">
        <v>49.733233833900002</v>
      </c>
      <c r="D1474" t="s">
        <v>4973</v>
      </c>
      <c r="E1474" t="s">
        <v>301</v>
      </c>
      <c r="F1474" t="s">
        <v>4974</v>
      </c>
      <c r="G1474" s="18">
        <v>49.581176263700002</v>
      </c>
      <c r="H1474" t="s">
        <v>300</v>
      </c>
      <c r="I1474" t="s">
        <v>294</v>
      </c>
      <c r="J1474" t="s">
        <v>4489</v>
      </c>
      <c r="K1474" s="18">
        <v>51.173799762999998</v>
      </c>
      <c r="L1474" t="s">
        <v>64</v>
      </c>
      <c r="M1474" t="s">
        <v>294</v>
      </c>
      <c r="N1474" t="s">
        <v>295</v>
      </c>
      <c r="O1474" s="18">
        <v>84.436413802100006</v>
      </c>
      <c r="P1474" t="s">
        <v>2588</v>
      </c>
      <c r="Q1474" t="s">
        <v>134</v>
      </c>
      <c r="R1474" t="s">
        <v>2589</v>
      </c>
      <c r="S1474" s="18">
        <v>83.400607468000004</v>
      </c>
      <c r="T1474" t="s">
        <v>311</v>
      </c>
      <c r="U1474" t="s">
        <v>130</v>
      </c>
      <c r="V1474" t="s">
        <v>312</v>
      </c>
      <c r="W1474" s="18">
        <v>75.624185375300002</v>
      </c>
      <c r="X1474" t="s">
        <v>64</v>
      </c>
      <c r="Y1474" t="s">
        <v>313</v>
      </c>
      <c r="Z1474" t="s">
        <v>314</v>
      </c>
      <c r="AA1474" s="18">
        <v>49.509961345900003</v>
      </c>
      <c r="AB1474" t="s">
        <v>300</v>
      </c>
      <c r="AC1474" t="s">
        <v>301</v>
      </c>
      <c r="AD1474" t="s">
        <v>302</v>
      </c>
      <c r="AE1474" s="18">
        <v>0.1317329743</v>
      </c>
      <c r="AF1474" t="s">
        <v>8496</v>
      </c>
      <c r="AG1474" t="s">
        <v>8497</v>
      </c>
      <c r="AH1474" t="s">
        <v>8498</v>
      </c>
      <c r="AI1474" s="18">
        <v>2.2010829999999999E-2</v>
      </c>
      <c r="AJ1474" t="s">
        <v>8499</v>
      </c>
      <c r="AK1474" t="s">
        <v>8497</v>
      </c>
      <c r="AL1474" t="s">
        <v>8500</v>
      </c>
      <c r="AM1474" t="s">
        <v>8499</v>
      </c>
      <c r="AN1474" t="s">
        <v>8497</v>
      </c>
      <c r="AO1474" t="s">
        <v>8500</v>
      </c>
      <c r="AP1474" s="18">
        <v>2.2010829999999999E-2</v>
      </c>
      <c r="AQ1474" t="s">
        <v>123</v>
      </c>
      <c r="AR1474" t="b">
        <f>ISNUMBER(SEARCH('Consulta Por Puntos Baloto'!$E$5,B1474,1))</f>
        <v>0</v>
      </c>
      <c r="AS1474">
        <f t="shared" si="44"/>
        <v>35</v>
      </c>
      <c r="AT1474" t="str">
        <f t="shared" si="45"/>
        <v>Punto red</v>
      </c>
    </row>
    <row r="1475" spans="1:46">
      <c r="A1475" t="s">
        <v>8501</v>
      </c>
      <c r="B1475" t="s">
        <v>8502</v>
      </c>
      <c r="C1475" s="18">
        <v>2.3224720714</v>
      </c>
      <c r="D1475" t="s">
        <v>4805</v>
      </c>
      <c r="E1475" t="s">
        <v>3972</v>
      </c>
      <c r="F1475" t="s">
        <v>4806</v>
      </c>
      <c r="G1475" s="18">
        <v>0.66109434040000004</v>
      </c>
      <c r="H1475" t="s">
        <v>64</v>
      </c>
      <c r="I1475" t="s">
        <v>3974</v>
      </c>
      <c r="J1475" t="s">
        <v>6238</v>
      </c>
      <c r="K1475" s="18">
        <v>3.4268394663000001</v>
      </c>
      <c r="L1475" t="s">
        <v>64</v>
      </c>
      <c r="M1475" t="s">
        <v>3974</v>
      </c>
      <c r="N1475" t="s">
        <v>4331</v>
      </c>
      <c r="O1475" s="18">
        <v>1.1030121929000001</v>
      </c>
      <c r="P1475" t="s">
        <v>5791</v>
      </c>
      <c r="Q1475" t="s">
        <v>3972</v>
      </c>
      <c r="R1475" t="s">
        <v>5792</v>
      </c>
      <c r="S1475" s="18">
        <v>469.52398244350002</v>
      </c>
      <c r="T1475" t="s">
        <v>85</v>
      </c>
      <c r="U1475" t="s">
        <v>86</v>
      </c>
      <c r="V1475" t="s">
        <v>87</v>
      </c>
      <c r="W1475" s="18">
        <v>0.846280857</v>
      </c>
      <c r="X1475" t="s">
        <v>64</v>
      </c>
      <c r="Y1475" t="s">
        <v>3974</v>
      </c>
      <c r="Z1475" t="s">
        <v>5793</v>
      </c>
      <c r="AA1475" s="18">
        <v>0.92126897399999996</v>
      </c>
      <c r="AB1475" s="19" t="s">
        <v>5789</v>
      </c>
      <c r="AC1475" t="s">
        <v>3972</v>
      </c>
      <c r="AD1475" t="s">
        <v>5794</v>
      </c>
      <c r="AE1475" s="18">
        <v>0.52018836410000002</v>
      </c>
      <c r="AF1475" t="s">
        <v>8503</v>
      </c>
      <c r="AG1475" t="s">
        <v>3972</v>
      </c>
      <c r="AH1475" t="s">
        <v>8504</v>
      </c>
      <c r="AI1475" s="18">
        <v>0.92126897399999996</v>
      </c>
      <c r="AJ1475" t="s">
        <v>5797</v>
      </c>
      <c r="AK1475" t="s">
        <v>3972</v>
      </c>
      <c r="AL1475" t="s">
        <v>5798</v>
      </c>
      <c r="AM1475" t="s">
        <v>8503</v>
      </c>
      <c r="AN1475" t="s">
        <v>3972</v>
      </c>
      <c r="AO1475" t="s">
        <v>8504</v>
      </c>
      <c r="AP1475" s="18">
        <v>0.52018836410000002</v>
      </c>
      <c r="AQ1475" t="s">
        <v>123</v>
      </c>
      <c r="AR1475" t="b">
        <f>ISNUMBER(SEARCH('Consulta Por Puntos Baloto'!$E$5,B1475,1))</f>
        <v>0</v>
      </c>
      <c r="AS1475">
        <f t="shared" ref="AS1475:AS1538" si="46">MATCH(AP1475,A1475:AL1475,0)</f>
        <v>31</v>
      </c>
      <c r="AT1475" t="str">
        <f t="shared" ref="AT1475:AT1538" si="47">+VLOOKUP(AS1475,$AW$2:$AX$10,2,0)</f>
        <v>Punto pago</v>
      </c>
    </row>
    <row r="1476" spans="1:46">
      <c r="A1476" t="s">
        <v>8505</v>
      </c>
      <c r="B1476" t="s">
        <v>8506</v>
      </c>
      <c r="C1476" s="18">
        <v>1.8445867204999999</v>
      </c>
      <c r="D1476" t="s">
        <v>584</v>
      </c>
      <c r="E1476" t="s">
        <v>128</v>
      </c>
      <c r="F1476" t="s">
        <v>585</v>
      </c>
      <c r="G1476" s="18">
        <v>0.61912507569999997</v>
      </c>
      <c r="H1476" t="s">
        <v>469</v>
      </c>
      <c r="I1476" t="s">
        <v>130</v>
      </c>
      <c r="J1476" t="s">
        <v>6590</v>
      </c>
      <c r="K1476" s="18">
        <v>1.4716830681999999</v>
      </c>
      <c r="L1476" t="s">
        <v>64</v>
      </c>
      <c r="M1476" t="s">
        <v>130</v>
      </c>
      <c r="N1476" t="s">
        <v>587</v>
      </c>
      <c r="O1476" s="18">
        <v>3.7864661927999999</v>
      </c>
      <c r="P1476" t="s">
        <v>588</v>
      </c>
      <c r="Q1476" t="s">
        <v>134</v>
      </c>
      <c r="R1476" t="s">
        <v>589</v>
      </c>
      <c r="S1476" s="18">
        <v>0.61912507569999997</v>
      </c>
      <c r="T1476" t="s">
        <v>469</v>
      </c>
      <c r="U1476" t="s">
        <v>130</v>
      </c>
      <c r="V1476" t="s">
        <v>470</v>
      </c>
      <c r="W1476" s="18">
        <v>3.1900864410000001</v>
      </c>
      <c r="X1476" t="s">
        <v>64</v>
      </c>
      <c r="Y1476" t="s">
        <v>130</v>
      </c>
      <c r="Z1476" t="s">
        <v>690</v>
      </c>
      <c r="AA1476" s="18">
        <v>0.61912507569999997</v>
      </c>
      <c r="AB1476" t="s">
        <v>591</v>
      </c>
      <c r="AC1476" t="s">
        <v>128</v>
      </c>
      <c r="AD1476" t="s">
        <v>592</v>
      </c>
      <c r="AE1476" s="18">
        <v>0.19407837010000001</v>
      </c>
      <c r="AF1476" t="s">
        <v>8507</v>
      </c>
      <c r="AG1476" t="s">
        <v>143</v>
      </c>
      <c r="AH1476" t="s">
        <v>8508</v>
      </c>
      <c r="AI1476" s="18">
        <v>0.21490796870000001</v>
      </c>
      <c r="AJ1476" t="s">
        <v>329</v>
      </c>
      <c r="AK1476" t="s">
        <v>134</v>
      </c>
      <c r="AL1476" t="s">
        <v>8509</v>
      </c>
      <c r="AM1476" t="s">
        <v>8507</v>
      </c>
      <c r="AN1476" t="s">
        <v>143</v>
      </c>
      <c r="AO1476" t="s">
        <v>8508</v>
      </c>
      <c r="AP1476" s="18">
        <v>0.19407837010000001</v>
      </c>
      <c r="AQ1476" t="s">
        <v>123</v>
      </c>
      <c r="AR1476" t="b">
        <f>ISNUMBER(SEARCH('Consulta Por Puntos Baloto'!$E$5,B1476,1))</f>
        <v>0</v>
      </c>
      <c r="AS1476">
        <f t="shared" si="46"/>
        <v>31</v>
      </c>
      <c r="AT1476" t="str">
        <f t="shared" si="47"/>
        <v>Punto pago</v>
      </c>
    </row>
    <row r="1477" spans="1:46">
      <c r="A1477" t="s">
        <v>8510</v>
      </c>
      <c r="B1477" t="s">
        <v>8511</v>
      </c>
      <c r="C1477" s="18">
        <v>42.123403887800002</v>
      </c>
      <c r="D1477" t="s">
        <v>4512</v>
      </c>
      <c r="E1477" t="s">
        <v>297</v>
      </c>
      <c r="F1477" t="s">
        <v>4513</v>
      </c>
      <c r="G1477" s="18">
        <v>39.445399639100003</v>
      </c>
      <c r="H1477" t="s">
        <v>64</v>
      </c>
      <c r="I1477" t="s">
        <v>4514</v>
      </c>
      <c r="J1477" t="s">
        <v>4515</v>
      </c>
      <c r="K1477" s="18">
        <v>39.445399639100003</v>
      </c>
      <c r="L1477" t="s">
        <v>64</v>
      </c>
      <c r="M1477" t="s">
        <v>4514</v>
      </c>
      <c r="N1477" t="s">
        <v>4515</v>
      </c>
      <c r="O1477" s="18">
        <v>41.032701562100002</v>
      </c>
      <c r="P1477" t="s">
        <v>4516</v>
      </c>
      <c r="Q1477" t="s">
        <v>4517</v>
      </c>
      <c r="R1477" t="s">
        <v>4518</v>
      </c>
      <c r="S1477" s="18">
        <v>133.5705266221</v>
      </c>
      <c r="T1477" t="s">
        <v>85</v>
      </c>
      <c r="U1477" t="s">
        <v>86</v>
      </c>
      <c r="V1477" t="s">
        <v>87</v>
      </c>
      <c r="W1477" s="18">
        <v>79.112162181900004</v>
      </c>
      <c r="X1477" t="s">
        <v>64</v>
      </c>
      <c r="Y1477" t="s">
        <v>4519</v>
      </c>
      <c r="Z1477" t="s">
        <v>4520</v>
      </c>
      <c r="AA1477" s="18">
        <v>90.457559036700005</v>
      </c>
      <c r="AB1477" t="s">
        <v>300</v>
      </c>
      <c r="AC1477" t="s">
        <v>301</v>
      </c>
      <c r="AD1477" t="s">
        <v>302</v>
      </c>
      <c r="AE1477" s="18">
        <v>6.5438303000000001E-3</v>
      </c>
      <c r="AF1477" t="s">
        <v>8512</v>
      </c>
      <c r="AG1477" t="s">
        <v>4842</v>
      </c>
      <c r="AH1477" t="s">
        <v>8513</v>
      </c>
      <c r="AI1477" s="18">
        <v>5.3963491600000003E-2</v>
      </c>
      <c r="AJ1477" t="s">
        <v>8514</v>
      </c>
      <c r="AK1477" t="s">
        <v>4842</v>
      </c>
      <c r="AL1477" t="s">
        <v>8515</v>
      </c>
      <c r="AM1477" t="s">
        <v>8512</v>
      </c>
      <c r="AN1477" t="s">
        <v>4842</v>
      </c>
      <c r="AO1477" t="s">
        <v>8513</v>
      </c>
      <c r="AP1477" s="18">
        <v>6.5438303000000001E-3</v>
      </c>
      <c r="AQ1477" t="e">
        <v>#N/A</v>
      </c>
      <c r="AR1477" t="b">
        <f>ISNUMBER(SEARCH('Consulta Por Puntos Baloto'!$E$5,B1477,1))</f>
        <v>0</v>
      </c>
      <c r="AS1477">
        <f t="shared" si="46"/>
        <v>31</v>
      </c>
      <c r="AT1477" t="str">
        <f t="shared" si="47"/>
        <v>Punto pago</v>
      </c>
    </row>
    <row r="1478" spans="1:46">
      <c r="A1478" t="s">
        <v>8516</v>
      </c>
      <c r="B1478" t="s">
        <v>8517</v>
      </c>
      <c r="C1478" s="18">
        <v>0.72840429539999996</v>
      </c>
      <c r="D1478" t="s">
        <v>5165</v>
      </c>
      <c r="E1478" t="s">
        <v>220</v>
      </c>
      <c r="F1478" t="s">
        <v>5166</v>
      </c>
      <c r="G1478" s="18">
        <v>1.4636879636</v>
      </c>
      <c r="H1478" t="s">
        <v>64</v>
      </c>
      <c r="I1478" t="s">
        <v>223</v>
      </c>
      <c r="J1478" t="s">
        <v>5327</v>
      </c>
      <c r="K1478" s="18">
        <v>2.0585418807</v>
      </c>
      <c r="L1478" t="s">
        <v>64</v>
      </c>
      <c r="M1478" t="s">
        <v>223</v>
      </c>
      <c r="N1478" t="s">
        <v>4070</v>
      </c>
      <c r="O1478" s="18">
        <v>1.9614933337</v>
      </c>
      <c r="P1478" t="s">
        <v>4231</v>
      </c>
      <c r="Q1478" t="s">
        <v>220</v>
      </c>
      <c r="R1478" t="s">
        <v>4232</v>
      </c>
      <c r="S1478" s="18">
        <v>10.7544809351</v>
      </c>
      <c r="T1478" t="s">
        <v>227</v>
      </c>
      <c r="U1478" t="s">
        <v>228</v>
      </c>
      <c r="V1478" t="s">
        <v>229</v>
      </c>
      <c r="W1478" s="18">
        <v>4.2715950133999998</v>
      </c>
      <c r="X1478" t="s">
        <v>222</v>
      </c>
      <c r="Y1478" t="s">
        <v>223</v>
      </c>
      <c r="Z1478" t="s">
        <v>224</v>
      </c>
      <c r="AA1478" s="18">
        <v>2.0585419043000002</v>
      </c>
      <c r="AB1478" t="s">
        <v>5168</v>
      </c>
      <c r="AC1478" t="s">
        <v>220</v>
      </c>
      <c r="AD1478" t="s">
        <v>5169</v>
      </c>
      <c r="AE1478" s="18">
        <v>0.50845104090000004</v>
      </c>
      <c r="AF1478" t="s">
        <v>8518</v>
      </c>
      <c r="AG1478" t="s">
        <v>220</v>
      </c>
      <c r="AH1478" t="s">
        <v>8519</v>
      </c>
      <c r="AI1478" s="18">
        <v>0.4279241386</v>
      </c>
      <c r="AJ1478" t="s">
        <v>6465</v>
      </c>
      <c r="AK1478" t="s">
        <v>220</v>
      </c>
      <c r="AL1478" t="s">
        <v>6466</v>
      </c>
      <c r="AM1478" t="s">
        <v>6465</v>
      </c>
      <c r="AN1478" t="s">
        <v>220</v>
      </c>
      <c r="AO1478" t="s">
        <v>6466</v>
      </c>
      <c r="AP1478" s="18">
        <v>0.4279241386</v>
      </c>
      <c r="AQ1478" t="s">
        <v>123</v>
      </c>
      <c r="AR1478" t="b">
        <f>ISNUMBER(SEARCH('Consulta Por Puntos Baloto'!$E$5,B1478,1))</f>
        <v>0</v>
      </c>
      <c r="AS1478">
        <f t="shared" si="46"/>
        <v>35</v>
      </c>
      <c r="AT1478" t="str">
        <f t="shared" si="47"/>
        <v>Punto red</v>
      </c>
    </row>
    <row r="1479" spans="1:46">
      <c r="A1479" t="s">
        <v>8520</v>
      </c>
      <c r="B1479" t="s">
        <v>8521</v>
      </c>
      <c r="C1479" s="18">
        <v>1.7274070252</v>
      </c>
      <c r="D1479" t="s">
        <v>481</v>
      </c>
      <c r="E1479" t="s">
        <v>128</v>
      </c>
      <c r="F1479" t="s">
        <v>482</v>
      </c>
      <c r="G1479" s="18">
        <v>1.1648795321000001</v>
      </c>
      <c r="H1479" t="s">
        <v>64</v>
      </c>
      <c r="I1479" t="s">
        <v>130</v>
      </c>
      <c r="J1479" t="s">
        <v>550</v>
      </c>
      <c r="K1479" s="18">
        <v>2.2788390396999998</v>
      </c>
      <c r="L1479" t="s">
        <v>64</v>
      </c>
      <c r="M1479" t="s">
        <v>130</v>
      </c>
      <c r="N1479" t="s">
        <v>440</v>
      </c>
      <c r="O1479" s="18">
        <v>2.4668974557999999</v>
      </c>
      <c r="P1479" t="s">
        <v>494</v>
      </c>
      <c r="Q1479" t="s">
        <v>134</v>
      </c>
      <c r="R1479" t="s">
        <v>495</v>
      </c>
      <c r="S1479" s="18">
        <v>2.0729861127000002</v>
      </c>
      <c r="T1479" t="s">
        <v>371</v>
      </c>
      <c r="U1479" t="s">
        <v>130</v>
      </c>
      <c r="V1479" t="s">
        <v>372</v>
      </c>
      <c r="W1479" s="18">
        <v>2.0721709764999998</v>
      </c>
      <c r="X1479" t="s">
        <v>64</v>
      </c>
      <c r="Y1479" t="s">
        <v>130</v>
      </c>
      <c r="Z1479" t="s">
        <v>532</v>
      </c>
      <c r="AA1479" s="18">
        <v>1.3100794752</v>
      </c>
      <c r="AB1479" s="19" t="s">
        <v>485</v>
      </c>
      <c r="AC1479" t="s">
        <v>128</v>
      </c>
      <c r="AD1479" t="s">
        <v>486</v>
      </c>
      <c r="AE1479" s="18">
        <v>0.12802574529999999</v>
      </c>
      <c r="AF1479" t="s">
        <v>8522</v>
      </c>
      <c r="AG1479" t="s">
        <v>143</v>
      </c>
      <c r="AH1479" t="s">
        <v>8523</v>
      </c>
      <c r="AI1479" s="18">
        <v>3.7252712899999998E-2</v>
      </c>
      <c r="AJ1479" t="s">
        <v>329</v>
      </c>
      <c r="AK1479" t="s">
        <v>134</v>
      </c>
      <c r="AL1479" t="s">
        <v>8524</v>
      </c>
      <c r="AM1479" t="s">
        <v>329</v>
      </c>
      <c r="AN1479" t="s">
        <v>134</v>
      </c>
      <c r="AO1479" t="s">
        <v>8524</v>
      </c>
      <c r="AP1479" s="18">
        <v>3.7252712899999998E-2</v>
      </c>
      <c r="AQ1479" t="s">
        <v>123</v>
      </c>
      <c r="AR1479" t="b">
        <f>ISNUMBER(SEARCH('Consulta Por Puntos Baloto'!$E$5,B1479,1))</f>
        <v>0</v>
      </c>
      <c r="AS1479">
        <f t="shared" si="46"/>
        <v>35</v>
      </c>
      <c r="AT1479" t="str">
        <f t="shared" si="47"/>
        <v>Punto red</v>
      </c>
    </row>
    <row r="1480" spans="1:46">
      <c r="A1480" t="s">
        <v>8525</v>
      </c>
      <c r="B1480" t="s">
        <v>8526</v>
      </c>
      <c r="C1480" s="18">
        <v>1.5056581683000001</v>
      </c>
      <c r="D1480" t="s">
        <v>4556</v>
      </c>
      <c r="E1480" t="s">
        <v>4557</v>
      </c>
      <c r="F1480" t="s">
        <v>4558</v>
      </c>
      <c r="G1480" s="18">
        <v>2.1332996045999999</v>
      </c>
      <c r="H1480" t="s">
        <v>64</v>
      </c>
      <c r="I1480" t="s">
        <v>4563</v>
      </c>
      <c r="J1480" t="s">
        <v>4564</v>
      </c>
      <c r="K1480" s="18">
        <v>60.159861106999998</v>
      </c>
      <c r="L1480" t="s">
        <v>64</v>
      </c>
      <c r="M1480" t="s">
        <v>4560</v>
      </c>
      <c r="N1480" t="s">
        <v>4562</v>
      </c>
      <c r="O1480" s="18">
        <v>59.254657262999999</v>
      </c>
      <c r="P1480" t="s">
        <v>5857</v>
      </c>
      <c r="Q1480" t="s">
        <v>388</v>
      </c>
      <c r="R1480" t="s">
        <v>5858</v>
      </c>
      <c r="S1480" s="18">
        <v>307.57872270130002</v>
      </c>
      <c r="T1480" t="s">
        <v>253</v>
      </c>
      <c r="U1480" t="s">
        <v>65</v>
      </c>
      <c r="V1480" t="s">
        <v>254</v>
      </c>
      <c r="W1480" s="18">
        <v>2.1397362049000002</v>
      </c>
      <c r="X1480" t="s">
        <v>64</v>
      </c>
      <c r="Y1480" t="s">
        <v>4563</v>
      </c>
      <c r="Z1480" t="s">
        <v>4564</v>
      </c>
      <c r="AA1480" s="18">
        <v>59.733858555099999</v>
      </c>
      <c r="AB1480" t="s">
        <v>5859</v>
      </c>
      <c r="AC1480" t="s">
        <v>388</v>
      </c>
      <c r="AD1480" t="s">
        <v>5860</v>
      </c>
      <c r="AE1480" s="18">
        <v>0.57685278659999994</v>
      </c>
      <c r="AF1480" t="s">
        <v>8527</v>
      </c>
      <c r="AG1480" t="s">
        <v>4557</v>
      </c>
      <c r="AH1480" t="s">
        <v>8528</v>
      </c>
      <c r="AI1480" s="18">
        <v>8.2389792700000006E-2</v>
      </c>
      <c r="AJ1480" t="s">
        <v>8529</v>
      </c>
      <c r="AK1480" t="s">
        <v>4557</v>
      </c>
      <c r="AL1480" t="s">
        <v>8530</v>
      </c>
      <c r="AM1480" t="s">
        <v>8529</v>
      </c>
      <c r="AN1480" t="s">
        <v>4557</v>
      </c>
      <c r="AO1480" t="s">
        <v>8530</v>
      </c>
      <c r="AP1480" s="18">
        <v>8.2389792700000006E-2</v>
      </c>
      <c r="AQ1480" t="s">
        <v>123</v>
      </c>
      <c r="AR1480" t="b">
        <f>ISNUMBER(SEARCH('Consulta Por Puntos Baloto'!$E$5,B1480,1))</f>
        <v>0</v>
      </c>
      <c r="AS1480">
        <f t="shared" si="46"/>
        <v>35</v>
      </c>
      <c r="AT1480" t="str">
        <f t="shared" si="47"/>
        <v>Punto red</v>
      </c>
    </row>
    <row r="1481" spans="1:46">
      <c r="A1481" t="s">
        <v>8531</v>
      </c>
      <c r="B1481" t="s">
        <v>8532</v>
      </c>
      <c r="C1481" s="18">
        <v>29.813289247499998</v>
      </c>
      <c r="D1481" t="s">
        <v>8533</v>
      </c>
      <c r="E1481" t="s">
        <v>8534</v>
      </c>
      <c r="F1481" t="s">
        <v>8535</v>
      </c>
      <c r="G1481" s="18">
        <v>43.064310939499997</v>
      </c>
      <c r="H1481" t="s">
        <v>64</v>
      </c>
      <c r="I1481" t="s">
        <v>4029</v>
      </c>
      <c r="J1481" t="s">
        <v>6039</v>
      </c>
      <c r="K1481" s="18">
        <v>44.693676261299998</v>
      </c>
      <c r="L1481" t="s">
        <v>64</v>
      </c>
      <c r="M1481" t="s">
        <v>4029</v>
      </c>
      <c r="N1481" t="s">
        <v>4030</v>
      </c>
      <c r="O1481" s="18">
        <v>90.812702449300005</v>
      </c>
      <c r="P1481" t="s">
        <v>157</v>
      </c>
      <c r="Q1481" t="s">
        <v>151</v>
      </c>
      <c r="R1481" t="s">
        <v>158</v>
      </c>
      <c r="S1481" s="18">
        <v>112.8518740658</v>
      </c>
      <c r="T1481" t="s">
        <v>227</v>
      </c>
      <c r="U1481" t="s">
        <v>228</v>
      </c>
      <c r="V1481" t="s">
        <v>229</v>
      </c>
      <c r="W1481" s="18">
        <v>43.064871720299998</v>
      </c>
      <c r="X1481" t="s">
        <v>64</v>
      </c>
      <c r="Y1481" t="s">
        <v>4029</v>
      </c>
      <c r="Z1481" t="s">
        <v>6039</v>
      </c>
      <c r="AA1481" s="18">
        <v>43.588489299099997</v>
      </c>
      <c r="AB1481" t="s">
        <v>5549</v>
      </c>
      <c r="AC1481" t="s">
        <v>4106</v>
      </c>
      <c r="AD1481" t="s">
        <v>5550</v>
      </c>
      <c r="AE1481" s="18">
        <v>6.1044000000000004E-6</v>
      </c>
      <c r="AF1481" t="s">
        <v>8536</v>
      </c>
      <c r="AG1481" t="s">
        <v>8537</v>
      </c>
      <c r="AH1481" t="s">
        <v>8538</v>
      </c>
      <c r="AI1481" s="18">
        <v>4.0760932100000001E-2</v>
      </c>
      <c r="AJ1481" t="s">
        <v>8539</v>
      </c>
      <c r="AK1481" t="s">
        <v>8537</v>
      </c>
      <c r="AL1481" t="s">
        <v>8540</v>
      </c>
      <c r="AM1481" t="s">
        <v>8536</v>
      </c>
      <c r="AN1481" t="s">
        <v>8537</v>
      </c>
      <c r="AO1481" t="s">
        <v>8538</v>
      </c>
      <c r="AP1481" s="18">
        <v>6.1044000000000004E-6</v>
      </c>
      <c r="AQ1481" t="s">
        <v>123</v>
      </c>
      <c r="AR1481" t="b">
        <f>ISNUMBER(SEARCH('Consulta Por Puntos Baloto'!$E$5,B1481,1))</f>
        <v>0</v>
      </c>
      <c r="AS1481">
        <f t="shared" si="46"/>
        <v>31</v>
      </c>
      <c r="AT1481" t="str">
        <f t="shared" si="47"/>
        <v>Punto pago</v>
      </c>
    </row>
    <row r="1482" spans="1:46">
      <c r="A1482" t="s">
        <v>8541</v>
      </c>
      <c r="B1482" t="s">
        <v>8542</v>
      </c>
      <c r="C1482" s="18">
        <v>0.1300759558</v>
      </c>
      <c r="D1482" t="s">
        <v>7201</v>
      </c>
      <c r="E1482" t="s">
        <v>7202</v>
      </c>
      <c r="F1482" t="s">
        <v>7203</v>
      </c>
      <c r="G1482" s="18">
        <v>148.7269385772</v>
      </c>
      <c r="H1482" t="s">
        <v>64</v>
      </c>
      <c r="I1482" t="s">
        <v>3993</v>
      </c>
      <c r="J1482" t="s">
        <v>3995</v>
      </c>
      <c r="K1482" s="18">
        <v>148.7269385772</v>
      </c>
      <c r="L1482" t="s">
        <v>64</v>
      </c>
      <c r="M1482" t="s">
        <v>3993</v>
      </c>
      <c r="N1482" t="s">
        <v>3995</v>
      </c>
      <c r="O1482" s="18">
        <v>74.878926541799999</v>
      </c>
      <c r="P1482" t="s">
        <v>5694</v>
      </c>
      <c r="Q1482" t="s">
        <v>5695</v>
      </c>
      <c r="R1482" t="s">
        <v>5696</v>
      </c>
      <c r="S1482" s="18">
        <v>480.16529773309998</v>
      </c>
      <c r="T1482" t="s">
        <v>85</v>
      </c>
      <c r="U1482" t="s">
        <v>86</v>
      </c>
      <c r="V1482" t="s">
        <v>87</v>
      </c>
      <c r="W1482" s="18">
        <v>214.43308898090001</v>
      </c>
      <c r="X1482" t="s">
        <v>64</v>
      </c>
      <c r="Y1482" t="s">
        <v>3998</v>
      </c>
      <c r="Z1482" t="s">
        <v>3999</v>
      </c>
      <c r="AA1482" s="18">
        <v>148.81802599100001</v>
      </c>
      <c r="AB1482" t="s">
        <v>4000</v>
      </c>
      <c r="AC1482" t="s">
        <v>3991</v>
      </c>
      <c r="AD1482" t="s">
        <v>4001</v>
      </c>
      <c r="AE1482" s="18">
        <v>3.7388020000000001E-4</v>
      </c>
      <c r="AF1482" t="s">
        <v>8543</v>
      </c>
      <c r="AG1482" t="s">
        <v>7202</v>
      </c>
      <c r="AH1482" t="s">
        <v>8544</v>
      </c>
      <c r="AI1482" s="18">
        <v>9.1942759999999999E-4</v>
      </c>
      <c r="AJ1482" t="s">
        <v>8545</v>
      </c>
      <c r="AK1482" t="s">
        <v>7202</v>
      </c>
      <c r="AL1482" t="s">
        <v>8546</v>
      </c>
      <c r="AM1482" t="s">
        <v>8543</v>
      </c>
      <c r="AN1482" t="s">
        <v>7202</v>
      </c>
      <c r="AO1482" t="s">
        <v>8544</v>
      </c>
      <c r="AP1482" s="18">
        <v>3.7388020000000001E-4</v>
      </c>
      <c r="AQ1482" t="s">
        <v>123</v>
      </c>
      <c r="AR1482" t="b">
        <f>ISNUMBER(SEARCH('Consulta Por Puntos Baloto'!$E$5,B1482,1))</f>
        <v>0</v>
      </c>
      <c r="AS1482">
        <f t="shared" si="46"/>
        <v>31</v>
      </c>
      <c r="AT1482" t="str">
        <f t="shared" si="47"/>
        <v>Punto pago</v>
      </c>
    </row>
    <row r="1483" spans="1:46">
      <c r="A1483" t="s">
        <v>8547</v>
      </c>
      <c r="B1483" t="s">
        <v>8548</v>
      </c>
      <c r="C1483" s="18">
        <v>1.5513502493</v>
      </c>
      <c r="D1483" t="s">
        <v>463</v>
      </c>
      <c r="E1483" t="s">
        <v>128</v>
      </c>
      <c r="F1483" t="s">
        <v>464</v>
      </c>
      <c r="G1483" s="18">
        <v>0.92484591549999995</v>
      </c>
      <c r="H1483" t="s">
        <v>469</v>
      </c>
      <c r="I1483" t="s">
        <v>130</v>
      </c>
      <c r="J1483" t="s">
        <v>6590</v>
      </c>
      <c r="K1483" s="18">
        <v>2.0378153711999998</v>
      </c>
      <c r="L1483" t="s">
        <v>64</v>
      </c>
      <c r="M1483" t="s">
        <v>130</v>
      </c>
      <c r="N1483" t="s">
        <v>587</v>
      </c>
      <c r="O1483" s="18">
        <v>3.6112258749000001</v>
      </c>
      <c r="P1483" t="s">
        <v>588</v>
      </c>
      <c r="Q1483" t="s">
        <v>134</v>
      </c>
      <c r="R1483" t="s">
        <v>589</v>
      </c>
      <c r="S1483" s="18">
        <v>0.92484591549999995</v>
      </c>
      <c r="T1483" t="s">
        <v>469</v>
      </c>
      <c r="U1483" t="s">
        <v>130</v>
      </c>
      <c r="V1483" t="s">
        <v>470</v>
      </c>
      <c r="W1483" s="18">
        <v>2.3684360444000001</v>
      </c>
      <c r="X1483" t="s">
        <v>64</v>
      </c>
      <c r="Y1483" t="s">
        <v>130</v>
      </c>
      <c r="Z1483" t="s">
        <v>690</v>
      </c>
      <c r="AA1483" s="18">
        <v>0.92484591549999995</v>
      </c>
      <c r="AB1483" t="s">
        <v>591</v>
      </c>
      <c r="AC1483" t="s">
        <v>128</v>
      </c>
      <c r="AD1483" t="s">
        <v>592</v>
      </c>
      <c r="AE1483" s="18">
        <v>2.0637684999999999E-2</v>
      </c>
      <c r="AF1483" t="s">
        <v>8549</v>
      </c>
      <c r="AG1483" t="s">
        <v>143</v>
      </c>
      <c r="AH1483" t="s">
        <v>8550</v>
      </c>
      <c r="AI1483" s="18">
        <v>2.9709380099999998E-2</v>
      </c>
      <c r="AJ1483" t="s">
        <v>8551</v>
      </c>
      <c r="AK1483" t="s">
        <v>134</v>
      </c>
      <c r="AL1483" t="s">
        <v>8552</v>
      </c>
      <c r="AM1483" t="s">
        <v>8549</v>
      </c>
      <c r="AN1483" t="s">
        <v>143</v>
      </c>
      <c r="AO1483" t="s">
        <v>8550</v>
      </c>
      <c r="AP1483" s="18">
        <v>2.0637684999999999E-2</v>
      </c>
      <c r="AQ1483" t="e">
        <v>#N/A</v>
      </c>
      <c r="AR1483" t="b">
        <f>ISNUMBER(SEARCH('Consulta Por Puntos Baloto'!$E$5,B1483,1))</f>
        <v>0</v>
      </c>
      <c r="AS1483">
        <f t="shared" si="46"/>
        <v>31</v>
      </c>
      <c r="AT1483" t="str">
        <f t="shared" si="47"/>
        <v>Punto pago</v>
      </c>
    </row>
    <row r="1484" spans="1:46">
      <c r="A1484" t="s">
        <v>8553</v>
      </c>
      <c r="B1484" t="s">
        <v>8554</v>
      </c>
      <c r="C1484" s="18">
        <v>2.5449080930000001</v>
      </c>
      <c r="D1484" t="s">
        <v>8555</v>
      </c>
      <c r="E1484" t="s">
        <v>4437</v>
      </c>
      <c r="F1484" t="s">
        <v>8556</v>
      </c>
      <c r="G1484" s="18">
        <v>2.6705917510999999</v>
      </c>
      <c r="H1484" t="s">
        <v>64</v>
      </c>
      <c r="I1484" t="s">
        <v>4434</v>
      </c>
      <c r="J1484" t="s">
        <v>4435</v>
      </c>
      <c r="K1484" s="18">
        <v>2.6573092377999998</v>
      </c>
      <c r="L1484" t="s">
        <v>64</v>
      </c>
      <c r="M1484" t="s">
        <v>4434</v>
      </c>
      <c r="N1484" t="s">
        <v>4435</v>
      </c>
      <c r="O1484" s="18">
        <v>3.0647752593000002</v>
      </c>
      <c r="P1484" t="s">
        <v>4100</v>
      </c>
      <c r="Q1484" t="s">
        <v>4101</v>
      </c>
      <c r="R1484" t="s">
        <v>4102</v>
      </c>
      <c r="S1484" s="18">
        <v>5.3442138721000001</v>
      </c>
      <c r="T1484" t="s">
        <v>227</v>
      </c>
      <c r="U1484" t="s">
        <v>228</v>
      </c>
      <c r="V1484" t="s">
        <v>229</v>
      </c>
      <c r="W1484" s="18">
        <v>5.9084087661</v>
      </c>
      <c r="X1484" t="s">
        <v>64</v>
      </c>
      <c r="Y1484" t="s">
        <v>5603</v>
      </c>
      <c r="Z1484" t="s">
        <v>5604</v>
      </c>
      <c r="AA1484" s="18">
        <v>3.5481699962</v>
      </c>
      <c r="AB1484" t="s">
        <v>4436</v>
      </c>
      <c r="AC1484" t="s">
        <v>4437</v>
      </c>
      <c r="AD1484" t="s">
        <v>4438</v>
      </c>
      <c r="AE1484" s="18">
        <v>0.34620264470000001</v>
      </c>
      <c r="AF1484" t="s">
        <v>8557</v>
      </c>
      <c r="AG1484" t="s">
        <v>8558</v>
      </c>
      <c r="AH1484" t="s">
        <v>8559</v>
      </c>
      <c r="AI1484" s="18">
        <v>2.4919989031999998</v>
      </c>
      <c r="AJ1484" t="s">
        <v>8560</v>
      </c>
      <c r="AK1484" t="s">
        <v>4101</v>
      </c>
      <c r="AL1484" t="s">
        <v>8561</v>
      </c>
      <c r="AM1484" t="s">
        <v>8557</v>
      </c>
      <c r="AN1484" t="s">
        <v>8558</v>
      </c>
      <c r="AO1484" t="s">
        <v>8559</v>
      </c>
      <c r="AP1484" s="18">
        <v>0.34620264470000001</v>
      </c>
      <c r="AQ1484" t="s">
        <v>123</v>
      </c>
      <c r="AR1484" t="b">
        <f>ISNUMBER(SEARCH('Consulta Por Puntos Baloto'!$E$5,B1484,1))</f>
        <v>0</v>
      </c>
      <c r="AS1484">
        <f t="shared" si="46"/>
        <v>31</v>
      </c>
      <c r="AT1484" t="str">
        <f t="shared" si="47"/>
        <v>Punto pago</v>
      </c>
    </row>
    <row r="1485" spans="1:46">
      <c r="A1485" t="s">
        <v>8562</v>
      </c>
      <c r="B1485" t="s">
        <v>8563</v>
      </c>
      <c r="C1485" s="18">
        <v>0.44886410100000002</v>
      </c>
      <c r="D1485" t="s">
        <v>4512</v>
      </c>
      <c r="E1485" t="s">
        <v>297</v>
      </c>
      <c r="F1485" t="s">
        <v>4513</v>
      </c>
      <c r="G1485" s="18">
        <v>17.361299233099999</v>
      </c>
      <c r="H1485" t="s">
        <v>64</v>
      </c>
      <c r="I1485" t="s">
        <v>4514</v>
      </c>
      <c r="J1485" t="s">
        <v>4515</v>
      </c>
      <c r="K1485" s="18">
        <v>17.361299233099999</v>
      </c>
      <c r="L1485" t="s">
        <v>64</v>
      </c>
      <c r="M1485" t="s">
        <v>4514</v>
      </c>
      <c r="N1485" t="s">
        <v>4515</v>
      </c>
      <c r="O1485" s="18">
        <v>0.62576043830000005</v>
      </c>
      <c r="P1485" t="s">
        <v>296</v>
      </c>
      <c r="Q1485" t="s">
        <v>297</v>
      </c>
      <c r="R1485" t="s">
        <v>298</v>
      </c>
      <c r="S1485" s="18">
        <v>143.36626620390001</v>
      </c>
      <c r="T1485" t="s">
        <v>85</v>
      </c>
      <c r="U1485" t="s">
        <v>86</v>
      </c>
      <c r="V1485" t="s">
        <v>87</v>
      </c>
      <c r="W1485" s="18">
        <v>89.426006805399993</v>
      </c>
      <c r="X1485" t="s">
        <v>64</v>
      </c>
      <c r="Y1485" t="s">
        <v>4519</v>
      </c>
      <c r="Z1485" t="s">
        <v>4520</v>
      </c>
      <c r="AA1485" s="18">
        <v>49.213836256599997</v>
      </c>
      <c r="AB1485" t="s">
        <v>300</v>
      </c>
      <c r="AC1485" t="s">
        <v>301</v>
      </c>
      <c r="AD1485" t="s">
        <v>302</v>
      </c>
      <c r="AE1485" s="18">
        <v>1.5436125195999999</v>
      </c>
      <c r="AF1485" t="s">
        <v>7976</v>
      </c>
      <c r="AG1485" t="s">
        <v>297</v>
      </c>
      <c r="AH1485" t="s">
        <v>7977</v>
      </c>
      <c r="AI1485" s="18">
        <v>0.212414821</v>
      </c>
      <c r="AJ1485" t="s">
        <v>7978</v>
      </c>
      <c r="AK1485" t="s">
        <v>297</v>
      </c>
      <c r="AL1485" t="s">
        <v>7979</v>
      </c>
      <c r="AM1485" t="s">
        <v>7978</v>
      </c>
      <c r="AN1485" t="s">
        <v>297</v>
      </c>
      <c r="AO1485" t="s">
        <v>7979</v>
      </c>
      <c r="AP1485" s="18">
        <v>0.212414821</v>
      </c>
      <c r="AQ1485" t="s">
        <v>123</v>
      </c>
      <c r="AR1485" t="b">
        <f>ISNUMBER(SEARCH('Consulta Por Puntos Baloto'!$E$5,B1485,1))</f>
        <v>0</v>
      </c>
      <c r="AS1485">
        <f t="shared" si="46"/>
        <v>35</v>
      </c>
      <c r="AT1485" t="str">
        <f t="shared" si="47"/>
        <v>Punto red</v>
      </c>
    </row>
    <row r="1486" spans="1:46">
      <c r="A1486" t="s">
        <v>8564</v>
      </c>
      <c r="B1486" t="s">
        <v>8565</v>
      </c>
      <c r="C1486" s="18">
        <v>3.3360175703000001</v>
      </c>
      <c r="D1486" t="s">
        <v>5165</v>
      </c>
      <c r="E1486" t="s">
        <v>220</v>
      </c>
      <c r="F1486" t="s">
        <v>5166</v>
      </c>
      <c r="G1486" s="18">
        <v>3.9005865212000002</v>
      </c>
      <c r="H1486" t="s">
        <v>64</v>
      </c>
      <c r="I1486" t="s">
        <v>223</v>
      </c>
      <c r="J1486" t="s">
        <v>5327</v>
      </c>
      <c r="K1486" s="18">
        <v>5.2372080675000001</v>
      </c>
      <c r="L1486" t="s">
        <v>64</v>
      </c>
      <c r="M1486" t="s">
        <v>223</v>
      </c>
      <c r="N1486" t="s">
        <v>4070</v>
      </c>
      <c r="O1486" s="18">
        <v>2.6747044647</v>
      </c>
      <c r="P1486" t="s">
        <v>4052</v>
      </c>
      <c r="Q1486" t="s">
        <v>4053</v>
      </c>
      <c r="R1486" t="s">
        <v>4054</v>
      </c>
      <c r="S1486" s="18">
        <v>13.3951587269</v>
      </c>
      <c r="T1486" t="s">
        <v>227</v>
      </c>
      <c r="U1486" t="s">
        <v>228</v>
      </c>
      <c r="V1486" t="s">
        <v>229</v>
      </c>
      <c r="W1486" s="18">
        <v>5.2497868240000001</v>
      </c>
      <c r="X1486" t="s">
        <v>64</v>
      </c>
      <c r="Y1486" t="s">
        <v>4055</v>
      </c>
      <c r="Z1486" t="s">
        <v>4056</v>
      </c>
      <c r="AA1486" s="18">
        <v>3.5349481187</v>
      </c>
      <c r="AB1486" t="s">
        <v>4088</v>
      </c>
      <c r="AC1486" t="s">
        <v>220</v>
      </c>
      <c r="AD1486" t="s">
        <v>4089</v>
      </c>
      <c r="AE1486" s="18">
        <v>0.13518489920000001</v>
      </c>
      <c r="AF1486" t="s">
        <v>8566</v>
      </c>
      <c r="AG1486" t="s">
        <v>220</v>
      </c>
      <c r="AH1486" t="s">
        <v>8567</v>
      </c>
      <c r="AI1486" s="18">
        <v>0.33010534349999998</v>
      </c>
      <c r="AJ1486" t="s">
        <v>8568</v>
      </c>
      <c r="AK1486" t="s">
        <v>220</v>
      </c>
      <c r="AL1486" t="s">
        <v>8569</v>
      </c>
      <c r="AM1486" t="s">
        <v>8566</v>
      </c>
      <c r="AN1486" t="s">
        <v>220</v>
      </c>
      <c r="AO1486" t="s">
        <v>8567</v>
      </c>
      <c r="AP1486" s="18">
        <v>0.13518489920000001</v>
      </c>
      <c r="AQ1486" t="s">
        <v>123</v>
      </c>
      <c r="AR1486" t="b">
        <f>ISNUMBER(SEARCH('Consulta Por Puntos Baloto'!$E$5,B1486,1))</f>
        <v>0</v>
      </c>
      <c r="AS1486">
        <f t="shared" si="46"/>
        <v>31</v>
      </c>
      <c r="AT1486" t="str">
        <f t="shared" si="47"/>
        <v>Punto pago</v>
      </c>
    </row>
    <row r="1487" spans="1:46">
      <c r="A1487" t="s">
        <v>8570</v>
      </c>
      <c r="B1487" t="s">
        <v>8571</v>
      </c>
      <c r="C1487" s="18">
        <v>2.7232914246000002</v>
      </c>
      <c r="D1487" t="s">
        <v>686</v>
      </c>
      <c r="E1487" t="s">
        <v>128</v>
      </c>
      <c r="F1487" t="s">
        <v>687</v>
      </c>
      <c r="G1487" s="18">
        <v>0.64730176179999999</v>
      </c>
      <c r="H1487" t="s">
        <v>64</v>
      </c>
      <c r="I1487" t="s">
        <v>130</v>
      </c>
      <c r="J1487" t="s">
        <v>8572</v>
      </c>
      <c r="K1487" s="18">
        <v>1.4377289539</v>
      </c>
      <c r="L1487" t="s">
        <v>64</v>
      </c>
      <c r="M1487" t="s">
        <v>130</v>
      </c>
      <c r="N1487" t="s">
        <v>5096</v>
      </c>
      <c r="O1487" s="18">
        <v>0.64730176179999999</v>
      </c>
      <c r="P1487" t="s">
        <v>743</v>
      </c>
      <c r="Q1487" t="s">
        <v>134</v>
      </c>
      <c r="R1487" t="s">
        <v>744</v>
      </c>
      <c r="S1487" s="18">
        <v>3.1894249533000001</v>
      </c>
      <c r="T1487" t="s">
        <v>496</v>
      </c>
      <c r="U1487" t="s">
        <v>130</v>
      </c>
      <c r="V1487" t="s">
        <v>497</v>
      </c>
      <c r="W1487" s="18">
        <v>0.68818704990000001</v>
      </c>
      <c r="X1487" t="s">
        <v>745</v>
      </c>
      <c r="Y1487" t="s">
        <v>130</v>
      </c>
      <c r="Z1487" t="s">
        <v>746</v>
      </c>
      <c r="AA1487" s="18">
        <v>0.68818704990000001</v>
      </c>
      <c r="AB1487" t="s">
        <v>2106</v>
      </c>
      <c r="AC1487" t="s">
        <v>128</v>
      </c>
      <c r="AD1487" t="s">
        <v>2107</v>
      </c>
      <c r="AE1487" s="18">
        <v>0.74233865919999997</v>
      </c>
      <c r="AF1487" t="s">
        <v>8573</v>
      </c>
      <c r="AG1487" t="s">
        <v>143</v>
      </c>
      <c r="AH1487" t="s">
        <v>8574</v>
      </c>
      <c r="AI1487" s="18">
        <v>0.34308566159999998</v>
      </c>
      <c r="AJ1487" t="s">
        <v>8575</v>
      </c>
      <c r="AK1487" t="s">
        <v>134</v>
      </c>
      <c r="AL1487" t="s">
        <v>8576</v>
      </c>
      <c r="AM1487" t="s">
        <v>8575</v>
      </c>
      <c r="AN1487" t="s">
        <v>134</v>
      </c>
      <c r="AO1487" t="s">
        <v>8576</v>
      </c>
      <c r="AP1487" s="18">
        <v>0.34308566159999998</v>
      </c>
      <c r="AQ1487" t="s">
        <v>123</v>
      </c>
      <c r="AR1487" t="b">
        <f>ISNUMBER(SEARCH('Consulta Por Puntos Baloto'!$E$5,B1487,1))</f>
        <v>0</v>
      </c>
      <c r="AS1487">
        <f t="shared" si="46"/>
        <v>35</v>
      </c>
      <c r="AT1487" t="str">
        <f t="shared" si="47"/>
        <v>Punto red</v>
      </c>
    </row>
    <row r="1488" spans="1:46">
      <c r="A1488" t="s">
        <v>8577</v>
      </c>
      <c r="B1488" t="s">
        <v>8578</v>
      </c>
      <c r="C1488" s="18">
        <v>1.2027728596</v>
      </c>
      <c r="D1488" t="s">
        <v>686</v>
      </c>
      <c r="E1488" t="s">
        <v>128</v>
      </c>
      <c r="F1488" t="s">
        <v>687</v>
      </c>
      <c r="G1488" s="18">
        <v>0.33759990519999999</v>
      </c>
      <c r="H1488" t="s">
        <v>64</v>
      </c>
      <c r="I1488" t="s">
        <v>130</v>
      </c>
      <c r="J1488" t="s">
        <v>742</v>
      </c>
      <c r="K1488" s="18">
        <v>0.33759990519999999</v>
      </c>
      <c r="L1488" t="s">
        <v>64</v>
      </c>
      <c r="M1488" t="s">
        <v>130</v>
      </c>
      <c r="N1488" t="s">
        <v>742</v>
      </c>
      <c r="O1488" s="18">
        <v>0.8775145419</v>
      </c>
      <c r="P1488" t="s">
        <v>688</v>
      </c>
      <c r="Q1488" t="s">
        <v>134</v>
      </c>
      <c r="R1488" t="s">
        <v>689</v>
      </c>
      <c r="S1488" s="18">
        <v>1.7944695392000001</v>
      </c>
      <c r="T1488" t="s">
        <v>496</v>
      </c>
      <c r="U1488" t="s">
        <v>130</v>
      </c>
      <c r="V1488" t="s">
        <v>497</v>
      </c>
      <c r="W1488" s="18">
        <v>1.3715474059999999</v>
      </c>
      <c r="X1488" t="s">
        <v>64</v>
      </c>
      <c r="Y1488" t="s">
        <v>130</v>
      </c>
      <c r="Z1488" t="s">
        <v>690</v>
      </c>
      <c r="AA1488" s="18">
        <v>0.35827281350000001</v>
      </c>
      <c r="AB1488" t="s">
        <v>747</v>
      </c>
      <c r="AC1488" t="s">
        <v>128</v>
      </c>
      <c r="AD1488" t="s">
        <v>748</v>
      </c>
      <c r="AE1488" s="18">
        <v>7.3676335100000004E-2</v>
      </c>
      <c r="AF1488" t="s">
        <v>8579</v>
      </c>
      <c r="AG1488" t="s">
        <v>143</v>
      </c>
      <c r="AH1488" t="s">
        <v>8580</v>
      </c>
      <c r="AI1488" s="18">
        <v>0.32026849200000002</v>
      </c>
      <c r="AJ1488" t="s">
        <v>8581</v>
      </c>
      <c r="AK1488" t="s">
        <v>134</v>
      </c>
      <c r="AL1488" t="s">
        <v>8582</v>
      </c>
      <c r="AM1488" t="s">
        <v>8579</v>
      </c>
      <c r="AN1488" t="s">
        <v>143</v>
      </c>
      <c r="AO1488" t="s">
        <v>8580</v>
      </c>
      <c r="AP1488" s="18">
        <v>7.3676335100000004E-2</v>
      </c>
      <c r="AQ1488" t="s">
        <v>123</v>
      </c>
      <c r="AR1488" t="b">
        <f>ISNUMBER(SEARCH('Consulta Por Puntos Baloto'!$E$5,B1488,1))</f>
        <v>0</v>
      </c>
      <c r="AS1488">
        <f t="shared" si="46"/>
        <v>31</v>
      </c>
      <c r="AT1488" t="str">
        <f t="shared" si="47"/>
        <v>Punto pago</v>
      </c>
    </row>
    <row r="1489" spans="1:46">
      <c r="A1489" t="s">
        <v>8583</v>
      </c>
      <c r="B1489" t="s">
        <v>8584</v>
      </c>
      <c r="C1489" s="18">
        <v>1.1348210378000001</v>
      </c>
      <c r="D1489" t="s">
        <v>686</v>
      </c>
      <c r="E1489" t="s">
        <v>128</v>
      </c>
      <c r="F1489" t="s">
        <v>687</v>
      </c>
      <c r="G1489" s="18">
        <v>0.21477184669999999</v>
      </c>
      <c r="H1489" t="s">
        <v>64</v>
      </c>
      <c r="I1489" t="s">
        <v>130</v>
      </c>
      <c r="J1489" t="s">
        <v>8585</v>
      </c>
      <c r="K1489" s="18">
        <v>0.77181445319999997</v>
      </c>
      <c r="L1489" t="s">
        <v>64</v>
      </c>
      <c r="M1489" t="s">
        <v>130</v>
      </c>
      <c r="N1489" t="s">
        <v>742</v>
      </c>
      <c r="O1489" s="18">
        <v>0.9474276237</v>
      </c>
      <c r="P1489" t="s">
        <v>688</v>
      </c>
      <c r="Q1489" t="s">
        <v>134</v>
      </c>
      <c r="R1489" t="s">
        <v>689</v>
      </c>
      <c r="S1489" s="18">
        <v>1.689565642</v>
      </c>
      <c r="T1489" t="s">
        <v>496</v>
      </c>
      <c r="U1489" t="s">
        <v>130</v>
      </c>
      <c r="V1489" t="s">
        <v>497</v>
      </c>
      <c r="W1489" s="18">
        <v>1.1171377017999999</v>
      </c>
      <c r="X1489" t="s">
        <v>64</v>
      </c>
      <c r="Y1489" t="s">
        <v>130</v>
      </c>
      <c r="Z1489" t="s">
        <v>690</v>
      </c>
      <c r="AA1489" s="18">
        <v>0.71103352809999998</v>
      </c>
      <c r="AB1489" t="s">
        <v>747</v>
      </c>
      <c r="AC1489" t="s">
        <v>128</v>
      </c>
      <c r="AD1489" t="s">
        <v>748</v>
      </c>
      <c r="AE1489" s="18">
        <v>0.39734390040000001</v>
      </c>
      <c r="AF1489" t="s">
        <v>8586</v>
      </c>
      <c r="AG1489" t="s">
        <v>143</v>
      </c>
      <c r="AH1489" t="s">
        <v>8587</v>
      </c>
      <c r="AI1489" s="18">
        <v>0.1277065204</v>
      </c>
      <c r="AJ1489" t="s">
        <v>8588</v>
      </c>
      <c r="AK1489" t="s">
        <v>134</v>
      </c>
      <c r="AL1489" t="s">
        <v>8589</v>
      </c>
      <c r="AM1489" t="s">
        <v>8588</v>
      </c>
      <c r="AN1489" t="s">
        <v>134</v>
      </c>
      <c r="AO1489" t="s">
        <v>8589</v>
      </c>
      <c r="AP1489" s="18">
        <v>0.1277065204</v>
      </c>
      <c r="AQ1489" t="s">
        <v>123</v>
      </c>
      <c r="AR1489" t="b">
        <f>ISNUMBER(SEARCH('Consulta Por Puntos Baloto'!$E$5,B1489,1))</f>
        <v>0</v>
      </c>
      <c r="AS1489">
        <f t="shared" si="46"/>
        <v>35</v>
      </c>
      <c r="AT1489" t="str">
        <f t="shared" si="47"/>
        <v>Punto red</v>
      </c>
    </row>
    <row r="1490" spans="1:46">
      <c r="A1490" t="s">
        <v>8590</v>
      </c>
      <c r="B1490" t="s">
        <v>8591</v>
      </c>
      <c r="C1490" s="18">
        <v>1.2180343171000001</v>
      </c>
      <c r="D1490" t="s">
        <v>61</v>
      </c>
      <c r="E1490" t="s">
        <v>62</v>
      </c>
      <c r="F1490" t="s">
        <v>63</v>
      </c>
      <c r="G1490" s="18">
        <v>1.3421114236</v>
      </c>
      <c r="H1490" t="s">
        <v>71</v>
      </c>
      <c r="I1490" t="s">
        <v>65</v>
      </c>
      <c r="J1490" t="s">
        <v>72</v>
      </c>
      <c r="K1490" s="18">
        <v>2.5008134948</v>
      </c>
      <c r="L1490" t="s">
        <v>64</v>
      </c>
      <c r="M1490" t="s">
        <v>65</v>
      </c>
      <c r="N1490" t="s">
        <v>284</v>
      </c>
      <c r="O1490" s="18">
        <v>8.7436809770000004</v>
      </c>
      <c r="P1490" t="s">
        <v>67</v>
      </c>
      <c r="Q1490" t="s">
        <v>62</v>
      </c>
      <c r="R1490" t="s">
        <v>68</v>
      </c>
      <c r="S1490" s="18">
        <v>4.5264372397999999</v>
      </c>
      <c r="T1490" t="s">
        <v>69</v>
      </c>
      <c r="U1490" t="s">
        <v>65</v>
      </c>
      <c r="V1490" t="s">
        <v>70</v>
      </c>
      <c r="W1490" s="18">
        <v>1.3412172499999999</v>
      </c>
      <c r="X1490" t="s">
        <v>71</v>
      </c>
      <c r="Y1490" t="s">
        <v>65</v>
      </c>
      <c r="Z1490" t="s">
        <v>72</v>
      </c>
      <c r="AA1490" s="18">
        <v>1.3431009717</v>
      </c>
      <c r="AB1490" t="s">
        <v>243</v>
      </c>
      <c r="AC1490" t="s">
        <v>62</v>
      </c>
      <c r="AD1490" t="s">
        <v>244</v>
      </c>
      <c r="AE1490" s="18">
        <v>0.14375137769999999</v>
      </c>
      <c r="AF1490" t="s">
        <v>8592</v>
      </c>
      <c r="AG1490" t="s">
        <v>62</v>
      </c>
      <c r="AH1490" t="s">
        <v>8593</v>
      </c>
      <c r="AI1490" s="18">
        <v>0.1837624397</v>
      </c>
      <c r="AJ1490" t="s">
        <v>8594</v>
      </c>
      <c r="AK1490" t="s">
        <v>62</v>
      </c>
      <c r="AL1490" t="s">
        <v>8595</v>
      </c>
      <c r="AM1490" t="s">
        <v>8592</v>
      </c>
      <c r="AN1490" t="s">
        <v>62</v>
      </c>
      <c r="AO1490" t="s">
        <v>8593</v>
      </c>
      <c r="AP1490" s="18">
        <v>0.14375137769999999</v>
      </c>
      <c r="AQ1490" t="s">
        <v>123</v>
      </c>
      <c r="AR1490" t="b">
        <f>ISNUMBER(SEARCH('Consulta Por Puntos Baloto'!$E$5,B1490,1))</f>
        <v>0</v>
      </c>
      <c r="AS1490">
        <f t="shared" si="46"/>
        <v>31</v>
      </c>
      <c r="AT1490" t="str">
        <f t="shared" si="47"/>
        <v>Punto pago</v>
      </c>
    </row>
    <row r="1491" spans="1:46">
      <c r="A1491" t="s">
        <v>8596</v>
      </c>
      <c r="B1491" t="s">
        <v>8597</v>
      </c>
      <c r="C1491" s="18">
        <v>2.0046536962000001</v>
      </c>
      <c r="D1491" t="s">
        <v>2585</v>
      </c>
      <c r="E1491" t="s">
        <v>128</v>
      </c>
      <c r="F1491" t="s">
        <v>2586</v>
      </c>
      <c r="G1491" s="18">
        <v>0.1416026249</v>
      </c>
      <c r="H1491" t="s">
        <v>64</v>
      </c>
      <c r="I1491" t="s">
        <v>130</v>
      </c>
      <c r="J1491" t="s">
        <v>5290</v>
      </c>
      <c r="K1491" s="18">
        <v>1.3986774501999999</v>
      </c>
      <c r="L1491" t="s">
        <v>64</v>
      </c>
      <c r="M1491" t="s">
        <v>130</v>
      </c>
      <c r="N1491" t="s">
        <v>3478</v>
      </c>
      <c r="O1491" s="18">
        <v>1.9072867045999999</v>
      </c>
      <c r="P1491" t="s">
        <v>2746</v>
      </c>
      <c r="Q1491" t="s">
        <v>134</v>
      </c>
      <c r="R1491" t="s">
        <v>2747</v>
      </c>
      <c r="S1491" s="18">
        <v>2.2910880040000001</v>
      </c>
      <c r="T1491" t="s">
        <v>807</v>
      </c>
      <c r="U1491" t="s">
        <v>130</v>
      </c>
      <c r="V1491" t="s">
        <v>808</v>
      </c>
      <c r="W1491" s="18">
        <v>1.6175751010999999</v>
      </c>
      <c r="X1491" t="s">
        <v>2590</v>
      </c>
      <c r="Y1491" t="s">
        <v>130</v>
      </c>
      <c r="Z1491" t="s">
        <v>2591</v>
      </c>
      <c r="AA1491" s="18">
        <v>1.6175751010999999</v>
      </c>
      <c r="AB1491" t="s">
        <v>6560</v>
      </c>
      <c r="AC1491" t="s">
        <v>128</v>
      </c>
      <c r="AD1491" t="s">
        <v>6561</v>
      </c>
      <c r="AE1491" s="18">
        <v>9.3117792800000002E-2</v>
      </c>
      <c r="AF1491" t="s">
        <v>8598</v>
      </c>
      <c r="AG1491" t="s">
        <v>143</v>
      </c>
      <c r="AH1491" t="s">
        <v>8599</v>
      </c>
      <c r="AI1491" s="18">
        <v>1.1091332000000001E-2</v>
      </c>
      <c r="AJ1491" t="s">
        <v>8600</v>
      </c>
      <c r="AK1491" t="s">
        <v>134</v>
      </c>
      <c r="AL1491" t="s">
        <v>8601</v>
      </c>
      <c r="AM1491" t="s">
        <v>8600</v>
      </c>
      <c r="AN1491" t="s">
        <v>134</v>
      </c>
      <c r="AO1491" t="s">
        <v>8601</v>
      </c>
      <c r="AP1491" s="18">
        <v>1.1091332000000001E-2</v>
      </c>
      <c r="AQ1491" t="s">
        <v>123</v>
      </c>
      <c r="AR1491" t="b">
        <f>ISNUMBER(SEARCH('Consulta Por Puntos Baloto'!$E$5,B1491,1))</f>
        <v>0</v>
      </c>
      <c r="AS1491">
        <f t="shared" si="46"/>
        <v>35</v>
      </c>
      <c r="AT1491" t="str">
        <f t="shared" si="47"/>
        <v>Punto red</v>
      </c>
    </row>
    <row r="1492" spans="1:46">
      <c r="A1492" t="s">
        <v>8602</v>
      </c>
      <c r="B1492" t="s">
        <v>8603</v>
      </c>
      <c r="C1492" s="18">
        <v>7.2793904788999999</v>
      </c>
      <c r="D1492" t="s">
        <v>526</v>
      </c>
      <c r="E1492" t="s">
        <v>128</v>
      </c>
      <c r="F1492" t="s">
        <v>527</v>
      </c>
      <c r="G1492" s="18">
        <v>7.1240608699999999E-2</v>
      </c>
      <c r="H1492" t="s">
        <v>64</v>
      </c>
      <c r="I1492" t="s">
        <v>130</v>
      </c>
      <c r="J1492" t="s">
        <v>2286</v>
      </c>
      <c r="K1492" s="18">
        <v>4.9175563579999997</v>
      </c>
      <c r="L1492" t="s">
        <v>64</v>
      </c>
      <c r="M1492" t="s">
        <v>130</v>
      </c>
      <c r="N1492" t="s">
        <v>466</v>
      </c>
      <c r="O1492" s="18">
        <v>1.4744913757</v>
      </c>
      <c r="P1492" t="s">
        <v>606</v>
      </c>
      <c r="Q1492" t="s">
        <v>134</v>
      </c>
      <c r="R1492" t="s">
        <v>607</v>
      </c>
      <c r="S1492" s="18">
        <v>3.9423969131000001</v>
      </c>
      <c r="T1492" t="s">
        <v>515</v>
      </c>
      <c r="U1492" t="s">
        <v>130</v>
      </c>
      <c r="V1492" t="s">
        <v>516</v>
      </c>
      <c r="W1492" s="18">
        <v>5.8989686986000001</v>
      </c>
      <c r="X1492" t="s">
        <v>64</v>
      </c>
      <c r="Y1492" t="s">
        <v>471</v>
      </c>
      <c r="Z1492" t="s">
        <v>472</v>
      </c>
      <c r="AA1492" s="18">
        <v>3.9423969131000001</v>
      </c>
      <c r="AB1492" t="s">
        <v>518</v>
      </c>
      <c r="AC1492" t="s">
        <v>128</v>
      </c>
      <c r="AD1492" t="s">
        <v>519</v>
      </c>
      <c r="AE1492" s="18">
        <v>0.37436853959999999</v>
      </c>
      <c r="AF1492" t="s">
        <v>8604</v>
      </c>
      <c r="AG1492" t="s">
        <v>143</v>
      </c>
      <c r="AH1492" t="s">
        <v>8605</v>
      </c>
      <c r="AI1492" s="18">
        <v>0.18512472599999999</v>
      </c>
      <c r="AJ1492" t="s">
        <v>8606</v>
      </c>
      <c r="AK1492" t="s">
        <v>134</v>
      </c>
      <c r="AL1492" t="s">
        <v>8607</v>
      </c>
      <c r="AM1492" t="s">
        <v>64</v>
      </c>
      <c r="AN1492" t="s">
        <v>130</v>
      </c>
      <c r="AO1492" t="s">
        <v>2286</v>
      </c>
      <c r="AP1492" s="18">
        <v>7.1240608699999999E-2</v>
      </c>
      <c r="AQ1492" t="s">
        <v>123</v>
      </c>
      <c r="AR1492" t="b">
        <f>ISNUMBER(SEARCH('Consulta Por Puntos Baloto'!$E$5,B1492,1))</f>
        <v>0</v>
      </c>
      <c r="AS1492">
        <f t="shared" si="46"/>
        <v>7</v>
      </c>
      <c r="AT1492" t="str">
        <f t="shared" si="47"/>
        <v>Cajero automático</v>
      </c>
    </row>
    <row r="1493" spans="1:46">
      <c r="A1493" t="s">
        <v>8608</v>
      </c>
      <c r="B1493" t="s">
        <v>8609</v>
      </c>
      <c r="C1493" s="18">
        <v>6.1857052568000004</v>
      </c>
      <c r="D1493" t="s">
        <v>508</v>
      </c>
      <c r="E1493" t="s">
        <v>509</v>
      </c>
      <c r="F1493" t="s">
        <v>510</v>
      </c>
      <c r="G1493" s="18">
        <v>1.0180924865000001</v>
      </c>
      <c r="H1493" t="s">
        <v>64</v>
      </c>
      <c r="I1493" t="s">
        <v>130</v>
      </c>
      <c r="J1493" t="s">
        <v>707</v>
      </c>
      <c r="K1493" s="18">
        <v>2.7840726669999998</v>
      </c>
      <c r="L1493" t="s">
        <v>64</v>
      </c>
      <c r="M1493" t="s">
        <v>130</v>
      </c>
      <c r="N1493" t="s">
        <v>512</v>
      </c>
      <c r="O1493" s="18">
        <v>4.3881854187</v>
      </c>
      <c r="P1493" t="s">
        <v>513</v>
      </c>
      <c r="Q1493" t="s">
        <v>509</v>
      </c>
      <c r="R1493" t="s">
        <v>514</v>
      </c>
      <c r="S1493" s="18">
        <v>2.9184430967999999</v>
      </c>
      <c r="T1493" t="s">
        <v>515</v>
      </c>
      <c r="U1493" t="s">
        <v>130</v>
      </c>
      <c r="V1493" t="s">
        <v>516</v>
      </c>
      <c r="W1493" s="18">
        <v>1.2186163695000001</v>
      </c>
      <c r="X1493" t="s">
        <v>64</v>
      </c>
      <c r="Y1493" t="s">
        <v>130</v>
      </c>
      <c r="Z1493" t="s">
        <v>517</v>
      </c>
      <c r="AA1493" s="18">
        <v>2.9184430967999999</v>
      </c>
      <c r="AB1493" t="s">
        <v>518</v>
      </c>
      <c r="AC1493" t="s">
        <v>128</v>
      </c>
      <c r="AD1493" t="s">
        <v>519</v>
      </c>
      <c r="AE1493" s="18">
        <v>7.8177139100000001E-2</v>
      </c>
      <c r="AF1493" t="s">
        <v>1166</v>
      </c>
      <c r="AG1493" t="s">
        <v>143</v>
      </c>
      <c r="AH1493" t="s">
        <v>1167</v>
      </c>
      <c r="AI1493" s="18">
        <v>7.8177139100000001E-2</v>
      </c>
      <c r="AJ1493" t="s">
        <v>1168</v>
      </c>
      <c r="AK1493" t="s">
        <v>134</v>
      </c>
      <c r="AL1493" t="s">
        <v>1169</v>
      </c>
      <c r="AM1493" t="s">
        <v>1166</v>
      </c>
      <c r="AN1493" t="s">
        <v>143</v>
      </c>
      <c r="AO1493" t="s">
        <v>1167</v>
      </c>
      <c r="AP1493" s="18">
        <v>7.8177139100000001E-2</v>
      </c>
      <c r="AQ1493" t="s">
        <v>123</v>
      </c>
      <c r="AR1493" t="b">
        <f>ISNUMBER(SEARCH('Consulta Por Puntos Baloto'!$E$5,B1493,1))</f>
        <v>0</v>
      </c>
      <c r="AS1493">
        <f t="shared" si="46"/>
        <v>31</v>
      </c>
      <c r="AT1493" t="str">
        <f t="shared" si="47"/>
        <v>Punto pago</v>
      </c>
    </row>
    <row r="1494" spans="1:46">
      <c r="A1494" t="s">
        <v>8608</v>
      </c>
      <c r="B1494" t="s">
        <v>8609</v>
      </c>
      <c r="C1494" s="18">
        <v>6.1857052568000004</v>
      </c>
      <c r="D1494" t="s">
        <v>508</v>
      </c>
      <c r="E1494" t="s">
        <v>509</v>
      </c>
      <c r="F1494" t="s">
        <v>510</v>
      </c>
      <c r="G1494" s="18">
        <v>1.0180924865000001</v>
      </c>
      <c r="H1494" t="s">
        <v>64</v>
      </c>
      <c r="I1494" t="s">
        <v>130</v>
      </c>
      <c r="J1494" t="s">
        <v>707</v>
      </c>
      <c r="K1494" s="18">
        <v>2.7840726669999998</v>
      </c>
      <c r="L1494" t="s">
        <v>64</v>
      </c>
      <c r="M1494" t="s">
        <v>130</v>
      </c>
      <c r="N1494" t="s">
        <v>512</v>
      </c>
      <c r="O1494" s="18">
        <v>4.3881854187</v>
      </c>
      <c r="P1494" t="s">
        <v>513</v>
      </c>
      <c r="Q1494" t="s">
        <v>509</v>
      </c>
      <c r="R1494" t="s">
        <v>514</v>
      </c>
      <c r="S1494" s="18">
        <v>2.9184430967999999</v>
      </c>
      <c r="T1494" t="s">
        <v>515</v>
      </c>
      <c r="U1494" t="s">
        <v>130</v>
      </c>
      <c r="V1494" t="s">
        <v>516</v>
      </c>
      <c r="W1494" s="18">
        <v>1.2186163695000001</v>
      </c>
      <c r="X1494" t="s">
        <v>64</v>
      </c>
      <c r="Y1494" t="s">
        <v>130</v>
      </c>
      <c r="Z1494" t="s">
        <v>517</v>
      </c>
      <c r="AA1494" s="18">
        <v>2.9184430967999999</v>
      </c>
      <c r="AB1494" t="s">
        <v>518</v>
      </c>
      <c r="AC1494" t="s">
        <v>128</v>
      </c>
      <c r="AD1494" t="s">
        <v>519</v>
      </c>
      <c r="AE1494" s="18">
        <v>7.8177139100000001E-2</v>
      </c>
      <c r="AF1494" t="s">
        <v>1166</v>
      </c>
      <c r="AG1494" t="s">
        <v>143</v>
      </c>
      <c r="AH1494" t="s">
        <v>1167</v>
      </c>
      <c r="AI1494" s="18">
        <v>7.8177139100000001E-2</v>
      </c>
      <c r="AJ1494" t="s">
        <v>1168</v>
      </c>
      <c r="AK1494" t="s">
        <v>134</v>
      </c>
      <c r="AL1494" t="s">
        <v>1169</v>
      </c>
      <c r="AM1494" t="s">
        <v>1168</v>
      </c>
      <c r="AN1494" t="s">
        <v>134</v>
      </c>
      <c r="AO1494" t="s">
        <v>1169</v>
      </c>
      <c r="AP1494" s="18">
        <v>7.8177139100000001E-2</v>
      </c>
      <c r="AQ1494" t="s">
        <v>123</v>
      </c>
      <c r="AR1494" t="b">
        <f>ISNUMBER(SEARCH('Consulta Por Puntos Baloto'!$E$5,B1494,1))</f>
        <v>0</v>
      </c>
      <c r="AS1494">
        <f t="shared" si="46"/>
        <v>31</v>
      </c>
      <c r="AT1494" t="str">
        <f t="shared" si="47"/>
        <v>Punto pago</v>
      </c>
    </row>
    <row r="1495" spans="1:46">
      <c r="A1495" t="s">
        <v>8610</v>
      </c>
      <c r="B1495" t="s">
        <v>8611</v>
      </c>
      <c r="C1495" s="18">
        <v>6.0148763315</v>
      </c>
      <c r="D1495" t="s">
        <v>508</v>
      </c>
      <c r="E1495" t="s">
        <v>509</v>
      </c>
      <c r="F1495" t="s">
        <v>510</v>
      </c>
      <c r="G1495" s="18">
        <v>0.42560291290000002</v>
      </c>
      <c r="H1495" t="s">
        <v>64</v>
      </c>
      <c r="I1495" t="s">
        <v>130</v>
      </c>
      <c r="J1495" t="s">
        <v>605</v>
      </c>
      <c r="K1495" s="18">
        <v>4.8724747702000002</v>
      </c>
      <c r="L1495" t="s">
        <v>64</v>
      </c>
      <c r="M1495" t="s">
        <v>112</v>
      </c>
      <c r="N1495" t="s">
        <v>721</v>
      </c>
      <c r="O1495" s="18">
        <v>0.56101734619999999</v>
      </c>
      <c r="P1495" t="s">
        <v>606</v>
      </c>
      <c r="Q1495" t="s">
        <v>134</v>
      </c>
      <c r="R1495" t="s">
        <v>607</v>
      </c>
      <c r="S1495" s="18">
        <v>2.5731415074999999</v>
      </c>
      <c r="T1495" t="s">
        <v>515</v>
      </c>
      <c r="U1495" t="s">
        <v>130</v>
      </c>
      <c r="V1495" t="s">
        <v>516</v>
      </c>
      <c r="W1495" s="18">
        <v>6.1329683172999996</v>
      </c>
      <c r="X1495" t="s">
        <v>64</v>
      </c>
      <c r="Y1495" t="s">
        <v>130</v>
      </c>
      <c r="Z1495" t="s">
        <v>532</v>
      </c>
      <c r="AA1495" s="18">
        <v>2.5731415074999999</v>
      </c>
      <c r="AB1495" t="s">
        <v>518</v>
      </c>
      <c r="AC1495" t="s">
        <v>128</v>
      </c>
      <c r="AD1495" t="s">
        <v>519</v>
      </c>
      <c r="AE1495" s="18">
        <v>0.17150612800000001</v>
      </c>
      <c r="AF1495" t="s">
        <v>8612</v>
      </c>
      <c r="AG1495" t="s">
        <v>143</v>
      </c>
      <c r="AH1495" t="s">
        <v>8613</v>
      </c>
      <c r="AI1495" s="18">
        <v>2.0095436500000001E-2</v>
      </c>
      <c r="AJ1495" t="s">
        <v>8614</v>
      </c>
      <c r="AK1495" t="s">
        <v>134</v>
      </c>
      <c r="AL1495" t="s">
        <v>8615</v>
      </c>
      <c r="AM1495" t="s">
        <v>8614</v>
      </c>
      <c r="AN1495" t="s">
        <v>134</v>
      </c>
      <c r="AO1495" t="s">
        <v>8615</v>
      </c>
      <c r="AP1495" s="18">
        <v>2.0095436500000001E-2</v>
      </c>
      <c r="AQ1495" t="s">
        <v>123</v>
      </c>
      <c r="AR1495" t="b">
        <f>ISNUMBER(SEARCH('Consulta Por Puntos Baloto'!$E$5,B1495,1))</f>
        <v>0</v>
      </c>
      <c r="AS1495">
        <f t="shared" si="46"/>
        <v>35</v>
      </c>
      <c r="AT1495" t="str">
        <f t="shared" si="47"/>
        <v>Punto red</v>
      </c>
    </row>
    <row r="1496" spans="1:46">
      <c r="A1496" t="s">
        <v>8616</v>
      </c>
      <c r="B1496" t="s">
        <v>8617</v>
      </c>
      <c r="C1496" s="18">
        <v>16.5524761225</v>
      </c>
      <c r="D1496" t="s">
        <v>4247</v>
      </c>
      <c r="E1496" t="s">
        <v>4248</v>
      </c>
      <c r="F1496" t="s">
        <v>4249</v>
      </c>
      <c r="G1496" s="18">
        <v>15.7757671922</v>
      </c>
      <c r="H1496" t="s">
        <v>64</v>
      </c>
      <c r="I1496" t="s">
        <v>4073</v>
      </c>
      <c r="J1496" t="s">
        <v>4074</v>
      </c>
      <c r="K1496" s="18">
        <v>114.03146989779999</v>
      </c>
      <c r="L1496" t="s">
        <v>64</v>
      </c>
      <c r="M1496" t="s">
        <v>4250</v>
      </c>
      <c r="N1496" t="s">
        <v>4251</v>
      </c>
      <c r="O1496" s="18">
        <v>98.828298991099999</v>
      </c>
      <c r="P1496" t="s">
        <v>4071</v>
      </c>
      <c r="Q1496" t="s">
        <v>4066</v>
      </c>
      <c r="R1496" t="s">
        <v>4072</v>
      </c>
      <c r="S1496" s="18">
        <v>343.82649106029999</v>
      </c>
      <c r="T1496" t="s">
        <v>85</v>
      </c>
      <c r="U1496" t="s">
        <v>86</v>
      </c>
      <c r="V1496" t="s">
        <v>87</v>
      </c>
      <c r="W1496" s="18">
        <v>15.6831726955</v>
      </c>
      <c r="X1496" t="s">
        <v>64</v>
      </c>
      <c r="Y1496" t="s">
        <v>4073</v>
      </c>
      <c r="Z1496" t="s">
        <v>4074</v>
      </c>
      <c r="AA1496" s="18">
        <v>95.390119847799994</v>
      </c>
      <c r="AB1496" t="s">
        <v>4252</v>
      </c>
      <c r="AC1496" t="s">
        <v>4066</v>
      </c>
      <c r="AD1496" t="s">
        <v>4253</v>
      </c>
      <c r="AE1496" s="18">
        <v>3.5521318099999998E-2</v>
      </c>
      <c r="AF1496" t="s">
        <v>8618</v>
      </c>
      <c r="AG1496" t="s">
        <v>8619</v>
      </c>
      <c r="AH1496" t="s">
        <v>8620</v>
      </c>
      <c r="AI1496" s="18">
        <v>0.1003226151</v>
      </c>
      <c r="AJ1496" t="s">
        <v>6430</v>
      </c>
      <c r="AK1496" t="s">
        <v>8619</v>
      </c>
      <c r="AL1496" t="s">
        <v>8621</v>
      </c>
      <c r="AM1496" t="s">
        <v>8618</v>
      </c>
      <c r="AN1496" t="s">
        <v>8619</v>
      </c>
      <c r="AO1496" t="s">
        <v>8620</v>
      </c>
      <c r="AP1496" s="18">
        <v>3.5521318099999998E-2</v>
      </c>
      <c r="AQ1496" t="s">
        <v>123</v>
      </c>
      <c r="AR1496" t="b">
        <f>ISNUMBER(SEARCH('Consulta Por Puntos Baloto'!$E$5,B1496,1))</f>
        <v>0</v>
      </c>
      <c r="AS1496">
        <f t="shared" si="46"/>
        <v>31</v>
      </c>
      <c r="AT1496" t="str">
        <f t="shared" si="47"/>
        <v>Punto pago</v>
      </c>
    </row>
    <row r="1497" spans="1:46">
      <c r="A1497" t="s">
        <v>8622</v>
      </c>
      <c r="B1497" t="s">
        <v>8623</v>
      </c>
      <c r="C1497" s="18">
        <v>17.5239819958</v>
      </c>
      <c r="D1497" t="s">
        <v>5528</v>
      </c>
      <c r="E1497" t="s">
        <v>5529</v>
      </c>
      <c r="F1497" t="s">
        <v>5530</v>
      </c>
      <c r="G1497" s="18">
        <v>91.219928133400003</v>
      </c>
      <c r="H1497" t="s">
        <v>64</v>
      </c>
      <c r="I1497" t="s">
        <v>107</v>
      </c>
      <c r="J1497" t="s">
        <v>108</v>
      </c>
      <c r="K1497" s="18">
        <v>91.219928133400003</v>
      </c>
      <c r="L1497" t="s">
        <v>64</v>
      </c>
      <c r="M1497" t="s">
        <v>107</v>
      </c>
      <c r="N1497" t="s">
        <v>108</v>
      </c>
      <c r="O1497" s="18">
        <v>54.425771808500002</v>
      </c>
      <c r="P1497" t="s">
        <v>4733</v>
      </c>
      <c r="Q1497" t="s">
        <v>4734</v>
      </c>
      <c r="R1497" t="s">
        <v>4735</v>
      </c>
      <c r="S1497" s="18">
        <v>150.01944843269999</v>
      </c>
      <c r="T1497" t="s">
        <v>253</v>
      </c>
      <c r="U1497" t="s">
        <v>65</v>
      </c>
      <c r="V1497" t="s">
        <v>254</v>
      </c>
      <c r="W1497" s="18">
        <v>148.96645879830001</v>
      </c>
      <c r="X1497" t="s">
        <v>276</v>
      </c>
      <c r="Y1497" t="s">
        <v>65</v>
      </c>
      <c r="Z1497" t="s">
        <v>277</v>
      </c>
      <c r="AA1497" s="18">
        <v>91.783142472099996</v>
      </c>
      <c r="AB1497" t="s">
        <v>115</v>
      </c>
      <c r="AC1497" t="s">
        <v>103</v>
      </c>
      <c r="AD1497" t="s">
        <v>116</v>
      </c>
      <c r="AE1497" s="18">
        <v>2.1768630399999999E-2</v>
      </c>
      <c r="AF1497" t="s">
        <v>8624</v>
      </c>
      <c r="AG1497" t="s">
        <v>8625</v>
      </c>
      <c r="AH1497" t="s">
        <v>8626</v>
      </c>
      <c r="AI1497" s="18">
        <v>3.2483220100000001E-2</v>
      </c>
      <c r="AJ1497" t="s">
        <v>8627</v>
      </c>
      <c r="AK1497" t="s">
        <v>8625</v>
      </c>
      <c r="AL1497" t="s">
        <v>8628</v>
      </c>
      <c r="AM1497" t="s">
        <v>8624</v>
      </c>
      <c r="AN1497" t="s">
        <v>8625</v>
      </c>
      <c r="AO1497" t="s">
        <v>8626</v>
      </c>
      <c r="AP1497" s="18">
        <v>2.1768630399999999E-2</v>
      </c>
      <c r="AQ1497" t="s">
        <v>123</v>
      </c>
      <c r="AR1497" t="b">
        <f>ISNUMBER(SEARCH('Consulta Por Puntos Baloto'!$E$5,B1497,1))</f>
        <v>0</v>
      </c>
      <c r="AS1497">
        <f t="shared" si="46"/>
        <v>31</v>
      </c>
      <c r="AT1497" t="str">
        <f t="shared" si="47"/>
        <v>Punto pago</v>
      </c>
    </row>
    <row r="1498" spans="1:46">
      <c r="A1498" t="s">
        <v>8629</v>
      </c>
      <c r="B1498" t="s">
        <v>8630</v>
      </c>
      <c r="C1498" s="18">
        <v>1.2236100066</v>
      </c>
      <c r="D1498" t="s">
        <v>437</v>
      </c>
      <c r="E1498" t="s">
        <v>128</v>
      </c>
      <c r="F1498" t="s">
        <v>438</v>
      </c>
      <c r="G1498" s="18">
        <v>0.60901140129999998</v>
      </c>
      <c r="H1498" t="s">
        <v>64</v>
      </c>
      <c r="I1498" t="s">
        <v>130</v>
      </c>
      <c r="J1498" t="s">
        <v>439</v>
      </c>
      <c r="K1498" s="18">
        <v>1.2605227429000001</v>
      </c>
      <c r="L1498" t="s">
        <v>567</v>
      </c>
      <c r="M1498" t="s">
        <v>130</v>
      </c>
      <c r="N1498" t="s">
        <v>568</v>
      </c>
      <c r="O1498" s="18">
        <v>1.0837125032999999</v>
      </c>
      <c r="P1498" t="s">
        <v>441</v>
      </c>
      <c r="Q1498" t="s">
        <v>134</v>
      </c>
      <c r="R1498" t="s">
        <v>442</v>
      </c>
      <c r="S1498" s="18">
        <v>2.8198527899000001</v>
      </c>
      <c r="T1498" t="s">
        <v>136</v>
      </c>
      <c r="U1498" t="s">
        <v>130</v>
      </c>
      <c r="V1498" t="s">
        <v>137</v>
      </c>
      <c r="W1498" s="18">
        <v>1.2525812109000001</v>
      </c>
      <c r="X1498" t="s">
        <v>64</v>
      </c>
      <c r="Y1498" t="s">
        <v>130</v>
      </c>
      <c r="Z1498" t="s">
        <v>209</v>
      </c>
      <c r="AA1498" s="18">
        <v>0.83246885780000002</v>
      </c>
      <c r="AB1498" s="19" t="s">
        <v>443</v>
      </c>
      <c r="AC1498" t="s">
        <v>128</v>
      </c>
      <c r="AD1498" t="s">
        <v>444</v>
      </c>
      <c r="AE1498" s="18">
        <v>0.37022815380000001</v>
      </c>
      <c r="AF1498" t="s">
        <v>951</v>
      </c>
      <c r="AG1498" t="s">
        <v>143</v>
      </c>
      <c r="AH1498" t="s">
        <v>952</v>
      </c>
      <c r="AI1498" s="18">
        <v>0.26654555810000002</v>
      </c>
      <c r="AJ1498" t="s">
        <v>2692</v>
      </c>
      <c r="AK1498" t="s">
        <v>134</v>
      </c>
      <c r="AL1498" t="s">
        <v>3648</v>
      </c>
      <c r="AM1498" t="s">
        <v>2692</v>
      </c>
      <c r="AN1498" t="s">
        <v>134</v>
      </c>
      <c r="AO1498" t="s">
        <v>3648</v>
      </c>
      <c r="AP1498" s="18">
        <v>0.26654555810000002</v>
      </c>
      <c r="AQ1498" t="s">
        <v>123</v>
      </c>
      <c r="AR1498" t="b">
        <f>ISNUMBER(SEARCH('Consulta Por Puntos Baloto'!$E$5,B1498,1))</f>
        <v>0</v>
      </c>
      <c r="AS1498">
        <f t="shared" si="46"/>
        <v>35</v>
      </c>
      <c r="AT1498" t="str">
        <f t="shared" si="47"/>
        <v>Punto red</v>
      </c>
    </row>
    <row r="1499" spans="1:46">
      <c r="A1499" t="s">
        <v>8631</v>
      </c>
      <c r="B1499" t="s">
        <v>8632</v>
      </c>
      <c r="C1499" s="18">
        <v>2.2083287212</v>
      </c>
      <c r="D1499" t="s">
        <v>686</v>
      </c>
      <c r="E1499" t="s">
        <v>128</v>
      </c>
      <c r="F1499" t="s">
        <v>687</v>
      </c>
      <c r="G1499" s="18">
        <v>0.82859894590000005</v>
      </c>
      <c r="H1499" t="s">
        <v>64</v>
      </c>
      <c r="I1499" t="s">
        <v>130</v>
      </c>
      <c r="J1499" t="s">
        <v>5096</v>
      </c>
      <c r="K1499" s="18">
        <v>0.82853117929999998</v>
      </c>
      <c r="L1499" t="s">
        <v>64</v>
      </c>
      <c r="M1499" t="s">
        <v>130</v>
      </c>
      <c r="N1499" t="s">
        <v>5096</v>
      </c>
      <c r="O1499" s="18">
        <v>1.0262632997000001</v>
      </c>
      <c r="P1499" t="s">
        <v>743</v>
      </c>
      <c r="Q1499" t="s">
        <v>134</v>
      </c>
      <c r="R1499" t="s">
        <v>744</v>
      </c>
      <c r="S1499" s="18">
        <v>2.6193446905000002</v>
      </c>
      <c r="T1499" t="s">
        <v>496</v>
      </c>
      <c r="U1499" t="s">
        <v>130</v>
      </c>
      <c r="V1499" t="s">
        <v>497</v>
      </c>
      <c r="W1499" s="18">
        <v>0.97944209049999997</v>
      </c>
      <c r="X1499" t="s">
        <v>745</v>
      </c>
      <c r="Y1499" t="s">
        <v>130</v>
      </c>
      <c r="Z1499" t="s">
        <v>746</v>
      </c>
      <c r="AA1499" s="18">
        <v>0.97944209049999997</v>
      </c>
      <c r="AB1499" t="s">
        <v>2106</v>
      </c>
      <c r="AC1499" t="s">
        <v>128</v>
      </c>
      <c r="AD1499" t="s">
        <v>2107</v>
      </c>
      <c r="AE1499" s="18">
        <v>0.57669983270000003</v>
      </c>
      <c r="AF1499" t="s">
        <v>7693</v>
      </c>
      <c r="AG1499" t="s">
        <v>143</v>
      </c>
      <c r="AH1499" t="s">
        <v>7694</v>
      </c>
      <c r="AI1499" s="18">
        <v>0</v>
      </c>
      <c r="AJ1499" t="s">
        <v>8633</v>
      </c>
      <c r="AK1499" t="s">
        <v>134</v>
      </c>
      <c r="AL1499" t="s">
        <v>8634</v>
      </c>
      <c r="AM1499" t="s">
        <v>8633</v>
      </c>
      <c r="AN1499" t="s">
        <v>134</v>
      </c>
      <c r="AO1499" t="s">
        <v>8634</v>
      </c>
      <c r="AP1499" s="18">
        <v>0</v>
      </c>
      <c r="AQ1499" t="s">
        <v>123</v>
      </c>
      <c r="AR1499" t="b">
        <f>ISNUMBER(SEARCH('Consulta Por Puntos Baloto'!$E$5,B1499,1))</f>
        <v>0</v>
      </c>
      <c r="AS1499">
        <f t="shared" si="46"/>
        <v>35</v>
      </c>
      <c r="AT1499" t="str">
        <f t="shared" si="47"/>
        <v>Punto red</v>
      </c>
    </row>
    <row r="1500" spans="1:46">
      <c r="A1500" t="s">
        <v>8635</v>
      </c>
      <c r="B1500" t="s">
        <v>8636</v>
      </c>
      <c r="C1500" s="18">
        <v>1.5015336611000001</v>
      </c>
      <c r="D1500" t="s">
        <v>1689</v>
      </c>
      <c r="E1500" t="s">
        <v>1690</v>
      </c>
      <c r="F1500" t="s">
        <v>1691</v>
      </c>
      <c r="G1500" s="18">
        <v>1.5649873248999999</v>
      </c>
      <c r="H1500" t="s">
        <v>1694</v>
      </c>
      <c r="I1500" t="s">
        <v>114</v>
      </c>
      <c r="J1500" t="s">
        <v>6022</v>
      </c>
      <c r="K1500" s="18">
        <v>67.658634915299999</v>
      </c>
      <c r="L1500" t="s">
        <v>64</v>
      </c>
      <c r="M1500" t="s">
        <v>130</v>
      </c>
      <c r="N1500" t="s">
        <v>132</v>
      </c>
      <c r="O1500" s="18">
        <v>67.574385769000003</v>
      </c>
      <c r="P1500" t="s">
        <v>133</v>
      </c>
      <c r="Q1500" t="s">
        <v>134</v>
      </c>
      <c r="R1500" t="s">
        <v>135</v>
      </c>
      <c r="S1500" s="18">
        <v>68.439392510800005</v>
      </c>
      <c r="T1500" t="s">
        <v>136</v>
      </c>
      <c r="U1500" t="s">
        <v>130</v>
      </c>
      <c r="V1500" t="s">
        <v>137</v>
      </c>
      <c r="W1500" s="18">
        <v>2.3308458972000001</v>
      </c>
      <c r="X1500" t="s">
        <v>64</v>
      </c>
      <c r="Y1500" t="s">
        <v>114</v>
      </c>
      <c r="Z1500" t="s">
        <v>1693</v>
      </c>
      <c r="AA1500" s="18">
        <v>1.5680110977999999</v>
      </c>
      <c r="AB1500" t="s">
        <v>1694</v>
      </c>
      <c r="AC1500" t="s">
        <v>1690</v>
      </c>
      <c r="AD1500" t="s">
        <v>1695</v>
      </c>
      <c r="AE1500" s="18">
        <v>0.17912423820000001</v>
      </c>
      <c r="AF1500" t="s">
        <v>8637</v>
      </c>
      <c r="AG1500" t="s">
        <v>1690</v>
      </c>
      <c r="AH1500" t="s">
        <v>8638</v>
      </c>
      <c r="AI1500" s="18">
        <v>0.1025432525</v>
      </c>
      <c r="AJ1500" t="s">
        <v>8639</v>
      </c>
      <c r="AK1500" t="s">
        <v>1690</v>
      </c>
      <c r="AL1500" t="s">
        <v>8640</v>
      </c>
      <c r="AM1500" t="s">
        <v>8639</v>
      </c>
      <c r="AN1500" t="s">
        <v>1690</v>
      </c>
      <c r="AO1500" t="s">
        <v>8640</v>
      </c>
      <c r="AP1500" s="18">
        <v>0.1025432525</v>
      </c>
      <c r="AQ1500" t="s">
        <v>123</v>
      </c>
      <c r="AR1500" t="b">
        <f>ISNUMBER(SEARCH('Consulta Por Puntos Baloto'!$E$5,B1500,1))</f>
        <v>0</v>
      </c>
      <c r="AS1500">
        <f t="shared" si="46"/>
        <v>35</v>
      </c>
      <c r="AT1500" t="str">
        <f t="shared" si="47"/>
        <v>Punto red</v>
      </c>
    </row>
    <row r="1501" spans="1:46">
      <c r="A1501" t="s">
        <v>8641</v>
      </c>
      <c r="B1501" t="s">
        <v>8642</v>
      </c>
      <c r="C1501" s="18">
        <v>1.3573901604</v>
      </c>
      <c r="D1501" t="s">
        <v>463</v>
      </c>
      <c r="E1501" t="s">
        <v>128</v>
      </c>
      <c r="F1501" t="s">
        <v>464</v>
      </c>
      <c r="G1501" s="18">
        <v>0.47675363859999997</v>
      </c>
      <c r="H1501" t="s">
        <v>6909</v>
      </c>
      <c r="I1501" t="s">
        <v>130</v>
      </c>
      <c r="J1501" t="s">
        <v>6910</v>
      </c>
      <c r="K1501" s="18">
        <v>0.52480809530000005</v>
      </c>
      <c r="L1501" t="s">
        <v>64</v>
      </c>
      <c r="M1501" t="s">
        <v>130</v>
      </c>
      <c r="N1501" t="s">
        <v>742</v>
      </c>
      <c r="O1501" s="18">
        <v>1.2177622657</v>
      </c>
      <c r="P1501" t="s">
        <v>743</v>
      </c>
      <c r="Q1501" t="s">
        <v>134</v>
      </c>
      <c r="R1501" t="s">
        <v>744</v>
      </c>
      <c r="S1501" s="18">
        <v>2.6389032934999999</v>
      </c>
      <c r="T1501" t="s">
        <v>496</v>
      </c>
      <c r="U1501" t="s">
        <v>130</v>
      </c>
      <c r="V1501" t="s">
        <v>497</v>
      </c>
      <c r="W1501" s="18">
        <v>1.1308709205</v>
      </c>
      <c r="X1501" t="s">
        <v>745</v>
      </c>
      <c r="Y1501" t="s">
        <v>130</v>
      </c>
      <c r="Z1501" t="s">
        <v>746</v>
      </c>
      <c r="AA1501" s="18">
        <v>0.48829585460000002</v>
      </c>
      <c r="AB1501" t="s">
        <v>747</v>
      </c>
      <c r="AC1501" t="s">
        <v>128</v>
      </c>
      <c r="AD1501" t="s">
        <v>748</v>
      </c>
      <c r="AE1501" s="18">
        <v>9.19462801E-2</v>
      </c>
      <c r="AF1501" t="s">
        <v>8643</v>
      </c>
      <c r="AG1501" t="s">
        <v>143</v>
      </c>
      <c r="AH1501" t="s">
        <v>8644</v>
      </c>
      <c r="AI1501" s="18">
        <v>0.30267519780000002</v>
      </c>
      <c r="AJ1501" t="s">
        <v>8340</v>
      </c>
      <c r="AK1501" t="s">
        <v>134</v>
      </c>
      <c r="AL1501" t="s">
        <v>8341</v>
      </c>
      <c r="AM1501" t="s">
        <v>8643</v>
      </c>
      <c r="AN1501" t="s">
        <v>143</v>
      </c>
      <c r="AO1501" t="s">
        <v>8644</v>
      </c>
      <c r="AP1501" s="18">
        <v>9.19462801E-2</v>
      </c>
      <c r="AQ1501" t="s">
        <v>123</v>
      </c>
      <c r="AR1501" t="b">
        <f>ISNUMBER(SEARCH('Consulta Por Puntos Baloto'!$E$5,B1501,1))</f>
        <v>0</v>
      </c>
      <c r="AS1501">
        <f t="shared" si="46"/>
        <v>31</v>
      </c>
      <c r="AT1501" t="str">
        <f t="shared" si="47"/>
        <v>Punto pago</v>
      </c>
    </row>
    <row r="1502" spans="1:46">
      <c r="A1502" t="s">
        <v>8645</v>
      </c>
      <c r="B1502" t="s">
        <v>8646</v>
      </c>
      <c r="C1502" s="18">
        <v>2.7219929020000002</v>
      </c>
      <c r="D1502" t="s">
        <v>1083</v>
      </c>
      <c r="E1502" t="s">
        <v>128</v>
      </c>
      <c r="F1502" t="s">
        <v>1084</v>
      </c>
      <c r="G1502" s="18">
        <v>0.42016005379999999</v>
      </c>
      <c r="H1502" t="s">
        <v>64</v>
      </c>
      <c r="I1502" t="s">
        <v>130</v>
      </c>
      <c r="J1502" t="s">
        <v>1085</v>
      </c>
      <c r="K1502" s="18">
        <v>0.42986894009999999</v>
      </c>
      <c r="L1502" t="s">
        <v>64</v>
      </c>
      <c r="M1502" t="s">
        <v>130</v>
      </c>
      <c r="N1502" t="s">
        <v>1085</v>
      </c>
      <c r="O1502" s="18">
        <v>1.1948999714999999</v>
      </c>
      <c r="P1502" t="s">
        <v>699</v>
      </c>
      <c r="Q1502" t="s">
        <v>134</v>
      </c>
      <c r="R1502" t="s">
        <v>700</v>
      </c>
      <c r="S1502" s="18">
        <v>3.5554745804999999</v>
      </c>
      <c r="T1502" t="s">
        <v>1086</v>
      </c>
      <c r="U1502" t="s">
        <v>130</v>
      </c>
      <c r="V1502" t="s">
        <v>1087</v>
      </c>
      <c r="W1502" s="18">
        <v>1.9779353351</v>
      </c>
      <c r="X1502" t="s">
        <v>64</v>
      </c>
      <c r="Y1502" t="s">
        <v>130</v>
      </c>
      <c r="Z1502" t="s">
        <v>1101</v>
      </c>
      <c r="AA1502" s="18">
        <v>0.86755873110000004</v>
      </c>
      <c r="AB1502" s="19" t="s">
        <v>1102</v>
      </c>
      <c r="AC1502" t="s">
        <v>128</v>
      </c>
      <c r="AD1502" t="s">
        <v>1103</v>
      </c>
      <c r="AE1502" s="18">
        <v>1.0615800432</v>
      </c>
      <c r="AF1502" t="s">
        <v>1088</v>
      </c>
      <c r="AG1502" t="s">
        <v>143</v>
      </c>
      <c r="AH1502" t="s">
        <v>1089</v>
      </c>
      <c r="AI1502" s="18">
        <v>0.27834679140000002</v>
      </c>
      <c r="AJ1502" t="s">
        <v>1090</v>
      </c>
      <c r="AK1502" t="s">
        <v>134</v>
      </c>
      <c r="AL1502" t="s">
        <v>1091</v>
      </c>
      <c r="AM1502" t="s">
        <v>1090</v>
      </c>
      <c r="AN1502" t="s">
        <v>134</v>
      </c>
      <c r="AO1502" t="s">
        <v>1091</v>
      </c>
      <c r="AP1502" s="18">
        <v>0.27834679140000002</v>
      </c>
      <c r="AQ1502" t="s">
        <v>123</v>
      </c>
      <c r="AR1502" t="b">
        <f>ISNUMBER(SEARCH('Consulta Por Puntos Baloto'!$E$5,B1502,1))</f>
        <v>0</v>
      </c>
      <c r="AS1502">
        <f t="shared" si="46"/>
        <v>35</v>
      </c>
      <c r="AT1502" t="str">
        <f t="shared" si="47"/>
        <v>Punto red</v>
      </c>
    </row>
    <row r="1503" spans="1:46">
      <c r="A1503" t="s">
        <v>8647</v>
      </c>
      <c r="B1503" t="s">
        <v>8648</v>
      </c>
      <c r="C1503" s="18">
        <v>2.8665336270999999</v>
      </c>
      <c r="D1503" t="s">
        <v>169</v>
      </c>
      <c r="E1503" t="s">
        <v>128</v>
      </c>
      <c r="F1503" t="s">
        <v>170</v>
      </c>
      <c r="G1503" s="18">
        <v>0.50535633589999995</v>
      </c>
      <c r="H1503" t="s">
        <v>64</v>
      </c>
      <c r="I1503" t="s">
        <v>130</v>
      </c>
      <c r="J1503" t="s">
        <v>803</v>
      </c>
      <c r="K1503" s="18">
        <v>1.9838759265999999</v>
      </c>
      <c r="L1503" t="s">
        <v>64</v>
      </c>
      <c r="M1503" t="s">
        <v>130</v>
      </c>
      <c r="N1503" t="s">
        <v>804</v>
      </c>
      <c r="O1503" s="18">
        <v>1.2568964010000001</v>
      </c>
      <c r="P1503" t="s">
        <v>805</v>
      </c>
      <c r="Q1503" t="s">
        <v>134</v>
      </c>
      <c r="R1503" t="s">
        <v>806</v>
      </c>
      <c r="S1503" s="18">
        <v>3.1286384617</v>
      </c>
      <c r="T1503" t="s">
        <v>807</v>
      </c>
      <c r="U1503" t="s">
        <v>130</v>
      </c>
      <c r="V1503" t="s">
        <v>808</v>
      </c>
      <c r="W1503" s="18">
        <v>1.1286973947000001</v>
      </c>
      <c r="X1503" t="s">
        <v>64</v>
      </c>
      <c r="Y1503" t="s">
        <v>130</v>
      </c>
      <c r="Z1503" t="s">
        <v>809</v>
      </c>
      <c r="AA1503" s="18">
        <v>0.77544497859999995</v>
      </c>
      <c r="AB1503" t="s">
        <v>810</v>
      </c>
      <c r="AC1503" t="s">
        <v>128</v>
      </c>
      <c r="AD1503" t="s">
        <v>811</v>
      </c>
      <c r="AE1503" s="18">
        <v>0.46962474320000003</v>
      </c>
      <c r="AF1503" t="s">
        <v>812</v>
      </c>
      <c r="AG1503" t="s">
        <v>143</v>
      </c>
      <c r="AH1503" t="s">
        <v>813</v>
      </c>
      <c r="AI1503" s="18">
        <v>0.3460594877</v>
      </c>
      <c r="AJ1503" t="s">
        <v>814</v>
      </c>
      <c r="AK1503" t="s">
        <v>134</v>
      </c>
      <c r="AL1503" t="s">
        <v>815</v>
      </c>
      <c r="AM1503" t="s">
        <v>814</v>
      </c>
      <c r="AN1503" t="s">
        <v>134</v>
      </c>
      <c r="AO1503" t="s">
        <v>815</v>
      </c>
      <c r="AP1503" s="18">
        <v>0.3460594877</v>
      </c>
      <c r="AQ1503" t="s">
        <v>123</v>
      </c>
      <c r="AR1503" t="b">
        <f>ISNUMBER(SEARCH('Consulta Por Puntos Baloto'!$E$5,B1503,1))</f>
        <v>0</v>
      </c>
      <c r="AS1503">
        <f t="shared" si="46"/>
        <v>35</v>
      </c>
      <c r="AT1503" t="str">
        <f t="shared" si="47"/>
        <v>Punto red</v>
      </c>
    </row>
    <row r="1504" spans="1:46">
      <c r="A1504" t="s">
        <v>8649</v>
      </c>
      <c r="B1504" t="s">
        <v>8650</v>
      </c>
      <c r="C1504" s="18">
        <v>3.0592117155</v>
      </c>
      <c r="D1504" t="s">
        <v>169</v>
      </c>
      <c r="E1504" t="s">
        <v>128</v>
      </c>
      <c r="F1504" t="s">
        <v>170</v>
      </c>
      <c r="G1504" s="18">
        <v>0.79884903039999999</v>
      </c>
      <c r="H1504" t="s">
        <v>64</v>
      </c>
      <c r="I1504" t="s">
        <v>130</v>
      </c>
      <c r="J1504" t="s">
        <v>7997</v>
      </c>
      <c r="K1504" s="18">
        <v>1.9037752378999999</v>
      </c>
      <c r="L1504" t="s">
        <v>64</v>
      </c>
      <c r="M1504" t="s">
        <v>130</v>
      </c>
      <c r="N1504" t="s">
        <v>804</v>
      </c>
      <c r="O1504" s="18">
        <v>0.80957145109999995</v>
      </c>
      <c r="P1504" t="s">
        <v>805</v>
      </c>
      <c r="Q1504" t="s">
        <v>134</v>
      </c>
      <c r="R1504" t="s">
        <v>806</v>
      </c>
      <c r="S1504" s="18">
        <v>3.3063085902</v>
      </c>
      <c r="T1504" t="s">
        <v>807</v>
      </c>
      <c r="U1504" t="s">
        <v>130</v>
      </c>
      <c r="V1504" t="s">
        <v>808</v>
      </c>
      <c r="W1504" s="18">
        <v>0.76836648210000003</v>
      </c>
      <c r="X1504" t="s">
        <v>2720</v>
      </c>
      <c r="Y1504" t="s">
        <v>130</v>
      </c>
      <c r="Z1504" t="s">
        <v>2721</v>
      </c>
      <c r="AA1504" s="18">
        <v>0.80957145109999995</v>
      </c>
      <c r="AB1504" t="s">
        <v>2722</v>
      </c>
      <c r="AC1504" t="s">
        <v>128</v>
      </c>
      <c r="AD1504" t="s">
        <v>2723</v>
      </c>
      <c r="AE1504" s="18">
        <v>0.12501092499999999</v>
      </c>
      <c r="AF1504" t="s">
        <v>812</v>
      </c>
      <c r="AG1504" t="s">
        <v>143</v>
      </c>
      <c r="AH1504" t="s">
        <v>813</v>
      </c>
      <c r="AI1504" s="18">
        <v>0.12348656299999999</v>
      </c>
      <c r="AJ1504" t="s">
        <v>814</v>
      </c>
      <c r="AK1504" t="s">
        <v>134</v>
      </c>
      <c r="AL1504" t="s">
        <v>815</v>
      </c>
      <c r="AM1504" t="s">
        <v>814</v>
      </c>
      <c r="AN1504" t="s">
        <v>134</v>
      </c>
      <c r="AO1504" t="s">
        <v>815</v>
      </c>
      <c r="AP1504" s="18">
        <v>0.12348656299999999</v>
      </c>
      <c r="AQ1504" t="s">
        <v>123</v>
      </c>
      <c r="AR1504" t="b">
        <f>ISNUMBER(SEARCH('Consulta Por Puntos Baloto'!$E$5,B1504,1))</f>
        <v>0</v>
      </c>
      <c r="AS1504">
        <f t="shared" si="46"/>
        <v>35</v>
      </c>
      <c r="AT1504" t="str">
        <f t="shared" si="47"/>
        <v>Punto red</v>
      </c>
    </row>
    <row r="1505" spans="1:46">
      <c r="A1505" t="s">
        <v>8651</v>
      </c>
      <c r="B1505" t="s">
        <v>8652</v>
      </c>
      <c r="C1505" s="18">
        <v>2.6423859206000002</v>
      </c>
      <c r="D1505" t="s">
        <v>4580</v>
      </c>
      <c r="E1505" t="s">
        <v>83</v>
      </c>
      <c r="F1505" t="s">
        <v>4581</v>
      </c>
      <c r="G1505" s="18">
        <v>0.88467589030000005</v>
      </c>
      <c r="H1505" t="s">
        <v>356</v>
      </c>
      <c r="I1505" t="s">
        <v>86</v>
      </c>
      <c r="J1505" t="s">
        <v>357</v>
      </c>
      <c r="K1505" s="18">
        <v>2.4254111885</v>
      </c>
      <c r="L1505" t="s">
        <v>64</v>
      </c>
      <c r="M1505" t="s">
        <v>86</v>
      </c>
      <c r="N1505" t="s">
        <v>358</v>
      </c>
      <c r="O1505" s="18">
        <v>2.4640930371</v>
      </c>
      <c r="P1505" t="s">
        <v>359</v>
      </c>
      <c r="Q1505" t="s">
        <v>83</v>
      </c>
      <c r="R1505" t="s">
        <v>360</v>
      </c>
      <c r="S1505" s="18">
        <v>3.8003986170999999</v>
      </c>
      <c r="T1505" t="s">
        <v>85</v>
      </c>
      <c r="U1505" t="s">
        <v>86</v>
      </c>
      <c r="V1505" t="s">
        <v>87</v>
      </c>
      <c r="W1505" s="18">
        <v>0.92288487330000002</v>
      </c>
      <c r="X1505" t="s">
        <v>64</v>
      </c>
      <c r="Y1505" t="s">
        <v>86</v>
      </c>
      <c r="Z1505" t="s">
        <v>299</v>
      </c>
      <c r="AA1505" s="18">
        <v>0.95681817810000003</v>
      </c>
      <c r="AB1505" s="19" t="s">
        <v>361</v>
      </c>
      <c r="AC1505" t="s">
        <v>83</v>
      </c>
      <c r="AD1505" s="19" t="s">
        <v>362</v>
      </c>
      <c r="AE1505" s="18">
        <v>0.15601702849999999</v>
      </c>
      <c r="AF1505" t="s">
        <v>8653</v>
      </c>
      <c r="AG1505" t="s">
        <v>83</v>
      </c>
      <c r="AH1505" t="s">
        <v>8654</v>
      </c>
      <c r="AI1505" s="18">
        <v>9.1990970399999997E-2</v>
      </c>
      <c r="AJ1505" t="s">
        <v>5092</v>
      </c>
      <c r="AK1505" t="s">
        <v>83</v>
      </c>
      <c r="AL1505" t="s">
        <v>5093</v>
      </c>
      <c r="AM1505" t="s">
        <v>5092</v>
      </c>
      <c r="AN1505" t="s">
        <v>83</v>
      </c>
      <c r="AO1505" t="s">
        <v>5093</v>
      </c>
      <c r="AP1505" s="18">
        <v>9.1990970399999997E-2</v>
      </c>
      <c r="AQ1505" t="e">
        <v>#N/A</v>
      </c>
      <c r="AR1505" t="b">
        <f>ISNUMBER(SEARCH('Consulta Por Puntos Baloto'!$E$5,B1505,1))</f>
        <v>0</v>
      </c>
      <c r="AS1505">
        <f t="shared" si="46"/>
        <v>35</v>
      </c>
      <c r="AT1505" t="str">
        <f t="shared" si="47"/>
        <v>Punto red</v>
      </c>
    </row>
    <row r="1506" spans="1:46">
      <c r="A1506" t="s">
        <v>8655</v>
      </c>
      <c r="B1506" t="s">
        <v>8656</v>
      </c>
      <c r="C1506" s="18">
        <v>3.4036141118000001</v>
      </c>
      <c r="D1506" t="s">
        <v>584</v>
      </c>
      <c r="E1506" t="s">
        <v>128</v>
      </c>
      <c r="F1506" t="s">
        <v>585</v>
      </c>
      <c r="G1506" s="18">
        <v>0.52993140920000004</v>
      </c>
      <c r="H1506" t="s">
        <v>64</v>
      </c>
      <c r="I1506" t="s">
        <v>130</v>
      </c>
      <c r="J1506" t="s">
        <v>1003</v>
      </c>
      <c r="K1506" s="18">
        <v>0.58937221829999997</v>
      </c>
      <c r="L1506" t="s">
        <v>64</v>
      </c>
      <c r="M1506" t="s">
        <v>130</v>
      </c>
      <c r="N1506" t="s">
        <v>636</v>
      </c>
      <c r="O1506" s="18">
        <v>0.73630693690000004</v>
      </c>
      <c r="P1506" t="s">
        <v>699</v>
      </c>
      <c r="Q1506" t="s">
        <v>134</v>
      </c>
      <c r="R1506" t="s">
        <v>700</v>
      </c>
      <c r="S1506" s="18">
        <v>4.0694508897999997</v>
      </c>
      <c r="T1506" t="s">
        <v>469</v>
      </c>
      <c r="U1506" t="s">
        <v>130</v>
      </c>
      <c r="V1506" t="s">
        <v>470</v>
      </c>
      <c r="W1506" s="18">
        <v>1.2277622059</v>
      </c>
      <c r="X1506" t="s">
        <v>64</v>
      </c>
      <c r="Y1506" t="s">
        <v>130</v>
      </c>
      <c r="Z1506" t="s">
        <v>590</v>
      </c>
      <c r="AA1506" s="18">
        <v>0.6614468697</v>
      </c>
      <c r="AB1506" t="s">
        <v>691</v>
      </c>
      <c r="AC1506" t="s">
        <v>128</v>
      </c>
      <c r="AD1506" t="s">
        <v>692</v>
      </c>
      <c r="AE1506" s="18">
        <v>0.4101219639</v>
      </c>
      <c r="AF1506" t="s">
        <v>8657</v>
      </c>
      <c r="AG1506" t="s">
        <v>143</v>
      </c>
      <c r="AH1506" t="s">
        <v>8658</v>
      </c>
      <c r="AI1506" s="18">
        <v>0.2840604377</v>
      </c>
      <c r="AJ1506" t="s">
        <v>8659</v>
      </c>
      <c r="AK1506" t="s">
        <v>134</v>
      </c>
      <c r="AL1506" t="s">
        <v>8660</v>
      </c>
      <c r="AM1506" t="s">
        <v>8659</v>
      </c>
      <c r="AN1506" t="s">
        <v>134</v>
      </c>
      <c r="AO1506" t="s">
        <v>8660</v>
      </c>
      <c r="AP1506" s="18">
        <v>0.2840604377</v>
      </c>
      <c r="AQ1506" t="s">
        <v>123</v>
      </c>
      <c r="AR1506" t="b">
        <f>ISNUMBER(SEARCH('Consulta Por Puntos Baloto'!$E$5,B1506,1))</f>
        <v>0</v>
      </c>
      <c r="AS1506">
        <f t="shared" si="46"/>
        <v>35</v>
      </c>
      <c r="AT1506" t="str">
        <f t="shared" si="47"/>
        <v>Punto red</v>
      </c>
    </row>
    <row r="1507" spans="1:46">
      <c r="A1507" t="s">
        <v>8661</v>
      </c>
      <c r="B1507" t="s">
        <v>8662</v>
      </c>
      <c r="C1507" s="18">
        <v>16.862492016299999</v>
      </c>
      <c r="D1507" t="s">
        <v>4512</v>
      </c>
      <c r="E1507" t="s">
        <v>297</v>
      </c>
      <c r="F1507" t="s">
        <v>4513</v>
      </c>
      <c r="G1507" s="18">
        <v>3.3593550399999998E-2</v>
      </c>
      <c r="H1507" t="s">
        <v>64</v>
      </c>
      <c r="I1507" t="s">
        <v>4514</v>
      </c>
      <c r="J1507" t="s">
        <v>4515</v>
      </c>
      <c r="K1507" s="18">
        <v>3.3593550399999998E-2</v>
      </c>
      <c r="L1507" t="s">
        <v>64</v>
      </c>
      <c r="M1507" t="s">
        <v>4514</v>
      </c>
      <c r="N1507" t="s">
        <v>4515</v>
      </c>
      <c r="O1507" s="18">
        <v>1.5937526553000001</v>
      </c>
      <c r="P1507" t="s">
        <v>4516</v>
      </c>
      <c r="Q1507" t="s">
        <v>4517</v>
      </c>
      <c r="R1507" t="s">
        <v>4518</v>
      </c>
      <c r="S1507" s="18">
        <v>156.48765993009999</v>
      </c>
      <c r="T1507" t="s">
        <v>85</v>
      </c>
      <c r="U1507" t="s">
        <v>86</v>
      </c>
      <c r="V1507" t="s">
        <v>87</v>
      </c>
      <c r="W1507" s="18">
        <v>72.238881848800006</v>
      </c>
      <c r="X1507" t="s">
        <v>64</v>
      </c>
      <c r="Y1507" t="s">
        <v>4519</v>
      </c>
      <c r="Z1507" t="s">
        <v>4520</v>
      </c>
      <c r="AA1507" s="18">
        <v>53.3177512396</v>
      </c>
      <c r="AB1507" t="s">
        <v>300</v>
      </c>
      <c r="AC1507" t="s">
        <v>301</v>
      </c>
      <c r="AD1507" t="s">
        <v>302</v>
      </c>
      <c r="AE1507" s="18">
        <v>1.0059187030000001</v>
      </c>
      <c r="AF1507" t="s">
        <v>4521</v>
      </c>
      <c r="AG1507" t="s">
        <v>4517</v>
      </c>
      <c r="AH1507" t="s">
        <v>4522</v>
      </c>
      <c r="AI1507" s="18">
        <v>0.1051396695</v>
      </c>
      <c r="AJ1507" t="s">
        <v>8663</v>
      </c>
      <c r="AK1507" t="s">
        <v>4517</v>
      </c>
      <c r="AL1507" t="s">
        <v>8664</v>
      </c>
      <c r="AM1507" t="s">
        <v>64</v>
      </c>
      <c r="AN1507" t="s">
        <v>4514</v>
      </c>
      <c r="AO1507" t="s">
        <v>4515</v>
      </c>
      <c r="AP1507" s="18">
        <v>3.3593550399999998E-2</v>
      </c>
      <c r="AQ1507" t="s">
        <v>123</v>
      </c>
      <c r="AR1507" t="b">
        <f>ISNUMBER(SEARCH('Consulta Por Puntos Baloto'!$E$5,B1507,1))</f>
        <v>0</v>
      </c>
      <c r="AS1507">
        <f t="shared" si="46"/>
        <v>7</v>
      </c>
      <c r="AT1507" t="str">
        <f t="shared" si="47"/>
        <v>Cajero automático</v>
      </c>
    </row>
    <row r="1508" spans="1:46">
      <c r="A1508" t="s">
        <v>8661</v>
      </c>
      <c r="B1508" t="s">
        <v>8662</v>
      </c>
      <c r="C1508" s="18">
        <v>16.862492016299999</v>
      </c>
      <c r="D1508" t="s">
        <v>4512</v>
      </c>
      <c r="E1508" t="s">
        <v>297</v>
      </c>
      <c r="F1508" t="s">
        <v>4513</v>
      </c>
      <c r="G1508" s="18">
        <v>3.3593550399999998E-2</v>
      </c>
      <c r="H1508" t="s">
        <v>64</v>
      </c>
      <c r="I1508" t="s">
        <v>4514</v>
      </c>
      <c r="J1508" t="s">
        <v>4515</v>
      </c>
      <c r="K1508" s="18">
        <v>3.3593550399999998E-2</v>
      </c>
      <c r="L1508" t="s">
        <v>64</v>
      </c>
      <c r="M1508" t="s">
        <v>4514</v>
      </c>
      <c r="N1508" t="s">
        <v>4515</v>
      </c>
      <c r="O1508" s="18">
        <v>1.5937526553000001</v>
      </c>
      <c r="P1508" t="s">
        <v>4516</v>
      </c>
      <c r="Q1508" t="s">
        <v>4517</v>
      </c>
      <c r="R1508" t="s">
        <v>4518</v>
      </c>
      <c r="S1508" s="18">
        <v>156.48765993009999</v>
      </c>
      <c r="T1508" t="s">
        <v>85</v>
      </c>
      <c r="U1508" t="s">
        <v>86</v>
      </c>
      <c r="V1508" t="s">
        <v>87</v>
      </c>
      <c r="W1508" s="18">
        <v>72.238881848800006</v>
      </c>
      <c r="X1508" t="s">
        <v>64</v>
      </c>
      <c r="Y1508" t="s">
        <v>4519</v>
      </c>
      <c r="Z1508" t="s">
        <v>4520</v>
      </c>
      <c r="AA1508" s="18">
        <v>53.3177512396</v>
      </c>
      <c r="AB1508" t="s">
        <v>300</v>
      </c>
      <c r="AC1508" t="s">
        <v>301</v>
      </c>
      <c r="AD1508" t="s">
        <v>302</v>
      </c>
      <c r="AE1508" s="18">
        <v>1.0059187030000001</v>
      </c>
      <c r="AF1508" t="s">
        <v>4521</v>
      </c>
      <c r="AG1508" t="s">
        <v>4517</v>
      </c>
      <c r="AH1508" t="s">
        <v>4522</v>
      </c>
      <c r="AI1508" s="18">
        <v>0.1051396695</v>
      </c>
      <c r="AJ1508" t="s">
        <v>8663</v>
      </c>
      <c r="AK1508" t="s">
        <v>4517</v>
      </c>
      <c r="AL1508" t="s">
        <v>8664</v>
      </c>
      <c r="AM1508" t="s">
        <v>64</v>
      </c>
      <c r="AN1508" t="s">
        <v>4514</v>
      </c>
      <c r="AO1508" t="s">
        <v>4515</v>
      </c>
      <c r="AP1508" s="18">
        <v>3.3593550399999998E-2</v>
      </c>
      <c r="AQ1508" t="s">
        <v>123</v>
      </c>
      <c r="AR1508" t="b">
        <f>ISNUMBER(SEARCH('Consulta Por Puntos Baloto'!$E$5,B1508,1))</f>
        <v>0</v>
      </c>
      <c r="AS1508">
        <f t="shared" si="46"/>
        <v>7</v>
      </c>
      <c r="AT1508" t="str">
        <f t="shared" si="47"/>
        <v>Cajero automático</v>
      </c>
    </row>
    <row r="1509" spans="1:46">
      <c r="A1509" t="s">
        <v>8665</v>
      </c>
      <c r="B1509" t="s">
        <v>8666</v>
      </c>
      <c r="C1509" s="18">
        <v>119.4982079654</v>
      </c>
      <c r="D1509" t="s">
        <v>7736</v>
      </c>
      <c r="E1509" t="s">
        <v>4964</v>
      </c>
      <c r="F1509" t="s">
        <v>7737</v>
      </c>
      <c r="G1509" s="18">
        <v>172.06448976210001</v>
      </c>
      <c r="H1509" t="s">
        <v>64</v>
      </c>
      <c r="I1509" t="s">
        <v>114</v>
      </c>
      <c r="J1509" t="s">
        <v>3347</v>
      </c>
      <c r="K1509" s="18">
        <v>181.6538691339</v>
      </c>
      <c r="L1509" t="s">
        <v>64</v>
      </c>
      <c r="M1509" t="s">
        <v>4514</v>
      </c>
      <c r="N1509" t="s">
        <v>4515</v>
      </c>
      <c r="O1509" s="18">
        <v>119.3002843707</v>
      </c>
      <c r="P1509" t="s">
        <v>4963</v>
      </c>
      <c r="Q1509" t="s">
        <v>4964</v>
      </c>
      <c r="R1509" t="s">
        <v>4965</v>
      </c>
      <c r="S1509" s="18">
        <v>221.62381022989999</v>
      </c>
      <c r="T1509" t="s">
        <v>807</v>
      </c>
      <c r="U1509" t="s">
        <v>130</v>
      </c>
      <c r="V1509" t="s">
        <v>808</v>
      </c>
      <c r="W1509" s="18">
        <v>119.3261297833</v>
      </c>
      <c r="X1509" t="s">
        <v>64</v>
      </c>
      <c r="Y1509" t="s">
        <v>4519</v>
      </c>
      <c r="Z1509" t="s">
        <v>4520</v>
      </c>
      <c r="AA1509" s="18">
        <v>173.04698547000001</v>
      </c>
      <c r="AB1509" s="19" t="s">
        <v>3348</v>
      </c>
      <c r="AC1509" t="s">
        <v>1690</v>
      </c>
      <c r="AD1509" s="19" t="s">
        <v>5358</v>
      </c>
      <c r="AE1509" s="18">
        <v>0.13253638700000001</v>
      </c>
      <c r="AF1509" t="s">
        <v>8667</v>
      </c>
      <c r="AG1509" t="s">
        <v>8668</v>
      </c>
      <c r="AH1509" t="s">
        <v>8669</v>
      </c>
      <c r="AI1509" s="18">
        <v>4.5420050999999996E-3</v>
      </c>
      <c r="AJ1509" t="s">
        <v>8670</v>
      </c>
      <c r="AK1509" t="s">
        <v>8671</v>
      </c>
      <c r="AL1509" t="s">
        <v>8672</v>
      </c>
      <c r="AM1509" t="s">
        <v>8670</v>
      </c>
      <c r="AN1509" t="s">
        <v>8671</v>
      </c>
      <c r="AO1509" t="s">
        <v>8672</v>
      </c>
      <c r="AP1509" s="18">
        <v>4.5420050999999996E-3</v>
      </c>
      <c r="AQ1509" t="s">
        <v>123</v>
      </c>
      <c r="AR1509" t="b">
        <f>ISNUMBER(SEARCH('Consulta Por Puntos Baloto'!$E$5,B1509,1))</f>
        <v>0</v>
      </c>
      <c r="AS1509">
        <f t="shared" si="46"/>
        <v>35</v>
      </c>
      <c r="AT1509" t="str">
        <f t="shared" si="47"/>
        <v>Punto red</v>
      </c>
    </row>
    <row r="1510" spans="1:46">
      <c r="A1510" t="s">
        <v>8673</v>
      </c>
      <c r="B1510" t="s">
        <v>8674</v>
      </c>
      <c r="C1510" s="18">
        <v>10.4815036665</v>
      </c>
      <c r="D1510" t="s">
        <v>5248</v>
      </c>
      <c r="E1510" t="s">
        <v>5249</v>
      </c>
      <c r="F1510" t="s">
        <v>5250</v>
      </c>
      <c r="G1510" s="18">
        <v>14.017785523200001</v>
      </c>
      <c r="H1510" t="s">
        <v>64</v>
      </c>
      <c r="I1510" t="s">
        <v>4389</v>
      </c>
      <c r="J1510" t="s">
        <v>4390</v>
      </c>
      <c r="K1510" s="18">
        <v>51.162402121299998</v>
      </c>
      <c r="L1510" t="s">
        <v>64</v>
      </c>
      <c r="M1510" t="s">
        <v>343</v>
      </c>
      <c r="N1510" t="s">
        <v>344</v>
      </c>
      <c r="O1510" s="18">
        <v>13.9577863821</v>
      </c>
      <c r="P1510" t="s">
        <v>4391</v>
      </c>
      <c r="Q1510" t="s">
        <v>4392</v>
      </c>
      <c r="R1510" t="s">
        <v>4393</v>
      </c>
      <c r="S1510" s="18">
        <v>73.124705063299999</v>
      </c>
      <c r="T1510" t="s">
        <v>69</v>
      </c>
      <c r="U1510" t="s">
        <v>65</v>
      </c>
      <c r="V1510" t="s">
        <v>70</v>
      </c>
      <c r="W1510" s="18">
        <v>14.017785523200001</v>
      </c>
      <c r="X1510" t="s">
        <v>64</v>
      </c>
      <c r="Y1510" t="s">
        <v>4389</v>
      </c>
      <c r="Z1510" t="s">
        <v>4390</v>
      </c>
      <c r="AA1510" s="18">
        <v>52.504918783199997</v>
      </c>
      <c r="AB1510" t="s">
        <v>345</v>
      </c>
      <c r="AC1510" t="s">
        <v>341</v>
      </c>
      <c r="AD1510" t="s">
        <v>346</v>
      </c>
      <c r="AE1510" s="18">
        <v>9.1701814652000007</v>
      </c>
      <c r="AF1510" t="s">
        <v>7661</v>
      </c>
      <c r="AG1510" t="s">
        <v>5249</v>
      </c>
      <c r="AH1510" t="s">
        <v>7662</v>
      </c>
      <c r="AI1510" s="18">
        <v>3.3116356999999999E-2</v>
      </c>
      <c r="AJ1510" t="s">
        <v>8675</v>
      </c>
      <c r="AK1510" t="s">
        <v>6747</v>
      </c>
      <c r="AL1510" t="s">
        <v>8676</v>
      </c>
      <c r="AM1510" t="s">
        <v>8675</v>
      </c>
      <c r="AN1510" t="s">
        <v>6747</v>
      </c>
      <c r="AO1510" t="s">
        <v>8676</v>
      </c>
      <c r="AP1510" s="18">
        <v>3.3116356999999999E-2</v>
      </c>
      <c r="AQ1510" t="s">
        <v>123</v>
      </c>
      <c r="AR1510" t="b">
        <f>ISNUMBER(SEARCH('Consulta Por Puntos Baloto'!$E$5,B1510,1))</f>
        <v>0</v>
      </c>
      <c r="AS1510">
        <f t="shared" si="46"/>
        <v>35</v>
      </c>
      <c r="AT1510" t="str">
        <f t="shared" si="47"/>
        <v>Punto red</v>
      </c>
    </row>
    <row r="1511" spans="1:46">
      <c r="A1511" t="s">
        <v>8677</v>
      </c>
      <c r="B1511" t="s">
        <v>8678</v>
      </c>
      <c r="C1511" s="18">
        <v>0.13273555849999999</v>
      </c>
      <c r="D1511" t="s">
        <v>5390</v>
      </c>
      <c r="E1511" t="s">
        <v>5391</v>
      </c>
      <c r="F1511" t="s">
        <v>5392</v>
      </c>
      <c r="G1511" s="18">
        <v>22.397981209200001</v>
      </c>
      <c r="H1511" t="s">
        <v>64</v>
      </c>
      <c r="I1511" t="s">
        <v>4514</v>
      </c>
      <c r="J1511" t="s">
        <v>4515</v>
      </c>
      <c r="K1511" s="18">
        <v>22.397981209200001</v>
      </c>
      <c r="L1511" t="s">
        <v>64</v>
      </c>
      <c r="M1511" t="s">
        <v>4514</v>
      </c>
      <c r="N1511" t="s">
        <v>4515</v>
      </c>
      <c r="O1511" s="18">
        <v>11.165997739</v>
      </c>
      <c r="P1511" t="s">
        <v>296</v>
      </c>
      <c r="Q1511" t="s">
        <v>297</v>
      </c>
      <c r="R1511" t="s">
        <v>298</v>
      </c>
      <c r="S1511" s="18">
        <v>148.8343848616</v>
      </c>
      <c r="T1511" t="s">
        <v>85</v>
      </c>
      <c r="U1511" t="s">
        <v>86</v>
      </c>
      <c r="V1511" t="s">
        <v>87</v>
      </c>
      <c r="W1511" s="18">
        <v>93.643190374599996</v>
      </c>
      <c r="X1511" t="s">
        <v>64</v>
      </c>
      <c r="Y1511" t="s">
        <v>4519</v>
      </c>
      <c r="Z1511" t="s">
        <v>4520</v>
      </c>
      <c r="AA1511" s="18">
        <v>38.800973159400002</v>
      </c>
      <c r="AB1511" t="s">
        <v>300</v>
      </c>
      <c r="AC1511" t="s">
        <v>301</v>
      </c>
      <c r="AD1511" t="s">
        <v>302</v>
      </c>
      <c r="AE1511" s="18">
        <v>5.9704604500000001E-2</v>
      </c>
      <c r="AF1511" t="s">
        <v>8679</v>
      </c>
      <c r="AG1511" t="s">
        <v>5391</v>
      </c>
      <c r="AH1511" t="s">
        <v>8680</v>
      </c>
      <c r="AI1511" s="18">
        <v>4.5538586000000002E-3</v>
      </c>
      <c r="AJ1511" t="s">
        <v>8681</v>
      </c>
      <c r="AK1511" t="s">
        <v>5391</v>
      </c>
      <c r="AL1511" t="s">
        <v>8682</v>
      </c>
      <c r="AM1511" t="s">
        <v>8681</v>
      </c>
      <c r="AN1511" t="s">
        <v>5391</v>
      </c>
      <c r="AO1511" t="s">
        <v>8682</v>
      </c>
      <c r="AP1511" s="18">
        <v>4.5538586000000002E-3</v>
      </c>
      <c r="AQ1511" t="s">
        <v>123</v>
      </c>
      <c r="AR1511" t="b">
        <f>ISNUMBER(SEARCH('Consulta Por Puntos Baloto'!$E$5,B1511,1))</f>
        <v>0</v>
      </c>
      <c r="AS1511">
        <f t="shared" si="46"/>
        <v>35</v>
      </c>
      <c r="AT1511" t="str">
        <f t="shared" si="47"/>
        <v>Punto red</v>
      </c>
    </row>
    <row r="1512" spans="1:46">
      <c r="A1512" t="s">
        <v>8683</v>
      </c>
      <c r="B1512" t="s">
        <v>8684</v>
      </c>
      <c r="C1512" s="18">
        <v>2.4370371407000002</v>
      </c>
      <c r="D1512" t="s">
        <v>2585</v>
      </c>
      <c r="E1512" t="s">
        <v>128</v>
      </c>
      <c r="F1512" t="s">
        <v>2586</v>
      </c>
      <c r="G1512" s="18">
        <v>0.28337903279999999</v>
      </c>
      <c r="H1512" t="s">
        <v>2447</v>
      </c>
      <c r="I1512" t="s">
        <v>130</v>
      </c>
      <c r="J1512" t="s">
        <v>2448</v>
      </c>
      <c r="K1512" s="18">
        <v>0.28337903279999999</v>
      </c>
      <c r="L1512" t="s">
        <v>2447</v>
      </c>
      <c r="M1512" t="s">
        <v>130</v>
      </c>
      <c r="N1512" t="s">
        <v>2448</v>
      </c>
      <c r="O1512" s="18">
        <v>0.34739853799999998</v>
      </c>
      <c r="P1512" t="s">
        <v>2746</v>
      </c>
      <c r="Q1512" t="s">
        <v>134</v>
      </c>
      <c r="R1512" t="s">
        <v>2747</v>
      </c>
      <c r="S1512" s="18">
        <v>1.022146531</v>
      </c>
      <c r="T1512" t="s">
        <v>807</v>
      </c>
      <c r="U1512" t="s">
        <v>130</v>
      </c>
      <c r="V1512" t="s">
        <v>808</v>
      </c>
      <c r="W1512" s="18">
        <v>0.28337903279999999</v>
      </c>
      <c r="X1512" t="s">
        <v>2447</v>
      </c>
      <c r="Y1512" t="s">
        <v>130</v>
      </c>
      <c r="Z1512" t="s">
        <v>2448</v>
      </c>
      <c r="AA1512" s="18">
        <v>0.28337903279999999</v>
      </c>
      <c r="AB1512" t="s">
        <v>5781</v>
      </c>
      <c r="AC1512" t="s">
        <v>128</v>
      </c>
      <c r="AD1512" t="s">
        <v>5782</v>
      </c>
      <c r="AE1512" s="18">
        <v>0.34262494370000002</v>
      </c>
      <c r="AF1512" t="s">
        <v>6887</v>
      </c>
      <c r="AG1512" t="s">
        <v>143</v>
      </c>
      <c r="AH1512" t="s">
        <v>6888</v>
      </c>
      <c r="AI1512" s="18">
        <v>0.52251404319999994</v>
      </c>
      <c r="AJ1512" t="s">
        <v>8685</v>
      </c>
      <c r="AK1512" t="s">
        <v>134</v>
      </c>
      <c r="AL1512" t="s">
        <v>8686</v>
      </c>
      <c r="AM1512" t="s">
        <v>2447</v>
      </c>
      <c r="AN1512" t="s">
        <v>130</v>
      </c>
      <c r="AO1512" t="s">
        <v>2448</v>
      </c>
      <c r="AP1512" s="18">
        <v>0.28337903279999999</v>
      </c>
      <c r="AQ1512" t="s">
        <v>123</v>
      </c>
      <c r="AR1512" t="b">
        <f>ISNUMBER(SEARCH('Consulta Por Puntos Baloto'!$E$5,B1512,1))</f>
        <v>0</v>
      </c>
      <c r="AS1512">
        <f t="shared" si="46"/>
        <v>7</v>
      </c>
      <c r="AT1512" t="str">
        <f t="shared" si="47"/>
        <v>Cajero automático</v>
      </c>
    </row>
    <row r="1513" spans="1:46">
      <c r="A1513" t="s">
        <v>8683</v>
      </c>
      <c r="B1513" t="s">
        <v>8684</v>
      </c>
      <c r="C1513" s="18">
        <v>2.4370371407000002</v>
      </c>
      <c r="D1513" t="s">
        <v>2585</v>
      </c>
      <c r="E1513" t="s">
        <v>128</v>
      </c>
      <c r="F1513" t="s">
        <v>2586</v>
      </c>
      <c r="G1513" s="18">
        <v>0.28337903279999999</v>
      </c>
      <c r="H1513" t="s">
        <v>2447</v>
      </c>
      <c r="I1513" t="s">
        <v>130</v>
      </c>
      <c r="J1513" t="s">
        <v>2448</v>
      </c>
      <c r="K1513" s="18">
        <v>0.28337903279999999</v>
      </c>
      <c r="L1513" t="s">
        <v>2447</v>
      </c>
      <c r="M1513" t="s">
        <v>130</v>
      </c>
      <c r="N1513" t="s">
        <v>2448</v>
      </c>
      <c r="O1513" s="18">
        <v>0.34739853799999998</v>
      </c>
      <c r="P1513" t="s">
        <v>2746</v>
      </c>
      <c r="Q1513" t="s">
        <v>134</v>
      </c>
      <c r="R1513" t="s">
        <v>2747</v>
      </c>
      <c r="S1513" s="18">
        <v>1.022146531</v>
      </c>
      <c r="T1513" t="s">
        <v>807</v>
      </c>
      <c r="U1513" t="s">
        <v>130</v>
      </c>
      <c r="V1513" t="s">
        <v>808</v>
      </c>
      <c r="W1513" s="18">
        <v>0.28337903279999999</v>
      </c>
      <c r="X1513" t="s">
        <v>2447</v>
      </c>
      <c r="Y1513" t="s">
        <v>130</v>
      </c>
      <c r="Z1513" t="s">
        <v>2448</v>
      </c>
      <c r="AA1513" s="18">
        <v>0.28337903279999999</v>
      </c>
      <c r="AB1513" t="s">
        <v>5781</v>
      </c>
      <c r="AC1513" t="s">
        <v>128</v>
      </c>
      <c r="AD1513" t="s">
        <v>5782</v>
      </c>
      <c r="AE1513" s="18">
        <v>0.34262494370000002</v>
      </c>
      <c r="AF1513" t="s">
        <v>6887</v>
      </c>
      <c r="AG1513" t="s">
        <v>143</v>
      </c>
      <c r="AH1513" t="s">
        <v>6888</v>
      </c>
      <c r="AI1513" s="18">
        <v>0.52251404319999994</v>
      </c>
      <c r="AJ1513" t="s">
        <v>8685</v>
      </c>
      <c r="AK1513" t="s">
        <v>134</v>
      </c>
      <c r="AL1513" t="s">
        <v>8686</v>
      </c>
      <c r="AM1513" t="s">
        <v>873</v>
      </c>
      <c r="AN1513" t="s">
        <v>128</v>
      </c>
      <c r="AO1513" t="s">
        <v>5782</v>
      </c>
      <c r="AP1513" s="18">
        <v>0.28337903279999999</v>
      </c>
      <c r="AQ1513" t="s">
        <v>123</v>
      </c>
      <c r="AR1513" t="b">
        <f>ISNUMBER(SEARCH('Consulta Por Puntos Baloto'!$E$5,B1513,1))</f>
        <v>0</v>
      </c>
      <c r="AS1513">
        <f t="shared" si="46"/>
        <v>7</v>
      </c>
      <c r="AT1513" t="str">
        <f t="shared" si="47"/>
        <v>Cajero automático</v>
      </c>
    </row>
    <row r="1514" spans="1:46">
      <c r="A1514" t="s">
        <v>8683</v>
      </c>
      <c r="B1514" t="s">
        <v>8684</v>
      </c>
      <c r="C1514" s="18">
        <v>2.4370371407000002</v>
      </c>
      <c r="D1514" t="s">
        <v>2585</v>
      </c>
      <c r="E1514" t="s">
        <v>128</v>
      </c>
      <c r="F1514" t="s">
        <v>2586</v>
      </c>
      <c r="G1514" s="18">
        <v>0.28337903279999999</v>
      </c>
      <c r="H1514" t="s">
        <v>2447</v>
      </c>
      <c r="I1514" t="s">
        <v>130</v>
      </c>
      <c r="J1514" t="s">
        <v>2448</v>
      </c>
      <c r="K1514" s="18">
        <v>0.28337903279999999</v>
      </c>
      <c r="L1514" t="s">
        <v>2447</v>
      </c>
      <c r="M1514" t="s">
        <v>130</v>
      </c>
      <c r="N1514" t="s">
        <v>2448</v>
      </c>
      <c r="O1514" s="18">
        <v>0.34739853799999998</v>
      </c>
      <c r="P1514" t="s">
        <v>2746</v>
      </c>
      <c r="Q1514" t="s">
        <v>134</v>
      </c>
      <c r="R1514" t="s">
        <v>2747</v>
      </c>
      <c r="S1514" s="18">
        <v>1.022146531</v>
      </c>
      <c r="T1514" t="s">
        <v>807</v>
      </c>
      <c r="U1514" t="s">
        <v>130</v>
      </c>
      <c r="V1514" t="s">
        <v>808</v>
      </c>
      <c r="W1514" s="18">
        <v>0.28337903279999999</v>
      </c>
      <c r="X1514" t="s">
        <v>2447</v>
      </c>
      <c r="Y1514" t="s">
        <v>130</v>
      </c>
      <c r="Z1514" t="s">
        <v>2448</v>
      </c>
      <c r="AA1514" s="18">
        <v>0.28337903279999999</v>
      </c>
      <c r="AB1514" t="s">
        <v>5781</v>
      </c>
      <c r="AC1514" t="s">
        <v>128</v>
      </c>
      <c r="AD1514" t="s">
        <v>5782</v>
      </c>
      <c r="AE1514" s="18">
        <v>0.34262494370000002</v>
      </c>
      <c r="AF1514" t="s">
        <v>6887</v>
      </c>
      <c r="AG1514" t="s">
        <v>143</v>
      </c>
      <c r="AH1514" t="s">
        <v>6888</v>
      </c>
      <c r="AI1514" s="18">
        <v>0.52251404319999994</v>
      </c>
      <c r="AJ1514" t="s">
        <v>8685</v>
      </c>
      <c r="AK1514" t="s">
        <v>134</v>
      </c>
      <c r="AL1514" t="s">
        <v>8686</v>
      </c>
      <c r="AM1514" t="s">
        <v>2447</v>
      </c>
      <c r="AN1514" t="s">
        <v>130</v>
      </c>
      <c r="AO1514" t="s">
        <v>2448</v>
      </c>
      <c r="AP1514" s="18">
        <v>0.28337903279999999</v>
      </c>
      <c r="AQ1514" t="s">
        <v>123</v>
      </c>
      <c r="AR1514" t="b">
        <f>ISNUMBER(SEARCH('Consulta Por Puntos Baloto'!$E$5,B1514,1))</f>
        <v>0</v>
      </c>
      <c r="AS1514">
        <f t="shared" si="46"/>
        <v>7</v>
      </c>
      <c r="AT1514" t="str">
        <f t="shared" si="47"/>
        <v>Cajero automático</v>
      </c>
    </row>
    <row r="1515" spans="1:46">
      <c r="A1515" t="s">
        <v>8683</v>
      </c>
      <c r="B1515" t="s">
        <v>8684</v>
      </c>
      <c r="C1515" s="18">
        <v>2.4370371407000002</v>
      </c>
      <c r="D1515" t="s">
        <v>2585</v>
      </c>
      <c r="E1515" t="s">
        <v>128</v>
      </c>
      <c r="F1515" t="s">
        <v>2586</v>
      </c>
      <c r="G1515" s="18">
        <v>0.28337903279999999</v>
      </c>
      <c r="H1515" t="s">
        <v>2447</v>
      </c>
      <c r="I1515" t="s">
        <v>130</v>
      </c>
      <c r="J1515" t="s">
        <v>2448</v>
      </c>
      <c r="K1515" s="18">
        <v>0.28337903279999999</v>
      </c>
      <c r="L1515" t="s">
        <v>2447</v>
      </c>
      <c r="M1515" t="s">
        <v>130</v>
      </c>
      <c r="N1515" t="s">
        <v>2448</v>
      </c>
      <c r="O1515" s="18">
        <v>0.34739853799999998</v>
      </c>
      <c r="P1515" t="s">
        <v>2746</v>
      </c>
      <c r="Q1515" t="s">
        <v>134</v>
      </c>
      <c r="R1515" t="s">
        <v>2747</v>
      </c>
      <c r="S1515" s="18">
        <v>1.022146531</v>
      </c>
      <c r="T1515" t="s">
        <v>807</v>
      </c>
      <c r="U1515" t="s">
        <v>130</v>
      </c>
      <c r="V1515" t="s">
        <v>808</v>
      </c>
      <c r="W1515" s="18">
        <v>0.28337903279999999</v>
      </c>
      <c r="X1515" t="s">
        <v>2447</v>
      </c>
      <c r="Y1515" t="s">
        <v>130</v>
      </c>
      <c r="Z1515" t="s">
        <v>2448</v>
      </c>
      <c r="AA1515" s="18">
        <v>0.28337903279999999</v>
      </c>
      <c r="AB1515" t="s">
        <v>5781</v>
      </c>
      <c r="AC1515" t="s">
        <v>128</v>
      </c>
      <c r="AD1515" t="s">
        <v>5782</v>
      </c>
      <c r="AE1515" s="18">
        <v>0.34262494370000002</v>
      </c>
      <c r="AF1515" t="s">
        <v>6887</v>
      </c>
      <c r="AG1515" t="s">
        <v>143</v>
      </c>
      <c r="AH1515" t="s">
        <v>6888</v>
      </c>
      <c r="AI1515" s="18">
        <v>0.52251404319999994</v>
      </c>
      <c r="AJ1515" t="s">
        <v>8685</v>
      </c>
      <c r="AK1515" t="s">
        <v>134</v>
      </c>
      <c r="AL1515" t="s">
        <v>8686</v>
      </c>
      <c r="AM1515" t="s">
        <v>2447</v>
      </c>
      <c r="AN1515" t="s">
        <v>130</v>
      </c>
      <c r="AO1515" t="s">
        <v>2448</v>
      </c>
      <c r="AP1515" s="18">
        <v>0.28337903279999999</v>
      </c>
      <c r="AQ1515" t="s">
        <v>123</v>
      </c>
      <c r="AR1515" t="b">
        <f>ISNUMBER(SEARCH('Consulta Por Puntos Baloto'!$E$5,B1515,1))</f>
        <v>0</v>
      </c>
      <c r="AS1515">
        <f t="shared" si="46"/>
        <v>7</v>
      </c>
      <c r="AT1515" t="str">
        <f t="shared" si="47"/>
        <v>Cajero automático</v>
      </c>
    </row>
    <row r="1516" spans="1:46">
      <c r="A1516" t="s">
        <v>8687</v>
      </c>
      <c r="B1516" t="s">
        <v>8688</v>
      </c>
      <c r="C1516" s="18">
        <v>0.85224833430000002</v>
      </c>
      <c r="D1516" t="s">
        <v>5001</v>
      </c>
      <c r="E1516" t="s">
        <v>220</v>
      </c>
      <c r="F1516" t="s">
        <v>5002</v>
      </c>
      <c r="G1516" s="18">
        <v>1.0915185783000001</v>
      </c>
      <c r="H1516" t="s">
        <v>64</v>
      </c>
      <c r="I1516" t="s">
        <v>223</v>
      </c>
      <c r="J1516" t="s">
        <v>5003</v>
      </c>
      <c r="K1516" s="18">
        <v>1.6127845461000001</v>
      </c>
      <c r="L1516" t="s">
        <v>64</v>
      </c>
      <c r="M1516" t="s">
        <v>223</v>
      </c>
      <c r="N1516" t="s">
        <v>5004</v>
      </c>
      <c r="O1516" s="18">
        <v>2.5074066517000002</v>
      </c>
      <c r="P1516" t="s">
        <v>225</v>
      </c>
      <c r="Q1516" t="s">
        <v>220</v>
      </c>
      <c r="R1516" t="s">
        <v>226</v>
      </c>
      <c r="S1516" s="18">
        <v>5.0821095984999998</v>
      </c>
      <c r="T1516" t="s">
        <v>227</v>
      </c>
      <c r="U1516" t="s">
        <v>228</v>
      </c>
      <c r="V1516" t="s">
        <v>229</v>
      </c>
      <c r="W1516" s="18">
        <v>2.9787482855</v>
      </c>
      <c r="X1516" t="s">
        <v>222</v>
      </c>
      <c r="Y1516" t="s">
        <v>223</v>
      </c>
      <c r="Z1516" t="s">
        <v>224</v>
      </c>
      <c r="AA1516" s="18">
        <v>0.90117733440000003</v>
      </c>
      <c r="AB1516" t="s">
        <v>5005</v>
      </c>
      <c r="AC1516" t="s">
        <v>220</v>
      </c>
      <c r="AD1516" t="s">
        <v>5006</v>
      </c>
      <c r="AE1516" s="18">
        <v>8.1065883699999994E-2</v>
      </c>
      <c r="AF1516" t="s">
        <v>8689</v>
      </c>
      <c r="AG1516" t="s">
        <v>220</v>
      </c>
      <c r="AH1516" t="s">
        <v>8690</v>
      </c>
      <c r="AI1516" s="18">
        <v>1.0092261335999999</v>
      </c>
      <c r="AJ1516" t="s">
        <v>349</v>
      </c>
      <c r="AK1516" t="s">
        <v>220</v>
      </c>
      <c r="AL1516" t="s">
        <v>8348</v>
      </c>
      <c r="AM1516" t="s">
        <v>8689</v>
      </c>
      <c r="AN1516" t="s">
        <v>220</v>
      </c>
      <c r="AO1516" t="s">
        <v>8690</v>
      </c>
      <c r="AP1516" s="18">
        <v>8.1065883699999994E-2</v>
      </c>
      <c r="AQ1516" t="s">
        <v>123</v>
      </c>
      <c r="AR1516" t="b">
        <f>ISNUMBER(SEARCH('Consulta Por Puntos Baloto'!$E$5,B1516,1))</f>
        <v>0</v>
      </c>
      <c r="AS1516">
        <f t="shared" si="46"/>
        <v>31</v>
      </c>
      <c r="AT1516" t="str">
        <f t="shared" si="47"/>
        <v>Punto pago</v>
      </c>
    </row>
    <row r="1517" spans="1:46">
      <c r="A1517" t="s">
        <v>8691</v>
      </c>
      <c r="B1517" t="s">
        <v>8692</v>
      </c>
      <c r="C1517" s="18">
        <v>1.9519145728</v>
      </c>
      <c r="D1517" t="s">
        <v>5165</v>
      </c>
      <c r="E1517" t="s">
        <v>220</v>
      </c>
      <c r="F1517" t="s">
        <v>5166</v>
      </c>
      <c r="G1517" s="18">
        <v>2.8233240176000001</v>
      </c>
      <c r="H1517" t="s">
        <v>64</v>
      </c>
      <c r="I1517" t="s">
        <v>223</v>
      </c>
      <c r="J1517" t="s">
        <v>5327</v>
      </c>
      <c r="K1517" s="18">
        <v>3.5402828120000001</v>
      </c>
      <c r="L1517" t="s">
        <v>64</v>
      </c>
      <c r="M1517" t="s">
        <v>223</v>
      </c>
      <c r="N1517" t="s">
        <v>4070</v>
      </c>
      <c r="O1517" s="18">
        <v>3.3190649952000002</v>
      </c>
      <c r="P1517" t="s">
        <v>4231</v>
      </c>
      <c r="Q1517" t="s">
        <v>220</v>
      </c>
      <c r="R1517" t="s">
        <v>4232</v>
      </c>
      <c r="S1517" s="18">
        <v>12.240372430000001</v>
      </c>
      <c r="T1517" t="s">
        <v>227</v>
      </c>
      <c r="U1517" t="s">
        <v>228</v>
      </c>
      <c r="V1517" t="s">
        <v>229</v>
      </c>
      <c r="W1517" s="18">
        <v>5.7226236858000004</v>
      </c>
      <c r="X1517" t="s">
        <v>222</v>
      </c>
      <c r="Y1517" t="s">
        <v>223</v>
      </c>
      <c r="Z1517" t="s">
        <v>224</v>
      </c>
      <c r="AA1517" s="18">
        <v>3.5402828356999998</v>
      </c>
      <c r="AB1517" t="s">
        <v>5168</v>
      </c>
      <c r="AC1517" t="s">
        <v>220</v>
      </c>
      <c r="AD1517" t="s">
        <v>5169</v>
      </c>
      <c r="AE1517" s="18">
        <v>0.10895461200000001</v>
      </c>
      <c r="AF1517" t="s">
        <v>8693</v>
      </c>
      <c r="AG1517" t="s">
        <v>220</v>
      </c>
      <c r="AH1517" t="s">
        <v>8694</v>
      </c>
      <c r="AI1517" s="18">
        <v>0.68699150109999996</v>
      </c>
      <c r="AJ1517" t="s">
        <v>8695</v>
      </c>
      <c r="AK1517" t="s">
        <v>220</v>
      </c>
      <c r="AL1517" t="s">
        <v>8696</v>
      </c>
      <c r="AM1517" t="s">
        <v>8693</v>
      </c>
      <c r="AN1517" t="s">
        <v>220</v>
      </c>
      <c r="AO1517" t="s">
        <v>8694</v>
      </c>
      <c r="AP1517" s="18">
        <v>0.10895461200000001</v>
      </c>
      <c r="AQ1517" t="e">
        <v>#N/A</v>
      </c>
      <c r="AR1517" t="b">
        <f>ISNUMBER(SEARCH('Consulta Por Puntos Baloto'!$E$5,B1517,1))</f>
        <v>0</v>
      </c>
      <c r="AS1517">
        <f t="shared" si="46"/>
        <v>31</v>
      </c>
      <c r="AT1517" t="str">
        <f t="shared" si="47"/>
        <v>Punto pago</v>
      </c>
    </row>
    <row r="1518" spans="1:46">
      <c r="A1518" t="s">
        <v>8697</v>
      </c>
      <c r="B1518" t="s">
        <v>8698</v>
      </c>
      <c r="C1518" s="18">
        <v>2.0293850206999999</v>
      </c>
      <c r="D1518" t="s">
        <v>4973</v>
      </c>
      <c r="E1518" t="s">
        <v>5258</v>
      </c>
      <c r="F1518" t="s">
        <v>5259</v>
      </c>
      <c r="G1518" s="18">
        <v>0.82788000129999995</v>
      </c>
      <c r="H1518" t="s">
        <v>64</v>
      </c>
      <c r="I1518" t="s">
        <v>294</v>
      </c>
      <c r="J1518" t="s">
        <v>295</v>
      </c>
      <c r="K1518" s="18">
        <v>0.84212409730000004</v>
      </c>
      <c r="L1518" t="s">
        <v>64</v>
      </c>
      <c r="M1518" t="s">
        <v>294</v>
      </c>
      <c r="N1518" t="s">
        <v>295</v>
      </c>
      <c r="O1518" s="18">
        <v>47.167787142199998</v>
      </c>
      <c r="P1518" t="s">
        <v>296</v>
      </c>
      <c r="Q1518" t="s">
        <v>297</v>
      </c>
      <c r="R1518" t="s">
        <v>298</v>
      </c>
      <c r="S1518" s="18">
        <v>116.2591766419</v>
      </c>
      <c r="T1518" t="s">
        <v>311</v>
      </c>
      <c r="U1518" t="s">
        <v>130</v>
      </c>
      <c r="V1518" t="s">
        <v>312</v>
      </c>
      <c r="W1518" s="18">
        <v>102.5059216919</v>
      </c>
      <c r="X1518" t="s">
        <v>64</v>
      </c>
      <c r="Y1518" t="s">
        <v>313</v>
      </c>
      <c r="Z1518" t="s">
        <v>314</v>
      </c>
      <c r="AA1518" s="18">
        <v>2.7231504878999999</v>
      </c>
      <c r="AB1518" t="s">
        <v>300</v>
      </c>
      <c r="AC1518" t="s">
        <v>301</v>
      </c>
      <c r="AD1518" t="s">
        <v>302</v>
      </c>
      <c r="AE1518" s="18">
        <v>0.24821316939999999</v>
      </c>
      <c r="AF1518" t="s">
        <v>8699</v>
      </c>
      <c r="AG1518" t="s">
        <v>301</v>
      </c>
      <c r="AH1518" t="s">
        <v>8700</v>
      </c>
      <c r="AI1518" s="18">
        <v>0.24821316939999999</v>
      </c>
      <c r="AJ1518" t="s">
        <v>8701</v>
      </c>
      <c r="AK1518" t="s">
        <v>301</v>
      </c>
      <c r="AL1518" t="s">
        <v>8702</v>
      </c>
      <c r="AM1518" t="s">
        <v>8699</v>
      </c>
      <c r="AN1518" t="s">
        <v>301</v>
      </c>
      <c r="AO1518" t="s">
        <v>8700</v>
      </c>
      <c r="AP1518" s="18">
        <v>0.24821316939999999</v>
      </c>
      <c r="AQ1518" t="s">
        <v>123</v>
      </c>
      <c r="AR1518" t="b">
        <f>ISNUMBER(SEARCH('Consulta Por Puntos Baloto'!$E$5,B1518,1))</f>
        <v>0</v>
      </c>
      <c r="AS1518">
        <f t="shared" si="46"/>
        <v>31</v>
      </c>
      <c r="AT1518" t="str">
        <f t="shared" si="47"/>
        <v>Punto pago</v>
      </c>
    </row>
    <row r="1519" spans="1:46">
      <c r="A1519" t="s">
        <v>8697</v>
      </c>
      <c r="B1519" t="s">
        <v>8698</v>
      </c>
      <c r="C1519" s="18">
        <v>2.0293850206999999</v>
      </c>
      <c r="D1519" t="s">
        <v>4973</v>
      </c>
      <c r="E1519" t="s">
        <v>5258</v>
      </c>
      <c r="F1519" t="s">
        <v>5259</v>
      </c>
      <c r="G1519" s="18">
        <v>0.82788000129999995</v>
      </c>
      <c r="H1519" t="s">
        <v>64</v>
      </c>
      <c r="I1519" t="s">
        <v>294</v>
      </c>
      <c r="J1519" t="s">
        <v>295</v>
      </c>
      <c r="K1519" s="18">
        <v>0.84212409730000004</v>
      </c>
      <c r="L1519" t="s">
        <v>64</v>
      </c>
      <c r="M1519" t="s">
        <v>294</v>
      </c>
      <c r="N1519" t="s">
        <v>295</v>
      </c>
      <c r="O1519" s="18">
        <v>47.167787142199998</v>
      </c>
      <c r="P1519" t="s">
        <v>296</v>
      </c>
      <c r="Q1519" t="s">
        <v>297</v>
      </c>
      <c r="R1519" t="s">
        <v>298</v>
      </c>
      <c r="S1519" s="18">
        <v>116.2591766419</v>
      </c>
      <c r="T1519" t="s">
        <v>311</v>
      </c>
      <c r="U1519" t="s">
        <v>130</v>
      </c>
      <c r="V1519" t="s">
        <v>312</v>
      </c>
      <c r="W1519" s="18">
        <v>102.5059216919</v>
      </c>
      <c r="X1519" t="s">
        <v>64</v>
      </c>
      <c r="Y1519" t="s">
        <v>313</v>
      </c>
      <c r="Z1519" t="s">
        <v>314</v>
      </c>
      <c r="AA1519" s="18">
        <v>2.7231504878999999</v>
      </c>
      <c r="AB1519" t="s">
        <v>300</v>
      </c>
      <c r="AC1519" t="s">
        <v>301</v>
      </c>
      <c r="AD1519" t="s">
        <v>302</v>
      </c>
      <c r="AE1519" s="18">
        <v>0.24821316939999999</v>
      </c>
      <c r="AF1519" t="s">
        <v>8699</v>
      </c>
      <c r="AG1519" t="s">
        <v>301</v>
      </c>
      <c r="AH1519" t="s">
        <v>8700</v>
      </c>
      <c r="AI1519" s="18">
        <v>0.24821316939999999</v>
      </c>
      <c r="AJ1519" t="s">
        <v>8701</v>
      </c>
      <c r="AK1519" t="s">
        <v>301</v>
      </c>
      <c r="AL1519" t="s">
        <v>8702</v>
      </c>
      <c r="AM1519" t="s">
        <v>8701</v>
      </c>
      <c r="AN1519" t="s">
        <v>301</v>
      </c>
      <c r="AO1519" t="s">
        <v>8702</v>
      </c>
      <c r="AP1519" s="18">
        <v>0.24821316939999999</v>
      </c>
      <c r="AQ1519" t="s">
        <v>123</v>
      </c>
      <c r="AR1519" t="b">
        <f>ISNUMBER(SEARCH('Consulta Por Puntos Baloto'!$E$5,B1519,1))</f>
        <v>0</v>
      </c>
      <c r="AS1519">
        <f t="shared" si="46"/>
        <v>31</v>
      </c>
      <c r="AT1519" t="str">
        <f t="shared" si="47"/>
        <v>Punto pago</v>
      </c>
    </row>
    <row r="1520" spans="1:46">
      <c r="A1520" t="s">
        <v>8703</v>
      </c>
      <c r="B1520" t="s">
        <v>8704</v>
      </c>
      <c r="C1520" s="18">
        <v>6.6089968139000002</v>
      </c>
      <c r="D1520" t="s">
        <v>5270</v>
      </c>
      <c r="E1520" t="s">
        <v>4172</v>
      </c>
      <c r="F1520" t="s">
        <v>5271</v>
      </c>
      <c r="G1520" s="18">
        <v>2.1577161458999998</v>
      </c>
      <c r="H1520" t="s">
        <v>64</v>
      </c>
      <c r="I1520" t="s">
        <v>4169</v>
      </c>
      <c r="J1520" t="s">
        <v>4171</v>
      </c>
      <c r="K1520" s="18">
        <v>108.9537844422</v>
      </c>
      <c r="L1520" t="s">
        <v>64</v>
      </c>
      <c r="M1520" t="s">
        <v>86</v>
      </c>
      <c r="N1520" t="s">
        <v>402</v>
      </c>
      <c r="O1520" s="18">
        <v>108.9537844422</v>
      </c>
      <c r="P1520" t="s">
        <v>403</v>
      </c>
      <c r="Q1520" t="s">
        <v>83</v>
      </c>
      <c r="R1520" t="s">
        <v>404</v>
      </c>
      <c r="S1520" s="18">
        <v>109.92464554270001</v>
      </c>
      <c r="T1520" t="s">
        <v>85</v>
      </c>
      <c r="U1520" t="s">
        <v>86</v>
      </c>
      <c r="V1520" t="s">
        <v>87</v>
      </c>
      <c r="W1520" s="18">
        <v>2.1847199311000001</v>
      </c>
      <c r="X1520" t="s">
        <v>64</v>
      </c>
      <c r="Y1520" t="s">
        <v>4169</v>
      </c>
      <c r="Z1520" t="s">
        <v>4171</v>
      </c>
      <c r="AA1520" s="18">
        <v>3.7323066393</v>
      </c>
      <c r="AB1520" t="s">
        <v>4916</v>
      </c>
      <c r="AC1520" t="s">
        <v>4172</v>
      </c>
      <c r="AD1520" t="s">
        <v>4918</v>
      </c>
      <c r="AE1520" s="18">
        <v>1.7631034399999999E-2</v>
      </c>
      <c r="AF1520" t="s">
        <v>8705</v>
      </c>
      <c r="AG1520" t="s">
        <v>8706</v>
      </c>
      <c r="AH1520" t="s">
        <v>8707</v>
      </c>
      <c r="AI1520" s="18">
        <v>8.3830797000000006E-3</v>
      </c>
      <c r="AJ1520" t="s">
        <v>8708</v>
      </c>
      <c r="AK1520" t="s">
        <v>4172</v>
      </c>
      <c r="AL1520" t="s">
        <v>8709</v>
      </c>
      <c r="AM1520" t="s">
        <v>8708</v>
      </c>
      <c r="AN1520" t="s">
        <v>4172</v>
      </c>
      <c r="AO1520" t="s">
        <v>8709</v>
      </c>
      <c r="AP1520" s="18">
        <v>8.3830797000000006E-3</v>
      </c>
      <c r="AQ1520" t="s">
        <v>123</v>
      </c>
      <c r="AR1520" t="b">
        <f>ISNUMBER(SEARCH('Consulta Por Puntos Baloto'!$E$5,B1520,1))</f>
        <v>0</v>
      </c>
      <c r="AS1520">
        <f t="shared" si="46"/>
        <v>35</v>
      </c>
      <c r="AT1520" t="str">
        <f t="shared" si="47"/>
        <v>Punto red</v>
      </c>
    </row>
    <row r="1521" spans="1:46">
      <c r="A1521" t="s">
        <v>8710</v>
      </c>
      <c r="B1521" t="s">
        <v>8711</v>
      </c>
      <c r="C1521" s="18">
        <v>1.8814671881</v>
      </c>
      <c r="D1521" t="s">
        <v>2444</v>
      </c>
      <c r="E1521" t="s">
        <v>128</v>
      </c>
      <c r="F1521" t="s">
        <v>2445</v>
      </c>
      <c r="G1521" s="18">
        <v>0.41706732460000001</v>
      </c>
      <c r="H1521" t="s">
        <v>64</v>
      </c>
      <c r="I1521" t="s">
        <v>130</v>
      </c>
      <c r="J1521" t="s">
        <v>804</v>
      </c>
      <c r="K1521" s="18">
        <v>0.41706732460000001</v>
      </c>
      <c r="L1521" t="s">
        <v>64</v>
      </c>
      <c r="M1521" t="s">
        <v>130</v>
      </c>
      <c r="N1521" t="s">
        <v>804</v>
      </c>
      <c r="O1521" s="18">
        <v>1.4798858707</v>
      </c>
      <c r="P1521" t="s">
        <v>1099</v>
      </c>
      <c r="Q1521" t="s">
        <v>134</v>
      </c>
      <c r="R1521" t="s">
        <v>1100</v>
      </c>
      <c r="S1521" s="18">
        <v>1.8673445066000001</v>
      </c>
      <c r="T1521" t="s">
        <v>1086</v>
      </c>
      <c r="U1521" t="s">
        <v>130</v>
      </c>
      <c r="V1521" t="s">
        <v>1087</v>
      </c>
      <c r="W1521" s="18">
        <v>1.3616765072000001</v>
      </c>
      <c r="X1521" t="s">
        <v>5484</v>
      </c>
      <c r="Y1521" t="s">
        <v>130</v>
      </c>
      <c r="Z1521" t="s">
        <v>5485</v>
      </c>
      <c r="AA1521" s="18">
        <v>0.95299767800000001</v>
      </c>
      <c r="AB1521" t="s">
        <v>2449</v>
      </c>
      <c r="AC1521" t="s">
        <v>128</v>
      </c>
      <c r="AD1521" t="s">
        <v>2450</v>
      </c>
      <c r="AE1521" s="18">
        <v>0.36810987519999999</v>
      </c>
      <c r="AF1521" t="s">
        <v>2451</v>
      </c>
      <c r="AG1521" t="s">
        <v>143</v>
      </c>
      <c r="AH1521" t="s">
        <v>2452</v>
      </c>
      <c r="AI1521" s="18">
        <v>0.1270589821</v>
      </c>
      <c r="AJ1521" t="s">
        <v>5486</v>
      </c>
      <c r="AK1521" t="s">
        <v>134</v>
      </c>
      <c r="AL1521" t="s">
        <v>5487</v>
      </c>
      <c r="AM1521" t="s">
        <v>5486</v>
      </c>
      <c r="AN1521" t="s">
        <v>134</v>
      </c>
      <c r="AO1521" t="s">
        <v>5487</v>
      </c>
      <c r="AP1521" s="18">
        <v>0.1270589821</v>
      </c>
      <c r="AQ1521" t="s">
        <v>123</v>
      </c>
      <c r="AR1521" t="b">
        <f>ISNUMBER(SEARCH('Consulta Por Puntos Baloto'!$E$5,B1521,1))</f>
        <v>0</v>
      </c>
      <c r="AS1521">
        <f t="shared" si="46"/>
        <v>35</v>
      </c>
      <c r="AT1521" t="str">
        <f t="shared" si="47"/>
        <v>Punto red</v>
      </c>
    </row>
    <row r="1522" spans="1:46">
      <c r="A1522" t="s">
        <v>8712</v>
      </c>
      <c r="B1522" t="s">
        <v>8713</v>
      </c>
      <c r="C1522" s="18">
        <v>1.6701599944000001</v>
      </c>
      <c r="D1522" t="s">
        <v>584</v>
      </c>
      <c r="E1522" t="s">
        <v>128</v>
      </c>
      <c r="F1522" t="s">
        <v>585</v>
      </c>
      <c r="G1522" s="18">
        <v>0.95785032780000001</v>
      </c>
      <c r="H1522" t="s">
        <v>64</v>
      </c>
      <c r="I1522" t="s">
        <v>130</v>
      </c>
      <c r="J1522" t="s">
        <v>1149</v>
      </c>
      <c r="K1522" s="18">
        <v>1.4860128144</v>
      </c>
      <c r="L1522" t="s">
        <v>64</v>
      </c>
      <c r="M1522" t="s">
        <v>130</v>
      </c>
      <c r="N1522" t="s">
        <v>714</v>
      </c>
      <c r="O1522" s="18">
        <v>2.0012242917999998</v>
      </c>
      <c r="P1522" t="s">
        <v>588</v>
      </c>
      <c r="Q1522" t="s">
        <v>134</v>
      </c>
      <c r="R1522" t="s">
        <v>589</v>
      </c>
      <c r="S1522" s="18">
        <v>1.6194721730999999</v>
      </c>
      <c r="T1522" t="s">
        <v>469</v>
      </c>
      <c r="U1522" t="s">
        <v>130</v>
      </c>
      <c r="V1522" t="s">
        <v>470</v>
      </c>
      <c r="W1522" s="18">
        <v>1.9759954381</v>
      </c>
      <c r="X1522" t="s">
        <v>64</v>
      </c>
      <c r="Y1522" t="s">
        <v>130</v>
      </c>
      <c r="Z1522" t="s">
        <v>690</v>
      </c>
      <c r="AA1522" s="18">
        <v>1.6194721730999999</v>
      </c>
      <c r="AB1522" t="s">
        <v>591</v>
      </c>
      <c r="AC1522" t="s">
        <v>128</v>
      </c>
      <c r="AD1522" t="s">
        <v>592</v>
      </c>
      <c r="AE1522" s="18">
        <v>2.7667449E-2</v>
      </c>
      <c r="AF1522" t="s">
        <v>8714</v>
      </c>
      <c r="AG1522" t="s">
        <v>143</v>
      </c>
      <c r="AH1522" t="s">
        <v>8715</v>
      </c>
      <c r="AI1522" s="18">
        <v>0.15239933720000001</v>
      </c>
      <c r="AJ1522" t="s">
        <v>8716</v>
      </c>
      <c r="AK1522" t="s">
        <v>134</v>
      </c>
      <c r="AL1522" t="s">
        <v>8717</v>
      </c>
      <c r="AM1522" t="s">
        <v>8714</v>
      </c>
      <c r="AN1522" t="s">
        <v>143</v>
      </c>
      <c r="AO1522" t="s">
        <v>8715</v>
      </c>
      <c r="AP1522" s="18">
        <v>2.7667449E-2</v>
      </c>
      <c r="AQ1522" t="s">
        <v>123</v>
      </c>
      <c r="AR1522" t="b">
        <f>ISNUMBER(SEARCH('Consulta Por Puntos Baloto'!$E$5,B1522,1))</f>
        <v>0</v>
      </c>
      <c r="AS1522">
        <f t="shared" si="46"/>
        <v>31</v>
      </c>
      <c r="AT1522" t="str">
        <f t="shared" si="47"/>
        <v>Punto pago</v>
      </c>
    </row>
    <row r="1523" spans="1:46">
      <c r="A1523" t="s">
        <v>8718</v>
      </c>
      <c r="B1523" t="s">
        <v>8719</v>
      </c>
      <c r="C1523" s="18">
        <v>7.2691840825999998</v>
      </c>
      <c r="D1523" t="s">
        <v>127</v>
      </c>
      <c r="E1523" t="s">
        <v>128</v>
      </c>
      <c r="F1523" t="s">
        <v>129</v>
      </c>
      <c r="G1523" s="18">
        <v>0.62712220969999999</v>
      </c>
      <c r="H1523" t="s">
        <v>64</v>
      </c>
      <c r="I1523" t="s">
        <v>130</v>
      </c>
      <c r="J1523" t="s">
        <v>369</v>
      </c>
      <c r="K1523" s="18">
        <v>8.5671195303999994</v>
      </c>
      <c r="L1523" t="s">
        <v>64</v>
      </c>
      <c r="M1523" t="s">
        <v>130</v>
      </c>
      <c r="N1523" t="s">
        <v>370</v>
      </c>
      <c r="O1523" s="18">
        <v>7.0206266913000004</v>
      </c>
      <c r="P1523" t="s">
        <v>133</v>
      </c>
      <c r="Q1523" t="s">
        <v>134</v>
      </c>
      <c r="R1523" t="s">
        <v>135</v>
      </c>
      <c r="S1523" s="18">
        <v>9.0748807336000006</v>
      </c>
      <c r="T1523" t="s">
        <v>371</v>
      </c>
      <c r="U1523" t="s">
        <v>130</v>
      </c>
      <c r="V1523" t="s">
        <v>372</v>
      </c>
      <c r="W1523" s="18">
        <v>7.6592196400999999</v>
      </c>
      <c r="X1523" t="s">
        <v>64</v>
      </c>
      <c r="Y1523" t="s">
        <v>130</v>
      </c>
      <c r="Z1523" t="s">
        <v>373</v>
      </c>
      <c r="AA1523" s="18">
        <v>7.4437756963000004</v>
      </c>
      <c r="AB1523" t="s">
        <v>140</v>
      </c>
      <c r="AC1523" t="s">
        <v>128</v>
      </c>
      <c r="AD1523" t="s">
        <v>141</v>
      </c>
      <c r="AE1523" s="18">
        <v>0.52088654479999996</v>
      </c>
      <c r="AF1523" t="s">
        <v>1345</v>
      </c>
      <c r="AG1523" t="s">
        <v>143</v>
      </c>
      <c r="AH1523" t="s">
        <v>1346</v>
      </c>
      <c r="AI1523" s="18">
        <v>6.8253552800000006E-2</v>
      </c>
      <c r="AJ1523" t="s">
        <v>8720</v>
      </c>
      <c r="AK1523" t="s">
        <v>134</v>
      </c>
      <c r="AL1523" t="s">
        <v>8721</v>
      </c>
      <c r="AM1523" t="s">
        <v>8720</v>
      </c>
      <c r="AN1523" t="s">
        <v>134</v>
      </c>
      <c r="AO1523" t="s">
        <v>8721</v>
      </c>
      <c r="AP1523" s="18">
        <v>6.8253552800000006E-2</v>
      </c>
      <c r="AQ1523" t="s">
        <v>123</v>
      </c>
      <c r="AR1523" t="b">
        <f>ISNUMBER(SEARCH('Consulta Por Puntos Baloto'!$E$5,B1523,1))</f>
        <v>0</v>
      </c>
      <c r="AS1523">
        <f t="shared" si="46"/>
        <v>35</v>
      </c>
      <c r="AT1523" t="str">
        <f t="shared" si="47"/>
        <v>Punto red</v>
      </c>
    </row>
    <row r="1524" spans="1:46">
      <c r="A1524" t="s">
        <v>8722</v>
      </c>
      <c r="B1524" t="s">
        <v>8723</v>
      </c>
      <c r="C1524" s="18">
        <v>57.864307474599997</v>
      </c>
      <c r="D1524" t="s">
        <v>4084</v>
      </c>
      <c r="E1524" t="s">
        <v>4053</v>
      </c>
      <c r="F1524" t="s">
        <v>4085</v>
      </c>
      <c r="G1524" s="18">
        <v>58.787948826099999</v>
      </c>
      <c r="H1524" t="s">
        <v>64</v>
      </c>
      <c r="I1524" t="s">
        <v>223</v>
      </c>
      <c r="J1524" t="s">
        <v>5167</v>
      </c>
      <c r="K1524" s="18">
        <v>62.363202759899998</v>
      </c>
      <c r="L1524" t="s">
        <v>64</v>
      </c>
      <c r="M1524" t="s">
        <v>223</v>
      </c>
      <c r="N1524" t="s">
        <v>4070</v>
      </c>
      <c r="O1524" s="18">
        <v>59.482828734999998</v>
      </c>
      <c r="P1524" t="s">
        <v>4052</v>
      </c>
      <c r="Q1524" t="s">
        <v>4053</v>
      </c>
      <c r="R1524" t="s">
        <v>4054</v>
      </c>
      <c r="S1524" s="18">
        <v>68.652921775799996</v>
      </c>
      <c r="T1524" t="s">
        <v>227</v>
      </c>
      <c r="U1524" t="s">
        <v>228</v>
      </c>
      <c r="V1524" t="s">
        <v>229</v>
      </c>
      <c r="W1524" s="18">
        <v>58.966619249700003</v>
      </c>
      <c r="X1524" t="s">
        <v>64</v>
      </c>
      <c r="Y1524" t="s">
        <v>4055</v>
      </c>
      <c r="Z1524" t="s">
        <v>4056</v>
      </c>
      <c r="AA1524" s="18">
        <v>61.753731296200002</v>
      </c>
      <c r="AB1524" t="s">
        <v>5188</v>
      </c>
      <c r="AC1524" t="s">
        <v>220</v>
      </c>
      <c r="AD1524" t="s">
        <v>5189</v>
      </c>
      <c r="AE1524" s="18">
        <v>1.7149843E-3</v>
      </c>
      <c r="AF1524" t="s">
        <v>8724</v>
      </c>
      <c r="AG1524" t="s">
        <v>8725</v>
      </c>
      <c r="AH1524" t="s">
        <v>8726</v>
      </c>
      <c r="AI1524" s="18">
        <v>12.317384952499999</v>
      </c>
      <c r="AJ1524" t="s">
        <v>5921</v>
      </c>
      <c r="AK1524" t="s">
        <v>5922</v>
      </c>
      <c r="AL1524" t="s">
        <v>5923</v>
      </c>
      <c r="AM1524" t="s">
        <v>8724</v>
      </c>
      <c r="AN1524" t="s">
        <v>8725</v>
      </c>
      <c r="AO1524" t="s">
        <v>8726</v>
      </c>
      <c r="AP1524" s="18">
        <v>1.7149843E-3</v>
      </c>
      <c r="AQ1524" t="s">
        <v>123</v>
      </c>
      <c r="AR1524" t="b">
        <f>ISNUMBER(SEARCH('Consulta Por Puntos Baloto'!$E$5,B1524,1))</f>
        <v>0</v>
      </c>
      <c r="AS1524">
        <f t="shared" si="46"/>
        <v>31</v>
      </c>
      <c r="AT1524" t="str">
        <f t="shared" si="47"/>
        <v>Punto pago</v>
      </c>
    </row>
    <row r="1525" spans="1:46">
      <c r="A1525" t="s">
        <v>8727</v>
      </c>
      <c r="B1525" t="s">
        <v>8728</v>
      </c>
      <c r="C1525" s="18">
        <v>10.9707909301</v>
      </c>
      <c r="D1525" t="s">
        <v>150</v>
      </c>
      <c r="E1525" t="s">
        <v>151</v>
      </c>
      <c r="F1525" t="s">
        <v>152</v>
      </c>
      <c r="G1525" s="18">
        <v>5.1337862771999996</v>
      </c>
      <c r="H1525" t="s">
        <v>64</v>
      </c>
      <c r="I1525" t="s">
        <v>154</v>
      </c>
      <c r="J1525" t="s">
        <v>5018</v>
      </c>
      <c r="K1525" s="18">
        <v>6.8466311783</v>
      </c>
      <c r="L1525" t="s">
        <v>64</v>
      </c>
      <c r="M1525" t="s">
        <v>154</v>
      </c>
      <c r="N1525" t="s">
        <v>156</v>
      </c>
      <c r="O1525" s="18">
        <v>6.8411855581000003</v>
      </c>
      <c r="P1525" t="s">
        <v>157</v>
      </c>
      <c r="Q1525" t="s">
        <v>151</v>
      </c>
      <c r="R1525" t="s">
        <v>158</v>
      </c>
      <c r="S1525" s="18">
        <v>105.2665895942</v>
      </c>
      <c r="T1525" t="s">
        <v>111</v>
      </c>
      <c r="U1525" t="s">
        <v>112</v>
      </c>
      <c r="V1525" t="s">
        <v>113</v>
      </c>
      <c r="W1525" s="18">
        <v>5.3608854235000001</v>
      </c>
      <c r="X1525" t="s">
        <v>64</v>
      </c>
      <c r="Y1525" t="s">
        <v>154</v>
      </c>
      <c r="Z1525" t="s">
        <v>159</v>
      </c>
      <c r="AA1525" s="18">
        <v>7.1323723296999999</v>
      </c>
      <c r="AB1525" s="19" t="s">
        <v>899</v>
      </c>
      <c r="AC1525" t="s">
        <v>151</v>
      </c>
      <c r="AD1525" t="s">
        <v>900</v>
      </c>
      <c r="AE1525" s="18">
        <v>0.76954066340000005</v>
      </c>
      <c r="AF1525" t="s">
        <v>7699</v>
      </c>
      <c r="AG1525" t="s">
        <v>4535</v>
      </c>
      <c r="AH1525" t="s">
        <v>7700</v>
      </c>
      <c r="AI1525" s="18">
        <v>0.46397844929999998</v>
      </c>
      <c r="AJ1525" t="s">
        <v>8729</v>
      </c>
      <c r="AK1525" t="s">
        <v>151</v>
      </c>
      <c r="AL1525" t="s">
        <v>8730</v>
      </c>
      <c r="AM1525" t="s">
        <v>8729</v>
      </c>
      <c r="AN1525" t="s">
        <v>151</v>
      </c>
      <c r="AO1525" t="s">
        <v>8730</v>
      </c>
      <c r="AP1525" s="18">
        <v>0.46397844929999998</v>
      </c>
      <c r="AQ1525" t="s">
        <v>123</v>
      </c>
      <c r="AR1525" t="b">
        <f>ISNUMBER(SEARCH('Consulta Por Puntos Baloto'!$E$5,B1525,1))</f>
        <v>0</v>
      </c>
      <c r="AS1525">
        <f t="shared" si="46"/>
        <v>35</v>
      </c>
      <c r="AT1525" t="str">
        <f t="shared" si="47"/>
        <v>Punto red</v>
      </c>
    </row>
    <row r="1526" spans="1:46">
      <c r="A1526" t="s">
        <v>8731</v>
      </c>
      <c r="B1526" t="s">
        <v>8732</v>
      </c>
      <c r="C1526" s="18">
        <v>4.5485625593999996</v>
      </c>
      <c r="D1526" t="s">
        <v>150</v>
      </c>
      <c r="E1526" t="s">
        <v>151</v>
      </c>
      <c r="F1526" t="s">
        <v>152</v>
      </c>
      <c r="G1526" s="18">
        <v>0.37792547710000002</v>
      </c>
      <c r="H1526" t="s">
        <v>64</v>
      </c>
      <c r="I1526" t="s">
        <v>154</v>
      </c>
      <c r="J1526" t="s">
        <v>156</v>
      </c>
      <c r="K1526" s="18">
        <v>0.38008361369999999</v>
      </c>
      <c r="L1526" t="s">
        <v>64</v>
      </c>
      <c r="M1526" t="s">
        <v>154</v>
      </c>
      <c r="N1526" t="s">
        <v>156</v>
      </c>
      <c r="O1526" s="18">
        <v>0.29733161279999998</v>
      </c>
      <c r="P1526" t="s">
        <v>157</v>
      </c>
      <c r="Q1526" t="s">
        <v>151</v>
      </c>
      <c r="R1526" t="s">
        <v>158</v>
      </c>
      <c r="S1526" s="18">
        <v>112.0611623115</v>
      </c>
      <c r="T1526" t="s">
        <v>111</v>
      </c>
      <c r="U1526" t="s">
        <v>112</v>
      </c>
      <c r="V1526" t="s">
        <v>113</v>
      </c>
      <c r="W1526" s="18">
        <v>1.5361136598</v>
      </c>
      <c r="X1526" t="s">
        <v>64</v>
      </c>
      <c r="Y1526" t="s">
        <v>154</v>
      </c>
      <c r="Z1526" t="s">
        <v>159</v>
      </c>
      <c r="AA1526" s="18">
        <v>1.4780139044</v>
      </c>
      <c r="AB1526" s="19" t="s">
        <v>899</v>
      </c>
      <c r="AC1526" t="s">
        <v>151</v>
      </c>
      <c r="AD1526" t="s">
        <v>900</v>
      </c>
      <c r="AE1526" s="18">
        <v>0.13027734090000001</v>
      </c>
      <c r="AF1526" t="s">
        <v>8733</v>
      </c>
      <c r="AG1526" t="s">
        <v>4535</v>
      </c>
      <c r="AH1526" t="s">
        <v>8734</v>
      </c>
      <c r="AI1526" s="18">
        <v>0.1512769182</v>
      </c>
      <c r="AJ1526" t="s">
        <v>8735</v>
      </c>
      <c r="AK1526" t="s">
        <v>151</v>
      </c>
      <c r="AL1526" t="s">
        <v>8736</v>
      </c>
      <c r="AM1526" t="s">
        <v>8733</v>
      </c>
      <c r="AN1526" t="s">
        <v>4535</v>
      </c>
      <c r="AO1526" t="s">
        <v>8734</v>
      </c>
      <c r="AP1526" s="18">
        <v>0.13027734090000001</v>
      </c>
      <c r="AQ1526" t="s">
        <v>123</v>
      </c>
      <c r="AR1526" t="b">
        <f>ISNUMBER(SEARCH('Consulta Por Puntos Baloto'!$E$5,B1526,1))</f>
        <v>0</v>
      </c>
      <c r="AS1526">
        <f t="shared" si="46"/>
        <v>31</v>
      </c>
      <c r="AT1526" t="str">
        <f t="shared" si="47"/>
        <v>Punto pago</v>
      </c>
    </row>
    <row r="1527" spans="1:46">
      <c r="A1527" t="s">
        <v>8737</v>
      </c>
      <c r="B1527" t="s">
        <v>8738</v>
      </c>
      <c r="C1527" s="18">
        <v>1.5670456719999999</v>
      </c>
      <c r="D1527" t="s">
        <v>4973</v>
      </c>
      <c r="E1527" t="s">
        <v>301</v>
      </c>
      <c r="F1527" t="s">
        <v>4974</v>
      </c>
      <c r="G1527" s="18">
        <v>1.4571191969999999</v>
      </c>
      <c r="H1527" t="s">
        <v>300</v>
      </c>
      <c r="I1527" t="s">
        <v>294</v>
      </c>
      <c r="J1527" t="s">
        <v>4489</v>
      </c>
      <c r="K1527" s="18">
        <v>3.2274935601000001</v>
      </c>
      <c r="L1527" t="s">
        <v>64</v>
      </c>
      <c r="M1527" t="s">
        <v>294</v>
      </c>
      <c r="N1527" t="s">
        <v>295</v>
      </c>
      <c r="O1527" s="18">
        <v>50.368437518100002</v>
      </c>
      <c r="P1527" t="s">
        <v>296</v>
      </c>
      <c r="Q1527" t="s">
        <v>297</v>
      </c>
      <c r="R1527" t="s">
        <v>298</v>
      </c>
      <c r="S1527" s="18">
        <v>112.8572488983</v>
      </c>
      <c r="T1527" t="s">
        <v>311</v>
      </c>
      <c r="U1527" t="s">
        <v>130</v>
      </c>
      <c r="V1527" t="s">
        <v>312</v>
      </c>
      <c r="W1527" s="18">
        <v>99.296379693099993</v>
      </c>
      <c r="X1527" t="s">
        <v>64</v>
      </c>
      <c r="Y1527" t="s">
        <v>313</v>
      </c>
      <c r="Z1527" t="s">
        <v>314</v>
      </c>
      <c r="AA1527" s="18">
        <v>1.391188034</v>
      </c>
      <c r="AB1527" t="s">
        <v>300</v>
      </c>
      <c r="AC1527" t="s">
        <v>301</v>
      </c>
      <c r="AD1527" t="s">
        <v>302</v>
      </c>
      <c r="AE1527" s="18">
        <v>0.53825696889999997</v>
      </c>
      <c r="AF1527" t="s">
        <v>8739</v>
      </c>
      <c r="AG1527" t="s">
        <v>301</v>
      </c>
      <c r="AH1527" t="s">
        <v>8740</v>
      </c>
      <c r="AI1527" s="18">
        <v>5.2341820499999997E-2</v>
      </c>
      <c r="AJ1527" t="s">
        <v>8741</v>
      </c>
      <c r="AK1527" t="s">
        <v>301</v>
      </c>
      <c r="AL1527" t="s">
        <v>8742</v>
      </c>
      <c r="AM1527" t="s">
        <v>8741</v>
      </c>
      <c r="AN1527" t="s">
        <v>301</v>
      </c>
      <c r="AO1527" t="s">
        <v>8742</v>
      </c>
      <c r="AP1527" s="18">
        <v>5.2341820499999997E-2</v>
      </c>
      <c r="AQ1527" t="s">
        <v>123</v>
      </c>
      <c r="AR1527" t="b">
        <f>ISNUMBER(SEARCH('Consulta Por Puntos Baloto'!$E$5,B1527,1))</f>
        <v>0</v>
      </c>
      <c r="AS1527">
        <f t="shared" si="46"/>
        <v>35</v>
      </c>
      <c r="AT1527" t="str">
        <f t="shared" si="47"/>
        <v>Punto red</v>
      </c>
    </row>
    <row r="1528" spans="1:46">
      <c r="A1528" t="s">
        <v>8743</v>
      </c>
      <c r="B1528" t="s">
        <v>8744</v>
      </c>
      <c r="C1528" s="18">
        <v>1.7031463249000001</v>
      </c>
      <c r="D1528" t="s">
        <v>4973</v>
      </c>
      <c r="E1528" t="s">
        <v>301</v>
      </c>
      <c r="F1528" t="s">
        <v>4974</v>
      </c>
      <c r="G1528" s="18">
        <v>1.5943822227</v>
      </c>
      <c r="H1528" t="s">
        <v>300</v>
      </c>
      <c r="I1528" t="s">
        <v>294</v>
      </c>
      <c r="J1528" t="s">
        <v>4489</v>
      </c>
      <c r="K1528" s="18">
        <v>3.3438193206000002</v>
      </c>
      <c r="L1528" t="s">
        <v>64</v>
      </c>
      <c r="M1528" t="s">
        <v>294</v>
      </c>
      <c r="N1528" t="s">
        <v>295</v>
      </c>
      <c r="O1528" s="18">
        <v>50.444018860200003</v>
      </c>
      <c r="P1528" t="s">
        <v>296</v>
      </c>
      <c r="Q1528" t="s">
        <v>297</v>
      </c>
      <c r="R1528" t="s">
        <v>298</v>
      </c>
      <c r="S1528" s="18">
        <v>112.7739167212</v>
      </c>
      <c r="T1528" t="s">
        <v>311</v>
      </c>
      <c r="U1528" t="s">
        <v>130</v>
      </c>
      <c r="V1528" t="s">
        <v>312</v>
      </c>
      <c r="W1528" s="18">
        <v>99.224300201299997</v>
      </c>
      <c r="X1528" t="s">
        <v>64</v>
      </c>
      <c r="Y1528" t="s">
        <v>313</v>
      </c>
      <c r="Z1528" t="s">
        <v>314</v>
      </c>
      <c r="AA1528" s="18">
        <v>1.5282709860000001</v>
      </c>
      <c r="AB1528" t="s">
        <v>300</v>
      </c>
      <c r="AC1528" t="s">
        <v>301</v>
      </c>
      <c r="AD1528" t="s">
        <v>302</v>
      </c>
      <c r="AE1528" s="18">
        <v>0.67570039179999997</v>
      </c>
      <c r="AF1528" t="s">
        <v>8739</v>
      </c>
      <c r="AG1528" t="s">
        <v>301</v>
      </c>
      <c r="AH1528" t="s">
        <v>8740</v>
      </c>
      <c r="AI1528" s="18">
        <v>0</v>
      </c>
      <c r="AJ1528" t="s">
        <v>8745</v>
      </c>
      <c r="AK1528" t="s">
        <v>301</v>
      </c>
      <c r="AL1528" t="s">
        <v>8746</v>
      </c>
      <c r="AM1528" t="s">
        <v>8745</v>
      </c>
      <c r="AN1528" t="s">
        <v>301</v>
      </c>
      <c r="AO1528" t="s">
        <v>8746</v>
      </c>
      <c r="AP1528" s="18">
        <v>0</v>
      </c>
      <c r="AQ1528" t="s">
        <v>123</v>
      </c>
      <c r="AR1528" t="b">
        <f>ISNUMBER(SEARCH('Consulta Por Puntos Baloto'!$E$5,B1528,1))</f>
        <v>0</v>
      </c>
      <c r="AS1528">
        <f t="shared" si="46"/>
        <v>35</v>
      </c>
      <c r="AT1528" t="str">
        <f t="shared" si="47"/>
        <v>Punto red</v>
      </c>
    </row>
    <row r="1529" spans="1:46">
      <c r="A1529" t="s">
        <v>8747</v>
      </c>
      <c r="B1529" t="s">
        <v>8748</v>
      </c>
      <c r="C1529" s="18">
        <v>7.1069880080000001</v>
      </c>
      <c r="D1529" t="s">
        <v>526</v>
      </c>
      <c r="E1529" t="s">
        <v>128</v>
      </c>
      <c r="F1529" t="s">
        <v>527</v>
      </c>
      <c r="G1529" s="18">
        <v>0.1741128079</v>
      </c>
      <c r="H1529" t="s">
        <v>64</v>
      </c>
      <c r="I1529" t="s">
        <v>130</v>
      </c>
      <c r="J1529" t="s">
        <v>2286</v>
      </c>
      <c r="K1529" s="18">
        <v>4.7352675502999997</v>
      </c>
      <c r="L1529" t="s">
        <v>64</v>
      </c>
      <c r="M1529" t="s">
        <v>130</v>
      </c>
      <c r="N1529" t="s">
        <v>466</v>
      </c>
      <c r="O1529" s="18">
        <v>1.6559410643000001</v>
      </c>
      <c r="P1529" t="s">
        <v>606</v>
      </c>
      <c r="Q1529" t="s">
        <v>134</v>
      </c>
      <c r="R1529" t="s">
        <v>607</v>
      </c>
      <c r="S1529" s="18">
        <v>4.0201658909000004</v>
      </c>
      <c r="T1529" t="s">
        <v>515</v>
      </c>
      <c r="U1529" t="s">
        <v>130</v>
      </c>
      <c r="V1529" t="s">
        <v>516</v>
      </c>
      <c r="W1529" s="18">
        <v>5.7833256197000003</v>
      </c>
      <c r="X1529" t="s">
        <v>64</v>
      </c>
      <c r="Y1529" t="s">
        <v>471</v>
      </c>
      <c r="Z1529" t="s">
        <v>472</v>
      </c>
      <c r="AA1529" s="18">
        <v>4.0201658909000004</v>
      </c>
      <c r="AB1529" t="s">
        <v>518</v>
      </c>
      <c r="AC1529" t="s">
        <v>128</v>
      </c>
      <c r="AD1529" t="s">
        <v>519</v>
      </c>
      <c r="AE1529" s="18">
        <v>0.46847183339999998</v>
      </c>
      <c r="AF1529" t="s">
        <v>8604</v>
      </c>
      <c r="AG1529" t="s">
        <v>143</v>
      </c>
      <c r="AH1529" t="s">
        <v>8605</v>
      </c>
      <c r="AI1529" s="18">
        <v>0.1247350582</v>
      </c>
      <c r="AJ1529" t="s">
        <v>8606</v>
      </c>
      <c r="AK1529" t="s">
        <v>134</v>
      </c>
      <c r="AL1529" t="s">
        <v>8607</v>
      </c>
      <c r="AM1529" t="s">
        <v>8606</v>
      </c>
      <c r="AN1529" t="s">
        <v>134</v>
      </c>
      <c r="AO1529" t="s">
        <v>8607</v>
      </c>
      <c r="AP1529" s="18">
        <v>0.1247350582</v>
      </c>
      <c r="AQ1529" t="s">
        <v>123</v>
      </c>
      <c r="AR1529" t="b">
        <f>ISNUMBER(SEARCH('Consulta Por Puntos Baloto'!$E$5,B1529,1))</f>
        <v>0</v>
      </c>
      <c r="AS1529">
        <f t="shared" si="46"/>
        <v>35</v>
      </c>
      <c r="AT1529" t="str">
        <f t="shared" si="47"/>
        <v>Punto red</v>
      </c>
    </row>
    <row r="1530" spans="1:46">
      <c r="A1530" t="s">
        <v>8749</v>
      </c>
      <c r="B1530" t="s">
        <v>8750</v>
      </c>
      <c r="C1530" s="18">
        <v>25.5053863521</v>
      </c>
      <c r="D1530" t="s">
        <v>5197</v>
      </c>
      <c r="E1530" t="s">
        <v>5198</v>
      </c>
      <c r="F1530" t="s">
        <v>5199</v>
      </c>
      <c r="G1530" s="18">
        <v>27.3870501687</v>
      </c>
      <c r="H1530" t="s">
        <v>64</v>
      </c>
      <c r="I1530" t="s">
        <v>5200</v>
      </c>
      <c r="J1530" t="s">
        <v>5201</v>
      </c>
      <c r="K1530" s="18">
        <v>28.568999075800001</v>
      </c>
      <c r="L1530" t="s">
        <v>64</v>
      </c>
      <c r="M1530" t="s">
        <v>65</v>
      </c>
      <c r="N1530" t="s">
        <v>5202</v>
      </c>
      <c r="O1530" s="18">
        <v>29.218099432100001</v>
      </c>
      <c r="P1530" t="s">
        <v>67</v>
      </c>
      <c r="Q1530" t="s">
        <v>62</v>
      </c>
      <c r="R1530" t="s">
        <v>68</v>
      </c>
      <c r="S1530" s="18">
        <v>30.537458555000001</v>
      </c>
      <c r="T1530" t="s">
        <v>253</v>
      </c>
      <c r="U1530" t="s">
        <v>65</v>
      </c>
      <c r="V1530" t="s">
        <v>254</v>
      </c>
      <c r="W1530" s="18">
        <v>29.202735864000001</v>
      </c>
      <c r="X1530" t="s">
        <v>276</v>
      </c>
      <c r="Y1530" t="s">
        <v>65</v>
      </c>
      <c r="Z1530" t="s">
        <v>277</v>
      </c>
      <c r="AA1530" s="18">
        <v>29.205540458800002</v>
      </c>
      <c r="AB1530" t="s">
        <v>5203</v>
      </c>
      <c r="AC1530" t="s">
        <v>62</v>
      </c>
      <c r="AD1530" t="s">
        <v>5204</v>
      </c>
      <c r="AE1530" s="18">
        <v>9.5818269999999994E-3</v>
      </c>
      <c r="AF1530" t="s">
        <v>8751</v>
      </c>
      <c r="AG1530" t="s">
        <v>8752</v>
      </c>
      <c r="AH1530" t="s">
        <v>8753</v>
      </c>
      <c r="AI1530" s="18">
        <v>9.9983929171000003</v>
      </c>
      <c r="AJ1530" t="s">
        <v>8754</v>
      </c>
      <c r="AK1530" t="s">
        <v>7324</v>
      </c>
      <c r="AL1530" t="s">
        <v>8755</v>
      </c>
      <c r="AM1530" t="s">
        <v>8751</v>
      </c>
      <c r="AN1530" t="s">
        <v>8752</v>
      </c>
      <c r="AO1530" t="s">
        <v>8753</v>
      </c>
      <c r="AP1530" s="18">
        <v>9.5818269999999994E-3</v>
      </c>
      <c r="AQ1530" t="s">
        <v>123</v>
      </c>
      <c r="AR1530" t="b">
        <f>ISNUMBER(SEARCH('Consulta Por Puntos Baloto'!$E$5,B1530,1))</f>
        <v>0</v>
      </c>
      <c r="AS1530">
        <f t="shared" si="46"/>
        <v>31</v>
      </c>
      <c r="AT1530" t="str">
        <f t="shared" si="47"/>
        <v>Punto pago</v>
      </c>
    </row>
    <row r="1531" spans="1:46">
      <c r="A1531" t="s">
        <v>8756</v>
      </c>
      <c r="B1531" t="s">
        <v>8757</v>
      </c>
      <c r="C1531" s="18">
        <v>0.1194082722</v>
      </c>
      <c r="D1531" t="s">
        <v>3382</v>
      </c>
      <c r="E1531" t="s">
        <v>3383</v>
      </c>
      <c r="F1531" t="s">
        <v>3384</v>
      </c>
      <c r="G1531" s="18">
        <v>36.907425491700003</v>
      </c>
      <c r="H1531" t="s">
        <v>64</v>
      </c>
      <c r="I1531" t="s">
        <v>2638</v>
      </c>
      <c r="J1531" t="s">
        <v>2639</v>
      </c>
      <c r="K1531" s="18">
        <v>36.907425491700003</v>
      </c>
      <c r="L1531" t="s">
        <v>64</v>
      </c>
      <c r="M1531" t="s">
        <v>2638</v>
      </c>
      <c r="N1531" t="s">
        <v>2639</v>
      </c>
      <c r="O1531" s="18">
        <v>66.883961251499997</v>
      </c>
      <c r="P1531" t="s">
        <v>2625</v>
      </c>
      <c r="Q1531" t="s">
        <v>134</v>
      </c>
      <c r="R1531" t="s">
        <v>2626</v>
      </c>
      <c r="S1531" s="18">
        <v>65.516832179299996</v>
      </c>
      <c r="T1531" t="s">
        <v>311</v>
      </c>
      <c r="U1531" t="s">
        <v>130</v>
      </c>
      <c r="V1531" t="s">
        <v>312</v>
      </c>
      <c r="W1531" s="18">
        <v>49.225259212899999</v>
      </c>
      <c r="X1531" t="s">
        <v>64</v>
      </c>
      <c r="Y1531" t="s">
        <v>313</v>
      </c>
      <c r="Z1531" t="s">
        <v>314</v>
      </c>
      <c r="AA1531" s="18">
        <v>55.684146922499998</v>
      </c>
      <c r="AB1531" t="s">
        <v>300</v>
      </c>
      <c r="AC1531" t="s">
        <v>301</v>
      </c>
      <c r="AD1531" t="s">
        <v>302</v>
      </c>
      <c r="AE1531" s="18">
        <v>0.2960878683</v>
      </c>
      <c r="AF1531" t="s">
        <v>3385</v>
      </c>
      <c r="AG1531" t="s">
        <v>3383</v>
      </c>
      <c r="AH1531" t="s">
        <v>3386</v>
      </c>
      <c r="AI1531" s="18">
        <v>7.3181039899999994E-2</v>
      </c>
      <c r="AJ1531" t="s">
        <v>3795</v>
      </c>
      <c r="AK1531" t="s">
        <v>3383</v>
      </c>
      <c r="AL1531" t="s">
        <v>3796</v>
      </c>
      <c r="AM1531" t="s">
        <v>3795</v>
      </c>
      <c r="AN1531" t="s">
        <v>3383</v>
      </c>
      <c r="AO1531" t="s">
        <v>3796</v>
      </c>
      <c r="AP1531" s="18">
        <v>7.3181039899999994E-2</v>
      </c>
      <c r="AQ1531" t="s">
        <v>123</v>
      </c>
      <c r="AR1531" t="b">
        <f>ISNUMBER(SEARCH('Consulta Por Puntos Baloto'!$E$5,B1531,1))</f>
        <v>0</v>
      </c>
      <c r="AS1531">
        <f t="shared" si="46"/>
        <v>35</v>
      </c>
      <c r="AT1531" t="str">
        <f t="shared" si="47"/>
        <v>Punto red</v>
      </c>
    </row>
    <row r="1532" spans="1:46">
      <c r="A1532" t="s">
        <v>8758</v>
      </c>
      <c r="B1532" t="s">
        <v>8759</v>
      </c>
      <c r="C1532" s="18">
        <v>0.51734534229999996</v>
      </c>
      <c r="D1532" t="s">
        <v>8555</v>
      </c>
      <c r="E1532" t="s">
        <v>4437</v>
      </c>
      <c r="F1532" t="s">
        <v>8556</v>
      </c>
      <c r="G1532" s="18">
        <v>0.47562655310000002</v>
      </c>
      <c r="H1532" t="s">
        <v>64</v>
      </c>
      <c r="I1532" t="s">
        <v>4434</v>
      </c>
      <c r="J1532" t="s">
        <v>4435</v>
      </c>
      <c r="K1532" s="18">
        <v>0.4652283203</v>
      </c>
      <c r="L1532" t="s">
        <v>64</v>
      </c>
      <c r="M1532" t="s">
        <v>4434</v>
      </c>
      <c r="N1532" t="s">
        <v>4435</v>
      </c>
      <c r="O1532" s="18">
        <v>2.7313864792999998</v>
      </c>
      <c r="P1532" t="s">
        <v>4100</v>
      </c>
      <c r="Q1532" t="s">
        <v>4101</v>
      </c>
      <c r="R1532" t="s">
        <v>4102</v>
      </c>
      <c r="S1532" s="18">
        <v>4.4865362584000001</v>
      </c>
      <c r="T1532" t="s">
        <v>227</v>
      </c>
      <c r="U1532" t="s">
        <v>228</v>
      </c>
      <c r="V1532" t="s">
        <v>229</v>
      </c>
      <c r="W1532" s="18">
        <v>5.4780077628999999</v>
      </c>
      <c r="X1532" t="s">
        <v>64</v>
      </c>
      <c r="Y1532" t="s">
        <v>228</v>
      </c>
      <c r="Z1532" t="s">
        <v>4012</v>
      </c>
      <c r="AA1532" s="18">
        <v>2.2013794643</v>
      </c>
      <c r="AB1532" t="s">
        <v>4436</v>
      </c>
      <c r="AC1532" t="s">
        <v>4437</v>
      </c>
      <c r="AD1532" t="s">
        <v>4438</v>
      </c>
      <c r="AE1532" s="18">
        <v>0.3616097365</v>
      </c>
      <c r="AF1532" t="s">
        <v>8760</v>
      </c>
      <c r="AG1532" t="s">
        <v>4437</v>
      </c>
      <c r="AH1532" t="s">
        <v>8761</v>
      </c>
      <c r="AI1532" s="18">
        <v>1.8130111222</v>
      </c>
      <c r="AJ1532" t="s">
        <v>8560</v>
      </c>
      <c r="AK1532" t="s">
        <v>4101</v>
      </c>
      <c r="AL1532" t="s">
        <v>8561</v>
      </c>
      <c r="AM1532" t="s">
        <v>8760</v>
      </c>
      <c r="AN1532" t="s">
        <v>4437</v>
      </c>
      <c r="AO1532" t="s">
        <v>8761</v>
      </c>
      <c r="AP1532" s="18">
        <v>0.3616097365</v>
      </c>
      <c r="AQ1532" t="s">
        <v>123</v>
      </c>
      <c r="AR1532" t="b">
        <f>ISNUMBER(SEARCH('Consulta Por Puntos Baloto'!$E$5,B1532,1))</f>
        <v>0</v>
      </c>
      <c r="AS1532">
        <f t="shared" si="46"/>
        <v>31</v>
      </c>
      <c r="AT1532" t="str">
        <f t="shared" si="47"/>
        <v>Punto pago</v>
      </c>
    </row>
    <row r="1533" spans="1:46">
      <c r="A1533" t="s">
        <v>8762</v>
      </c>
      <c r="B1533" t="s">
        <v>8763</v>
      </c>
      <c r="C1533" s="18">
        <v>119.36937891069999</v>
      </c>
      <c r="D1533" t="s">
        <v>7736</v>
      </c>
      <c r="E1533" t="s">
        <v>4964</v>
      </c>
      <c r="F1533" t="s">
        <v>7737</v>
      </c>
      <c r="G1533" s="18">
        <v>172.06462712909999</v>
      </c>
      <c r="H1533" t="s">
        <v>64</v>
      </c>
      <c r="I1533" t="s">
        <v>114</v>
      </c>
      <c r="J1533" t="s">
        <v>3347</v>
      </c>
      <c r="K1533" s="18">
        <v>181.53428236990001</v>
      </c>
      <c r="L1533" t="s">
        <v>64</v>
      </c>
      <c r="M1533" t="s">
        <v>4514</v>
      </c>
      <c r="N1533" t="s">
        <v>4515</v>
      </c>
      <c r="O1533" s="18">
        <v>119.1712668377</v>
      </c>
      <c r="P1533" t="s">
        <v>4963</v>
      </c>
      <c r="Q1533" t="s">
        <v>4964</v>
      </c>
      <c r="R1533" t="s">
        <v>4965</v>
      </c>
      <c r="S1533" s="18">
        <v>221.5822014609</v>
      </c>
      <c r="T1533" t="s">
        <v>807</v>
      </c>
      <c r="U1533" t="s">
        <v>130</v>
      </c>
      <c r="V1533" t="s">
        <v>808</v>
      </c>
      <c r="W1533" s="18">
        <v>119.19709646779999</v>
      </c>
      <c r="X1533" t="s">
        <v>64</v>
      </c>
      <c r="Y1533" t="s">
        <v>4519</v>
      </c>
      <c r="Z1533" t="s">
        <v>4520</v>
      </c>
      <c r="AA1533" s="18">
        <v>173.04669658739999</v>
      </c>
      <c r="AB1533" s="19" t="s">
        <v>3348</v>
      </c>
      <c r="AC1533" t="s">
        <v>1690</v>
      </c>
      <c r="AD1533" s="19" t="s">
        <v>5358</v>
      </c>
      <c r="AE1533" s="18">
        <v>1.5087075300000001E-2</v>
      </c>
      <c r="AF1533" t="s">
        <v>8667</v>
      </c>
      <c r="AG1533" t="s">
        <v>8668</v>
      </c>
      <c r="AH1533" t="s">
        <v>8669</v>
      </c>
      <c r="AI1533" s="18">
        <v>2.1572898E-3</v>
      </c>
      <c r="AJ1533" t="s">
        <v>8764</v>
      </c>
      <c r="AK1533" t="s">
        <v>8671</v>
      </c>
      <c r="AL1533" t="s">
        <v>8765</v>
      </c>
      <c r="AM1533" t="s">
        <v>8764</v>
      </c>
      <c r="AN1533" t="s">
        <v>8671</v>
      </c>
      <c r="AO1533" t="s">
        <v>8765</v>
      </c>
      <c r="AP1533" s="18">
        <v>2.1572898E-3</v>
      </c>
      <c r="AQ1533" t="e">
        <v>#N/A</v>
      </c>
      <c r="AR1533" t="b">
        <f>ISNUMBER(SEARCH('Consulta Por Puntos Baloto'!$E$5,B1533,1))</f>
        <v>0</v>
      </c>
      <c r="AS1533">
        <f t="shared" si="46"/>
        <v>35</v>
      </c>
      <c r="AT1533" t="str">
        <f t="shared" si="47"/>
        <v>Punto red</v>
      </c>
    </row>
    <row r="1534" spans="1:46">
      <c r="A1534" t="s">
        <v>8766</v>
      </c>
      <c r="B1534" t="s">
        <v>8767</v>
      </c>
      <c r="C1534" s="18">
        <v>0.59545873400000005</v>
      </c>
      <c r="D1534" t="s">
        <v>127</v>
      </c>
      <c r="E1534" t="s">
        <v>128</v>
      </c>
      <c r="F1534" t="s">
        <v>129</v>
      </c>
      <c r="G1534" s="18">
        <v>0.37065563969999998</v>
      </c>
      <c r="H1534" t="s">
        <v>64</v>
      </c>
      <c r="I1534" t="s">
        <v>130</v>
      </c>
      <c r="J1534" t="s">
        <v>1308</v>
      </c>
      <c r="K1534" s="18">
        <v>2.2941610587999999</v>
      </c>
      <c r="L1534" t="s">
        <v>64</v>
      </c>
      <c r="M1534" t="s">
        <v>130</v>
      </c>
      <c r="N1534" t="s">
        <v>370</v>
      </c>
      <c r="O1534" s="18">
        <v>1.1517407518</v>
      </c>
      <c r="P1534" t="s">
        <v>133</v>
      </c>
      <c r="Q1534" t="s">
        <v>134</v>
      </c>
      <c r="R1534" t="s">
        <v>135</v>
      </c>
      <c r="S1534" s="18">
        <v>4.6988247862000003</v>
      </c>
      <c r="T1534" t="s">
        <v>371</v>
      </c>
      <c r="U1534" t="s">
        <v>130</v>
      </c>
      <c r="V1534" t="s">
        <v>372</v>
      </c>
      <c r="W1534" s="18">
        <v>4.2433532620000003</v>
      </c>
      <c r="X1534" t="s">
        <v>138</v>
      </c>
      <c r="Y1534" t="s">
        <v>130</v>
      </c>
      <c r="Z1534" t="s">
        <v>139</v>
      </c>
      <c r="AA1534" s="18">
        <v>0.53129598659999999</v>
      </c>
      <c r="AB1534" t="s">
        <v>140</v>
      </c>
      <c r="AC1534" t="s">
        <v>128</v>
      </c>
      <c r="AD1534" t="s">
        <v>141</v>
      </c>
      <c r="AE1534" s="18">
        <v>0.135213684</v>
      </c>
      <c r="AF1534" t="s">
        <v>2891</v>
      </c>
      <c r="AG1534" t="s">
        <v>143</v>
      </c>
      <c r="AH1534" t="s">
        <v>2892</v>
      </c>
      <c r="AI1534" s="18">
        <v>0.2145728593</v>
      </c>
      <c r="AJ1534" t="s">
        <v>8768</v>
      </c>
      <c r="AK1534" t="s">
        <v>134</v>
      </c>
      <c r="AL1534" t="s">
        <v>8769</v>
      </c>
      <c r="AM1534" t="s">
        <v>2891</v>
      </c>
      <c r="AN1534" t="s">
        <v>143</v>
      </c>
      <c r="AO1534" t="s">
        <v>2892</v>
      </c>
      <c r="AP1534" s="18">
        <v>0.135213684</v>
      </c>
      <c r="AQ1534" t="s">
        <v>123</v>
      </c>
      <c r="AR1534" t="b">
        <f>ISNUMBER(SEARCH('Consulta Por Puntos Baloto'!$E$5,B1534,1))</f>
        <v>0</v>
      </c>
      <c r="AS1534">
        <f t="shared" si="46"/>
        <v>31</v>
      </c>
      <c r="AT1534" t="str">
        <f t="shared" si="47"/>
        <v>Punto pago</v>
      </c>
    </row>
    <row r="1535" spans="1:46">
      <c r="A1535" t="s">
        <v>8770</v>
      </c>
      <c r="B1535" t="s">
        <v>8771</v>
      </c>
      <c r="C1535" s="18">
        <v>49.719309798300003</v>
      </c>
      <c r="D1535" t="s">
        <v>4973</v>
      </c>
      <c r="E1535" t="s">
        <v>301</v>
      </c>
      <c r="F1535" t="s">
        <v>4974</v>
      </c>
      <c r="G1535" s="18">
        <v>49.566726232199997</v>
      </c>
      <c r="H1535" t="s">
        <v>300</v>
      </c>
      <c r="I1535" t="s">
        <v>294</v>
      </c>
      <c r="J1535" t="s">
        <v>4489</v>
      </c>
      <c r="K1535" s="18">
        <v>51.162091545199999</v>
      </c>
      <c r="L1535" t="s">
        <v>64</v>
      </c>
      <c r="M1535" t="s">
        <v>294</v>
      </c>
      <c r="N1535" t="s">
        <v>295</v>
      </c>
      <c r="O1535" s="18">
        <v>84.363413044599994</v>
      </c>
      <c r="P1535" t="s">
        <v>2588</v>
      </c>
      <c r="Q1535" t="s">
        <v>134</v>
      </c>
      <c r="R1535" t="s">
        <v>2589</v>
      </c>
      <c r="S1535" s="18">
        <v>83.326508382900002</v>
      </c>
      <c r="T1535" t="s">
        <v>311</v>
      </c>
      <c r="U1535" t="s">
        <v>130</v>
      </c>
      <c r="V1535" t="s">
        <v>312</v>
      </c>
      <c r="W1535" s="18">
        <v>75.541726197100004</v>
      </c>
      <c r="X1535" t="s">
        <v>64</v>
      </c>
      <c r="Y1535" t="s">
        <v>313</v>
      </c>
      <c r="Z1535" t="s">
        <v>314</v>
      </c>
      <c r="AA1535" s="18">
        <v>49.495489489100002</v>
      </c>
      <c r="AB1535" t="s">
        <v>300</v>
      </c>
      <c r="AC1535" t="s">
        <v>301</v>
      </c>
      <c r="AD1535" t="s">
        <v>302</v>
      </c>
      <c r="AE1535" s="18">
        <v>8.5453549500000003E-2</v>
      </c>
      <c r="AF1535" t="s">
        <v>8496</v>
      </c>
      <c r="AG1535" t="s">
        <v>8497</v>
      </c>
      <c r="AH1535" t="s">
        <v>8498</v>
      </c>
      <c r="AI1535" s="18">
        <v>1.76050284E-2</v>
      </c>
      <c r="AJ1535" t="s">
        <v>8772</v>
      </c>
      <c r="AK1535" t="s">
        <v>8497</v>
      </c>
      <c r="AL1535" t="s">
        <v>8773</v>
      </c>
      <c r="AM1535" t="s">
        <v>8772</v>
      </c>
      <c r="AN1535" t="s">
        <v>8497</v>
      </c>
      <c r="AO1535" t="s">
        <v>8773</v>
      </c>
      <c r="AP1535" s="18">
        <v>1.76050284E-2</v>
      </c>
      <c r="AQ1535" t="s">
        <v>123</v>
      </c>
      <c r="AR1535" t="b">
        <f>ISNUMBER(SEARCH('Consulta Por Puntos Baloto'!$E$5,B1535,1))</f>
        <v>0</v>
      </c>
      <c r="AS1535">
        <f t="shared" si="46"/>
        <v>35</v>
      </c>
      <c r="AT1535" t="str">
        <f t="shared" si="47"/>
        <v>Punto red</v>
      </c>
    </row>
    <row r="1536" spans="1:46">
      <c r="A1536" t="s">
        <v>8774</v>
      </c>
      <c r="B1536" t="s">
        <v>8775</v>
      </c>
      <c r="C1536" s="18">
        <v>5.6745449311999998</v>
      </c>
      <c r="D1536" t="s">
        <v>508</v>
      </c>
      <c r="E1536" t="s">
        <v>509</v>
      </c>
      <c r="F1536" t="s">
        <v>510</v>
      </c>
      <c r="G1536" s="18">
        <v>1.1620483737</v>
      </c>
      <c r="H1536" t="s">
        <v>64</v>
      </c>
      <c r="I1536" t="s">
        <v>130</v>
      </c>
      <c r="J1536" t="s">
        <v>605</v>
      </c>
      <c r="K1536" s="18">
        <v>4.3278579114999998</v>
      </c>
      <c r="L1536" t="s">
        <v>64</v>
      </c>
      <c r="M1536" t="s">
        <v>112</v>
      </c>
      <c r="N1536" t="s">
        <v>721</v>
      </c>
      <c r="O1536" s="18">
        <v>2.0737728313999999</v>
      </c>
      <c r="P1536" t="s">
        <v>606</v>
      </c>
      <c r="Q1536" t="s">
        <v>134</v>
      </c>
      <c r="R1536" t="s">
        <v>607</v>
      </c>
      <c r="S1536" s="18">
        <v>1.3092872612999999</v>
      </c>
      <c r="T1536" t="s">
        <v>515</v>
      </c>
      <c r="U1536" t="s">
        <v>130</v>
      </c>
      <c r="V1536" t="s">
        <v>516</v>
      </c>
      <c r="W1536" s="18">
        <v>4.9185715702000001</v>
      </c>
      <c r="X1536" t="s">
        <v>64</v>
      </c>
      <c r="Y1536" t="s">
        <v>130</v>
      </c>
      <c r="Z1536" t="s">
        <v>517</v>
      </c>
      <c r="AA1536" s="18">
        <v>1.3092872612999999</v>
      </c>
      <c r="AB1536" t="s">
        <v>518</v>
      </c>
      <c r="AC1536" t="s">
        <v>128</v>
      </c>
      <c r="AD1536" t="s">
        <v>519</v>
      </c>
      <c r="AE1536" s="18">
        <v>0.15748703380000001</v>
      </c>
      <c r="AF1536" t="s">
        <v>8776</v>
      </c>
      <c r="AG1536" t="s">
        <v>143</v>
      </c>
      <c r="AH1536" t="s">
        <v>8777</v>
      </c>
      <c r="AI1536" s="18">
        <v>4.4201667899999998E-2</v>
      </c>
      <c r="AJ1536" t="s">
        <v>8778</v>
      </c>
      <c r="AK1536" t="s">
        <v>134</v>
      </c>
      <c r="AL1536" t="s">
        <v>8779</v>
      </c>
      <c r="AM1536" t="s">
        <v>8778</v>
      </c>
      <c r="AN1536" t="s">
        <v>134</v>
      </c>
      <c r="AO1536" t="s">
        <v>8779</v>
      </c>
      <c r="AP1536" s="18">
        <v>4.4201667899999998E-2</v>
      </c>
      <c r="AQ1536" t="s">
        <v>123</v>
      </c>
      <c r="AR1536" t="b">
        <f>ISNUMBER(SEARCH('Consulta Por Puntos Baloto'!$E$5,B1536,1))</f>
        <v>0</v>
      </c>
      <c r="AS1536">
        <f t="shared" si="46"/>
        <v>35</v>
      </c>
      <c r="AT1536" t="str">
        <f t="shared" si="47"/>
        <v>Punto red</v>
      </c>
    </row>
    <row r="1537" spans="1:46">
      <c r="A1537" t="s">
        <v>8780</v>
      </c>
      <c r="B1537" t="s">
        <v>8781</v>
      </c>
      <c r="C1537" s="18">
        <v>2.2244825975999998</v>
      </c>
      <c r="D1537" t="s">
        <v>1001</v>
      </c>
      <c r="E1537" t="s">
        <v>128</v>
      </c>
      <c r="F1537" t="s">
        <v>1002</v>
      </c>
      <c r="G1537" s="18">
        <v>0.83365848170000001</v>
      </c>
      <c r="H1537" t="s">
        <v>64</v>
      </c>
      <c r="I1537" t="s">
        <v>130</v>
      </c>
      <c r="J1537" t="s">
        <v>5566</v>
      </c>
      <c r="K1537" s="18">
        <v>0.95284156549999999</v>
      </c>
      <c r="L1537" t="s">
        <v>64</v>
      </c>
      <c r="M1537" t="s">
        <v>130</v>
      </c>
      <c r="N1537" t="s">
        <v>1004</v>
      </c>
      <c r="O1537" s="18">
        <v>1.7857172536000001</v>
      </c>
      <c r="P1537" t="s">
        <v>699</v>
      </c>
      <c r="Q1537" t="s">
        <v>134</v>
      </c>
      <c r="R1537" t="s">
        <v>700</v>
      </c>
      <c r="S1537" s="18">
        <v>4.0344625213</v>
      </c>
      <c r="T1537" t="s">
        <v>675</v>
      </c>
      <c r="U1537" t="s">
        <v>130</v>
      </c>
      <c r="V1537" t="s">
        <v>676</v>
      </c>
      <c r="W1537" s="18">
        <v>2.4018449418999999</v>
      </c>
      <c r="X1537" t="s">
        <v>64</v>
      </c>
      <c r="Y1537" t="s">
        <v>130</v>
      </c>
      <c r="Z1537" t="s">
        <v>1011</v>
      </c>
      <c r="AA1537" s="18">
        <v>1.5233055678</v>
      </c>
      <c r="AB1537" s="19" t="s">
        <v>1102</v>
      </c>
      <c r="AC1537" t="s">
        <v>128</v>
      </c>
      <c r="AD1537" t="s">
        <v>1103</v>
      </c>
      <c r="AE1537" s="18">
        <v>0.75143067799999996</v>
      </c>
      <c r="AF1537" t="s">
        <v>2653</v>
      </c>
      <c r="AG1537" t="s">
        <v>143</v>
      </c>
      <c r="AH1537" t="s">
        <v>2654</v>
      </c>
      <c r="AI1537" s="18">
        <v>0.38827564590000002</v>
      </c>
      <c r="AJ1537" t="s">
        <v>8782</v>
      </c>
      <c r="AK1537" t="s">
        <v>134</v>
      </c>
      <c r="AL1537" t="s">
        <v>8783</v>
      </c>
      <c r="AM1537" t="s">
        <v>8782</v>
      </c>
      <c r="AN1537" t="s">
        <v>134</v>
      </c>
      <c r="AO1537" t="s">
        <v>8783</v>
      </c>
      <c r="AP1537" s="18">
        <v>0.38827564590000002</v>
      </c>
      <c r="AQ1537" t="s">
        <v>123</v>
      </c>
      <c r="AR1537" t="b">
        <f>ISNUMBER(SEARCH('Consulta Por Puntos Baloto'!$E$5,B1537,1))</f>
        <v>0</v>
      </c>
      <c r="AS1537">
        <f t="shared" si="46"/>
        <v>35</v>
      </c>
      <c r="AT1537" t="str">
        <f t="shared" si="47"/>
        <v>Punto red</v>
      </c>
    </row>
    <row r="1538" spans="1:46">
      <c r="A1538" t="s">
        <v>8784</v>
      </c>
      <c r="B1538" t="s">
        <v>8785</v>
      </c>
      <c r="C1538" s="18">
        <v>20.807257304899998</v>
      </c>
      <c r="D1538" t="s">
        <v>3971</v>
      </c>
      <c r="E1538" t="s">
        <v>3972</v>
      </c>
      <c r="F1538" t="s">
        <v>3973</v>
      </c>
      <c r="G1538" s="18">
        <v>19.4315990445</v>
      </c>
      <c r="H1538" t="s">
        <v>64</v>
      </c>
      <c r="I1538" t="s">
        <v>3974</v>
      </c>
      <c r="J1538" t="s">
        <v>3975</v>
      </c>
      <c r="K1538" s="18">
        <v>20.297226551600001</v>
      </c>
      <c r="L1538" t="s">
        <v>64</v>
      </c>
      <c r="M1538" t="s">
        <v>3974</v>
      </c>
      <c r="N1538" t="s">
        <v>3976</v>
      </c>
      <c r="O1538" s="18">
        <v>21.1969821096</v>
      </c>
      <c r="P1538" t="s">
        <v>3977</v>
      </c>
      <c r="Q1538" t="s">
        <v>3972</v>
      </c>
      <c r="R1538" t="s">
        <v>3978</v>
      </c>
      <c r="S1538" s="18">
        <v>440.27840460329998</v>
      </c>
      <c r="T1538" t="s">
        <v>85</v>
      </c>
      <c r="U1538" t="s">
        <v>86</v>
      </c>
      <c r="V1538" t="s">
        <v>87</v>
      </c>
      <c r="W1538" s="18">
        <v>27.4786020001</v>
      </c>
      <c r="X1538" t="s">
        <v>3979</v>
      </c>
      <c r="Y1538" t="s">
        <v>3974</v>
      </c>
      <c r="Z1538" t="s">
        <v>3980</v>
      </c>
      <c r="AA1538" s="18">
        <v>23.937839119300001</v>
      </c>
      <c r="AB1538" t="s">
        <v>3981</v>
      </c>
      <c r="AC1538" t="s">
        <v>3972</v>
      </c>
      <c r="AD1538" t="s">
        <v>3982</v>
      </c>
      <c r="AE1538" s="18">
        <v>6.1873084E-3</v>
      </c>
      <c r="AF1538" t="s">
        <v>8786</v>
      </c>
      <c r="AG1538" t="s">
        <v>8787</v>
      </c>
      <c r="AH1538" t="s">
        <v>8788</v>
      </c>
      <c r="AI1538" s="18">
        <v>4.1669246867999998</v>
      </c>
      <c r="AJ1538" t="s">
        <v>8789</v>
      </c>
      <c r="AK1538" t="s">
        <v>8790</v>
      </c>
      <c r="AL1538" t="s">
        <v>8791</v>
      </c>
      <c r="AM1538" t="s">
        <v>8786</v>
      </c>
      <c r="AN1538" t="s">
        <v>8787</v>
      </c>
      <c r="AO1538" t="s">
        <v>8788</v>
      </c>
      <c r="AP1538" s="18">
        <v>6.1873084E-3</v>
      </c>
      <c r="AQ1538" t="s">
        <v>123</v>
      </c>
      <c r="AR1538" t="b">
        <f>ISNUMBER(SEARCH('Consulta Por Puntos Baloto'!$E$5,B1538,1))</f>
        <v>0</v>
      </c>
      <c r="AS1538">
        <f t="shared" si="46"/>
        <v>31</v>
      </c>
      <c r="AT1538" t="str">
        <f t="shared" si="47"/>
        <v>Punto pago</v>
      </c>
    </row>
    <row r="1539" spans="1:46">
      <c r="A1539" t="s">
        <v>8792</v>
      </c>
      <c r="B1539" t="s">
        <v>8793</v>
      </c>
      <c r="C1539" s="18">
        <v>2.3253380829000001</v>
      </c>
      <c r="D1539" t="s">
        <v>1519</v>
      </c>
      <c r="E1539" t="s">
        <v>1520</v>
      </c>
      <c r="F1539" t="s">
        <v>1521</v>
      </c>
      <c r="G1539" s="18">
        <v>2.1373635251000001</v>
      </c>
      <c r="H1539" t="s">
        <v>64</v>
      </c>
      <c r="I1539" t="s">
        <v>471</v>
      </c>
      <c r="J1539" t="s">
        <v>1453</v>
      </c>
      <c r="K1539" s="18">
        <v>2.1676673332999998</v>
      </c>
      <c r="L1539" t="s">
        <v>64</v>
      </c>
      <c r="M1539" t="s">
        <v>471</v>
      </c>
      <c r="N1539" t="s">
        <v>1453</v>
      </c>
      <c r="O1539" s="18">
        <v>7.6647837994000003</v>
      </c>
      <c r="P1539" t="s">
        <v>467</v>
      </c>
      <c r="Q1539" t="s">
        <v>134</v>
      </c>
      <c r="R1539" t="s">
        <v>468</v>
      </c>
      <c r="S1539" s="18">
        <v>10.5338605901</v>
      </c>
      <c r="T1539" t="s">
        <v>469</v>
      </c>
      <c r="U1539" t="s">
        <v>130</v>
      </c>
      <c r="V1539" t="s">
        <v>470</v>
      </c>
      <c r="W1539" s="18">
        <v>5.1348785028000004</v>
      </c>
      <c r="X1539" t="s">
        <v>64</v>
      </c>
      <c r="Y1539" t="s">
        <v>471</v>
      </c>
      <c r="Z1539" t="s">
        <v>472</v>
      </c>
      <c r="AA1539" s="18">
        <v>8.6852569204000005</v>
      </c>
      <c r="AB1539" s="19" t="s">
        <v>473</v>
      </c>
      <c r="AC1539" t="s">
        <v>128</v>
      </c>
      <c r="AD1539" t="s">
        <v>474</v>
      </c>
      <c r="AE1539" s="18">
        <v>1.1921179699999999E-2</v>
      </c>
      <c r="AF1539" t="s">
        <v>8794</v>
      </c>
      <c r="AG1539" t="s">
        <v>1523</v>
      </c>
      <c r="AH1539" t="s">
        <v>8795</v>
      </c>
      <c r="AI1539" s="18">
        <v>0.17746045560000001</v>
      </c>
      <c r="AJ1539" t="s">
        <v>8796</v>
      </c>
      <c r="AK1539" t="s">
        <v>1523</v>
      </c>
      <c r="AL1539" t="s">
        <v>8797</v>
      </c>
      <c r="AM1539" t="s">
        <v>8794</v>
      </c>
      <c r="AN1539" t="s">
        <v>1523</v>
      </c>
      <c r="AO1539" t="s">
        <v>8795</v>
      </c>
      <c r="AP1539" s="18">
        <v>1.1921179699999999E-2</v>
      </c>
      <c r="AQ1539" t="s">
        <v>123</v>
      </c>
      <c r="AR1539" t="b">
        <f>ISNUMBER(SEARCH('Consulta Por Puntos Baloto'!$E$5,B1539,1))</f>
        <v>0</v>
      </c>
      <c r="AS1539">
        <f t="shared" ref="AS1539:AS1602" si="48">MATCH(AP1539,A1539:AL1539,0)</f>
        <v>31</v>
      </c>
      <c r="AT1539" t="str">
        <f t="shared" ref="AT1539:AT1602" si="49">+VLOOKUP(AS1539,$AW$2:$AX$10,2,0)</f>
        <v>Punto pago</v>
      </c>
    </row>
    <row r="1540" spans="1:46">
      <c r="A1540" t="s">
        <v>8798</v>
      </c>
      <c r="B1540" t="s">
        <v>8799</v>
      </c>
      <c r="C1540" s="18">
        <v>0.1907013857</v>
      </c>
      <c r="D1540" t="s">
        <v>451</v>
      </c>
      <c r="E1540" t="s">
        <v>128</v>
      </c>
      <c r="F1540" t="s">
        <v>452</v>
      </c>
      <c r="G1540" s="18">
        <v>0.17497839130000001</v>
      </c>
      <c r="H1540" t="s">
        <v>64</v>
      </c>
      <c r="I1540" t="s">
        <v>130</v>
      </c>
      <c r="J1540" t="s">
        <v>885</v>
      </c>
      <c r="K1540" s="18">
        <v>0.28278642030000001</v>
      </c>
      <c r="L1540" t="s">
        <v>64</v>
      </c>
      <c r="M1540" t="s">
        <v>130</v>
      </c>
      <c r="N1540" t="s">
        <v>132</v>
      </c>
      <c r="O1540" s="18">
        <v>1.0325539897</v>
      </c>
      <c r="P1540" t="s">
        <v>453</v>
      </c>
      <c r="Q1540" t="s">
        <v>134</v>
      </c>
      <c r="R1540" t="s">
        <v>454</v>
      </c>
      <c r="S1540" s="18">
        <v>1.4438452839</v>
      </c>
      <c r="T1540" t="s">
        <v>136</v>
      </c>
      <c r="U1540" t="s">
        <v>130</v>
      </c>
      <c r="V1540" t="s">
        <v>137</v>
      </c>
      <c r="W1540" s="18">
        <v>0.49884010890000002</v>
      </c>
      <c r="X1540" t="s">
        <v>138</v>
      </c>
      <c r="Y1540" t="s">
        <v>130</v>
      </c>
      <c r="Z1540" t="s">
        <v>139</v>
      </c>
      <c r="AA1540" s="18">
        <v>0.49884010890000002</v>
      </c>
      <c r="AB1540" s="19" t="s">
        <v>455</v>
      </c>
      <c r="AC1540" t="s">
        <v>128</v>
      </c>
      <c r="AD1540" t="s">
        <v>456</v>
      </c>
      <c r="AE1540" s="18">
        <v>0.36622290480000003</v>
      </c>
      <c r="AF1540" t="s">
        <v>886</v>
      </c>
      <c r="AG1540" t="s">
        <v>143</v>
      </c>
      <c r="AH1540" t="s">
        <v>887</v>
      </c>
      <c r="AI1540" s="18">
        <v>0.21444615189999999</v>
      </c>
      <c r="AJ1540" t="s">
        <v>8800</v>
      </c>
      <c r="AK1540" t="s">
        <v>134</v>
      </c>
      <c r="AL1540" t="s">
        <v>8801</v>
      </c>
      <c r="AM1540" t="s">
        <v>64</v>
      </c>
      <c r="AN1540" t="s">
        <v>130</v>
      </c>
      <c r="AO1540" t="s">
        <v>885</v>
      </c>
      <c r="AP1540" s="18">
        <v>0.17497839130000001</v>
      </c>
      <c r="AQ1540" t="s">
        <v>123</v>
      </c>
      <c r="AR1540" t="b">
        <f>ISNUMBER(SEARCH('Consulta Por Puntos Baloto'!$E$5,B1540,1))</f>
        <v>0</v>
      </c>
      <c r="AS1540">
        <f t="shared" si="48"/>
        <v>7</v>
      </c>
      <c r="AT1540" t="str">
        <f t="shared" si="49"/>
        <v>Cajero automático</v>
      </c>
    </row>
    <row r="1541" spans="1:46">
      <c r="A1541" t="s">
        <v>8802</v>
      </c>
      <c r="B1541" t="s">
        <v>8803</v>
      </c>
      <c r="C1541" s="18">
        <v>1.4881926591000001</v>
      </c>
      <c r="D1541" t="s">
        <v>437</v>
      </c>
      <c r="E1541" t="s">
        <v>128</v>
      </c>
      <c r="F1541" t="s">
        <v>438</v>
      </c>
      <c r="G1541" s="18">
        <v>0.75124441730000002</v>
      </c>
      <c r="H1541" t="s">
        <v>565</v>
      </c>
      <c r="I1541" t="s">
        <v>130</v>
      </c>
      <c r="J1541" t="s">
        <v>566</v>
      </c>
      <c r="K1541" s="18">
        <v>1.1183366244999999</v>
      </c>
      <c r="L1541" t="s">
        <v>567</v>
      </c>
      <c r="M1541" t="s">
        <v>130</v>
      </c>
      <c r="N1541" t="s">
        <v>568</v>
      </c>
      <c r="O1541" s="18">
        <v>1.2289010711999999</v>
      </c>
      <c r="P1541" t="s">
        <v>441</v>
      </c>
      <c r="Q1541" t="s">
        <v>134</v>
      </c>
      <c r="R1541" t="s">
        <v>442</v>
      </c>
      <c r="S1541" s="18">
        <v>2.6820694282000002</v>
      </c>
      <c r="T1541" t="s">
        <v>136</v>
      </c>
      <c r="U1541" t="s">
        <v>130</v>
      </c>
      <c r="V1541" t="s">
        <v>137</v>
      </c>
      <c r="W1541" s="18">
        <v>1.2977329957999999</v>
      </c>
      <c r="X1541" t="s">
        <v>64</v>
      </c>
      <c r="Y1541" t="s">
        <v>130</v>
      </c>
      <c r="Z1541" t="s">
        <v>209</v>
      </c>
      <c r="AA1541" s="18">
        <v>0.75124441730000002</v>
      </c>
      <c r="AB1541" s="19" t="s">
        <v>443</v>
      </c>
      <c r="AC1541" t="s">
        <v>128</v>
      </c>
      <c r="AD1541" t="s">
        <v>444</v>
      </c>
      <c r="AE1541" s="18">
        <v>0.34164114540000001</v>
      </c>
      <c r="AF1541" t="s">
        <v>951</v>
      </c>
      <c r="AG1541" t="s">
        <v>143</v>
      </c>
      <c r="AH1541" t="s">
        <v>952</v>
      </c>
      <c r="AI1541" s="18">
        <v>0.2892067686</v>
      </c>
      <c r="AJ1541" t="s">
        <v>8804</v>
      </c>
      <c r="AK1541" t="s">
        <v>134</v>
      </c>
      <c r="AL1541" t="s">
        <v>8805</v>
      </c>
      <c r="AM1541" t="s">
        <v>8804</v>
      </c>
      <c r="AN1541" t="s">
        <v>134</v>
      </c>
      <c r="AO1541" t="s">
        <v>8805</v>
      </c>
      <c r="AP1541" s="18">
        <v>0.2892067686</v>
      </c>
      <c r="AQ1541" t="s">
        <v>123</v>
      </c>
      <c r="AR1541" t="b">
        <f>ISNUMBER(SEARCH('Consulta Por Puntos Baloto'!$E$5,B1541,1))</f>
        <v>0</v>
      </c>
      <c r="AS1541">
        <f t="shared" si="48"/>
        <v>35</v>
      </c>
      <c r="AT1541" t="str">
        <f t="shared" si="49"/>
        <v>Punto red</v>
      </c>
    </row>
    <row r="1542" spans="1:46">
      <c r="A1542" t="s">
        <v>8806</v>
      </c>
      <c r="B1542" t="s">
        <v>8807</v>
      </c>
      <c r="C1542" s="18">
        <v>4.3755800776999996</v>
      </c>
      <c r="D1542" t="s">
        <v>541</v>
      </c>
      <c r="E1542" t="s">
        <v>128</v>
      </c>
      <c r="F1542" t="s">
        <v>542</v>
      </c>
      <c r="G1542" s="18">
        <v>6.2224584600000001E-2</v>
      </c>
      <c r="H1542" t="s">
        <v>64</v>
      </c>
      <c r="I1542" t="s">
        <v>130</v>
      </c>
      <c r="J1542" t="s">
        <v>512</v>
      </c>
      <c r="K1542" s="18">
        <v>6.4817027599999993E-2</v>
      </c>
      <c r="L1542" t="s">
        <v>64</v>
      </c>
      <c r="M1542" t="s">
        <v>130</v>
      </c>
      <c r="N1542" t="s">
        <v>512</v>
      </c>
      <c r="O1542" s="18">
        <v>4.2455911498000001</v>
      </c>
      <c r="P1542" t="s">
        <v>1300</v>
      </c>
      <c r="Q1542" t="s">
        <v>134</v>
      </c>
      <c r="R1542" t="s">
        <v>1301</v>
      </c>
      <c r="S1542" s="18">
        <v>1.5887696857</v>
      </c>
      <c r="T1542" t="s">
        <v>371</v>
      </c>
      <c r="U1542" t="s">
        <v>130</v>
      </c>
      <c r="V1542" t="s">
        <v>372</v>
      </c>
      <c r="W1542" s="18">
        <v>1.9677061387999999</v>
      </c>
      <c r="X1542" t="s">
        <v>64</v>
      </c>
      <c r="Y1542" t="s">
        <v>130</v>
      </c>
      <c r="Z1542" t="s">
        <v>373</v>
      </c>
      <c r="AA1542" s="18">
        <v>2.1796555956999999</v>
      </c>
      <c r="AB1542" s="19" t="s">
        <v>963</v>
      </c>
      <c r="AC1542" t="s">
        <v>128</v>
      </c>
      <c r="AD1542" t="s">
        <v>964</v>
      </c>
      <c r="AE1542" s="18">
        <v>2.3338499000000001E-3</v>
      </c>
      <c r="AF1542" t="s">
        <v>8808</v>
      </c>
      <c r="AG1542" t="s">
        <v>143</v>
      </c>
      <c r="AH1542" t="s">
        <v>8809</v>
      </c>
      <c r="AI1542" s="18">
        <v>0.1276928638</v>
      </c>
      <c r="AJ1542" t="s">
        <v>8810</v>
      </c>
      <c r="AK1542" t="s">
        <v>134</v>
      </c>
      <c r="AL1542" t="s">
        <v>8811</v>
      </c>
      <c r="AM1542" t="s">
        <v>8808</v>
      </c>
      <c r="AN1542" t="s">
        <v>143</v>
      </c>
      <c r="AO1542" t="s">
        <v>8809</v>
      </c>
      <c r="AP1542" s="18">
        <v>2.3338499000000001E-3</v>
      </c>
      <c r="AQ1542" t="s">
        <v>123</v>
      </c>
      <c r="AR1542" t="b">
        <f>ISNUMBER(SEARCH('Consulta Por Puntos Baloto'!$E$5,B1542,1))</f>
        <v>0</v>
      </c>
      <c r="AS1542">
        <f t="shared" si="48"/>
        <v>31</v>
      </c>
      <c r="AT1542" t="str">
        <f t="shared" si="49"/>
        <v>Punto pago</v>
      </c>
    </row>
    <row r="1543" spans="1:46">
      <c r="A1543" t="s">
        <v>8812</v>
      </c>
      <c r="B1543" t="s">
        <v>8813</v>
      </c>
      <c r="C1543" s="18">
        <v>0.13283789109999999</v>
      </c>
      <c r="D1543" t="s">
        <v>5116</v>
      </c>
      <c r="E1543" t="s">
        <v>4734</v>
      </c>
      <c r="F1543" t="s">
        <v>5117</v>
      </c>
      <c r="G1543" s="18">
        <v>89.967451369299994</v>
      </c>
      <c r="H1543" t="s">
        <v>383</v>
      </c>
      <c r="I1543" t="s">
        <v>384</v>
      </c>
      <c r="J1543" t="s">
        <v>385</v>
      </c>
      <c r="K1543" s="18">
        <v>90.447274820100006</v>
      </c>
      <c r="L1543" t="s">
        <v>64</v>
      </c>
      <c r="M1543" t="s">
        <v>384</v>
      </c>
      <c r="N1543" t="s">
        <v>386</v>
      </c>
      <c r="O1543" s="18">
        <v>4.0037951099999997E-2</v>
      </c>
      <c r="P1543" t="s">
        <v>4733</v>
      </c>
      <c r="Q1543" t="s">
        <v>4734</v>
      </c>
      <c r="R1543" t="s">
        <v>4735</v>
      </c>
      <c r="S1543" s="18">
        <v>176.83054786630001</v>
      </c>
      <c r="T1543" t="s">
        <v>253</v>
      </c>
      <c r="U1543" t="s">
        <v>65</v>
      </c>
      <c r="V1543" t="s">
        <v>254</v>
      </c>
      <c r="W1543" s="18">
        <v>176.10371384000001</v>
      </c>
      <c r="X1543" t="s">
        <v>276</v>
      </c>
      <c r="Y1543" t="s">
        <v>65</v>
      </c>
      <c r="Z1543" t="s">
        <v>277</v>
      </c>
      <c r="AA1543" s="18">
        <v>89.970341820000002</v>
      </c>
      <c r="AB1543" t="s">
        <v>383</v>
      </c>
      <c r="AC1543" t="s">
        <v>391</v>
      </c>
      <c r="AD1543" t="s">
        <v>392</v>
      </c>
      <c r="AE1543" s="18">
        <v>4.5437973999999997E-3</v>
      </c>
      <c r="AF1543" t="s">
        <v>8814</v>
      </c>
      <c r="AG1543" t="s">
        <v>4734</v>
      </c>
      <c r="AH1543" t="s">
        <v>8815</v>
      </c>
      <c r="AI1543" s="18">
        <v>1.07083405E-2</v>
      </c>
      <c r="AJ1543" t="s">
        <v>8460</v>
      </c>
      <c r="AK1543" t="s">
        <v>4734</v>
      </c>
      <c r="AL1543" t="s">
        <v>8461</v>
      </c>
      <c r="AM1543" t="s">
        <v>8814</v>
      </c>
      <c r="AN1543" t="s">
        <v>4734</v>
      </c>
      <c r="AO1543" t="s">
        <v>8815</v>
      </c>
      <c r="AP1543" s="18">
        <v>4.5437973999999997E-3</v>
      </c>
      <c r="AQ1543" t="s">
        <v>123</v>
      </c>
      <c r="AR1543" t="b">
        <f>ISNUMBER(SEARCH('Consulta Por Puntos Baloto'!$E$5,B1543,1))</f>
        <v>0</v>
      </c>
      <c r="AS1543">
        <f t="shared" si="48"/>
        <v>31</v>
      </c>
      <c r="AT1543" t="str">
        <f t="shared" si="49"/>
        <v>Punto pago</v>
      </c>
    </row>
    <row r="1544" spans="1:46">
      <c r="A1544" t="s">
        <v>8816</v>
      </c>
      <c r="B1544" t="s">
        <v>8817</v>
      </c>
      <c r="C1544" s="18">
        <v>2.9294998891000001</v>
      </c>
      <c r="D1544" t="s">
        <v>526</v>
      </c>
      <c r="E1544" t="s">
        <v>128</v>
      </c>
      <c r="F1544" t="s">
        <v>527</v>
      </c>
      <c r="G1544" s="18">
        <v>8.9713561499999997E-2</v>
      </c>
      <c r="H1544" t="s">
        <v>8818</v>
      </c>
      <c r="I1544" t="s">
        <v>130</v>
      </c>
      <c r="J1544" t="s">
        <v>8819</v>
      </c>
      <c r="K1544" s="18">
        <v>2.5337534679</v>
      </c>
      <c r="L1544" t="s">
        <v>64</v>
      </c>
      <c r="M1544" t="s">
        <v>130</v>
      </c>
      <c r="N1544" t="s">
        <v>512</v>
      </c>
      <c r="O1544" s="18">
        <v>1.9351549508999999</v>
      </c>
      <c r="P1544" t="s">
        <v>1300</v>
      </c>
      <c r="Q1544" t="s">
        <v>134</v>
      </c>
      <c r="R1544" t="s">
        <v>1301</v>
      </c>
      <c r="S1544" s="18">
        <v>3.0544626021000001</v>
      </c>
      <c r="T1544" t="s">
        <v>371</v>
      </c>
      <c r="U1544" t="s">
        <v>130</v>
      </c>
      <c r="V1544" t="s">
        <v>372</v>
      </c>
      <c r="W1544" s="18">
        <v>0.30022986210000002</v>
      </c>
      <c r="X1544" t="s">
        <v>64</v>
      </c>
      <c r="Y1544" t="s">
        <v>130</v>
      </c>
      <c r="Z1544" t="s">
        <v>532</v>
      </c>
      <c r="AA1544" s="18">
        <v>0.1178493709</v>
      </c>
      <c r="AB1544" t="s">
        <v>1333</v>
      </c>
      <c r="AC1544" t="s">
        <v>128</v>
      </c>
      <c r="AD1544" t="s">
        <v>1334</v>
      </c>
      <c r="AE1544" s="18">
        <v>5.3649891999999998E-2</v>
      </c>
      <c r="AF1544" t="s">
        <v>8820</v>
      </c>
      <c r="AG1544" t="s">
        <v>143</v>
      </c>
      <c r="AH1544" t="s">
        <v>8821</v>
      </c>
      <c r="AI1544" s="18">
        <v>0.1085929352</v>
      </c>
      <c r="AJ1544" t="s">
        <v>903</v>
      </c>
      <c r="AK1544" t="s">
        <v>134</v>
      </c>
      <c r="AL1544" t="s">
        <v>3641</v>
      </c>
      <c r="AM1544" t="s">
        <v>8820</v>
      </c>
      <c r="AN1544" t="s">
        <v>143</v>
      </c>
      <c r="AO1544" t="s">
        <v>8821</v>
      </c>
      <c r="AP1544" s="18">
        <v>5.3649891999999998E-2</v>
      </c>
      <c r="AQ1544" t="s">
        <v>123</v>
      </c>
      <c r="AR1544" t="b">
        <f>ISNUMBER(SEARCH('Consulta Por Puntos Baloto'!$E$5,B1544,1))</f>
        <v>0</v>
      </c>
      <c r="AS1544">
        <f t="shared" si="48"/>
        <v>31</v>
      </c>
      <c r="AT1544" t="str">
        <f t="shared" si="49"/>
        <v>Punto pago</v>
      </c>
    </row>
    <row r="1545" spans="1:46">
      <c r="A1545" t="s">
        <v>8822</v>
      </c>
      <c r="B1545" t="s">
        <v>8823</v>
      </c>
      <c r="C1545" s="18">
        <v>1.5859429900999999</v>
      </c>
      <c r="D1545" t="s">
        <v>686</v>
      </c>
      <c r="E1545" t="s">
        <v>128</v>
      </c>
      <c r="F1545" t="s">
        <v>687</v>
      </c>
      <c r="G1545" s="18">
        <v>9.3063939200000001E-2</v>
      </c>
      <c r="H1545" t="s">
        <v>64</v>
      </c>
      <c r="I1545" t="s">
        <v>130</v>
      </c>
      <c r="J1545" t="s">
        <v>742</v>
      </c>
      <c r="K1545" s="18">
        <v>9.3063939200000001E-2</v>
      </c>
      <c r="L1545" t="s">
        <v>64</v>
      </c>
      <c r="M1545" t="s">
        <v>130</v>
      </c>
      <c r="N1545" t="s">
        <v>742</v>
      </c>
      <c r="O1545" s="18">
        <v>1.2360348718</v>
      </c>
      <c r="P1545" t="s">
        <v>743</v>
      </c>
      <c r="Q1545" t="s">
        <v>134</v>
      </c>
      <c r="R1545" t="s">
        <v>744</v>
      </c>
      <c r="S1545" s="18">
        <v>2.1747277924000001</v>
      </c>
      <c r="T1545" t="s">
        <v>496</v>
      </c>
      <c r="U1545" t="s">
        <v>130</v>
      </c>
      <c r="V1545" t="s">
        <v>497</v>
      </c>
      <c r="W1545" s="18">
        <v>1.1184298616999999</v>
      </c>
      <c r="X1545" t="s">
        <v>745</v>
      </c>
      <c r="Y1545" t="s">
        <v>130</v>
      </c>
      <c r="Z1545" t="s">
        <v>746</v>
      </c>
      <c r="AA1545" s="18">
        <v>0.1956249041</v>
      </c>
      <c r="AB1545" t="s">
        <v>747</v>
      </c>
      <c r="AC1545" t="s">
        <v>128</v>
      </c>
      <c r="AD1545" t="s">
        <v>748</v>
      </c>
      <c r="AE1545" s="18">
        <v>0</v>
      </c>
      <c r="AF1545" t="s">
        <v>5579</v>
      </c>
      <c r="AG1545" t="s">
        <v>143</v>
      </c>
      <c r="AH1545" t="s">
        <v>5580</v>
      </c>
      <c r="AI1545" s="18">
        <v>8.1663924200000002E-2</v>
      </c>
      <c r="AJ1545" t="s">
        <v>5581</v>
      </c>
      <c r="AK1545" t="s">
        <v>134</v>
      </c>
      <c r="AL1545" t="s">
        <v>5582</v>
      </c>
      <c r="AM1545" t="s">
        <v>5579</v>
      </c>
      <c r="AN1545" t="s">
        <v>143</v>
      </c>
      <c r="AO1545" t="s">
        <v>5580</v>
      </c>
      <c r="AP1545" s="18">
        <v>0</v>
      </c>
      <c r="AQ1545" t="e">
        <v>#N/A</v>
      </c>
      <c r="AR1545" t="b">
        <f>ISNUMBER(SEARCH('Consulta Por Puntos Baloto'!$E$5,B1545,1))</f>
        <v>0</v>
      </c>
      <c r="AS1545">
        <f t="shared" si="48"/>
        <v>31</v>
      </c>
      <c r="AT1545" t="str">
        <f t="shared" si="49"/>
        <v>Punto pago</v>
      </c>
    </row>
    <row r="1546" spans="1:46">
      <c r="A1546" t="s">
        <v>8824</v>
      </c>
      <c r="B1546" t="s">
        <v>8825</v>
      </c>
      <c r="C1546" s="18">
        <v>2.8321455963000002</v>
      </c>
      <c r="D1546" t="s">
        <v>2585</v>
      </c>
      <c r="E1546" t="s">
        <v>128</v>
      </c>
      <c r="F1546" t="s">
        <v>2586</v>
      </c>
      <c r="G1546" s="18">
        <v>1.8577437549</v>
      </c>
      <c r="H1546" t="s">
        <v>64</v>
      </c>
      <c r="I1546" t="s">
        <v>130</v>
      </c>
      <c r="J1546" t="s">
        <v>8427</v>
      </c>
      <c r="K1546" s="18">
        <v>2.3840143027999998</v>
      </c>
      <c r="L1546" t="s">
        <v>311</v>
      </c>
      <c r="M1546" t="s">
        <v>130</v>
      </c>
      <c r="N1546" t="s">
        <v>2660</v>
      </c>
      <c r="O1546" s="18">
        <v>3.4787368486000001</v>
      </c>
      <c r="P1546" t="s">
        <v>2588</v>
      </c>
      <c r="Q1546" t="s">
        <v>134</v>
      </c>
      <c r="R1546" t="s">
        <v>2589</v>
      </c>
      <c r="S1546" s="18">
        <v>2.3840143027999998</v>
      </c>
      <c r="T1546" t="s">
        <v>311</v>
      </c>
      <c r="U1546" t="s">
        <v>130</v>
      </c>
      <c r="V1546" t="s">
        <v>312</v>
      </c>
      <c r="W1546" s="18">
        <v>2.3840143027999998</v>
      </c>
      <c r="X1546" t="s">
        <v>64</v>
      </c>
      <c r="Y1546" t="s">
        <v>130</v>
      </c>
      <c r="Z1546" t="s">
        <v>2659</v>
      </c>
      <c r="AA1546" s="18">
        <v>2.4475080658000001</v>
      </c>
      <c r="AB1546" t="s">
        <v>2661</v>
      </c>
      <c r="AC1546" t="s">
        <v>128</v>
      </c>
      <c r="AD1546" t="s">
        <v>2662</v>
      </c>
      <c r="AE1546" s="18">
        <v>0.15975014539999999</v>
      </c>
      <c r="AF1546" t="s">
        <v>8826</v>
      </c>
      <c r="AG1546" t="s">
        <v>143</v>
      </c>
      <c r="AH1546" t="s">
        <v>8827</v>
      </c>
      <c r="AI1546" s="18">
        <v>0.13411168879999999</v>
      </c>
      <c r="AJ1546" t="s">
        <v>8828</v>
      </c>
      <c r="AK1546" t="s">
        <v>134</v>
      </c>
      <c r="AL1546" t="s">
        <v>8829</v>
      </c>
      <c r="AM1546" t="s">
        <v>8828</v>
      </c>
      <c r="AN1546" t="s">
        <v>134</v>
      </c>
      <c r="AO1546" t="s">
        <v>8829</v>
      </c>
      <c r="AP1546" s="18">
        <v>0.13411168879999999</v>
      </c>
      <c r="AQ1546" t="s">
        <v>123</v>
      </c>
      <c r="AR1546" t="b">
        <f>ISNUMBER(SEARCH('Consulta Por Puntos Baloto'!$E$5,B1546,1))</f>
        <v>0</v>
      </c>
      <c r="AS1546">
        <f t="shared" si="48"/>
        <v>35</v>
      </c>
      <c r="AT1546" t="str">
        <f t="shared" si="49"/>
        <v>Punto red</v>
      </c>
    </row>
    <row r="1547" spans="1:46">
      <c r="A1547" t="s">
        <v>8830</v>
      </c>
      <c r="B1547" t="s">
        <v>8831</v>
      </c>
      <c r="C1547" s="18">
        <v>0.2452895873</v>
      </c>
      <c r="D1547" t="s">
        <v>6201</v>
      </c>
      <c r="E1547" t="s">
        <v>62</v>
      </c>
      <c r="F1547" t="s">
        <v>6202</v>
      </c>
      <c r="G1547" s="18">
        <v>0.69935355840000002</v>
      </c>
      <c r="H1547" t="s">
        <v>64</v>
      </c>
      <c r="I1547" t="s">
        <v>65</v>
      </c>
      <c r="J1547" t="s">
        <v>6203</v>
      </c>
      <c r="K1547" s="18">
        <v>0.99893244110000001</v>
      </c>
      <c r="L1547" t="s">
        <v>4403</v>
      </c>
      <c r="M1547" t="s">
        <v>65</v>
      </c>
      <c r="N1547" t="s">
        <v>4404</v>
      </c>
      <c r="O1547" s="18">
        <v>6.9589467506</v>
      </c>
      <c r="P1547" t="s">
        <v>67</v>
      </c>
      <c r="Q1547" t="s">
        <v>62</v>
      </c>
      <c r="R1547" t="s">
        <v>68</v>
      </c>
      <c r="S1547" s="18">
        <v>2.0673907131</v>
      </c>
      <c r="T1547" t="s">
        <v>69</v>
      </c>
      <c r="U1547" t="s">
        <v>65</v>
      </c>
      <c r="V1547" t="s">
        <v>70</v>
      </c>
      <c r="W1547" s="18">
        <v>2.5694533226999998</v>
      </c>
      <c r="X1547" t="s">
        <v>64</v>
      </c>
      <c r="Y1547" t="s">
        <v>65</v>
      </c>
      <c r="Z1547" t="s">
        <v>6204</v>
      </c>
      <c r="AA1547" s="18">
        <v>0.98699926650000003</v>
      </c>
      <c r="AB1547" s="19" t="s">
        <v>266</v>
      </c>
      <c r="AC1547" t="s">
        <v>62</v>
      </c>
      <c r="AD1547" t="s">
        <v>7487</v>
      </c>
      <c r="AE1547" s="18">
        <v>0.34806141619999997</v>
      </c>
      <c r="AF1547" t="s">
        <v>6205</v>
      </c>
      <c r="AG1547" t="s">
        <v>62</v>
      </c>
      <c r="AH1547" t="s">
        <v>6206</v>
      </c>
      <c r="AI1547" s="18">
        <v>0.31034509919999997</v>
      </c>
      <c r="AJ1547" t="s">
        <v>8832</v>
      </c>
      <c r="AK1547" t="s">
        <v>62</v>
      </c>
      <c r="AL1547" t="s">
        <v>8833</v>
      </c>
      <c r="AM1547" t="s">
        <v>6201</v>
      </c>
      <c r="AN1547" t="s">
        <v>62</v>
      </c>
      <c r="AO1547" t="s">
        <v>6202</v>
      </c>
      <c r="AP1547" s="18">
        <v>0.2452895873</v>
      </c>
      <c r="AQ1547" t="s">
        <v>123</v>
      </c>
      <c r="AR1547" t="b">
        <f>ISNUMBER(SEARCH('Consulta Por Puntos Baloto'!$E$5,B1547,1))</f>
        <v>0</v>
      </c>
      <c r="AS1547">
        <f t="shared" si="48"/>
        <v>3</v>
      </c>
      <c r="AT1547" t="str">
        <f t="shared" si="49"/>
        <v>Punto 472</v>
      </c>
    </row>
    <row r="1548" spans="1:46">
      <c r="A1548" t="s">
        <v>8834</v>
      </c>
      <c r="B1548" t="s">
        <v>8835</v>
      </c>
      <c r="C1548" s="18">
        <v>1.1368316597999999</v>
      </c>
      <c r="D1548" t="s">
        <v>686</v>
      </c>
      <c r="E1548" t="s">
        <v>128</v>
      </c>
      <c r="F1548" t="s">
        <v>687</v>
      </c>
      <c r="G1548" s="18">
        <v>0.33302141349999997</v>
      </c>
      <c r="H1548" t="s">
        <v>64</v>
      </c>
      <c r="I1548" t="s">
        <v>130</v>
      </c>
      <c r="J1548" t="s">
        <v>8585</v>
      </c>
      <c r="K1548" s="18">
        <v>0.65961362779999999</v>
      </c>
      <c r="L1548" t="s">
        <v>64</v>
      </c>
      <c r="M1548" t="s">
        <v>130</v>
      </c>
      <c r="N1548" t="s">
        <v>742</v>
      </c>
      <c r="O1548" s="18">
        <v>0.91347023199999999</v>
      </c>
      <c r="P1548" t="s">
        <v>688</v>
      </c>
      <c r="Q1548" t="s">
        <v>134</v>
      </c>
      <c r="R1548" t="s">
        <v>689</v>
      </c>
      <c r="S1548" s="18">
        <v>1.7071038165000001</v>
      </c>
      <c r="T1548" t="s">
        <v>496</v>
      </c>
      <c r="U1548" t="s">
        <v>130</v>
      </c>
      <c r="V1548" t="s">
        <v>497</v>
      </c>
      <c r="W1548" s="18">
        <v>1.1493910000000001</v>
      </c>
      <c r="X1548" t="s">
        <v>64</v>
      </c>
      <c r="Y1548" t="s">
        <v>130</v>
      </c>
      <c r="Z1548" t="s">
        <v>690</v>
      </c>
      <c r="AA1548" s="18">
        <v>0.60582934619999995</v>
      </c>
      <c r="AB1548" t="s">
        <v>747</v>
      </c>
      <c r="AC1548" t="s">
        <v>128</v>
      </c>
      <c r="AD1548" t="s">
        <v>748</v>
      </c>
      <c r="AE1548" s="18">
        <v>0.39555682079999999</v>
      </c>
      <c r="AF1548" t="s">
        <v>8586</v>
      </c>
      <c r="AG1548" t="s">
        <v>143</v>
      </c>
      <c r="AH1548" t="s">
        <v>8587</v>
      </c>
      <c r="AI1548" s="18">
        <v>0.24580890790000001</v>
      </c>
      <c r="AJ1548" t="s">
        <v>8588</v>
      </c>
      <c r="AK1548" t="s">
        <v>134</v>
      </c>
      <c r="AL1548" t="s">
        <v>8589</v>
      </c>
      <c r="AM1548" t="s">
        <v>8588</v>
      </c>
      <c r="AN1548" t="s">
        <v>134</v>
      </c>
      <c r="AO1548" t="s">
        <v>8589</v>
      </c>
      <c r="AP1548" s="18">
        <v>0.24580890790000001</v>
      </c>
      <c r="AQ1548" t="e">
        <v>#N/A</v>
      </c>
      <c r="AR1548" t="b">
        <f>ISNUMBER(SEARCH('Consulta Por Puntos Baloto'!$E$5,B1548,1))</f>
        <v>0</v>
      </c>
      <c r="AS1548">
        <f t="shared" si="48"/>
        <v>35</v>
      </c>
      <c r="AT1548" t="str">
        <f t="shared" si="49"/>
        <v>Punto red</v>
      </c>
    </row>
    <row r="1549" spans="1:46">
      <c r="A1549" t="s">
        <v>8836</v>
      </c>
      <c r="B1549" t="s">
        <v>8837</v>
      </c>
      <c r="C1549" s="18">
        <v>20.116932689599999</v>
      </c>
      <c r="D1549" t="s">
        <v>4951</v>
      </c>
      <c r="E1549" t="s">
        <v>4014</v>
      </c>
      <c r="F1549" t="s">
        <v>4952</v>
      </c>
      <c r="G1549" s="18">
        <v>19.972143001900001</v>
      </c>
      <c r="H1549" t="s">
        <v>64</v>
      </c>
      <c r="I1549" t="s">
        <v>4008</v>
      </c>
      <c r="J1549" t="s">
        <v>4009</v>
      </c>
      <c r="K1549" s="18">
        <v>19.307772818099998</v>
      </c>
      <c r="L1549" t="s">
        <v>4010</v>
      </c>
      <c r="M1549" t="s">
        <v>4008</v>
      </c>
      <c r="N1549" t="s">
        <v>4011</v>
      </c>
      <c r="O1549" s="18">
        <v>35.372866569199999</v>
      </c>
      <c r="P1549" t="s">
        <v>4100</v>
      </c>
      <c r="Q1549" t="s">
        <v>4101</v>
      </c>
      <c r="R1549" t="s">
        <v>4102</v>
      </c>
      <c r="S1549" s="18">
        <v>33.902777158799999</v>
      </c>
      <c r="T1549" t="s">
        <v>227</v>
      </c>
      <c r="U1549" t="s">
        <v>228</v>
      </c>
      <c r="V1549" t="s">
        <v>229</v>
      </c>
      <c r="W1549" s="18">
        <v>31.526705628999999</v>
      </c>
      <c r="X1549" t="s">
        <v>64</v>
      </c>
      <c r="Y1549" t="s">
        <v>228</v>
      </c>
      <c r="Z1549" t="s">
        <v>4012</v>
      </c>
      <c r="AA1549" s="18">
        <v>19.980859914500002</v>
      </c>
      <c r="AB1549" s="19" t="s">
        <v>4013</v>
      </c>
      <c r="AC1549" t="s">
        <v>4014</v>
      </c>
      <c r="AD1549" t="s">
        <v>4015</v>
      </c>
      <c r="AE1549" s="18">
        <v>7.3209175999999999E-3</v>
      </c>
      <c r="AF1549" t="s">
        <v>8838</v>
      </c>
      <c r="AG1549" t="s">
        <v>5140</v>
      </c>
      <c r="AH1549" t="s">
        <v>8839</v>
      </c>
      <c r="AI1549" s="18">
        <v>5.8973501599999999E-2</v>
      </c>
      <c r="AJ1549" t="s">
        <v>8840</v>
      </c>
      <c r="AK1549" t="s">
        <v>5140</v>
      </c>
      <c r="AL1549" t="s">
        <v>8841</v>
      </c>
      <c r="AM1549" t="s">
        <v>8838</v>
      </c>
      <c r="AN1549" t="s">
        <v>5140</v>
      </c>
      <c r="AO1549" t="s">
        <v>8839</v>
      </c>
      <c r="AP1549" s="18">
        <v>7.3209175999999999E-3</v>
      </c>
      <c r="AQ1549" t="s">
        <v>123</v>
      </c>
      <c r="AR1549" t="b">
        <f>ISNUMBER(SEARCH('Consulta Por Puntos Baloto'!$E$5,B1549,1))</f>
        <v>0</v>
      </c>
      <c r="AS1549">
        <f t="shared" si="48"/>
        <v>31</v>
      </c>
      <c r="AT1549" t="str">
        <f t="shared" si="49"/>
        <v>Punto pago</v>
      </c>
    </row>
    <row r="1550" spans="1:46">
      <c r="A1550" t="s">
        <v>8842</v>
      </c>
      <c r="B1550" t="s">
        <v>8843</v>
      </c>
      <c r="C1550" s="18">
        <v>1.5528094512999999</v>
      </c>
      <c r="D1550" t="s">
        <v>1689</v>
      </c>
      <c r="E1550" t="s">
        <v>1690</v>
      </c>
      <c r="F1550" t="s">
        <v>1691</v>
      </c>
      <c r="G1550" s="18">
        <v>1.6308980104999999</v>
      </c>
      <c r="H1550" t="s">
        <v>1694</v>
      </c>
      <c r="I1550" t="s">
        <v>114</v>
      </c>
      <c r="J1550" t="s">
        <v>6022</v>
      </c>
      <c r="K1550" s="18">
        <v>67.508176693199999</v>
      </c>
      <c r="L1550" t="s">
        <v>64</v>
      </c>
      <c r="M1550" t="s">
        <v>130</v>
      </c>
      <c r="N1550" t="s">
        <v>132</v>
      </c>
      <c r="O1550" s="18">
        <v>67.444592132500006</v>
      </c>
      <c r="P1550" t="s">
        <v>133</v>
      </c>
      <c r="Q1550" t="s">
        <v>134</v>
      </c>
      <c r="R1550" t="s">
        <v>135</v>
      </c>
      <c r="S1550" s="18">
        <v>68.281076302299994</v>
      </c>
      <c r="T1550" t="s">
        <v>136</v>
      </c>
      <c r="U1550" t="s">
        <v>130</v>
      </c>
      <c r="V1550" t="s">
        <v>137</v>
      </c>
      <c r="W1550" s="18">
        <v>2.5637642874000002</v>
      </c>
      <c r="X1550" t="s">
        <v>64</v>
      </c>
      <c r="Y1550" t="s">
        <v>114</v>
      </c>
      <c r="Z1550" t="s">
        <v>1693</v>
      </c>
      <c r="AA1550" s="18">
        <v>1.632683412</v>
      </c>
      <c r="AB1550" t="s">
        <v>1694</v>
      </c>
      <c r="AC1550" t="s">
        <v>1690</v>
      </c>
      <c r="AD1550" t="s">
        <v>1695</v>
      </c>
      <c r="AE1550" s="18">
        <v>0.2367923603</v>
      </c>
      <c r="AF1550" t="s">
        <v>8637</v>
      </c>
      <c r="AG1550" t="s">
        <v>1690</v>
      </c>
      <c r="AH1550" t="s">
        <v>8638</v>
      </c>
      <c r="AI1550" s="18">
        <v>0.18036296360000001</v>
      </c>
      <c r="AJ1550" t="s">
        <v>8844</v>
      </c>
      <c r="AK1550" t="s">
        <v>1690</v>
      </c>
      <c r="AL1550" t="s">
        <v>8845</v>
      </c>
      <c r="AM1550" t="s">
        <v>8844</v>
      </c>
      <c r="AN1550" t="s">
        <v>1690</v>
      </c>
      <c r="AO1550" t="s">
        <v>8845</v>
      </c>
      <c r="AP1550" s="18">
        <v>0.18036296360000001</v>
      </c>
      <c r="AQ1550" t="s">
        <v>123</v>
      </c>
      <c r="AR1550" t="b">
        <f>ISNUMBER(SEARCH('Consulta Por Puntos Baloto'!$E$5,B1550,1))</f>
        <v>0</v>
      </c>
      <c r="AS1550">
        <f t="shared" si="48"/>
        <v>35</v>
      </c>
      <c r="AT1550" t="str">
        <f t="shared" si="49"/>
        <v>Punto red</v>
      </c>
    </row>
    <row r="1551" spans="1:46">
      <c r="A1551" t="s">
        <v>8846</v>
      </c>
      <c r="B1551" t="s">
        <v>8847</v>
      </c>
      <c r="C1551" s="18">
        <v>3.1686147218</v>
      </c>
      <c r="D1551" t="s">
        <v>5165</v>
      </c>
      <c r="E1551" t="s">
        <v>220</v>
      </c>
      <c r="F1551" t="s">
        <v>5166</v>
      </c>
      <c r="G1551" s="18">
        <v>2.4638382794</v>
      </c>
      <c r="H1551" t="s">
        <v>64</v>
      </c>
      <c r="I1551" t="s">
        <v>223</v>
      </c>
      <c r="J1551" t="s">
        <v>5167</v>
      </c>
      <c r="K1551" s="18">
        <v>4.1780374531</v>
      </c>
      <c r="L1551" t="s">
        <v>64</v>
      </c>
      <c r="M1551" t="s">
        <v>223</v>
      </c>
      <c r="N1551" t="s">
        <v>4070</v>
      </c>
      <c r="O1551" s="18">
        <v>4.4433974204000002</v>
      </c>
      <c r="P1551" t="s">
        <v>4231</v>
      </c>
      <c r="Q1551" t="s">
        <v>220</v>
      </c>
      <c r="R1551" t="s">
        <v>4232</v>
      </c>
      <c r="S1551" s="18">
        <v>12.6793233611</v>
      </c>
      <c r="T1551" t="s">
        <v>227</v>
      </c>
      <c r="U1551" t="s">
        <v>228</v>
      </c>
      <c r="V1551" t="s">
        <v>229</v>
      </c>
      <c r="W1551" s="18">
        <v>6.6421547112999999</v>
      </c>
      <c r="X1551" t="s">
        <v>222</v>
      </c>
      <c r="Y1551" t="s">
        <v>223</v>
      </c>
      <c r="Z1551" t="s">
        <v>224</v>
      </c>
      <c r="AA1551" s="18">
        <v>4.1780374755</v>
      </c>
      <c r="AB1551" t="s">
        <v>5168</v>
      </c>
      <c r="AC1551" t="s">
        <v>220</v>
      </c>
      <c r="AD1551" t="s">
        <v>5169</v>
      </c>
      <c r="AE1551" s="18">
        <v>0.16650304029999999</v>
      </c>
      <c r="AF1551" t="s">
        <v>8848</v>
      </c>
      <c r="AG1551" t="s">
        <v>220</v>
      </c>
      <c r="AH1551" t="s">
        <v>8849</v>
      </c>
      <c r="AI1551" s="18">
        <v>1.0298369694</v>
      </c>
      <c r="AJ1551" t="s">
        <v>8850</v>
      </c>
      <c r="AK1551" t="s">
        <v>220</v>
      </c>
      <c r="AL1551" t="s">
        <v>8851</v>
      </c>
      <c r="AM1551" t="s">
        <v>8848</v>
      </c>
      <c r="AN1551" t="s">
        <v>220</v>
      </c>
      <c r="AO1551" t="s">
        <v>8849</v>
      </c>
      <c r="AP1551" s="18">
        <v>0.16650304029999999</v>
      </c>
      <c r="AQ1551" t="s">
        <v>123</v>
      </c>
      <c r="AR1551" t="b">
        <f>ISNUMBER(SEARCH('Consulta Por Puntos Baloto'!$E$5,B1551,1))</f>
        <v>0</v>
      </c>
      <c r="AS1551">
        <f t="shared" si="48"/>
        <v>31</v>
      </c>
      <c r="AT1551" t="str">
        <f t="shared" si="49"/>
        <v>Punto pago</v>
      </c>
    </row>
    <row r="1552" spans="1:46">
      <c r="A1552" t="s">
        <v>8852</v>
      </c>
      <c r="B1552" t="s">
        <v>8853</v>
      </c>
      <c r="C1552" s="18">
        <v>4.1672649829999999</v>
      </c>
      <c r="D1552" t="s">
        <v>4401</v>
      </c>
      <c r="E1552" t="s">
        <v>62</v>
      </c>
      <c r="F1552" t="s">
        <v>4402</v>
      </c>
      <c r="G1552" s="18">
        <v>3.9743163596</v>
      </c>
      <c r="H1552" t="s">
        <v>73</v>
      </c>
      <c r="I1552" t="s">
        <v>65</v>
      </c>
      <c r="J1552" t="s">
        <v>5515</v>
      </c>
      <c r="K1552" s="18">
        <v>4.3657161468999997</v>
      </c>
      <c r="L1552" t="s">
        <v>4403</v>
      </c>
      <c r="M1552" t="s">
        <v>65</v>
      </c>
      <c r="N1552" t="s">
        <v>4404</v>
      </c>
      <c r="O1552" s="18">
        <v>5.6609943391000002</v>
      </c>
      <c r="P1552" t="s">
        <v>67</v>
      </c>
      <c r="Q1552" t="s">
        <v>62</v>
      </c>
      <c r="R1552" t="s">
        <v>68</v>
      </c>
      <c r="S1552" s="18">
        <v>4.1014542283999997</v>
      </c>
      <c r="T1552" t="s">
        <v>69</v>
      </c>
      <c r="U1552" t="s">
        <v>65</v>
      </c>
      <c r="V1552" t="s">
        <v>70</v>
      </c>
      <c r="W1552" s="18">
        <v>5.1998821114</v>
      </c>
      <c r="X1552" t="s">
        <v>64</v>
      </c>
      <c r="Y1552" t="s">
        <v>65</v>
      </c>
      <c r="Z1552" t="s">
        <v>4213</v>
      </c>
      <c r="AA1552" s="18">
        <v>3.977956024</v>
      </c>
      <c r="AB1552" t="s">
        <v>73</v>
      </c>
      <c r="AC1552" t="s">
        <v>62</v>
      </c>
      <c r="AD1552" t="s">
        <v>74</v>
      </c>
      <c r="AE1552" s="18">
        <v>0.1672699463</v>
      </c>
      <c r="AF1552" t="s">
        <v>8854</v>
      </c>
      <c r="AG1552" t="s">
        <v>62</v>
      </c>
      <c r="AH1552" t="s">
        <v>8855</v>
      </c>
      <c r="AI1552" s="18">
        <v>0.47613985310000001</v>
      </c>
      <c r="AJ1552" t="s">
        <v>8856</v>
      </c>
      <c r="AK1552" t="s">
        <v>62</v>
      </c>
      <c r="AL1552" t="s">
        <v>8857</v>
      </c>
      <c r="AM1552" t="s">
        <v>8854</v>
      </c>
      <c r="AN1552" t="s">
        <v>62</v>
      </c>
      <c r="AO1552" t="s">
        <v>8855</v>
      </c>
      <c r="AP1552" s="18">
        <v>0.1672699463</v>
      </c>
      <c r="AQ1552" t="s">
        <v>123</v>
      </c>
      <c r="AR1552" t="b">
        <f>ISNUMBER(SEARCH('Consulta Por Puntos Baloto'!$E$5,B1552,1))</f>
        <v>0</v>
      </c>
      <c r="AS1552">
        <f t="shared" si="48"/>
        <v>31</v>
      </c>
      <c r="AT1552" t="str">
        <f t="shared" si="49"/>
        <v>Punto pago</v>
      </c>
    </row>
    <row r="1553" spans="1:46">
      <c r="A1553" t="s">
        <v>8858</v>
      </c>
      <c r="B1553" t="s">
        <v>8859</v>
      </c>
      <c r="C1553" s="18">
        <v>1.2078186952000001</v>
      </c>
      <c r="D1553" t="s">
        <v>541</v>
      </c>
      <c r="E1553" t="s">
        <v>128</v>
      </c>
      <c r="F1553" t="s">
        <v>542</v>
      </c>
      <c r="G1553" s="18">
        <v>0.49828170779999997</v>
      </c>
      <c r="H1553" t="s">
        <v>205</v>
      </c>
      <c r="I1553" t="s">
        <v>130</v>
      </c>
      <c r="J1553" t="s">
        <v>206</v>
      </c>
      <c r="K1553" s="18">
        <v>1.0082338446000001</v>
      </c>
      <c r="L1553" t="s">
        <v>64</v>
      </c>
      <c r="M1553" t="s">
        <v>130</v>
      </c>
      <c r="N1553" t="s">
        <v>370</v>
      </c>
      <c r="O1553" s="18">
        <v>0.85702308429999996</v>
      </c>
      <c r="P1553" t="s">
        <v>133</v>
      </c>
      <c r="Q1553" t="s">
        <v>134</v>
      </c>
      <c r="R1553" t="s">
        <v>135</v>
      </c>
      <c r="S1553" s="18">
        <v>2.8416011214000001</v>
      </c>
      <c r="T1553" t="s">
        <v>371</v>
      </c>
      <c r="U1553" t="s">
        <v>130</v>
      </c>
      <c r="V1553" t="s">
        <v>372</v>
      </c>
      <c r="W1553" s="18">
        <v>2.9491288129000002</v>
      </c>
      <c r="X1553" t="s">
        <v>64</v>
      </c>
      <c r="Y1553" t="s">
        <v>130</v>
      </c>
      <c r="Z1553" t="s">
        <v>373</v>
      </c>
      <c r="AA1553" s="18">
        <v>1.2822191339</v>
      </c>
      <c r="AB1553" t="s">
        <v>818</v>
      </c>
      <c r="AC1553" t="s">
        <v>128</v>
      </c>
      <c r="AD1553" t="s">
        <v>819</v>
      </c>
      <c r="AE1553" s="18">
        <v>0.16989243209999999</v>
      </c>
      <c r="AF1553" t="s">
        <v>2467</v>
      </c>
      <c r="AG1553" t="s">
        <v>143</v>
      </c>
      <c r="AH1553" t="s">
        <v>2468</v>
      </c>
      <c r="AI1553" s="18">
        <v>8.7524390499999993E-2</v>
      </c>
      <c r="AJ1553" t="s">
        <v>2469</v>
      </c>
      <c r="AK1553" t="s">
        <v>134</v>
      </c>
      <c r="AL1553" t="s">
        <v>2470</v>
      </c>
      <c r="AM1553" t="s">
        <v>2469</v>
      </c>
      <c r="AN1553" t="s">
        <v>134</v>
      </c>
      <c r="AO1553" t="s">
        <v>2470</v>
      </c>
      <c r="AP1553" s="18">
        <v>8.7524390499999993E-2</v>
      </c>
      <c r="AQ1553" t="s">
        <v>123</v>
      </c>
      <c r="AR1553" t="b">
        <f>ISNUMBER(SEARCH('Consulta Por Puntos Baloto'!$E$5,B1553,1))</f>
        <v>0</v>
      </c>
      <c r="AS1553">
        <f t="shared" si="48"/>
        <v>35</v>
      </c>
      <c r="AT1553" t="str">
        <f t="shared" si="49"/>
        <v>Punto red</v>
      </c>
    </row>
    <row r="1554" spans="1:46">
      <c r="A1554" t="s">
        <v>8860</v>
      </c>
      <c r="B1554" t="s">
        <v>8861</v>
      </c>
      <c r="C1554" s="18">
        <v>1.2078186952000001</v>
      </c>
      <c r="D1554" t="s">
        <v>541</v>
      </c>
      <c r="E1554" t="s">
        <v>128</v>
      </c>
      <c r="F1554" t="s">
        <v>542</v>
      </c>
      <c r="G1554" s="18">
        <v>0.49828170779999997</v>
      </c>
      <c r="H1554" t="s">
        <v>205</v>
      </c>
      <c r="I1554" t="s">
        <v>130</v>
      </c>
      <c r="J1554" t="s">
        <v>206</v>
      </c>
      <c r="K1554" s="18">
        <v>1.0082338446000001</v>
      </c>
      <c r="L1554" t="s">
        <v>64</v>
      </c>
      <c r="M1554" t="s">
        <v>130</v>
      </c>
      <c r="N1554" t="s">
        <v>370</v>
      </c>
      <c r="O1554" s="18">
        <v>0.85702308429999996</v>
      </c>
      <c r="P1554" t="s">
        <v>133</v>
      </c>
      <c r="Q1554" t="s">
        <v>134</v>
      </c>
      <c r="R1554" t="s">
        <v>135</v>
      </c>
      <c r="S1554" s="18">
        <v>2.8416011214000001</v>
      </c>
      <c r="T1554" t="s">
        <v>371</v>
      </c>
      <c r="U1554" t="s">
        <v>130</v>
      </c>
      <c r="V1554" t="s">
        <v>372</v>
      </c>
      <c r="W1554" s="18">
        <v>2.9491288129000002</v>
      </c>
      <c r="X1554" t="s">
        <v>64</v>
      </c>
      <c r="Y1554" t="s">
        <v>130</v>
      </c>
      <c r="Z1554" t="s">
        <v>373</v>
      </c>
      <c r="AA1554" s="18">
        <v>1.2822191339</v>
      </c>
      <c r="AB1554" t="s">
        <v>818</v>
      </c>
      <c r="AC1554" t="s">
        <v>128</v>
      </c>
      <c r="AD1554" t="s">
        <v>819</v>
      </c>
      <c r="AE1554" s="18">
        <v>0.16989243209999999</v>
      </c>
      <c r="AF1554" t="s">
        <v>2467</v>
      </c>
      <c r="AG1554" t="s">
        <v>143</v>
      </c>
      <c r="AH1554" t="s">
        <v>2468</v>
      </c>
      <c r="AI1554" s="18">
        <v>8.7524390499999993E-2</v>
      </c>
      <c r="AJ1554" t="s">
        <v>2469</v>
      </c>
      <c r="AK1554" t="s">
        <v>134</v>
      </c>
      <c r="AL1554" t="s">
        <v>2470</v>
      </c>
      <c r="AM1554" t="s">
        <v>2469</v>
      </c>
      <c r="AN1554" t="s">
        <v>134</v>
      </c>
      <c r="AO1554" t="s">
        <v>2470</v>
      </c>
      <c r="AP1554" s="18">
        <v>8.7524390499999993E-2</v>
      </c>
      <c r="AQ1554" t="s">
        <v>123</v>
      </c>
      <c r="AR1554" t="b">
        <f>ISNUMBER(SEARCH('Consulta Por Puntos Baloto'!$E$5,B1554,1))</f>
        <v>0</v>
      </c>
      <c r="AS1554">
        <f t="shared" si="48"/>
        <v>35</v>
      </c>
      <c r="AT1554" t="str">
        <f t="shared" si="49"/>
        <v>Punto red</v>
      </c>
    </row>
    <row r="1555" spans="1:46">
      <c r="A1555" t="s">
        <v>8862</v>
      </c>
      <c r="B1555" t="s">
        <v>8863</v>
      </c>
      <c r="C1555" s="18">
        <v>11.2083310456</v>
      </c>
      <c r="D1555" t="s">
        <v>1448</v>
      </c>
      <c r="E1555" t="s">
        <v>1449</v>
      </c>
      <c r="F1555" t="s">
        <v>1450</v>
      </c>
      <c r="G1555" s="18">
        <v>10.5459394275</v>
      </c>
      <c r="H1555" t="s">
        <v>64</v>
      </c>
      <c r="I1555" t="s">
        <v>1451</v>
      </c>
      <c r="J1555" t="s">
        <v>1456</v>
      </c>
      <c r="K1555" s="18">
        <v>17.111451639599998</v>
      </c>
      <c r="L1555" t="s">
        <v>64</v>
      </c>
      <c r="M1555" t="s">
        <v>471</v>
      </c>
      <c r="N1555" t="s">
        <v>1453</v>
      </c>
      <c r="O1555" s="18">
        <v>10.545939431600001</v>
      </c>
      <c r="P1555" t="s">
        <v>1454</v>
      </c>
      <c r="Q1555" t="s">
        <v>1449</v>
      </c>
      <c r="R1555" t="s">
        <v>1455</v>
      </c>
      <c r="S1555" s="18">
        <v>21.8875997508</v>
      </c>
      <c r="T1555" t="s">
        <v>64</v>
      </c>
      <c r="U1555" t="s">
        <v>130</v>
      </c>
      <c r="V1555" t="s">
        <v>171</v>
      </c>
      <c r="W1555" s="18">
        <v>10.4958596251</v>
      </c>
      <c r="X1555" t="s">
        <v>64</v>
      </c>
      <c r="Y1555" t="s">
        <v>1451</v>
      </c>
      <c r="Z1555" t="s">
        <v>1456</v>
      </c>
      <c r="AA1555" s="18">
        <v>21.901337637899999</v>
      </c>
      <c r="AB1555" t="s">
        <v>176</v>
      </c>
      <c r="AC1555" t="s">
        <v>128</v>
      </c>
      <c r="AD1555" t="s">
        <v>177</v>
      </c>
      <c r="AE1555" s="18">
        <v>8.5560077799999995E-2</v>
      </c>
      <c r="AF1555" t="s">
        <v>2042</v>
      </c>
      <c r="AG1555" t="s">
        <v>2028</v>
      </c>
      <c r="AH1555" t="s">
        <v>2043</v>
      </c>
      <c r="AI1555" s="18">
        <v>2.7698045099999999E-2</v>
      </c>
      <c r="AJ1555" t="s">
        <v>8864</v>
      </c>
      <c r="AK1555" t="s">
        <v>2028</v>
      </c>
      <c r="AL1555" t="s">
        <v>8865</v>
      </c>
      <c r="AM1555" t="s">
        <v>8864</v>
      </c>
      <c r="AN1555" t="s">
        <v>2028</v>
      </c>
      <c r="AO1555" t="s">
        <v>8865</v>
      </c>
      <c r="AP1555" s="18">
        <v>2.7698045099999999E-2</v>
      </c>
      <c r="AQ1555" t="s">
        <v>123</v>
      </c>
      <c r="AR1555" t="b">
        <f>ISNUMBER(SEARCH('Consulta Por Puntos Baloto'!$E$5,B1555,1))</f>
        <v>0</v>
      </c>
      <c r="AS1555">
        <f t="shared" si="48"/>
        <v>35</v>
      </c>
      <c r="AT1555" t="str">
        <f t="shared" si="49"/>
        <v>Punto red</v>
      </c>
    </row>
    <row r="1556" spans="1:46">
      <c r="A1556" t="s">
        <v>8866</v>
      </c>
      <c r="B1556" t="s">
        <v>8867</v>
      </c>
      <c r="C1556" s="18">
        <v>11.263460175600001</v>
      </c>
      <c r="D1556" t="s">
        <v>1448</v>
      </c>
      <c r="E1556" t="s">
        <v>1449</v>
      </c>
      <c r="F1556" t="s">
        <v>1450</v>
      </c>
      <c r="G1556" s="18">
        <v>10.601930837499999</v>
      </c>
      <c r="H1556" t="s">
        <v>64</v>
      </c>
      <c r="I1556" t="s">
        <v>1451</v>
      </c>
      <c r="J1556" t="s">
        <v>1456</v>
      </c>
      <c r="K1556" s="18">
        <v>17.1016386487</v>
      </c>
      <c r="L1556" t="s">
        <v>64</v>
      </c>
      <c r="M1556" t="s">
        <v>471</v>
      </c>
      <c r="N1556" t="s">
        <v>1453</v>
      </c>
      <c r="O1556" s="18">
        <v>10.6019308416</v>
      </c>
      <c r="P1556" t="s">
        <v>1454</v>
      </c>
      <c r="Q1556" t="s">
        <v>1449</v>
      </c>
      <c r="R1556" t="s">
        <v>1455</v>
      </c>
      <c r="S1556" s="18">
        <v>21.840849392100001</v>
      </c>
      <c r="T1556" t="s">
        <v>64</v>
      </c>
      <c r="U1556" t="s">
        <v>130</v>
      </c>
      <c r="V1556" t="s">
        <v>171</v>
      </c>
      <c r="W1556" s="18">
        <v>10.5517908328</v>
      </c>
      <c r="X1556" t="s">
        <v>64</v>
      </c>
      <c r="Y1556" t="s">
        <v>1451</v>
      </c>
      <c r="Z1556" t="s">
        <v>1456</v>
      </c>
      <c r="AA1556" s="18">
        <v>21.854507242299999</v>
      </c>
      <c r="AB1556" t="s">
        <v>176</v>
      </c>
      <c r="AC1556" t="s">
        <v>128</v>
      </c>
      <c r="AD1556" t="s">
        <v>177</v>
      </c>
      <c r="AE1556" s="18">
        <v>0.1168277454</v>
      </c>
      <c r="AF1556" t="s">
        <v>2027</v>
      </c>
      <c r="AG1556" t="s">
        <v>2028</v>
      </c>
      <c r="AH1556" t="s">
        <v>2029</v>
      </c>
      <c r="AI1556" s="18">
        <v>6.1489296999999998E-3</v>
      </c>
      <c r="AJ1556" t="s">
        <v>8868</v>
      </c>
      <c r="AK1556" t="s">
        <v>2028</v>
      </c>
      <c r="AL1556" t="s">
        <v>8869</v>
      </c>
      <c r="AM1556" t="s">
        <v>8868</v>
      </c>
      <c r="AN1556" t="s">
        <v>2028</v>
      </c>
      <c r="AO1556" t="s">
        <v>8869</v>
      </c>
      <c r="AP1556" s="18">
        <v>6.1489296999999998E-3</v>
      </c>
      <c r="AQ1556" t="s">
        <v>123</v>
      </c>
      <c r="AR1556" t="b">
        <f>ISNUMBER(SEARCH('Consulta Por Puntos Baloto'!$E$5,B1556,1))</f>
        <v>0</v>
      </c>
      <c r="AS1556">
        <f t="shared" si="48"/>
        <v>35</v>
      </c>
      <c r="AT1556" t="str">
        <f t="shared" si="49"/>
        <v>Punto red</v>
      </c>
    </row>
    <row r="1557" spans="1:46">
      <c r="A1557" t="s">
        <v>8870</v>
      </c>
      <c r="B1557" t="s">
        <v>8871</v>
      </c>
      <c r="C1557" s="18">
        <v>1.3156565783</v>
      </c>
      <c r="D1557" t="s">
        <v>127</v>
      </c>
      <c r="E1557" t="s">
        <v>128</v>
      </c>
      <c r="F1557" t="s">
        <v>129</v>
      </c>
      <c r="G1557" s="18">
        <v>0.85105819949999995</v>
      </c>
      <c r="H1557" t="s">
        <v>64</v>
      </c>
      <c r="I1557" t="s">
        <v>130</v>
      </c>
      <c r="J1557" t="s">
        <v>1308</v>
      </c>
      <c r="K1557" s="18">
        <v>2.1938561758000001</v>
      </c>
      <c r="L1557" t="s">
        <v>64</v>
      </c>
      <c r="M1557" t="s">
        <v>130</v>
      </c>
      <c r="N1557" t="s">
        <v>370</v>
      </c>
      <c r="O1557" s="18">
        <v>1.8779287414000001</v>
      </c>
      <c r="P1557" t="s">
        <v>133</v>
      </c>
      <c r="Q1557" t="s">
        <v>134</v>
      </c>
      <c r="R1557" t="s">
        <v>135</v>
      </c>
      <c r="S1557" s="18">
        <v>4.1470632272000003</v>
      </c>
      <c r="T1557" t="s">
        <v>136</v>
      </c>
      <c r="U1557" t="s">
        <v>130</v>
      </c>
      <c r="V1557" t="s">
        <v>137</v>
      </c>
      <c r="W1557" s="18">
        <v>3.1943946209999998</v>
      </c>
      <c r="X1557" t="s">
        <v>138</v>
      </c>
      <c r="Y1557" t="s">
        <v>130</v>
      </c>
      <c r="Z1557" t="s">
        <v>139</v>
      </c>
      <c r="AA1557" s="18">
        <v>1.1152644188</v>
      </c>
      <c r="AB1557" t="s">
        <v>140</v>
      </c>
      <c r="AC1557" t="s">
        <v>128</v>
      </c>
      <c r="AD1557" t="s">
        <v>141</v>
      </c>
      <c r="AE1557" s="18">
        <v>0.85271754769999997</v>
      </c>
      <c r="AF1557" t="s">
        <v>8872</v>
      </c>
      <c r="AG1557" t="s">
        <v>143</v>
      </c>
      <c r="AH1557" t="s">
        <v>8873</v>
      </c>
      <c r="AI1557" s="18">
        <v>3.8009106199999997E-2</v>
      </c>
      <c r="AJ1557" t="s">
        <v>8874</v>
      </c>
      <c r="AK1557" t="s">
        <v>134</v>
      </c>
      <c r="AL1557" t="s">
        <v>8875</v>
      </c>
      <c r="AM1557" t="s">
        <v>8874</v>
      </c>
      <c r="AN1557" t="s">
        <v>134</v>
      </c>
      <c r="AO1557" t="s">
        <v>8875</v>
      </c>
      <c r="AP1557" s="18">
        <v>3.8009106199999997E-2</v>
      </c>
      <c r="AQ1557" t="s">
        <v>123</v>
      </c>
      <c r="AR1557" t="b">
        <f>ISNUMBER(SEARCH('Consulta Por Puntos Baloto'!$E$5,B1557,1))</f>
        <v>0</v>
      </c>
      <c r="AS1557">
        <f t="shared" si="48"/>
        <v>35</v>
      </c>
      <c r="AT1557" t="str">
        <f t="shared" si="49"/>
        <v>Punto red</v>
      </c>
    </row>
    <row r="1558" spans="1:46">
      <c r="A1558" t="s">
        <v>8876</v>
      </c>
      <c r="B1558" t="s">
        <v>8877</v>
      </c>
      <c r="C1558" s="18">
        <v>0.48304275800000002</v>
      </c>
      <c r="D1558" t="s">
        <v>4247</v>
      </c>
      <c r="E1558" t="s">
        <v>4248</v>
      </c>
      <c r="F1558" t="s">
        <v>4249</v>
      </c>
      <c r="G1558" s="18">
        <v>0.41362397499999998</v>
      </c>
      <c r="H1558" t="s">
        <v>64</v>
      </c>
      <c r="I1558" t="s">
        <v>4073</v>
      </c>
      <c r="J1558" t="s">
        <v>4074</v>
      </c>
      <c r="K1558" s="18">
        <v>120.567331154</v>
      </c>
      <c r="L1558" t="s">
        <v>64</v>
      </c>
      <c r="M1558" t="s">
        <v>4250</v>
      </c>
      <c r="N1558" t="s">
        <v>4251</v>
      </c>
      <c r="O1558" s="18">
        <v>83.295585327300003</v>
      </c>
      <c r="P1558" t="s">
        <v>4071</v>
      </c>
      <c r="Q1558" t="s">
        <v>4066</v>
      </c>
      <c r="R1558" t="s">
        <v>4072</v>
      </c>
      <c r="S1558" s="18">
        <v>346.46242490840001</v>
      </c>
      <c r="T1558" t="s">
        <v>227</v>
      </c>
      <c r="U1558" t="s">
        <v>228</v>
      </c>
      <c r="V1558" t="s">
        <v>229</v>
      </c>
      <c r="W1558" s="18">
        <v>0.4687439363</v>
      </c>
      <c r="X1558" t="s">
        <v>64</v>
      </c>
      <c r="Y1558" t="s">
        <v>4073</v>
      </c>
      <c r="Z1558" t="s">
        <v>4074</v>
      </c>
      <c r="AA1558" s="18">
        <v>79.856163596599998</v>
      </c>
      <c r="AB1558" t="s">
        <v>4252</v>
      </c>
      <c r="AC1558" t="s">
        <v>4066</v>
      </c>
      <c r="AD1558" t="s">
        <v>4253</v>
      </c>
      <c r="AE1558" s="18">
        <v>0.17342898330000001</v>
      </c>
      <c r="AF1558" t="s">
        <v>4254</v>
      </c>
      <c r="AG1558" t="s">
        <v>4248</v>
      </c>
      <c r="AH1558" t="s">
        <v>4255</v>
      </c>
      <c r="AI1558" s="18">
        <v>0.23455974160000001</v>
      </c>
      <c r="AJ1558" t="s">
        <v>4256</v>
      </c>
      <c r="AK1558" t="s">
        <v>4248</v>
      </c>
      <c r="AL1558" t="s">
        <v>4257</v>
      </c>
      <c r="AM1558" t="s">
        <v>4254</v>
      </c>
      <c r="AN1558" t="s">
        <v>4248</v>
      </c>
      <c r="AO1558" t="s">
        <v>4255</v>
      </c>
      <c r="AP1558" s="18">
        <v>0.17342898330000001</v>
      </c>
      <c r="AQ1558" t="s">
        <v>123</v>
      </c>
      <c r="AR1558" t="b">
        <f>ISNUMBER(SEARCH('Consulta Por Puntos Baloto'!$E$5,B1558,1))</f>
        <v>0</v>
      </c>
      <c r="AS1558">
        <f t="shared" si="48"/>
        <v>31</v>
      </c>
      <c r="AT1558" t="str">
        <f t="shared" si="49"/>
        <v>Punto pago</v>
      </c>
    </row>
    <row r="1559" spans="1:46">
      <c r="A1559" t="s">
        <v>8878</v>
      </c>
      <c r="B1559" t="s">
        <v>8879</v>
      </c>
      <c r="C1559" s="18">
        <v>12.7737731032</v>
      </c>
      <c r="D1559" t="s">
        <v>5297</v>
      </c>
      <c r="E1559" t="s">
        <v>5298</v>
      </c>
      <c r="F1559" t="s">
        <v>5299</v>
      </c>
      <c r="G1559" s="18">
        <v>21.840777916</v>
      </c>
      <c r="H1559" t="s">
        <v>64</v>
      </c>
      <c r="I1559" t="s">
        <v>895</v>
      </c>
      <c r="J1559" t="s">
        <v>896</v>
      </c>
      <c r="K1559" s="18">
        <v>34.560320263000001</v>
      </c>
      <c r="L1559" t="s">
        <v>64</v>
      </c>
      <c r="M1559" t="s">
        <v>154</v>
      </c>
      <c r="N1559" t="s">
        <v>156</v>
      </c>
      <c r="O1559" s="18">
        <v>21.914506962600001</v>
      </c>
      <c r="P1559" t="s">
        <v>897</v>
      </c>
      <c r="Q1559" t="s">
        <v>893</v>
      </c>
      <c r="R1559" t="s">
        <v>898</v>
      </c>
      <c r="S1559" s="18">
        <v>95.611168702900002</v>
      </c>
      <c r="T1559" t="s">
        <v>111</v>
      </c>
      <c r="U1559" t="s">
        <v>112</v>
      </c>
      <c r="V1559" t="s">
        <v>113</v>
      </c>
      <c r="W1559" s="18">
        <v>33.7691122986</v>
      </c>
      <c r="X1559" t="s">
        <v>64</v>
      </c>
      <c r="Y1559" t="s">
        <v>154</v>
      </c>
      <c r="Z1559" t="s">
        <v>159</v>
      </c>
      <c r="AA1559" s="18">
        <v>35.596447640199997</v>
      </c>
      <c r="AB1559" s="19" t="s">
        <v>899</v>
      </c>
      <c r="AC1559" t="s">
        <v>151</v>
      </c>
      <c r="AD1559" t="s">
        <v>900</v>
      </c>
      <c r="AE1559" s="18">
        <v>0.18550805919999999</v>
      </c>
      <c r="AF1559" t="s">
        <v>8880</v>
      </c>
      <c r="AG1559" t="s">
        <v>5298</v>
      </c>
      <c r="AH1559" t="s">
        <v>8881</v>
      </c>
      <c r="AI1559" s="18">
        <v>0.22599742249999999</v>
      </c>
      <c r="AJ1559" t="s">
        <v>8882</v>
      </c>
      <c r="AK1559" t="s">
        <v>5298</v>
      </c>
      <c r="AL1559" t="s">
        <v>8883</v>
      </c>
      <c r="AM1559" t="s">
        <v>8880</v>
      </c>
      <c r="AN1559" t="s">
        <v>5298</v>
      </c>
      <c r="AO1559" t="s">
        <v>8881</v>
      </c>
      <c r="AP1559" s="18">
        <v>0.18550805919999999</v>
      </c>
      <c r="AQ1559" t="s">
        <v>123</v>
      </c>
      <c r="AR1559" t="b">
        <f>ISNUMBER(SEARCH('Consulta Por Puntos Baloto'!$E$5,B1559,1))</f>
        <v>0</v>
      </c>
      <c r="AS1559">
        <f t="shared" si="48"/>
        <v>31</v>
      </c>
      <c r="AT1559" t="str">
        <f t="shared" si="49"/>
        <v>Punto pago</v>
      </c>
    </row>
    <row r="1560" spans="1:46">
      <c r="A1560" t="s">
        <v>8884</v>
      </c>
      <c r="B1560" t="s">
        <v>8885</v>
      </c>
      <c r="C1560" s="18">
        <v>1.0266268947999999</v>
      </c>
      <c r="D1560" t="s">
        <v>481</v>
      </c>
      <c r="E1560" t="s">
        <v>128</v>
      </c>
      <c r="F1560" t="s">
        <v>482</v>
      </c>
      <c r="G1560" s="18">
        <v>0.40802975250000001</v>
      </c>
      <c r="H1560" t="s">
        <v>64</v>
      </c>
      <c r="I1560" t="s">
        <v>130</v>
      </c>
      <c r="J1560" t="s">
        <v>493</v>
      </c>
      <c r="K1560" s="18">
        <v>0.94694218240000005</v>
      </c>
      <c r="L1560" t="s">
        <v>64</v>
      </c>
      <c r="M1560" t="s">
        <v>130</v>
      </c>
      <c r="N1560" t="s">
        <v>440</v>
      </c>
      <c r="O1560" s="18">
        <v>1.1081028325</v>
      </c>
      <c r="P1560" t="s">
        <v>494</v>
      </c>
      <c r="Q1560" t="s">
        <v>134</v>
      </c>
      <c r="R1560" t="s">
        <v>495</v>
      </c>
      <c r="S1560" s="18">
        <v>3.2987088619999998</v>
      </c>
      <c r="T1560" t="s">
        <v>496</v>
      </c>
      <c r="U1560" t="s">
        <v>130</v>
      </c>
      <c r="V1560" t="s">
        <v>497</v>
      </c>
      <c r="W1560" s="18">
        <v>1.0727665121000001</v>
      </c>
      <c r="X1560" t="s">
        <v>498</v>
      </c>
      <c r="Y1560" t="s">
        <v>130</v>
      </c>
      <c r="Z1560" t="s">
        <v>499</v>
      </c>
      <c r="AA1560" s="18">
        <v>1.1081028325</v>
      </c>
      <c r="AB1560" t="s">
        <v>500</v>
      </c>
      <c r="AC1560" t="s">
        <v>128</v>
      </c>
      <c r="AD1560" t="s">
        <v>501</v>
      </c>
      <c r="AE1560" s="18">
        <v>4.0104151499999997E-2</v>
      </c>
      <c r="AF1560" t="s">
        <v>502</v>
      </c>
      <c r="AG1560" t="s">
        <v>143</v>
      </c>
      <c r="AH1560" t="s">
        <v>503</v>
      </c>
      <c r="AI1560" s="18">
        <v>2.5471141799999999E-2</v>
      </c>
      <c r="AJ1560" t="s">
        <v>504</v>
      </c>
      <c r="AK1560" t="s">
        <v>134</v>
      </c>
      <c r="AL1560" t="s">
        <v>505</v>
      </c>
      <c r="AM1560" t="s">
        <v>504</v>
      </c>
      <c r="AN1560" t="s">
        <v>134</v>
      </c>
      <c r="AO1560" t="s">
        <v>505</v>
      </c>
      <c r="AP1560" s="18">
        <v>2.5471141799999999E-2</v>
      </c>
      <c r="AQ1560" t="s">
        <v>123</v>
      </c>
      <c r="AR1560" t="b">
        <f>ISNUMBER(SEARCH('Consulta Por Puntos Baloto'!$E$5,B1560,1))</f>
        <v>0</v>
      </c>
      <c r="AS1560">
        <f t="shared" si="48"/>
        <v>35</v>
      </c>
      <c r="AT1560" t="str">
        <f t="shared" si="49"/>
        <v>Punto red</v>
      </c>
    </row>
    <row r="1561" spans="1:46">
      <c r="A1561" t="s">
        <v>8886</v>
      </c>
      <c r="B1561" t="s">
        <v>8887</v>
      </c>
      <c r="C1561" s="18">
        <v>22.876223762999999</v>
      </c>
      <c r="D1561" t="s">
        <v>1689</v>
      </c>
      <c r="E1561" t="s">
        <v>1690</v>
      </c>
      <c r="F1561" t="s">
        <v>1691</v>
      </c>
      <c r="G1561" s="18">
        <v>19.874660766600002</v>
      </c>
      <c r="H1561" t="s">
        <v>64</v>
      </c>
      <c r="I1561" t="s">
        <v>105</v>
      </c>
      <c r="J1561" t="s">
        <v>106</v>
      </c>
      <c r="K1561" s="18">
        <v>75.270745024099995</v>
      </c>
      <c r="L1561" t="s">
        <v>64</v>
      </c>
      <c r="M1561" t="s">
        <v>130</v>
      </c>
      <c r="N1561" t="s">
        <v>132</v>
      </c>
      <c r="O1561" s="18">
        <v>74.016047671400003</v>
      </c>
      <c r="P1561" t="s">
        <v>133</v>
      </c>
      <c r="Q1561" t="s">
        <v>134</v>
      </c>
      <c r="R1561" t="s">
        <v>135</v>
      </c>
      <c r="S1561" s="18">
        <v>76.4634759968</v>
      </c>
      <c r="T1561" t="s">
        <v>136</v>
      </c>
      <c r="U1561" t="s">
        <v>130</v>
      </c>
      <c r="V1561" t="s">
        <v>137</v>
      </c>
      <c r="W1561" s="18">
        <v>20.033829904699999</v>
      </c>
      <c r="X1561" t="s">
        <v>64</v>
      </c>
      <c r="Y1561" t="s">
        <v>114</v>
      </c>
      <c r="Z1561" t="s">
        <v>106</v>
      </c>
      <c r="AA1561" s="18">
        <v>21.7059016718</v>
      </c>
      <c r="AB1561" s="19" t="s">
        <v>3348</v>
      </c>
      <c r="AC1561" t="s">
        <v>1690</v>
      </c>
      <c r="AD1561" s="19" t="s">
        <v>5358</v>
      </c>
      <c r="AE1561" s="18">
        <v>1.2987861700000001E-2</v>
      </c>
      <c r="AF1561" t="s">
        <v>8888</v>
      </c>
      <c r="AG1561" t="s">
        <v>5360</v>
      </c>
      <c r="AH1561" t="s">
        <v>8889</v>
      </c>
      <c r="AI1561" s="18">
        <v>3.4980819E-3</v>
      </c>
      <c r="AJ1561" t="s">
        <v>8890</v>
      </c>
      <c r="AK1561" t="s">
        <v>5363</v>
      </c>
      <c r="AL1561" t="s">
        <v>8891</v>
      </c>
      <c r="AM1561" t="s">
        <v>8890</v>
      </c>
      <c r="AN1561" t="s">
        <v>5363</v>
      </c>
      <c r="AO1561" t="s">
        <v>8891</v>
      </c>
      <c r="AP1561" s="18">
        <v>3.4980819E-3</v>
      </c>
      <c r="AQ1561" t="s">
        <v>123</v>
      </c>
      <c r="AR1561" t="b">
        <f>ISNUMBER(SEARCH('Consulta Por Puntos Baloto'!$E$5,B1561,1))</f>
        <v>0</v>
      </c>
      <c r="AS1561">
        <f t="shared" si="48"/>
        <v>35</v>
      </c>
      <c r="AT1561" t="str">
        <f t="shared" si="49"/>
        <v>Punto red</v>
      </c>
    </row>
    <row r="1562" spans="1:46">
      <c r="A1562" t="s">
        <v>8892</v>
      </c>
      <c r="B1562" t="s">
        <v>8893</v>
      </c>
      <c r="C1562" s="18">
        <v>1.0394674522</v>
      </c>
      <c r="D1562" t="s">
        <v>563</v>
      </c>
      <c r="E1562" t="s">
        <v>128</v>
      </c>
      <c r="F1562" t="s">
        <v>564</v>
      </c>
      <c r="G1562" s="18">
        <v>1.4465792727</v>
      </c>
      <c r="H1562" t="s">
        <v>64</v>
      </c>
      <c r="I1562" t="s">
        <v>130</v>
      </c>
      <c r="J1562" t="s">
        <v>885</v>
      </c>
      <c r="K1562" s="18">
        <v>1.5014504348</v>
      </c>
      <c r="L1562" t="s">
        <v>567</v>
      </c>
      <c r="M1562" t="s">
        <v>130</v>
      </c>
      <c r="N1562" t="s">
        <v>568</v>
      </c>
      <c r="O1562" s="18">
        <v>2.3859608897000002</v>
      </c>
      <c r="P1562" t="s">
        <v>441</v>
      </c>
      <c r="Q1562" t="s">
        <v>134</v>
      </c>
      <c r="R1562" t="s">
        <v>442</v>
      </c>
      <c r="S1562" s="18">
        <v>2.6305714013000001</v>
      </c>
      <c r="T1562" t="s">
        <v>136</v>
      </c>
      <c r="U1562" t="s">
        <v>130</v>
      </c>
      <c r="V1562" t="s">
        <v>137</v>
      </c>
      <c r="W1562" s="18">
        <v>1.6406372966</v>
      </c>
      <c r="X1562" t="s">
        <v>64</v>
      </c>
      <c r="Y1562" t="s">
        <v>130</v>
      </c>
      <c r="Z1562" t="s">
        <v>569</v>
      </c>
      <c r="AA1562" s="18">
        <v>1.5571717710999999</v>
      </c>
      <c r="AB1562" s="19" t="s">
        <v>443</v>
      </c>
      <c r="AC1562" t="s">
        <v>128</v>
      </c>
      <c r="AD1562" t="s">
        <v>444</v>
      </c>
      <c r="AE1562" s="18">
        <v>0.50159349740000003</v>
      </c>
      <c r="AF1562" t="s">
        <v>8894</v>
      </c>
      <c r="AG1562" t="s">
        <v>143</v>
      </c>
      <c r="AH1562" t="s">
        <v>8895</v>
      </c>
      <c r="AI1562" s="18">
        <v>9.1535772200000004E-2</v>
      </c>
      <c r="AJ1562" t="s">
        <v>937</v>
      </c>
      <c r="AK1562" t="s">
        <v>134</v>
      </c>
      <c r="AL1562" t="s">
        <v>938</v>
      </c>
      <c r="AM1562" t="s">
        <v>937</v>
      </c>
      <c r="AN1562" t="s">
        <v>134</v>
      </c>
      <c r="AO1562" t="s">
        <v>938</v>
      </c>
      <c r="AP1562" s="18">
        <v>9.1535772200000004E-2</v>
      </c>
      <c r="AQ1562" t="s">
        <v>123</v>
      </c>
      <c r="AR1562" t="b">
        <f>ISNUMBER(SEARCH('Consulta Por Puntos Baloto'!$E$5,B1562,1))</f>
        <v>0</v>
      </c>
      <c r="AS1562">
        <f t="shared" si="48"/>
        <v>35</v>
      </c>
      <c r="AT1562" t="str">
        <f t="shared" si="49"/>
        <v>Punto red</v>
      </c>
    </row>
    <row r="1563" spans="1:46">
      <c r="A1563" t="s">
        <v>8896</v>
      </c>
      <c r="B1563" t="s">
        <v>8897</v>
      </c>
      <c r="C1563" s="18">
        <v>0.71630494320000004</v>
      </c>
      <c r="D1563" t="s">
        <v>541</v>
      </c>
      <c r="E1563" t="s">
        <v>128</v>
      </c>
      <c r="F1563" t="s">
        <v>542</v>
      </c>
      <c r="G1563" s="18">
        <v>0.89286307030000001</v>
      </c>
      <c r="H1563" t="s">
        <v>64</v>
      </c>
      <c r="I1563" t="s">
        <v>130</v>
      </c>
      <c r="J1563" t="s">
        <v>370</v>
      </c>
      <c r="K1563" s="18">
        <v>0.89286307030000001</v>
      </c>
      <c r="L1563" t="s">
        <v>64</v>
      </c>
      <c r="M1563" t="s">
        <v>130</v>
      </c>
      <c r="N1563" t="s">
        <v>370</v>
      </c>
      <c r="O1563" s="18">
        <v>2.5388384414999998</v>
      </c>
      <c r="P1563" t="s">
        <v>133</v>
      </c>
      <c r="Q1563" t="s">
        <v>134</v>
      </c>
      <c r="R1563" t="s">
        <v>135</v>
      </c>
      <c r="S1563" s="18">
        <v>2.7441727680999999</v>
      </c>
      <c r="T1563" t="s">
        <v>371</v>
      </c>
      <c r="U1563" t="s">
        <v>130</v>
      </c>
      <c r="V1563" t="s">
        <v>372</v>
      </c>
      <c r="W1563" s="18">
        <v>2.8232176842999999</v>
      </c>
      <c r="X1563" t="s">
        <v>64</v>
      </c>
      <c r="Y1563" t="s">
        <v>130</v>
      </c>
      <c r="Z1563" t="s">
        <v>569</v>
      </c>
      <c r="AA1563" s="18">
        <v>0.61798141979999999</v>
      </c>
      <c r="AB1563" t="s">
        <v>818</v>
      </c>
      <c r="AC1563" t="s">
        <v>128</v>
      </c>
      <c r="AD1563" t="s">
        <v>819</v>
      </c>
      <c r="AE1563" s="18">
        <v>0.29307329240000002</v>
      </c>
      <c r="AF1563" t="s">
        <v>8898</v>
      </c>
      <c r="AG1563" t="s">
        <v>143</v>
      </c>
      <c r="AH1563" t="s">
        <v>8899</v>
      </c>
      <c r="AI1563" s="18">
        <v>8.8912020499999994E-2</v>
      </c>
      <c r="AJ1563" t="s">
        <v>8900</v>
      </c>
      <c r="AK1563" t="s">
        <v>134</v>
      </c>
      <c r="AL1563" t="s">
        <v>8901</v>
      </c>
      <c r="AM1563" t="s">
        <v>8900</v>
      </c>
      <c r="AN1563" t="s">
        <v>134</v>
      </c>
      <c r="AO1563" t="s">
        <v>8901</v>
      </c>
      <c r="AP1563" s="18">
        <v>8.8912020499999994E-2</v>
      </c>
      <c r="AQ1563" t="s">
        <v>123</v>
      </c>
      <c r="AR1563" t="b">
        <f>ISNUMBER(SEARCH('Consulta Por Puntos Baloto'!$E$5,B1563,1))</f>
        <v>0</v>
      </c>
      <c r="AS1563">
        <f t="shared" si="48"/>
        <v>35</v>
      </c>
      <c r="AT1563" t="str">
        <f t="shared" si="49"/>
        <v>Punto red</v>
      </c>
    </row>
    <row r="1564" spans="1:46">
      <c r="A1564" t="s">
        <v>8902</v>
      </c>
      <c r="B1564" t="s">
        <v>8903</v>
      </c>
      <c r="C1564" s="18">
        <v>3.3327770614999999</v>
      </c>
      <c r="D1564" t="s">
        <v>4892</v>
      </c>
      <c r="E1564" t="s">
        <v>4893</v>
      </c>
      <c r="F1564" t="s">
        <v>4894</v>
      </c>
      <c r="G1564" s="18">
        <v>30.0717157401</v>
      </c>
      <c r="H1564" t="s">
        <v>4895</v>
      </c>
      <c r="I1564" t="s">
        <v>4146</v>
      </c>
      <c r="J1564" t="s">
        <v>4896</v>
      </c>
      <c r="K1564" s="18">
        <v>53.496413081100002</v>
      </c>
      <c r="L1564" t="s">
        <v>64</v>
      </c>
      <c r="M1564" t="s">
        <v>154</v>
      </c>
      <c r="N1564" t="s">
        <v>156</v>
      </c>
      <c r="O1564" s="18">
        <v>35.003547477399998</v>
      </c>
      <c r="P1564" t="s">
        <v>4031</v>
      </c>
      <c r="Q1564" t="s">
        <v>4025</v>
      </c>
      <c r="R1564" t="s">
        <v>4032</v>
      </c>
      <c r="S1564" s="18">
        <v>156.83637162080001</v>
      </c>
      <c r="T1564" t="s">
        <v>69</v>
      </c>
      <c r="U1564" t="s">
        <v>65</v>
      </c>
      <c r="V1564" t="s">
        <v>70</v>
      </c>
      <c r="W1564" s="18">
        <v>30.324594576900001</v>
      </c>
      <c r="X1564" t="s">
        <v>4897</v>
      </c>
      <c r="Y1564" t="s">
        <v>4146</v>
      </c>
      <c r="Z1564" t="s">
        <v>4898</v>
      </c>
      <c r="AA1564" s="18">
        <v>3.3365730900000001E-2</v>
      </c>
      <c r="AB1564" t="s">
        <v>4899</v>
      </c>
      <c r="AC1564" t="s">
        <v>4900</v>
      </c>
      <c r="AD1564" t="s">
        <v>4901</v>
      </c>
      <c r="AE1564" s="18">
        <v>3.3028951982999999</v>
      </c>
      <c r="AF1564" t="s">
        <v>4945</v>
      </c>
      <c r="AG1564" t="s">
        <v>4903</v>
      </c>
      <c r="AH1564" t="s">
        <v>4946</v>
      </c>
      <c r="AI1564" s="18">
        <v>3.8381143399999998E-2</v>
      </c>
      <c r="AJ1564" t="s">
        <v>4947</v>
      </c>
      <c r="AK1564" t="s">
        <v>4900</v>
      </c>
      <c r="AL1564" t="s">
        <v>4948</v>
      </c>
      <c r="AM1564" t="s">
        <v>873</v>
      </c>
      <c r="AN1564" t="s">
        <v>4900</v>
      </c>
      <c r="AO1564" t="s">
        <v>4901</v>
      </c>
      <c r="AP1564" s="18">
        <v>3.3365730900000001E-2</v>
      </c>
      <c r="AQ1564" t="s">
        <v>123</v>
      </c>
      <c r="AR1564" t="b">
        <f>ISNUMBER(SEARCH('Consulta Por Puntos Baloto'!$E$5,B1564,1))</f>
        <v>0</v>
      </c>
      <c r="AS1564">
        <f t="shared" si="48"/>
        <v>27</v>
      </c>
      <c r="AT1564" t="str">
        <f t="shared" si="49"/>
        <v>Oficina física</v>
      </c>
    </row>
    <row r="1565" spans="1:46">
      <c r="A1565" t="s">
        <v>8904</v>
      </c>
      <c r="B1565" t="s">
        <v>8905</v>
      </c>
      <c r="C1565" s="18">
        <v>0.13182918490000001</v>
      </c>
      <c r="D1565" t="s">
        <v>6683</v>
      </c>
      <c r="E1565" t="s">
        <v>6684</v>
      </c>
      <c r="F1565" t="s">
        <v>6685</v>
      </c>
      <c r="G1565" s="18">
        <v>20.124008764999999</v>
      </c>
      <c r="H1565" t="s">
        <v>64</v>
      </c>
      <c r="I1565" t="s">
        <v>4146</v>
      </c>
      <c r="J1565" t="s">
        <v>8906</v>
      </c>
      <c r="K1565" s="18">
        <v>56.732477019800001</v>
      </c>
      <c r="L1565" t="s">
        <v>64</v>
      </c>
      <c r="M1565" t="s">
        <v>4029</v>
      </c>
      <c r="N1565" t="s">
        <v>4030</v>
      </c>
      <c r="O1565" s="18">
        <v>20.800412124000001</v>
      </c>
      <c r="P1565" t="s">
        <v>4031</v>
      </c>
      <c r="Q1565" t="s">
        <v>4025</v>
      </c>
      <c r="R1565" t="s">
        <v>4032</v>
      </c>
      <c r="S1565" s="18">
        <v>159.23533576349999</v>
      </c>
      <c r="T1565" t="s">
        <v>69</v>
      </c>
      <c r="U1565" t="s">
        <v>65</v>
      </c>
      <c r="V1565" t="s">
        <v>70</v>
      </c>
      <c r="W1565" s="18">
        <v>20.608237706499999</v>
      </c>
      <c r="X1565" t="s">
        <v>64</v>
      </c>
      <c r="Y1565" t="s">
        <v>4146</v>
      </c>
      <c r="Z1565" t="s">
        <v>8907</v>
      </c>
      <c r="AA1565" s="18">
        <v>14.2410143508</v>
      </c>
      <c r="AB1565" t="s">
        <v>4899</v>
      </c>
      <c r="AC1565" t="s">
        <v>4900</v>
      </c>
      <c r="AD1565" t="s">
        <v>4901</v>
      </c>
      <c r="AE1565" s="18">
        <v>7.1190780999999996E-3</v>
      </c>
      <c r="AF1565" t="s">
        <v>8908</v>
      </c>
      <c r="AG1565" t="s">
        <v>6684</v>
      </c>
      <c r="AH1565" t="s">
        <v>8909</v>
      </c>
      <c r="AI1565" s="18">
        <v>9.2266302800000005E-2</v>
      </c>
      <c r="AJ1565" t="s">
        <v>8910</v>
      </c>
      <c r="AK1565" t="s">
        <v>6684</v>
      </c>
      <c r="AL1565" t="s">
        <v>8911</v>
      </c>
      <c r="AM1565" t="s">
        <v>8908</v>
      </c>
      <c r="AN1565" t="s">
        <v>6684</v>
      </c>
      <c r="AO1565" t="s">
        <v>8909</v>
      </c>
      <c r="AP1565" s="18">
        <v>7.1190780999999996E-3</v>
      </c>
      <c r="AQ1565" t="s">
        <v>123</v>
      </c>
      <c r="AR1565" t="b">
        <f>ISNUMBER(SEARCH('Consulta Por Puntos Baloto'!$E$5,B1565,1))</f>
        <v>0</v>
      </c>
      <c r="AS1565">
        <f t="shared" si="48"/>
        <v>31</v>
      </c>
      <c r="AT1565" t="str">
        <f t="shared" si="49"/>
        <v>Punto pago</v>
      </c>
    </row>
    <row r="1566" spans="1:46">
      <c r="A1566" t="s">
        <v>8912</v>
      </c>
      <c r="B1566" t="s">
        <v>8913</v>
      </c>
      <c r="C1566" s="18">
        <v>3.4439111455</v>
      </c>
      <c r="D1566" t="s">
        <v>4892</v>
      </c>
      <c r="E1566" t="s">
        <v>4893</v>
      </c>
      <c r="F1566" t="s">
        <v>4894</v>
      </c>
      <c r="G1566" s="18">
        <v>29.7616067242</v>
      </c>
      <c r="H1566" t="s">
        <v>4895</v>
      </c>
      <c r="I1566" t="s">
        <v>4146</v>
      </c>
      <c r="J1566" t="s">
        <v>4896</v>
      </c>
      <c r="K1566" s="18">
        <v>53.460248433499999</v>
      </c>
      <c r="L1566" t="s">
        <v>64</v>
      </c>
      <c r="M1566" t="s">
        <v>154</v>
      </c>
      <c r="N1566" t="s">
        <v>156</v>
      </c>
      <c r="O1566" s="18">
        <v>34.8715408156</v>
      </c>
      <c r="P1566" t="s">
        <v>4031</v>
      </c>
      <c r="Q1566" t="s">
        <v>4025</v>
      </c>
      <c r="R1566" t="s">
        <v>4032</v>
      </c>
      <c r="S1566" s="18">
        <v>157.1494851674</v>
      </c>
      <c r="T1566" t="s">
        <v>69</v>
      </c>
      <c r="U1566" t="s">
        <v>65</v>
      </c>
      <c r="V1566" t="s">
        <v>70</v>
      </c>
      <c r="W1566" s="18">
        <v>30.011664039100001</v>
      </c>
      <c r="X1566" t="s">
        <v>4897</v>
      </c>
      <c r="Y1566" t="s">
        <v>4146</v>
      </c>
      <c r="Z1566" t="s">
        <v>4898</v>
      </c>
      <c r="AA1566" s="18">
        <v>0.30066289750000003</v>
      </c>
      <c r="AB1566" t="s">
        <v>4899</v>
      </c>
      <c r="AC1566" t="s">
        <v>4900</v>
      </c>
      <c r="AD1566" t="s">
        <v>4901</v>
      </c>
      <c r="AE1566" s="18">
        <v>3.4195687103000001</v>
      </c>
      <c r="AF1566" t="s">
        <v>4945</v>
      </c>
      <c r="AG1566" t="s">
        <v>4903</v>
      </c>
      <c r="AH1566" t="s">
        <v>4946</v>
      </c>
      <c r="AI1566" s="18">
        <v>0.11769479619999999</v>
      </c>
      <c r="AJ1566" t="s">
        <v>8914</v>
      </c>
      <c r="AK1566" t="s">
        <v>4900</v>
      </c>
      <c r="AL1566" t="s">
        <v>8915</v>
      </c>
      <c r="AM1566" t="s">
        <v>8914</v>
      </c>
      <c r="AN1566" t="s">
        <v>4900</v>
      </c>
      <c r="AO1566" t="s">
        <v>8915</v>
      </c>
      <c r="AP1566" s="18">
        <v>0.11769479619999999</v>
      </c>
      <c r="AQ1566" t="e">
        <v>#N/A</v>
      </c>
      <c r="AR1566" t="b">
        <f>ISNUMBER(SEARCH('Consulta Por Puntos Baloto'!$E$5,B1566,1))</f>
        <v>0</v>
      </c>
      <c r="AS1566">
        <f t="shared" si="48"/>
        <v>35</v>
      </c>
      <c r="AT1566" t="str">
        <f t="shared" si="49"/>
        <v>Punto red</v>
      </c>
    </row>
    <row r="1567" spans="1:46">
      <c r="A1567" t="s">
        <v>8916</v>
      </c>
      <c r="B1567" t="s">
        <v>8917</v>
      </c>
      <c r="C1567" s="18">
        <v>3.2954773233000001</v>
      </c>
      <c r="D1567" t="s">
        <v>4892</v>
      </c>
      <c r="E1567" t="s">
        <v>4893</v>
      </c>
      <c r="F1567" t="s">
        <v>4894</v>
      </c>
      <c r="G1567" s="18">
        <v>29.878683779399999</v>
      </c>
      <c r="H1567" t="s">
        <v>4895</v>
      </c>
      <c r="I1567" t="s">
        <v>4146</v>
      </c>
      <c r="J1567" t="s">
        <v>4896</v>
      </c>
      <c r="K1567" s="18">
        <v>53.338786130199999</v>
      </c>
      <c r="L1567" t="s">
        <v>64</v>
      </c>
      <c r="M1567" t="s">
        <v>154</v>
      </c>
      <c r="N1567" t="s">
        <v>156</v>
      </c>
      <c r="O1567" s="18">
        <v>35.020353099499999</v>
      </c>
      <c r="P1567" t="s">
        <v>4031</v>
      </c>
      <c r="Q1567" t="s">
        <v>4025</v>
      </c>
      <c r="R1567" t="s">
        <v>4032</v>
      </c>
      <c r="S1567" s="18">
        <v>157.124183899</v>
      </c>
      <c r="T1567" t="s">
        <v>69</v>
      </c>
      <c r="U1567" t="s">
        <v>65</v>
      </c>
      <c r="V1567" t="s">
        <v>70</v>
      </c>
      <c r="W1567" s="18">
        <v>30.126466235500001</v>
      </c>
      <c r="X1567" t="s">
        <v>4897</v>
      </c>
      <c r="Y1567" t="s">
        <v>4146</v>
      </c>
      <c r="Z1567" t="s">
        <v>4898</v>
      </c>
      <c r="AA1567" s="18">
        <v>0.25761163599999998</v>
      </c>
      <c r="AB1567" t="s">
        <v>4899</v>
      </c>
      <c r="AC1567" t="s">
        <v>4900</v>
      </c>
      <c r="AD1567" t="s">
        <v>4901</v>
      </c>
      <c r="AE1567" s="18">
        <v>3.2707917214000002</v>
      </c>
      <c r="AF1567" t="s">
        <v>4945</v>
      </c>
      <c r="AG1567" t="s">
        <v>4903</v>
      </c>
      <c r="AH1567" t="s">
        <v>4946</v>
      </c>
      <c r="AI1567" s="18">
        <v>9.1851194600000005E-2</v>
      </c>
      <c r="AJ1567" t="s">
        <v>8914</v>
      </c>
      <c r="AK1567" t="s">
        <v>4900</v>
      </c>
      <c r="AL1567" t="s">
        <v>8915</v>
      </c>
      <c r="AM1567" t="s">
        <v>8914</v>
      </c>
      <c r="AN1567" t="s">
        <v>4900</v>
      </c>
      <c r="AO1567" t="s">
        <v>8915</v>
      </c>
      <c r="AP1567" s="18">
        <v>9.1851194600000005E-2</v>
      </c>
      <c r="AQ1567" t="e">
        <v>#N/A</v>
      </c>
      <c r="AR1567" t="b">
        <f>ISNUMBER(SEARCH('Consulta Por Puntos Baloto'!$E$5,B1567,1))</f>
        <v>0</v>
      </c>
      <c r="AS1567">
        <f t="shared" si="48"/>
        <v>35</v>
      </c>
      <c r="AT1567" t="str">
        <f t="shared" si="49"/>
        <v>Punto red</v>
      </c>
    </row>
    <row r="1568" spans="1:46">
      <c r="A1568" t="s">
        <v>8918</v>
      </c>
      <c r="B1568" t="s">
        <v>8919</v>
      </c>
      <c r="C1568" s="18">
        <v>60.304765469499998</v>
      </c>
      <c r="D1568" t="s">
        <v>4730</v>
      </c>
      <c r="E1568" t="s">
        <v>4731</v>
      </c>
      <c r="F1568" t="s">
        <v>4732</v>
      </c>
      <c r="G1568" s="18">
        <v>113.3092140864</v>
      </c>
      <c r="H1568" t="s">
        <v>64</v>
      </c>
      <c r="I1568" t="s">
        <v>107</v>
      </c>
      <c r="J1568" t="s">
        <v>108</v>
      </c>
      <c r="K1568" s="18">
        <v>113.3092140864</v>
      </c>
      <c r="L1568" t="s">
        <v>64</v>
      </c>
      <c r="M1568" t="s">
        <v>107</v>
      </c>
      <c r="N1568" t="s">
        <v>108</v>
      </c>
      <c r="O1568" s="18">
        <v>99.283381534100002</v>
      </c>
      <c r="P1568" t="s">
        <v>4733</v>
      </c>
      <c r="Q1568" t="s">
        <v>4734</v>
      </c>
      <c r="R1568" t="s">
        <v>4735</v>
      </c>
      <c r="S1568" s="18">
        <v>223.38853674449999</v>
      </c>
      <c r="T1568" t="s">
        <v>253</v>
      </c>
      <c r="U1568" t="s">
        <v>65</v>
      </c>
      <c r="V1568" t="s">
        <v>254</v>
      </c>
      <c r="W1568" s="18">
        <v>222.19774709059999</v>
      </c>
      <c r="X1568" t="s">
        <v>276</v>
      </c>
      <c r="Y1568" t="s">
        <v>65</v>
      </c>
      <c r="Z1568" t="s">
        <v>277</v>
      </c>
      <c r="AA1568" s="18">
        <v>114.3112132174</v>
      </c>
      <c r="AB1568" t="s">
        <v>115</v>
      </c>
      <c r="AC1568" t="s">
        <v>103</v>
      </c>
      <c r="AD1568" t="s">
        <v>116</v>
      </c>
      <c r="AE1568" s="18">
        <v>1.8707390899999999E-2</v>
      </c>
      <c r="AF1568" t="s">
        <v>8920</v>
      </c>
      <c r="AG1568" t="s">
        <v>8921</v>
      </c>
      <c r="AH1568" t="s">
        <v>8922</v>
      </c>
      <c r="AI1568" s="18">
        <v>1.26173658E-2</v>
      </c>
      <c r="AJ1568" t="s">
        <v>8923</v>
      </c>
      <c r="AK1568" t="s">
        <v>8921</v>
      </c>
      <c r="AL1568" t="s">
        <v>8924</v>
      </c>
      <c r="AM1568" t="s">
        <v>8923</v>
      </c>
      <c r="AN1568" t="s">
        <v>8921</v>
      </c>
      <c r="AO1568" t="s">
        <v>8924</v>
      </c>
      <c r="AP1568" s="18">
        <v>1.26173658E-2</v>
      </c>
      <c r="AQ1568" t="s">
        <v>123</v>
      </c>
      <c r="AR1568" t="b">
        <f>ISNUMBER(SEARCH('Consulta Por Puntos Baloto'!$E$5,B1568,1))</f>
        <v>0</v>
      </c>
      <c r="AS1568">
        <f t="shared" si="48"/>
        <v>35</v>
      </c>
      <c r="AT1568" t="str">
        <f t="shared" si="49"/>
        <v>Punto red</v>
      </c>
    </row>
    <row r="1569" spans="1:46">
      <c r="A1569" t="s">
        <v>8925</v>
      </c>
      <c r="B1569" t="s">
        <v>8926</v>
      </c>
      <c r="C1569" s="18">
        <v>0.50433634100000002</v>
      </c>
      <c r="D1569" t="s">
        <v>6201</v>
      </c>
      <c r="E1569" t="s">
        <v>62</v>
      </c>
      <c r="F1569" t="s">
        <v>6202</v>
      </c>
      <c r="G1569" s="18">
        <v>1.0904334642</v>
      </c>
      <c r="H1569" t="s">
        <v>64</v>
      </c>
      <c r="I1569" t="s">
        <v>65</v>
      </c>
      <c r="J1569" t="s">
        <v>6203</v>
      </c>
      <c r="K1569" s="18">
        <v>1.4610763067000001</v>
      </c>
      <c r="L1569" t="s">
        <v>4403</v>
      </c>
      <c r="M1569" t="s">
        <v>65</v>
      </c>
      <c r="N1569" t="s">
        <v>4404</v>
      </c>
      <c r="O1569" s="18">
        <v>7.4228185136000002</v>
      </c>
      <c r="P1569" t="s">
        <v>67</v>
      </c>
      <c r="Q1569" t="s">
        <v>62</v>
      </c>
      <c r="R1569" t="s">
        <v>68</v>
      </c>
      <c r="S1569" s="18">
        <v>2.5265134122999999</v>
      </c>
      <c r="T1569" t="s">
        <v>69</v>
      </c>
      <c r="U1569" t="s">
        <v>65</v>
      </c>
      <c r="V1569" t="s">
        <v>70</v>
      </c>
      <c r="W1569" s="18">
        <v>2.2595839246999998</v>
      </c>
      <c r="X1569" t="s">
        <v>64</v>
      </c>
      <c r="Y1569" t="s">
        <v>65</v>
      </c>
      <c r="Z1569" t="s">
        <v>6204</v>
      </c>
      <c r="AA1569" s="18">
        <v>1.2424965690000001</v>
      </c>
      <c r="AB1569" t="s">
        <v>73</v>
      </c>
      <c r="AC1569" t="s">
        <v>62</v>
      </c>
      <c r="AD1569" t="s">
        <v>74</v>
      </c>
      <c r="AE1569" s="18">
        <v>0.1153974876</v>
      </c>
      <c r="AF1569" t="s">
        <v>8927</v>
      </c>
      <c r="AG1569" t="s">
        <v>62</v>
      </c>
      <c r="AH1569" t="s">
        <v>8928</v>
      </c>
      <c r="AI1569" s="18">
        <v>0.2945664315</v>
      </c>
      <c r="AJ1569" t="s">
        <v>8832</v>
      </c>
      <c r="AK1569" t="s">
        <v>62</v>
      </c>
      <c r="AL1569" t="s">
        <v>8833</v>
      </c>
      <c r="AM1569" t="s">
        <v>8927</v>
      </c>
      <c r="AN1569" t="s">
        <v>62</v>
      </c>
      <c r="AO1569" t="s">
        <v>8928</v>
      </c>
      <c r="AP1569" s="18">
        <v>0.1153974876</v>
      </c>
      <c r="AQ1569" t="s">
        <v>123</v>
      </c>
      <c r="AR1569" t="b">
        <f>ISNUMBER(SEARCH('Consulta Por Puntos Baloto'!$E$5,B1569,1))</f>
        <v>0</v>
      </c>
      <c r="AS1569">
        <f t="shared" si="48"/>
        <v>31</v>
      </c>
      <c r="AT1569" t="str">
        <f t="shared" si="49"/>
        <v>Punto pago</v>
      </c>
    </row>
    <row r="1570" spans="1:46">
      <c r="A1570" t="s">
        <v>8929</v>
      </c>
      <c r="B1570" t="s">
        <v>8930</v>
      </c>
      <c r="C1570" s="18">
        <v>1.0597309138</v>
      </c>
      <c r="D1570" t="s">
        <v>1689</v>
      </c>
      <c r="E1570" t="s">
        <v>1690</v>
      </c>
      <c r="F1570" t="s">
        <v>1691</v>
      </c>
      <c r="G1570" s="18">
        <v>0.92868337909999998</v>
      </c>
      <c r="H1570" t="s">
        <v>64</v>
      </c>
      <c r="I1570" t="s">
        <v>114</v>
      </c>
      <c r="J1570" t="s">
        <v>4221</v>
      </c>
      <c r="K1570" s="18">
        <v>69.894495598399999</v>
      </c>
      <c r="L1570" t="s">
        <v>64</v>
      </c>
      <c r="M1570" t="s">
        <v>130</v>
      </c>
      <c r="N1570" t="s">
        <v>132</v>
      </c>
      <c r="O1570" s="18">
        <v>69.875768666100001</v>
      </c>
      <c r="P1570" t="s">
        <v>133</v>
      </c>
      <c r="Q1570" t="s">
        <v>134</v>
      </c>
      <c r="R1570" t="s">
        <v>135</v>
      </c>
      <c r="S1570" s="18">
        <v>70.647835029700005</v>
      </c>
      <c r="T1570" t="s">
        <v>136</v>
      </c>
      <c r="U1570" t="s">
        <v>130</v>
      </c>
      <c r="V1570" t="s">
        <v>137</v>
      </c>
      <c r="W1570" s="18">
        <v>1.6597325603999999</v>
      </c>
      <c r="X1570" t="s">
        <v>64</v>
      </c>
      <c r="Y1570" t="s">
        <v>114</v>
      </c>
      <c r="Z1570" t="s">
        <v>1693</v>
      </c>
      <c r="AA1570" s="18">
        <v>1.0163919149</v>
      </c>
      <c r="AB1570" t="s">
        <v>1694</v>
      </c>
      <c r="AC1570" t="s">
        <v>1690</v>
      </c>
      <c r="AD1570" t="s">
        <v>1695</v>
      </c>
      <c r="AE1570" s="18">
        <v>9.2629795599999995E-2</v>
      </c>
      <c r="AF1570" t="s">
        <v>4222</v>
      </c>
      <c r="AG1570" t="s">
        <v>1690</v>
      </c>
      <c r="AH1570" t="s">
        <v>4223</v>
      </c>
      <c r="AI1570" s="18">
        <v>0.2212394979</v>
      </c>
      <c r="AJ1570" t="s">
        <v>8931</v>
      </c>
      <c r="AK1570" t="s">
        <v>1690</v>
      </c>
      <c r="AL1570" t="s">
        <v>8932</v>
      </c>
      <c r="AM1570" t="s">
        <v>4222</v>
      </c>
      <c r="AN1570" t="s">
        <v>1690</v>
      </c>
      <c r="AO1570" t="s">
        <v>4223</v>
      </c>
      <c r="AP1570" s="18">
        <v>9.2629795599999995E-2</v>
      </c>
      <c r="AQ1570" t="s">
        <v>123</v>
      </c>
      <c r="AR1570" t="b">
        <f>ISNUMBER(SEARCH('Consulta Por Puntos Baloto'!$E$5,B1570,1))</f>
        <v>0</v>
      </c>
      <c r="AS1570">
        <f t="shared" si="48"/>
        <v>31</v>
      </c>
      <c r="AT1570" t="str">
        <f t="shared" si="49"/>
        <v>Punto pago</v>
      </c>
    </row>
    <row r="1571" spans="1:46">
      <c r="A1571" t="s">
        <v>8933</v>
      </c>
      <c r="B1571" t="s">
        <v>8934</v>
      </c>
      <c r="C1571" s="18">
        <v>2.0357016407000001</v>
      </c>
      <c r="D1571" t="s">
        <v>1096</v>
      </c>
      <c r="E1571" t="s">
        <v>128</v>
      </c>
      <c r="F1571" t="s">
        <v>1097</v>
      </c>
      <c r="G1571" s="18">
        <v>0.4090835183</v>
      </c>
      <c r="H1571" t="s">
        <v>64</v>
      </c>
      <c r="I1571" t="s">
        <v>130</v>
      </c>
      <c r="J1571" t="s">
        <v>1098</v>
      </c>
      <c r="K1571" s="18">
        <v>0.4090835183</v>
      </c>
      <c r="L1571" t="s">
        <v>64</v>
      </c>
      <c r="M1571" t="s">
        <v>130</v>
      </c>
      <c r="N1571" t="s">
        <v>1098</v>
      </c>
      <c r="O1571" s="18">
        <v>0.73988333969999998</v>
      </c>
      <c r="P1571" t="s">
        <v>1099</v>
      </c>
      <c r="Q1571" t="s">
        <v>134</v>
      </c>
      <c r="R1571" t="s">
        <v>1100</v>
      </c>
      <c r="S1571" s="18">
        <v>2.5443460314999999</v>
      </c>
      <c r="T1571" t="s">
        <v>1086</v>
      </c>
      <c r="U1571" t="s">
        <v>130</v>
      </c>
      <c r="V1571" t="s">
        <v>1087</v>
      </c>
      <c r="W1571" s="18">
        <v>0.94832477370000001</v>
      </c>
      <c r="X1571" t="s">
        <v>64</v>
      </c>
      <c r="Y1571" t="s">
        <v>130</v>
      </c>
      <c r="Z1571" t="s">
        <v>1101</v>
      </c>
      <c r="AA1571" s="18">
        <v>0.73174742390000003</v>
      </c>
      <c r="AB1571" s="19" t="s">
        <v>1102</v>
      </c>
      <c r="AC1571" t="s">
        <v>128</v>
      </c>
      <c r="AD1571" t="s">
        <v>1103</v>
      </c>
      <c r="AE1571" s="18">
        <v>0.1000134541</v>
      </c>
      <c r="AF1571" t="s">
        <v>1104</v>
      </c>
      <c r="AG1571" t="s">
        <v>143</v>
      </c>
      <c r="AH1571" t="s">
        <v>1105</v>
      </c>
      <c r="AI1571" s="18">
        <v>0.4843291555</v>
      </c>
      <c r="AJ1571" t="s">
        <v>1106</v>
      </c>
      <c r="AK1571" t="s">
        <v>134</v>
      </c>
      <c r="AL1571" t="s">
        <v>1107</v>
      </c>
      <c r="AM1571" t="s">
        <v>1104</v>
      </c>
      <c r="AN1571" t="s">
        <v>143</v>
      </c>
      <c r="AO1571" t="s">
        <v>1105</v>
      </c>
      <c r="AP1571" s="18">
        <v>0.1000134541</v>
      </c>
      <c r="AQ1571" t="e">
        <v>#N/A</v>
      </c>
      <c r="AR1571" t="b">
        <f>ISNUMBER(SEARCH('Consulta Por Puntos Baloto'!$E$5,B1571,1))</f>
        <v>0</v>
      </c>
      <c r="AS1571">
        <f t="shared" si="48"/>
        <v>31</v>
      </c>
      <c r="AT1571" t="str">
        <f t="shared" si="49"/>
        <v>Punto pago</v>
      </c>
    </row>
    <row r="1572" spans="1:46">
      <c r="A1572" t="s">
        <v>8935</v>
      </c>
      <c r="B1572" t="s">
        <v>8936</v>
      </c>
      <c r="C1572" s="18">
        <v>375.32798470300003</v>
      </c>
      <c r="D1572" t="s">
        <v>4960</v>
      </c>
      <c r="E1572" t="s">
        <v>4961</v>
      </c>
      <c r="F1572" t="s">
        <v>4962</v>
      </c>
      <c r="G1572" s="18">
        <v>583.47253682960002</v>
      </c>
      <c r="H1572" t="s">
        <v>64</v>
      </c>
      <c r="I1572" t="s">
        <v>4169</v>
      </c>
      <c r="J1572" t="s">
        <v>4171</v>
      </c>
      <c r="K1572" s="18">
        <v>603.97748151279995</v>
      </c>
      <c r="L1572" t="s">
        <v>64</v>
      </c>
      <c r="M1572" t="s">
        <v>4514</v>
      </c>
      <c r="N1572" t="s">
        <v>4515</v>
      </c>
      <c r="O1572" s="18">
        <v>550.96478945770002</v>
      </c>
      <c r="P1572" t="s">
        <v>4963</v>
      </c>
      <c r="Q1572" t="s">
        <v>4964</v>
      </c>
      <c r="R1572" t="s">
        <v>4965</v>
      </c>
      <c r="S1572" s="18">
        <v>631.44517936570003</v>
      </c>
      <c r="T1572" t="s">
        <v>85</v>
      </c>
      <c r="U1572" t="s">
        <v>86</v>
      </c>
      <c r="V1572" t="s">
        <v>87</v>
      </c>
      <c r="W1572" s="18">
        <v>550.88428238059998</v>
      </c>
      <c r="X1572" t="s">
        <v>64</v>
      </c>
      <c r="Y1572" t="s">
        <v>4519</v>
      </c>
      <c r="Z1572" t="s">
        <v>4520</v>
      </c>
      <c r="AA1572" s="18">
        <v>584.54163127610002</v>
      </c>
      <c r="AB1572" t="s">
        <v>4916</v>
      </c>
      <c r="AC1572" t="s">
        <v>4172</v>
      </c>
      <c r="AD1572" t="s">
        <v>4918</v>
      </c>
      <c r="AE1572" s="18">
        <v>7.67183174E-2</v>
      </c>
      <c r="AF1572" t="s">
        <v>8937</v>
      </c>
      <c r="AG1572" t="s">
        <v>8938</v>
      </c>
      <c r="AH1572" t="s">
        <v>8939</v>
      </c>
      <c r="AI1572" s="18">
        <v>3.0517714800000002E-2</v>
      </c>
      <c r="AJ1572" t="s">
        <v>8940</v>
      </c>
      <c r="AK1572" t="s">
        <v>8941</v>
      </c>
      <c r="AL1572" t="s">
        <v>8942</v>
      </c>
      <c r="AM1572" t="s">
        <v>8940</v>
      </c>
      <c r="AN1572" t="s">
        <v>8941</v>
      </c>
      <c r="AO1572" t="s">
        <v>8942</v>
      </c>
      <c r="AP1572" s="18">
        <v>3.0517714800000002E-2</v>
      </c>
      <c r="AQ1572" t="e">
        <v>#N/A</v>
      </c>
      <c r="AR1572" t="b">
        <f>ISNUMBER(SEARCH('Consulta Por Puntos Baloto'!$E$5,B1572,1))</f>
        <v>0</v>
      </c>
      <c r="AS1572">
        <f t="shared" si="48"/>
        <v>35</v>
      </c>
      <c r="AT1572" t="str">
        <f t="shared" si="49"/>
        <v>Punto red</v>
      </c>
    </row>
    <row r="1573" spans="1:46">
      <c r="A1573" t="s">
        <v>8943</v>
      </c>
      <c r="B1573" t="s">
        <v>8944</v>
      </c>
      <c r="C1573" s="18">
        <v>2.124706481</v>
      </c>
      <c r="D1573" t="s">
        <v>1519</v>
      </c>
      <c r="E1573" t="s">
        <v>1520</v>
      </c>
      <c r="F1573" t="s">
        <v>1521</v>
      </c>
      <c r="G1573" s="18">
        <v>1.6659771714</v>
      </c>
      <c r="H1573" t="s">
        <v>64</v>
      </c>
      <c r="I1573" t="s">
        <v>471</v>
      </c>
      <c r="J1573" t="s">
        <v>1453</v>
      </c>
      <c r="K1573" s="18">
        <v>1.6982209341000001</v>
      </c>
      <c r="L1573" t="s">
        <v>64</v>
      </c>
      <c r="M1573" t="s">
        <v>471</v>
      </c>
      <c r="N1573" t="s">
        <v>1453</v>
      </c>
      <c r="O1573" s="18">
        <v>7.0111413712999999</v>
      </c>
      <c r="P1573" t="s">
        <v>467</v>
      </c>
      <c r="Q1573" t="s">
        <v>134</v>
      </c>
      <c r="R1573" t="s">
        <v>468</v>
      </c>
      <c r="S1573" s="18">
        <v>10.2463384582</v>
      </c>
      <c r="T1573" t="s">
        <v>469</v>
      </c>
      <c r="U1573" t="s">
        <v>130</v>
      </c>
      <c r="V1573" t="s">
        <v>470</v>
      </c>
      <c r="W1573" s="18">
        <v>4.4943694657000002</v>
      </c>
      <c r="X1573" t="s">
        <v>64</v>
      </c>
      <c r="Y1573" t="s">
        <v>471</v>
      </c>
      <c r="Z1573" t="s">
        <v>472</v>
      </c>
      <c r="AA1573" s="18">
        <v>8.0023862064000006</v>
      </c>
      <c r="AB1573" s="19" t="s">
        <v>473</v>
      </c>
      <c r="AC1573" t="s">
        <v>128</v>
      </c>
      <c r="AD1573" t="s">
        <v>474</v>
      </c>
      <c r="AE1573" s="18">
        <v>0.3694598422</v>
      </c>
      <c r="AF1573" t="s">
        <v>2052</v>
      </c>
      <c r="AG1573" t="s">
        <v>1523</v>
      </c>
      <c r="AH1573" t="s">
        <v>2053</v>
      </c>
      <c r="AI1573" s="18">
        <v>0.1301532436</v>
      </c>
      <c r="AJ1573" t="s">
        <v>2054</v>
      </c>
      <c r="AK1573" t="s">
        <v>1523</v>
      </c>
      <c r="AL1573" t="s">
        <v>2055</v>
      </c>
      <c r="AM1573" t="s">
        <v>2054</v>
      </c>
      <c r="AN1573" t="s">
        <v>1523</v>
      </c>
      <c r="AO1573" t="s">
        <v>2055</v>
      </c>
      <c r="AP1573" s="18">
        <v>0.1301532436</v>
      </c>
      <c r="AQ1573" t="s">
        <v>123</v>
      </c>
      <c r="AR1573" t="b">
        <f>ISNUMBER(SEARCH('Consulta Por Puntos Baloto'!$E$5,B1573,1))</f>
        <v>0</v>
      </c>
      <c r="AS1573">
        <f t="shared" si="48"/>
        <v>35</v>
      </c>
      <c r="AT1573" t="str">
        <f t="shared" si="49"/>
        <v>Punto red</v>
      </c>
    </row>
    <row r="1574" spans="1:46">
      <c r="A1574" t="s">
        <v>8945</v>
      </c>
      <c r="B1574" t="s">
        <v>8946</v>
      </c>
      <c r="C1574" s="18">
        <v>2.4288737187999998</v>
      </c>
      <c r="D1574" t="s">
        <v>5599</v>
      </c>
      <c r="E1574" t="s">
        <v>5600</v>
      </c>
      <c r="F1574" t="s">
        <v>5601</v>
      </c>
      <c r="G1574" s="18">
        <v>0.70785402710000001</v>
      </c>
      <c r="H1574" t="s">
        <v>64</v>
      </c>
      <c r="I1574" t="s">
        <v>5603</v>
      </c>
      <c r="J1574" t="s">
        <v>5604</v>
      </c>
      <c r="K1574" s="18">
        <v>1.9970757940999999</v>
      </c>
      <c r="L1574" t="s">
        <v>64</v>
      </c>
      <c r="M1574" t="s">
        <v>223</v>
      </c>
      <c r="N1574" t="s">
        <v>6225</v>
      </c>
      <c r="O1574" s="18">
        <v>2.4778652390999998</v>
      </c>
      <c r="P1574" t="s">
        <v>4100</v>
      </c>
      <c r="Q1574" t="s">
        <v>4101</v>
      </c>
      <c r="R1574" t="s">
        <v>4102</v>
      </c>
      <c r="S1574" s="18">
        <v>1.6096274692000001</v>
      </c>
      <c r="T1574" t="s">
        <v>227</v>
      </c>
      <c r="U1574" t="s">
        <v>228</v>
      </c>
      <c r="V1574" t="s">
        <v>229</v>
      </c>
      <c r="W1574" s="18">
        <v>0.70787424089999995</v>
      </c>
      <c r="X1574" t="s">
        <v>64</v>
      </c>
      <c r="Y1574" t="s">
        <v>5603</v>
      </c>
      <c r="Z1574" t="s">
        <v>5604</v>
      </c>
      <c r="AA1574" s="18">
        <v>1.6178645443999999</v>
      </c>
      <c r="AB1574" t="s">
        <v>227</v>
      </c>
      <c r="AC1574" t="s">
        <v>5600</v>
      </c>
      <c r="AD1574" t="s">
        <v>5605</v>
      </c>
      <c r="AE1574" s="18">
        <v>0.78163064959999995</v>
      </c>
      <c r="AF1574" t="s">
        <v>8947</v>
      </c>
      <c r="AG1574" t="s">
        <v>220</v>
      </c>
      <c r="AH1574" t="s">
        <v>8948</v>
      </c>
      <c r="AI1574" s="18">
        <v>0.71740324310000003</v>
      </c>
      <c r="AJ1574" t="s">
        <v>6230</v>
      </c>
      <c r="AK1574" t="s">
        <v>4101</v>
      </c>
      <c r="AL1574" t="s">
        <v>6231</v>
      </c>
      <c r="AM1574" t="s">
        <v>64</v>
      </c>
      <c r="AN1574" t="s">
        <v>5603</v>
      </c>
      <c r="AO1574" t="s">
        <v>5604</v>
      </c>
      <c r="AP1574" s="18">
        <v>0.70785402710000001</v>
      </c>
      <c r="AQ1574" t="s">
        <v>123</v>
      </c>
      <c r="AR1574" t="b">
        <f>ISNUMBER(SEARCH('Consulta Por Puntos Baloto'!$E$5,B1574,1))</f>
        <v>0</v>
      </c>
      <c r="AS1574">
        <f t="shared" si="48"/>
        <v>7</v>
      </c>
      <c r="AT1574" t="str">
        <f t="shared" si="49"/>
        <v>Cajero automático</v>
      </c>
    </row>
    <row r="1575" spans="1:46">
      <c r="A1575" t="s">
        <v>8949</v>
      </c>
      <c r="B1575" t="s">
        <v>8950</v>
      </c>
      <c r="C1575" s="18">
        <v>5.6201009175000003</v>
      </c>
      <c r="D1575" t="s">
        <v>508</v>
      </c>
      <c r="E1575" t="s">
        <v>509</v>
      </c>
      <c r="F1575" t="s">
        <v>510</v>
      </c>
      <c r="G1575" s="18">
        <v>1.3699278233000001</v>
      </c>
      <c r="H1575" t="s">
        <v>64</v>
      </c>
      <c r="I1575" t="s">
        <v>130</v>
      </c>
      <c r="J1575" t="s">
        <v>517</v>
      </c>
      <c r="K1575" s="18">
        <v>3.6032231069999998</v>
      </c>
      <c r="L1575" t="s">
        <v>64</v>
      </c>
      <c r="M1575" t="s">
        <v>130</v>
      </c>
      <c r="N1575" t="s">
        <v>512</v>
      </c>
      <c r="O1575" s="18">
        <v>3.9894833308000002</v>
      </c>
      <c r="P1575" t="s">
        <v>513</v>
      </c>
      <c r="Q1575" t="s">
        <v>509</v>
      </c>
      <c r="R1575" t="s">
        <v>514</v>
      </c>
      <c r="S1575" s="18">
        <v>3.3404585097999999</v>
      </c>
      <c r="T1575" t="s">
        <v>515</v>
      </c>
      <c r="U1575" t="s">
        <v>130</v>
      </c>
      <c r="V1575" t="s">
        <v>516</v>
      </c>
      <c r="W1575" s="18">
        <v>1.3699278233000001</v>
      </c>
      <c r="X1575" t="s">
        <v>64</v>
      </c>
      <c r="Y1575" t="s">
        <v>130</v>
      </c>
      <c r="Z1575" t="s">
        <v>517</v>
      </c>
      <c r="AA1575" s="18">
        <v>3.3404585097999999</v>
      </c>
      <c r="AB1575" t="s">
        <v>518</v>
      </c>
      <c r="AC1575" t="s">
        <v>128</v>
      </c>
      <c r="AD1575" t="s">
        <v>519</v>
      </c>
      <c r="AE1575" s="18">
        <v>0.18234127180000001</v>
      </c>
      <c r="AF1575" t="s">
        <v>8951</v>
      </c>
      <c r="AG1575" t="s">
        <v>143</v>
      </c>
      <c r="AH1575" t="s">
        <v>8952</v>
      </c>
      <c r="AI1575" s="18">
        <v>7.9442014699999994E-2</v>
      </c>
      <c r="AJ1575" t="s">
        <v>8953</v>
      </c>
      <c r="AK1575" t="s">
        <v>134</v>
      </c>
      <c r="AL1575" t="s">
        <v>8954</v>
      </c>
      <c r="AM1575" t="s">
        <v>8953</v>
      </c>
      <c r="AN1575" t="s">
        <v>134</v>
      </c>
      <c r="AO1575" t="s">
        <v>8954</v>
      </c>
      <c r="AP1575" s="18">
        <v>7.9442014699999994E-2</v>
      </c>
      <c r="AQ1575" t="s">
        <v>123</v>
      </c>
      <c r="AR1575" t="b">
        <f>ISNUMBER(SEARCH('Consulta Por Puntos Baloto'!$E$5,B1575,1))</f>
        <v>0</v>
      </c>
      <c r="AS1575">
        <f t="shared" si="48"/>
        <v>35</v>
      </c>
      <c r="AT1575" t="str">
        <f t="shared" si="49"/>
        <v>Punto red</v>
      </c>
    </row>
    <row r="1576" spans="1:46">
      <c r="A1576" t="s">
        <v>8955</v>
      </c>
      <c r="B1576" t="s">
        <v>8956</v>
      </c>
      <c r="C1576" s="18">
        <v>7.660816402</v>
      </c>
      <c r="D1576" t="s">
        <v>1448</v>
      </c>
      <c r="E1576" t="s">
        <v>1449</v>
      </c>
      <c r="F1576" t="s">
        <v>1450</v>
      </c>
      <c r="G1576" s="18">
        <v>7.5754628370999999</v>
      </c>
      <c r="H1576" t="s">
        <v>64</v>
      </c>
      <c r="I1576" t="s">
        <v>1451</v>
      </c>
      <c r="J1576" t="s">
        <v>1452</v>
      </c>
      <c r="K1576" s="18">
        <v>14.413195335399999</v>
      </c>
      <c r="L1576" t="s">
        <v>64</v>
      </c>
      <c r="M1576" t="s">
        <v>471</v>
      </c>
      <c r="N1576" t="s">
        <v>1453</v>
      </c>
      <c r="O1576" s="18">
        <v>8.3688447480000008</v>
      </c>
      <c r="P1576" t="s">
        <v>1454</v>
      </c>
      <c r="Q1576" t="s">
        <v>1449</v>
      </c>
      <c r="R1576" t="s">
        <v>1455</v>
      </c>
      <c r="S1576" s="18">
        <v>23.446357005199999</v>
      </c>
      <c r="T1576" t="s">
        <v>111</v>
      </c>
      <c r="U1576" t="s">
        <v>112</v>
      </c>
      <c r="V1576" t="s">
        <v>113</v>
      </c>
      <c r="W1576" s="18">
        <v>8.3485572284000007</v>
      </c>
      <c r="X1576" t="s">
        <v>64</v>
      </c>
      <c r="Y1576" t="s">
        <v>1451</v>
      </c>
      <c r="Z1576" t="s">
        <v>1456</v>
      </c>
      <c r="AA1576" s="18">
        <v>23.447038449000001</v>
      </c>
      <c r="AB1576" s="19" t="s">
        <v>1111</v>
      </c>
      <c r="AC1576" t="s">
        <v>509</v>
      </c>
      <c r="AD1576" s="19" t="s">
        <v>1112</v>
      </c>
      <c r="AE1576" s="18">
        <v>2.59095552E-2</v>
      </c>
      <c r="AF1576" t="s">
        <v>8957</v>
      </c>
      <c r="AG1576" t="s">
        <v>1466</v>
      </c>
      <c r="AH1576" t="s">
        <v>8958</v>
      </c>
      <c r="AI1576" s="18">
        <v>1.0818332E-3</v>
      </c>
      <c r="AJ1576" t="s">
        <v>8959</v>
      </c>
      <c r="AK1576" t="s">
        <v>1469</v>
      </c>
      <c r="AL1576" t="s">
        <v>8960</v>
      </c>
      <c r="AM1576" t="s">
        <v>8959</v>
      </c>
      <c r="AN1576" t="s">
        <v>1469</v>
      </c>
      <c r="AO1576" t="s">
        <v>8960</v>
      </c>
      <c r="AP1576" s="18">
        <v>1.0818332E-3</v>
      </c>
      <c r="AQ1576" t="s">
        <v>123</v>
      </c>
      <c r="AR1576" t="b">
        <f>ISNUMBER(SEARCH('Consulta Por Puntos Baloto'!$E$5,B1576,1))</f>
        <v>0</v>
      </c>
      <c r="AS1576">
        <f t="shared" si="48"/>
        <v>35</v>
      </c>
      <c r="AT1576" t="str">
        <f t="shared" si="49"/>
        <v>Punto red</v>
      </c>
    </row>
    <row r="1577" spans="1:46">
      <c r="A1577" t="s">
        <v>8961</v>
      </c>
      <c r="B1577" t="s">
        <v>8962</v>
      </c>
      <c r="C1577" s="18">
        <v>14.686865528</v>
      </c>
      <c r="D1577" t="s">
        <v>3012</v>
      </c>
      <c r="E1577" t="s">
        <v>3013</v>
      </c>
      <c r="F1577" t="s">
        <v>3014</v>
      </c>
      <c r="G1577" s="18">
        <v>13.3368796863</v>
      </c>
      <c r="H1577" t="s">
        <v>64</v>
      </c>
      <c r="I1577" t="s">
        <v>2638</v>
      </c>
      <c r="J1577" t="s">
        <v>2639</v>
      </c>
      <c r="K1577" s="18">
        <v>13.3368796863</v>
      </c>
      <c r="L1577" t="s">
        <v>64</v>
      </c>
      <c r="M1577" t="s">
        <v>2638</v>
      </c>
      <c r="N1577" t="s">
        <v>2639</v>
      </c>
      <c r="O1577" s="18">
        <v>39.876687941599997</v>
      </c>
      <c r="P1577" t="s">
        <v>2625</v>
      </c>
      <c r="Q1577" t="s">
        <v>134</v>
      </c>
      <c r="R1577" t="s">
        <v>2626</v>
      </c>
      <c r="S1577" s="18">
        <v>38.390919583799999</v>
      </c>
      <c r="T1577" t="s">
        <v>311</v>
      </c>
      <c r="U1577" t="s">
        <v>130</v>
      </c>
      <c r="V1577" t="s">
        <v>312</v>
      </c>
      <c r="W1577" s="18">
        <v>23.277093934</v>
      </c>
      <c r="X1577" t="s">
        <v>64</v>
      </c>
      <c r="Y1577" t="s">
        <v>313</v>
      </c>
      <c r="Z1577" t="s">
        <v>314</v>
      </c>
      <c r="AA1577" s="18">
        <v>30.180006071299999</v>
      </c>
      <c r="AB1577" s="19" t="s">
        <v>2641</v>
      </c>
      <c r="AC1577" t="s">
        <v>1501</v>
      </c>
      <c r="AD1577" t="s">
        <v>2642</v>
      </c>
      <c r="AE1577" s="18">
        <v>8.4771690645</v>
      </c>
      <c r="AF1577" t="s">
        <v>3463</v>
      </c>
      <c r="AG1577" t="s">
        <v>3464</v>
      </c>
      <c r="AH1577" t="s">
        <v>3465</v>
      </c>
      <c r="AI1577" s="18">
        <v>1.91837594E-2</v>
      </c>
      <c r="AJ1577" t="s">
        <v>5092</v>
      </c>
      <c r="AK1577" t="s">
        <v>3574</v>
      </c>
      <c r="AL1577" t="s">
        <v>8963</v>
      </c>
      <c r="AM1577" t="s">
        <v>5092</v>
      </c>
      <c r="AN1577" t="s">
        <v>3574</v>
      </c>
      <c r="AO1577" t="s">
        <v>8963</v>
      </c>
      <c r="AP1577" s="18">
        <v>1.91837594E-2</v>
      </c>
      <c r="AQ1577" t="s">
        <v>123</v>
      </c>
      <c r="AR1577" t="b">
        <f>ISNUMBER(SEARCH('Consulta Por Puntos Baloto'!$E$5,B1577,1))</f>
        <v>0</v>
      </c>
      <c r="AS1577">
        <f t="shared" si="48"/>
        <v>35</v>
      </c>
      <c r="AT1577" t="str">
        <f t="shared" si="49"/>
        <v>Punto red</v>
      </c>
    </row>
    <row r="1578" spans="1:46">
      <c r="A1578" t="s">
        <v>8964</v>
      </c>
      <c r="B1578" t="s">
        <v>8965</v>
      </c>
      <c r="C1578" s="18">
        <v>0.46120404469999998</v>
      </c>
      <c r="D1578" t="s">
        <v>4951</v>
      </c>
      <c r="E1578" t="s">
        <v>4014</v>
      </c>
      <c r="F1578" t="s">
        <v>4952</v>
      </c>
      <c r="G1578" s="18">
        <v>0.57627052710000004</v>
      </c>
      <c r="H1578" t="s">
        <v>64</v>
      </c>
      <c r="I1578" t="s">
        <v>4008</v>
      </c>
      <c r="J1578" t="s">
        <v>4009</v>
      </c>
      <c r="K1578" s="18">
        <v>1.2911126637999999</v>
      </c>
      <c r="L1578" t="s">
        <v>4010</v>
      </c>
      <c r="M1578" t="s">
        <v>4008</v>
      </c>
      <c r="N1578" t="s">
        <v>4011</v>
      </c>
      <c r="O1578" s="18">
        <v>23.735734168</v>
      </c>
      <c r="P1578" t="s">
        <v>225</v>
      </c>
      <c r="Q1578" t="s">
        <v>220</v>
      </c>
      <c r="R1578" t="s">
        <v>226</v>
      </c>
      <c r="S1578" s="18">
        <v>24.481442973299998</v>
      </c>
      <c r="T1578" t="s">
        <v>227</v>
      </c>
      <c r="U1578" t="s">
        <v>228</v>
      </c>
      <c r="V1578" t="s">
        <v>229</v>
      </c>
      <c r="W1578" s="18">
        <v>22.534218981599999</v>
      </c>
      <c r="X1578" t="s">
        <v>64</v>
      </c>
      <c r="Y1578" t="s">
        <v>228</v>
      </c>
      <c r="Z1578" t="s">
        <v>4012</v>
      </c>
      <c r="AA1578" s="18">
        <v>0.5623759102</v>
      </c>
      <c r="AB1578" s="19" t="s">
        <v>4013</v>
      </c>
      <c r="AC1578" t="s">
        <v>4014</v>
      </c>
      <c r="AD1578" t="s">
        <v>4015</v>
      </c>
      <c r="AE1578" s="18">
        <v>9.8674531400000001E-2</v>
      </c>
      <c r="AF1578" t="s">
        <v>8966</v>
      </c>
      <c r="AG1578" t="s">
        <v>4014</v>
      </c>
      <c r="AH1578" t="s">
        <v>8967</v>
      </c>
      <c r="AI1578" s="18">
        <v>0.48247768089999998</v>
      </c>
      <c r="AJ1578" t="s">
        <v>349</v>
      </c>
      <c r="AK1578" t="s">
        <v>4014</v>
      </c>
      <c r="AL1578" t="s">
        <v>7910</v>
      </c>
      <c r="AM1578" t="s">
        <v>8966</v>
      </c>
      <c r="AN1578" t="s">
        <v>4014</v>
      </c>
      <c r="AO1578" t="s">
        <v>8967</v>
      </c>
      <c r="AP1578" s="18">
        <v>9.8674531400000001E-2</v>
      </c>
      <c r="AQ1578" t="s">
        <v>123</v>
      </c>
      <c r="AR1578" t="b">
        <f>ISNUMBER(SEARCH('Consulta Por Puntos Baloto'!$E$5,B1578,1))</f>
        <v>0</v>
      </c>
      <c r="AS1578">
        <f t="shared" si="48"/>
        <v>31</v>
      </c>
      <c r="AT1578" t="str">
        <f t="shared" si="49"/>
        <v>Punto pago</v>
      </c>
    </row>
    <row r="1579" spans="1:46">
      <c r="A1579" t="s">
        <v>8968</v>
      </c>
      <c r="B1579" t="s">
        <v>8969</v>
      </c>
      <c r="C1579" s="18">
        <v>1.6012738235999999</v>
      </c>
      <c r="D1579" t="s">
        <v>185</v>
      </c>
      <c r="E1579" t="s">
        <v>83</v>
      </c>
      <c r="F1579" t="s">
        <v>186</v>
      </c>
      <c r="G1579" s="18">
        <v>1.4161214613999999</v>
      </c>
      <c r="H1579" t="s">
        <v>64</v>
      </c>
      <c r="I1579" t="s">
        <v>86</v>
      </c>
      <c r="J1579" t="s">
        <v>88</v>
      </c>
      <c r="K1579" s="18">
        <v>1.4161214613999999</v>
      </c>
      <c r="L1579" t="s">
        <v>64</v>
      </c>
      <c r="M1579" t="s">
        <v>86</v>
      </c>
      <c r="N1579" t="s">
        <v>88</v>
      </c>
      <c r="O1579" s="18">
        <v>1.8008029991000001</v>
      </c>
      <c r="P1579" t="s">
        <v>89</v>
      </c>
      <c r="Q1579" t="s">
        <v>83</v>
      </c>
      <c r="R1579" t="s">
        <v>90</v>
      </c>
      <c r="S1579" s="18">
        <v>2.6288403485999998</v>
      </c>
      <c r="T1579" t="s">
        <v>85</v>
      </c>
      <c r="U1579" t="s">
        <v>86</v>
      </c>
      <c r="V1579" t="s">
        <v>87</v>
      </c>
      <c r="W1579" s="18">
        <v>2.3197022760000001</v>
      </c>
      <c r="X1579" t="s">
        <v>64</v>
      </c>
      <c r="Y1579" t="s">
        <v>86</v>
      </c>
      <c r="Z1579" t="s">
        <v>299</v>
      </c>
      <c r="AA1579" s="18">
        <v>1.8125042366999999</v>
      </c>
      <c r="AB1579" t="s">
        <v>193</v>
      </c>
      <c r="AC1579" t="s">
        <v>83</v>
      </c>
      <c r="AD1579" t="s">
        <v>194</v>
      </c>
      <c r="AE1579" s="18">
        <v>6.05913883E-2</v>
      </c>
      <c r="AF1579" t="s">
        <v>8970</v>
      </c>
      <c r="AG1579" t="s">
        <v>83</v>
      </c>
      <c r="AH1579" t="s">
        <v>8971</v>
      </c>
      <c r="AI1579" s="18">
        <v>0.56593967599999995</v>
      </c>
      <c r="AJ1579" t="s">
        <v>7303</v>
      </c>
      <c r="AK1579" t="s">
        <v>83</v>
      </c>
      <c r="AL1579" t="s">
        <v>7304</v>
      </c>
      <c r="AM1579" t="s">
        <v>8970</v>
      </c>
      <c r="AN1579" t="s">
        <v>83</v>
      </c>
      <c r="AO1579" t="s">
        <v>8971</v>
      </c>
      <c r="AP1579" s="18">
        <v>6.05913883E-2</v>
      </c>
      <c r="AQ1579" t="e">
        <v>#N/A</v>
      </c>
      <c r="AR1579" t="b">
        <f>ISNUMBER(SEARCH('Consulta Por Puntos Baloto'!$E$5,B1579,1))</f>
        <v>0</v>
      </c>
      <c r="AS1579">
        <f t="shared" si="48"/>
        <v>31</v>
      </c>
      <c r="AT1579" t="str">
        <f t="shared" si="49"/>
        <v>Punto pago</v>
      </c>
    </row>
    <row r="1580" spans="1:46">
      <c r="A1580" t="s">
        <v>8972</v>
      </c>
      <c r="B1580" t="s">
        <v>8973</v>
      </c>
      <c r="C1580" s="18">
        <v>0.41299823740000002</v>
      </c>
      <c r="D1580" t="s">
        <v>4084</v>
      </c>
      <c r="E1580" t="s">
        <v>4053</v>
      </c>
      <c r="F1580" t="s">
        <v>4085</v>
      </c>
      <c r="G1580" s="18">
        <v>1.6132163188999999</v>
      </c>
      <c r="H1580" t="s">
        <v>64</v>
      </c>
      <c r="I1580" t="s">
        <v>4055</v>
      </c>
      <c r="J1580" t="s">
        <v>4056</v>
      </c>
      <c r="K1580" s="18">
        <v>9.0265516360000007</v>
      </c>
      <c r="L1580" t="s">
        <v>64</v>
      </c>
      <c r="M1580" t="s">
        <v>223</v>
      </c>
      <c r="N1580" t="s">
        <v>4070</v>
      </c>
      <c r="O1580" s="18">
        <v>1.8438907774</v>
      </c>
      <c r="P1580" t="s">
        <v>4052</v>
      </c>
      <c r="Q1580" t="s">
        <v>4053</v>
      </c>
      <c r="R1580" t="s">
        <v>4054</v>
      </c>
      <c r="S1580" s="18">
        <v>17.616568337699999</v>
      </c>
      <c r="T1580" t="s">
        <v>227</v>
      </c>
      <c r="U1580" t="s">
        <v>228</v>
      </c>
      <c r="V1580" t="s">
        <v>229</v>
      </c>
      <c r="W1580" s="18">
        <v>1.6440129987000001</v>
      </c>
      <c r="X1580" t="s">
        <v>64</v>
      </c>
      <c r="Y1580" t="s">
        <v>4055</v>
      </c>
      <c r="Z1580" t="s">
        <v>4056</v>
      </c>
      <c r="AA1580" s="18">
        <v>7.9766700852000003</v>
      </c>
      <c r="AB1580" t="s">
        <v>4088</v>
      </c>
      <c r="AC1580" t="s">
        <v>220</v>
      </c>
      <c r="AD1580" t="s">
        <v>4089</v>
      </c>
      <c r="AE1580" s="18">
        <v>9.7196333699999998E-2</v>
      </c>
      <c r="AF1580" t="s">
        <v>8974</v>
      </c>
      <c r="AG1580" t="s">
        <v>4053</v>
      </c>
      <c r="AH1580" t="s">
        <v>8975</v>
      </c>
      <c r="AI1580" s="18">
        <v>0.24555502069999999</v>
      </c>
      <c r="AJ1580" t="s">
        <v>349</v>
      </c>
      <c r="AK1580" t="s">
        <v>4053</v>
      </c>
      <c r="AL1580" t="s">
        <v>8976</v>
      </c>
      <c r="AM1580" t="s">
        <v>8974</v>
      </c>
      <c r="AN1580" t="s">
        <v>4053</v>
      </c>
      <c r="AO1580" t="s">
        <v>8975</v>
      </c>
      <c r="AP1580" s="18">
        <v>9.7196333699999998E-2</v>
      </c>
      <c r="AQ1580" t="s">
        <v>123</v>
      </c>
      <c r="AR1580" t="b">
        <f>ISNUMBER(SEARCH('Consulta Por Puntos Baloto'!$E$5,B1580,1))</f>
        <v>0</v>
      </c>
      <c r="AS1580">
        <f t="shared" si="48"/>
        <v>31</v>
      </c>
      <c r="AT1580" t="str">
        <f t="shared" si="49"/>
        <v>Punto pago</v>
      </c>
    </row>
    <row r="1581" spans="1:46">
      <c r="A1581" t="s">
        <v>8977</v>
      </c>
      <c r="B1581" t="s">
        <v>8978</v>
      </c>
      <c r="C1581" s="18">
        <v>1.5542951952999999</v>
      </c>
      <c r="D1581" t="s">
        <v>463</v>
      </c>
      <c r="E1581" t="s">
        <v>128</v>
      </c>
      <c r="F1581" t="s">
        <v>464</v>
      </c>
      <c r="G1581" s="18">
        <v>0.42454550680000003</v>
      </c>
      <c r="H1581" t="s">
        <v>6909</v>
      </c>
      <c r="I1581" t="s">
        <v>130</v>
      </c>
      <c r="J1581" t="s">
        <v>6910</v>
      </c>
      <c r="K1581" s="18">
        <v>0.53758899029999996</v>
      </c>
      <c r="L1581" t="s">
        <v>64</v>
      </c>
      <c r="M1581" t="s">
        <v>130</v>
      </c>
      <c r="N1581" t="s">
        <v>742</v>
      </c>
      <c r="O1581" s="18">
        <v>1.3662443196</v>
      </c>
      <c r="P1581" t="s">
        <v>688</v>
      </c>
      <c r="Q1581" t="s">
        <v>134</v>
      </c>
      <c r="R1581" t="s">
        <v>689</v>
      </c>
      <c r="S1581" s="18">
        <v>2.1992400398999998</v>
      </c>
      <c r="T1581" t="s">
        <v>496</v>
      </c>
      <c r="U1581" t="s">
        <v>130</v>
      </c>
      <c r="V1581" t="s">
        <v>497</v>
      </c>
      <c r="W1581" s="18">
        <v>0.79464781870000001</v>
      </c>
      <c r="X1581" t="s">
        <v>64</v>
      </c>
      <c r="Y1581" t="s">
        <v>130</v>
      </c>
      <c r="Z1581" t="s">
        <v>690</v>
      </c>
      <c r="AA1581" s="18">
        <v>0.42334867790000003</v>
      </c>
      <c r="AB1581" t="s">
        <v>747</v>
      </c>
      <c r="AC1581" t="s">
        <v>128</v>
      </c>
      <c r="AD1581" t="s">
        <v>748</v>
      </c>
      <c r="AE1581" s="18">
        <v>0</v>
      </c>
      <c r="AF1581" t="s">
        <v>8979</v>
      </c>
      <c r="AG1581" t="s">
        <v>143</v>
      </c>
      <c r="AH1581" t="s">
        <v>8980</v>
      </c>
      <c r="AI1581" s="18">
        <v>0.18907321590000001</v>
      </c>
      <c r="AJ1581" t="s">
        <v>8981</v>
      </c>
      <c r="AK1581" t="s">
        <v>134</v>
      </c>
      <c r="AL1581" t="s">
        <v>8982</v>
      </c>
      <c r="AM1581" t="s">
        <v>8979</v>
      </c>
      <c r="AN1581" t="s">
        <v>143</v>
      </c>
      <c r="AO1581" t="s">
        <v>8980</v>
      </c>
      <c r="AP1581" s="18">
        <v>0</v>
      </c>
      <c r="AQ1581" t="e">
        <v>#N/A</v>
      </c>
      <c r="AR1581" t="b">
        <f>ISNUMBER(SEARCH('Consulta Por Puntos Baloto'!$E$5,B1581,1))</f>
        <v>0</v>
      </c>
      <c r="AS1581">
        <f t="shared" si="48"/>
        <v>31</v>
      </c>
      <c r="AT1581" t="str">
        <f t="shared" si="49"/>
        <v>Punto pago</v>
      </c>
    </row>
    <row r="1582" spans="1:46">
      <c r="A1582" t="s">
        <v>8983</v>
      </c>
      <c r="B1582" t="s">
        <v>8984</v>
      </c>
      <c r="C1582" s="18">
        <v>6.2167611547000003</v>
      </c>
      <c r="D1582" t="s">
        <v>353</v>
      </c>
      <c r="E1582" t="s">
        <v>354</v>
      </c>
      <c r="F1582" t="s">
        <v>355</v>
      </c>
      <c r="G1582" s="18">
        <v>4.7942914205999996</v>
      </c>
      <c r="H1582" t="s">
        <v>64</v>
      </c>
      <c r="I1582" t="s">
        <v>86</v>
      </c>
      <c r="J1582" t="s">
        <v>7050</v>
      </c>
      <c r="K1582" s="18">
        <v>6.2853811066</v>
      </c>
      <c r="L1582" t="s">
        <v>64</v>
      </c>
      <c r="M1582" t="s">
        <v>86</v>
      </c>
      <c r="N1582" t="s">
        <v>358</v>
      </c>
      <c r="O1582" s="18">
        <v>7.6904404625999998</v>
      </c>
      <c r="P1582" t="s">
        <v>89</v>
      </c>
      <c r="Q1582" t="s">
        <v>83</v>
      </c>
      <c r="R1582" t="s">
        <v>90</v>
      </c>
      <c r="S1582" s="18">
        <v>8.6427982969000006</v>
      </c>
      <c r="T1582" t="s">
        <v>85</v>
      </c>
      <c r="U1582" t="s">
        <v>86</v>
      </c>
      <c r="V1582" t="s">
        <v>87</v>
      </c>
      <c r="W1582" s="18">
        <v>7.3933625332000004</v>
      </c>
      <c r="X1582" t="s">
        <v>64</v>
      </c>
      <c r="Y1582" t="s">
        <v>86</v>
      </c>
      <c r="Z1582" t="s">
        <v>299</v>
      </c>
      <c r="AA1582" s="18">
        <v>7.4373631276000003</v>
      </c>
      <c r="AB1582" s="19" t="s">
        <v>361</v>
      </c>
      <c r="AC1582" t="s">
        <v>83</v>
      </c>
      <c r="AD1582" s="19" t="s">
        <v>362</v>
      </c>
      <c r="AE1582" s="18">
        <v>0.50277430540000001</v>
      </c>
      <c r="AF1582" t="s">
        <v>8985</v>
      </c>
      <c r="AG1582" t="s">
        <v>7052</v>
      </c>
      <c r="AH1582" t="s">
        <v>8986</v>
      </c>
      <c r="AI1582" s="18">
        <v>0.64667227149999995</v>
      </c>
      <c r="AJ1582" t="s">
        <v>8987</v>
      </c>
      <c r="AK1582" t="s">
        <v>7055</v>
      </c>
      <c r="AL1582" t="s">
        <v>8988</v>
      </c>
      <c r="AM1582" t="s">
        <v>8985</v>
      </c>
      <c r="AN1582" t="s">
        <v>7052</v>
      </c>
      <c r="AO1582" t="s">
        <v>8986</v>
      </c>
      <c r="AP1582" s="18">
        <v>0.50277430540000001</v>
      </c>
      <c r="AQ1582" t="s">
        <v>123</v>
      </c>
      <c r="AR1582" t="b">
        <f>ISNUMBER(SEARCH('Consulta Por Puntos Baloto'!$E$5,B1582,1))</f>
        <v>0</v>
      </c>
      <c r="AS1582">
        <f t="shared" si="48"/>
        <v>31</v>
      </c>
      <c r="AT1582" t="str">
        <f t="shared" si="49"/>
        <v>Punto pago</v>
      </c>
    </row>
    <row r="1583" spans="1:46">
      <c r="A1583" t="s">
        <v>8989</v>
      </c>
      <c r="B1583" t="s">
        <v>8990</v>
      </c>
      <c r="C1583" s="18">
        <v>2.6270987044999998</v>
      </c>
      <c r="D1583" t="s">
        <v>3990</v>
      </c>
      <c r="E1583" t="s">
        <v>3991</v>
      </c>
      <c r="F1583" t="s">
        <v>3992</v>
      </c>
      <c r="G1583" s="18">
        <v>1.5591357445</v>
      </c>
      <c r="H1583" t="s">
        <v>64</v>
      </c>
      <c r="I1583" t="s">
        <v>3993</v>
      </c>
      <c r="J1583" t="s">
        <v>8991</v>
      </c>
      <c r="K1583" s="18">
        <v>4.8449013146000004</v>
      </c>
      <c r="L1583" t="s">
        <v>64</v>
      </c>
      <c r="M1583" t="s">
        <v>3993</v>
      </c>
      <c r="N1583" t="s">
        <v>3995</v>
      </c>
      <c r="O1583" s="18">
        <v>1.5552013662999999</v>
      </c>
      <c r="P1583" t="s">
        <v>3996</v>
      </c>
      <c r="Q1583" t="s">
        <v>3991</v>
      </c>
      <c r="R1583" t="s">
        <v>3997</v>
      </c>
      <c r="S1583" s="18">
        <v>368.37265268670001</v>
      </c>
      <c r="T1583" t="s">
        <v>85</v>
      </c>
      <c r="U1583" t="s">
        <v>86</v>
      </c>
      <c r="V1583" t="s">
        <v>87</v>
      </c>
      <c r="W1583" s="18">
        <v>134.6892294454</v>
      </c>
      <c r="X1583" t="s">
        <v>64</v>
      </c>
      <c r="Y1583" t="s">
        <v>3998</v>
      </c>
      <c r="Z1583" t="s">
        <v>3999</v>
      </c>
      <c r="AA1583" s="18">
        <v>2.2441874508000001</v>
      </c>
      <c r="AB1583" t="s">
        <v>4000</v>
      </c>
      <c r="AC1583" t="s">
        <v>3991</v>
      </c>
      <c r="AD1583" t="s">
        <v>4001</v>
      </c>
      <c r="AE1583" s="18">
        <v>0.74213266600000005</v>
      </c>
      <c r="AF1583" t="s">
        <v>8992</v>
      </c>
      <c r="AG1583" t="s">
        <v>3991</v>
      </c>
      <c r="AH1583" t="s">
        <v>8993</v>
      </c>
      <c r="AI1583" s="18">
        <v>0.46825632480000001</v>
      </c>
      <c r="AJ1583" t="s">
        <v>8994</v>
      </c>
      <c r="AK1583" t="s">
        <v>3991</v>
      </c>
      <c r="AL1583" t="s">
        <v>8995</v>
      </c>
      <c r="AM1583" t="s">
        <v>8994</v>
      </c>
      <c r="AN1583" t="s">
        <v>3991</v>
      </c>
      <c r="AO1583" t="s">
        <v>8995</v>
      </c>
      <c r="AP1583" s="18">
        <v>0.46825632480000001</v>
      </c>
      <c r="AQ1583" t="e">
        <v>#N/A</v>
      </c>
      <c r="AR1583" t="b">
        <f>ISNUMBER(SEARCH('Consulta Por Puntos Baloto'!$E$5,B1583,1))</f>
        <v>0</v>
      </c>
      <c r="AS1583">
        <f t="shared" si="48"/>
        <v>35</v>
      </c>
      <c r="AT1583" t="str">
        <f t="shared" si="49"/>
        <v>Punto red</v>
      </c>
    </row>
    <row r="1584" spans="1:46">
      <c r="A1584" t="s">
        <v>8996</v>
      </c>
      <c r="B1584" t="s">
        <v>8997</v>
      </c>
      <c r="C1584" s="18">
        <v>10.409108621</v>
      </c>
      <c r="D1584" t="s">
        <v>4144</v>
      </c>
      <c r="E1584" t="s">
        <v>4035</v>
      </c>
      <c r="F1584" t="s">
        <v>4145</v>
      </c>
      <c r="G1584" s="18">
        <v>6.7284168498000003</v>
      </c>
      <c r="H1584" t="s">
        <v>64</v>
      </c>
      <c r="I1584" t="s">
        <v>4146</v>
      </c>
      <c r="J1584" t="s">
        <v>8998</v>
      </c>
      <c r="K1584" s="18">
        <v>25.3702925019</v>
      </c>
      <c r="L1584" t="s">
        <v>64</v>
      </c>
      <c r="M1584" t="s">
        <v>4029</v>
      </c>
      <c r="N1584" t="s">
        <v>4030</v>
      </c>
      <c r="O1584" s="18">
        <v>35.040169474199999</v>
      </c>
      <c r="P1584" t="s">
        <v>4031</v>
      </c>
      <c r="Q1584" t="s">
        <v>4025</v>
      </c>
      <c r="R1584" t="s">
        <v>4032</v>
      </c>
      <c r="S1584" s="18">
        <v>144.7915100555</v>
      </c>
      <c r="T1584" t="s">
        <v>227</v>
      </c>
      <c r="U1584" t="s">
        <v>228</v>
      </c>
      <c r="V1584" t="s">
        <v>229</v>
      </c>
      <c r="W1584" s="18">
        <v>9.7690942021999998</v>
      </c>
      <c r="X1584" t="s">
        <v>4897</v>
      </c>
      <c r="Y1584" t="s">
        <v>4146</v>
      </c>
      <c r="Z1584" t="s">
        <v>4898</v>
      </c>
      <c r="AA1584" s="18">
        <v>9.3594396732000007</v>
      </c>
      <c r="AB1584" t="s">
        <v>8999</v>
      </c>
      <c r="AC1584" t="s">
        <v>4035</v>
      </c>
      <c r="AD1584" t="s">
        <v>9000</v>
      </c>
      <c r="AE1584" s="18">
        <v>9.1952632634999993</v>
      </c>
      <c r="AF1584" t="s">
        <v>9001</v>
      </c>
      <c r="AG1584" t="s">
        <v>4035</v>
      </c>
      <c r="AH1584" t="s">
        <v>9002</v>
      </c>
      <c r="AI1584" s="18">
        <v>4.7973808700000002E-2</v>
      </c>
      <c r="AJ1584" t="s">
        <v>9003</v>
      </c>
      <c r="AK1584" t="s">
        <v>9004</v>
      </c>
      <c r="AL1584" t="s">
        <v>9005</v>
      </c>
      <c r="AM1584" t="s">
        <v>9003</v>
      </c>
      <c r="AN1584" t="s">
        <v>9004</v>
      </c>
      <c r="AO1584" t="s">
        <v>9005</v>
      </c>
      <c r="AP1584" s="18">
        <v>4.7973808700000002E-2</v>
      </c>
      <c r="AQ1584" t="s">
        <v>123</v>
      </c>
      <c r="AR1584" t="b">
        <f>ISNUMBER(SEARCH('Consulta Por Puntos Baloto'!$E$5,B1584,1))</f>
        <v>0</v>
      </c>
      <c r="AS1584">
        <f t="shared" si="48"/>
        <v>35</v>
      </c>
      <c r="AT1584" t="str">
        <f t="shared" si="49"/>
        <v>Punto red</v>
      </c>
    </row>
    <row r="1585" spans="1:46">
      <c r="A1585" t="s">
        <v>9006</v>
      </c>
      <c r="B1585" t="s">
        <v>9007</v>
      </c>
      <c r="C1585" s="18">
        <v>7.9927199277999996</v>
      </c>
      <c r="D1585" t="s">
        <v>1500</v>
      </c>
      <c r="E1585" t="s">
        <v>1501</v>
      </c>
      <c r="F1585" t="s">
        <v>1502</v>
      </c>
      <c r="G1585" s="18">
        <v>1.0750113883000001</v>
      </c>
      <c r="H1585" t="s">
        <v>64</v>
      </c>
      <c r="I1585" t="s">
        <v>313</v>
      </c>
      <c r="J1585" t="s">
        <v>9008</v>
      </c>
      <c r="K1585" s="18">
        <v>12.1629699194</v>
      </c>
      <c r="L1585" t="s">
        <v>64</v>
      </c>
      <c r="M1585" t="s">
        <v>2638</v>
      </c>
      <c r="N1585" t="s">
        <v>2639</v>
      </c>
      <c r="O1585" s="18">
        <v>18.6522332909</v>
      </c>
      <c r="P1585" t="s">
        <v>2625</v>
      </c>
      <c r="Q1585" t="s">
        <v>134</v>
      </c>
      <c r="R1585" t="s">
        <v>2626</v>
      </c>
      <c r="S1585" s="18">
        <v>17.5271303042</v>
      </c>
      <c r="T1585" t="s">
        <v>311</v>
      </c>
      <c r="U1585" t="s">
        <v>130</v>
      </c>
      <c r="V1585" t="s">
        <v>312</v>
      </c>
      <c r="W1585" s="18">
        <v>1.1198946855</v>
      </c>
      <c r="X1585" t="s">
        <v>64</v>
      </c>
      <c r="Y1585" t="s">
        <v>313</v>
      </c>
      <c r="Z1585" t="s">
        <v>314</v>
      </c>
      <c r="AA1585" s="18">
        <v>7.8368653588999999</v>
      </c>
      <c r="AB1585" s="19" t="s">
        <v>2641</v>
      </c>
      <c r="AC1585" t="s">
        <v>1501</v>
      </c>
      <c r="AD1585" t="s">
        <v>2642</v>
      </c>
      <c r="AE1585" s="18">
        <v>1.0970480228999999</v>
      </c>
      <c r="AF1585" t="s">
        <v>3448</v>
      </c>
      <c r="AG1585" t="s">
        <v>3449</v>
      </c>
      <c r="AH1585" t="s">
        <v>3450</v>
      </c>
      <c r="AI1585" s="18">
        <v>0.77730464830000001</v>
      </c>
      <c r="AJ1585" t="s">
        <v>9009</v>
      </c>
      <c r="AK1585" t="s">
        <v>3449</v>
      </c>
      <c r="AL1585" t="s">
        <v>9010</v>
      </c>
      <c r="AM1585" t="s">
        <v>9009</v>
      </c>
      <c r="AN1585" t="s">
        <v>3449</v>
      </c>
      <c r="AO1585" t="s">
        <v>9010</v>
      </c>
      <c r="AP1585" s="18">
        <v>0.77730464830000001</v>
      </c>
      <c r="AQ1585" t="s">
        <v>123</v>
      </c>
      <c r="AR1585" t="b">
        <f>ISNUMBER(SEARCH('Consulta Por Puntos Baloto'!$E$5,B1585,1))</f>
        <v>0</v>
      </c>
      <c r="AS1585">
        <f t="shared" si="48"/>
        <v>35</v>
      </c>
      <c r="AT1585" t="str">
        <f t="shared" si="49"/>
        <v>Punto red</v>
      </c>
    </row>
    <row r="1586" spans="1:46">
      <c r="A1586" t="s">
        <v>9011</v>
      </c>
      <c r="B1586" t="s">
        <v>9012</v>
      </c>
      <c r="C1586" s="18">
        <v>6.9473944729000001</v>
      </c>
      <c r="D1586" t="s">
        <v>127</v>
      </c>
      <c r="E1586" t="s">
        <v>128</v>
      </c>
      <c r="F1586" t="s">
        <v>129</v>
      </c>
      <c r="G1586" s="18">
        <v>0.30307336419999997</v>
      </c>
      <c r="H1586" t="s">
        <v>64</v>
      </c>
      <c r="I1586" t="s">
        <v>130</v>
      </c>
      <c r="J1586" t="s">
        <v>369</v>
      </c>
      <c r="K1586" s="18">
        <v>8.3016025582000008</v>
      </c>
      <c r="L1586" t="s">
        <v>64</v>
      </c>
      <c r="M1586" t="s">
        <v>130</v>
      </c>
      <c r="N1586" t="s">
        <v>370</v>
      </c>
      <c r="O1586" s="18">
        <v>6.7260930810000001</v>
      </c>
      <c r="P1586" t="s">
        <v>133</v>
      </c>
      <c r="Q1586" t="s">
        <v>134</v>
      </c>
      <c r="R1586" t="s">
        <v>135</v>
      </c>
      <c r="S1586" s="18">
        <v>8.9351355914999999</v>
      </c>
      <c r="T1586" t="s">
        <v>371</v>
      </c>
      <c r="U1586" t="s">
        <v>130</v>
      </c>
      <c r="V1586" t="s">
        <v>372</v>
      </c>
      <c r="W1586" s="18">
        <v>7.5660692221000003</v>
      </c>
      <c r="X1586" t="s">
        <v>64</v>
      </c>
      <c r="Y1586" t="s">
        <v>130</v>
      </c>
      <c r="Z1586" t="s">
        <v>373</v>
      </c>
      <c r="AA1586" s="18">
        <v>7.1170044069999996</v>
      </c>
      <c r="AB1586" t="s">
        <v>140</v>
      </c>
      <c r="AC1586" t="s">
        <v>128</v>
      </c>
      <c r="AD1586" t="s">
        <v>141</v>
      </c>
      <c r="AE1586" s="18">
        <v>5.70945458E-2</v>
      </c>
      <c r="AF1586" t="s">
        <v>1345</v>
      </c>
      <c r="AG1586" t="s">
        <v>143</v>
      </c>
      <c r="AH1586" t="s">
        <v>1346</v>
      </c>
      <c r="AI1586" s="18">
        <v>3.9097616699999997E-2</v>
      </c>
      <c r="AJ1586" t="s">
        <v>1347</v>
      </c>
      <c r="AK1586" t="s">
        <v>134</v>
      </c>
      <c r="AL1586" t="s">
        <v>1348</v>
      </c>
      <c r="AM1586" t="s">
        <v>1347</v>
      </c>
      <c r="AN1586" t="s">
        <v>134</v>
      </c>
      <c r="AO1586" t="s">
        <v>1348</v>
      </c>
      <c r="AP1586" s="18">
        <v>3.9097616699999997E-2</v>
      </c>
      <c r="AQ1586" t="e">
        <v>#N/A</v>
      </c>
      <c r="AR1586" t="b">
        <f>ISNUMBER(SEARCH('Consulta Por Puntos Baloto'!$E$5,B1586,1))</f>
        <v>0</v>
      </c>
      <c r="AS1586">
        <f t="shared" si="48"/>
        <v>35</v>
      </c>
      <c r="AT1586" t="str">
        <f t="shared" si="49"/>
        <v>Punto red</v>
      </c>
    </row>
    <row r="1587" spans="1:46">
      <c r="A1587" t="s">
        <v>9013</v>
      </c>
      <c r="B1587" t="s">
        <v>9014</v>
      </c>
      <c r="C1587" s="18">
        <v>3.3675146161999998</v>
      </c>
      <c r="D1587" t="s">
        <v>4869</v>
      </c>
      <c r="E1587" t="s">
        <v>4106</v>
      </c>
      <c r="F1587" t="s">
        <v>4870</v>
      </c>
      <c r="G1587" s="18">
        <v>2.7442208725000001</v>
      </c>
      <c r="H1587" t="s">
        <v>4029</v>
      </c>
      <c r="I1587" t="s">
        <v>4029</v>
      </c>
      <c r="J1587" t="s">
        <v>4099</v>
      </c>
      <c r="K1587" s="18">
        <v>2.8724935011000001</v>
      </c>
      <c r="L1587" t="s">
        <v>64</v>
      </c>
      <c r="M1587" t="s">
        <v>4029</v>
      </c>
      <c r="N1587" t="s">
        <v>4030</v>
      </c>
      <c r="O1587" s="18">
        <v>55.169223579399997</v>
      </c>
      <c r="P1587" t="s">
        <v>4031</v>
      </c>
      <c r="Q1587" t="s">
        <v>4025</v>
      </c>
      <c r="R1587" t="s">
        <v>4032</v>
      </c>
      <c r="S1587" s="18">
        <v>125.6560033886</v>
      </c>
      <c r="T1587" t="s">
        <v>227</v>
      </c>
      <c r="U1587" t="s">
        <v>228</v>
      </c>
      <c r="V1587" t="s">
        <v>229</v>
      </c>
      <c r="W1587" s="18">
        <v>2.8860105365000002</v>
      </c>
      <c r="X1587" t="s">
        <v>4103</v>
      </c>
      <c r="Y1587" t="s">
        <v>4029</v>
      </c>
      <c r="Z1587" t="s">
        <v>4104</v>
      </c>
      <c r="AA1587" s="18">
        <v>2.7313968374000002</v>
      </c>
      <c r="AB1587" s="19" t="s">
        <v>4105</v>
      </c>
      <c r="AC1587" t="s">
        <v>4106</v>
      </c>
      <c r="AD1587" t="s">
        <v>4107</v>
      </c>
      <c r="AE1587" s="18">
        <v>5.9338148999999998E-3</v>
      </c>
      <c r="AF1587" t="s">
        <v>9015</v>
      </c>
      <c r="AG1587" t="s">
        <v>9016</v>
      </c>
      <c r="AH1587" t="s">
        <v>9017</v>
      </c>
      <c r="AI1587" s="18">
        <v>1.6681370399999999E-2</v>
      </c>
      <c r="AJ1587" t="s">
        <v>9018</v>
      </c>
      <c r="AK1587" t="s">
        <v>9019</v>
      </c>
      <c r="AL1587" t="s">
        <v>9020</v>
      </c>
      <c r="AM1587" t="s">
        <v>9015</v>
      </c>
      <c r="AN1587" t="s">
        <v>9016</v>
      </c>
      <c r="AO1587" t="s">
        <v>9017</v>
      </c>
      <c r="AP1587" s="18">
        <v>5.9338148999999998E-3</v>
      </c>
      <c r="AQ1587" t="s">
        <v>123</v>
      </c>
      <c r="AR1587" t="b">
        <f>ISNUMBER(SEARCH('Consulta Por Puntos Baloto'!$E$5,B1587,1))</f>
        <v>0</v>
      </c>
      <c r="AS1587">
        <f t="shared" si="48"/>
        <v>31</v>
      </c>
      <c r="AT1587" t="str">
        <f t="shared" si="49"/>
        <v>Punto pago</v>
      </c>
    </row>
    <row r="1588" spans="1:46">
      <c r="A1588" t="s">
        <v>9021</v>
      </c>
      <c r="B1588" t="s">
        <v>9022</v>
      </c>
      <c r="C1588" s="18">
        <v>60.443358445599998</v>
      </c>
      <c r="D1588" t="s">
        <v>6434</v>
      </c>
      <c r="E1588" t="s">
        <v>6435</v>
      </c>
      <c r="F1588" t="s">
        <v>6436</v>
      </c>
      <c r="G1588" s="18">
        <v>41.656101767700001</v>
      </c>
      <c r="H1588" t="s">
        <v>64</v>
      </c>
      <c r="I1588" t="s">
        <v>4560</v>
      </c>
      <c r="J1588" t="s">
        <v>4562</v>
      </c>
      <c r="K1588" s="18">
        <v>41.636740070999998</v>
      </c>
      <c r="L1588" t="s">
        <v>64</v>
      </c>
      <c r="M1588" t="s">
        <v>4560</v>
      </c>
      <c r="N1588" t="s">
        <v>4562</v>
      </c>
      <c r="O1588" s="18">
        <v>41.810199671399999</v>
      </c>
      <c r="P1588" t="s">
        <v>387</v>
      </c>
      <c r="Q1588" t="s">
        <v>388</v>
      </c>
      <c r="R1588" t="s">
        <v>389</v>
      </c>
      <c r="S1588" s="18">
        <v>213.21487120079999</v>
      </c>
      <c r="T1588" t="s">
        <v>253</v>
      </c>
      <c r="U1588" t="s">
        <v>65</v>
      </c>
      <c r="V1588" t="s">
        <v>254</v>
      </c>
      <c r="W1588" s="18">
        <v>100.5858692736</v>
      </c>
      <c r="X1588" t="s">
        <v>64</v>
      </c>
      <c r="Y1588" t="s">
        <v>4563</v>
      </c>
      <c r="Z1588" t="s">
        <v>4564</v>
      </c>
      <c r="AA1588" s="18">
        <v>41.8350508065</v>
      </c>
      <c r="AB1588" t="s">
        <v>4559</v>
      </c>
      <c r="AC1588" t="s">
        <v>388</v>
      </c>
      <c r="AD1588" t="s">
        <v>4565</v>
      </c>
      <c r="AE1588" s="18">
        <v>13.285986595100001</v>
      </c>
      <c r="AF1588" t="s">
        <v>9023</v>
      </c>
      <c r="AG1588" t="s">
        <v>5137</v>
      </c>
      <c r="AH1588" t="s">
        <v>9024</v>
      </c>
      <c r="AI1588" s="18">
        <v>9.8396274472999998</v>
      </c>
      <c r="AJ1588" t="s">
        <v>6440</v>
      </c>
      <c r="AK1588" t="s">
        <v>6441</v>
      </c>
      <c r="AL1588" t="s">
        <v>6442</v>
      </c>
      <c r="AM1588" t="s">
        <v>6440</v>
      </c>
      <c r="AN1588" t="s">
        <v>6441</v>
      </c>
      <c r="AO1588" t="s">
        <v>6442</v>
      </c>
      <c r="AP1588" s="18">
        <v>9.8396274472999998</v>
      </c>
      <c r="AQ1588" t="s">
        <v>123</v>
      </c>
      <c r="AR1588" t="b">
        <f>ISNUMBER(SEARCH('Consulta Por Puntos Baloto'!$E$5,B1588,1))</f>
        <v>0</v>
      </c>
      <c r="AS1588">
        <f t="shared" si="48"/>
        <v>35</v>
      </c>
      <c r="AT1588" t="str">
        <f t="shared" si="49"/>
        <v>Punto red</v>
      </c>
    </row>
    <row r="1589" spans="1:46">
      <c r="A1589" t="s">
        <v>9025</v>
      </c>
      <c r="B1589" t="s">
        <v>9026</v>
      </c>
      <c r="C1589" s="18">
        <v>0.52880771540000004</v>
      </c>
      <c r="D1589" t="s">
        <v>4951</v>
      </c>
      <c r="E1589" t="s">
        <v>4014</v>
      </c>
      <c r="F1589" t="s">
        <v>4952</v>
      </c>
      <c r="G1589" s="18">
        <v>0.6605138559</v>
      </c>
      <c r="H1589" t="s">
        <v>64</v>
      </c>
      <c r="I1589" t="s">
        <v>4008</v>
      </c>
      <c r="J1589" t="s">
        <v>4009</v>
      </c>
      <c r="K1589" s="18">
        <v>1.3947537955</v>
      </c>
      <c r="L1589" t="s">
        <v>4010</v>
      </c>
      <c r="M1589" t="s">
        <v>4008</v>
      </c>
      <c r="N1589" t="s">
        <v>4011</v>
      </c>
      <c r="O1589" s="18">
        <v>23.744661600299999</v>
      </c>
      <c r="P1589" t="s">
        <v>225</v>
      </c>
      <c r="Q1589" t="s">
        <v>220</v>
      </c>
      <c r="R1589" t="s">
        <v>226</v>
      </c>
      <c r="S1589" s="18">
        <v>24.5176904468</v>
      </c>
      <c r="T1589" t="s">
        <v>227</v>
      </c>
      <c r="U1589" t="s">
        <v>228</v>
      </c>
      <c r="V1589" t="s">
        <v>229</v>
      </c>
      <c r="W1589" s="18">
        <v>22.576446550899998</v>
      </c>
      <c r="X1589" t="s">
        <v>64</v>
      </c>
      <c r="Y1589" t="s">
        <v>228</v>
      </c>
      <c r="Z1589" t="s">
        <v>4012</v>
      </c>
      <c r="AA1589" s="18">
        <v>0.64615874949999996</v>
      </c>
      <c r="AB1589" s="19" t="s">
        <v>4013</v>
      </c>
      <c r="AC1589" t="s">
        <v>4014</v>
      </c>
      <c r="AD1589" t="s">
        <v>4015</v>
      </c>
      <c r="AE1589" s="18">
        <v>0.1673405167</v>
      </c>
      <c r="AF1589" t="s">
        <v>9027</v>
      </c>
      <c r="AG1589" t="s">
        <v>4014</v>
      </c>
      <c r="AH1589" t="s">
        <v>9028</v>
      </c>
      <c r="AI1589" s="18">
        <v>0.57521445540000005</v>
      </c>
      <c r="AJ1589" t="s">
        <v>349</v>
      </c>
      <c r="AK1589" t="s">
        <v>4014</v>
      </c>
      <c r="AL1589" t="s">
        <v>7910</v>
      </c>
      <c r="AM1589" t="s">
        <v>9027</v>
      </c>
      <c r="AN1589" t="s">
        <v>4014</v>
      </c>
      <c r="AO1589" t="s">
        <v>9028</v>
      </c>
      <c r="AP1589" s="18">
        <v>0.1673405167</v>
      </c>
      <c r="AQ1589" t="s">
        <v>123</v>
      </c>
      <c r="AR1589" t="b">
        <f>ISNUMBER(SEARCH('Consulta Por Puntos Baloto'!$E$5,B1589,1))</f>
        <v>0</v>
      </c>
      <c r="AS1589">
        <f t="shared" si="48"/>
        <v>31</v>
      </c>
      <c r="AT1589" t="str">
        <f t="shared" si="49"/>
        <v>Punto pago</v>
      </c>
    </row>
    <row r="1590" spans="1:46">
      <c r="A1590" t="s">
        <v>9029</v>
      </c>
      <c r="B1590" t="s">
        <v>9030</v>
      </c>
      <c r="C1590" s="18">
        <v>12.451056464100001</v>
      </c>
      <c r="D1590" t="s">
        <v>1448</v>
      </c>
      <c r="E1590" t="s">
        <v>1449</v>
      </c>
      <c r="F1590" t="s">
        <v>1450</v>
      </c>
      <c r="G1590" s="18">
        <v>12.458171074899999</v>
      </c>
      <c r="H1590" t="s">
        <v>64</v>
      </c>
      <c r="I1590" t="s">
        <v>1451</v>
      </c>
      <c r="J1590" t="s">
        <v>1452</v>
      </c>
      <c r="K1590" s="18">
        <v>23.643551830300002</v>
      </c>
      <c r="L1590" t="s">
        <v>64</v>
      </c>
      <c r="M1590" t="s">
        <v>471</v>
      </c>
      <c r="N1590" t="s">
        <v>1453</v>
      </c>
      <c r="O1590" s="18">
        <v>13.2647296776</v>
      </c>
      <c r="P1590" t="s">
        <v>1454</v>
      </c>
      <c r="Q1590" t="s">
        <v>1449</v>
      </c>
      <c r="R1590" t="s">
        <v>1455</v>
      </c>
      <c r="S1590" s="18">
        <v>30.253213995700001</v>
      </c>
      <c r="T1590" t="s">
        <v>111</v>
      </c>
      <c r="U1590" t="s">
        <v>112</v>
      </c>
      <c r="V1590" t="s">
        <v>113</v>
      </c>
      <c r="W1590" s="18">
        <v>13.2946964501</v>
      </c>
      <c r="X1590" t="s">
        <v>64</v>
      </c>
      <c r="Y1590" t="s">
        <v>1451</v>
      </c>
      <c r="Z1590" t="s">
        <v>1456</v>
      </c>
      <c r="AA1590" s="18">
        <v>30.254215456800001</v>
      </c>
      <c r="AB1590" s="19" t="s">
        <v>1111</v>
      </c>
      <c r="AC1590" t="s">
        <v>509</v>
      </c>
      <c r="AD1590" s="19" t="s">
        <v>1112</v>
      </c>
      <c r="AE1590" s="18">
        <v>4.3305699699999999E-2</v>
      </c>
      <c r="AF1590" t="s">
        <v>1457</v>
      </c>
      <c r="AG1590" t="s">
        <v>1458</v>
      </c>
      <c r="AH1590" t="s">
        <v>1459</v>
      </c>
      <c r="AI1590" s="18">
        <v>6.1924024000000001E-2</v>
      </c>
      <c r="AJ1590" t="s">
        <v>1480</v>
      </c>
      <c r="AK1590" t="s">
        <v>1458</v>
      </c>
      <c r="AL1590" t="s">
        <v>1481</v>
      </c>
      <c r="AM1590" t="s">
        <v>1457</v>
      </c>
      <c r="AN1590" t="s">
        <v>1458</v>
      </c>
      <c r="AO1590" t="s">
        <v>1459</v>
      </c>
      <c r="AP1590" s="18">
        <v>4.3305699699999999E-2</v>
      </c>
      <c r="AQ1590" t="s">
        <v>123</v>
      </c>
      <c r="AR1590" t="b">
        <f>ISNUMBER(SEARCH('Consulta Por Puntos Baloto'!$E$5,B1590,1))</f>
        <v>0</v>
      </c>
      <c r="AS1590">
        <f t="shared" si="48"/>
        <v>31</v>
      </c>
      <c r="AT1590" t="str">
        <f t="shared" si="49"/>
        <v>Punto pago</v>
      </c>
    </row>
    <row r="1591" spans="1:46">
      <c r="A1591" t="s">
        <v>9031</v>
      </c>
      <c r="B1591" t="s">
        <v>9032</v>
      </c>
      <c r="C1591" s="18">
        <v>55.689897070299999</v>
      </c>
      <c r="D1591" t="s">
        <v>4663</v>
      </c>
      <c r="E1591" t="s">
        <v>4664</v>
      </c>
      <c r="F1591" t="s">
        <v>4665</v>
      </c>
      <c r="G1591" s="18">
        <v>73.898681339600003</v>
      </c>
      <c r="H1591" t="s">
        <v>64</v>
      </c>
      <c r="I1591" t="s">
        <v>4008</v>
      </c>
      <c r="J1591" t="s">
        <v>4009</v>
      </c>
      <c r="K1591" s="18">
        <v>74.517023432900004</v>
      </c>
      <c r="L1591" t="s">
        <v>4010</v>
      </c>
      <c r="M1591" t="s">
        <v>4008</v>
      </c>
      <c r="N1591" t="s">
        <v>4011</v>
      </c>
      <c r="O1591" s="18">
        <v>89.009452992799993</v>
      </c>
      <c r="P1591" t="s">
        <v>4052</v>
      </c>
      <c r="Q1591" t="s">
        <v>4053</v>
      </c>
      <c r="R1591" t="s">
        <v>4054</v>
      </c>
      <c r="S1591" s="18">
        <v>95.593455912799996</v>
      </c>
      <c r="T1591" t="s">
        <v>227</v>
      </c>
      <c r="U1591" t="s">
        <v>228</v>
      </c>
      <c r="V1591" t="s">
        <v>229</v>
      </c>
      <c r="W1591" s="18">
        <v>87.238379909200006</v>
      </c>
      <c r="X1591" t="s">
        <v>64</v>
      </c>
      <c r="Y1591" t="s">
        <v>4055</v>
      </c>
      <c r="Z1591" t="s">
        <v>4056</v>
      </c>
      <c r="AA1591" s="18">
        <v>73.884711348600007</v>
      </c>
      <c r="AB1591" s="19" t="s">
        <v>4013</v>
      </c>
      <c r="AC1591" t="s">
        <v>4014</v>
      </c>
      <c r="AD1591" t="s">
        <v>4015</v>
      </c>
      <c r="AE1591" s="18">
        <v>2.8641177399999999E-2</v>
      </c>
      <c r="AF1591" t="s">
        <v>9033</v>
      </c>
      <c r="AG1591" t="s">
        <v>9034</v>
      </c>
      <c r="AH1591" t="s">
        <v>9035</v>
      </c>
      <c r="AI1591" s="18">
        <v>15.9877073342</v>
      </c>
      <c r="AJ1591" t="s">
        <v>9036</v>
      </c>
      <c r="AK1591" t="s">
        <v>9037</v>
      </c>
      <c r="AL1591" t="s">
        <v>9038</v>
      </c>
      <c r="AM1591" t="s">
        <v>9033</v>
      </c>
      <c r="AN1591" t="s">
        <v>9034</v>
      </c>
      <c r="AO1591" t="s">
        <v>9035</v>
      </c>
      <c r="AP1591" s="18">
        <v>2.8641177399999999E-2</v>
      </c>
      <c r="AQ1591" t="e">
        <v>#N/A</v>
      </c>
      <c r="AR1591" t="b">
        <f>ISNUMBER(SEARCH('Consulta Por Puntos Baloto'!$E$5,B1591,1))</f>
        <v>0</v>
      </c>
      <c r="AS1591">
        <f t="shared" si="48"/>
        <v>31</v>
      </c>
      <c r="AT1591" t="str">
        <f t="shared" si="49"/>
        <v>Punto pago</v>
      </c>
    </row>
    <row r="1592" spans="1:46">
      <c r="A1592" t="s">
        <v>9039</v>
      </c>
      <c r="B1592" t="s">
        <v>9040</v>
      </c>
      <c r="C1592" s="18">
        <v>86.406606733199993</v>
      </c>
      <c r="D1592" t="s">
        <v>4428</v>
      </c>
      <c r="E1592" t="s">
        <v>4429</v>
      </c>
      <c r="F1592" t="s">
        <v>4430</v>
      </c>
      <c r="G1592" s="18">
        <v>109.3810804264</v>
      </c>
      <c r="H1592" t="s">
        <v>4899</v>
      </c>
      <c r="I1592" t="s">
        <v>4432</v>
      </c>
      <c r="J1592" t="s">
        <v>4992</v>
      </c>
      <c r="K1592" s="18">
        <v>126.0398308946</v>
      </c>
      <c r="L1592" t="s">
        <v>64</v>
      </c>
      <c r="M1592" t="s">
        <v>4434</v>
      </c>
      <c r="N1592" t="s">
        <v>4435</v>
      </c>
      <c r="O1592" s="18">
        <v>127.82393593720001</v>
      </c>
      <c r="P1592" t="s">
        <v>4100</v>
      </c>
      <c r="Q1592" t="s">
        <v>4101</v>
      </c>
      <c r="R1592" t="s">
        <v>4102</v>
      </c>
      <c r="S1592" s="18">
        <v>130.05019428509999</v>
      </c>
      <c r="T1592" t="s">
        <v>227</v>
      </c>
      <c r="U1592" t="s">
        <v>228</v>
      </c>
      <c r="V1592" t="s">
        <v>229</v>
      </c>
      <c r="W1592" s="18">
        <v>130.66746542499999</v>
      </c>
      <c r="X1592" t="s">
        <v>64</v>
      </c>
      <c r="Y1592" t="s">
        <v>5603</v>
      </c>
      <c r="Z1592" t="s">
        <v>5604</v>
      </c>
      <c r="AA1592" s="18">
        <v>127.9022436641</v>
      </c>
      <c r="AB1592" t="s">
        <v>4436</v>
      </c>
      <c r="AC1592" t="s">
        <v>4437</v>
      </c>
      <c r="AD1592" t="s">
        <v>4438</v>
      </c>
      <c r="AE1592" s="18">
        <v>4.7803193200000003E-2</v>
      </c>
      <c r="AF1592" t="s">
        <v>9041</v>
      </c>
      <c r="AG1592" t="s">
        <v>9042</v>
      </c>
      <c r="AH1592" t="s">
        <v>9043</v>
      </c>
      <c r="AI1592" s="18">
        <v>0.25916928789999999</v>
      </c>
      <c r="AJ1592" t="s">
        <v>9044</v>
      </c>
      <c r="AK1592" t="s">
        <v>9042</v>
      </c>
      <c r="AL1592" t="s">
        <v>9045</v>
      </c>
      <c r="AM1592" t="s">
        <v>9041</v>
      </c>
      <c r="AN1592" t="s">
        <v>9042</v>
      </c>
      <c r="AO1592" t="s">
        <v>9043</v>
      </c>
      <c r="AP1592" s="18">
        <v>4.7803193200000003E-2</v>
      </c>
      <c r="AQ1592" t="s">
        <v>123</v>
      </c>
      <c r="AR1592" t="b">
        <f>ISNUMBER(SEARCH('Consulta Por Puntos Baloto'!$E$5,B1592,1))</f>
        <v>0</v>
      </c>
      <c r="AS1592">
        <f t="shared" si="48"/>
        <v>31</v>
      </c>
      <c r="AT1592" t="str">
        <f t="shared" si="49"/>
        <v>Punto pago</v>
      </c>
    </row>
    <row r="1593" spans="1:46">
      <c r="A1593" t="s">
        <v>9046</v>
      </c>
      <c r="B1593" t="s">
        <v>9047</v>
      </c>
      <c r="C1593" s="18">
        <v>2.4594988880000002</v>
      </c>
      <c r="D1593" t="s">
        <v>5165</v>
      </c>
      <c r="E1593" t="s">
        <v>220</v>
      </c>
      <c r="F1593" t="s">
        <v>5166</v>
      </c>
      <c r="G1593" s="18">
        <v>2.9867989220000002</v>
      </c>
      <c r="H1593" t="s">
        <v>64</v>
      </c>
      <c r="I1593" t="s">
        <v>223</v>
      </c>
      <c r="J1593" t="s">
        <v>5167</v>
      </c>
      <c r="K1593" s="18">
        <v>3.7831861965</v>
      </c>
      <c r="L1593" t="s">
        <v>64</v>
      </c>
      <c r="M1593" t="s">
        <v>223</v>
      </c>
      <c r="N1593" t="s">
        <v>4070</v>
      </c>
      <c r="O1593" s="18">
        <v>3.7993314892000001</v>
      </c>
      <c r="P1593" t="s">
        <v>4231</v>
      </c>
      <c r="Q1593" t="s">
        <v>220</v>
      </c>
      <c r="R1593" t="s">
        <v>4232</v>
      </c>
      <c r="S1593" s="18">
        <v>12.4424816594</v>
      </c>
      <c r="T1593" t="s">
        <v>227</v>
      </c>
      <c r="U1593" t="s">
        <v>228</v>
      </c>
      <c r="V1593" t="s">
        <v>229</v>
      </c>
      <c r="W1593" s="18">
        <v>6.1226552570999999</v>
      </c>
      <c r="X1593" t="s">
        <v>222</v>
      </c>
      <c r="Y1593" t="s">
        <v>223</v>
      </c>
      <c r="Z1593" t="s">
        <v>224</v>
      </c>
      <c r="AA1593" s="18">
        <v>3.7831862200000002</v>
      </c>
      <c r="AB1593" t="s">
        <v>5168</v>
      </c>
      <c r="AC1593" t="s">
        <v>220</v>
      </c>
      <c r="AD1593" t="s">
        <v>5169</v>
      </c>
      <c r="AE1593" s="18">
        <v>6.8675654700000005E-2</v>
      </c>
      <c r="AF1593" t="s">
        <v>9048</v>
      </c>
      <c r="AG1593" t="s">
        <v>220</v>
      </c>
      <c r="AH1593" t="s">
        <v>9049</v>
      </c>
      <c r="AI1593" s="18">
        <v>0.97308976729999996</v>
      </c>
      <c r="AJ1593" t="s">
        <v>7842</v>
      </c>
      <c r="AK1593" t="s">
        <v>220</v>
      </c>
      <c r="AL1593" t="s">
        <v>7843</v>
      </c>
      <c r="AM1593" t="s">
        <v>9048</v>
      </c>
      <c r="AN1593" t="s">
        <v>220</v>
      </c>
      <c r="AO1593" t="s">
        <v>9049</v>
      </c>
      <c r="AP1593" s="18">
        <v>6.8675654700000005E-2</v>
      </c>
      <c r="AQ1593" t="s">
        <v>123</v>
      </c>
      <c r="AR1593" t="b">
        <f>ISNUMBER(SEARCH('Consulta Por Puntos Baloto'!$E$5,B1593,1))</f>
        <v>0</v>
      </c>
      <c r="AS1593">
        <f t="shared" si="48"/>
        <v>31</v>
      </c>
      <c r="AT1593" t="str">
        <f t="shared" si="49"/>
        <v>Punto pago</v>
      </c>
    </row>
    <row r="1594" spans="1:46">
      <c r="A1594" t="s">
        <v>9050</v>
      </c>
      <c r="B1594" t="s">
        <v>9051</v>
      </c>
      <c r="C1594" s="18">
        <v>7.5031369897999998</v>
      </c>
      <c r="D1594" t="s">
        <v>127</v>
      </c>
      <c r="E1594" t="s">
        <v>128</v>
      </c>
      <c r="F1594" t="s">
        <v>129</v>
      </c>
      <c r="G1594" s="18">
        <v>1.3395945057</v>
      </c>
      <c r="H1594" t="s">
        <v>64</v>
      </c>
      <c r="I1594" t="s">
        <v>130</v>
      </c>
      <c r="J1594" t="s">
        <v>369</v>
      </c>
      <c r="K1594" s="18">
        <v>8.9823973233000007</v>
      </c>
      <c r="L1594" t="s">
        <v>64</v>
      </c>
      <c r="M1594" t="s">
        <v>130</v>
      </c>
      <c r="N1594" t="s">
        <v>370</v>
      </c>
      <c r="O1594" s="18">
        <v>7.3545100481999999</v>
      </c>
      <c r="P1594" t="s">
        <v>133</v>
      </c>
      <c r="Q1594" t="s">
        <v>134</v>
      </c>
      <c r="R1594" t="s">
        <v>135</v>
      </c>
      <c r="S1594" s="18">
        <v>9.8295082626999992</v>
      </c>
      <c r="T1594" t="s">
        <v>371</v>
      </c>
      <c r="U1594" t="s">
        <v>130</v>
      </c>
      <c r="V1594" t="s">
        <v>372</v>
      </c>
      <c r="W1594" s="18">
        <v>8.5223427185999991</v>
      </c>
      <c r="X1594" t="s">
        <v>64</v>
      </c>
      <c r="Y1594" t="s">
        <v>130</v>
      </c>
      <c r="Z1594" t="s">
        <v>373</v>
      </c>
      <c r="AA1594" s="18">
        <v>7.6569769873000002</v>
      </c>
      <c r="AB1594" t="s">
        <v>140</v>
      </c>
      <c r="AC1594" t="s">
        <v>128</v>
      </c>
      <c r="AD1594" t="s">
        <v>141</v>
      </c>
      <c r="AE1594" s="18">
        <v>0.1110148554</v>
      </c>
      <c r="AF1594" t="s">
        <v>445</v>
      </c>
      <c r="AG1594" t="s">
        <v>143</v>
      </c>
      <c r="AH1594" t="s">
        <v>9052</v>
      </c>
      <c r="AI1594" s="18">
        <v>2.1540530499999998E-2</v>
      </c>
      <c r="AJ1594" t="s">
        <v>9053</v>
      </c>
      <c r="AK1594" t="s">
        <v>134</v>
      </c>
      <c r="AL1594" t="s">
        <v>9054</v>
      </c>
      <c r="AM1594" t="s">
        <v>9053</v>
      </c>
      <c r="AN1594" t="s">
        <v>134</v>
      </c>
      <c r="AO1594" t="s">
        <v>9054</v>
      </c>
      <c r="AP1594" s="18">
        <v>2.1540530499999998E-2</v>
      </c>
      <c r="AQ1594" t="e">
        <v>#N/A</v>
      </c>
      <c r="AR1594" t="b">
        <f>ISNUMBER(SEARCH('Consulta Por Puntos Baloto'!$E$5,B1594,1))</f>
        <v>0</v>
      </c>
      <c r="AS1594">
        <f t="shared" si="48"/>
        <v>35</v>
      </c>
      <c r="AT1594" t="str">
        <f t="shared" si="49"/>
        <v>Punto red</v>
      </c>
    </row>
    <row r="1595" spans="1:46">
      <c r="A1595" t="s">
        <v>9055</v>
      </c>
      <c r="B1595" t="s">
        <v>9056</v>
      </c>
      <c r="C1595" s="18">
        <v>5.7513341420000001</v>
      </c>
      <c r="D1595" t="s">
        <v>127</v>
      </c>
      <c r="E1595" t="s">
        <v>128</v>
      </c>
      <c r="F1595" t="s">
        <v>129</v>
      </c>
      <c r="G1595" s="18">
        <v>2.3141459580000001</v>
      </c>
      <c r="H1595" t="s">
        <v>64</v>
      </c>
      <c r="I1595" t="s">
        <v>130</v>
      </c>
      <c r="J1595" t="s">
        <v>1041</v>
      </c>
      <c r="K1595" s="18">
        <v>4.8700112872999997</v>
      </c>
      <c r="L1595" t="s">
        <v>64</v>
      </c>
      <c r="M1595" t="s">
        <v>130</v>
      </c>
      <c r="N1595" t="s">
        <v>512</v>
      </c>
      <c r="O1595" s="18">
        <v>5.1936212058000004</v>
      </c>
      <c r="P1595" t="s">
        <v>133</v>
      </c>
      <c r="Q1595" t="s">
        <v>134</v>
      </c>
      <c r="R1595" t="s">
        <v>135</v>
      </c>
      <c r="S1595" s="18">
        <v>5.0406804444000004</v>
      </c>
      <c r="T1595" t="s">
        <v>371</v>
      </c>
      <c r="U1595" t="s">
        <v>130</v>
      </c>
      <c r="V1595" t="s">
        <v>372</v>
      </c>
      <c r="W1595" s="18">
        <v>3.4058813793999998</v>
      </c>
      <c r="X1595" t="s">
        <v>64</v>
      </c>
      <c r="Y1595" t="s">
        <v>130</v>
      </c>
      <c r="Z1595" t="s">
        <v>373</v>
      </c>
      <c r="AA1595" s="18">
        <v>4.450856001</v>
      </c>
      <c r="AB1595" s="19" t="s">
        <v>963</v>
      </c>
      <c r="AC1595" t="s">
        <v>128</v>
      </c>
      <c r="AD1595" t="s">
        <v>964</v>
      </c>
      <c r="AE1595" s="18">
        <v>0.19963967599999999</v>
      </c>
      <c r="AF1595" t="s">
        <v>9057</v>
      </c>
      <c r="AG1595" t="s">
        <v>143</v>
      </c>
      <c r="AH1595" t="s">
        <v>9058</v>
      </c>
      <c r="AI1595" s="18">
        <v>0.27200452889999999</v>
      </c>
      <c r="AJ1595" t="s">
        <v>9059</v>
      </c>
      <c r="AK1595" t="s">
        <v>134</v>
      </c>
      <c r="AL1595" t="s">
        <v>9060</v>
      </c>
      <c r="AM1595" t="s">
        <v>9057</v>
      </c>
      <c r="AN1595" t="s">
        <v>143</v>
      </c>
      <c r="AO1595" t="s">
        <v>9058</v>
      </c>
      <c r="AP1595" s="18">
        <v>0.19963967599999999</v>
      </c>
      <c r="AQ1595" t="e">
        <v>#N/A</v>
      </c>
      <c r="AR1595" t="b">
        <f>ISNUMBER(SEARCH('Consulta Por Puntos Baloto'!$E$5,B1595,1))</f>
        <v>0</v>
      </c>
      <c r="AS1595">
        <f t="shared" si="48"/>
        <v>31</v>
      </c>
      <c r="AT1595" t="str">
        <f t="shared" si="49"/>
        <v>Punto pago</v>
      </c>
    </row>
    <row r="1596" spans="1:46">
      <c r="A1596" t="s">
        <v>9061</v>
      </c>
      <c r="B1596" t="s">
        <v>9062</v>
      </c>
      <c r="C1596" s="18">
        <v>0.80587353829999997</v>
      </c>
      <c r="D1596" t="s">
        <v>127</v>
      </c>
      <c r="E1596" t="s">
        <v>128</v>
      </c>
      <c r="F1596" t="s">
        <v>129</v>
      </c>
      <c r="G1596" s="18">
        <v>0.50103946600000004</v>
      </c>
      <c r="H1596" t="s">
        <v>423</v>
      </c>
      <c r="I1596" t="s">
        <v>130</v>
      </c>
      <c r="J1596" t="s">
        <v>424</v>
      </c>
      <c r="K1596" s="18">
        <v>1.6795988311000001</v>
      </c>
      <c r="L1596" t="s">
        <v>64</v>
      </c>
      <c r="M1596" t="s">
        <v>130</v>
      </c>
      <c r="N1596" t="s">
        <v>370</v>
      </c>
      <c r="O1596" s="18">
        <v>1.3065248661</v>
      </c>
      <c r="P1596" t="s">
        <v>133</v>
      </c>
      <c r="Q1596" t="s">
        <v>134</v>
      </c>
      <c r="R1596" t="s">
        <v>135</v>
      </c>
      <c r="S1596" s="18">
        <v>4.2951975402000002</v>
      </c>
      <c r="T1596" t="s">
        <v>371</v>
      </c>
      <c r="U1596" t="s">
        <v>130</v>
      </c>
      <c r="V1596" t="s">
        <v>372</v>
      </c>
      <c r="W1596" s="18">
        <v>3.4881270539</v>
      </c>
      <c r="X1596" t="s">
        <v>138</v>
      </c>
      <c r="Y1596" t="s">
        <v>130</v>
      </c>
      <c r="Z1596" t="s">
        <v>139</v>
      </c>
      <c r="AA1596" s="18">
        <v>0.6077993988</v>
      </c>
      <c r="AB1596" t="s">
        <v>140</v>
      </c>
      <c r="AC1596" t="s">
        <v>128</v>
      </c>
      <c r="AD1596" t="s">
        <v>141</v>
      </c>
      <c r="AE1596" s="18">
        <v>0.33447383279999998</v>
      </c>
      <c r="AF1596" t="s">
        <v>3085</v>
      </c>
      <c r="AG1596" t="s">
        <v>143</v>
      </c>
      <c r="AH1596" t="s">
        <v>3086</v>
      </c>
      <c r="AI1596" s="18">
        <v>0.33447383279999998</v>
      </c>
      <c r="AJ1596" t="s">
        <v>1106</v>
      </c>
      <c r="AK1596" t="s">
        <v>134</v>
      </c>
      <c r="AL1596" t="s">
        <v>3087</v>
      </c>
      <c r="AM1596" t="s">
        <v>3085</v>
      </c>
      <c r="AN1596" t="s">
        <v>143</v>
      </c>
      <c r="AO1596" t="s">
        <v>3086</v>
      </c>
      <c r="AP1596" s="18">
        <v>0.33447383279999998</v>
      </c>
      <c r="AQ1596" t="s">
        <v>123</v>
      </c>
      <c r="AR1596" t="b">
        <f>ISNUMBER(SEARCH('Consulta Por Puntos Baloto'!$E$5,B1596,1))</f>
        <v>0</v>
      </c>
      <c r="AS1596">
        <f t="shared" si="48"/>
        <v>31</v>
      </c>
      <c r="AT1596" t="str">
        <f t="shared" si="49"/>
        <v>Punto pago</v>
      </c>
    </row>
    <row r="1597" spans="1:46">
      <c r="A1597" t="s">
        <v>9061</v>
      </c>
      <c r="B1597" t="s">
        <v>9062</v>
      </c>
      <c r="C1597" s="18">
        <v>0.80587353829999997</v>
      </c>
      <c r="D1597" t="s">
        <v>127</v>
      </c>
      <c r="E1597" t="s">
        <v>128</v>
      </c>
      <c r="F1597" t="s">
        <v>129</v>
      </c>
      <c r="G1597" s="18">
        <v>0.50103946600000004</v>
      </c>
      <c r="H1597" t="s">
        <v>423</v>
      </c>
      <c r="I1597" t="s">
        <v>130</v>
      </c>
      <c r="J1597" t="s">
        <v>424</v>
      </c>
      <c r="K1597" s="18">
        <v>1.6795988311000001</v>
      </c>
      <c r="L1597" t="s">
        <v>64</v>
      </c>
      <c r="M1597" t="s">
        <v>130</v>
      </c>
      <c r="N1597" t="s">
        <v>370</v>
      </c>
      <c r="O1597" s="18">
        <v>1.3065248661</v>
      </c>
      <c r="P1597" t="s">
        <v>133</v>
      </c>
      <c r="Q1597" t="s">
        <v>134</v>
      </c>
      <c r="R1597" t="s">
        <v>135</v>
      </c>
      <c r="S1597" s="18">
        <v>4.2951975402000002</v>
      </c>
      <c r="T1597" t="s">
        <v>371</v>
      </c>
      <c r="U1597" t="s">
        <v>130</v>
      </c>
      <c r="V1597" t="s">
        <v>372</v>
      </c>
      <c r="W1597" s="18">
        <v>3.4881270539</v>
      </c>
      <c r="X1597" t="s">
        <v>138</v>
      </c>
      <c r="Y1597" t="s">
        <v>130</v>
      </c>
      <c r="Z1597" t="s">
        <v>139</v>
      </c>
      <c r="AA1597" s="18">
        <v>0.6077993988</v>
      </c>
      <c r="AB1597" t="s">
        <v>140</v>
      </c>
      <c r="AC1597" t="s">
        <v>128</v>
      </c>
      <c r="AD1597" t="s">
        <v>141</v>
      </c>
      <c r="AE1597" s="18">
        <v>0.33447383279999998</v>
      </c>
      <c r="AF1597" t="s">
        <v>3085</v>
      </c>
      <c r="AG1597" t="s">
        <v>143</v>
      </c>
      <c r="AH1597" t="s">
        <v>3086</v>
      </c>
      <c r="AI1597" s="18">
        <v>0.33447383279999998</v>
      </c>
      <c r="AJ1597" t="s">
        <v>1106</v>
      </c>
      <c r="AK1597" t="s">
        <v>134</v>
      </c>
      <c r="AL1597" t="s">
        <v>3087</v>
      </c>
      <c r="AM1597" t="s">
        <v>1106</v>
      </c>
      <c r="AN1597" t="s">
        <v>134</v>
      </c>
      <c r="AO1597" t="s">
        <v>3087</v>
      </c>
      <c r="AP1597" s="18">
        <v>0.33447383279999998</v>
      </c>
      <c r="AQ1597" t="s">
        <v>123</v>
      </c>
      <c r="AR1597" t="b">
        <f>ISNUMBER(SEARCH('Consulta Por Puntos Baloto'!$E$5,B1597,1))</f>
        <v>0</v>
      </c>
      <c r="AS1597">
        <f t="shared" si="48"/>
        <v>31</v>
      </c>
      <c r="AT1597" t="str">
        <f t="shared" si="49"/>
        <v>Punto pago</v>
      </c>
    </row>
    <row r="1598" spans="1:46">
      <c r="A1598" t="s">
        <v>9063</v>
      </c>
      <c r="B1598" t="s">
        <v>9064</v>
      </c>
      <c r="C1598" s="18">
        <v>2.6565783070000002</v>
      </c>
      <c r="D1598" t="s">
        <v>5102</v>
      </c>
      <c r="E1598" t="s">
        <v>220</v>
      </c>
      <c r="F1598" t="s">
        <v>5103</v>
      </c>
      <c r="G1598" s="18">
        <v>1.0264472790000001</v>
      </c>
      <c r="H1598" t="s">
        <v>7193</v>
      </c>
      <c r="I1598" t="s">
        <v>223</v>
      </c>
      <c r="J1598" t="s">
        <v>7194</v>
      </c>
      <c r="K1598" s="18">
        <v>2.0726881697000001</v>
      </c>
      <c r="L1598" t="s">
        <v>64</v>
      </c>
      <c r="M1598" t="s">
        <v>223</v>
      </c>
      <c r="N1598" t="s">
        <v>5004</v>
      </c>
      <c r="O1598" s="18">
        <v>3.1049896658999998</v>
      </c>
      <c r="P1598" t="s">
        <v>5106</v>
      </c>
      <c r="Q1598" t="s">
        <v>220</v>
      </c>
      <c r="R1598" t="s">
        <v>5107</v>
      </c>
      <c r="S1598" s="18">
        <v>8.3175273933000007</v>
      </c>
      <c r="T1598" t="s">
        <v>227</v>
      </c>
      <c r="U1598" t="s">
        <v>228</v>
      </c>
      <c r="V1598" t="s">
        <v>229</v>
      </c>
      <c r="W1598" s="18">
        <v>4.8153205846000002</v>
      </c>
      <c r="X1598" t="s">
        <v>222</v>
      </c>
      <c r="Y1598" t="s">
        <v>223</v>
      </c>
      <c r="Z1598" t="s">
        <v>224</v>
      </c>
      <c r="AA1598" s="18">
        <v>1.0264472790000001</v>
      </c>
      <c r="AB1598" t="s">
        <v>5188</v>
      </c>
      <c r="AC1598" t="s">
        <v>220</v>
      </c>
      <c r="AD1598" t="s">
        <v>5189</v>
      </c>
      <c r="AE1598" s="18">
        <v>2.29049489E-2</v>
      </c>
      <c r="AF1598" t="s">
        <v>9065</v>
      </c>
      <c r="AG1598" t="s">
        <v>220</v>
      </c>
      <c r="AH1598" t="s">
        <v>9066</v>
      </c>
      <c r="AI1598" s="18">
        <v>1.2243597408</v>
      </c>
      <c r="AJ1598" t="s">
        <v>7197</v>
      </c>
      <c r="AK1598" t="s">
        <v>220</v>
      </c>
      <c r="AL1598" t="s">
        <v>7198</v>
      </c>
      <c r="AM1598" t="s">
        <v>9065</v>
      </c>
      <c r="AN1598" t="s">
        <v>220</v>
      </c>
      <c r="AO1598" t="s">
        <v>9066</v>
      </c>
      <c r="AP1598" s="18">
        <v>2.29049489E-2</v>
      </c>
      <c r="AQ1598" t="s">
        <v>123</v>
      </c>
      <c r="AR1598" t="b">
        <f>ISNUMBER(SEARCH('Consulta Por Puntos Baloto'!$E$5,B1598,1))</f>
        <v>0</v>
      </c>
      <c r="AS1598">
        <f t="shared" si="48"/>
        <v>31</v>
      </c>
      <c r="AT1598" t="str">
        <f t="shared" si="49"/>
        <v>Punto pago</v>
      </c>
    </row>
    <row r="1599" spans="1:46">
      <c r="A1599" t="s">
        <v>9067</v>
      </c>
      <c r="B1599" t="s">
        <v>9068</v>
      </c>
      <c r="C1599" s="18">
        <v>0.12946646110000001</v>
      </c>
      <c r="D1599" t="s">
        <v>7201</v>
      </c>
      <c r="E1599" t="s">
        <v>7202</v>
      </c>
      <c r="F1599" t="s">
        <v>7203</v>
      </c>
      <c r="G1599" s="18">
        <v>148.73097603190001</v>
      </c>
      <c r="H1599" t="s">
        <v>64</v>
      </c>
      <c r="I1599" t="s">
        <v>3993</v>
      </c>
      <c r="J1599" t="s">
        <v>3995</v>
      </c>
      <c r="K1599" s="18">
        <v>148.73097603190001</v>
      </c>
      <c r="L1599" t="s">
        <v>64</v>
      </c>
      <c r="M1599" t="s">
        <v>3993</v>
      </c>
      <c r="N1599" t="s">
        <v>3995</v>
      </c>
      <c r="O1599" s="18">
        <v>74.879364528400004</v>
      </c>
      <c r="P1599" t="s">
        <v>5694</v>
      </c>
      <c r="Q1599" t="s">
        <v>5695</v>
      </c>
      <c r="R1599" t="s">
        <v>5696</v>
      </c>
      <c r="S1599" s="18">
        <v>480.16989107770002</v>
      </c>
      <c r="T1599" t="s">
        <v>85</v>
      </c>
      <c r="U1599" t="s">
        <v>86</v>
      </c>
      <c r="V1599" t="s">
        <v>87</v>
      </c>
      <c r="W1599" s="18">
        <v>214.43495228419999</v>
      </c>
      <c r="X1599" t="s">
        <v>64</v>
      </c>
      <c r="Y1599" t="s">
        <v>3998</v>
      </c>
      <c r="Z1599" t="s">
        <v>3999</v>
      </c>
      <c r="AA1599" s="18">
        <v>148.8221106172</v>
      </c>
      <c r="AB1599" t="s">
        <v>4000</v>
      </c>
      <c r="AC1599" t="s">
        <v>3991</v>
      </c>
      <c r="AD1599" t="s">
        <v>4001</v>
      </c>
      <c r="AE1599" s="18">
        <v>6.6754170000000003E-4</v>
      </c>
      <c r="AF1599" t="s">
        <v>9069</v>
      </c>
      <c r="AG1599" t="s">
        <v>7202</v>
      </c>
      <c r="AH1599" t="s">
        <v>9070</v>
      </c>
      <c r="AI1599" s="18">
        <v>5.5561101999999996E-3</v>
      </c>
      <c r="AJ1599" t="s">
        <v>8545</v>
      </c>
      <c r="AK1599" t="s">
        <v>7202</v>
      </c>
      <c r="AL1599" t="s">
        <v>8546</v>
      </c>
      <c r="AM1599" t="s">
        <v>9069</v>
      </c>
      <c r="AN1599" t="s">
        <v>7202</v>
      </c>
      <c r="AO1599" t="s">
        <v>9070</v>
      </c>
      <c r="AP1599" s="18">
        <v>6.6754170000000003E-4</v>
      </c>
      <c r="AQ1599" t="s">
        <v>123</v>
      </c>
      <c r="AR1599" t="b">
        <f>ISNUMBER(SEARCH('Consulta Por Puntos Baloto'!$E$5,B1599,1))</f>
        <v>0</v>
      </c>
      <c r="AS1599">
        <f t="shared" si="48"/>
        <v>31</v>
      </c>
      <c r="AT1599" t="str">
        <f t="shared" si="49"/>
        <v>Punto pago</v>
      </c>
    </row>
    <row r="1600" spans="1:46">
      <c r="A1600" t="s">
        <v>9071</v>
      </c>
      <c r="B1600" t="s">
        <v>9072</v>
      </c>
      <c r="C1600" s="18">
        <v>2.3704281659999999</v>
      </c>
      <c r="D1600" t="s">
        <v>7736</v>
      </c>
      <c r="E1600" t="s">
        <v>4964</v>
      </c>
      <c r="F1600" t="s">
        <v>7737</v>
      </c>
      <c r="G1600" s="18">
        <v>73.771130347300002</v>
      </c>
      <c r="H1600" t="s">
        <v>64</v>
      </c>
      <c r="I1600" t="s">
        <v>4514</v>
      </c>
      <c r="J1600" t="s">
        <v>4515</v>
      </c>
      <c r="K1600" s="18">
        <v>73.771130347300002</v>
      </c>
      <c r="L1600" t="s">
        <v>64</v>
      </c>
      <c r="M1600" t="s">
        <v>4514</v>
      </c>
      <c r="N1600" t="s">
        <v>4515</v>
      </c>
      <c r="O1600" s="18">
        <v>1.6386173688000001</v>
      </c>
      <c r="P1600" t="s">
        <v>4963</v>
      </c>
      <c r="Q1600" t="s">
        <v>4964</v>
      </c>
      <c r="R1600" t="s">
        <v>4965</v>
      </c>
      <c r="S1600" s="18">
        <v>195.11835044200001</v>
      </c>
      <c r="T1600" t="s">
        <v>311</v>
      </c>
      <c r="U1600" t="s">
        <v>130</v>
      </c>
      <c r="V1600" t="s">
        <v>312</v>
      </c>
      <c r="W1600" s="18">
        <v>1.6287892981000001</v>
      </c>
      <c r="X1600" t="s">
        <v>64</v>
      </c>
      <c r="Y1600" t="s">
        <v>4519</v>
      </c>
      <c r="Z1600" t="s">
        <v>4520</v>
      </c>
      <c r="AA1600" s="18">
        <v>110.98375342830001</v>
      </c>
      <c r="AB1600" t="s">
        <v>300</v>
      </c>
      <c r="AC1600" t="s">
        <v>301</v>
      </c>
      <c r="AD1600" t="s">
        <v>302</v>
      </c>
      <c r="AE1600" s="18">
        <v>1.8790823348000001</v>
      </c>
      <c r="AF1600" t="s">
        <v>7738</v>
      </c>
      <c r="AG1600" t="s">
        <v>4964</v>
      </c>
      <c r="AH1600" t="s">
        <v>7739</v>
      </c>
      <c r="AI1600" s="18">
        <v>8.3921004199999996E-2</v>
      </c>
      <c r="AJ1600" t="s">
        <v>9073</v>
      </c>
      <c r="AK1600" t="s">
        <v>4964</v>
      </c>
      <c r="AL1600" t="s">
        <v>9074</v>
      </c>
      <c r="AM1600" t="s">
        <v>9073</v>
      </c>
      <c r="AN1600" t="s">
        <v>4964</v>
      </c>
      <c r="AO1600" t="s">
        <v>9074</v>
      </c>
      <c r="AP1600" s="18">
        <v>8.3921004199999996E-2</v>
      </c>
      <c r="AQ1600" t="s">
        <v>123</v>
      </c>
      <c r="AR1600" t="b">
        <f>ISNUMBER(SEARCH('Consulta Por Puntos Baloto'!$E$5,B1600,1))</f>
        <v>0</v>
      </c>
      <c r="AS1600">
        <f t="shared" si="48"/>
        <v>35</v>
      </c>
      <c r="AT1600" t="str">
        <f t="shared" si="49"/>
        <v>Punto red</v>
      </c>
    </row>
    <row r="1601" spans="1:46">
      <c r="A1601" t="s">
        <v>9075</v>
      </c>
      <c r="B1601" t="s">
        <v>9076</v>
      </c>
      <c r="C1601" s="18">
        <v>0.1151810038</v>
      </c>
      <c r="D1601" t="s">
        <v>291</v>
      </c>
      <c r="E1601" t="s">
        <v>292</v>
      </c>
      <c r="F1601" t="s">
        <v>293</v>
      </c>
      <c r="G1601" s="18">
        <v>51.278544863599997</v>
      </c>
      <c r="H1601" t="s">
        <v>300</v>
      </c>
      <c r="I1601" t="s">
        <v>294</v>
      </c>
      <c r="J1601" t="s">
        <v>4489</v>
      </c>
      <c r="K1601" s="18">
        <v>52.583526324799998</v>
      </c>
      <c r="L1601" t="s">
        <v>64</v>
      </c>
      <c r="M1601" t="s">
        <v>294</v>
      </c>
      <c r="N1601" t="s">
        <v>295</v>
      </c>
      <c r="O1601" s="18">
        <v>90.505836203900003</v>
      </c>
      <c r="P1601" t="s">
        <v>296</v>
      </c>
      <c r="Q1601" t="s">
        <v>297</v>
      </c>
      <c r="R1601" t="s">
        <v>298</v>
      </c>
      <c r="S1601" s="18">
        <v>97.427099530700005</v>
      </c>
      <c r="T1601" t="s">
        <v>311</v>
      </c>
      <c r="U1601" t="s">
        <v>130</v>
      </c>
      <c r="V1601" t="s">
        <v>312</v>
      </c>
      <c r="W1601" s="18">
        <v>80.463580305600004</v>
      </c>
      <c r="X1601" t="s">
        <v>64</v>
      </c>
      <c r="Y1601" t="s">
        <v>313</v>
      </c>
      <c r="Z1601" t="s">
        <v>314</v>
      </c>
      <c r="AA1601" s="18">
        <v>51.279299660200003</v>
      </c>
      <c r="AB1601" t="s">
        <v>300</v>
      </c>
      <c r="AC1601" t="s">
        <v>301</v>
      </c>
      <c r="AD1601" t="s">
        <v>302</v>
      </c>
      <c r="AE1601" s="18">
        <v>0.1312700688</v>
      </c>
      <c r="AF1601" t="s">
        <v>4885</v>
      </c>
      <c r="AG1601" t="s">
        <v>4886</v>
      </c>
      <c r="AH1601" t="s">
        <v>4887</v>
      </c>
      <c r="AI1601" s="18">
        <v>5.2675823000000004E-3</v>
      </c>
      <c r="AJ1601" t="s">
        <v>9077</v>
      </c>
      <c r="AK1601" t="s">
        <v>292</v>
      </c>
      <c r="AL1601" t="s">
        <v>9078</v>
      </c>
      <c r="AM1601" t="s">
        <v>9077</v>
      </c>
      <c r="AN1601" t="s">
        <v>292</v>
      </c>
      <c r="AO1601" t="s">
        <v>9078</v>
      </c>
      <c r="AP1601" s="18">
        <v>5.2675823000000004E-3</v>
      </c>
      <c r="AQ1601" t="s">
        <v>123</v>
      </c>
      <c r="AR1601" t="b">
        <f>ISNUMBER(SEARCH('Consulta Por Puntos Baloto'!$E$5,B1601,1))</f>
        <v>0</v>
      </c>
      <c r="AS1601">
        <f t="shared" si="48"/>
        <v>35</v>
      </c>
      <c r="AT1601" t="str">
        <f t="shared" si="49"/>
        <v>Punto red</v>
      </c>
    </row>
    <row r="1602" spans="1:46">
      <c r="A1602" t="s">
        <v>9079</v>
      </c>
      <c r="B1602" t="s">
        <v>9080</v>
      </c>
      <c r="C1602" s="18">
        <v>23.157154531700002</v>
      </c>
      <c r="D1602" t="s">
        <v>3382</v>
      </c>
      <c r="E1602" t="s">
        <v>3383</v>
      </c>
      <c r="F1602" t="s">
        <v>3384</v>
      </c>
      <c r="G1602" s="18">
        <v>36.659431179899997</v>
      </c>
      <c r="H1602" t="s">
        <v>64</v>
      </c>
      <c r="I1602" t="s">
        <v>2638</v>
      </c>
      <c r="J1602" t="s">
        <v>2639</v>
      </c>
      <c r="K1602" s="18">
        <v>36.659431179899997</v>
      </c>
      <c r="L1602" t="s">
        <v>64</v>
      </c>
      <c r="M1602" t="s">
        <v>2638</v>
      </c>
      <c r="N1602" t="s">
        <v>2639</v>
      </c>
      <c r="O1602" s="18">
        <v>59.8374329257</v>
      </c>
      <c r="P1602" t="s">
        <v>2588</v>
      </c>
      <c r="Q1602" t="s">
        <v>134</v>
      </c>
      <c r="R1602" t="s">
        <v>2589</v>
      </c>
      <c r="S1602" s="18">
        <v>58.222025492900002</v>
      </c>
      <c r="T1602" t="s">
        <v>311</v>
      </c>
      <c r="U1602" t="s">
        <v>130</v>
      </c>
      <c r="V1602" t="s">
        <v>312</v>
      </c>
      <c r="W1602" s="18">
        <v>45.547337951800003</v>
      </c>
      <c r="X1602" t="s">
        <v>64</v>
      </c>
      <c r="Y1602" t="s">
        <v>313</v>
      </c>
      <c r="Z1602" t="s">
        <v>314</v>
      </c>
      <c r="AA1602" s="18">
        <v>51.9977228662</v>
      </c>
      <c r="AB1602" s="19" t="s">
        <v>2641</v>
      </c>
      <c r="AC1602" t="s">
        <v>1501</v>
      </c>
      <c r="AD1602" t="s">
        <v>2642</v>
      </c>
      <c r="AE1602" s="18">
        <v>0.1126240546</v>
      </c>
      <c r="AF1602" t="s">
        <v>3512</v>
      </c>
      <c r="AG1602" t="s">
        <v>3508</v>
      </c>
      <c r="AH1602" t="s">
        <v>3513</v>
      </c>
      <c r="AI1602" s="18">
        <v>6.0985848E-3</v>
      </c>
      <c r="AJ1602" t="s">
        <v>3514</v>
      </c>
      <c r="AK1602" t="s">
        <v>3508</v>
      </c>
      <c r="AL1602" t="s">
        <v>3515</v>
      </c>
      <c r="AM1602" t="s">
        <v>3514</v>
      </c>
      <c r="AN1602" t="s">
        <v>3508</v>
      </c>
      <c r="AO1602" t="s">
        <v>3515</v>
      </c>
      <c r="AP1602" s="18">
        <v>6.0985848E-3</v>
      </c>
      <c r="AQ1602" t="e">
        <v>#N/A</v>
      </c>
      <c r="AR1602" t="b">
        <f>ISNUMBER(SEARCH('Consulta Por Puntos Baloto'!$E$5,B1602,1))</f>
        <v>0</v>
      </c>
      <c r="AS1602">
        <f t="shared" si="48"/>
        <v>35</v>
      </c>
      <c r="AT1602" t="str">
        <f t="shared" si="49"/>
        <v>Punto red</v>
      </c>
    </row>
    <row r="1603" spans="1:46">
      <c r="A1603" t="s">
        <v>9081</v>
      </c>
      <c r="B1603" t="s">
        <v>9082</v>
      </c>
      <c r="C1603" s="18">
        <v>50.574348534899997</v>
      </c>
      <c r="D1603" t="s">
        <v>3382</v>
      </c>
      <c r="E1603" t="s">
        <v>3383</v>
      </c>
      <c r="F1603" t="s">
        <v>3384</v>
      </c>
      <c r="G1603" s="18">
        <v>57.857097423299997</v>
      </c>
      <c r="H1603" t="s">
        <v>64</v>
      </c>
      <c r="I1603" t="s">
        <v>2638</v>
      </c>
      <c r="J1603" t="s">
        <v>2639</v>
      </c>
      <c r="K1603" s="18">
        <v>57.857097423299997</v>
      </c>
      <c r="L1603" t="s">
        <v>64</v>
      </c>
      <c r="M1603" t="s">
        <v>2638</v>
      </c>
      <c r="N1603" t="s">
        <v>2639</v>
      </c>
      <c r="O1603" s="18">
        <v>70.142578966800002</v>
      </c>
      <c r="P1603" t="s">
        <v>3479</v>
      </c>
      <c r="Q1603" t="s">
        <v>134</v>
      </c>
      <c r="R1603" t="s">
        <v>3480</v>
      </c>
      <c r="S1603" s="18">
        <v>69.170284913200007</v>
      </c>
      <c r="T1603" t="s">
        <v>311</v>
      </c>
      <c r="U1603" t="s">
        <v>130</v>
      </c>
      <c r="V1603" t="s">
        <v>312</v>
      </c>
      <c r="W1603" s="18">
        <v>62.330639043799998</v>
      </c>
      <c r="X1603" t="s">
        <v>64</v>
      </c>
      <c r="Y1603" t="s">
        <v>313</v>
      </c>
      <c r="Z1603" t="s">
        <v>314</v>
      </c>
      <c r="AA1603" s="18">
        <v>59.109789555799999</v>
      </c>
      <c r="AB1603" t="s">
        <v>300</v>
      </c>
      <c r="AC1603" t="s">
        <v>301</v>
      </c>
      <c r="AD1603" t="s">
        <v>302</v>
      </c>
      <c r="AE1603" s="18">
        <v>10.2141521265</v>
      </c>
      <c r="AF1603" t="s">
        <v>3440</v>
      </c>
      <c r="AG1603" t="s">
        <v>3441</v>
      </c>
      <c r="AH1603" t="s">
        <v>3442</v>
      </c>
      <c r="AI1603" s="18">
        <v>5.8734267E-3</v>
      </c>
      <c r="AJ1603" t="s">
        <v>9083</v>
      </c>
      <c r="AK1603" t="s">
        <v>9084</v>
      </c>
      <c r="AL1603" t="s">
        <v>9085</v>
      </c>
      <c r="AM1603" t="s">
        <v>9083</v>
      </c>
      <c r="AN1603" t="s">
        <v>9084</v>
      </c>
      <c r="AO1603" t="s">
        <v>9085</v>
      </c>
      <c r="AP1603" s="18">
        <v>5.8734267E-3</v>
      </c>
      <c r="AQ1603" t="s">
        <v>123</v>
      </c>
      <c r="AR1603" t="b">
        <f>ISNUMBER(SEARCH('Consulta Por Puntos Baloto'!$E$5,B1603,1))</f>
        <v>0</v>
      </c>
      <c r="AS1603">
        <f t="shared" ref="AS1603:AS1666" si="50">MATCH(AP1603,A1603:AL1603,0)</f>
        <v>35</v>
      </c>
      <c r="AT1603" t="str">
        <f t="shared" ref="AT1603:AT1666" si="51">+VLOOKUP(AS1603,$AW$2:$AX$10,2,0)</f>
        <v>Punto red</v>
      </c>
    </row>
    <row r="1604" spans="1:46">
      <c r="A1604" t="s">
        <v>9086</v>
      </c>
      <c r="B1604" t="s">
        <v>9087</v>
      </c>
      <c r="C1604" s="18">
        <v>75.902728673200002</v>
      </c>
      <c r="D1604" t="s">
        <v>1689</v>
      </c>
      <c r="E1604" t="s">
        <v>1690</v>
      </c>
      <c r="F1604" t="s">
        <v>1691</v>
      </c>
      <c r="G1604" s="18">
        <v>73.930988891799998</v>
      </c>
      <c r="H1604" t="s">
        <v>64</v>
      </c>
      <c r="I1604" t="s">
        <v>114</v>
      </c>
      <c r="J1604" t="s">
        <v>3347</v>
      </c>
      <c r="K1604" s="18">
        <v>136.03432290309999</v>
      </c>
      <c r="L1604" t="s">
        <v>64</v>
      </c>
      <c r="M1604" t="s">
        <v>130</v>
      </c>
      <c r="N1604" t="s">
        <v>132</v>
      </c>
      <c r="O1604" s="18">
        <v>135.594963337</v>
      </c>
      <c r="P1604" t="s">
        <v>453</v>
      </c>
      <c r="Q1604" t="s">
        <v>134</v>
      </c>
      <c r="R1604" t="s">
        <v>454</v>
      </c>
      <c r="S1604" s="18">
        <v>136.1847393802</v>
      </c>
      <c r="T1604" t="s">
        <v>136</v>
      </c>
      <c r="U1604" t="s">
        <v>130</v>
      </c>
      <c r="V1604" t="s">
        <v>137</v>
      </c>
      <c r="W1604" s="18">
        <v>74.998802635700002</v>
      </c>
      <c r="X1604" t="s">
        <v>3348</v>
      </c>
      <c r="Y1604" t="s">
        <v>114</v>
      </c>
      <c r="Z1604" t="s">
        <v>3349</v>
      </c>
      <c r="AA1604" s="18">
        <v>74.995631520499998</v>
      </c>
      <c r="AB1604" s="19" t="s">
        <v>3348</v>
      </c>
      <c r="AC1604" t="s">
        <v>1690</v>
      </c>
      <c r="AD1604" s="19" t="s">
        <v>5358</v>
      </c>
      <c r="AE1604" s="18">
        <v>6.1479641999999998E-3</v>
      </c>
      <c r="AF1604" t="s">
        <v>9088</v>
      </c>
      <c r="AG1604" t="s">
        <v>8326</v>
      </c>
      <c r="AH1604" t="s">
        <v>9089</v>
      </c>
      <c r="AI1604" s="18">
        <v>3.5134976200000001E-2</v>
      </c>
      <c r="AJ1604" t="s">
        <v>8328</v>
      </c>
      <c r="AK1604" t="s">
        <v>8329</v>
      </c>
      <c r="AL1604" t="s">
        <v>8330</v>
      </c>
      <c r="AM1604" t="s">
        <v>9088</v>
      </c>
      <c r="AN1604" t="s">
        <v>8326</v>
      </c>
      <c r="AO1604" t="s">
        <v>9089</v>
      </c>
      <c r="AP1604" s="18">
        <v>6.1479641999999998E-3</v>
      </c>
      <c r="AQ1604" t="s">
        <v>123</v>
      </c>
      <c r="AR1604" t="b">
        <f>ISNUMBER(SEARCH('Consulta Por Puntos Baloto'!$E$5,B1604,1))</f>
        <v>0</v>
      </c>
      <c r="AS1604">
        <f t="shared" si="50"/>
        <v>31</v>
      </c>
      <c r="AT1604" t="str">
        <f t="shared" si="51"/>
        <v>Punto pago</v>
      </c>
    </row>
    <row r="1605" spans="1:46">
      <c r="A1605" t="s">
        <v>9090</v>
      </c>
      <c r="B1605" t="s">
        <v>9091</v>
      </c>
      <c r="C1605" s="18">
        <v>3.7663952084000001</v>
      </c>
      <c r="D1605" t="s">
        <v>1689</v>
      </c>
      <c r="E1605" t="s">
        <v>1690</v>
      </c>
      <c r="F1605" t="s">
        <v>1691</v>
      </c>
      <c r="G1605" s="18">
        <v>0.80271386180000004</v>
      </c>
      <c r="H1605" t="s">
        <v>64</v>
      </c>
      <c r="I1605" t="s">
        <v>114</v>
      </c>
      <c r="J1605" t="s">
        <v>3347</v>
      </c>
      <c r="K1605" s="18">
        <v>72.819530146199995</v>
      </c>
      <c r="L1605" t="s">
        <v>64</v>
      </c>
      <c r="M1605" t="s">
        <v>130</v>
      </c>
      <c r="N1605" t="s">
        <v>132</v>
      </c>
      <c r="O1605" s="18">
        <v>72.755770616800007</v>
      </c>
      <c r="P1605" t="s">
        <v>133</v>
      </c>
      <c r="Q1605" t="s">
        <v>134</v>
      </c>
      <c r="R1605" t="s">
        <v>135</v>
      </c>
      <c r="S1605" s="18">
        <v>73.587979141399998</v>
      </c>
      <c r="T1605" t="s">
        <v>136</v>
      </c>
      <c r="U1605" t="s">
        <v>130</v>
      </c>
      <c r="V1605" t="s">
        <v>137</v>
      </c>
      <c r="W1605" s="18">
        <v>1.9137483333</v>
      </c>
      <c r="X1605" t="s">
        <v>3348</v>
      </c>
      <c r="Y1605" t="s">
        <v>114</v>
      </c>
      <c r="Z1605" t="s">
        <v>3349</v>
      </c>
      <c r="AA1605" s="18">
        <v>1.9113668857999999</v>
      </c>
      <c r="AB1605" s="19" t="s">
        <v>3348</v>
      </c>
      <c r="AC1605" t="s">
        <v>1690</v>
      </c>
      <c r="AD1605" s="19" t="s">
        <v>5358</v>
      </c>
      <c r="AE1605" s="18">
        <v>0.13993790840000001</v>
      </c>
      <c r="AF1605" t="s">
        <v>9092</v>
      </c>
      <c r="AG1605" t="s">
        <v>1690</v>
      </c>
      <c r="AH1605" t="s">
        <v>9093</v>
      </c>
      <c r="AI1605" s="18">
        <v>0.17929726779999999</v>
      </c>
      <c r="AJ1605" t="s">
        <v>8115</v>
      </c>
      <c r="AK1605" t="s">
        <v>1690</v>
      </c>
      <c r="AL1605" t="s">
        <v>8116</v>
      </c>
      <c r="AM1605" t="s">
        <v>9092</v>
      </c>
      <c r="AN1605" t="s">
        <v>1690</v>
      </c>
      <c r="AO1605" t="s">
        <v>9093</v>
      </c>
      <c r="AP1605" s="18">
        <v>0.13993790840000001</v>
      </c>
      <c r="AQ1605" t="s">
        <v>123</v>
      </c>
      <c r="AR1605" t="b">
        <f>ISNUMBER(SEARCH('Consulta Por Puntos Baloto'!$E$5,B1605,1))</f>
        <v>0</v>
      </c>
      <c r="AS1605">
        <f t="shared" si="50"/>
        <v>31</v>
      </c>
      <c r="AT1605" t="str">
        <f t="shared" si="51"/>
        <v>Punto pago</v>
      </c>
    </row>
    <row r="1606" spans="1:46">
      <c r="A1606" t="s">
        <v>9094</v>
      </c>
      <c r="B1606" t="s">
        <v>9095</v>
      </c>
      <c r="C1606" s="18">
        <v>3.0435118615999999</v>
      </c>
      <c r="D1606" t="s">
        <v>584</v>
      </c>
      <c r="E1606" t="s">
        <v>128</v>
      </c>
      <c r="F1606" t="s">
        <v>585</v>
      </c>
      <c r="G1606" s="18">
        <v>0.79182062480000004</v>
      </c>
      <c r="H1606" t="s">
        <v>64</v>
      </c>
      <c r="I1606" t="s">
        <v>130</v>
      </c>
      <c r="J1606" t="s">
        <v>629</v>
      </c>
      <c r="K1606" s="18">
        <v>0.79076896539999997</v>
      </c>
      <c r="L1606" t="s">
        <v>64</v>
      </c>
      <c r="M1606" t="s">
        <v>130</v>
      </c>
      <c r="N1606" t="s">
        <v>629</v>
      </c>
      <c r="O1606" s="18">
        <v>5.0029153613000004</v>
      </c>
      <c r="P1606" t="s">
        <v>173</v>
      </c>
      <c r="Q1606" t="s">
        <v>134</v>
      </c>
      <c r="R1606" t="s">
        <v>174</v>
      </c>
      <c r="S1606" s="18">
        <v>2.4747275882999999</v>
      </c>
      <c r="T1606" t="s">
        <v>469</v>
      </c>
      <c r="U1606" t="s">
        <v>130</v>
      </c>
      <c r="V1606" t="s">
        <v>470</v>
      </c>
      <c r="W1606" s="18">
        <v>4.6187314899</v>
      </c>
      <c r="X1606" t="s">
        <v>620</v>
      </c>
      <c r="Y1606" t="s">
        <v>130</v>
      </c>
      <c r="Z1606" t="s">
        <v>621</v>
      </c>
      <c r="AA1606" s="18">
        <v>2.4747275882999999</v>
      </c>
      <c r="AB1606" t="s">
        <v>591</v>
      </c>
      <c r="AC1606" t="s">
        <v>128</v>
      </c>
      <c r="AD1606" t="s">
        <v>592</v>
      </c>
      <c r="AE1606" s="18">
        <v>0.22305886599999999</v>
      </c>
      <c r="AF1606" t="s">
        <v>9096</v>
      </c>
      <c r="AG1606" t="s">
        <v>143</v>
      </c>
      <c r="AH1606" t="s">
        <v>9097</v>
      </c>
      <c r="AI1606" s="18">
        <v>0.53137025250000003</v>
      </c>
      <c r="AJ1606" t="s">
        <v>9098</v>
      </c>
      <c r="AK1606" t="s">
        <v>134</v>
      </c>
      <c r="AL1606" t="s">
        <v>9099</v>
      </c>
      <c r="AM1606" t="s">
        <v>9096</v>
      </c>
      <c r="AN1606" t="s">
        <v>143</v>
      </c>
      <c r="AO1606" t="s">
        <v>9097</v>
      </c>
      <c r="AP1606" s="18">
        <v>0.22305886599999999</v>
      </c>
      <c r="AQ1606" t="e">
        <v>#N/A</v>
      </c>
      <c r="AR1606" t="b">
        <f>ISNUMBER(SEARCH('Consulta Por Puntos Baloto'!$E$5,B1606,1))</f>
        <v>0</v>
      </c>
      <c r="AS1606">
        <f t="shared" si="50"/>
        <v>31</v>
      </c>
      <c r="AT1606" t="str">
        <f t="shared" si="51"/>
        <v>Punto pago</v>
      </c>
    </row>
    <row r="1607" spans="1:46">
      <c r="A1607" t="s">
        <v>9100</v>
      </c>
      <c r="B1607" t="s">
        <v>9101</v>
      </c>
      <c r="C1607" s="18">
        <v>4.4865739477000002</v>
      </c>
      <c r="D1607" t="s">
        <v>541</v>
      </c>
      <c r="E1607" t="s">
        <v>128</v>
      </c>
      <c r="F1607" t="s">
        <v>542</v>
      </c>
      <c r="G1607" s="18">
        <v>0.96458802929999998</v>
      </c>
      <c r="H1607" t="s">
        <v>64</v>
      </c>
      <c r="I1607" t="s">
        <v>130</v>
      </c>
      <c r="J1607" t="s">
        <v>1268</v>
      </c>
      <c r="K1607" s="18">
        <v>1.8199971287000001</v>
      </c>
      <c r="L1607" t="s">
        <v>64</v>
      </c>
      <c r="M1607" t="s">
        <v>130</v>
      </c>
      <c r="N1607" t="s">
        <v>512</v>
      </c>
      <c r="O1607" s="18">
        <v>4.4717175877999997</v>
      </c>
      <c r="P1607" t="s">
        <v>133</v>
      </c>
      <c r="Q1607" t="s">
        <v>134</v>
      </c>
      <c r="R1607" t="s">
        <v>135</v>
      </c>
      <c r="S1607" s="18">
        <v>2.3063267735999999</v>
      </c>
      <c r="T1607" t="s">
        <v>371</v>
      </c>
      <c r="U1607" t="s">
        <v>130</v>
      </c>
      <c r="V1607" t="s">
        <v>372</v>
      </c>
      <c r="W1607" s="18">
        <v>0.9793994211</v>
      </c>
      <c r="X1607" t="s">
        <v>64</v>
      </c>
      <c r="Y1607" t="s">
        <v>130</v>
      </c>
      <c r="Z1607" t="s">
        <v>373</v>
      </c>
      <c r="AA1607" s="18">
        <v>2.125067939</v>
      </c>
      <c r="AB1607" s="19" t="s">
        <v>963</v>
      </c>
      <c r="AC1607" t="s">
        <v>128</v>
      </c>
      <c r="AD1607" t="s">
        <v>964</v>
      </c>
      <c r="AE1607" s="18">
        <v>0.2195817786</v>
      </c>
      <c r="AF1607" t="s">
        <v>1269</v>
      </c>
      <c r="AG1607" t="s">
        <v>143</v>
      </c>
      <c r="AH1607" t="s">
        <v>1270</v>
      </c>
      <c r="AI1607" s="18">
        <v>5.1527715299999999E-2</v>
      </c>
      <c r="AJ1607" t="s">
        <v>9102</v>
      </c>
      <c r="AK1607" t="s">
        <v>134</v>
      </c>
      <c r="AL1607" t="s">
        <v>9103</v>
      </c>
      <c r="AM1607" t="s">
        <v>9102</v>
      </c>
      <c r="AN1607" t="s">
        <v>134</v>
      </c>
      <c r="AO1607" t="s">
        <v>9103</v>
      </c>
      <c r="AP1607" s="18">
        <v>5.1527715299999999E-2</v>
      </c>
      <c r="AQ1607" t="s">
        <v>123</v>
      </c>
      <c r="AR1607" t="b">
        <f>ISNUMBER(SEARCH('Consulta Por Puntos Baloto'!$E$5,B1607,1))</f>
        <v>0</v>
      </c>
      <c r="AS1607">
        <f t="shared" si="50"/>
        <v>35</v>
      </c>
      <c r="AT1607" t="str">
        <f t="shared" si="51"/>
        <v>Punto red</v>
      </c>
    </row>
    <row r="1608" spans="1:46">
      <c r="A1608" t="s">
        <v>9104</v>
      </c>
      <c r="B1608" t="s">
        <v>9105</v>
      </c>
      <c r="C1608" s="18">
        <v>4.4865739477000002</v>
      </c>
      <c r="D1608" t="s">
        <v>541</v>
      </c>
      <c r="E1608" t="s">
        <v>128</v>
      </c>
      <c r="F1608" t="s">
        <v>542</v>
      </c>
      <c r="G1608" s="18">
        <v>0.96458802929999998</v>
      </c>
      <c r="H1608" t="s">
        <v>64</v>
      </c>
      <c r="I1608" t="s">
        <v>130</v>
      </c>
      <c r="J1608" t="s">
        <v>1268</v>
      </c>
      <c r="K1608" s="18">
        <v>1.8199971287000001</v>
      </c>
      <c r="L1608" t="s">
        <v>64</v>
      </c>
      <c r="M1608" t="s">
        <v>130</v>
      </c>
      <c r="N1608" t="s">
        <v>512</v>
      </c>
      <c r="O1608" s="18">
        <v>4.4717175877999997</v>
      </c>
      <c r="P1608" t="s">
        <v>133</v>
      </c>
      <c r="Q1608" t="s">
        <v>134</v>
      </c>
      <c r="R1608" t="s">
        <v>135</v>
      </c>
      <c r="S1608" s="18">
        <v>2.3063267735999999</v>
      </c>
      <c r="T1608" t="s">
        <v>371</v>
      </c>
      <c r="U1608" t="s">
        <v>130</v>
      </c>
      <c r="V1608" t="s">
        <v>372</v>
      </c>
      <c r="W1608" s="18">
        <v>0.9793994211</v>
      </c>
      <c r="X1608" t="s">
        <v>64</v>
      </c>
      <c r="Y1608" t="s">
        <v>130</v>
      </c>
      <c r="Z1608" t="s">
        <v>373</v>
      </c>
      <c r="AA1608" s="18">
        <v>2.125067939</v>
      </c>
      <c r="AB1608" s="19" t="s">
        <v>963</v>
      </c>
      <c r="AC1608" t="s">
        <v>128</v>
      </c>
      <c r="AD1608" t="s">
        <v>964</v>
      </c>
      <c r="AE1608" s="18">
        <v>0.2195817786</v>
      </c>
      <c r="AF1608" t="s">
        <v>1269</v>
      </c>
      <c r="AG1608" t="s">
        <v>143</v>
      </c>
      <c r="AH1608" t="s">
        <v>1270</v>
      </c>
      <c r="AI1608" s="18">
        <v>5.1527715299999999E-2</v>
      </c>
      <c r="AJ1608" t="s">
        <v>9102</v>
      </c>
      <c r="AK1608" t="s">
        <v>134</v>
      </c>
      <c r="AL1608" t="s">
        <v>9103</v>
      </c>
      <c r="AM1608" t="s">
        <v>9102</v>
      </c>
      <c r="AN1608" t="s">
        <v>134</v>
      </c>
      <c r="AO1608" t="s">
        <v>9103</v>
      </c>
      <c r="AP1608" s="18">
        <v>5.1527715299999999E-2</v>
      </c>
      <c r="AQ1608" t="s">
        <v>123</v>
      </c>
      <c r="AR1608" t="b">
        <f>ISNUMBER(SEARCH('Consulta Por Puntos Baloto'!$E$5,B1608,1))</f>
        <v>0</v>
      </c>
      <c r="AS1608">
        <f t="shared" si="50"/>
        <v>35</v>
      </c>
      <c r="AT1608" t="str">
        <f t="shared" si="51"/>
        <v>Punto red</v>
      </c>
    </row>
    <row r="1609" spans="1:46">
      <c r="A1609" t="s">
        <v>9106</v>
      </c>
      <c r="B1609" t="s">
        <v>9107</v>
      </c>
      <c r="C1609" s="18">
        <v>3.8140692944999999</v>
      </c>
      <c r="D1609" t="s">
        <v>541</v>
      </c>
      <c r="E1609" t="s">
        <v>128</v>
      </c>
      <c r="F1609" t="s">
        <v>542</v>
      </c>
      <c r="G1609" s="18">
        <v>0.33707154249999999</v>
      </c>
      <c r="H1609" t="s">
        <v>64</v>
      </c>
      <c r="I1609" t="s">
        <v>130</v>
      </c>
      <c r="J1609" t="s">
        <v>1268</v>
      </c>
      <c r="K1609" s="18">
        <v>1.7106503500000001</v>
      </c>
      <c r="L1609" t="s">
        <v>64</v>
      </c>
      <c r="M1609" t="s">
        <v>130</v>
      </c>
      <c r="N1609" t="s">
        <v>512</v>
      </c>
      <c r="O1609" s="18">
        <v>3.8924798590999998</v>
      </c>
      <c r="P1609" t="s">
        <v>133</v>
      </c>
      <c r="Q1609" t="s">
        <v>134</v>
      </c>
      <c r="R1609" t="s">
        <v>135</v>
      </c>
      <c r="S1609" s="18">
        <v>1.7254889026</v>
      </c>
      <c r="T1609" t="s">
        <v>371</v>
      </c>
      <c r="U1609" t="s">
        <v>130</v>
      </c>
      <c r="V1609" t="s">
        <v>372</v>
      </c>
      <c r="W1609" s="18">
        <v>0.34126843369999998</v>
      </c>
      <c r="X1609" t="s">
        <v>64</v>
      </c>
      <c r="Y1609" t="s">
        <v>130</v>
      </c>
      <c r="Z1609" t="s">
        <v>373</v>
      </c>
      <c r="AA1609" s="18">
        <v>1.4512922991999999</v>
      </c>
      <c r="AB1609" s="19" t="s">
        <v>963</v>
      </c>
      <c r="AC1609" t="s">
        <v>128</v>
      </c>
      <c r="AD1609" t="s">
        <v>964</v>
      </c>
      <c r="AE1609" s="18">
        <v>9.8388173199999998E-2</v>
      </c>
      <c r="AF1609" t="s">
        <v>9108</v>
      </c>
      <c r="AG1609" t="s">
        <v>143</v>
      </c>
      <c r="AH1609" t="s">
        <v>9109</v>
      </c>
      <c r="AI1609" s="18">
        <v>0.2688802904</v>
      </c>
      <c r="AJ1609" t="s">
        <v>7602</v>
      </c>
      <c r="AK1609" t="s">
        <v>134</v>
      </c>
      <c r="AL1609" t="s">
        <v>7603</v>
      </c>
      <c r="AM1609" t="s">
        <v>9108</v>
      </c>
      <c r="AN1609" t="s">
        <v>143</v>
      </c>
      <c r="AO1609" t="s">
        <v>9109</v>
      </c>
      <c r="AP1609" s="18">
        <v>9.8388173199999998E-2</v>
      </c>
      <c r="AQ1609" t="s">
        <v>123</v>
      </c>
      <c r="AR1609" t="b">
        <f>ISNUMBER(SEARCH('Consulta Por Puntos Baloto'!$E$5,B1609,1))</f>
        <v>0</v>
      </c>
      <c r="AS1609">
        <f t="shared" si="50"/>
        <v>31</v>
      </c>
      <c r="AT1609" t="str">
        <f t="shared" si="51"/>
        <v>Punto pago</v>
      </c>
    </row>
    <row r="1610" spans="1:46">
      <c r="A1610" t="s">
        <v>9110</v>
      </c>
      <c r="B1610" t="s">
        <v>9111</v>
      </c>
      <c r="C1610" s="18">
        <v>2.9209556650000001</v>
      </c>
      <c r="D1610" t="s">
        <v>481</v>
      </c>
      <c r="E1610" t="s">
        <v>128</v>
      </c>
      <c r="F1610" t="s">
        <v>482</v>
      </c>
      <c r="G1610" s="18">
        <v>1.2141848685000001</v>
      </c>
      <c r="H1610" t="s">
        <v>371</v>
      </c>
      <c r="I1610" t="s">
        <v>130</v>
      </c>
      <c r="J1610" t="s">
        <v>372</v>
      </c>
      <c r="K1610" s="18">
        <v>1.6681853942</v>
      </c>
      <c r="L1610" t="s">
        <v>64</v>
      </c>
      <c r="M1610" t="s">
        <v>130</v>
      </c>
      <c r="N1610" t="s">
        <v>512</v>
      </c>
      <c r="O1610" s="18">
        <v>3.4938665957000001</v>
      </c>
      <c r="P1610" t="s">
        <v>494</v>
      </c>
      <c r="Q1610" t="s">
        <v>134</v>
      </c>
      <c r="R1610" t="s">
        <v>495</v>
      </c>
      <c r="S1610" s="18">
        <v>1.1720198854999999</v>
      </c>
      <c r="T1610" t="s">
        <v>371</v>
      </c>
      <c r="U1610" t="s">
        <v>130</v>
      </c>
      <c r="V1610" t="s">
        <v>372</v>
      </c>
      <c r="W1610" s="18">
        <v>2.0114968715999999</v>
      </c>
      <c r="X1610" t="s">
        <v>64</v>
      </c>
      <c r="Y1610" t="s">
        <v>130</v>
      </c>
      <c r="Z1610" t="s">
        <v>532</v>
      </c>
      <c r="AA1610" s="18">
        <v>1.7703737192</v>
      </c>
      <c r="AB1610" s="19" t="s">
        <v>485</v>
      </c>
      <c r="AC1610" t="s">
        <v>128</v>
      </c>
      <c r="AD1610" t="s">
        <v>486</v>
      </c>
      <c r="AE1610" s="18">
        <v>0</v>
      </c>
      <c r="AF1610" t="s">
        <v>1335</v>
      </c>
      <c r="AG1610" t="s">
        <v>143</v>
      </c>
      <c r="AH1610" t="s">
        <v>9112</v>
      </c>
      <c r="AI1610" s="18">
        <v>0.3981254809</v>
      </c>
      <c r="AJ1610" t="s">
        <v>1337</v>
      </c>
      <c r="AK1610" t="s">
        <v>134</v>
      </c>
      <c r="AL1610" t="s">
        <v>1338</v>
      </c>
      <c r="AM1610" t="s">
        <v>1335</v>
      </c>
      <c r="AN1610" t="s">
        <v>143</v>
      </c>
      <c r="AO1610" t="s">
        <v>9112</v>
      </c>
      <c r="AP1610" s="18">
        <v>0</v>
      </c>
      <c r="AQ1610" t="s">
        <v>123</v>
      </c>
      <c r="AR1610" t="b">
        <f>ISNUMBER(SEARCH('Consulta Por Puntos Baloto'!$E$5,B1610,1))</f>
        <v>0</v>
      </c>
      <c r="AS1610">
        <f t="shared" si="50"/>
        <v>31</v>
      </c>
      <c r="AT1610" t="str">
        <f t="shared" si="51"/>
        <v>Punto pago</v>
      </c>
    </row>
    <row r="1611" spans="1:46">
      <c r="A1611" t="s">
        <v>9113</v>
      </c>
      <c r="B1611" t="s">
        <v>9114</v>
      </c>
      <c r="C1611" s="18">
        <v>2.5722804680000002</v>
      </c>
      <c r="D1611" t="s">
        <v>2585</v>
      </c>
      <c r="E1611" t="s">
        <v>128</v>
      </c>
      <c r="F1611" t="s">
        <v>2586</v>
      </c>
      <c r="G1611" s="18">
        <v>0.56668752830000002</v>
      </c>
      <c r="H1611" t="s">
        <v>64</v>
      </c>
      <c r="I1611" t="s">
        <v>130</v>
      </c>
      <c r="J1611" t="s">
        <v>3478</v>
      </c>
      <c r="K1611" s="18">
        <v>0.53672358389999997</v>
      </c>
      <c r="L1611" t="s">
        <v>64</v>
      </c>
      <c r="M1611" t="s">
        <v>130</v>
      </c>
      <c r="N1611" t="s">
        <v>3478</v>
      </c>
      <c r="O1611" s="18">
        <v>1.4806995538000001</v>
      </c>
      <c r="P1611" t="s">
        <v>3479</v>
      </c>
      <c r="Q1611" t="s">
        <v>134</v>
      </c>
      <c r="R1611" t="s">
        <v>3480</v>
      </c>
      <c r="S1611" s="18">
        <v>1.4988288026000001</v>
      </c>
      <c r="T1611" t="s">
        <v>807</v>
      </c>
      <c r="U1611" t="s">
        <v>130</v>
      </c>
      <c r="V1611" t="s">
        <v>808</v>
      </c>
      <c r="W1611" s="18">
        <v>1.3936138145000001</v>
      </c>
      <c r="X1611" t="s">
        <v>2590</v>
      </c>
      <c r="Y1611" t="s">
        <v>130</v>
      </c>
      <c r="Z1611" t="s">
        <v>2591</v>
      </c>
      <c r="AA1611" s="18">
        <v>1.3936138145000001</v>
      </c>
      <c r="AB1611" t="s">
        <v>6560</v>
      </c>
      <c r="AC1611" t="s">
        <v>128</v>
      </c>
      <c r="AD1611" t="s">
        <v>6561</v>
      </c>
      <c r="AE1611" s="18">
        <v>0</v>
      </c>
      <c r="AF1611" t="s">
        <v>6111</v>
      </c>
      <c r="AG1611" t="s">
        <v>143</v>
      </c>
      <c r="AH1611" t="s">
        <v>6112</v>
      </c>
      <c r="AI1611" s="18">
        <v>0.27654667230000002</v>
      </c>
      <c r="AJ1611" t="s">
        <v>9115</v>
      </c>
      <c r="AK1611" t="s">
        <v>134</v>
      </c>
      <c r="AL1611" t="s">
        <v>9116</v>
      </c>
      <c r="AM1611" t="s">
        <v>6111</v>
      </c>
      <c r="AN1611" t="s">
        <v>143</v>
      </c>
      <c r="AO1611" t="s">
        <v>6112</v>
      </c>
      <c r="AP1611" s="18">
        <v>0</v>
      </c>
      <c r="AQ1611" t="s">
        <v>123</v>
      </c>
      <c r="AR1611" t="b">
        <f>ISNUMBER(SEARCH('Consulta Por Puntos Baloto'!$E$5,B1611,1))</f>
        <v>0</v>
      </c>
      <c r="AS1611">
        <f t="shared" si="50"/>
        <v>31</v>
      </c>
      <c r="AT1611" t="str">
        <f t="shared" si="51"/>
        <v>Punto pago</v>
      </c>
    </row>
    <row r="1612" spans="1:46">
      <c r="A1612" t="s">
        <v>9117</v>
      </c>
      <c r="B1612" t="s">
        <v>9118</v>
      </c>
      <c r="C1612" s="18">
        <v>3.9081897493</v>
      </c>
      <c r="D1612" t="s">
        <v>541</v>
      </c>
      <c r="E1612" t="s">
        <v>128</v>
      </c>
      <c r="F1612" t="s">
        <v>542</v>
      </c>
      <c r="G1612" s="18">
        <v>0.41225705439999999</v>
      </c>
      <c r="H1612" t="s">
        <v>64</v>
      </c>
      <c r="I1612" t="s">
        <v>130</v>
      </c>
      <c r="J1612" t="s">
        <v>1268</v>
      </c>
      <c r="K1612" s="18">
        <v>1.7196998319000001</v>
      </c>
      <c r="L1612" t="s">
        <v>64</v>
      </c>
      <c r="M1612" t="s">
        <v>130</v>
      </c>
      <c r="N1612" t="s">
        <v>512</v>
      </c>
      <c r="O1612" s="18">
        <v>3.9675600277999998</v>
      </c>
      <c r="P1612" t="s">
        <v>133</v>
      </c>
      <c r="Q1612" t="s">
        <v>134</v>
      </c>
      <c r="R1612" t="s">
        <v>135</v>
      </c>
      <c r="S1612" s="18">
        <v>1.8089085680999999</v>
      </c>
      <c r="T1612" t="s">
        <v>371</v>
      </c>
      <c r="U1612" t="s">
        <v>130</v>
      </c>
      <c r="V1612" t="s">
        <v>372</v>
      </c>
      <c r="W1612" s="18">
        <v>0.42052402249999998</v>
      </c>
      <c r="X1612" t="s">
        <v>64</v>
      </c>
      <c r="Y1612" t="s">
        <v>130</v>
      </c>
      <c r="Z1612" t="s">
        <v>373</v>
      </c>
      <c r="AA1612" s="18">
        <v>1.5473548077999999</v>
      </c>
      <c r="AB1612" s="19" t="s">
        <v>963</v>
      </c>
      <c r="AC1612" t="s">
        <v>128</v>
      </c>
      <c r="AD1612" t="s">
        <v>964</v>
      </c>
      <c r="AE1612" s="18">
        <v>4.4074262199999999E-2</v>
      </c>
      <c r="AF1612" t="s">
        <v>9108</v>
      </c>
      <c r="AG1612" t="s">
        <v>143</v>
      </c>
      <c r="AH1612" t="s">
        <v>9109</v>
      </c>
      <c r="AI1612" s="18">
        <v>0.2971811359</v>
      </c>
      <c r="AJ1612" t="s">
        <v>7602</v>
      </c>
      <c r="AK1612" t="s">
        <v>134</v>
      </c>
      <c r="AL1612" t="s">
        <v>7603</v>
      </c>
      <c r="AM1612" t="s">
        <v>9108</v>
      </c>
      <c r="AN1612" t="s">
        <v>143</v>
      </c>
      <c r="AO1612" t="s">
        <v>9109</v>
      </c>
      <c r="AP1612" s="18">
        <v>4.4074262199999999E-2</v>
      </c>
      <c r="AQ1612" t="s">
        <v>123</v>
      </c>
      <c r="AR1612" t="b">
        <f>ISNUMBER(SEARCH('Consulta Por Puntos Baloto'!$E$5,B1612,1))</f>
        <v>0</v>
      </c>
      <c r="AS1612">
        <f t="shared" si="50"/>
        <v>31</v>
      </c>
      <c r="AT1612" t="str">
        <f t="shared" si="51"/>
        <v>Punto pago</v>
      </c>
    </row>
    <row r="1613" spans="1:46">
      <c r="A1613" t="s">
        <v>9119</v>
      </c>
      <c r="B1613" t="s">
        <v>9120</v>
      </c>
      <c r="C1613" s="18">
        <v>1.8893613768999999</v>
      </c>
      <c r="D1613" t="s">
        <v>508</v>
      </c>
      <c r="E1613" t="s">
        <v>509</v>
      </c>
      <c r="F1613" t="s">
        <v>510</v>
      </c>
      <c r="G1613" s="18">
        <v>1.6780722801000001</v>
      </c>
      <c r="H1613" t="s">
        <v>64</v>
      </c>
      <c r="I1613" t="s">
        <v>112</v>
      </c>
      <c r="J1613" t="s">
        <v>721</v>
      </c>
      <c r="K1613" s="18">
        <v>1.6721239736</v>
      </c>
      <c r="L1613" t="s">
        <v>64</v>
      </c>
      <c r="M1613" t="s">
        <v>112</v>
      </c>
      <c r="N1613" t="s">
        <v>721</v>
      </c>
      <c r="O1613" s="18">
        <v>1.8775873028000001</v>
      </c>
      <c r="P1613" t="s">
        <v>513</v>
      </c>
      <c r="Q1613" t="s">
        <v>509</v>
      </c>
      <c r="R1613" t="s">
        <v>514</v>
      </c>
      <c r="S1613" s="18">
        <v>1.8794958577</v>
      </c>
      <c r="T1613" t="s">
        <v>111</v>
      </c>
      <c r="U1613" t="s">
        <v>112</v>
      </c>
      <c r="V1613" t="s">
        <v>113</v>
      </c>
      <c r="W1613" s="18">
        <v>7.0185383721000001</v>
      </c>
      <c r="X1613" t="s">
        <v>64</v>
      </c>
      <c r="Y1613" t="s">
        <v>130</v>
      </c>
      <c r="Z1613" t="s">
        <v>517</v>
      </c>
      <c r="AA1613" s="18">
        <v>1.8803995354</v>
      </c>
      <c r="AB1613" s="19" t="s">
        <v>1111</v>
      </c>
      <c r="AC1613" t="s">
        <v>509</v>
      </c>
      <c r="AD1613" s="19" t="s">
        <v>1112</v>
      </c>
      <c r="AE1613" s="18">
        <v>0.83683116079999997</v>
      </c>
      <c r="AF1613" t="s">
        <v>9121</v>
      </c>
      <c r="AG1613" t="s">
        <v>509</v>
      </c>
      <c r="AH1613" t="s">
        <v>9122</v>
      </c>
      <c r="AI1613" s="18">
        <v>0.55415971310000001</v>
      </c>
      <c r="AJ1613" t="s">
        <v>9123</v>
      </c>
      <c r="AK1613" t="s">
        <v>509</v>
      </c>
      <c r="AL1613" t="s">
        <v>9124</v>
      </c>
      <c r="AM1613" t="s">
        <v>9123</v>
      </c>
      <c r="AN1613" t="s">
        <v>509</v>
      </c>
      <c r="AO1613" t="s">
        <v>9124</v>
      </c>
      <c r="AP1613" s="18">
        <v>0.55415971310000001</v>
      </c>
      <c r="AQ1613" t="s">
        <v>123</v>
      </c>
      <c r="AR1613" t="b">
        <f>ISNUMBER(SEARCH('Consulta Por Puntos Baloto'!$E$5,B1613,1))</f>
        <v>0</v>
      </c>
      <c r="AS1613">
        <f t="shared" si="50"/>
        <v>35</v>
      </c>
      <c r="AT1613" t="str">
        <f t="shared" si="51"/>
        <v>Punto red</v>
      </c>
    </row>
    <row r="1614" spans="1:46">
      <c r="A1614" t="s">
        <v>9125</v>
      </c>
      <c r="B1614" t="s">
        <v>9126</v>
      </c>
      <c r="C1614" s="18">
        <v>3.8016171793</v>
      </c>
      <c r="D1614" t="s">
        <v>169</v>
      </c>
      <c r="E1614" t="s">
        <v>128</v>
      </c>
      <c r="F1614" t="s">
        <v>170</v>
      </c>
      <c r="G1614" s="18">
        <v>1.5455400278</v>
      </c>
      <c r="H1614" t="s">
        <v>64</v>
      </c>
      <c r="I1614" t="s">
        <v>130</v>
      </c>
      <c r="J1614" t="s">
        <v>619</v>
      </c>
      <c r="K1614" s="18">
        <v>3.8986855353999998</v>
      </c>
      <c r="L1614" t="s">
        <v>64</v>
      </c>
      <c r="M1614" t="s">
        <v>130</v>
      </c>
      <c r="N1614" t="s">
        <v>172</v>
      </c>
      <c r="O1614" s="18">
        <v>2.4369493958000001</v>
      </c>
      <c r="P1614" t="s">
        <v>173</v>
      </c>
      <c r="Q1614" t="s">
        <v>134</v>
      </c>
      <c r="R1614" t="s">
        <v>174</v>
      </c>
      <c r="S1614" s="18">
        <v>2.3436849768000001</v>
      </c>
      <c r="T1614" t="s">
        <v>64</v>
      </c>
      <c r="U1614" t="s">
        <v>130</v>
      </c>
      <c r="V1614" t="s">
        <v>171</v>
      </c>
      <c r="W1614" s="18">
        <v>1.8976015266999999</v>
      </c>
      <c r="X1614" t="s">
        <v>620</v>
      </c>
      <c r="Y1614" t="s">
        <v>130</v>
      </c>
      <c r="Z1614" t="s">
        <v>621</v>
      </c>
      <c r="AA1614" s="18">
        <v>2.3693035566999998</v>
      </c>
      <c r="AB1614" t="s">
        <v>176</v>
      </c>
      <c r="AC1614" t="s">
        <v>128</v>
      </c>
      <c r="AD1614" t="s">
        <v>177</v>
      </c>
      <c r="AE1614" s="18">
        <v>0.15334687259999999</v>
      </c>
      <c r="AF1614" t="s">
        <v>6611</v>
      </c>
      <c r="AG1614" t="s">
        <v>143</v>
      </c>
      <c r="AH1614" t="s">
        <v>6612</v>
      </c>
      <c r="AI1614" s="18">
        <v>4.1675730100000002E-2</v>
      </c>
      <c r="AJ1614" t="s">
        <v>6613</v>
      </c>
      <c r="AK1614" t="s">
        <v>134</v>
      </c>
      <c r="AL1614" t="s">
        <v>6614</v>
      </c>
      <c r="AM1614" t="s">
        <v>6613</v>
      </c>
      <c r="AN1614" t="s">
        <v>134</v>
      </c>
      <c r="AO1614" t="s">
        <v>6614</v>
      </c>
      <c r="AP1614" s="18">
        <v>4.1675730100000002E-2</v>
      </c>
      <c r="AQ1614" t="s">
        <v>123</v>
      </c>
      <c r="AR1614" t="b">
        <f>ISNUMBER(SEARCH('Consulta Por Puntos Baloto'!$E$5,B1614,1))</f>
        <v>0</v>
      </c>
      <c r="AS1614">
        <f t="shared" si="50"/>
        <v>35</v>
      </c>
      <c r="AT1614" t="str">
        <f t="shared" si="51"/>
        <v>Punto red</v>
      </c>
    </row>
    <row r="1615" spans="1:46">
      <c r="A1615" t="s">
        <v>9127</v>
      </c>
      <c r="B1615" t="s">
        <v>9128</v>
      </c>
      <c r="C1615" s="18">
        <v>6.1363159342999998</v>
      </c>
      <c r="D1615" t="s">
        <v>541</v>
      </c>
      <c r="E1615" t="s">
        <v>128</v>
      </c>
      <c r="F1615" t="s">
        <v>542</v>
      </c>
      <c r="G1615" s="18">
        <v>0.77935592980000001</v>
      </c>
      <c r="H1615" t="s">
        <v>64</v>
      </c>
      <c r="I1615" t="s">
        <v>130</v>
      </c>
      <c r="J1615" t="s">
        <v>517</v>
      </c>
      <c r="K1615" s="18">
        <v>1.9377647139</v>
      </c>
      <c r="L1615" t="s">
        <v>64</v>
      </c>
      <c r="M1615" t="s">
        <v>130</v>
      </c>
      <c r="N1615" t="s">
        <v>512</v>
      </c>
      <c r="O1615" s="18">
        <v>4.9633786969000004</v>
      </c>
      <c r="P1615" t="s">
        <v>530</v>
      </c>
      <c r="Q1615" t="s">
        <v>134</v>
      </c>
      <c r="R1615" t="s">
        <v>531</v>
      </c>
      <c r="S1615" s="18">
        <v>3.4426826084000002</v>
      </c>
      <c r="T1615" t="s">
        <v>371</v>
      </c>
      <c r="U1615" t="s">
        <v>130</v>
      </c>
      <c r="V1615" t="s">
        <v>372</v>
      </c>
      <c r="W1615" s="18">
        <v>0.77935592980000001</v>
      </c>
      <c r="X1615" t="s">
        <v>64</v>
      </c>
      <c r="Y1615" t="s">
        <v>130</v>
      </c>
      <c r="Z1615" t="s">
        <v>517</v>
      </c>
      <c r="AA1615" s="18">
        <v>3.7053575401000001</v>
      </c>
      <c r="AB1615" t="s">
        <v>533</v>
      </c>
      <c r="AC1615" t="s">
        <v>128</v>
      </c>
      <c r="AD1615" t="s">
        <v>534</v>
      </c>
      <c r="AE1615" s="18">
        <v>9.1717406900000006E-2</v>
      </c>
      <c r="AF1615" t="s">
        <v>9129</v>
      </c>
      <c r="AG1615" t="s">
        <v>143</v>
      </c>
      <c r="AH1615" t="s">
        <v>9130</v>
      </c>
      <c r="AI1615" s="18">
        <v>9.5994923699999998E-2</v>
      </c>
      <c r="AJ1615" t="s">
        <v>9131</v>
      </c>
      <c r="AK1615" t="s">
        <v>134</v>
      </c>
      <c r="AL1615" t="s">
        <v>9132</v>
      </c>
      <c r="AM1615" t="s">
        <v>9129</v>
      </c>
      <c r="AN1615" t="s">
        <v>143</v>
      </c>
      <c r="AO1615" t="s">
        <v>9130</v>
      </c>
      <c r="AP1615" s="18">
        <v>9.1717406900000006E-2</v>
      </c>
      <c r="AQ1615" t="s">
        <v>123</v>
      </c>
      <c r="AR1615" t="b">
        <f>ISNUMBER(SEARCH('Consulta Por Puntos Baloto'!$E$5,B1615,1))</f>
        <v>0</v>
      </c>
      <c r="AS1615">
        <f t="shared" si="50"/>
        <v>31</v>
      </c>
      <c r="AT1615" t="str">
        <f t="shared" si="51"/>
        <v>Punto pago</v>
      </c>
    </row>
    <row r="1616" spans="1:46">
      <c r="A1616" t="s">
        <v>9133</v>
      </c>
      <c r="B1616" t="s">
        <v>9134</v>
      </c>
      <c r="C1616" s="18">
        <v>75.498043668999998</v>
      </c>
      <c r="D1616" t="s">
        <v>4973</v>
      </c>
      <c r="E1616" t="s">
        <v>301</v>
      </c>
      <c r="F1616" t="s">
        <v>4974</v>
      </c>
      <c r="G1616" s="18">
        <v>75.391479203900005</v>
      </c>
      <c r="H1616" t="s">
        <v>300</v>
      </c>
      <c r="I1616" t="s">
        <v>294</v>
      </c>
      <c r="J1616" t="s">
        <v>4489</v>
      </c>
      <c r="K1616" s="18">
        <v>76.729920493500003</v>
      </c>
      <c r="L1616" t="s">
        <v>64</v>
      </c>
      <c r="M1616" t="s">
        <v>294</v>
      </c>
      <c r="N1616" t="s">
        <v>295</v>
      </c>
      <c r="O1616" s="18">
        <v>86.791783997300001</v>
      </c>
      <c r="P1616" t="s">
        <v>3479</v>
      </c>
      <c r="Q1616" t="s">
        <v>134</v>
      </c>
      <c r="R1616" t="s">
        <v>3480</v>
      </c>
      <c r="S1616" s="18">
        <v>87.262621523099995</v>
      </c>
      <c r="T1616" t="s">
        <v>807</v>
      </c>
      <c r="U1616" t="s">
        <v>130</v>
      </c>
      <c r="V1616" t="s">
        <v>808</v>
      </c>
      <c r="W1616" s="18">
        <v>84.762559544599995</v>
      </c>
      <c r="X1616" t="s">
        <v>64</v>
      </c>
      <c r="Y1616" t="s">
        <v>313</v>
      </c>
      <c r="Z1616" t="s">
        <v>314</v>
      </c>
      <c r="AA1616" s="18">
        <v>75.322859649400002</v>
      </c>
      <c r="AB1616" t="s">
        <v>300</v>
      </c>
      <c r="AC1616" t="s">
        <v>301</v>
      </c>
      <c r="AD1616" t="s">
        <v>302</v>
      </c>
      <c r="AE1616" s="18">
        <v>3.4355061100000001E-2</v>
      </c>
      <c r="AF1616" t="s">
        <v>5507</v>
      </c>
      <c r="AG1616" t="s">
        <v>5508</v>
      </c>
      <c r="AH1616" t="s">
        <v>5509</v>
      </c>
      <c r="AI1616" s="18">
        <v>6.9687259000000001E-3</v>
      </c>
      <c r="AJ1616" t="s">
        <v>6100</v>
      </c>
      <c r="AK1616" t="s">
        <v>9135</v>
      </c>
      <c r="AL1616" t="s">
        <v>9136</v>
      </c>
      <c r="AM1616" t="s">
        <v>6100</v>
      </c>
      <c r="AN1616" t="s">
        <v>9135</v>
      </c>
      <c r="AO1616" t="s">
        <v>9136</v>
      </c>
      <c r="AP1616" s="18">
        <v>6.9687259000000001E-3</v>
      </c>
      <c r="AQ1616" t="s">
        <v>123</v>
      </c>
      <c r="AR1616" t="b">
        <f>ISNUMBER(SEARCH('Consulta Por Puntos Baloto'!$E$5,B1616,1))</f>
        <v>0</v>
      </c>
      <c r="AS1616">
        <f t="shared" si="50"/>
        <v>35</v>
      </c>
      <c r="AT1616" t="str">
        <f t="shared" si="51"/>
        <v>Punto red</v>
      </c>
    </row>
    <row r="1617" spans="1:46">
      <c r="A1617" t="s">
        <v>9137</v>
      </c>
      <c r="B1617" t="s">
        <v>9138</v>
      </c>
      <c r="C1617" s="18">
        <v>7.2504247041000003</v>
      </c>
      <c r="D1617" t="s">
        <v>508</v>
      </c>
      <c r="E1617" t="s">
        <v>509</v>
      </c>
      <c r="F1617" t="s">
        <v>510</v>
      </c>
      <c r="G1617" s="18">
        <v>1.2551612644000001</v>
      </c>
      <c r="H1617" t="s">
        <v>64</v>
      </c>
      <c r="I1617" t="s">
        <v>130</v>
      </c>
      <c r="J1617" t="s">
        <v>2286</v>
      </c>
      <c r="K1617" s="18">
        <v>5.7156511329999997</v>
      </c>
      <c r="L1617" t="s">
        <v>64</v>
      </c>
      <c r="M1617" t="s">
        <v>130</v>
      </c>
      <c r="N1617" t="s">
        <v>466</v>
      </c>
      <c r="O1617" s="18">
        <v>1.2656409461</v>
      </c>
      <c r="P1617" t="s">
        <v>606</v>
      </c>
      <c r="Q1617" t="s">
        <v>134</v>
      </c>
      <c r="R1617" t="s">
        <v>607</v>
      </c>
      <c r="S1617" s="18">
        <v>4.3145281111999996</v>
      </c>
      <c r="T1617" t="s">
        <v>515</v>
      </c>
      <c r="U1617" t="s">
        <v>130</v>
      </c>
      <c r="V1617" t="s">
        <v>516</v>
      </c>
      <c r="W1617" s="18">
        <v>6.1153416618999996</v>
      </c>
      <c r="X1617" t="s">
        <v>64</v>
      </c>
      <c r="Y1617" t="s">
        <v>471</v>
      </c>
      <c r="Z1617" t="s">
        <v>472</v>
      </c>
      <c r="AA1617" s="18">
        <v>4.3145281111999996</v>
      </c>
      <c r="AB1617" t="s">
        <v>518</v>
      </c>
      <c r="AC1617" t="s">
        <v>128</v>
      </c>
      <c r="AD1617" t="s">
        <v>519</v>
      </c>
      <c r="AE1617" s="18">
        <v>0.18770340990000001</v>
      </c>
      <c r="AF1617" t="s">
        <v>9139</v>
      </c>
      <c r="AG1617" t="s">
        <v>143</v>
      </c>
      <c r="AH1617" t="s">
        <v>9140</v>
      </c>
      <c r="AI1617" s="18">
        <v>2.2999999999999999E-9</v>
      </c>
      <c r="AJ1617" t="s">
        <v>9141</v>
      </c>
      <c r="AK1617" t="s">
        <v>134</v>
      </c>
      <c r="AL1617" t="s">
        <v>9142</v>
      </c>
      <c r="AM1617" t="s">
        <v>9141</v>
      </c>
      <c r="AN1617" t="s">
        <v>134</v>
      </c>
      <c r="AO1617" t="s">
        <v>9142</v>
      </c>
      <c r="AP1617" s="18">
        <v>2.2999999999999999E-9</v>
      </c>
      <c r="AQ1617" t="s">
        <v>123</v>
      </c>
      <c r="AR1617" t="b">
        <f>ISNUMBER(SEARCH('Consulta Por Puntos Baloto'!$E$5,B1617,1))</f>
        <v>0</v>
      </c>
      <c r="AS1617">
        <f t="shared" si="50"/>
        <v>35</v>
      </c>
      <c r="AT1617" t="str">
        <f t="shared" si="51"/>
        <v>Punto red</v>
      </c>
    </row>
    <row r="1618" spans="1:46">
      <c r="A1618" t="s">
        <v>9143</v>
      </c>
      <c r="B1618" t="s">
        <v>9144</v>
      </c>
      <c r="C1618" s="18">
        <v>9.1733150999999999E-2</v>
      </c>
      <c r="D1618" t="s">
        <v>7736</v>
      </c>
      <c r="E1618" t="s">
        <v>4964</v>
      </c>
      <c r="F1618" t="s">
        <v>7737</v>
      </c>
      <c r="G1618" s="18">
        <v>71.374603350399994</v>
      </c>
      <c r="H1618" t="s">
        <v>64</v>
      </c>
      <c r="I1618" t="s">
        <v>4514</v>
      </c>
      <c r="J1618" t="s">
        <v>4515</v>
      </c>
      <c r="K1618" s="18">
        <v>71.374603350399994</v>
      </c>
      <c r="L1618" t="s">
        <v>64</v>
      </c>
      <c r="M1618" t="s">
        <v>4514</v>
      </c>
      <c r="N1618" t="s">
        <v>4515</v>
      </c>
      <c r="O1618" s="18">
        <v>1.0868774045</v>
      </c>
      <c r="P1618" t="s">
        <v>4963</v>
      </c>
      <c r="Q1618" t="s">
        <v>4964</v>
      </c>
      <c r="R1618" t="s">
        <v>4965</v>
      </c>
      <c r="S1618" s="18">
        <v>193.42809977339999</v>
      </c>
      <c r="T1618" t="s">
        <v>311</v>
      </c>
      <c r="U1618" t="s">
        <v>130</v>
      </c>
      <c r="V1618" t="s">
        <v>312</v>
      </c>
      <c r="W1618" s="18">
        <v>1.1661843097</v>
      </c>
      <c r="X1618" t="s">
        <v>64</v>
      </c>
      <c r="Y1618" t="s">
        <v>4519</v>
      </c>
      <c r="Z1618" t="s">
        <v>4520</v>
      </c>
      <c r="AA1618" s="18">
        <v>108.64761773550001</v>
      </c>
      <c r="AB1618" t="s">
        <v>300</v>
      </c>
      <c r="AC1618" t="s">
        <v>301</v>
      </c>
      <c r="AD1618" t="s">
        <v>302</v>
      </c>
      <c r="AE1618" s="18">
        <v>0.62900472259999995</v>
      </c>
      <c r="AF1618" t="s">
        <v>7738</v>
      </c>
      <c r="AG1618" t="s">
        <v>4964</v>
      </c>
      <c r="AH1618" t="s">
        <v>7739</v>
      </c>
      <c r="AI1618" s="18">
        <v>5.5477781000000002E-3</v>
      </c>
      <c r="AJ1618" t="s">
        <v>9145</v>
      </c>
      <c r="AK1618" t="s">
        <v>4964</v>
      </c>
      <c r="AL1618" t="s">
        <v>9146</v>
      </c>
      <c r="AM1618" t="s">
        <v>9145</v>
      </c>
      <c r="AN1618" t="s">
        <v>4964</v>
      </c>
      <c r="AO1618" t="s">
        <v>9146</v>
      </c>
      <c r="AP1618" s="18">
        <v>5.5477781000000002E-3</v>
      </c>
      <c r="AQ1618" t="s">
        <v>123</v>
      </c>
      <c r="AR1618" t="b">
        <f>ISNUMBER(SEARCH('Consulta Por Puntos Baloto'!$E$5,B1618,1))</f>
        <v>0</v>
      </c>
      <c r="AS1618">
        <f t="shared" si="50"/>
        <v>35</v>
      </c>
      <c r="AT1618" t="str">
        <f t="shared" si="51"/>
        <v>Punto red</v>
      </c>
    </row>
    <row r="1619" spans="1:46">
      <c r="A1619" t="s">
        <v>9147</v>
      </c>
      <c r="B1619" t="s">
        <v>9148</v>
      </c>
      <c r="C1619" s="18">
        <v>25.225968490300001</v>
      </c>
      <c r="D1619" t="s">
        <v>7736</v>
      </c>
      <c r="E1619" t="s">
        <v>4964</v>
      </c>
      <c r="F1619" t="s">
        <v>7737</v>
      </c>
      <c r="G1619" s="18">
        <v>73.885868429599995</v>
      </c>
      <c r="H1619" t="s">
        <v>64</v>
      </c>
      <c r="I1619" t="s">
        <v>4514</v>
      </c>
      <c r="J1619" t="s">
        <v>4515</v>
      </c>
      <c r="K1619" s="18">
        <v>73.885868429599995</v>
      </c>
      <c r="L1619" t="s">
        <v>64</v>
      </c>
      <c r="M1619" t="s">
        <v>4514</v>
      </c>
      <c r="N1619" t="s">
        <v>4515</v>
      </c>
      <c r="O1619" s="18">
        <v>25.950839638400002</v>
      </c>
      <c r="P1619" t="s">
        <v>4963</v>
      </c>
      <c r="Q1619" t="s">
        <v>4964</v>
      </c>
      <c r="R1619" t="s">
        <v>4965</v>
      </c>
      <c r="S1619" s="18">
        <v>172.22724871200001</v>
      </c>
      <c r="T1619" t="s">
        <v>311</v>
      </c>
      <c r="U1619" t="s">
        <v>130</v>
      </c>
      <c r="V1619" t="s">
        <v>312</v>
      </c>
      <c r="W1619" s="18">
        <v>26.036014249400001</v>
      </c>
      <c r="X1619" t="s">
        <v>64</v>
      </c>
      <c r="Y1619" t="s">
        <v>4519</v>
      </c>
      <c r="Z1619" t="s">
        <v>4520</v>
      </c>
      <c r="AA1619" s="18">
        <v>98.808425994900006</v>
      </c>
      <c r="AB1619" t="s">
        <v>300</v>
      </c>
      <c r="AC1619" t="s">
        <v>301</v>
      </c>
      <c r="AD1619" t="s">
        <v>302</v>
      </c>
      <c r="AE1619" s="18">
        <v>1.51939871E-2</v>
      </c>
      <c r="AF1619" t="s">
        <v>7852</v>
      </c>
      <c r="AG1619" t="s">
        <v>7853</v>
      </c>
      <c r="AH1619" t="s">
        <v>7854</v>
      </c>
      <c r="AI1619" s="18">
        <v>1.5496950000000001E-4</v>
      </c>
      <c r="AJ1619" t="s">
        <v>7902</v>
      </c>
      <c r="AK1619" t="s">
        <v>7853</v>
      </c>
      <c r="AL1619" t="s">
        <v>7903</v>
      </c>
      <c r="AM1619" t="s">
        <v>7902</v>
      </c>
      <c r="AN1619" t="s">
        <v>7853</v>
      </c>
      <c r="AO1619" t="s">
        <v>7903</v>
      </c>
      <c r="AP1619" s="18">
        <v>1.5496950000000001E-4</v>
      </c>
      <c r="AQ1619" t="s">
        <v>123</v>
      </c>
      <c r="AR1619" t="b">
        <f>ISNUMBER(SEARCH('Consulta Por Puntos Baloto'!$E$5,B1619,1))</f>
        <v>0</v>
      </c>
      <c r="AS1619">
        <f t="shared" si="50"/>
        <v>35</v>
      </c>
      <c r="AT1619" t="str">
        <f t="shared" si="51"/>
        <v>Punto red</v>
      </c>
    </row>
    <row r="1620" spans="1:46">
      <c r="A1620" t="s">
        <v>9149</v>
      </c>
      <c r="B1620" t="s">
        <v>9150</v>
      </c>
      <c r="C1620" s="18">
        <v>1.2617375526000001</v>
      </c>
      <c r="D1620" t="s">
        <v>127</v>
      </c>
      <c r="E1620" t="s">
        <v>128</v>
      </c>
      <c r="F1620" t="s">
        <v>129</v>
      </c>
      <c r="G1620" s="18">
        <v>0.36895057060000003</v>
      </c>
      <c r="H1620" t="s">
        <v>64</v>
      </c>
      <c r="I1620" t="s">
        <v>130</v>
      </c>
      <c r="J1620" t="s">
        <v>1308</v>
      </c>
      <c r="K1620" s="18">
        <v>2.8447228896999999</v>
      </c>
      <c r="L1620" t="s">
        <v>64</v>
      </c>
      <c r="M1620" t="s">
        <v>130</v>
      </c>
      <c r="N1620" t="s">
        <v>370</v>
      </c>
      <c r="O1620" s="18">
        <v>1.8217735613999999</v>
      </c>
      <c r="P1620" t="s">
        <v>133</v>
      </c>
      <c r="Q1620" t="s">
        <v>134</v>
      </c>
      <c r="R1620" t="s">
        <v>135</v>
      </c>
      <c r="S1620" s="18">
        <v>5.1364391660999997</v>
      </c>
      <c r="T1620" t="s">
        <v>136</v>
      </c>
      <c r="U1620" t="s">
        <v>130</v>
      </c>
      <c r="V1620" t="s">
        <v>137</v>
      </c>
      <c r="W1620" s="18">
        <v>4.1800728770999998</v>
      </c>
      <c r="X1620" t="s">
        <v>138</v>
      </c>
      <c r="Y1620" t="s">
        <v>130</v>
      </c>
      <c r="Z1620" t="s">
        <v>139</v>
      </c>
      <c r="AA1620" s="18">
        <v>1.1621190002999999</v>
      </c>
      <c r="AB1620" t="s">
        <v>140</v>
      </c>
      <c r="AC1620" t="s">
        <v>128</v>
      </c>
      <c r="AD1620" t="s">
        <v>141</v>
      </c>
      <c r="AE1620" s="18">
        <v>0.18902698430000001</v>
      </c>
      <c r="AF1620" t="s">
        <v>2871</v>
      </c>
      <c r="AG1620" t="s">
        <v>143</v>
      </c>
      <c r="AH1620" t="s">
        <v>2872</v>
      </c>
      <c r="AI1620" s="18">
        <v>0.14572302409999999</v>
      </c>
      <c r="AJ1620" t="s">
        <v>9151</v>
      </c>
      <c r="AK1620" t="s">
        <v>134</v>
      </c>
      <c r="AL1620" t="s">
        <v>9152</v>
      </c>
      <c r="AM1620" t="s">
        <v>9151</v>
      </c>
      <c r="AN1620" t="s">
        <v>134</v>
      </c>
      <c r="AO1620" t="s">
        <v>9152</v>
      </c>
      <c r="AP1620" s="18">
        <v>0.14572302409999999</v>
      </c>
      <c r="AQ1620" t="s">
        <v>123</v>
      </c>
      <c r="AR1620" t="b">
        <f>ISNUMBER(SEARCH('Consulta Por Puntos Baloto'!$E$5,B1620,1))</f>
        <v>0</v>
      </c>
      <c r="AS1620">
        <f t="shared" si="50"/>
        <v>35</v>
      </c>
      <c r="AT1620" t="str">
        <f t="shared" si="51"/>
        <v>Punto red</v>
      </c>
    </row>
    <row r="1621" spans="1:46">
      <c r="A1621" t="s">
        <v>9153</v>
      </c>
      <c r="B1621" t="s">
        <v>9154</v>
      </c>
      <c r="C1621" s="18">
        <v>1.8529921328000001</v>
      </c>
      <c r="D1621" t="s">
        <v>526</v>
      </c>
      <c r="E1621" t="s">
        <v>128</v>
      </c>
      <c r="F1621" t="s">
        <v>527</v>
      </c>
      <c r="G1621" s="18">
        <v>0.85638536249999997</v>
      </c>
      <c r="H1621" t="s">
        <v>64</v>
      </c>
      <c r="I1621" t="s">
        <v>130</v>
      </c>
      <c r="J1621" t="s">
        <v>9155</v>
      </c>
      <c r="K1621" s="18">
        <v>1.8015723308</v>
      </c>
      <c r="L1621" t="s">
        <v>64</v>
      </c>
      <c r="M1621" t="s">
        <v>130</v>
      </c>
      <c r="N1621" t="s">
        <v>529</v>
      </c>
      <c r="O1621" s="18">
        <v>1.6804575506999999</v>
      </c>
      <c r="P1621" t="s">
        <v>1300</v>
      </c>
      <c r="Q1621" t="s">
        <v>134</v>
      </c>
      <c r="R1621" t="s">
        <v>1301</v>
      </c>
      <c r="S1621" s="18">
        <v>3.7488171249</v>
      </c>
      <c r="T1621" t="s">
        <v>371</v>
      </c>
      <c r="U1621" t="s">
        <v>130</v>
      </c>
      <c r="V1621" t="s">
        <v>372</v>
      </c>
      <c r="W1621" s="18">
        <v>0.83434671549999995</v>
      </c>
      <c r="X1621" t="s">
        <v>64</v>
      </c>
      <c r="Y1621" t="s">
        <v>130</v>
      </c>
      <c r="Z1621" t="s">
        <v>532</v>
      </c>
      <c r="AA1621" s="18">
        <v>1.0297699945000001</v>
      </c>
      <c r="AB1621" t="s">
        <v>1333</v>
      </c>
      <c r="AC1621" t="s">
        <v>128</v>
      </c>
      <c r="AD1621" t="s">
        <v>1334</v>
      </c>
      <c r="AE1621" s="18">
        <v>0.1151491432</v>
      </c>
      <c r="AF1621" t="s">
        <v>9156</v>
      </c>
      <c r="AG1621" t="s">
        <v>143</v>
      </c>
      <c r="AH1621" t="s">
        <v>9157</v>
      </c>
      <c r="AI1621" s="18">
        <v>0.33529783349999998</v>
      </c>
      <c r="AJ1621" t="s">
        <v>9158</v>
      </c>
      <c r="AK1621" t="s">
        <v>134</v>
      </c>
      <c r="AL1621" t="s">
        <v>9159</v>
      </c>
      <c r="AM1621" t="s">
        <v>9156</v>
      </c>
      <c r="AN1621" t="s">
        <v>143</v>
      </c>
      <c r="AO1621" t="s">
        <v>9157</v>
      </c>
      <c r="AP1621" s="18">
        <v>0.1151491432</v>
      </c>
      <c r="AQ1621" t="s">
        <v>123</v>
      </c>
      <c r="AR1621" t="b">
        <f>ISNUMBER(SEARCH('Consulta Por Puntos Baloto'!$E$5,B1621,1))</f>
        <v>0</v>
      </c>
      <c r="AS1621">
        <f t="shared" si="50"/>
        <v>31</v>
      </c>
      <c r="AT1621" t="str">
        <f t="shared" si="51"/>
        <v>Punto pago</v>
      </c>
    </row>
    <row r="1622" spans="1:46">
      <c r="A1622" t="s">
        <v>9160</v>
      </c>
      <c r="B1622" t="s">
        <v>9161</v>
      </c>
      <c r="C1622" s="18">
        <v>0.55443488439999999</v>
      </c>
      <c r="D1622" t="s">
        <v>941</v>
      </c>
      <c r="E1622" t="s">
        <v>128</v>
      </c>
      <c r="F1622" t="s">
        <v>942</v>
      </c>
      <c r="G1622" s="18">
        <v>0.38351940099999998</v>
      </c>
      <c r="H1622" t="s">
        <v>205</v>
      </c>
      <c r="I1622" t="s">
        <v>130</v>
      </c>
      <c r="J1622" t="s">
        <v>206</v>
      </c>
      <c r="K1622" s="18">
        <v>0.38351940099999998</v>
      </c>
      <c r="L1622" t="s">
        <v>205</v>
      </c>
      <c r="M1622" t="s">
        <v>130</v>
      </c>
      <c r="N1622" t="s">
        <v>206</v>
      </c>
      <c r="O1622" s="18">
        <v>1.5711241592</v>
      </c>
      <c r="P1622" t="s">
        <v>453</v>
      </c>
      <c r="Q1622" t="s">
        <v>134</v>
      </c>
      <c r="R1622" t="s">
        <v>454</v>
      </c>
      <c r="S1622" s="18">
        <v>0.76625229039999998</v>
      </c>
      <c r="T1622" t="s">
        <v>136</v>
      </c>
      <c r="U1622" t="s">
        <v>130</v>
      </c>
      <c r="V1622" t="s">
        <v>137</v>
      </c>
      <c r="W1622" s="18">
        <v>1.3958244346999999</v>
      </c>
      <c r="X1622" t="s">
        <v>64</v>
      </c>
      <c r="Y1622" t="s">
        <v>130</v>
      </c>
      <c r="Z1622" t="s">
        <v>569</v>
      </c>
      <c r="AA1622" s="18">
        <v>0.39658363320000001</v>
      </c>
      <c r="AB1622" t="s">
        <v>943</v>
      </c>
      <c r="AC1622" t="s">
        <v>128</v>
      </c>
      <c r="AD1622" t="s">
        <v>944</v>
      </c>
      <c r="AE1622" s="18">
        <v>0.54147328890000002</v>
      </c>
      <c r="AF1622" t="s">
        <v>5367</v>
      </c>
      <c r="AG1622" t="s">
        <v>143</v>
      </c>
      <c r="AH1622" t="s">
        <v>5368</v>
      </c>
      <c r="AI1622" s="18">
        <v>0.10307232349999999</v>
      </c>
      <c r="AJ1622" t="s">
        <v>9162</v>
      </c>
      <c r="AK1622" t="s">
        <v>134</v>
      </c>
      <c r="AL1622" t="s">
        <v>9163</v>
      </c>
      <c r="AM1622" t="s">
        <v>9162</v>
      </c>
      <c r="AN1622" t="s">
        <v>134</v>
      </c>
      <c r="AO1622" t="s">
        <v>9163</v>
      </c>
      <c r="AP1622" s="18">
        <v>0.10307232349999999</v>
      </c>
      <c r="AQ1622" t="s">
        <v>123</v>
      </c>
      <c r="AR1622" t="b">
        <f>ISNUMBER(SEARCH('Consulta Por Puntos Baloto'!$E$5,B1622,1))</f>
        <v>0</v>
      </c>
      <c r="AS1622">
        <f t="shared" si="50"/>
        <v>35</v>
      </c>
      <c r="AT1622" t="str">
        <f t="shared" si="51"/>
        <v>Punto red</v>
      </c>
    </row>
    <row r="1623" spans="1:46">
      <c r="A1623" t="s">
        <v>9164</v>
      </c>
      <c r="B1623" t="s">
        <v>9165</v>
      </c>
      <c r="C1623" s="18">
        <v>0.1067422364</v>
      </c>
      <c r="D1623" t="s">
        <v>169</v>
      </c>
      <c r="E1623" t="s">
        <v>128</v>
      </c>
      <c r="F1623" t="s">
        <v>170</v>
      </c>
      <c r="G1623" s="18">
        <v>0.14843822910000001</v>
      </c>
      <c r="H1623" t="s">
        <v>64</v>
      </c>
      <c r="I1623" t="s">
        <v>130</v>
      </c>
      <c r="J1623" t="s">
        <v>172</v>
      </c>
      <c r="K1623" s="18">
        <v>0.13661454279999999</v>
      </c>
      <c r="L1623" t="s">
        <v>64</v>
      </c>
      <c r="M1623" t="s">
        <v>130</v>
      </c>
      <c r="N1623" t="s">
        <v>172</v>
      </c>
      <c r="O1623" s="18">
        <v>1.4277618387</v>
      </c>
      <c r="P1623" t="s">
        <v>173</v>
      </c>
      <c r="Q1623" t="s">
        <v>134</v>
      </c>
      <c r="R1623" t="s">
        <v>174</v>
      </c>
      <c r="S1623" s="18">
        <v>1.5645084294</v>
      </c>
      <c r="T1623" t="s">
        <v>64</v>
      </c>
      <c r="U1623" t="s">
        <v>130</v>
      </c>
      <c r="V1623" t="s">
        <v>171</v>
      </c>
      <c r="W1623" s="18">
        <v>1.6225837044</v>
      </c>
      <c r="X1623" t="s">
        <v>64</v>
      </c>
      <c r="Y1623" t="s">
        <v>130</v>
      </c>
      <c r="Z1623" t="s">
        <v>175</v>
      </c>
      <c r="AA1623" s="18">
        <v>1.5624979267000001</v>
      </c>
      <c r="AB1623" t="s">
        <v>176</v>
      </c>
      <c r="AC1623" t="s">
        <v>128</v>
      </c>
      <c r="AD1623" t="s">
        <v>177</v>
      </c>
      <c r="AE1623" s="18">
        <v>4.8053830899999997E-2</v>
      </c>
      <c r="AF1623" t="s">
        <v>9166</v>
      </c>
      <c r="AG1623" t="s">
        <v>143</v>
      </c>
      <c r="AH1623" t="s">
        <v>9167</v>
      </c>
      <c r="AI1623" s="18">
        <v>0.10120567160000001</v>
      </c>
      <c r="AJ1623" t="s">
        <v>9168</v>
      </c>
      <c r="AK1623" t="s">
        <v>134</v>
      </c>
      <c r="AL1623" t="s">
        <v>9169</v>
      </c>
      <c r="AM1623" t="s">
        <v>9166</v>
      </c>
      <c r="AN1623" t="s">
        <v>143</v>
      </c>
      <c r="AO1623" t="s">
        <v>9167</v>
      </c>
      <c r="AP1623" s="18">
        <v>4.8053830899999997E-2</v>
      </c>
      <c r="AQ1623" t="s">
        <v>123</v>
      </c>
      <c r="AR1623" t="b">
        <f>ISNUMBER(SEARCH('Consulta Por Puntos Baloto'!$E$5,B1623,1))</f>
        <v>0</v>
      </c>
      <c r="AS1623">
        <f t="shared" si="50"/>
        <v>31</v>
      </c>
      <c r="AT1623" t="str">
        <f t="shared" si="51"/>
        <v>Punto pago</v>
      </c>
    </row>
    <row r="1624" spans="1:46">
      <c r="A1624" t="s">
        <v>9170</v>
      </c>
      <c r="B1624" t="s">
        <v>9171</v>
      </c>
      <c r="C1624" s="18">
        <v>0.73428967349999996</v>
      </c>
      <c r="D1624" t="s">
        <v>169</v>
      </c>
      <c r="E1624" t="s">
        <v>128</v>
      </c>
      <c r="F1624" t="s">
        <v>170</v>
      </c>
      <c r="G1624" s="18">
        <v>0.95598036500000005</v>
      </c>
      <c r="H1624" t="s">
        <v>64</v>
      </c>
      <c r="I1624" t="s">
        <v>130</v>
      </c>
      <c r="J1624" t="s">
        <v>172</v>
      </c>
      <c r="K1624" s="18">
        <v>0.96875837710000001</v>
      </c>
      <c r="L1624" t="s">
        <v>64</v>
      </c>
      <c r="M1624" t="s">
        <v>130</v>
      </c>
      <c r="N1624" t="s">
        <v>172</v>
      </c>
      <c r="O1624" s="18">
        <v>1.2330599575000001</v>
      </c>
      <c r="P1624" t="s">
        <v>173</v>
      </c>
      <c r="Q1624" t="s">
        <v>134</v>
      </c>
      <c r="R1624" t="s">
        <v>174</v>
      </c>
      <c r="S1624" s="18">
        <v>1.2980825279999999</v>
      </c>
      <c r="T1624" t="s">
        <v>64</v>
      </c>
      <c r="U1624" t="s">
        <v>130</v>
      </c>
      <c r="V1624" t="s">
        <v>171</v>
      </c>
      <c r="W1624" s="18">
        <v>1.4704811081</v>
      </c>
      <c r="X1624" t="s">
        <v>64</v>
      </c>
      <c r="Y1624" t="s">
        <v>130</v>
      </c>
      <c r="Z1624" t="s">
        <v>175</v>
      </c>
      <c r="AA1624" s="18">
        <v>1.2685231421000001</v>
      </c>
      <c r="AB1624" t="s">
        <v>176</v>
      </c>
      <c r="AC1624" t="s">
        <v>128</v>
      </c>
      <c r="AD1624" t="s">
        <v>177</v>
      </c>
      <c r="AE1624" s="18">
        <v>3.64445189E-2</v>
      </c>
      <c r="AF1624" t="s">
        <v>9172</v>
      </c>
      <c r="AG1624" t="s">
        <v>143</v>
      </c>
      <c r="AH1624" t="s">
        <v>9173</v>
      </c>
      <c r="AI1624" s="18">
        <v>0.105406791</v>
      </c>
      <c r="AJ1624" t="s">
        <v>9174</v>
      </c>
      <c r="AK1624" t="s">
        <v>134</v>
      </c>
      <c r="AL1624" t="s">
        <v>9175</v>
      </c>
      <c r="AM1624" t="s">
        <v>9172</v>
      </c>
      <c r="AN1624" t="s">
        <v>143</v>
      </c>
      <c r="AO1624" t="s">
        <v>9173</v>
      </c>
      <c r="AP1624" s="18">
        <v>3.64445189E-2</v>
      </c>
      <c r="AQ1624" t="s">
        <v>123</v>
      </c>
      <c r="AR1624" t="b">
        <f>ISNUMBER(SEARCH('Consulta Por Puntos Baloto'!$E$5,B1624,1))</f>
        <v>0</v>
      </c>
      <c r="AS1624">
        <f t="shared" si="50"/>
        <v>31</v>
      </c>
      <c r="AT1624" t="str">
        <f t="shared" si="51"/>
        <v>Punto pago</v>
      </c>
    </row>
    <row r="1625" spans="1:46">
      <c r="A1625" t="s">
        <v>9176</v>
      </c>
      <c r="B1625" t="s">
        <v>9177</v>
      </c>
      <c r="C1625" s="18">
        <v>2.2415171312000002</v>
      </c>
      <c r="D1625" t="s">
        <v>1083</v>
      </c>
      <c r="E1625" t="s">
        <v>128</v>
      </c>
      <c r="F1625" t="s">
        <v>1084</v>
      </c>
      <c r="G1625" s="18">
        <v>0.37162597670000003</v>
      </c>
      <c r="H1625" t="s">
        <v>64</v>
      </c>
      <c r="I1625" t="s">
        <v>130</v>
      </c>
      <c r="J1625" t="s">
        <v>5566</v>
      </c>
      <c r="K1625" s="18">
        <v>0.54564294599999996</v>
      </c>
      <c r="L1625" t="s">
        <v>2669</v>
      </c>
      <c r="M1625" t="s">
        <v>130</v>
      </c>
      <c r="N1625" t="s">
        <v>2670</v>
      </c>
      <c r="O1625" s="18">
        <v>1.6388302101000001</v>
      </c>
      <c r="P1625" t="s">
        <v>699</v>
      </c>
      <c r="Q1625" t="s">
        <v>134</v>
      </c>
      <c r="R1625" t="s">
        <v>700</v>
      </c>
      <c r="S1625" s="18">
        <v>3.3658789133</v>
      </c>
      <c r="T1625" t="s">
        <v>1086</v>
      </c>
      <c r="U1625" t="s">
        <v>130</v>
      </c>
      <c r="V1625" t="s">
        <v>1087</v>
      </c>
      <c r="W1625" s="18">
        <v>1.8739987836000001</v>
      </c>
      <c r="X1625" t="s">
        <v>64</v>
      </c>
      <c r="Y1625" t="s">
        <v>130</v>
      </c>
      <c r="Z1625" t="s">
        <v>1101</v>
      </c>
      <c r="AA1625" s="18">
        <v>0.49979715600000002</v>
      </c>
      <c r="AB1625" s="19" t="s">
        <v>1102</v>
      </c>
      <c r="AC1625" t="s">
        <v>128</v>
      </c>
      <c r="AD1625" t="s">
        <v>1103</v>
      </c>
      <c r="AE1625" s="18">
        <v>1.0672639070000001</v>
      </c>
      <c r="AF1625" t="s">
        <v>1104</v>
      </c>
      <c r="AG1625" t="s">
        <v>143</v>
      </c>
      <c r="AH1625" t="s">
        <v>1105</v>
      </c>
      <c r="AI1625" s="18">
        <v>6.3848866700000007E-2</v>
      </c>
      <c r="AJ1625" t="s">
        <v>9178</v>
      </c>
      <c r="AK1625" t="s">
        <v>134</v>
      </c>
      <c r="AL1625" t="s">
        <v>9179</v>
      </c>
      <c r="AM1625" t="s">
        <v>9178</v>
      </c>
      <c r="AN1625" t="s">
        <v>134</v>
      </c>
      <c r="AO1625" t="s">
        <v>9179</v>
      </c>
      <c r="AP1625" s="18">
        <v>6.3848866700000007E-2</v>
      </c>
      <c r="AQ1625" t="s">
        <v>123</v>
      </c>
      <c r="AR1625" t="b">
        <f>ISNUMBER(SEARCH('Consulta Por Puntos Baloto'!$E$5,B1625,1))</f>
        <v>0</v>
      </c>
      <c r="AS1625">
        <f t="shared" si="50"/>
        <v>35</v>
      </c>
      <c r="AT1625" t="str">
        <f t="shared" si="51"/>
        <v>Punto red</v>
      </c>
    </row>
    <row r="1626" spans="1:46">
      <c r="A1626" t="s">
        <v>9180</v>
      </c>
      <c r="B1626" t="s">
        <v>9181</v>
      </c>
      <c r="C1626" s="18">
        <v>0.79892396880000005</v>
      </c>
      <c r="D1626" t="s">
        <v>4512</v>
      </c>
      <c r="E1626" t="s">
        <v>297</v>
      </c>
      <c r="F1626" t="s">
        <v>4513</v>
      </c>
      <c r="G1626" s="18">
        <v>16.109331555800001</v>
      </c>
      <c r="H1626" t="s">
        <v>64</v>
      </c>
      <c r="I1626" t="s">
        <v>4514</v>
      </c>
      <c r="J1626" t="s">
        <v>4515</v>
      </c>
      <c r="K1626" s="18">
        <v>16.109331555800001</v>
      </c>
      <c r="L1626" t="s">
        <v>64</v>
      </c>
      <c r="M1626" t="s">
        <v>4514</v>
      </c>
      <c r="N1626" t="s">
        <v>4515</v>
      </c>
      <c r="O1626" s="18">
        <v>0.91535946800000001</v>
      </c>
      <c r="P1626" t="s">
        <v>296</v>
      </c>
      <c r="Q1626" t="s">
        <v>297</v>
      </c>
      <c r="R1626" t="s">
        <v>298</v>
      </c>
      <c r="S1626" s="18">
        <v>144.2083364275</v>
      </c>
      <c r="T1626" t="s">
        <v>85</v>
      </c>
      <c r="U1626" t="s">
        <v>86</v>
      </c>
      <c r="V1626" t="s">
        <v>87</v>
      </c>
      <c r="W1626" s="18">
        <v>88.169041534200005</v>
      </c>
      <c r="X1626" t="s">
        <v>64</v>
      </c>
      <c r="Y1626" t="s">
        <v>4519</v>
      </c>
      <c r="Z1626" t="s">
        <v>4520</v>
      </c>
      <c r="AA1626" s="18">
        <v>49.430405164200003</v>
      </c>
      <c r="AB1626" t="s">
        <v>300</v>
      </c>
      <c r="AC1626" t="s">
        <v>301</v>
      </c>
      <c r="AD1626" t="s">
        <v>302</v>
      </c>
      <c r="AE1626" s="18">
        <v>0.40225798769999999</v>
      </c>
      <c r="AF1626" t="s">
        <v>7531</v>
      </c>
      <c r="AG1626" t="s">
        <v>297</v>
      </c>
      <c r="AH1626" t="s">
        <v>7532</v>
      </c>
      <c r="AI1626" s="18">
        <v>0.14053738239999999</v>
      </c>
      <c r="AJ1626" t="s">
        <v>9182</v>
      </c>
      <c r="AK1626" t="s">
        <v>297</v>
      </c>
      <c r="AL1626" t="s">
        <v>9183</v>
      </c>
      <c r="AM1626" t="s">
        <v>9182</v>
      </c>
      <c r="AN1626" t="s">
        <v>297</v>
      </c>
      <c r="AO1626" t="s">
        <v>9183</v>
      </c>
      <c r="AP1626" s="18">
        <v>0.14053738239999999</v>
      </c>
      <c r="AQ1626" t="s">
        <v>123</v>
      </c>
      <c r="AR1626" t="b">
        <f>ISNUMBER(SEARCH('Consulta Por Puntos Baloto'!$E$5,B1626,1))</f>
        <v>0</v>
      </c>
      <c r="AS1626">
        <f t="shared" si="50"/>
        <v>35</v>
      </c>
      <c r="AT1626" t="str">
        <f t="shared" si="51"/>
        <v>Punto red</v>
      </c>
    </row>
    <row r="1627" spans="1:46">
      <c r="A1627" t="s">
        <v>9184</v>
      </c>
      <c r="B1627" t="s">
        <v>9185</v>
      </c>
      <c r="C1627" s="18">
        <v>0.73823507629999996</v>
      </c>
      <c r="D1627" t="s">
        <v>4512</v>
      </c>
      <c r="E1627" t="s">
        <v>297</v>
      </c>
      <c r="F1627" t="s">
        <v>4513</v>
      </c>
      <c r="G1627" s="18">
        <v>16.782277050600001</v>
      </c>
      <c r="H1627" t="s">
        <v>64</v>
      </c>
      <c r="I1627" t="s">
        <v>4514</v>
      </c>
      <c r="J1627" t="s">
        <v>4515</v>
      </c>
      <c r="K1627" s="18">
        <v>16.782277050600001</v>
      </c>
      <c r="L1627" t="s">
        <v>64</v>
      </c>
      <c r="M1627" t="s">
        <v>4514</v>
      </c>
      <c r="N1627" t="s">
        <v>4515</v>
      </c>
      <c r="O1627" s="18">
        <v>1.24430339</v>
      </c>
      <c r="P1627" t="s">
        <v>296</v>
      </c>
      <c r="Q1627" t="s">
        <v>297</v>
      </c>
      <c r="R1627" t="s">
        <v>298</v>
      </c>
      <c r="S1627" s="18">
        <v>144.31958469450001</v>
      </c>
      <c r="T1627" t="s">
        <v>85</v>
      </c>
      <c r="U1627" t="s">
        <v>86</v>
      </c>
      <c r="V1627" t="s">
        <v>87</v>
      </c>
      <c r="W1627" s="18">
        <v>88.924157699800006</v>
      </c>
      <c r="X1627" t="s">
        <v>64</v>
      </c>
      <c r="Y1627" t="s">
        <v>4519</v>
      </c>
      <c r="Z1627" t="s">
        <v>4520</v>
      </c>
      <c r="AA1627" s="18">
        <v>48.504201705299998</v>
      </c>
      <c r="AB1627" t="s">
        <v>300</v>
      </c>
      <c r="AC1627" t="s">
        <v>301</v>
      </c>
      <c r="AD1627" t="s">
        <v>302</v>
      </c>
      <c r="AE1627" s="18">
        <v>1.488709332</v>
      </c>
      <c r="AF1627" t="s">
        <v>7531</v>
      </c>
      <c r="AG1627" t="s">
        <v>297</v>
      </c>
      <c r="AH1627" t="s">
        <v>7532</v>
      </c>
      <c r="AI1627" s="18">
        <v>0.1446402051</v>
      </c>
      <c r="AJ1627" t="s">
        <v>9186</v>
      </c>
      <c r="AK1627" t="s">
        <v>297</v>
      </c>
      <c r="AL1627" t="s">
        <v>9187</v>
      </c>
      <c r="AM1627" t="s">
        <v>9186</v>
      </c>
      <c r="AN1627" t="s">
        <v>297</v>
      </c>
      <c r="AO1627" t="s">
        <v>9187</v>
      </c>
      <c r="AP1627" s="18">
        <v>0.1446402051</v>
      </c>
      <c r="AQ1627" t="s">
        <v>123</v>
      </c>
      <c r="AR1627" t="b">
        <f>ISNUMBER(SEARCH('Consulta Por Puntos Baloto'!$E$5,B1627,1))</f>
        <v>0</v>
      </c>
      <c r="AS1627">
        <f t="shared" si="50"/>
        <v>35</v>
      </c>
      <c r="AT1627" t="str">
        <f t="shared" si="51"/>
        <v>Punto red</v>
      </c>
    </row>
    <row r="1628" spans="1:46">
      <c r="A1628" t="s">
        <v>9188</v>
      </c>
      <c r="B1628" t="s">
        <v>9189</v>
      </c>
      <c r="C1628" s="18">
        <v>1.7256571275000001</v>
      </c>
      <c r="D1628" t="s">
        <v>82</v>
      </c>
      <c r="E1628" t="s">
        <v>83</v>
      </c>
      <c r="F1628" t="s">
        <v>84</v>
      </c>
      <c r="G1628" s="18">
        <v>0.67320208589999997</v>
      </c>
      <c r="H1628" t="s">
        <v>4582</v>
      </c>
      <c r="I1628" t="s">
        <v>86</v>
      </c>
      <c r="J1628" t="s">
        <v>4583</v>
      </c>
      <c r="K1628" s="18">
        <v>0.70039847899999996</v>
      </c>
      <c r="L1628" t="s">
        <v>64</v>
      </c>
      <c r="M1628" t="s">
        <v>86</v>
      </c>
      <c r="N1628" t="s">
        <v>402</v>
      </c>
      <c r="O1628" s="18">
        <v>0.70039847899999996</v>
      </c>
      <c r="P1628" t="s">
        <v>403</v>
      </c>
      <c r="Q1628" t="s">
        <v>83</v>
      </c>
      <c r="R1628" t="s">
        <v>404</v>
      </c>
      <c r="S1628" s="18">
        <v>1.5990794171</v>
      </c>
      <c r="T1628" t="s">
        <v>85</v>
      </c>
      <c r="U1628" t="s">
        <v>86</v>
      </c>
      <c r="V1628" t="s">
        <v>87</v>
      </c>
      <c r="W1628" s="18">
        <v>1.5990794171</v>
      </c>
      <c r="X1628" t="s">
        <v>64</v>
      </c>
      <c r="Y1628" t="s">
        <v>91</v>
      </c>
      <c r="Z1628" t="s">
        <v>92</v>
      </c>
      <c r="AA1628" s="18">
        <v>1.5990794171</v>
      </c>
      <c r="AB1628" t="s">
        <v>93</v>
      </c>
      <c r="AC1628" t="s">
        <v>83</v>
      </c>
      <c r="AD1628" t="s">
        <v>94</v>
      </c>
      <c r="AE1628" s="18">
        <v>0.75619511029999997</v>
      </c>
      <c r="AF1628" t="s">
        <v>9190</v>
      </c>
      <c r="AG1628" t="s">
        <v>83</v>
      </c>
      <c r="AH1628" t="s">
        <v>9191</v>
      </c>
      <c r="AI1628" s="18">
        <v>6.0619999000000001E-3</v>
      </c>
      <c r="AJ1628" t="s">
        <v>9192</v>
      </c>
      <c r="AK1628" t="s">
        <v>83</v>
      </c>
      <c r="AL1628" t="s">
        <v>9193</v>
      </c>
      <c r="AM1628" t="s">
        <v>9192</v>
      </c>
      <c r="AN1628" t="s">
        <v>83</v>
      </c>
      <c r="AO1628" t="s">
        <v>9193</v>
      </c>
      <c r="AP1628" s="18">
        <v>6.0619999000000001E-3</v>
      </c>
      <c r="AQ1628" t="s">
        <v>123</v>
      </c>
      <c r="AR1628" t="b">
        <f>ISNUMBER(SEARCH('Consulta Por Puntos Baloto'!$E$5,B1628,1))</f>
        <v>0</v>
      </c>
      <c r="AS1628">
        <f t="shared" si="50"/>
        <v>35</v>
      </c>
      <c r="AT1628" t="str">
        <f t="shared" si="51"/>
        <v>Punto red</v>
      </c>
    </row>
    <row r="1629" spans="1:46">
      <c r="A1629" t="s">
        <v>9194</v>
      </c>
      <c r="B1629" t="s">
        <v>9195</v>
      </c>
      <c r="C1629" s="18">
        <v>60.720374397800001</v>
      </c>
      <c r="D1629" t="s">
        <v>3971</v>
      </c>
      <c r="E1629" t="s">
        <v>3972</v>
      </c>
      <c r="F1629" t="s">
        <v>3973</v>
      </c>
      <c r="G1629" s="18">
        <v>58.538277861799997</v>
      </c>
      <c r="H1629" t="s">
        <v>64</v>
      </c>
      <c r="I1629" t="s">
        <v>3974</v>
      </c>
      <c r="J1629" t="s">
        <v>3975</v>
      </c>
      <c r="K1629" s="18">
        <v>60.243891896400001</v>
      </c>
      <c r="L1629" t="s">
        <v>64</v>
      </c>
      <c r="M1629" t="s">
        <v>3974</v>
      </c>
      <c r="N1629" t="s">
        <v>3976</v>
      </c>
      <c r="O1629" s="18">
        <v>61.121621778700003</v>
      </c>
      <c r="P1629" t="s">
        <v>3977</v>
      </c>
      <c r="Q1629" t="s">
        <v>3972</v>
      </c>
      <c r="R1629" t="s">
        <v>3978</v>
      </c>
      <c r="S1629" s="18">
        <v>408.08762694149999</v>
      </c>
      <c r="T1629" t="s">
        <v>85</v>
      </c>
      <c r="U1629" t="s">
        <v>86</v>
      </c>
      <c r="V1629" t="s">
        <v>87</v>
      </c>
      <c r="W1629" s="18">
        <v>66.382013391200005</v>
      </c>
      <c r="X1629" t="s">
        <v>3979</v>
      </c>
      <c r="Y1629" t="s">
        <v>3974</v>
      </c>
      <c r="Z1629" t="s">
        <v>3980</v>
      </c>
      <c r="AA1629" s="18">
        <v>64.244218401599994</v>
      </c>
      <c r="AB1629" t="s">
        <v>3981</v>
      </c>
      <c r="AC1629" t="s">
        <v>3972</v>
      </c>
      <c r="AD1629" t="s">
        <v>3982</v>
      </c>
      <c r="AE1629" s="18">
        <v>7.0362890585000004</v>
      </c>
      <c r="AF1629" t="s">
        <v>9196</v>
      </c>
      <c r="AG1629" t="s">
        <v>9197</v>
      </c>
      <c r="AH1629" t="s">
        <v>9198</v>
      </c>
      <c r="AI1629" s="18">
        <v>7.0354795207</v>
      </c>
      <c r="AJ1629" t="s">
        <v>9199</v>
      </c>
      <c r="AK1629" t="s">
        <v>9197</v>
      </c>
      <c r="AL1629" t="s">
        <v>9200</v>
      </c>
      <c r="AM1629" t="s">
        <v>9199</v>
      </c>
      <c r="AN1629" t="s">
        <v>9197</v>
      </c>
      <c r="AO1629" t="s">
        <v>9200</v>
      </c>
      <c r="AP1629" s="18">
        <v>7.0354795207</v>
      </c>
      <c r="AQ1629" t="e">
        <v>#N/A</v>
      </c>
      <c r="AR1629" t="b">
        <f>ISNUMBER(SEARCH('Consulta Por Puntos Baloto'!$E$5,B1629,1))</f>
        <v>0</v>
      </c>
      <c r="AS1629">
        <f t="shared" si="50"/>
        <v>35</v>
      </c>
      <c r="AT1629" t="str">
        <f t="shared" si="51"/>
        <v>Punto red</v>
      </c>
    </row>
    <row r="1630" spans="1:46">
      <c r="A1630" t="s">
        <v>9201</v>
      </c>
      <c r="B1630" t="s">
        <v>9202</v>
      </c>
      <c r="C1630" s="18">
        <v>2.4444508867999999</v>
      </c>
      <c r="D1630" t="s">
        <v>4247</v>
      </c>
      <c r="E1630" t="s">
        <v>4248</v>
      </c>
      <c r="F1630" t="s">
        <v>4249</v>
      </c>
      <c r="G1630" s="18">
        <v>3.1106813183000002</v>
      </c>
      <c r="H1630" t="s">
        <v>64</v>
      </c>
      <c r="I1630" t="s">
        <v>4073</v>
      </c>
      <c r="J1630" t="s">
        <v>4074</v>
      </c>
      <c r="K1630" s="18">
        <v>122.7516039873</v>
      </c>
      <c r="L1630" t="s">
        <v>64</v>
      </c>
      <c r="M1630" t="s">
        <v>4250</v>
      </c>
      <c r="N1630" t="s">
        <v>4251</v>
      </c>
      <c r="O1630" s="18">
        <v>80.395241794399993</v>
      </c>
      <c r="P1630" t="s">
        <v>4071</v>
      </c>
      <c r="Q1630" t="s">
        <v>4066</v>
      </c>
      <c r="R1630" t="s">
        <v>4072</v>
      </c>
      <c r="S1630" s="18">
        <v>344.04342606249998</v>
      </c>
      <c r="T1630" t="s">
        <v>227</v>
      </c>
      <c r="U1630" t="s">
        <v>228</v>
      </c>
      <c r="V1630" t="s">
        <v>229</v>
      </c>
      <c r="W1630" s="18">
        <v>3.2067144678999999</v>
      </c>
      <c r="X1630" t="s">
        <v>64</v>
      </c>
      <c r="Y1630" t="s">
        <v>4073</v>
      </c>
      <c r="Z1630" t="s">
        <v>4074</v>
      </c>
      <c r="AA1630" s="18">
        <v>76.9556834622</v>
      </c>
      <c r="AB1630" t="s">
        <v>4252</v>
      </c>
      <c r="AC1630" t="s">
        <v>4066</v>
      </c>
      <c r="AD1630" t="s">
        <v>4253</v>
      </c>
      <c r="AE1630" s="18">
        <v>0.39974823520000002</v>
      </c>
      <c r="AF1630" t="s">
        <v>9203</v>
      </c>
      <c r="AG1630" t="s">
        <v>4248</v>
      </c>
      <c r="AH1630" t="s">
        <v>9204</v>
      </c>
      <c r="AI1630" s="18">
        <v>0.40755520119999999</v>
      </c>
      <c r="AJ1630" t="s">
        <v>9205</v>
      </c>
      <c r="AK1630" t="s">
        <v>4248</v>
      </c>
      <c r="AL1630" t="s">
        <v>9206</v>
      </c>
      <c r="AM1630" t="s">
        <v>9203</v>
      </c>
      <c r="AN1630" t="s">
        <v>4248</v>
      </c>
      <c r="AO1630" t="s">
        <v>9204</v>
      </c>
      <c r="AP1630" s="18">
        <v>0.39974823520000002</v>
      </c>
      <c r="AQ1630" t="s">
        <v>123</v>
      </c>
      <c r="AR1630" t="b">
        <f>ISNUMBER(SEARCH('Consulta Por Puntos Baloto'!$E$5,B1630,1))</f>
        <v>0</v>
      </c>
      <c r="AS1630">
        <f t="shared" si="50"/>
        <v>31</v>
      </c>
      <c r="AT1630" t="str">
        <f t="shared" si="51"/>
        <v>Punto pago</v>
      </c>
    </row>
    <row r="1631" spans="1:46">
      <c r="A1631" t="s">
        <v>9207</v>
      </c>
      <c r="B1631" t="s">
        <v>9208</v>
      </c>
      <c r="C1631" s="18">
        <v>8.8101365423000004</v>
      </c>
      <c r="D1631" t="s">
        <v>6065</v>
      </c>
      <c r="E1631" t="s">
        <v>5832</v>
      </c>
      <c r="F1631" t="s">
        <v>6066</v>
      </c>
      <c r="G1631" s="18">
        <v>8.2222569580999991</v>
      </c>
      <c r="H1631" t="s">
        <v>64</v>
      </c>
      <c r="I1631" t="s">
        <v>3998</v>
      </c>
      <c r="J1631" t="s">
        <v>7063</v>
      </c>
      <c r="K1631" s="18">
        <v>77.462427386399995</v>
      </c>
      <c r="L1631" t="s">
        <v>64</v>
      </c>
      <c r="M1631" t="s">
        <v>3974</v>
      </c>
      <c r="N1631" t="s">
        <v>4304</v>
      </c>
      <c r="O1631" s="18">
        <v>8.2697783771999998</v>
      </c>
      <c r="P1631" t="s">
        <v>5835</v>
      </c>
      <c r="Q1631" t="s">
        <v>5832</v>
      </c>
      <c r="R1631" t="s">
        <v>5836</v>
      </c>
      <c r="S1631" s="18">
        <v>467.69743693679999</v>
      </c>
      <c r="T1631" t="s">
        <v>85</v>
      </c>
      <c r="U1631" t="s">
        <v>86</v>
      </c>
      <c r="V1631" t="s">
        <v>87</v>
      </c>
      <c r="W1631" s="18">
        <v>8.2664613450999997</v>
      </c>
      <c r="X1631" t="s">
        <v>64</v>
      </c>
      <c r="Y1631" t="s">
        <v>3998</v>
      </c>
      <c r="Z1631" t="s">
        <v>3999</v>
      </c>
      <c r="AA1631" s="18">
        <v>9.4464126401000001</v>
      </c>
      <c r="AB1631" s="19" t="s">
        <v>5837</v>
      </c>
      <c r="AC1631" t="s">
        <v>5832</v>
      </c>
      <c r="AD1631" t="s">
        <v>5838</v>
      </c>
      <c r="AE1631" s="18">
        <v>0.31570524449999998</v>
      </c>
      <c r="AF1631" t="s">
        <v>9209</v>
      </c>
      <c r="AG1631" t="s">
        <v>5832</v>
      </c>
      <c r="AH1631" t="s">
        <v>9210</v>
      </c>
      <c r="AI1631" s="18">
        <v>3.1406127925999998</v>
      </c>
      <c r="AJ1631" t="s">
        <v>9211</v>
      </c>
      <c r="AK1631" t="s">
        <v>5832</v>
      </c>
      <c r="AL1631" t="s">
        <v>9212</v>
      </c>
      <c r="AM1631" t="s">
        <v>9209</v>
      </c>
      <c r="AN1631" t="s">
        <v>5832</v>
      </c>
      <c r="AO1631" t="s">
        <v>9210</v>
      </c>
      <c r="AP1631" s="18">
        <v>0.31570524449999998</v>
      </c>
      <c r="AQ1631" t="s">
        <v>123</v>
      </c>
      <c r="AR1631" t="b">
        <f>ISNUMBER(SEARCH('Consulta Por Puntos Baloto'!$E$5,B1631,1))</f>
        <v>0</v>
      </c>
      <c r="AS1631">
        <f t="shared" si="50"/>
        <v>31</v>
      </c>
      <c r="AT1631" t="str">
        <f t="shared" si="51"/>
        <v>Punto pago</v>
      </c>
    </row>
    <row r="1632" spans="1:46">
      <c r="A1632" t="s">
        <v>9213</v>
      </c>
      <c r="B1632" t="s">
        <v>9214</v>
      </c>
      <c r="C1632" s="18">
        <v>1.5767768117000001</v>
      </c>
      <c r="D1632" t="s">
        <v>5831</v>
      </c>
      <c r="E1632" t="s">
        <v>5832</v>
      </c>
      <c r="F1632" t="s">
        <v>5833</v>
      </c>
      <c r="G1632" s="18">
        <v>1.4292128006</v>
      </c>
      <c r="H1632" t="s">
        <v>64</v>
      </c>
      <c r="I1632" t="s">
        <v>3998</v>
      </c>
      <c r="J1632" t="s">
        <v>5834</v>
      </c>
      <c r="K1632" s="18">
        <v>66.545840502800004</v>
      </c>
      <c r="L1632" t="s">
        <v>64</v>
      </c>
      <c r="M1632" t="s">
        <v>3974</v>
      </c>
      <c r="N1632" t="s">
        <v>4304</v>
      </c>
      <c r="O1632" s="18">
        <v>4.6007731422000004</v>
      </c>
      <c r="P1632" t="s">
        <v>5835</v>
      </c>
      <c r="Q1632" t="s">
        <v>5832</v>
      </c>
      <c r="R1632" t="s">
        <v>5836</v>
      </c>
      <c r="S1632" s="18">
        <v>465.70248907479998</v>
      </c>
      <c r="T1632" t="s">
        <v>85</v>
      </c>
      <c r="U1632" t="s">
        <v>86</v>
      </c>
      <c r="V1632" t="s">
        <v>87</v>
      </c>
      <c r="W1632" s="18">
        <v>4.6721902825999999</v>
      </c>
      <c r="X1632" t="s">
        <v>64</v>
      </c>
      <c r="Y1632" t="s">
        <v>3998</v>
      </c>
      <c r="Z1632" t="s">
        <v>3999</v>
      </c>
      <c r="AA1632" s="18">
        <v>5.7233412911999997</v>
      </c>
      <c r="AB1632" s="19" t="s">
        <v>5837</v>
      </c>
      <c r="AC1632" t="s">
        <v>5832</v>
      </c>
      <c r="AD1632" t="s">
        <v>5838</v>
      </c>
      <c r="AE1632" s="18">
        <v>0.23287817890000001</v>
      </c>
      <c r="AF1632" t="s">
        <v>9215</v>
      </c>
      <c r="AG1632" t="s">
        <v>5832</v>
      </c>
      <c r="AH1632" t="s">
        <v>9216</v>
      </c>
      <c r="AI1632" s="18">
        <v>0.54381093150000004</v>
      </c>
      <c r="AJ1632" t="s">
        <v>9217</v>
      </c>
      <c r="AK1632" t="s">
        <v>5832</v>
      </c>
      <c r="AL1632" t="s">
        <v>9218</v>
      </c>
      <c r="AM1632" t="s">
        <v>9215</v>
      </c>
      <c r="AN1632" t="s">
        <v>5832</v>
      </c>
      <c r="AO1632" t="s">
        <v>9216</v>
      </c>
      <c r="AP1632" s="18">
        <v>0.23287817890000001</v>
      </c>
      <c r="AQ1632" t="s">
        <v>123</v>
      </c>
      <c r="AR1632" t="b">
        <f>ISNUMBER(SEARCH('Consulta Por Puntos Baloto'!$E$5,B1632,1))</f>
        <v>0</v>
      </c>
      <c r="AS1632">
        <f t="shared" si="50"/>
        <v>31</v>
      </c>
      <c r="AT1632" t="str">
        <f t="shared" si="51"/>
        <v>Punto pago</v>
      </c>
    </row>
    <row r="1633" spans="1:46">
      <c r="A1633" t="s">
        <v>9219</v>
      </c>
      <c r="B1633" t="s">
        <v>9220</v>
      </c>
      <c r="C1633" s="18">
        <v>0.51707487819999998</v>
      </c>
      <c r="D1633" t="s">
        <v>6065</v>
      </c>
      <c r="E1633" t="s">
        <v>5832</v>
      </c>
      <c r="F1633" t="s">
        <v>6066</v>
      </c>
      <c r="G1633" s="18">
        <v>0.70111813550000002</v>
      </c>
      <c r="H1633" t="s">
        <v>64</v>
      </c>
      <c r="I1633" t="s">
        <v>3998</v>
      </c>
      <c r="J1633" t="s">
        <v>7063</v>
      </c>
      <c r="K1633" s="18">
        <v>69.025678780199996</v>
      </c>
      <c r="L1633" t="s">
        <v>64</v>
      </c>
      <c r="M1633" t="s">
        <v>3974</v>
      </c>
      <c r="N1633" t="s">
        <v>4304</v>
      </c>
      <c r="O1633" s="18">
        <v>0.6903317028</v>
      </c>
      <c r="P1633" t="s">
        <v>5835</v>
      </c>
      <c r="Q1633" t="s">
        <v>5832</v>
      </c>
      <c r="R1633" t="s">
        <v>5836</v>
      </c>
      <c r="S1633" s="18">
        <v>469.04972464410002</v>
      </c>
      <c r="T1633" t="s">
        <v>85</v>
      </c>
      <c r="U1633" t="s">
        <v>86</v>
      </c>
      <c r="V1633" t="s">
        <v>87</v>
      </c>
      <c r="W1633" s="18">
        <v>0.74807078640000002</v>
      </c>
      <c r="X1633" t="s">
        <v>64</v>
      </c>
      <c r="Y1633" t="s">
        <v>3998</v>
      </c>
      <c r="Z1633" t="s">
        <v>3999</v>
      </c>
      <c r="AA1633" s="18">
        <v>2.0189089060000001</v>
      </c>
      <c r="AB1633" s="19" t="s">
        <v>5837</v>
      </c>
      <c r="AC1633" t="s">
        <v>5832</v>
      </c>
      <c r="AD1633" t="s">
        <v>5838</v>
      </c>
      <c r="AE1633" s="18">
        <v>0.16983472229999999</v>
      </c>
      <c r="AF1633" t="s">
        <v>9221</v>
      </c>
      <c r="AG1633" t="s">
        <v>5832</v>
      </c>
      <c r="AH1633" t="s">
        <v>9222</v>
      </c>
      <c r="AI1633" s="18">
        <v>8.1571584700000005E-2</v>
      </c>
      <c r="AJ1633" t="s">
        <v>9223</v>
      </c>
      <c r="AK1633" t="s">
        <v>5832</v>
      </c>
      <c r="AL1633" t="s">
        <v>9224</v>
      </c>
      <c r="AM1633" t="s">
        <v>9223</v>
      </c>
      <c r="AN1633" t="s">
        <v>5832</v>
      </c>
      <c r="AO1633" t="s">
        <v>9224</v>
      </c>
      <c r="AP1633" s="18">
        <v>8.1571584700000005E-2</v>
      </c>
      <c r="AQ1633" t="s">
        <v>123</v>
      </c>
      <c r="AR1633" t="b">
        <f>ISNUMBER(SEARCH('Consulta Por Puntos Baloto'!$E$5,B1633,1))</f>
        <v>0</v>
      </c>
      <c r="AS1633">
        <f t="shared" si="50"/>
        <v>35</v>
      </c>
      <c r="AT1633" t="str">
        <f t="shared" si="51"/>
        <v>Punto red</v>
      </c>
    </row>
    <row r="1634" spans="1:46">
      <c r="A1634" t="s">
        <v>9225</v>
      </c>
      <c r="B1634" t="s">
        <v>9226</v>
      </c>
      <c r="C1634" s="18">
        <v>0.70512654850000001</v>
      </c>
      <c r="D1634" t="s">
        <v>219</v>
      </c>
      <c r="E1634" t="s">
        <v>220</v>
      </c>
      <c r="F1634" t="s">
        <v>221</v>
      </c>
      <c r="G1634" s="18">
        <v>0.3828798175</v>
      </c>
      <c r="H1634" t="s">
        <v>64</v>
      </c>
      <c r="I1634" t="s">
        <v>223</v>
      </c>
      <c r="J1634" t="s">
        <v>4230</v>
      </c>
      <c r="K1634" s="18">
        <v>0.3828798175</v>
      </c>
      <c r="L1634" t="s">
        <v>64</v>
      </c>
      <c r="M1634" t="s">
        <v>223</v>
      </c>
      <c r="N1634" t="s">
        <v>4230</v>
      </c>
      <c r="O1634" s="18">
        <v>1.3164099681000001</v>
      </c>
      <c r="P1634" t="s">
        <v>225</v>
      </c>
      <c r="Q1634" t="s">
        <v>220</v>
      </c>
      <c r="R1634" t="s">
        <v>226</v>
      </c>
      <c r="S1634" s="18">
        <v>7.4758862471</v>
      </c>
      <c r="T1634" t="s">
        <v>227</v>
      </c>
      <c r="U1634" t="s">
        <v>228</v>
      </c>
      <c r="V1634" t="s">
        <v>229</v>
      </c>
      <c r="W1634" s="18">
        <v>0.55054080890000001</v>
      </c>
      <c r="X1634" t="s">
        <v>222</v>
      </c>
      <c r="Y1634" t="s">
        <v>223</v>
      </c>
      <c r="Z1634" t="s">
        <v>224</v>
      </c>
      <c r="AA1634" s="18">
        <v>0.55054080890000001</v>
      </c>
      <c r="AB1634" t="s">
        <v>230</v>
      </c>
      <c r="AC1634" t="s">
        <v>220</v>
      </c>
      <c r="AD1634" t="s">
        <v>231</v>
      </c>
      <c r="AE1634" s="18">
        <v>7.41199263E-2</v>
      </c>
      <c r="AF1634" t="s">
        <v>9227</v>
      </c>
      <c r="AG1634" t="s">
        <v>220</v>
      </c>
      <c r="AH1634" t="s">
        <v>9228</v>
      </c>
      <c r="AI1634" s="18">
        <v>0.39886857419999999</v>
      </c>
      <c r="AJ1634" t="s">
        <v>9229</v>
      </c>
      <c r="AK1634" t="s">
        <v>220</v>
      </c>
      <c r="AL1634" t="s">
        <v>9230</v>
      </c>
      <c r="AM1634" t="s">
        <v>9227</v>
      </c>
      <c r="AN1634" t="s">
        <v>220</v>
      </c>
      <c r="AO1634" t="s">
        <v>9228</v>
      </c>
      <c r="AP1634" s="18">
        <v>7.41199263E-2</v>
      </c>
      <c r="AQ1634" t="s">
        <v>123</v>
      </c>
      <c r="AR1634" t="b">
        <f>ISNUMBER(SEARCH('Consulta Por Puntos Baloto'!$E$5,B1634,1))</f>
        <v>0</v>
      </c>
      <c r="AS1634">
        <f t="shared" si="50"/>
        <v>31</v>
      </c>
      <c r="AT1634" t="str">
        <f t="shared" si="51"/>
        <v>Punto pago</v>
      </c>
    </row>
    <row r="1635" spans="1:46">
      <c r="A1635" t="s">
        <v>9231</v>
      </c>
      <c r="B1635" t="s">
        <v>9232</v>
      </c>
      <c r="C1635" s="18">
        <v>2.2155939799</v>
      </c>
      <c r="D1635" t="s">
        <v>4084</v>
      </c>
      <c r="E1635" t="s">
        <v>4053</v>
      </c>
      <c r="F1635" t="s">
        <v>4085</v>
      </c>
      <c r="G1635" s="18">
        <v>3.1326308433999999</v>
      </c>
      <c r="H1635" t="s">
        <v>64</v>
      </c>
      <c r="I1635" t="s">
        <v>4055</v>
      </c>
      <c r="J1635" t="s">
        <v>4056</v>
      </c>
      <c r="K1635" s="18">
        <v>7.1487188818999998</v>
      </c>
      <c r="L1635" t="s">
        <v>64</v>
      </c>
      <c r="M1635" t="s">
        <v>223</v>
      </c>
      <c r="N1635" t="s">
        <v>4070</v>
      </c>
      <c r="O1635" s="18">
        <v>0.3778799612</v>
      </c>
      <c r="P1635" t="s">
        <v>4052</v>
      </c>
      <c r="Q1635" t="s">
        <v>4053</v>
      </c>
      <c r="R1635" t="s">
        <v>4054</v>
      </c>
      <c r="S1635" s="18">
        <v>15.7241522163</v>
      </c>
      <c r="T1635" t="s">
        <v>227</v>
      </c>
      <c r="U1635" t="s">
        <v>228</v>
      </c>
      <c r="V1635" t="s">
        <v>229</v>
      </c>
      <c r="W1635" s="18">
        <v>3.1477885018</v>
      </c>
      <c r="X1635" t="s">
        <v>64</v>
      </c>
      <c r="Y1635" t="s">
        <v>4055</v>
      </c>
      <c r="Z1635" t="s">
        <v>4056</v>
      </c>
      <c r="AA1635" s="18">
        <v>6.1326096461999997</v>
      </c>
      <c r="AB1635" t="s">
        <v>4088</v>
      </c>
      <c r="AC1635" t="s">
        <v>220</v>
      </c>
      <c r="AD1635" t="s">
        <v>4089</v>
      </c>
      <c r="AE1635" s="18">
        <v>2.8635208799999999E-2</v>
      </c>
      <c r="AF1635" t="s">
        <v>9233</v>
      </c>
      <c r="AG1635" t="s">
        <v>4053</v>
      </c>
      <c r="AH1635" t="s">
        <v>9234</v>
      </c>
      <c r="AI1635" s="18">
        <v>0.36592949889999998</v>
      </c>
      <c r="AJ1635" t="s">
        <v>349</v>
      </c>
      <c r="AK1635" t="s">
        <v>4053</v>
      </c>
      <c r="AL1635" t="s">
        <v>8196</v>
      </c>
      <c r="AM1635" t="s">
        <v>9233</v>
      </c>
      <c r="AN1635" t="s">
        <v>4053</v>
      </c>
      <c r="AO1635" t="s">
        <v>9234</v>
      </c>
      <c r="AP1635" s="18">
        <v>2.8635208799999999E-2</v>
      </c>
      <c r="AQ1635" t="s">
        <v>123</v>
      </c>
      <c r="AR1635" t="b">
        <f>ISNUMBER(SEARCH('Consulta Por Puntos Baloto'!$E$5,B1635,1))</f>
        <v>0</v>
      </c>
      <c r="AS1635">
        <f t="shared" si="50"/>
        <v>31</v>
      </c>
      <c r="AT1635" t="str">
        <f t="shared" si="51"/>
        <v>Punto pago</v>
      </c>
    </row>
    <row r="1636" spans="1:46">
      <c r="A1636" t="s">
        <v>9235</v>
      </c>
      <c r="B1636" t="s">
        <v>9236</v>
      </c>
      <c r="C1636" s="18">
        <v>2.6447625829999999</v>
      </c>
      <c r="D1636" t="s">
        <v>4084</v>
      </c>
      <c r="E1636" t="s">
        <v>4053</v>
      </c>
      <c r="F1636" t="s">
        <v>4085</v>
      </c>
      <c r="G1636" s="18">
        <v>3.6418369045999999</v>
      </c>
      <c r="H1636" t="s">
        <v>64</v>
      </c>
      <c r="I1636" t="s">
        <v>4055</v>
      </c>
      <c r="J1636" t="s">
        <v>4056</v>
      </c>
      <c r="K1636" s="18">
        <v>6.6746197701999996</v>
      </c>
      <c r="L1636" t="s">
        <v>64</v>
      </c>
      <c r="M1636" t="s">
        <v>223</v>
      </c>
      <c r="N1636" t="s">
        <v>4070</v>
      </c>
      <c r="O1636" s="18">
        <v>0.81383522549999998</v>
      </c>
      <c r="P1636" t="s">
        <v>4052</v>
      </c>
      <c r="Q1636" t="s">
        <v>4053</v>
      </c>
      <c r="R1636" t="s">
        <v>4054</v>
      </c>
      <c r="S1636" s="18">
        <v>15.279402900899999</v>
      </c>
      <c r="T1636" t="s">
        <v>227</v>
      </c>
      <c r="U1636" t="s">
        <v>228</v>
      </c>
      <c r="V1636" t="s">
        <v>229</v>
      </c>
      <c r="W1636" s="18">
        <v>3.6573659923999999</v>
      </c>
      <c r="X1636" t="s">
        <v>64</v>
      </c>
      <c r="Y1636" t="s">
        <v>4055</v>
      </c>
      <c r="Z1636" t="s">
        <v>4056</v>
      </c>
      <c r="AA1636" s="18">
        <v>5.7753055016000001</v>
      </c>
      <c r="AB1636" t="s">
        <v>4088</v>
      </c>
      <c r="AC1636" t="s">
        <v>220</v>
      </c>
      <c r="AD1636" t="s">
        <v>4089</v>
      </c>
      <c r="AE1636" s="18">
        <v>2.1324556800000002E-2</v>
      </c>
      <c r="AF1636" t="s">
        <v>9237</v>
      </c>
      <c r="AG1636" t="s">
        <v>4053</v>
      </c>
      <c r="AH1636" t="s">
        <v>9238</v>
      </c>
      <c r="AI1636" s="18">
        <v>0.80136278429999996</v>
      </c>
      <c r="AJ1636" t="s">
        <v>349</v>
      </c>
      <c r="AK1636" t="s">
        <v>4053</v>
      </c>
      <c r="AL1636" t="s">
        <v>8196</v>
      </c>
      <c r="AM1636" t="s">
        <v>9237</v>
      </c>
      <c r="AN1636" t="s">
        <v>4053</v>
      </c>
      <c r="AO1636" t="s">
        <v>9238</v>
      </c>
      <c r="AP1636" s="18">
        <v>2.1324556800000002E-2</v>
      </c>
      <c r="AQ1636" t="s">
        <v>123</v>
      </c>
      <c r="AR1636" t="b">
        <f>ISNUMBER(SEARCH('Consulta Por Puntos Baloto'!$E$5,B1636,1))</f>
        <v>0</v>
      </c>
      <c r="AS1636">
        <f t="shared" si="50"/>
        <v>31</v>
      </c>
      <c r="AT1636" t="str">
        <f t="shared" si="51"/>
        <v>Punto pago</v>
      </c>
    </row>
    <row r="1637" spans="1:46">
      <c r="A1637" t="s">
        <v>9239</v>
      </c>
      <c r="B1637" t="s">
        <v>9240</v>
      </c>
      <c r="C1637" s="18">
        <v>26.314405191500001</v>
      </c>
      <c r="D1637" t="s">
        <v>3382</v>
      </c>
      <c r="E1637" t="s">
        <v>3383</v>
      </c>
      <c r="F1637" t="s">
        <v>3384</v>
      </c>
      <c r="G1637" s="18">
        <v>43.1842198525</v>
      </c>
      <c r="H1637" t="s">
        <v>300</v>
      </c>
      <c r="I1637" t="s">
        <v>294</v>
      </c>
      <c r="J1637" t="s">
        <v>4489</v>
      </c>
      <c r="K1637" s="18">
        <v>45.385013037500002</v>
      </c>
      <c r="L1637" t="s">
        <v>64</v>
      </c>
      <c r="M1637" t="s">
        <v>294</v>
      </c>
      <c r="N1637" t="s">
        <v>295</v>
      </c>
      <c r="O1637" s="18">
        <v>72.369968258100002</v>
      </c>
      <c r="P1637" t="s">
        <v>2588</v>
      </c>
      <c r="Q1637" t="s">
        <v>134</v>
      </c>
      <c r="R1637" t="s">
        <v>2589</v>
      </c>
      <c r="S1637" s="18">
        <v>70.786138507399997</v>
      </c>
      <c r="T1637" t="s">
        <v>311</v>
      </c>
      <c r="U1637" t="s">
        <v>130</v>
      </c>
      <c r="V1637" t="s">
        <v>312</v>
      </c>
      <c r="W1637" s="18">
        <v>58.146392449899999</v>
      </c>
      <c r="X1637" t="s">
        <v>64</v>
      </c>
      <c r="Y1637" t="s">
        <v>313</v>
      </c>
      <c r="Z1637" t="s">
        <v>314</v>
      </c>
      <c r="AA1637" s="18">
        <v>43.119624721000001</v>
      </c>
      <c r="AB1637" t="s">
        <v>300</v>
      </c>
      <c r="AC1637" t="s">
        <v>301</v>
      </c>
      <c r="AD1637" t="s">
        <v>302</v>
      </c>
      <c r="AE1637" s="18">
        <v>7.1131940599999999E-2</v>
      </c>
      <c r="AF1637" t="s">
        <v>9241</v>
      </c>
      <c r="AG1637" t="s">
        <v>9242</v>
      </c>
      <c r="AH1637" t="s">
        <v>9243</v>
      </c>
      <c r="AI1637" s="18">
        <v>6.5910811999999996E-3</v>
      </c>
      <c r="AJ1637" t="s">
        <v>9244</v>
      </c>
      <c r="AK1637" t="s">
        <v>9245</v>
      </c>
      <c r="AL1637" t="s">
        <v>9246</v>
      </c>
      <c r="AM1637" t="s">
        <v>9244</v>
      </c>
      <c r="AN1637" t="s">
        <v>9245</v>
      </c>
      <c r="AO1637" t="s">
        <v>9246</v>
      </c>
      <c r="AP1637" s="18">
        <v>6.5910811999999996E-3</v>
      </c>
      <c r="AQ1637" t="s">
        <v>123</v>
      </c>
      <c r="AR1637" t="b">
        <f>ISNUMBER(SEARCH('Consulta Por Puntos Baloto'!$E$5,B1637,1))</f>
        <v>0</v>
      </c>
      <c r="AS1637">
        <f t="shared" si="50"/>
        <v>35</v>
      </c>
      <c r="AT1637" t="str">
        <f t="shared" si="51"/>
        <v>Punto red</v>
      </c>
    </row>
    <row r="1638" spans="1:46">
      <c r="A1638" t="s">
        <v>9247</v>
      </c>
      <c r="B1638" t="s">
        <v>9248</v>
      </c>
      <c r="C1638" s="18">
        <v>6.9545237603999999</v>
      </c>
      <c r="D1638" t="s">
        <v>127</v>
      </c>
      <c r="E1638" t="s">
        <v>128</v>
      </c>
      <c r="F1638" t="s">
        <v>129</v>
      </c>
      <c r="G1638" s="18">
        <v>0.56248924570000003</v>
      </c>
      <c r="H1638" t="s">
        <v>64</v>
      </c>
      <c r="I1638" t="s">
        <v>130</v>
      </c>
      <c r="J1638" t="s">
        <v>369</v>
      </c>
      <c r="K1638" s="18">
        <v>8.3636014356999997</v>
      </c>
      <c r="L1638" t="s">
        <v>64</v>
      </c>
      <c r="M1638" t="s">
        <v>130</v>
      </c>
      <c r="N1638" t="s">
        <v>370</v>
      </c>
      <c r="O1638" s="18">
        <v>6.7630071578999997</v>
      </c>
      <c r="P1638" t="s">
        <v>133</v>
      </c>
      <c r="Q1638" t="s">
        <v>134</v>
      </c>
      <c r="R1638" t="s">
        <v>135</v>
      </c>
      <c r="S1638" s="18">
        <v>9.1010868614000007</v>
      </c>
      <c r="T1638" t="s">
        <v>371</v>
      </c>
      <c r="U1638" t="s">
        <v>130</v>
      </c>
      <c r="V1638" t="s">
        <v>372</v>
      </c>
      <c r="W1638" s="18">
        <v>7.7669693442999996</v>
      </c>
      <c r="X1638" t="s">
        <v>64</v>
      </c>
      <c r="Y1638" t="s">
        <v>130</v>
      </c>
      <c r="Z1638" t="s">
        <v>373</v>
      </c>
      <c r="AA1638" s="18">
        <v>7.118111656</v>
      </c>
      <c r="AB1638" t="s">
        <v>140</v>
      </c>
      <c r="AC1638" t="s">
        <v>128</v>
      </c>
      <c r="AD1638" t="s">
        <v>141</v>
      </c>
      <c r="AE1638" s="18">
        <v>0.1905706794</v>
      </c>
      <c r="AF1638" t="s">
        <v>9249</v>
      </c>
      <c r="AG1638" t="s">
        <v>143</v>
      </c>
      <c r="AH1638" t="s">
        <v>9250</v>
      </c>
      <c r="AI1638" s="18">
        <v>6.9712265699999998E-2</v>
      </c>
      <c r="AJ1638" t="s">
        <v>433</v>
      </c>
      <c r="AK1638" t="s">
        <v>134</v>
      </c>
      <c r="AL1638" t="s">
        <v>434</v>
      </c>
      <c r="AM1638" t="s">
        <v>433</v>
      </c>
      <c r="AN1638" t="s">
        <v>134</v>
      </c>
      <c r="AO1638" t="s">
        <v>434</v>
      </c>
      <c r="AP1638" s="18">
        <v>6.9712265699999998E-2</v>
      </c>
      <c r="AQ1638" t="s">
        <v>123</v>
      </c>
      <c r="AR1638" t="b">
        <f>ISNUMBER(SEARCH('Consulta Por Puntos Baloto'!$E$5,B1638,1))</f>
        <v>0</v>
      </c>
      <c r="AS1638">
        <f t="shared" si="50"/>
        <v>35</v>
      </c>
      <c r="AT1638" t="str">
        <f t="shared" si="51"/>
        <v>Punto red</v>
      </c>
    </row>
    <row r="1639" spans="1:46">
      <c r="A1639" t="s">
        <v>9251</v>
      </c>
      <c r="B1639" t="s">
        <v>9252</v>
      </c>
      <c r="C1639" s="18">
        <v>116.7154259081</v>
      </c>
      <c r="D1639" t="s">
        <v>4065</v>
      </c>
      <c r="E1639" t="s">
        <v>4066</v>
      </c>
      <c r="F1639" t="s">
        <v>4067</v>
      </c>
      <c r="G1639" s="18">
        <v>114.6473583443</v>
      </c>
      <c r="H1639" t="s">
        <v>64</v>
      </c>
      <c r="I1639" t="s">
        <v>4068</v>
      </c>
      <c r="J1639" t="s">
        <v>4069</v>
      </c>
      <c r="K1639" s="18">
        <v>237.79102962159999</v>
      </c>
      <c r="L1639" t="s">
        <v>64</v>
      </c>
      <c r="M1639" t="s">
        <v>223</v>
      </c>
      <c r="N1639" t="s">
        <v>4070</v>
      </c>
      <c r="O1639" s="18">
        <v>114.64735830959999</v>
      </c>
      <c r="P1639" t="s">
        <v>4071</v>
      </c>
      <c r="Q1639" t="s">
        <v>4066</v>
      </c>
      <c r="R1639" t="s">
        <v>4072</v>
      </c>
      <c r="S1639" s="18">
        <v>244.80748082720001</v>
      </c>
      <c r="T1639" t="s">
        <v>227</v>
      </c>
      <c r="U1639" t="s">
        <v>228</v>
      </c>
      <c r="V1639" t="s">
        <v>229</v>
      </c>
      <c r="W1639" s="18">
        <v>197.60525843810001</v>
      </c>
      <c r="X1639" t="s">
        <v>64</v>
      </c>
      <c r="Y1639" t="s">
        <v>4073</v>
      </c>
      <c r="Z1639" t="s">
        <v>4074</v>
      </c>
      <c r="AA1639" s="18">
        <v>116.5791499856</v>
      </c>
      <c r="AB1639" s="19" t="s">
        <v>4075</v>
      </c>
      <c r="AC1639" t="s">
        <v>4066</v>
      </c>
      <c r="AD1639" t="s">
        <v>4076</v>
      </c>
      <c r="AE1639" s="18">
        <v>0.30363403189999999</v>
      </c>
      <c r="AF1639" t="s">
        <v>9253</v>
      </c>
      <c r="AG1639" t="s">
        <v>4421</v>
      </c>
      <c r="AH1639" t="s">
        <v>9254</v>
      </c>
      <c r="AI1639" s="18">
        <v>0.30363403189999999</v>
      </c>
      <c r="AJ1639" t="s">
        <v>6967</v>
      </c>
      <c r="AK1639" t="s">
        <v>4421</v>
      </c>
      <c r="AL1639" t="s">
        <v>6968</v>
      </c>
      <c r="AM1639" t="s">
        <v>9253</v>
      </c>
      <c r="AN1639" t="s">
        <v>4421</v>
      </c>
      <c r="AO1639" t="s">
        <v>9254</v>
      </c>
      <c r="AP1639" s="18">
        <v>0.30363403189999999</v>
      </c>
      <c r="AQ1639" t="s">
        <v>123</v>
      </c>
      <c r="AR1639" t="b">
        <f>ISNUMBER(SEARCH('Consulta Por Puntos Baloto'!$E$5,B1639,1))</f>
        <v>0</v>
      </c>
      <c r="AS1639">
        <f t="shared" si="50"/>
        <v>31</v>
      </c>
      <c r="AT1639" t="str">
        <f t="shared" si="51"/>
        <v>Punto pago</v>
      </c>
    </row>
    <row r="1640" spans="1:46">
      <c r="A1640" t="s">
        <v>9251</v>
      </c>
      <c r="B1640" t="s">
        <v>9252</v>
      </c>
      <c r="C1640" s="18">
        <v>116.7154259081</v>
      </c>
      <c r="D1640" t="s">
        <v>4065</v>
      </c>
      <c r="E1640" t="s">
        <v>4066</v>
      </c>
      <c r="F1640" t="s">
        <v>4067</v>
      </c>
      <c r="G1640" s="18">
        <v>114.6473583443</v>
      </c>
      <c r="H1640" t="s">
        <v>64</v>
      </c>
      <c r="I1640" t="s">
        <v>4068</v>
      </c>
      <c r="J1640" t="s">
        <v>4069</v>
      </c>
      <c r="K1640" s="18">
        <v>237.79102962159999</v>
      </c>
      <c r="L1640" t="s">
        <v>64</v>
      </c>
      <c r="M1640" t="s">
        <v>223</v>
      </c>
      <c r="N1640" t="s">
        <v>4070</v>
      </c>
      <c r="O1640" s="18">
        <v>114.64735830959999</v>
      </c>
      <c r="P1640" t="s">
        <v>4071</v>
      </c>
      <c r="Q1640" t="s">
        <v>4066</v>
      </c>
      <c r="R1640" t="s">
        <v>4072</v>
      </c>
      <c r="S1640" s="18">
        <v>244.80748082720001</v>
      </c>
      <c r="T1640" t="s">
        <v>227</v>
      </c>
      <c r="U1640" t="s">
        <v>228</v>
      </c>
      <c r="V1640" t="s">
        <v>229</v>
      </c>
      <c r="W1640" s="18">
        <v>197.60525843810001</v>
      </c>
      <c r="X1640" t="s">
        <v>64</v>
      </c>
      <c r="Y1640" t="s">
        <v>4073</v>
      </c>
      <c r="Z1640" t="s">
        <v>4074</v>
      </c>
      <c r="AA1640" s="18">
        <v>116.5791499856</v>
      </c>
      <c r="AB1640" s="19" t="s">
        <v>4075</v>
      </c>
      <c r="AC1640" t="s">
        <v>4066</v>
      </c>
      <c r="AD1640" t="s">
        <v>4076</v>
      </c>
      <c r="AE1640" s="18">
        <v>0.30363403189999999</v>
      </c>
      <c r="AF1640" t="s">
        <v>9253</v>
      </c>
      <c r="AG1640" t="s">
        <v>4421</v>
      </c>
      <c r="AH1640" t="s">
        <v>9254</v>
      </c>
      <c r="AI1640" s="18">
        <v>0.30363403189999999</v>
      </c>
      <c r="AJ1640" t="s">
        <v>6967</v>
      </c>
      <c r="AK1640" t="s">
        <v>4421</v>
      </c>
      <c r="AL1640" t="s">
        <v>6968</v>
      </c>
      <c r="AM1640" t="s">
        <v>6967</v>
      </c>
      <c r="AN1640" t="s">
        <v>4421</v>
      </c>
      <c r="AO1640" t="s">
        <v>6968</v>
      </c>
      <c r="AP1640" s="18">
        <v>0.30363403189999999</v>
      </c>
      <c r="AQ1640" t="s">
        <v>123</v>
      </c>
      <c r="AR1640" t="b">
        <f>ISNUMBER(SEARCH('Consulta Por Puntos Baloto'!$E$5,B1640,1))</f>
        <v>0</v>
      </c>
      <c r="AS1640">
        <f t="shared" si="50"/>
        <v>31</v>
      </c>
      <c r="AT1640" t="str">
        <f t="shared" si="51"/>
        <v>Punto pago</v>
      </c>
    </row>
    <row r="1641" spans="1:46">
      <c r="A1641" t="s">
        <v>9255</v>
      </c>
      <c r="B1641" t="s">
        <v>9256</v>
      </c>
      <c r="C1641" s="18">
        <v>0.97021297799999995</v>
      </c>
      <c r="D1641" t="s">
        <v>150</v>
      </c>
      <c r="E1641" t="s">
        <v>151</v>
      </c>
      <c r="F1641" t="s">
        <v>152</v>
      </c>
      <c r="G1641" s="18">
        <v>1.1117624156999999</v>
      </c>
      <c r="H1641" t="s">
        <v>153</v>
      </c>
      <c r="I1641" t="s">
        <v>154</v>
      </c>
      <c r="J1641" t="s">
        <v>155</v>
      </c>
      <c r="K1641" s="18">
        <v>3.4220076770999999</v>
      </c>
      <c r="L1641" t="s">
        <v>64</v>
      </c>
      <c r="M1641" t="s">
        <v>154</v>
      </c>
      <c r="N1641" t="s">
        <v>156</v>
      </c>
      <c r="O1641" s="18">
        <v>3.4659111193999999</v>
      </c>
      <c r="P1641" t="s">
        <v>157</v>
      </c>
      <c r="Q1641" t="s">
        <v>151</v>
      </c>
      <c r="R1641" t="s">
        <v>158</v>
      </c>
      <c r="S1641" s="18">
        <v>115.26730073429999</v>
      </c>
      <c r="T1641" t="s">
        <v>111</v>
      </c>
      <c r="U1641" t="s">
        <v>112</v>
      </c>
      <c r="V1641" t="s">
        <v>113</v>
      </c>
      <c r="W1641" s="18">
        <v>4.8101112769999999</v>
      </c>
      <c r="X1641" t="s">
        <v>64</v>
      </c>
      <c r="Y1641" t="s">
        <v>154</v>
      </c>
      <c r="Z1641" t="s">
        <v>159</v>
      </c>
      <c r="AA1641" s="18">
        <v>1.1106809618</v>
      </c>
      <c r="AB1641" s="19" t="s">
        <v>153</v>
      </c>
      <c r="AC1641" t="s">
        <v>151</v>
      </c>
      <c r="AD1641" t="s">
        <v>160</v>
      </c>
      <c r="AE1641" s="18">
        <v>0.22958698850000001</v>
      </c>
      <c r="AF1641" t="s">
        <v>9257</v>
      </c>
      <c r="AG1641" t="s">
        <v>4535</v>
      </c>
      <c r="AH1641" t="s">
        <v>9258</v>
      </c>
      <c r="AI1641" s="18">
        <v>0.15794123400000001</v>
      </c>
      <c r="AJ1641" t="s">
        <v>9259</v>
      </c>
      <c r="AK1641" t="s">
        <v>151</v>
      </c>
      <c r="AL1641" t="s">
        <v>9260</v>
      </c>
      <c r="AM1641" t="s">
        <v>9259</v>
      </c>
      <c r="AN1641" t="s">
        <v>151</v>
      </c>
      <c r="AO1641" t="s">
        <v>9260</v>
      </c>
      <c r="AP1641" s="18">
        <v>0.15794123400000001</v>
      </c>
      <c r="AQ1641" t="s">
        <v>123</v>
      </c>
      <c r="AR1641" t="b">
        <f>ISNUMBER(SEARCH('Consulta Por Puntos Baloto'!$E$5,B1641,1))</f>
        <v>0</v>
      </c>
      <c r="AS1641">
        <f t="shared" si="50"/>
        <v>35</v>
      </c>
      <c r="AT1641" t="str">
        <f t="shared" si="51"/>
        <v>Punto red</v>
      </c>
    </row>
    <row r="1642" spans="1:46">
      <c r="A1642" t="s">
        <v>9261</v>
      </c>
      <c r="B1642" t="s">
        <v>9262</v>
      </c>
      <c r="C1642" s="18">
        <v>0.155431545</v>
      </c>
      <c r="D1642" t="s">
        <v>1001</v>
      </c>
      <c r="E1642" t="s">
        <v>128</v>
      </c>
      <c r="F1642" t="s">
        <v>1002</v>
      </c>
      <c r="G1642" s="18">
        <v>3.6190146700000002E-2</v>
      </c>
      <c r="H1642" t="s">
        <v>64</v>
      </c>
      <c r="I1642" t="s">
        <v>130</v>
      </c>
      <c r="J1642" t="s">
        <v>2685</v>
      </c>
      <c r="K1642" s="18">
        <v>0.50194414460000003</v>
      </c>
      <c r="L1642" t="s">
        <v>2686</v>
      </c>
      <c r="M1642" t="s">
        <v>130</v>
      </c>
      <c r="N1642" t="s">
        <v>2687</v>
      </c>
      <c r="O1642" s="18">
        <v>0.34881921780000003</v>
      </c>
      <c r="P1642" t="s">
        <v>992</v>
      </c>
      <c r="Q1642" t="s">
        <v>134</v>
      </c>
      <c r="R1642" t="s">
        <v>993</v>
      </c>
      <c r="S1642" s="18">
        <v>3.0472616320000001</v>
      </c>
      <c r="T1642" t="s">
        <v>675</v>
      </c>
      <c r="U1642" t="s">
        <v>130</v>
      </c>
      <c r="V1642" t="s">
        <v>676</v>
      </c>
      <c r="W1642" s="18">
        <v>0.33437379010000001</v>
      </c>
      <c r="X1642" t="s">
        <v>64</v>
      </c>
      <c r="Y1642" t="s">
        <v>130</v>
      </c>
      <c r="Z1642" t="s">
        <v>1011</v>
      </c>
      <c r="AA1642" s="18">
        <v>0.50194414460000003</v>
      </c>
      <c r="AB1642" t="s">
        <v>2688</v>
      </c>
      <c r="AC1642" t="s">
        <v>128</v>
      </c>
      <c r="AD1642" t="s">
        <v>2689</v>
      </c>
      <c r="AE1642" s="18">
        <v>8.9880390000000004E-2</v>
      </c>
      <c r="AF1642" t="s">
        <v>2698</v>
      </c>
      <c r="AG1642" t="s">
        <v>143</v>
      </c>
      <c r="AH1642" t="s">
        <v>2699</v>
      </c>
      <c r="AI1642" s="18">
        <v>0.15433140040000001</v>
      </c>
      <c r="AJ1642" t="s">
        <v>2692</v>
      </c>
      <c r="AK1642" t="s">
        <v>134</v>
      </c>
      <c r="AL1642" t="s">
        <v>2693</v>
      </c>
      <c r="AM1642" t="s">
        <v>64</v>
      </c>
      <c r="AN1642" t="s">
        <v>130</v>
      </c>
      <c r="AO1642" t="s">
        <v>2685</v>
      </c>
      <c r="AP1642" s="18">
        <v>3.6190146700000002E-2</v>
      </c>
      <c r="AQ1642" t="s">
        <v>123</v>
      </c>
      <c r="AR1642" t="b">
        <f>ISNUMBER(SEARCH('Consulta Por Puntos Baloto'!$E$5,B1642,1))</f>
        <v>0</v>
      </c>
      <c r="AS1642">
        <f t="shared" si="50"/>
        <v>7</v>
      </c>
      <c r="AT1642" t="str">
        <f t="shared" si="51"/>
        <v>Cajero automático</v>
      </c>
    </row>
    <row r="1643" spans="1:46">
      <c r="A1643" t="s">
        <v>9263</v>
      </c>
      <c r="B1643" t="s">
        <v>9264</v>
      </c>
      <c r="C1643" s="18">
        <v>35.088395672799997</v>
      </c>
      <c r="D1643" t="s">
        <v>1448</v>
      </c>
      <c r="E1643" t="s">
        <v>1449</v>
      </c>
      <c r="F1643" t="s">
        <v>1450</v>
      </c>
      <c r="G1643" s="18">
        <v>34.388303578600002</v>
      </c>
      <c r="H1643" t="s">
        <v>64</v>
      </c>
      <c r="I1643" t="s">
        <v>1451</v>
      </c>
      <c r="J1643" t="s">
        <v>1456</v>
      </c>
      <c r="K1643" s="18">
        <v>45.091485533099998</v>
      </c>
      <c r="L1643" t="s">
        <v>64</v>
      </c>
      <c r="M1643" t="s">
        <v>2638</v>
      </c>
      <c r="N1643" t="s">
        <v>2639</v>
      </c>
      <c r="O1643" s="18">
        <v>34.3883035896</v>
      </c>
      <c r="P1643" t="s">
        <v>1454</v>
      </c>
      <c r="Q1643" t="s">
        <v>1449</v>
      </c>
      <c r="R1643" t="s">
        <v>1455</v>
      </c>
      <c r="S1643" s="18">
        <v>52.699343252600002</v>
      </c>
      <c r="T1643" t="s">
        <v>64</v>
      </c>
      <c r="U1643" t="s">
        <v>130</v>
      </c>
      <c r="V1643" t="s">
        <v>171</v>
      </c>
      <c r="W1643" s="18">
        <v>34.411936332700002</v>
      </c>
      <c r="X1643" t="s">
        <v>64</v>
      </c>
      <c r="Y1643" t="s">
        <v>1451</v>
      </c>
      <c r="Z1643" t="s">
        <v>1456</v>
      </c>
      <c r="AA1643" s="18">
        <v>46.651452084900001</v>
      </c>
      <c r="AB1643" s="19" t="s">
        <v>2641</v>
      </c>
      <c r="AC1643" t="s">
        <v>1501</v>
      </c>
      <c r="AD1643" t="s">
        <v>2642</v>
      </c>
      <c r="AE1643" s="18">
        <v>15.6617725037</v>
      </c>
      <c r="AF1643" t="s">
        <v>3746</v>
      </c>
      <c r="AG1643" t="s">
        <v>3747</v>
      </c>
      <c r="AH1643" t="s">
        <v>3748</v>
      </c>
      <c r="AI1643" s="18">
        <v>8.2019900800000003E-2</v>
      </c>
      <c r="AJ1643" t="s">
        <v>9265</v>
      </c>
      <c r="AK1643" t="s">
        <v>9266</v>
      </c>
      <c r="AL1643" t="s">
        <v>9267</v>
      </c>
      <c r="AM1643" t="s">
        <v>9265</v>
      </c>
      <c r="AN1643" t="s">
        <v>9266</v>
      </c>
      <c r="AO1643" t="s">
        <v>9267</v>
      </c>
      <c r="AP1643" s="18">
        <v>8.2019900800000003E-2</v>
      </c>
      <c r="AQ1643" t="s">
        <v>123</v>
      </c>
      <c r="AR1643" t="b">
        <f>ISNUMBER(SEARCH('Consulta Por Puntos Baloto'!$E$5,B1643,1))</f>
        <v>0</v>
      </c>
      <c r="AS1643">
        <f t="shared" si="50"/>
        <v>35</v>
      </c>
      <c r="AT1643" t="str">
        <f t="shared" si="51"/>
        <v>Punto red</v>
      </c>
    </row>
    <row r="1644" spans="1:46">
      <c r="A1644" t="s">
        <v>9268</v>
      </c>
      <c r="B1644" t="s">
        <v>9269</v>
      </c>
      <c r="C1644" s="18">
        <v>31.969503385700001</v>
      </c>
      <c r="D1644" t="s">
        <v>102</v>
      </c>
      <c r="E1644" t="s">
        <v>103</v>
      </c>
      <c r="F1644" t="s">
        <v>104</v>
      </c>
      <c r="G1644" s="18">
        <v>32.5919547807</v>
      </c>
      <c r="H1644" t="s">
        <v>251</v>
      </c>
      <c r="I1644" t="s">
        <v>107</v>
      </c>
      <c r="J1644" t="s">
        <v>252</v>
      </c>
      <c r="K1644" s="18">
        <v>36.1494712828</v>
      </c>
      <c r="L1644" t="s">
        <v>64</v>
      </c>
      <c r="M1644" t="s">
        <v>107</v>
      </c>
      <c r="N1644" t="s">
        <v>108</v>
      </c>
      <c r="O1644" s="18">
        <v>35.557925664400003</v>
      </c>
      <c r="P1644" t="s">
        <v>109</v>
      </c>
      <c r="Q1644" t="s">
        <v>103</v>
      </c>
      <c r="R1644" t="s">
        <v>110</v>
      </c>
      <c r="S1644" s="18">
        <v>167.05307848940001</v>
      </c>
      <c r="T1644" t="s">
        <v>253</v>
      </c>
      <c r="U1644" t="s">
        <v>65</v>
      </c>
      <c r="V1644" t="s">
        <v>254</v>
      </c>
      <c r="W1644" s="18">
        <v>143.03186806560001</v>
      </c>
      <c r="X1644" t="s">
        <v>64</v>
      </c>
      <c r="Y1644" t="s">
        <v>154</v>
      </c>
      <c r="Z1644" t="s">
        <v>159</v>
      </c>
      <c r="AA1644" s="18">
        <v>35.624658649700002</v>
      </c>
      <c r="AB1644" s="19" t="s">
        <v>255</v>
      </c>
      <c r="AC1644" t="s">
        <v>103</v>
      </c>
      <c r="AD1644" t="s">
        <v>256</v>
      </c>
      <c r="AE1644" s="18">
        <v>8.8946198300000001E-2</v>
      </c>
      <c r="AF1644" t="s">
        <v>9270</v>
      </c>
      <c r="AG1644" t="s">
        <v>9271</v>
      </c>
      <c r="AH1644" t="s">
        <v>9272</v>
      </c>
      <c r="AI1644" s="18">
        <v>9.5990916699999998E-2</v>
      </c>
      <c r="AJ1644" t="s">
        <v>9273</v>
      </c>
      <c r="AK1644" t="s">
        <v>9271</v>
      </c>
      <c r="AL1644" t="s">
        <v>9274</v>
      </c>
      <c r="AM1644" t="s">
        <v>9270</v>
      </c>
      <c r="AN1644" t="s">
        <v>9271</v>
      </c>
      <c r="AO1644" t="s">
        <v>9272</v>
      </c>
      <c r="AP1644" s="18">
        <v>8.8946198300000001E-2</v>
      </c>
      <c r="AQ1644" t="s">
        <v>123</v>
      </c>
      <c r="AR1644" t="b">
        <f>ISNUMBER(SEARCH('Consulta Por Puntos Baloto'!$E$5,B1644,1))</f>
        <v>0</v>
      </c>
      <c r="AS1644">
        <f t="shared" si="50"/>
        <v>31</v>
      </c>
      <c r="AT1644" t="str">
        <f t="shared" si="51"/>
        <v>Punto pago</v>
      </c>
    </row>
    <row r="1645" spans="1:46">
      <c r="A1645" t="s">
        <v>9275</v>
      </c>
      <c r="B1645" t="s">
        <v>9276</v>
      </c>
      <c r="C1645" s="18">
        <v>1.4160892483</v>
      </c>
      <c r="D1645" t="s">
        <v>584</v>
      </c>
      <c r="E1645" t="s">
        <v>128</v>
      </c>
      <c r="F1645" t="s">
        <v>585</v>
      </c>
      <c r="G1645" s="18">
        <v>0.48137589600000003</v>
      </c>
      <c r="H1645" t="s">
        <v>469</v>
      </c>
      <c r="I1645" t="s">
        <v>130</v>
      </c>
      <c r="J1645" t="s">
        <v>6590</v>
      </c>
      <c r="K1645" s="18">
        <v>0.96329188899999996</v>
      </c>
      <c r="L1645" t="s">
        <v>64</v>
      </c>
      <c r="M1645" t="s">
        <v>130</v>
      </c>
      <c r="N1645" t="s">
        <v>587</v>
      </c>
      <c r="O1645" s="18">
        <v>3.5127960296</v>
      </c>
      <c r="P1645" t="s">
        <v>588</v>
      </c>
      <c r="Q1645" t="s">
        <v>134</v>
      </c>
      <c r="R1645" t="s">
        <v>589</v>
      </c>
      <c r="S1645" s="18">
        <v>0.48137589600000003</v>
      </c>
      <c r="T1645" t="s">
        <v>469</v>
      </c>
      <c r="U1645" t="s">
        <v>130</v>
      </c>
      <c r="V1645" t="s">
        <v>470</v>
      </c>
      <c r="W1645" s="18">
        <v>3.4355277751000002</v>
      </c>
      <c r="X1645" t="s">
        <v>64</v>
      </c>
      <c r="Y1645" t="s">
        <v>130</v>
      </c>
      <c r="Z1645" t="s">
        <v>690</v>
      </c>
      <c r="AA1645" s="18">
        <v>0.48137589600000003</v>
      </c>
      <c r="AB1645" t="s">
        <v>591</v>
      </c>
      <c r="AC1645" t="s">
        <v>128</v>
      </c>
      <c r="AD1645" t="s">
        <v>592</v>
      </c>
      <c r="AE1645" s="18">
        <v>0.1679598038</v>
      </c>
      <c r="AF1645" t="s">
        <v>6591</v>
      </c>
      <c r="AG1645" t="s">
        <v>143</v>
      </c>
      <c r="AH1645" t="s">
        <v>6592</v>
      </c>
      <c r="AI1645" s="18">
        <v>0.10763285</v>
      </c>
      <c r="AJ1645" t="s">
        <v>9277</v>
      </c>
      <c r="AK1645" t="s">
        <v>134</v>
      </c>
      <c r="AL1645" t="s">
        <v>9278</v>
      </c>
      <c r="AM1645" t="s">
        <v>9277</v>
      </c>
      <c r="AN1645" t="s">
        <v>134</v>
      </c>
      <c r="AO1645" t="s">
        <v>9278</v>
      </c>
      <c r="AP1645" s="18">
        <v>0.10763285</v>
      </c>
      <c r="AQ1645" t="s">
        <v>123</v>
      </c>
      <c r="AR1645" t="b">
        <f>ISNUMBER(SEARCH('Consulta Por Puntos Baloto'!$E$5,B1645,1))</f>
        <v>0</v>
      </c>
      <c r="AS1645">
        <f t="shared" si="50"/>
        <v>35</v>
      </c>
      <c r="AT1645" t="str">
        <f t="shared" si="51"/>
        <v>Punto red</v>
      </c>
    </row>
    <row r="1646" spans="1:46">
      <c r="A1646" t="s">
        <v>9279</v>
      </c>
      <c r="B1646" t="s">
        <v>9280</v>
      </c>
      <c r="C1646" s="18">
        <v>2.2354281751</v>
      </c>
      <c r="D1646" t="s">
        <v>2585</v>
      </c>
      <c r="E1646" t="s">
        <v>128</v>
      </c>
      <c r="F1646" t="s">
        <v>2586</v>
      </c>
      <c r="G1646" s="18">
        <v>0.36959716619999999</v>
      </c>
      <c r="H1646" t="s">
        <v>2447</v>
      </c>
      <c r="I1646" t="s">
        <v>130</v>
      </c>
      <c r="J1646" t="s">
        <v>2448</v>
      </c>
      <c r="K1646" s="18">
        <v>0.36959716619999999</v>
      </c>
      <c r="L1646" t="s">
        <v>2447</v>
      </c>
      <c r="M1646" t="s">
        <v>130</v>
      </c>
      <c r="N1646" t="s">
        <v>2448</v>
      </c>
      <c r="O1646" s="18">
        <v>0.1180396324</v>
      </c>
      <c r="P1646" t="s">
        <v>2746</v>
      </c>
      <c r="Q1646" t="s">
        <v>134</v>
      </c>
      <c r="R1646" t="s">
        <v>2747</v>
      </c>
      <c r="S1646" s="18">
        <v>1.3110095932000001</v>
      </c>
      <c r="T1646" t="s">
        <v>807</v>
      </c>
      <c r="U1646" t="s">
        <v>130</v>
      </c>
      <c r="V1646" t="s">
        <v>808</v>
      </c>
      <c r="W1646" s="18">
        <v>0.36959716619999999</v>
      </c>
      <c r="X1646" t="s">
        <v>2447</v>
      </c>
      <c r="Y1646" t="s">
        <v>130</v>
      </c>
      <c r="Z1646" t="s">
        <v>2448</v>
      </c>
      <c r="AA1646" s="18">
        <v>0.36959716619999999</v>
      </c>
      <c r="AB1646" t="s">
        <v>5781</v>
      </c>
      <c r="AC1646" t="s">
        <v>128</v>
      </c>
      <c r="AD1646" t="s">
        <v>5782</v>
      </c>
      <c r="AE1646" s="18">
        <v>7.4703942800000006E-2</v>
      </c>
      <c r="AF1646" t="s">
        <v>6887</v>
      </c>
      <c r="AG1646" t="s">
        <v>143</v>
      </c>
      <c r="AH1646" t="s">
        <v>6888</v>
      </c>
      <c r="AI1646" s="18">
        <v>0.28414696919999999</v>
      </c>
      <c r="AJ1646" t="s">
        <v>7440</v>
      </c>
      <c r="AK1646" t="s">
        <v>134</v>
      </c>
      <c r="AL1646" t="s">
        <v>7441</v>
      </c>
      <c r="AM1646" t="s">
        <v>6887</v>
      </c>
      <c r="AN1646" t="s">
        <v>143</v>
      </c>
      <c r="AO1646" t="s">
        <v>6888</v>
      </c>
      <c r="AP1646" s="18">
        <v>7.4703942800000006E-2</v>
      </c>
      <c r="AQ1646" t="s">
        <v>123</v>
      </c>
      <c r="AR1646" t="b">
        <f>ISNUMBER(SEARCH('Consulta Por Puntos Baloto'!$E$5,B1646,1))</f>
        <v>0</v>
      </c>
      <c r="AS1646">
        <f t="shared" si="50"/>
        <v>31</v>
      </c>
      <c r="AT1646" t="str">
        <f t="shared" si="51"/>
        <v>Punto pago</v>
      </c>
    </row>
    <row r="1647" spans="1:46">
      <c r="A1647" t="s">
        <v>9281</v>
      </c>
      <c r="B1647" t="s">
        <v>9282</v>
      </c>
      <c r="C1647" s="18">
        <v>1.6834195536000001</v>
      </c>
      <c r="D1647" t="s">
        <v>584</v>
      </c>
      <c r="E1647" t="s">
        <v>128</v>
      </c>
      <c r="F1647" t="s">
        <v>585</v>
      </c>
      <c r="G1647" s="18">
        <v>0.59962044010000004</v>
      </c>
      <c r="H1647" t="s">
        <v>469</v>
      </c>
      <c r="I1647" t="s">
        <v>130</v>
      </c>
      <c r="J1647" t="s">
        <v>6590</v>
      </c>
      <c r="K1647" s="18">
        <v>1.2284907572999999</v>
      </c>
      <c r="L1647" t="s">
        <v>64</v>
      </c>
      <c r="M1647" t="s">
        <v>130</v>
      </c>
      <c r="N1647" t="s">
        <v>587</v>
      </c>
      <c r="O1647" s="18">
        <v>3.7362083742999999</v>
      </c>
      <c r="P1647" t="s">
        <v>588</v>
      </c>
      <c r="Q1647" t="s">
        <v>134</v>
      </c>
      <c r="R1647" t="s">
        <v>589</v>
      </c>
      <c r="S1647" s="18">
        <v>0.59962044010000004</v>
      </c>
      <c r="T1647" t="s">
        <v>469</v>
      </c>
      <c r="U1647" t="s">
        <v>130</v>
      </c>
      <c r="V1647" t="s">
        <v>470</v>
      </c>
      <c r="W1647" s="18">
        <v>3.4079005686000001</v>
      </c>
      <c r="X1647" t="s">
        <v>64</v>
      </c>
      <c r="Y1647" t="s">
        <v>130</v>
      </c>
      <c r="Z1647" t="s">
        <v>690</v>
      </c>
      <c r="AA1647" s="18">
        <v>0.59962044010000004</v>
      </c>
      <c r="AB1647" t="s">
        <v>591</v>
      </c>
      <c r="AC1647" t="s">
        <v>128</v>
      </c>
      <c r="AD1647" t="s">
        <v>592</v>
      </c>
      <c r="AE1647" s="18">
        <v>0.2002771196</v>
      </c>
      <c r="AF1647" t="s">
        <v>9283</v>
      </c>
      <c r="AG1647" t="s">
        <v>143</v>
      </c>
      <c r="AH1647" t="s">
        <v>9284</v>
      </c>
      <c r="AI1647" s="18">
        <v>3.1975289699999999E-2</v>
      </c>
      <c r="AJ1647" t="s">
        <v>9285</v>
      </c>
      <c r="AK1647" t="s">
        <v>134</v>
      </c>
      <c r="AL1647" t="s">
        <v>9286</v>
      </c>
      <c r="AM1647" t="s">
        <v>9285</v>
      </c>
      <c r="AN1647" t="s">
        <v>134</v>
      </c>
      <c r="AO1647" t="s">
        <v>9286</v>
      </c>
      <c r="AP1647" s="18">
        <v>3.1975289699999999E-2</v>
      </c>
      <c r="AQ1647" t="s">
        <v>123</v>
      </c>
      <c r="AR1647" t="b">
        <f>ISNUMBER(SEARCH('Consulta Por Puntos Baloto'!$E$5,B1647,1))</f>
        <v>0</v>
      </c>
      <c r="AS1647">
        <f t="shared" si="50"/>
        <v>35</v>
      </c>
      <c r="AT1647" t="str">
        <f t="shared" si="51"/>
        <v>Punto red</v>
      </c>
    </row>
    <row r="1648" spans="1:46">
      <c r="A1648" t="s">
        <v>9287</v>
      </c>
      <c r="B1648" t="s">
        <v>9288</v>
      </c>
      <c r="C1648" s="18">
        <v>5.8318290961999999</v>
      </c>
      <c r="D1648" t="s">
        <v>4084</v>
      </c>
      <c r="E1648" t="s">
        <v>4053</v>
      </c>
      <c r="F1648" t="s">
        <v>4085</v>
      </c>
      <c r="G1648" s="18">
        <v>4.0925554503999999</v>
      </c>
      <c r="H1648" t="s">
        <v>64</v>
      </c>
      <c r="I1648" t="s">
        <v>4055</v>
      </c>
      <c r="J1648" t="s">
        <v>4086</v>
      </c>
      <c r="K1648" s="18">
        <v>13.095503992399999</v>
      </c>
      <c r="L1648" t="s">
        <v>64</v>
      </c>
      <c r="M1648" t="s">
        <v>223</v>
      </c>
      <c r="N1648" t="s">
        <v>4070</v>
      </c>
      <c r="O1648" s="18">
        <v>6.4674942132000002</v>
      </c>
      <c r="P1648" t="s">
        <v>4052</v>
      </c>
      <c r="Q1648" t="s">
        <v>4053</v>
      </c>
      <c r="R1648" t="s">
        <v>4054</v>
      </c>
      <c r="S1648" s="18">
        <v>20.880986097699999</v>
      </c>
      <c r="T1648" t="s">
        <v>227</v>
      </c>
      <c r="U1648" t="s">
        <v>228</v>
      </c>
      <c r="V1648" t="s">
        <v>229</v>
      </c>
      <c r="W1648" s="18">
        <v>4.0920550524000001</v>
      </c>
      <c r="X1648" t="s">
        <v>64</v>
      </c>
      <c r="Y1648" t="s">
        <v>4055</v>
      </c>
      <c r="Z1648" t="s">
        <v>4056</v>
      </c>
      <c r="AA1648" s="18">
        <v>11.0257458697</v>
      </c>
      <c r="AB1648" t="s">
        <v>4088</v>
      </c>
      <c r="AC1648" t="s">
        <v>220</v>
      </c>
      <c r="AD1648" t="s">
        <v>4089</v>
      </c>
      <c r="AE1648" s="18">
        <v>6.8939307500000005E-2</v>
      </c>
      <c r="AF1648" t="s">
        <v>9289</v>
      </c>
      <c r="AG1648" t="s">
        <v>9290</v>
      </c>
      <c r="AH1648" t="s">
        <v>9291</v>
      </c>
      <c r="AI1648" s="18">
        <v>0.19214226070000001</v>
      </c>
      <c r="AJ1648" t="s">
        <v>9292</v>
      </c>
      <c r="AK1648" t="s">
        <v>9290</v>
      </c>
      <c r="AL1648" t="s">
        <v>9293</v>
      </c>
      <c r="AM1648" t="s">
        <v>9289</v>
      </c>
      <c r="AN1648" t="s">
        <v>9290</v>
      </c>
      <c r="AO1648" t="s">
        <v>9291</v>
      </c>
      <c r="AP1648" s="18">
        <v>6.8939307500000005E-2</v>
      </c>
      <c r="AQ1648" t="s">
        <v>123</v>
      </c>
      <c r="AR1648" t="b">
        <f>ISNUMBER(SEARCH('Consulta Por Puntos Baloto'!$E$5,B1648,1))</f>
        <v>0</v>
      </c>
      <c r="AS1648">
        <f t="shared" si="50"/>
        <v>31</v>
      </c>
      <c r="AT1648" t="str">
        <f t="shared" si="51"/>
        <v>Punto pago</v>
      </c>
    </row>
    <row r="1649" spans="1:46">
      <c r="A1649" t="s">
        <v>9294</v>
      </c>
      <c r="B1649" t="s">
        <v>9295</v>
      </c>
      <c r="C1649" s="18">
        <v>2.2834271618000002</v>
      </c>
      <c r="D1649" t="s">
        <v>463</v>
      </c>
      <c r="E1649" t="s">
        <v>128</v>
      </c>
      <c r="F1649" t="s">
        <v>464</v>
      </c>
      <c r="G1649" s="18">
        <v>0.3952087232</v>
      </c>
      <c r="H1649" t="s">
        <v>64</v>
      </c>
      <c r="I1649" t="s">
        <v>130</v>
      </c>
      <c r="J1649" t="s">
        <v>8572</v>
      </c>
      <c r="K1649" s="18">
        <v>1.6607551125</v>
      </c>
      <c r="L1649" t="s">
        <v>64</v>
      </c>
      <c r="M1649" t="s">
        <v>130</v>
      </c>
      <c r="N1649" t="s">
        <v>742</v>
      </c>
      <c r="O1649" s="18">
        <v>0.3952087232</v>
      </c>
      <c r="P1649" t="s">
        <v>743</v>
      </c>
      <c r="Q1649" t="s">
        <v>134</v>
      </c>
      <c r="R1649" t="s">
        <v>744</v>
      </c>
      <c r="S1649" s="18">
        <v>3.5002507333000001</v>
      </c>
      <c r="T1649" t="s">
        <v>496</v>
      </c>
      <c r="U1649" t="s">
        <v>130</v>
      </c>
      <c r="V1649" t="s">
        <v>497</v>
      </c>
      <c r="W1649" s="18">
        <v>0.5183794397</v>
      </c>
      <c r="X1649" t="s">
        <v>745</v>
      </c>
      <c r="Y1649" t="s">
        <v>130</v>
      </c>
      <c r="Z1649" t="s">
        <v>746</v>
      </c>
      <c r="AA1649" s="18">
        <v>0.5183794397</v>
      </c>
      <c r="AB1649" t="s">
        <v>2106</v>
      </c>
      <c r="AC1649" t="s">
        <v>128</v>
      </c>
      <c r="AD1649" t="s">
        <v>2107</v>
      </c>
      <c r="AE1649" s="18">
        <v>0.52967077880000002</v>
      </c>
      <c r="AF1649" t="s">
        <v>9296</v>
      </c>
      <c r="AG1649" t="s">
        <v>143</v>
      </c>
      <c r="AH1649" t="s">
        <v>9297</v>
      </c>
      <c r="AI1649" s="18">
        <v>3.7455055700000003E-2</v>
      </c>
      <c r="AJ1649" t="s">
        <v>9298</v>
      </c>
      <c r="AK1649" t="s">
        <v>134</v>
      </c>
      <c r="AL1649" t="s">
        <v>9299</v>
      </c>
      <c r="AM1649" t="s">
        <v>9298</v>
      </c>
      <c r="AN1649" t="s">
        <v>134</v>
      </c>
      <c r="AO1649" t="s">
        <v>9299</v>
      </c>
      <c r="AP1649" s="18">
        <v>3.7455055700000003E-2</v>
      </c>
      <c r="AQ1649" t="e">
        <v>#N/A</v>
      </c>
      <c r="AR1649" t="b">
        <f>ISNUMBER(SEARCH('Consulta Por Puntos Baloto'!$E$5,B1649,1))</f>
        <v>0</v>
      </c>
      <c r="AS1649">
        <f t="shared" si="50"/>
        <v>35</v>
      </c>
      <c r="AT1649" t="str">
        <f t="shared" si="51"/>
        <v>Punto red</v>
      </c>
    </row>
    <row r="1650" spans="1:46">
      <c r="A1650" t="s">
        <v>9300</v>
      </c>
      <c r="B1650" t="s">
        <v>9301</v>
      </c>
      <c r="C1650" s="18">
        <v>1.1372027426</v>
      </c>
      <c r="D1650" t="s">
        <v>4401</v>
      </c>
      <c r="E1650" t="s">
        <v>62</v>
      </c>
      <c r="F1650" t="s">
        <v>4402</v>
      </c>
      <c r="G1650" s="18">
        <v>0.94314649370000003</v>
      </c>
      <c r="H1650" t="s">
        <v>64</v>
      </c>
      <c r="I1650" t="s">
        <v>65</v>
      </c>
      <c r="J1650" t="s">
        <v>70</v>
      </c>
      <c r="K1650" s="18">
        <v>1.0705082198</v>
      </c>
      <c r="L1650" t="s">
        <v>4403</v>
      </c>
      <c r="M1650" t="s">
        <v>65</v>
      </c>
      <c r="N1650" t="s">
        <v>4404</v>
      </c>
      <c r="O1650" s="18">
        <v>5.3192634908</v>
      </c>
      <c r="P1650" t="s">
        <v>67</v>
      </c>
      <c r="Q1650" t="s">
        <v>62</v>
      </c>
      <c r="R1650" t="s">
        <v>68</v>
      </c>
      <c r="S1650" s="18">
        <v>0.95956662810000004</v>
      </c>
      <c r="T1650" t="s">
        <v>69</v>
      </c>
      <c r="U1650" t="s">
        <v>65</v>
      </c>
      <c r="V1650" t="s">
        <v>70</v>
      </c>
      <c r="W1650" s="18">
        <v>2.9386953385000001</v>
      </c>
      <c r="X1650" t="s">
        <v>64</v>
      </c>
      <c r="Y1650" t="s">
        <v>65</v>
      </c>
      <c r="Z1650" t="s">
        <v>4213</v>
      </c>
      <c r="AA1650" s="18">
        <v>0.9583251733</v>
      </c>
      <c r="AB1650" t="s">
        <v>4405</v>
      </c>
      <c r="AC1650" t="s">
        <v>62</v>
      </c>
      <c r="AD1650" t="s">
        <v>4406</v>
      </c>
      <c r="AE1650" s="18">
        <v>0.1626917678</v>
      </c>
      <c r="AF1650" t="s">
        <v>7488</v>
      </c>
      <c r="AG1650" t="s">
        <v>62</v>
      </c>
      <c r="AH1650" t="s">
        <v>7489</v>
      </c>
      <c r="AI1650" s="18">
        <v>0.60012774980000005</v>
      </c>
      <c r="AJ1650" t="s">
        <v>9302</v>
      </c>
      <c r="AK1650" t="s">
        <v>62</v>
      </c>
      <c r="AL1650" t="s">
        <v>9303</v>
      </c>
      <c r="AM1650" t="s">
        <v>7488</v>
      </c>
      <c r="AN1650" t="s">
        <v>62</v>
      </c>
      <c r="AO1650" t="s">
        <v>7489</v>
      </c>
      <c r="AP1650" s="18">
        <v>0.1626917678</v>
      </c>
      <c r="AQ1650" t="s">
        <v>123</v>
      </c>
      <c r="AR1650" t="b">
        <f>ISNUMBER(SEARCH('Consulta Por Puntos Baloto'!$E$5,B1650,1))</f>
        <v>0</v>
      </c>
      <c r="AS1650">
        <f t="shared" si="50"/>
        <v>31</v>
      </c>
      <c r="AT1650" t="str">
        <f t="shared" si="51"/>
        <v>Punto pago</v>
      </c>
    </row>
    <row r="1651" spans="1:46">
      <c r="A1651" t="s">
        <v>9304</v>
      </c>
      <c r="B1651" t="s">
        <v>9305</v>
      </c>
      <c r="C1651" s="18">
        <v>67.311609361799995</v>
      </c>
      <c r="D1651" t="s">
        <v>1689</v>
      </c>
      <c r="E1651" t="s">
        <v>1690</v>
      </c>
      <c r="F1651" t="s">
        <v>1691</v>
      </c>
      <c r="G1651" s="18">
        <v>31.183071162299999</v>
      </c>
      <c r="H1651" t="s">
        <v>64</v>
      </c>
      <c r="I1651" t="s">
        <v>105</v>
      </c>
      <c r="J1651" t="s">
        <v>106</v>
      </c>
      <c r="K1651" s="18">
        <v>122.9273444226</v>
      </c>
      <c r="L1651" t="s">
        <v>64</v>
      </c>
      <c r="M1651" t="s">
        <v>130</v>
      </c>
      <c r="N1651" t="s">
        <v>370</v>
      </c>
      <c r="O1651" s="18">
        <v>121.31371208029999</v>
      </c>
      <c r="P1651" t="s">
        <v>133</v>
      </c>
      <c r="Q1651" t="s">
        <v>134</v>
      </c>
      <c r="R1651" t="s">
        <v>135</v>
      </c>
      <c r="S1651" s="18">
        <v>124.4293452041</v>
      </c>
      <c r="T1651" t="s">
        <v>136</v>
      </c>
      <c r="U1651" t="s">
        <v>130</v>
      </c>
      <c r="V1651" t="s">
        <v>137</v>
      </c>
      <c r="W1651" s="18">
        <v>31.076883072200001</v>
      </c>
      <c r="X1651" t="s">
        <v>64</v>
      </c>
      <c r="Y1651" t="s">
        <v>114</v>
      </c>
      <c r="Z1651" t="s">
        <v>106</v>
      </c>
      <c r="AA1651" s="18">
        <v>65.201232907399998</v>
      </c>
      <c r="AB1651" s="19" t="s">
        <v>3348</v>
      </c>
      <c r="AC1651" t="s">
        <v>1690</v>
      </c>
      <c r="AD1651" s="19" t="s">
        <v>5358</v>
      </c>
      <c r="AE1651" s="18">
        <v>1.8483248399999999E-2</v>
      </c>
      <c r="AF1651" t="s">
        <v>9306</v>
      </c>
      <c r="AG1651" t="s">
        <v>4664</v>
      </c>
      <c r="AH1651" t="s">
        <v>9307</v>
      </c>
      <c r="AI1651" s="18">
        <v>1.9908341E-3</v>
      </c>
      <c r="AJ1651" t="s">
        <v>9308</v>
      </c>
      <c r="AK1651" t="s">
        <v>4664</v>
      </c>
      <c r="AL1651" t="s">
        <v>9309</v>
      </c>
      <c r="AM1651" t="s">
        <v>9308</v>
      </c>
      <c r="AN1651" t="s">
        <v>4664</v>
      </c>
      <c r="AO1651" t="s">
        <v>9309</v>
      </c>
      <c r="AP1651" s="18">
        <v>1.9908341E-3</v>
      </c>
      <c r="AQ1651" t="s">
        <v>123</v>
      </c>
      <c r="AR1651" t="b">
        <f>ISNUMBER(SEARCH('Consulta Por Puntos Baloto'!$E$5,B1651,1))</f>
        <v>0</v>
      </c>
      <c r="AS1651">
        <f t="shared" si="50"/>
        <v>35</v>
      </c>
      <c r="AT1651" t="str">
        <f t="shared" si="51"/>
        <v>Punto red</v>
      </c>
    </row>
    <row r="1652" spans="1:46">
      <c r="A1652" t="s">
        <v>9310</v>
      </c>
      <c r="B1652" t="s">
        <v>9311</v>
      </c>
      <c r="C1652" s="18">
        <v>1.5255456918999999</v>
      </c>
      <c r="D1652" t="s">
        <v>786</v>
      </c>
      <c r="E1652" t="s">
        <v>128</v>
      </c>
      <c r="F1652" t="s">
        <v>787</v>
      </c>
      <c r="G1652" s="18">
        <v>1.1897695439</v>
      </c>
      <c r="H1652" t="s">
        <v>675</v>
      </c>
      <c r="I1652" t="s">
        <v>130</v>
      </c>
      <c r="J1652" t="s">
        <v>788</v>
      </c>
      <c r="K1652" s="18">
        <v>1.6529649598</v>
      </c>
      <c r="L1652" t="s">
        <v>64</v>
      </c>
      <c r="M1652" t="s">
        <v>130</v>
      </c>
      <c r="N1652" t="s">
        <v>1668</v>
      </c>
      <c r="O1652" s="18">
        <v>1.5490532292000001</v>
      </c>
      <c r="P1652" t="s">
        <v>207</v>
      </c>
      <c r="Q1652" t="s">
        <v>134</v>
      </c>
      <c r="R1652" t="s">
        <v>208</v>
      </c>
      <c r="S1652" s="18">
        <v>1.5161307804999999</v>
      </c>
      <c r="T1652" t="s">
        <v>675</v>
      </c>
      <c r="U1652" t="s">
        <v>130</v>
      </c>
      <c r="V1652" t="s">
        <v>676</v>
      </c>
      <c r="W1652" s="18">
        <v>1.2101631106999999</v>
      </c>
      <c r="X1652" t="s">
        <v>64</v>
      </c>
      <c r="Y1652" t="s">
        <v>130</v>
      </c>
      <c r="Z1652" t="s">
        <v>790</v>
      </c>
      <c r="AA1652" s="18">
        <v>1.5161307804999999</v>
      </c>
      <c r="AB1652" t="s">
        <v>791</v>
      </c>
      <c r="AC1652" t="s">
        <v>128</v>
      </c>
      <c r="AD1652" t="s">
        <v>792</v>
      </c>
      <c r="AE1652" s="18">
        <v>0.36997751559999997</v>
      </c>
      <c r="AF1652" t="s">
        <v>2500</v>
      </c>
      <c r="AG1652" t="s">
        <v>143</v>
      </c>
      <c r="AH1652" t="s">
        <v>2501</v>
      </c>
      <c r="AI1652" s="18">
        <v>0.39557847200000001</v>
      </c>
      <c r="AJ1652" t="s">
        <v>5827</v>
      </c>
      <c r="AK1652" t="s">
        <v>134</v>
      </c>
      <c r="AL1652" t="s">
        <v>5828</v>
      </c>
      <c r="AM1652" t="s">
        <v>2500</v>
      </c>
      <c r="AN1652" t="s">
        <v>143</v>
      </c>
      <c r="AO1652" t="s">
        <v>2501</v>
      </c>
      <c r="AP1652" s="18">
        <v>0.36997751559999997</v>
      </c>
      <c r="AQ1652" t="e">
        <v>#N/A</v>
      </c>
      <c r="AR1652" t="b">
        <f>ISNUMBER(SEARCH('Consulta Por Puntos Baloto'!$E$5,B1652,1))</f>
        <v>0</v>
      </c>
      <c r="AS1652">
        <f t="shared" si="50"/>
        <v>31</v>
      </c>
      <c r="AT1652" t="str">
        <f t="shared" si="51"/>
        <v>Punto pago</v>
      </c>
    </row>
    <row r="1653" spans="1:46">
      <c r="A1653" t="s">
        <v>9312</v>
      </c>
      <c r="B1653" t="s">
        <v>9313</v>
      </c>
      <c r="C1653" s="18">
        <v>0.43258415439999998</v>
      </c>
      <c r="D1653" t="s">
        <v>2585</v>
      </c>
      <c r="E1653" t="s">
        <v>128</v>
      </c>
      <c r="F1653" t="s">
        <v>2586</v>
      </c>
      <c r="G1653" s="18">
        <v>0.49153568250000002</v>
      </c>
      <c r="H1653" t="s">
        <v>64</v>
      </c>
      <c r="I1653" t="s">
        <v>130</v>
      </c>
      <c r="J1653" t="s">
        <v>6597</v>
      </c>
      <c r="K1653" s="18">
        <v>0.62128569519999999</v>
      </c>
      <c r="L1653" t="s">
        <v>64</v>
      </c>
      <c r="M1653" t="s">
        <v>130</v>
      </c>
      <c r="N1653" t="s">
        <v>6598</v>
      </c>
      <c r="O1653" s="18">
        <v>0.69277061279999996</v>
      </c>
      <c r="P1653" t="s">
        <v>2588</v>
      </c>
      <c r="Q1653" t="s">
        <v>134</v>
      </c>
      <c r="R1653" t="s">
        <v>2589</v>
      </c>
      <c r="S1653" s="18">
        <v>1.4034894552999999</v>
      </c>
      <c r="T1653" t="s">
        <v>311</v>
      </c>
      <c r="U1653" t="s">
        <v>130</v>
      </c>
      <c r="V1653" t="s">
        <v>312</v>
      </c>
      <c r="W1653" s="18">
        <v>1.4034894552999999</v>
      </c>
      <c r="X1653" t="s">
        <v>64</v>
      </c>
      <c r="Y1653" t="s">
        <v>130</v>
      </c>
      <c r="Z1653" t="s">
        <v>2659</v>
      </c>
      <c r="AA1653" s="18">
        <v>0.69537461710000004</v>
      </c>
      <c r="AB1653" t="s">
        <v>2592</v>
      </c>
      <c r="AC1653" t="s">
        <v>128</v>
      </c>
      <c r="AD1653" t="s">
        <v>2593</v>
      </c>
      <c r="AE1653" s="18">
        <v>0.28326868360000002</v>
      </c>
      <c r="AF1653" t="s">
        <v>9314</v>
      </c>
      <c r="AG1653" t="s">
        <v>143</v>
      </c>
      <c r="AH1653" t="s">
        <v>9315</v>
      </c>
      <c r="AI1653" s="18">
        <v>0.10809660140000001</v>
      </c>
      <c r="AJ1653" t="s">
        <v>9316</v>
      </c>
      <c r="AK1653" t="s">
        <v>134</v>
      </c>
      <c r="AL1653" t="s">
        <v>9317</v>
      </c>
      <c r="AM1653" t="s">
        <v>9316</v>
      </c>
      <c r="AN1653" t="s">
        <v>134</v>
      </c>
      <c r="AO1653" t="s">
        <v>9317</v>
      </c>
      <c r="AP1653" s="18">
        <v>0.10809660140000001</v>
      </c>
      <c r="AQ1653" t="e">
        <v>#N/A</v>
      </c>
      <c r="AR1653" t="b">
        <f>ISNUMBER(SEARCH('Consulta Por Puntos Baloto'!$E$5,B1653,1))</f>
        <v>0</v>
      </c>
      <c r="AS1653">
        <f t="shared" si="50"/>
        <v>35</v>
      </c>
      <c r="AT1653" t="str">
        <f t="shared" si="51"/>
        <v>Punto red</v>
      </c>
    </row>
    <row r="1654" spans="1:46">
      <c r="A1654" t="s">
        <v>9318</v>
      </c>
      <c r="B1654" t="s">
        <v>9319</v>
      </c>
      <c r="C1654" s="18">
        <v>8.6215395200000003E-2</v>
      </c>
      <c r="D1654" t="s">
        <v>5390</v>
      </c>
      <c r="E1654" t="s">
        <v>5391</v>
      </c>
      <c r="F1654" t="s">
        <v>5392</v>
      </c>
      <c r="G1654" s="18">
        <v>22.487220198599999</v>
      </c>
      <c r="H1654" t="s">
        <v>64</v>
      </c>
      <c r="I1654" t="s">
        <v>4514</v>
      </c>
      <c r="J1654" t="s">
        <v>4515</v>
      </c>
      <c r="K1654" s="18">
        <v>22.487220198599999</v>
      </c>
      <c r="L1654" t="s">
        <v>64</v>
      </c>
      <c r="M1654" t="s">
        <v>4514</v>
      </c>
      <c r="N1654" t="s">
        <v>4515</v>
      </c>
      <c r="O1654" s="18">
        <v>11.185763851999999</v>
      </c>
      <c r="P1654" t="s">
        <v>296</v>
      </c>
      <c r="Q1654" t="s">
        <v>297</v>
      </c>
      <c r="R1654" t="s">
        <v>298</v>
      </c>
      <c r="S1654" s="18">
        <v>148.75606564149999</v>
      </c>
      <c r="T1654" t="s">
        <v>85</v>
      </c>
      <c r="U1654" t="s">
        <v>86</v>
      </c>
      <c r="V1654" t="s">
        <v>87</v>
      </c>
      <c r="W1654" s="18">
        <v>93.743640880800001</v>
      </c>
      <c r="X1654" t="s">
        <v>64</v>
      </c>
      <c r="Y1654" t="s">
        <v>4519</v>
      </c>
      <c r="Z1654" t="s">
        <v>4520</v>
      </c>
      <c r="AA1654" s="18">
        <v>38.807094812300001</v>
      </c>
      <c r="AB1654" t="s">
        <v>300</v>
      </c>
      <c r="AC1654" t="s">
        <v>301</v>
      </c>
      <c r="AD1654" t="s">
        <v>302</v>
      </c>
      <c r="AE1654" s="18">
        <v>0.1303387905</v>
      </c>
      <c r="AF1654" t="s">
        <v>8679</v>
      </c>
      <c r="AG1654" t="s">
        <v>5391</v>
      </c>
      <c r="AH1654" t="s">
        <v>8680</v>
      </c>
      <c r="AI1654" s="18">
        <v>1.9917377000000002E-3</v>
      </c>
      <c r="AJ1654" t="s">
        <v>9320</v>
      </c>
      <c r="AK1654" t="s">
        <v>5391</v>
      </c>
      <c r="AL1654" t="s">
        <v>9321</v>
      </c>
      <c r="AM1654" t="s">
        <v>9320</v>
      </c>
      <c r="AN1654" t="s">
        <v>5391</v>
      </c>
      <c r="AO1654" t="s">
        <v>9321</v>
      </c>
      <c r="AP1654" s="18">
        <v>1.9917377000000002E-3</v>
      </c>
      <c r="AQ1654" t="s">
        <v>123</v>
      </c>
      <c r="AR1654" t="b">
        <f>ISNUMBER(SEARCH('Consulta Por Puntos Baloto'!$E$5,B1654,1))</f>
        <v>0</v>
      </c>
      <c r="AS1654">
        <f t="shared" si="50"/>
        <v>35</v>
      </c>
      <c r="AT1654" t="str">
        <f t="shared" si="51"/>
        <v>Punto red</v>
      </c>
    </row>
    <row r="1655" spans="1:46">
      <c r="A1655" t="s">
        <v>9322</v>
      </c>
      <c r="B1655" t="s">
        <v>9323</v>
      </c>
      <c r="C1655" s="18">
        <v>25.727754168800001</v>
      </c>
      <c r="D1655" t="s">
        <v>1448</v>
      </c>
      <c r="E1655" t="s">
        <v>1449</v>
      </c>
      <c r="F1655" t="s">
        <v>1450</v>
      </c>
      <c r="G1655" s="18">
        <v>25.285041579200001</v>
      </c>
      <c r="H1655" t="s">
        <v>64</v>
      </c>
      <c r="I1655" t="s">
        <v>1451</v>
      </c>
      <c r="J1655" t="s">
        <v>1456</v>
      </c>
      <c r="K1655" s="18">
        <v>43.8121258993</v>
      </c>
      <c r="L1655" t="s">
        <v>64</v>
      </c>
      <c r="M1655" t="s">
        <v>471</v>
      </c>
      <c r="N1655" t="s">
        <v>1453</v>
      </c>
      <c r="O1655" s="18">
        <v>25.2850415887</v>
      </c>
      <c r="P1655" t="s">
        <v>1454</v>
      </c>
      <c r="Q1655" t="s">
        <v>1449</v>
      </c>
      <c r="R1655" t="s">
        <v>1455</v>
      </c>
      <c r="S1655" s="18">
        <v>50.721970323599997</v>
      </c>
      <c r="T1655" t="s">
        <v>64</v>
      </c>
      <c r="U1655" t="s">
        <v>130</v>
      </c>
      <c r="V1655" t="s">
        <v>171</v>
      </c>
      <c r="W1655" s="18">
        <v>25.330942673300001</v>
      </c>
      <c r="X1655" t="s">
        <v>64</v>
      </c>
      <c r="Y1655" t="s">
        <v>1451</v>
      </c>
      <c r="Z1655" t="s">
        <v>1456</v>
      </c>
      <c r="AA1655" s="18">
        <v>48.577123982700002</v>
      </c>
      <c r="AB1655" s="19" t="s">
        <v>2641</v>
      </c>
      <c r="AC1655" t="s">
        <v>1501</v>
      </c>
      <c r="AD1655" t="s">
        <v>2642</v>
      </c>
      <c r="AE1655" s="18">
        <v>0.11987298740000001</v>
      </c>
      <c r="AF1655" t="s">
        <v>3746</v>
      </c>
      <c r="AG1655" t="s">
        <v>3747</v>
      </c>
      <c r="AH1655" t="s">
        <v>3748</v>
      </c>
      <c r="AI1655" s="18">
        <v>1.20562876E-2</v>
      </c>
      <c r="AJ1655" t="s">
        <v>9324</v>
      </c>
      <c r="AK1655" t="s">
        <v>3747</v>
      </c>
      <c r="AL1655" t="s">
        <v>9325</v>
      </c>
      <c r="AM1655" t="s">
        <v>9324</v>
      </c>
      <c r="AN1655" t="s">
        <v>3747</v>
      </c>
      <c r="AO1655" t="s">
        <v>9325</v>
      </c>
      <c r="AP1655" s="18">
        <v>1.20562876E-2</v>
      </c>
      <c r="AQ1655" t="s">
        <v>123</v>
      </c>
      <c r="AR1655" t="b">
        <f>ISNUMBER(SEARCH('Consulta Por Puntos Baloto'!$E$5,B1655,1))</f>
        <v>0</v>
      </c>
      <c r="AS1655">
        <f t="shared" si="50"/>
        <v>35</v>
      </c>
      <c r="AT1655" t="str">
        <f t="shared" si="51"/>
        <v>Punto red</v>
      </c>
    </row>
    <row r="1656" spans="1:46">
      <c r="A1656" t="s">
        <v>9326</v>
      </c>
      <c r="B1656" t="s">
        <v>9327</v>
      </c>
      <c r="C1656" s="18">
        <v>62.550114017200002</v>
      </c>
      <c r="D1656" t="s">
        <v>6434</v>
      </c>
      <c r="E1656" t="s">
        <v>6435</v>
      </c>
      <c r="F1656" t="s">
        <v>6436</v>
      </c>
      <c r="G1656" s="18">
        <v>22.699573898299999</v>
      </c>
      <c r="H1656" t="s">
        <v>64</v>
      </c>
      <c r="I1656" t="s">
        <v>4560</v>
      </c>
      <c r="J1656" t="s">
        <v>4562</v>
      </c>
      <c r="K1656" s="18">
        <v>22.679972426500001</v>
      </c>
      <c r="L1656" t="s">
        <v>64</v>
      </c>
      <c r="M1656" t="s">
        <v>4560</v>
      </c>
      <c r="N1656" t="s">
        <v>4562</v>
      </c>
      <c r="O1656" s="18">
        <v>22.8472023886</v>
      </c>
      <c r="P1656" t="s">
        <v>387</v>
      </c>
      <c r="Q1656" t="s">
        <v>388</v>
      </c>
      <c r="R1656" t="s">
        <v>389</v>
      </c>
      <c r="S1656" s="18">
        <v>230.60310642109999</v>
      </c>
      <c r="T1656" t="s">
        <v>253</v>
      </c>
      <c r="U1656" t="s">
        <v>65</v>
      </c>
      <c r="V1656" t="s">
        <v>254</v>
      </c>
      <c r="W1656" s="18">
        <v>81.618072898799994</v>
      </c>
      <c r="X1656" t="s">
        <v>64</v>
      </c>
      <c r="Y1656" t="s">
        <v>4563</v>
      </c>
      <c r="Z1656" t="s">
        <v>4564</v>
      </c>
      <c r="AA1656" s="18">
        <v>22.8879148354</v>
      </c>
      <c r="AB1656" t="s">
        <v>4559</v>
      </c>
      <c r="AC1656" t="s">
        <v>388</v>
      </c>
      <c r="AD1656" t="s">
        <v>4565</v>
      </c>
      <c r="AE1656" s="18">
        <v>8.3063252000000004E-2</v>
      </c>
      <c r="AF1656" t="s">
        <v>7575</v>
      </c>
      <c r="AG1656" t="s">
        <v>7576</v>
      </c>
      <c r="AH1656" t="s">
        <v>7577</v>
      </c>
      <c r="AI1656" s="18">
        <v>13.5892511431</v>
      </c>
      <c r="AJ1656" t="s">
        <v>6440</v>
      </c>
      <c r="AK1656" t="s">
        <v>6441</v>
      </c>
      <c r="AL1656" t="s">
        <v>6442</v>
      </c>
      <c r="AM1656" t="s">
        <v>7575</v>
      </c>
      <c r="AN1656" t="s">
        <v>7576</v>
      </c>
      <c r="AO1656" t="s">
        <v>7577</v>
      </c>
      <c r="AP1656" s="18">
        <v>8.3063252000000004E-2</v>
      </c>
      <c r="AQ1656" t="s">
        <v>123</v>
      </c>
      <c r="AR1656" t="b">
        <f>ISNUMBER(SEARCH('Consulta Por Puntos Baloto'!$E$5,B1656,1))</f>
        <v>0</v>
      </c>
      <c r="AS1656">
        <f t="shared" si="50"/>
        <v>31</v>
      </c>
      <c r="AT1656" t="str">
        <f t="shared" si="51"/>
        <v>Punto pago</v>
      </c>
    </row>
    <row r="1657" spans="1:46">
      <c r="A1657" t="s">
        <v>9328</v>
      </c>
      <c r="B1657" t="s">
        <v>9329</v>
      </c>
      <c r="C1657" s="18">
        <v>0.95751860389999999</v>
      </c>
      <c r="D1657" t="s">
        <v>127</v>
      </c>
      <c r="E1657" t="s">
        <v>128</v>
      </c>
      <c r="F1657" t="s">
        <v>129</v>
      </c>
      <c r="G1657" s="18">
        <v>0.82006481239999995</v>
      </c>
      <c r="H1657" t="s">
        <v>423</v>
      </c>
      <c r="I1657" t="s">
        <v>130</v>
      </c>
      <c r="J1657" t="s">
        <v>878</v>
      </c>
      <c r="K1657" s="18">
        <v>0.87049698639999995</v>
      </c>
      <c r="L1657" t="s">
        <v>64</v>
      </c>
      <c r="M1657" t="s">
        <v>130</v>
      </c>
      <c r="N1657" t="s">
        <v>370</v>
      </c>
      <c r="O1657" s="18">
        <v>0.82006481239999995</v>
      </c>
      <c r="P1657" t="s">
        <v>133</v>
      </c>
      <c r="Q1657" t="s">
        <v>134</v>
      </c>
      <c r="R1657" t="s">
        <v>135</v>
      </c>
      <c r="S1657" s="18">
        <v>3.2219837685999999</v>
      </c>
      <c r="T1657" t="s">
        <v>371</v>
      </c>
      <c r="U1657" t="s">
        <v>130</v>
      </c>
      <c r="V1657" t="s">
        <v>372</v>
      </c>
      <c r="W1657" s="18">
        <v>3.4723931797000001</v>
      </c>
      <c r="X1657" t="s">
        <v>64</v>
      </c>
      <c r="Y1657" t="s">
        <v>130</v>
      </c>
      <c r="Z1657" t="s">
        <v>373</v>
      </c>
      <c r="AA1657" s="18">
        <v>0.97741635549999994</v>
      </c>
      <c r="AB1657" t="s">
        <v>140</v>
      </c>
      <c r="AC1657" t="s">
        <v>128</v>
      </c>
      <c r="AD1657" t="s">
        <v>141</v>
      </c>
      <c r="AE1657" s="18">
        <v>0.27205363469999999</v>
      </c>
      <c r="AF1657" t="s">
        <v>2162</v>
      </c>
      <c r="AG1657" t="s">
        <v>143</v>
      </c>
      <c r="AH1657" t="s">
        <v>9330</v>
      </c>
      <c r="AI1657" s="18">
        <v>0.19432366710000001</v>
      </c>
      <c r="AJ1657" t="s">
        <v>9331</v>
      </c>
      <c r="AK1657" t="s">
        <v>134</v>
      </c>
      <c r="AL1657" t="s">
        <v>9332</v>
      </c>
      <c r="AM1657" t="s">
        <v>9331</v>
      </c>
      <c r="AN1657" t="s">
        <v>134</v>
      </c>
      <c r="AO1657" t="s">
        <v>9332</v>
      </c>
      <c r="AP1657" s="18">
        <v>0.19432366710000001</v>
      </c>
      <c r="AQ1657" t="s">
        <v>123</v>
      </c>
      <c r="AR1657" t="b">
        <f>ISNUMBER(SEARCH('Consulta Por Puntos Baloto'!$E$5,B1657,1))</f>
        <v>0</v>
      </c>
      <c r="AS1657">
        <f t="shared" si="50"/>
        <v>35</v>
      </c>
      <c r="AT1657" t="str">
        <f t="shared" si="51"/>
        <v>Punto red</v>
      </c>
    </row>
    <row r="1658" spans="1:46">
      <c r="A1658" t="s">
        <v>9333</v>
      </c>
      <c r="B1658" t="s">
        <v>9334</v>
      </c>
      <c r="C1658" s="18">
        <v>0.97609669369999996</v>
      </c>
      <c r="D1658" t="s">
        <v>5001</v>
      </c>
      <c r="E1658" t="s">
        <v>220</v>
      </c>
      <c r="F1658" t="s">
        <v>5002</v>
      </c>
      <c r="G1658" s="18">
        <v>0.86228786509999999</v>
      </c>
      <c r="H1658" t="s">
        <v>64</v>
      </c>
      <c r="I1658" t="s">
        <v>223</v>
      </c>
      <c r="J1658" t="s">
        <v>5004</v>
      </c>
      <c r="K1658" s="18">
        <v>0.86228786509999999</v>
      </c>
      <c r="L1658" t="s">
        <v>64</v>
      </c>
      <c r="M1658" t="s">
        <v>223</v>
      </c>
      <c r="N1658" t="s">
        <v>5004</v>
      </c>
      <c r="O1658" s="18">
        <v>3.6606100707999998</v>
      </c>
      <c r="P1658" t="s">
        <v>225</v>
      </c>
      <c r="Q1658" t="s">
        <v>220</v>
      </c>
      <c r="R1658" t="s">
        <v>226</v>
      </c>
      <c r="S1658" s="18">
        <v>5.4064417307000001</v>
      </c>
      <c r="T1658" t="s">
        <v>227</v>
      </c>
      <c r="U1658" t="s">
        <v>228</v>
      </c>
      <c r="V1658" t="s">
        <v>229</v>
      </c>
      <c r="W1658" s="18">
        <v>4.0316280460999998</v>
      </c>
      <c r="X1658" t="s">
        <v>222</v>
      </c>
      <c r="Y1658" t="s">
        <v>223</v>
      </c>
      <c r="Z1658" t="s">
        <v>224</v>
      </c>
      <c r="AA1658" s="18">
        <v>0.93536741040000004</v>
      </c>
      <c r="AB1658" t="s">
        <v>5005</v>
      </c>
      <c r="AC1658" t="s">
        <v>220</v>
      </c>
      <c r="AD1658" t="s">
        <v>5006</v>
      </c>
      <c r="AE1658" s="18">
        <v>0.20202024839999999</v>
      </c>
      <c r="AF1658" t="s">
        <v>9335</v>
      </c>
      <c r="AG1658" t="s">
        <v>220</v>
      </c>
      <c r="AH1658" t="s">
        <v>9336</v>
      </c>
      <c r="AI1658" s="18">
        <v>0.86228786509999999</v>
      </c>
      <c r="AJ1658" t="s">
        <v>349</v>
      </c>
      <c r="AK1658" t="s">
        <v>220</v>
      </c>
      <c r="AL1658" t="s">
        <v>5009</v>
      </c>
      <c r="AM1658" t="s">
        <v>9335</v>
      </c>
      <c r="AN1658" t="s">
        <v>220</v>
      </c>
      <c r="AO1658" t="s">
        <v>9336</v>
      </c>
      <c r="AP1658" s="18">
        <v>0.20202024839999999</v>
      </c>
      <c r="AQ1658" t="s">
        <v>123</v>
      </c>
      <c r="AR1658" t="b">
        <f>ISNUMBER(SEARCH('Consulta Por Puntos Baloto'!$E$5,B1658,1))</f>
        <v>0</v>
      </c>
      <c r="AS1658">
        <f t="shared" si="50"/>
        <v>31</v>
      </c>
      <c r="AT1658" t="str">
        <f t="shared" si="51"/>
        <v>Punto pago</v>
      </c>
    </row>
    <row r="1659" spans="1:46">
      <c r="A1659" t="s">
        <v>9337</v>
      </c>
      <c r="B1659" t="s">
        <v>9338</v>
      </c>
      <c r="C1659" s="18">
        <v>1.8375068091</v>
      </c>
      <c r="D1659" t="s">
        <v>5102</v>
      </c>
      <c r="E1659" t="s">
        <v>220</v>
      </c>
      <c r="F1659" t="s">
        <v>5103</v>
      </c>
      <c r="G1659" s="18">
        <v>0.51742650509999999</v>
      </c>
      <c r="H1659" t="s">
        <v>7193</v>
      </c>
      <c r="I1659" t="s">
        <v>223</v>
      </c>
      <c r="J1659" t="s">
        <v>7194</v>
      </c>
      <c r="K1659" s="18">
        <v>2.0752083557000001</v>
      </c>
      <c r="L1659" t="s">
        <v>64</v>
      </c>
      <c r="M1659" t="s">
        <v>223</v>
      </c>
      <c r="N1659" t="s">
        <v>5004</v>
      </c>
      <c r="O1659" s="18">
        <v>2.2776853721000001</v>
      </c>
      <c r="P1659" t="s">
        <v>5106</v>
      </c>
      <c r="Q1659" t="s">
        <v>220</v>
      </c>
      <c r="R1659" t="s">
        <v>5107</v>
      </c>
      <c r="S1659" s="18">
        <v>8.2600463786000002</v>
      </c>
      <c r="T1659" t="s">
        <v>227</v>
      </c>
      <c r="U1659" t="s">
        <v>228</v>
      </c>
      <c r="V1659" t="s">
        <v>229</v>
      </c>
      <c r="W1659" s="18">
        <v>4.0847393272000003</v>
      </c>
      <c r="X1659" t="s">
        <v>222</v>
      </c>
      <c r="Y1659" t="s">
        <v>223</v>
      </c>
      <c r="Z1659" t="s">
        <v>224</v>
      </c>
      <c r="AA1659" s="18">
        <v>0.51742650509999999</v>
      </c>
      <c r="AB1659" t="s">
        <v>5188</v>
      </c>
      <c r="AC1659" t="s">
        <v>220</v>
      </c>
      <c r="AD1659" t="s">
        <v>5189</v>
      </c>
      <c r="AE1659" s="18">
        <v>0.14923383000000001</v>
      </c>
      <c r="AF1659" t="s">
        <v>9339</v>
      </c>
      <c r="AG1659" t="s">
        <v>220</v>
      </c>
      <c r="AH1659" t="s">
        <v>9340</v>
      </c>
      <c r="AI1659" s="18">
        <v>0.4031082339</v>
      </c>
      <c r="AJ1659" t="s">
        <v>7197</v>
      </c>
      <c r="AK1659" t="s">
        <v>220</v>
      </c>
      <c r="AL1659" t="s">
        <v>7198</v>
      </c>
      <c r="AM1659" t="s">
        <v>9339</v>
      </c>
      <c r="AN1659" t="s">
        <v>220</v>
      </c>
      <c r="AO1659" t="s">
        <v>9340</v>
      </c>
      <c r="AP1659" s="18">
        <v>0.14923383000000001</v>
      </c>
      <c r="AQ1659" t="s">
        <v>123</v>
      </c>
      <c r="AR1659" t="b">
        <f>ISNUMBER(SEARCH('Consulta Por Puntos Baloto'!$E$5,B1659,1))</f>
        <v>0</v>
      </c>
      <c r="AS1659">
        <f t="shared" si="50"/>
        <v>31</v>
      </c>
      <c r="AT1659" t="str">
        <f t="shared" si="51"/>
        <v>Punto pago</v>
      </c>
    </row>
    <row r="1660" spans="1:46">
      <c r="A1660" t="s">
        <v>9341</v>
      </c>
      <c r="B1660" t="s">
        <v>9342</v>
      </c>
      <c r="C1660" s="18">
        <v>1.8625741001</v>
      </c>
      <c r="D1660" t="s">
        <v>5165</v>
      </c>
      <c r="E1660" t="s">
        <v>220</v>
      </c>
      <c r="F1660" t="s">
        <v>5166</v>
      </c>
      <c r="G1660" s="18">
        <v>1.8500216411999999</v>
      </c>
      <c r="H1660" t="s">
        <v>7894</v>
      </c>
      <c r="I1660" t="s">
        <v>223</v>
      </c>
      <c r="J1660" t="s">
        <v>7895</v>
      </c>
      <c r="K1660" s="18">
        <v>1.8613130724</v>
      </c>
      <c r="L1660" t="s">
        <v>64</v>
      </c>
      <c r="M1660" t="s">
        <v>223</v>
      </c>
      <c r="N1660" t="s">
        <v>4070</v>
      </c>
      <c r="O1660" s="18">
        <v>2.3409814805</v>
      </c>
      <c r="P1660" t="s">
        <v>5106</v>
      </c>
      <c r="Q1660" t="s">
        <v>220</v>
      </c>
      <c r="R1660" t="s">
        <v>5107</v>
      </c>
      <c r="S1660" s="18">
        <v>10.2965303564</v>
      </c>
      <c r="T1660" t="s">
        <v>227</v>
      </c>
      <c r="U1660" t="s">
        <v>228</v>
      </c>
      <c r="V1660" t="s">
        <v>229</v>
      </c>
      <c r="W1660" s="18">
        <v>4.4018167109000004</v>
      </c>
      <c r="X1660" t="s">
        <v>222</v>
      </c>
      <c r="Y1660" t="s">
        <v>223</v>
      </c>
      <c r="Z1660" t="s">
        <v>224</v>
      </c>
      <c r="AA1660" s="18">
        <v>1.8613130926999999</v>
      </c>
      <c r="AB1660" t="s">
        <v>5168</v>
      </c>
      <c r="AC1660" t="s">
        <v>220</v>
      </c>
      <c r="AD1660" t="s">
        <v>5169</v>
      </c>
      <c r="AE1660" s="18">
        <v>0.24571668990000001</v>
      </c>
      <c r="AF1660" t="s">
        <v>9343</v>
      </c>
      <c r="AG1660" t="s">
        <v>220</v>
      </c>
      <c r="AH1660" t="s">
        <v>9344</v>
      </c>
      <c r="AI1660" s="18">
        <v>0.98344126759999995</v>
      </c>
      <c r="AJ1660" t="s">
        <v>7898</v>
      </c>
      <c r="AK1660" t="s">
        <v>220</v>
      </c>
      <c r="AL1660" t="s">
        <v>7899</v>
      </c>
      <c r="AM1660" t="s">
        <v>9343</v>
      </c>
      <c r="AN1660" t="s">
        <v>220</v>
      </c>
      <c r="AO1660" t="s">
        <v>9344</v>
      </c>
      <c r="AP1660" s="18">
        <v>0.24571668990000001</v>
      </c>
      <c r="AQ1660" t="e">
        <v>#N/A</v>
      </c>
      <c r="AR1660" t="b">
        <f>ISNUMBER(SEARCH('Consulta Por Puntos Baloto'!$E$5,B1660,1))</f>
        <v>0</v>
      </c>
      <c r="AS1660">
        <f t="shared" si="50"/>
        <v>31</v>
      </c>
      <c r="AT1660" t="str">
        <f t="shared" si="51"/>
        <v>Punto pago</v>
      </c>
    </row>
    <row r="1661" spans="1:46">
      <c r="A1661" t="s">
        <v>9345</v>
      </c>
      <c r="B1661" t="s">
        <v>9346</v>
      </c>
      <c r="C1661" s="18">
        <v>0.1293183571</v>
      </c>
      <c r="D1661" t="s">
        <v>4512</v>
      </c>
      <c r="E1661" t="s">
        <v>297</v>
      </c>
      <c r="F1661" t="s">
        <v>4513</v>
      </c>
      <c r="G1661" s="18">
        <v>16.973875048699998</v>
      </c>
      <c r="H1661" t="s">
        <v>64</v>
      </c>
      <c r="I1661" t="s">
        <v>4514</v>
      </c>
      <c r="J1661" t="s">
        <v>4515</v>
      </c>
      <c r="K1661" s="18">
        <v>16.973875048699998</v>
      </c>
      <c r="L1661" t="s">
        <v>64</v>
      </c>
      <c r="M1661" t="s">
        <v>4514</v>
      </c>
      <c r="N1661" t="s">
        <v>4515</v>
      </c>
      <c r="O1661" s="18">
        <v>0.3921916265</v>
      </c>
      <c r="P1661" t="s">
        <v>296</v>
      </c>
      <c r="Q1661" t="s">
        <v>297</v>
      </c>
      <c r="R1661" t="s">
        <v>298</v>
      </c>
      <c r="S1661" s="18">
        <v>143.59501852509999</v>
      </c>
      <c r="T1661" t="s">
        <v>85</v>
      </c>
      <c r="U1661" t="s">
        <v>86</v>
      </c>
      <c r="V1661" t="s">
        <v>87</v>
      </c>
      <c r="W1661" s="18">
        <v>89.031731176700006</v>
      </c>
      <c r="X1661" t="s">
        <v>64</v>
      </c>
      <c r="Y1661" t="s">
        <v>4519</v>
      </c>
      <c r="Z1661" t="s">
        <v>4520</v>
      </c>
      <c r="AA1661" s="18">
        <v>49.323268098100002</v>
      </c>
      <c r="AB1661" t="s">
        <v>300</v>
      </c>
      <c r="AC1661" t="s">
        <v>301</v>
      </c>
      <c r="AD1661" t="s">
        <v>302</v>
      </c>
      <c r="AE1661" s="18">
        <v>1.195382357</v>
      </c>
      <c r="AF1661" t="s">
        <v>7531</v>
      </c>
      <c r="AG1661" t="s">
        <v>297</v>
      </c>
      <c r="AH1661" t="s">
        <v>7532</v>
      </c>
      <c r="AI1661" s="18">
        <v>7.6590691500000002E-2</v>
      </c>
      <c r="AJ1661" t="s">
        <v>9347</v>
      </c>
      <c r="AK1661" t="s">
        <v>297</v>
      </c>
      <c r="AL1661" t="s">
        <v>9348</v>
      </c>
      <c r="AM1661" t="s">
        <v>9347</v>
      </c>
      <c r="AN1661" t="s">
        <v>297</v>
      </c>
      <c r="AO1661" t="s">
        <v>9348</v>
      </c>
      <c r="AP1661" s="18">
        <v>7.6590691500000002E-2</v>
      </c>
      <c r="AQ1661" t="s">
        <v>123</v>
      </c>
      <c r="AR1661" t="b">
        <f>ISNUMBER(SEARCH('Consulta Por Puntos Baloto'!$E$5,B1661,1))</f>
        <v>0</v>
      </c>
      <c r="AS1661">
        <f t="shared" si="50"/>
        <v>35</v>
      </c>
      <c r="AT1661" t="str">
        <f t="shared" si="51"/>
        <v>Punto red</v>
      </c>
    </row>
    <row r="1662" spans="1:46">
      <c r="A1662" t="s">
        <v>9349</v>
      </c>
      <c r="B1662" t="s">
        <v>9350</v>
      </c>
      <c r="C1662" s="18">
        <v>42.198719774399997</v>
      </c>
      <c r="D1662" t="s">
        <v>4512</v>
      </c>
      <c r="E1662" t="s">
        <v>297</v>
      </c>
      <c r="F1662" t="s">
        <v>4513</v>
      </c>
      <c r="G1662" s="18">
        <v>39.549939950800002</v>
      </c>
      <c r="H1662" t="s">
        <v>64</v>
      </c>
      <c r="I1662" t="s">
        <v>4514</v>
      </c>
      <c r="J1662" t="s">
        <v>4515</v>
      </c>
      <c r="K1662" s="18">
        <v>39.549939950800002</v>
      </c>
      <c r="L1662" t="s">
        <v>64</v>
      </c>
      <c r="M1662" t="s">
        <v>4514</v>
      </c>
      <c r="N1662" t="s">
        <v>4515</v>
      </c>
      <c r="O1662" s="18">
        <v>41.137463038600004</v>
      </c>
      <c r="P1662" t="s">
        <v>4516</v>
      </c>
      <c r="Q1662" t="s">
        <v>4517</v>
      </c>
      <c r="R1662" t="s">
        <v>4518</v>
      </c>
      <c r="S1662" s="18">
        <v>133.47512335760001</v>
      </c>
      <c r="T1662" t="s">
        <v>85</v>
      </c>
      <c r="U1662" t="s">
        <v>86</v>
      </c>
      <c r="V1662" t="s">
        <v>87</v>
      </c>
      <c r="W1662" s="18">
        <v>79.202345642899999</v>
      </c>
      <c r="X1662" t="s">
        <v>64</v>
      </c>
      <c r="Y1662" t="s">
        <v>4519</v>
      </c>
      <c r="Z1662" t="s">
        <v>4520</v>
      </c>
      <c r="AA1662" s="18">
        <v>90.545285978699994</v>
      </c>
      <c r="AB1662" t="s">
        <v>300</v>
      </c>
      <c r="AC1662" t="s">
        <v>301</v>
      </c>
      <c r="AD1662" t="s">
        <v>302</v>
      </c>
      <c r="AE1662" s="18">
        <v>3.8563049299999999E-2</v>
      </c>
      <c r="AF1662" t="s">
        <v>9351</v>
      </c>
      <c r="AG1662" t="s">
        <v>4842</v>
      </c>
      <c r="AH1662" t="s">
        <v>9352</v>
      </c>
      <c r="AI1662" s="18">
        <v>7.5604655300000004E-2</v>
      </c>
      <c r="AJ1662" t="s">
        <v>4844</v>
      </c>
      <c r="AK1662" t="s">
        <v>4842</v>
      </c>
      <c r="AL1662" t="s">
        <v>4845</v>
      </c>
      <c r="AM1662" t="s">
        <v>9351</v>
      </c>
      <c r="AN1662" t="s">
        <v>4842</v>
      </c>
      <c r="AO1662" t="s">
        <v>9352</v>
      </c>
      <c r="AP1662" s="18">
        <v>3.8563049299999999E-2</v>
      </c>
      <c r="AQ1662" t="s">
        <v>123</v>
      </c>
      <c r="AR1662" t="b">
        <f>ISNUMBER(SEARCH('Consulta Por Puntos Baloto'!$E$5,B1662,1))</f>
        <v>0</v>
      </c>
      <c r="AS1662">
        <f t="shared" si="50"/>
        <v>31</v>
      </c>
      <c r="AT1662" t="str">
        <f t="shared" si="51"/>
        <v>Punto pago</v>
      </c>
    </row>
    <row r="1663" spans="1:46">
      <c r="A1663" t="s">
        <v>9353</v>
      </c>
      <c r="B1663" t="s">
        <v>9354</v>
      </c>
      <c r="C1663" s="18">
        <v>24.1282828141</v>
      </c>
      <c r="D1663" t="s">
        <v>4973</v>
      </c>
      <c r="E1663" t="s">
        <v>301</v>
      </c>
      <c r="F1663" t="s">
        <v>4974</v>
      </c>
      <c r="G1663" s="18">
        <v>23.933501735899998</v>
      </c>
      <c r="H1663" t="s">
        <v>300</v>
      </c>
      <c r="I1663" t="s">
        <v>294</v>
      </c>
      <c r="J1663" t="s">
        <v>4489</v>
      </c>
      <c r="K1663" s="18">
        <v>25.753110746699999</v>
      </c>
      <c r="L1663" t="s">
        <v>64</v>
      </c>
      <c r="M1663" t="s">
        <v>294</v>
      </c>
      <c r="N1663" t="s">
        <v>295</v>
      </c>
      <c r="O1663" s="18">
        <v>67.564120470299997</v>
      </c>
      <c r="P1663" t="s">
        <v>4516</v>
      </c>
      <c r="Q1663" t="s">
        <v>4517</v>
      </c>
      <c r="R1663" t="s">
        <v>4518</v>
      </c>
      <c r="S1663" s="18">
        <v>94.535945703699994</v>
      </c>
      <c r="T1663" t="s">
        <v>311</v>
      </c>
      <c r="U1663" t="s">
        <v>130</v>
      </c>
      <c r="V1663" t="s">
        <v>312</v>
      </c>
      <c r="W1663" s="18">
        <v>82.668639024000001</v>
      </c>
      <c r="X1663" t="s">
        <v>64</v>
      </c>
      <c r="Y1663" t="s">
        <v>313</v>
      </c>
      <c r="Z1663" t="s">
        <v>314</v>
      </c>
      <c r="AA1663" s="18">
        <v>23.861256172099999</v>
      </c>
      <c r="AB1663" t="s">
        <v>300</v>
      </c>
      <c r="AC1663" t="s">
        <v>301</v>
      </c>
      <c r="AD1663" t="s">
        <v>302</v>
      </c>
      <c r="AE1663" s="18">
        <v>5.1716948899999997E-2</v>
      </c>
      <c r="AF1663" t="s">
        <v>9355</v>
      </c>
      <c r="AG1663" t="s">
        <v>9356</v>
      </c>
      <c r="AH1663" t="s">
        <v>9357</v>
      </c>
      <c r="AI1663" s="18">
        <v>8.3193254499999994E-2</v>
      </c>
      <c r="AJ1663" t="s">
        <v>9358</v>
      </c>
      <c r="AK1663" t="s">
        <v>9359</v>
      </c>
      <c r="AL1663" t="s">
        <v>9360</v>
      </c>
      <c r="AM1663" t="s">
        <v>9355</v>
      </c>
      <c r="AN1663" t="s">
        <v>9356</v>
      </c>
      <c r="AO1663" t="s">
        <v>9357</v>
      </c>
      <c r="AP1663" s="18">
        <v>5.1716948899999997E-2</v>
      </c>
      <c r="AQ1663" t="s">
        <v>123</v>
      </c>
      <c r="AR1663" t="b">
        <f>ISNUMBER(SEARCH('Consulta Por Puntos Baloto'!$E$5,B1663,1))</f>
        <v>0</v>
      </c>
      <c r="AS1663">
        <f t="shared" si="50"/>
        <v>31</v>
      </c>
      <c r="AT1663" t="str">
        <f t="shared" si="51"/>
        <v>Punto pago</v>
      </c>
    </row>
    <row r="1664" spans="1:46">
      <c r="A1664" t="s">
        <v>9361</v>
      </c>
      <c r="B1664" t="s">
        <v>9362</v>
      </c>
      <c r="C1664" s="18">
        <v>14.921016353100001</v>
      </c>
      <c r="D1664" t="s">
        <v>4973</v>
      </c>
      <c r="E1664" t="s">
        <v>301</v>
      </c>
      <c r="F1664" t="s">
        <v>4974</v>
      </c>
      <c r="G1664" s="18">
        <v>14.835048387700001</v>
      </c>
      <c r="H1664" t="s">
        <v>300</v>
      </c>
      <c r="I1664" t="s">
        <v>294</v>
      </c>
      <c r="J1664" t="s">
        <v>4489</v>
      </c>
      <c r="K1664" s="18">
        <v>16.127614954999999</v>
      </c>
      <c r="L1664" t="s">
        <v>64</v>
      </c>
      <c r="M1664" t="s">
        <v>294</v>
      </c>
      <c r="N1664" t="s">
        <v>295</v>
      </c>
      <c r="O1664" s="18">
        <v>56.470533558</v>
      </c>
      <c r="P1664" t="s">
        <v>4516</v>
      </c>
      <c r="Q1664" t="s">
        <v>4517</v>
      </c>
      <c r="R1664" t="s">
        <v>4518</v>
      </c>
      <c r="S1664" s="18">
        <v>105.7216826213</v>
      </c>
      <c r="T1664" t="s">
        <v>311</v>
      </c>
      <c r="U1664" t="s">
        <v>130</v>
      </c>
      <c r="V1664" t="s">
        <v>312</v>
      </c>
      <c r="W1664" s="18">
        <v>93.443428704499993</v>
      </c>
      <c r="X1664" t="s">
        <v>64</v>
      </c>
      <c r="Y1664" t="s">
        <v>313</v>
      </c>
      <c r="Z1664" t="s">
        <v>314</v>
      </c>
      <c r="AA1664" s="18">
        <v>14.768303296499999</v>
      </c>
      <c r="AB1664" t="s">
        <v>300</v>
      </c>
      <c r="AC1664" t="s">
        <v>301</v>
      </c>
      <c r="AD1664" t="s">
        <v>302</v>
      </c>
      <c r="AE1664" s="18">
        <v>4.62050294E-2</v>
      </c>
      <c r="AF1664" t="s">
        <v>4976</v>
      </c>
      <c r="AG1664" t="s">
        <v>4977</v>
      </c>
      <c r="AH1664" t="s">
        <v>4978</v>
      </c>
      <c r="AI1664" s="18">
        <v>2.83933463E-2</v>
      </c>
      <c r="AJ1664" t="s">
        <v>9363</v>
      </c>
      <c r="AK1664" t="s">
        <v>7420</v>
      </c>
      <c r="AL1664" t="s">
        <v>9364</v>
      </c>
      <c r="AM1664" t="s">
        <v>9363</v>
      </c>
      <c r="AN1664" t="s">
        <v>7420</v>
      </c>
      <c r="AO1664" t="s">
        <v>9364</v>
      </c>
      <c r="AP1664" s="18">
        <v>2.83933463E-2</v>
      </c>
      <c r="AQ1664" t="s">
        <v>123</v>
      </c>
      <c r="AR1664" t="b">
        <f>ISNUMBER(SEARCH('Consulta Por Puntos Baloto'!$E$5,B1664,1))</f>
        <v>0</v>
      </c>
      <c r="AS1664">
        <f t="shared" si="50"/>
        <v>35</v>
      </c>
      <c r="AT1664" t="str">
        <f t="shared" si="51"/>
        <v>Punto red</v>
      </c>
    </row>
    <row r="1665" spans="1:46">
      <c r="A1665" t="s">
        <v>9365</v>
      </c>
      <c r="B1665" t="s">
        <v>9366</v>
      </c>
      <c r="C1665" s="18">
        <v>8.3111400670000002</v>
      </c>
      <c r="D1665" t="s">
        <v>3382</v>
      </c>
      <c r="E1665" t="s">
        <v>3383</v>
      </c>
      <c r="F1665" t="s">
        <v>3384</v>
      </c>
      <c r="G1665" s="18">
        <v>35.1367617951</v>
      </c>
      <c r="H1665" t="s">
        <v>64</v>
      </c>
      <c r="I1665" t="s">
        <v>2638</v>
      </c>
      <c r="J1665" t="s">
        <v>2639</v>
      </c>
      <c r="K1665" s="18">
        <v>35.1367617951</v>
      </c>
      <c r="L1665" t="s">
        <v>64</v>
      </c>
      <c r="M1665" t="s">
        <v>2638</v>
      </c>
      <c r="N1665" t="s">
        <v>2639</v>
      </c>
      <c r="O1665" s="18">
        <v>63.529263559299999</v>
      </c>
      <c r="P1665" t="s">
        <v>2625</v>
      </c>
      <c r="Q1665" t="s">
        <v>134</v>
      </c>
      <c r="R1665" t="s">
        <v>2626</v>
      </c>
      <c r="S1665" s="18">
        <v>62.026968873900003</v>
      </c>
      <c r="T1665" t="s">
        <v>311</v>
      </c>
      <c r="U1665" t="s">
        <v>130</v>
      </c>
      <c r="V1665" t="s">
        <v>312</v>
      </c>
      <c r="W1665" s="18">
        <v>46.660383844899997</v>
      </c>
      <c r="X1665" t="s">
        <v>64</v>
      </c>
      <c r="Y1665" t="s">
        <v>313</v>
      </c>
      <c r="Z1665" t="s">
        <v>314</v>
      </c>
      <c r="AA1665" s="18">
        <v>53.662159898100001</v>
      </c>
      <c r="AB1665" s="19" t="s">
        <v>2641</v>
      </c>
      <c r="AC1665" t="s">
        <v>1501</v>
      </c>
      <c r="AD1665" t="s">
        <v>2642</v>
      </c>
      <c r="AE1665" s="18">
        <v>8.1997840278999998</v>
      </c>
      <c r="AF1665" t="s">
        <v>3385</v>
      </c>
      <c r="AG1665" t="s">
        <v>3383</v>
      </c>
      <c r="AH1665" t="s">
        <v>3386</v>
      </c>
      <c r="AI1665" s="18">
        <v>5.8316587400000001E-2</v>
      </c>
      <c r="AJ1665" t="s">
        <v>3562</v>
      </c>
      <c r="AK1665" t="s">
        <v>3563</v>
      </c>
      <c r="AL1665" t="s">
        <v>3564</v>
      </c>
      <c r="AM1665" t="s">
        <v>3562</v>
      </c>
      <c r="AN1665" t="s">
        <v>3563</v>
      </c>
      <c r="AO1665" t="s">
        <v>3564</v>
      </c>
      <c r="AP1665" s="18">
        <v>5.8316587400000001E-2</v>
      </c>
      <c r="AQ1665" t="s">
        <v>123</v>
      </c>
      <c r="AR1665" t="b">
        <f>ISNUMBER(SEARCH('Consulta Por Puntos Baloto'!$E$5,B1665,1))</f>
        <v>0</v>
      </c>
      <c r="AS1665">
        <f t="shared" si="50"/>
        <v>35</v>
      </c>
      <c r="AT1665" t="str">
        <f t="shared" si="51"/>
        <v>Punto red</v>
      </c>
    </row>
    <row r="1666" spans="1:46">
      <c r="A1666" t="s">
        <v>9367</v>
      </c>
      <c r="B1666" t="s">
        <v>9368</v>
      </c>
      <c r="C1666" s="18">
        <v>1.5372906320999999</v>
      </c>
      <c r="D1666" t="s">
        <v>5165</v>
      </c>
      <c r="E1666" t="s">
        <v>220</v>
      </c>
      <c r="F1666" t="s">
        <v>5166</v>
      </c>
      <c r="G1666" s="18">
        <v>2.4125549548</v>
      </c>
      <c r="H1666" t="s">
        <v>64</v>
      </c>
      <c r="I1666" t="s">
        <v>223</v>
      </c>
      <c r="J1666" t="s">
        <v>5327</v>
      </c>
      <c r="K1666" s="18">
        <v>3.2385478818000002</v>
      </c>
      <c r="L1666" t="s">
        <v>64</v>
      </c>
      <c r="M1666" t="s">
        <v>223</v>
      </c>
      <c r="N1666" t="s">
        <v>4070</v>
      </c>
      <c r="O1666" s="18">
        <v>2.9021775791</v>
      </c>
      <c r="P1666" t="s">
        <v>4231</v>
      </c>
      <c r="Q1666" t="s">
        <v>220</v>
      </c>
      <c r="R1666" t="s">
        <v>4232</v>
      </c>
      <c r="S1666" s="18">
        <v>11.9252978307</v>
      </c>
      <c r="T1666" t="s">
        <v>227</v>
      </c>
      <c r="U1666" t="s">
        <v>228</v>
      </c>
      <c r="V1666" t="s">
        <v>229</v>
      </c>
      <c r="W1666" s="18">
        <v>5.3286326107999997</v>
      </c>
      <c r="X1666" t="s">
        <v>222</v>
      </c>
      <c r="Y1666" t="s">
        <v>223</v>
      </c>
      <c r="Z1666" t="s">
        <v>224</v>
      </c>
      <c r="AA1666" s="18">
        <v>3.2385479052999999</v>
      </c>
      <c r="AB1666" t="s">
        <v>5168</v>
      </c>
      <c r="AC1666" t="s">
        <v>220</v>
      </c>
      <c r="AD1666" t="s">
        <v>5169</v>
      </c>
      <c r="AE1666" s="18">
        <v>0.38384796110000002</v>
      </c>
      <c r="AF1666" t="s">
        <v>9369</v>
      </c>
      <c r="AG1666" t="s">
        <v>220</v>
      </c>
      <c r="AH1666" t="s">
        <v>9370</v>
      </c>
      <c r="AI1666" s="18">
        <v>0.25845251009999998</v>
      </c>
      <c r="AJ1666" t="s">
        <v>8695</v>
      </c>
      <c r="AK1666" t="s">
        <v>220</v>
      </c>
      <c r="AL1666" t="s">
        <v>8696</v>
      </c>
      <c r="AM1666" t="s">
        <v>8695</v>
      </c>
      <c r="AN1666" t="s">
        <v>220</v>
      </c>
      <c r="AO1666" t="s">
        <v>8696</v>
      </c>
      <c r="AP1666" s="18">
        <v>0.25845251009999998</v>
      </c>
      <c r="AQ1666" t="s">
        <v>123</v>
      </c>
      <c r="AR1666" t="b">
        <f>ISNUMBER(SEARCH('Consulta Por Puntos Baloto'!$E$5,B1666,1))</f>
        <v>0</v>
      </c>
      <c r="AS1666">
        <f t="shared" si="50"/>
        <v>35</v>
      </c>
      <c r="AT1666" t="str">
        <f t="shared" si="51"/>
        <v>Punto red</v>
      </c>
    </row>
    <row r="1667" spans="1:46">
      <c r="A1667" t="s">
        <v>9371</v>
      </c>
      <c r="B1667" t="s">
        <v>9372</v>
      </c>
      <c r="C1667" s="18">
        <v>0.6393856832</v>
      </c>
      <c r="D1667" t="s">
        <v>5599</v>
      </c>
      <c r="E1667" t="s">
        <v>5600</v>
      </c>
      <c r="F1667" t="s">
        <v>5601</v>
      </c>
      <c r="G1667" s="18">
        <v>0.64446474490000005</v>
      </c>
      <c r="H1667" t="s">
        <v>227</v>
      </c>
      <c r="I1667" t="s">
        <v>228</v>
      </c>
      <c r="J1667" t="s">
        <v>229</v>
      </c>
      <c r="K1667" s="18">
        <v>1.5444869223</v>
      </c>
      <c r="L1667" t="s">
        <v>64</v>
      </c>
      <c r="M1667" t="s">
        <v>223</v>
      </c>
      <c r="N1667" t="s">
        <v>6225</v>
      </c>
      <c r="O1667" s="18">
        <v>2.8615762266</v>
      </c>
      <c r="P1667" t="s">
        <v>4100</v>
      </c>
      <c r="Q1667" t="s">
        <v>4101</v>
      </c>
      <c r="R1667" t="s">
        <v>4102</v>
      </c>
      <c r="S1667" s="18">
        <v>0.64324055430000004</v>
      </c>
      <c r="T1667" t="s">
        <v>227</v>
      </c>
      <c r="U1667" t="s">
        <v>228</v>
      </c>
      <c r="V1667" t="s">
        <v>229</v>
      </c>
      <c r="W1667" s="18">
        <v>1.6984185012999999</v>
      </c>
      <c r="X1667" t="s">
        <v>64</v>
      </c>
      <c r="Y1667" t="s">
        <v>5603</v>
      </c>
      <c r="Z1667" t="s">
        <v>5604</v>
      </c>
      <c r="AA1667" s="18">
        <v>0.63014278680000002</v>
      </c>
      <c r="AB1667" t="s">
        <v>227</v>
      </c>
      <c r="AC1667" t="s">
        <v>5600</v>
      </c>
      <c r="AD1667" t="s">
        <v>5605</v>
      </c>
      <c r="AE1667" s="18">
        <v>0.50763359429999999</v>
      </c>
      <c r="AF1667" t="s">
        <v>9373</v>
      </c>
      <c r="AG1667" t="s">
        <v>5600</v>
      </c>
      <c r="AH1667" t="s">
        <v>9374</v>
      </c>
      <c r="AI1667" s="18">
        <v>0.4008001075</v>
      </c>
      <c r="AJ1667" t="s">
        <v>349</v>
      </c>
      <c r="AK1667" t="s">
        <v>5600</v>
      </c>
      <c r="AL1667" t="s">
        <v>9375</v>
      </c>
      <c r="AM1667" t="s">
        <v>349</v>
      </c>
      <c r="AN1667" t="s">
        <v>5600</v>
      </c>
      <c r="AO1667" t="s">
        <v>9375</v>
      </c>
      <c r="AP1667" s="18">
        <v>0.4008001075</v>
      </c>
      <c r="AQ1667" t="s">
        <v>123</v>
      </c>
      <c r="AR1667" t="b">
        <f>ISNUMBER(SEARCH('Consulta Por Puntos Baloto'!$E$5,B1667,1))</f>
        <v>0</v>
      </c>
      <c r="AS1667">
        <f t="shared" ref="AS1667:AS1730" si="52">MATCH(AP1667,A1667:AL1667,0)</f>
        <v>35</v>
      </c>
      <c r="AT1667" t="str">
        <f t="shared" ref="AT1667:AT1730" si="53">+VLOOKUP(AS1667,$AW$2:$AX$10,2,0)</f>
        <v>Punto red</v>
      </c>
    </row>
    <row r="1668" spans="1:46">
      <c r="A1668" t="s">
        <v>9376</v>
      </c>
      <c r="B1668" t="s">
        <v>9377</v>
      </c>
      <c r="C1668" s="18">
        <v>3.2025762674</v>
      </c>
      <c r="D1668" t="s">
        <v>4084</v>
      </c>
      <c r="E1668" t="s">
        <v>4053</v>
      </c>
      <c r="F1668" t="s">
        <v>4085</v>
      </c>
      <c r="G1668" s="18">
        <v>3.7193030660000002</v>
      </c>
      <c r="H1668" t="s">
        <v>64</v>
      </c>
      <c r="I1668" t="s">
        <v>4055</v>
      </c>
      <c r="J1668" t="s">
        <v>4056</v>
      </c>
      <c r="K1668" s="18">
        <v>6.4927597973999998</v>
      </c>
      <c r="L1668" t="s">
        <v>64</v>
      </c>
      <c r="M1668" t="s">
        <v>223</v>
      </c>
      <c r="N1668" t="s">
        <v>4070</v>
      </c>
      <c r="O1668" s="18">
        <v>0.99799749770000001</v>
      </c>
      <c r="P1668" t="s">
        <v>4052</v>
      </c>
      <c r="Q1668" t="s">
        <v>4053</v>
      </c>
      <c r="R1668" t="s">
        <v>4054</v>
      </c>
      <c r="S1668" s="18">
        <v>14.9150239938</v>
      </c>
      <c r="T1668" t="s">
        <v>227</v>
      </c>
      <c r="U1668" t="s">
        <v>228</v>
      </c>
      <c r="V1668" t="s">
        <v>229</v>
      </c>
      <c r="W1668" s="18">
        <v>3.7237519938000001</v>
      </c>
      <c r="X1668" t="s">
        <v>64</v>
      </c>
      <c r="Y1668" t="s">
        <v>4055</v>
      </c>
      <c r="Z1668" t="s">
        <v>4056</v>
      </c>
      <c r="AA1668" s="18">
        <v>5.1615431471999997</v>
      </c>
      <c r="AB1668" t="s">
        <v>4088</v>
      </c>
      <c r="AC1668" t="s">
        <v>220</v>
      </c>
      <c r="AD1668" t="s">
        <v>4089</v>
      </c>
      <c r="AE1668" s="18">
        <v>9.39602244E-2</v>
      </c>
      <c r="AF1668" t="s">
        <v>9378</v>
      </c>
      <c r="AG1668" t="s">
        <v>220</v>
      </c>
      <c r="AH1668" t="s">
        <v>9379</v>
      </c>
      <c r="AI1668" s="18">
        <v>0.20317157699999999</v>
      </c>
      <c r="AJ1668" t="s">
        <v>9380</v>
      </c>
      <c r="AK1668" t="s">
        <v>220</v>
      </c>
      <c r="AL1668" t="s">
        <v>9381</v>
      </c>
      <c r="AM1668" t="s">
        <v>9378</v>
      </c>
      <c r="AN1668" t="s">
        <v>220</v>
      </c>
      <c r="AO1668" t="s">
        <v>9379</v>
      </c>
      <c r="AP1668" s="18">
        <v>9.39602244E-2</v>
      </c>
      <c r="AQ1668" t="s">
        <v>123</v>
      </c>
      <c r="AR1668" t="b">
        <f>ISNUMBER(SEARCH('Consulta Por Puntos Baloto'!$E$5,B1668,1))</f>
        <v>0</v>
      </c>
      <c r="AS1668">
        <f t="shared" si="52"/>
        <v>31</v>
      </c>
      <c r="AT1668" t="str">
        <f t="shared" si="53"/>
        <v>Punto pago</v>
      </c>
    </row>
    <row r="1669" spans="1:46">
      <c r="A1669" t="s">
        <v>9382</v>
      </c>
      <c r="B1669" t="s">
        <v>9383</v>
      </c>
      <c r="C1669" s="18">
        <v>1.8398141354999999</v>
      </c>
      <c r="D1669" t="s">
        <v>4679</v>
      </c>
      <c r="E1669" t="s">
        <v>220</v>
      </c>
      <c r="F1669" t="s">
        <v>4680</v>
      </c>
      <c r="G1669" s="18">
        <v>1.1745637001</v>
      </c>
      <c r="H1669" t="s">
        <v>64</v>
      </c>
      <c r="I1669" t="s">
        <v>223</v>
      </c>
      <c r="J1669" t="s">
        <v>9384</v>
      </c>
      <c r="K1669" s="18">
        <v>1.1745637001</v>
      </c>
      <c r="L1669" t="s">
        <v>64</v>
      </c>
      <c r="M1669" t="s">
        <v>223</v>
      </c>
      <c r="N1669" t="s">
        <v>9384</v>
      </c>
      <c r="O1669" s="18">
        <v>0.85352002469999999</v>
      </c>
      <c r="P1669" t="s">
        <v>225</v>
      </c>
      <c r="Q1669" t="s">
        <v>220</v>
      </c>
      <c r="R1669" t="s">
        <v>226</v>
      </c>
      <c r="S1669" s="18">
        <v>6.2047380493000004</v>
      </c>
      <c r="T1669" t="s">
        <v>227</v>
      </c>
      <c r="U1669" t="s">
        <v>228</v>
      </c>
      <c r="V1669" t="s">
        <v>229</v>
      </c>
      <c r="W1669" s="18">
        <v>1.2312905803</v>
      </c>
      <c r="X1669" t="s">
        <v>222</v>
      </c>
      <c r="Y1669" t="s">
        <v>223</v>
      </c>
      <c r="Z1669" t="s">
        <v>224</v>
      </c>
      <c r="AA1669" s="18">
        <v>1.2312905803</v>
      </c>
      <c r="AB1669" t="s">
        <v>230</v>
      </c>
      <c r="AC1669" t="s">
        <v>220</v>
      </c>
      <c r="AD1669" t="s">
        <v>231</v>
      </c>
      <c r="AE1669" s="18">
        <v>0.1885815441</v>
      </c>
      <c r="AF1669" t="s">
        <v>9385</v>
      </c>
      <c r="AG1669" t="s">
        <v>220</v>
      </c>
      <c r="AH1669" t="s">
        <v>9386</v>
      </c>
      <c r="AI1669" s="18">
        <v>0.73149395449999999</v>
      </c>
      <c r="AJ1669" t="s">
        <v>349</v>
      </c>
      <c r="AK1669" t="s">
        <v>220</v>
      </c>
      <c r="AL1669" t="s">
        <v>9387</v>
      </c>
      <c r="AM1669" t="s">
        <v>9385</v>
      </c>
      <c r="AN1669" t="s">
        <v>220</v>
      </c>
      <c r="AO1669" t="s">
        <v>9386</v>
      </c>
      <c r="AP1669" s="18">
        <v>0.1885815441</v>
      </c>
      <c r="AQ1669" t="s">
        <v>123</v>
      </c>
      <c r="AR1669" t="b">
        <f>ISNUMBER(SEARCH('Consulta Por Puntos Baloto'!$E$5,B1669,1))</f>
        <v>0</v>
      </c>
      <c r="AS1669">
        <f t="shared" si="52"/>
        <v>31</v>
      </c>
      <c r="AT1669" t="str">
        <f t="shared" si="53"/>
        <v>Punto pago</v>
      </c>
    </row>
    <row r="1670" spans="1:46">
      <c r="A1670" t="s">
        <v>9388</v>
      </c>
      <c r="B1670" t="s">
        <v>9389</v>
      </c>
      <c r="C1670" s="18">
        <v>1.87887559</v>
      </c>
      <c r="D1670" t="s">
        <v>5102</v>
      </c>
      <c r="E1670" t="s">
        <v>220</v>
      </c>
      <c r="F1670" t="s">
        <v>5103</v>
      </c>
      <c r="G1670" s="18">
        <v>0.83747688899999995</v>
      </c>
      <c r="H1670" t="s">
        <v>7193</v>
      </c>
      <c r="I1670" t="s">
        <v>223</v>
      </c>
      <c r="J1670" t="s">
        <v>7194</v>
      </c>
      <c r="K1670" s="18">
        <v>2.3249592990000001</v>
      </c>
      <c r="L1670" t="s">
        <v>64</v>
      </c>
      <c r="M1670" t="s">
        <v>223</v>
      </c>
      <c r="N1670" t="s">
        <v>4070</v>
      </c>
      <c r="O1670" s="18">
        <v>2.2894271888</v>
      </c>
      <c r="P1670" t="s">
        <v>5106</v>
      </c>
      <c r="Q1670" t="s">
        <v>220</v>
      </c>
      <c r="R1670" t="s">
        <v>5107</v>
      </c>
      <c r="S1670" s="18">
        <v>8.5815760750999992</v>
      </c>
      <c r="T1670" t="s">
        <v>227</v>
      </c>
      <c r="U1670" t="s">
        <v>228</v>
      </c>
      <c r="V1670" t="s">
        <v>229</v>
      </c>
      <c r="W1670" s="18">
        <v>4.2088574207000002</v>
      </c>
      <c r="X1670" t="s">
        <v>222</v>
      </c>
      <c r="Y1670" t="s">
        <v>223</v>
      </c>
      <c r="Z1670" t="s">
        <v>224</v>
      </c>
      <c r="AA1670" s="18">
        <v>0.83747688899999995</v>
      </c>
      <c r="AB1670" t="s">
        <v>5188</v>
      </c>
      <c r="AC1670" t="s">
        <v>220</v>
      </c>
      <c r="AD1670" t="s">
        <v>5189</v>
      </c>
      <c r="AE1670" s="18">
        <v>0</v>
      </c>
      <c r="AF1670" t="s">
        <v>7195</v>
      </c>
      <c r="AG1670" t="s">
        <v>220</v>
      </c>
      <c r="AH1670" t="s">
        <v>7196</v>
      </c>
      <c r="AI1670" s="18">
        <v>0.55146688850000003</v>
      </c>
      <c r="AJ1670" t="s">
        <v>7197</v>
      </c>
      <c r="AK1670" t="s">
        <v>220</v>
      </c>
      <c r="AL1670" t="s">
        <v>7198</v>
      </c>
      <c r="AM1670" t="s">
        <v>7195</v>
      </c>
      <c r="AN1670" t="s">
        <v>220</v>
      </c>
      <c r="AO1670" t="s">
        <v>7196</v>
      </c>
      <c r="AP1670" s="18">
        <v>0</v>
      </c>
      <c r="AQ1670" t="s">
        <v>123</v>
      </c>
      <c r="AR1670" t="b">
        <f>ISNUMBER(SEARCH('Consulta Por Puntos Baloto'!$E$5,B1670,1))</f>
        <v>0</v>
      </c>
      <c r="AS1670">
        <f t="shared" si="52"/>
        <v>31</v>
      </c>
      <c r="AT1670" t="str">
        <f t="shared" si="53"/>
        <v>Punto pago</v>
      </c>
    </row>
    <row r="1671" spans="1:46">
      <c r="A1671" t="s">
        <v>9390</v>
      </c>
      <c r="B1671" t="s">
        <v>9391</v>
      </c>
      <c r="C1671" s="18">
        <v>0.56049158219999995</v>
      </c>
      <c r="D1671" t="s">
        <v>4512</v>
      </c>
      <c r="E1671" t="s">
        <v>297</v>
      </c>
      <c r="F1671" t="s">
        <v>4513</v>
      </c>
      <c r="G1671" s="18">
        <v>16.3700720965</v>
      </c>
      <c r="H1671" t="s">
        <v>64</v>
      </c>
      <c r="I1671" t="s">
        <v>4514</v>
      </c>
      <c r="J1671" t="s">
        <v>4515</v>
      </c>
      <c r="K1671" s="18">
        <v>16.3700720965</v>
      </c>
      <c r="L1671" t="s">
        <v>64</v>
      </c>
      <c r="M1671" t="s">
        <v>4514</v>
      </c>
      <c r="N1671" t="s">
        <v>4515</v>
      </c>
      <c r="O1671" s="18">
        <v>0.65828790520000002</v>
      </c>
      <c r="P1671" t="s">
        <v>296</v>
      </c>
      <c r="Q1671" t="s">
        <v>297</v>
      </c>
      <c r="R1671" t="s">
        <v>298</v>
      </c>
      <c r="S1671" s="18">
        <v>143.98237443869999</v>
      </c>
      <c r="T1671" t="s">
        <v>85</v>
      </c>
      <c r="U1671" t="s">
        <v>86</v>
      </c>
      <c r="V1671" t="s">
        <v>87</v>
      </c>
      <c r="W1671" s="18">
        <v>88.421834921300004</v>
      </c>
      <c r="X1671" t="s">
        <v>64</v>
      </c>
      <c r="Y1671" t="s">
        <v>4519</v>
      </c>
      <c r="Z1671" t="s">
        <v>4520</v>
      </c>
      <c r="AA1671" s="18">
        <v>49.4568587877</v>
      </c>
      <c r="AB1671" t="s">
        <v>300</v>
      </c>
      <c r="AC1671" t="s">
        <v>301</v>
      </c>
      <c r="AD1671" t="s">
        <v>302</v>
      </c>
      <c r="AE1671" s="18">
        <v>0.59532869700000002</v>
      </c>
      <c r="AF1671" t="s">
        <v>7531</v>
      </c>
      <c r="AG1671" t="s">
        <v>297</v>
      </c>
      <c r="AH1671" t="s">
        <v>7532</v>
      </c>
      <c r="AI1671" s="18">
        <v>5.6343024300000003E-2</v>
      </c>
      <c r="AJ1671" t="s">
        <v>9392</v>
      </c>
      <c r="AK1671" t="s">
        <v>297</v>
      </c>
      <c r="AL1671" t="s">
        <v>9393</v>
      </c>
      <c r="AM1671" t="s">
        <v>9392</v>
      </c>
      <c r="AN1671" t="s">
        <v>297</v>
      </c>
      <c r="AO1671" t="s">
        <v>9393</v>
      </c>
      <c r="AP1671" s="18">
        <v>5.6343024300000003E-2</v>
      </c>
      <c r="AQ1671" t="s">
        <v>123</v>
      </c>
      <c r="AR1671" t="b">
        <f>ISNUMBER(SEARCH('Consulta Por Puntos Baloto'!$E$5,B1671,1))</f>
        <v>0</v>
      </c>
      <c r="AS1671">
        <f t="shared" si="52"/>
        <v>35</v>
      </c>
      <c r="AT1671" t="str">
        <f t="shared" si="53"/>
        <v>Punto red</v>
      </c>
    </row>
    <row r="1672" spans="1:46">
      <c r="A1672" t="s">
        <v>9394</v>
      </c>
      <c r="B1672" t="s">
        <v>9395</v>
      </c>
      <c r="C1672" s="18">
        <v>0.96002011340000004</v>
      </c>
      <c r="D1672" t="s">
        <v>481</v>
      </c>
      <c r="E1672" t="s">
        <v>128</v>
      </c>
      <c r="F1672" t="s">
        <v>482</v>
      </c>
      <c r="G1672" s="18">
        <v>0.97050465320000001</v>
      </c>
      <c r="H1672" t="s">
        <v>64</v>
      </c>
      <c r="I1672" t="s">
        <v>130</v>
      </c>
      <c r="J1672" t="s">
        <v>550</v>
      </c>
      <c r="K1672" s="18">
        <v>1.6360962164999999</v>
      </c>
      <c r="L1672" t="s">
        <v>64</v>
      </c>
      <c r="M1672" t="s">
        <v>130</v>
      </c>
      <c r="N1672" t="s">
        <v>440</v>
      </c>
      <c r="O1672" s="18">
        <v>2.1451001957</v>
      </c>
      <c r="P1672" t="s">
        <v>494</v>
      </c>
      <c r="Q1672" t="s">
        <v>134</v>
      </c>
      <c r="R1672" t="s">
        <v>495</v>
      </c>
      <c r="S1672" s="18">
        <v>2.6613027658999999</v>
      </c>
      <c r="T1672" t="s">
        <v>371</v>
      </c>
      <c r="U1672" t="s">
        <v>130</v>
      </c>
      <c r="V1672" t="s">
        <v>372</v>
      </c>
      <c r="W1672" s="18">
        <v>2.1068014644000002</v>
      </c>
      <c r="X1672" t="s">
        <v>498</v>
      </c>
      <c r="Y1672" t="s">
        <v>130</v>
      </c>
      <c r="Z1672" t="s">
        <v>499</v>
      </c>
      <c r="AA1672" s="18">
        <v>1.3045880893999999</v>
      </c>
      <c r="AB1672" s="19" t="s">
        <v>485</v>
      </c>
      <c r="AC1672" t="s">
        <v>128</v>
      </c>
      <c r="AD1672" t="s">
        <v>486</v>
      </c>
      <c r="AE1672" s="18">
        <v>6.4871480800000006E-2</v>
      </c>
      <c r="AF1672" t="s">
        <v>7543</v>
      </c>
      <c r="AG1672" t="s">
        <v>143</v>
      </c>
      <c r="AH1672" t="s">
        <v>7544</v>
      </c>
      <c r="AI1672" s="18">
        <v>6.4871480800000006E-2</v>
      </c>
      <c r="AJ1672" t="s">
        <v>7542</v>
      </c>
      <c r="AK1672" t="s">
        <v>134</v>
      </c>
      <c r="AL1672" t="s">
        <v>7545</v>
      </c>
      <c r="AM1672" t="s">
        <v>7543</v>
      </c>
      <c r="AN1672" t="s">
        <v>143</v>
      </c>
      <c r="AO1672" t="s">
        <v>7544</v>
      </c>
      <c r="AP1672" s="18">
        <v>6.4871480800000006E-2</v>
      </c>
      <c r="AQ1672" t="s">
        <v>123</v>
      </c>
      <c r="AR1672" t="b">
        <f>ISNUMBER(SEARCH('Consulta Por Puntos Baloto'!$E$5,B1672,1))</f>
        <v>0</v>
      </c>
      <c r="AS1672">
        <f t="shared" si="52"/>
        <v>31</v>
      </c>
      <c r="AT1672" t="str">
        <f t="shared" si="53"/>
        <v>Punto pago</v>
      </c>
    </row>
    <row r="1673" spans="1:46">
      <c r="A1673" t="s">
        <v>9394</v>
      </c>
      <c r="B1673" t="s">
        <v>9395</v>
      </c>
      <c r="C1673" s="18">
        <v>0.96002011340000004</v>
      </c>
      <c r="D1673" t="s">
        <v>481</v>
      </c>
      <c r="E1673" t="s">
        <v>128</v>
      </c>
      <c r="F1673" t="s">
        <v>482</v>
      </c>
      <c r="G1673" s="18">
        <v>0.97050465320000001</v>
      </c>
      <c r="H1673" t="s">
        <v>64</v>
      </c>
      <c r="I1673" t="s">
        <v>130</v>
      </c>
      <c r="J1673" t="s">
        <v>550</v>
      </c>
      <c r="K1673" s="18">
        <v>1.6360962164999999</v>
      </c>
      <c r="L1673" t="s">
        <v>64</v>
      </c>
      <c r="M1673" t="s">
        <v>130</v>
      </c>
      <c r="N1673" t="s">
        <v>440</v>
      </c>
      <c r="O1673" s="18">
        <v>2.1451001957</v>
      </c>
      <c r="P1673" t="s">
        <v>494</v>
      </c>
      <c r="Q1673" t="s">
        <v>134</v>
      </c>
      <c r="R1673" t="s">
        <v>495</v>
      </c>
      <c r="S1673" s="18">
        <v>2.6613027658999999</v>
      </c>
      <c r="T1673" t="s">
        <v>371</v>
      </c>
      <c r="U1673" t="s">
        <v>130</v>
      </c>
      <c r="V1673" t="s">
        <v>372</v>
      </c>
      <c r="W1673" s="18">
        <v>2.1068014644000002</v>
      </c>
      <c r="X1673" t="s">
        <v>498</v>
      </c>
      <c r="Y1673" t="s">
        <v>130</v>
      </c>
      <c r="Z1673" t="s">
        <v>499</v>
      </c>
      <c r="AA1673" s="18">
        <v>1.3045880893999999</v>
      </c>
      <c r="AB1673" s="19" t="s">
        <v>485</v>
      </c>
      <c r="AC1673" t="s">
        <v>128</v>
      </c>
      <c r="AD1673" t="s">
        <v>486</v>
      </c>
      <c r="AE1673" s="18">
        <v>6.4871480800000006E-2</v>
      </c>
      <c r="AF1673" t="s">
        <v>7543</v>
      </c>
      <c r="AG1673" t="s">
        <v>143</v>
      </c>
      <c r="AH1673" t="s">
        <v>7544</v>
      </c>
      <c r="AI1673" s="18">
        <v>6.4871480800000006E-2</v>
      </c>
      <c r="AJ1673" t="s">
        <v>7542</v>
      </c>
      <c r="AK1673" t="s">
        <v>134</v>
      </c>
      <c r="AL1673" t="s">
        <v>7545</v>
      </c>
      <c r="AM1673" t="s">
        <v>7542</v>
      </c>
      <c r="AN1673" t="s">
        <v>134</v>
      </c>
      <c r="AO1673" t="s">
        <v>7545</v>
      </c>
      <c r="AP1673" s="18">
        <v>6.4871480800000006E-2</v>
      </c>
      <c r="AQ1673" t="s">
        <v>123</v>
      </c>
      <c r="AR1673" t="b">
        <f>ISNUMBER(SEARCH('Consulta Por Puntos Baloto'!$E$5,B1673,1))</f>
        <v>0</v>
      </c>
      <c r="AS1673">
        <f t="shared" si="52"/>
        <v>31</v>
      </c>
      <c r="AT1673" t="str">
        <f t="shared" si="53"/>
        <v>Punto pago</v>
      </c>
    </row>
    <row r="1674" spans="1:46">
      <c r="A1674" t="s">
        <v>9396</v>
      </c>
      <c r="B1674" t="s">
        <v>9397</v>
      </c>
      <c r="C1674" s="18">
        <v>0.17341893589999999</v>
      </c>
      <c r="D1674" t="s">
        <v>541</v>
      </c>
      <c r="E1674" t="s">
        <v>128</v>
      </c>
      <c r="F1674" t="s">
        <v>542</v>
      </c>
      <c r="G1674" s="18">
        <v>0.20895112020000001</v>
      </c>
      <c r="H1674" t="s">
        <v>64</v>
      </c>
      <c r="I1674" t="s">
        <v>130</v>
      </c>
      <c r="J1674" t="s">
        <v>370</v>
      </c>
      <c r="K1674" s="18">
        <v>0.20895112020000001</v>
      </c>
      <c r="L1674" t="s">
        <v>64</v>
      </c>
      <c r="M1674" t="s">
        <v>130</v>
      </c>
      <c r="N1674" t="s">
        <v>370</v>
      </c>
      <c r="O1674" s="18">
        <v>1.6639718831000001</v>
      </c>
      <c r="P1674" t="s">
        <v>133</v>
      </c>
      <c r="Q1674" t="s">
        <v>134</v>
      </c>
      <c r="R1674" t="s">
        <v>135</v>
      </c>
      <c r="S1674" s="18">
        <v>2.8917798268000001</v>
      </c>
      <c r="T1674" t="s">
        <v>371</v>
      </c>
      <c r="U1674" t="s">
        <v>130</v>
      </c>
      <c r="V1674" t="s">
        <v>372</v>
      </c>
      <c r="W1674" s="18">
        <v>3.3093470314000002</v>
      </c>
      <c r="X1674" t="s">
        <v>64</v>
      </c>
      <c r="Y1674" t="s">
        <v>130</v>
      </c>
      <c r="Z1674" t="s">
        <v>569</v>
      </c>
      <c r="AA1674" s="18">
        <v>0.30609376030000002</v>
      </c>
      <c r="AB1674" t="s">
        <v>818</v>
      </c>
      <c r="AC1674" t="s">
        <v>128</v>
      </c>
      <c r="AD1674" t="s">
        <v>819</v>
      </c>
      <c r="AE1674" s="18">
        <v>3.4089201800000003E-2</v>
      </c>
      <c r="AF1674" t="s">
        <v>820</v>
      </c>
      <c r="AG1674" t="s">
        <v>143</v>
      </c>
      <c r="AH1674" t="s">
        <v>821</v>
      </c>
      <c r="AI1674" s="18">
        <v>0.1163285548</v>
      </c>
      <c r="AJ1674" t="s">
        <v>822</v>
      </c>
      <c r="AK1674" t="s">
        <v>134</v>
      </c>
      <c r="AL1674" t="s">
        <v>823</v>
      </c>
      <c r="AM1674" t="s">
        <v>820</v>
      </c>
      <c r="AN1674" t="s">
        <v>143</v>
      </c>
      <c r="AO1674" t="s">
        <v>821</v>
      </c>
      <c r="AP1674" s="18">
        <v>3.4089201800000003E-2</v>
      </c>
      <c r="AQ1674" t="s">
        <v>123</v>
      </c>
      <c r="AR1674" t="b">
        <f>ISNUMBER(SEARCH('Consulta Por Puntos Baloto'!$E$5,B1674,1))</f>
        <v>0</v>
      </c>
      <c r="AS1674">
        <f t="shared" si="52"/>
        <v>31</v>
      </c>
      <c r="AT1674" t="str">
        <f t="shared" si="53"/>
        <v>Punto pago</v>
      </c>
    </row>
    <row r="1675" spans="1:46">
      <c r="A1675" t="s">
        <v>9398</v>
      </c>
      <c r="B1675" t="s">
        <v>9399</v>
      </c>
      <c r="C1675" s="18">
        <v>28.947496880599999</v>
      </c>
      <c r="D1675" t="s">
        <v>4556</v>
      </c>
      <c r="E1675" t="s">
        <v>4557</v>
      </c>
      <c r="F1675" t="s">
        <v>4558</v>
      </c>
      <c r="G1675" s="18">
        <v>28.905057255300001</v>
      </c>
      <c r="H1675" t="s">
        <v>64</v>
      </c>
      <c r="I1675" t="s">
        <v>4563</v>
      </c>
      <c r="J1675" t="s">
        <v>4564</v>
      </c>
      <c r="K1675" s="18">
        <v>40.417721582600002</v>
      </c>
      <c r="L1675" t="s">
        <v>64</v>
      </c>
      <c r="M1675" t="s">
        <v>4560</v>
      </c>
      <c r="N1675" t="s">
        <v>4562</v>
      </c>
      <c r="O1675" s="18">
        <v>39.366664506500001</v>
      </c>
      <c r="P1675" t="s">
        <v>5857</v>
      </c>
      <c r="Q1675" t="s">
        <v>388</v>
      </c>
      <c r="R1675" t="s">
        <v>5858</v>
      </c>
      <c r="S1675" s="18">
        <v>279.9348895613</v>
      </c>
      <c r="T1675" t="s">
        <v>253</v>
      </c>
      <c r="U1675" t="s">
        <v>65</v>
      </c>
      <c r="V1675" t="s">
        <v>254</v>
      </c>
      <c r="W1675" s="18">
        <v>28.917545950299999</v>
      </c>
      <c r="X1675" t="s">
        <v>64</v>
      </c>
      <c r="Y1675" t="s">
        <v>4563</v>
      </c>
      <c r="Z1675" t="s">
        <v>4564</v>
      </c>
      <c r="AA1675" s="18">
        <v>39.678144324900003</v>
      </c>
      <c r="AB1675" t="s">
        <v>5859</v>
      </c>
      <c r="AC1675" t="s">
        <v>388</v>
      </c>
      <c r="AD1675" t="s">
        <v>5860</v>
      </c>
      <c r="AE1675" s="18">
        <v>4.94811099E-2</v>
      </c>
      <c r="AF1675" t="s">
        <v>9400</v>
      </c>
      <c r="AG1675" t="s">
        <v>9401</v>
      </c>
      <c r="AH1675" t="s">
        <v>9402</v>
      </c>
      <c r="AI1675" s="18">
        <v>6.7755567799999999E-2</v>
      </c>
      <c r="AJ1675" t="s">
        <v>9403</v>
      </c>
      <c r="AK1675" t="s">
        <v>9404</v>
      </c>
      <c r="AL1675" t="s">
        <v>9405</v>
      </c>
      <c r="AM1675" t="s">
        <v>9400</v>
      </c>
      <c r="AN1675" t="s">
        <v>9401</v>
      </c>
      <c r="AO1675" t="s">
        <v>9402</v>
      </c>
      <c r="AP1675" s="18">
        <v>4.94811099E-2</v>
      </c>
      <c r="AQ1675" t="s">
        <v>123</v>
      </c>
      <c r="AR1675" t="b">
        <f>ISNUMBER(SEARCH('Consulta Por Puntos Baloto'!$E$5,B1675,1))</f>
        <v>0</v>
      </c>
      <c r="AS1675">
        <f t="shared" si="52"/>
        <v>31</v>
      </c>
      <c r="AT1675" t="str">
        <f t="shared" si="53"/>
        <v>Punto pago</v>
      </c>
    </row>
    <row r="1676" spans="1:46">
      <c r="A1676" t="s">
        <v>9406</v>
      </c>
      <c r="B1676" t="s">
        <v>9407</v>
      </c>
      <c r="C1676" s="18">
        <v>4.4100642176999996</v>
      </c>
      <c r="D1676" t="s">
        <v>150</v>
      </c>
      <c r="E1676" t="s">
        <v>151</v>
      </c>
      <c r="F1676" t="s">
        <v>152</v>
      </c>
      <c r="G1676" s="18">
        <v>0.62336945210000005</v>
      </c>
      <c r="H1676" t="s">
        <v>4623</v>
      </c>
      <c r="I1676" t="s">
        <v>154</v>
      </c>
      <c r="J1676" t="s">
        <v>4624</v>
      </c>
      <c r="K1676" s="18">
        <v>1.3733980556000001</v>
      </c>
      <c r="L1676" t="s">
        <v>64</v>
      </c>
      <c r="M1676" t="s">
        <v>154</v>
      </c>
      <c r="N1676" t="s">
        <v>156</v>
      </c>
      <c r="O1676" s="18">
        <v>1.4513055114</v>
      </c>
      <c r="P1676" t="s">
        <v>157</v>
      </c>
      <c r="Q1676" t="s">
        <v>151</v>
      </c>
      <c r="R1676" t="s">
        <v>158</v>
      </c>
      <c r="S1676" s="18">
        <v>111.80230176729999</v>
      </c>
      <c r="T1676" t="s">
        <v>111</v>
      </c>
      <c r="U1676" t="s">
        <v>112</v>
      </c>
      <c r="V1676" t="s">
        <v>113</v>
      </c>
      <c r="W1676" s="18">
        <v>1.7349994754</v>
      </c>
      <c r="X1676" t="s">
        <v>64</v>
      </c>
      <c r="Y1676" t="s">
        <v>154</v>
      </c>
      <c r="Z1676" t="s">
        <v>159</v>
      </c>
      <c r="AA1676" s="18">
        <v>0.65346384840000005</v>
      </c>
      <c r="AB1676" s="19" t="s">
        <v>899</v>
      </c>
      <c r="AC1676" t="s">
        <v>151</v>
      </c>
      <c r="AD1676" t="s">
        <v>900</v>
      </c>
      <c r="AE1676" s="18">
        <v>8.7934469400000007E-2</v>
      </c>
      <c r="AF1676" t="s">
        <v>9408</v>
      </c>
      <c r="AG1676" t="s">
        <v>4535</v>
      </c>
      <c r="AH1676" t="s">
        <v>9409</v>
      </c>
      <c r="AI1676" s="18">
        <v>0.65346384840000005</v>
      </c>
      <c r="AJ1676" t="s">
        <v>903</v>
      </c>
      <c r="AK1676" t="s">
        <v>151</v>
      </c>
      <c r="AL1676" t="s">
        <v>9410</v>
      </c>
      <c r="AM1676" t="s">
        <v>9408</v>
      </c>
      <c r="AN1676" t="s">
        <v>4535</v>
      </c>
      <c r="AO1676" t="s">
        <v>9409</v>
      </c>
      <c r="AP1676" s="18">
        <v>8.7934469400000007E-2</v>
      </c>
      <c r="AQ1676" t="s">
        <v>123</v>
      </c>
      <c r="AR1676" t="b">
        <f>ISNUMBER(SEARCH('Consulta Por Puntos Baloto'!$E$5,B1676,1))</f>
        <v>0</v>
      </c>
      <c r="AS1676">
        <f t="shared" si="52"/>
        <v>31</v>
      </c>
      <c r="AT1676" t="str">
        <f t="shared" si="53"/>
        <v>Punto pago</v>
      </c>
    </row>
    <row r="1677" spans="1:46">
      <c r="A1677" t="s">
        <v>9411</v>
      </c>
      <c r="B1677" t="s">
        <v>9412</v>
      </c>
      <c r="C1677" s="18">
        <v>23.948745017299998</v>
      </c>
      <c r="D1677" t="s">
        <v>451</v>
      </c>
      <c r="E1677" t="s">
        <v>128</v>
      </c>
      <c r="F1677" t="s">
        <v>452</v>
      </c>
      <c r="G1677" s="18">
        <v>23.207901619099999</v>
      </c>
      <c r="H1677" t="s">
        <v>64</v>
      </c>
      <c r="I1677" t="s">
        <v>130</v>
      </c>
      <c r="J1677" t="s">
        <v>1365</v>
      </c>
      <c r="K1677" s="18">
        <v>23.7022802601</v>
      </c>
      <c r="L1677" t="s">
        <v>64</v>
      </c>
      <c r="M1677" t="s">
        <v>130</v>
      </c>
      <c r="N1677" t="s">
        <v>132</v>
      </c>
      <c r="O1677" s="18">
        <v>23.431209404400001</v>
      </c>
      <c r="P1677" t="s">
        <v>453</v>
      </c>
      <c r="Q1677" t="s">
        <v>134</v>
      </c>
      <c r="R1677" t="s">
        <v>454</v>
      </c>
      <c r="S1677" s="18">
        <v>24.105317337100001</v>
      </c>
      <c r="T1677" t="s">
        <v>136</v>
      </c>
      <c r="U1677" t="s">
        <v>130</v>
      </c>
      <c r="V1677" t="s">
        <v>137</v>
      </c>
      <c r="W1677" s="18">
        <v>23.821154998800001</v>
      </c>
      <c r="X1677" t="s">
        <v>138</v>
      </c>
      <c r="Y1677" t="s">
        <v>130</v>
      </c>
      <c r="Z1677" t="s">
        <v>139</v>
      </c>
      <c r="AA1677" s="18">
        <v>23.821154998800001</v>
      </c>
      <c r="AB1677" s="19" t="s">
        <v>455</v>
      </c>
      <c r="AC1677" t="s">
        <v>128</v>
      </c>
      <c r="AD1677" t="s">
        <v>456</v>
      </c>
      <c r="AE1677" s="18">
        <v>0.1245563445</v>
      </c>
      <c r="AF1677" t="s">
        <v>1366</v>
      </c>
      <c r="AG1677" t="s">
        <v>1367</v>
      </c>
      <c r="AH1677" t="s">
        <v>1368</v>
      </c>
      <c r="AI1677" s="18">
        <v>9.9655842600000002E-2</v>
      </c>
      <c r="AJ1677" t="s">
        <v>1369</v>
      </c>
      <c r="AK1677" t="s">
        <v>1367</v>
      </c>
      <c r="AL1677" t="s">
        <v>1370</v>
      </c>
      <c r="AM1677" t="s">
        <v>1369</v>
      </c>
      <c r="AN1677" t="s">
        <v>1367</v>
      </c>
      <c r="AO1677" t="s">
        <v>1370</v>
      </c>
      <c r="AP1677" s="18">
        <v>9.9655842600000002E-2</v>
      </c>
      <c r="AQ1677" t="s">
        <v>123</v>
      </c>
      <c r="AR1677" t="b">
        <f>ISNUMBER(SEARCH('Consulta Por Puntos Baloto'!$E$5,B1677,1))</f>
        <v>0</v>
      </c>
      <c r="AS1677">
        <f t="shared" si="52"/>
        <v>35</v>
      </c>
      <c r="AT1677" t="str">
        <f t="shared" si="53"/>
        <v>Punto red</v>
      </c>
    </row>
    <row r="1678" spans="1:46">
      <c r="A1678" t="s">
        <v>9413</v>
      </c>
      <c r="B1678" t="s">
        <v>9414</v>
      </c>
      <c r="C1678" s="18">
        <v>4.2678795395</v>
      </c>
      <c r="D1678" t="s">
        <v>150</v>
      </c>
      <c r="E1678" t="s">
        <v>151</v>
      </c>
      <c r="F1678" t="s">
        <v>152</v>
      </c>
      <c r="G1678" s="18">
        <v>1.0116390996</v>
      </c>
      <c r="H1678" t="s">
        <v>4623</v>
      </c>
      <c r="I1678" t="s">
        <v>154</v>
      </c>
      <c r="J1678" t="s">
        <v>4624</v>
      </c>
      <c r="K1678" s="18">
        <v>1.9833142394000001</v>
      </c>
      <c r="L1678" t="s">
        <v>64</v>
      </c>
      <c r="M1678" t="s">
        <v>154</v>
      </c>
      <c r="N1678" t="s">
        <v>156</v>
      </c>
      <c r="O1678" s="18">
        <v>2.0646749657000001</v>
      </c>
      <c r="P1678" t="s">
        <v>157</v>
      </c>
      <c r="Q1678" t="s">
        <v>151</v>
      </c>
      <c r="R1678" t="s">
        <v>158</v>
      </c>
      <c r="S1678" s="18">
        <v>111.9777684267</v>
      </c>
      <c r="T1678" t="s">
        <v>111</v>
      </c>
      <c r="U1678" t="s">
        <v>112</v>
      </c>
      <c r="V1678" t="s">
        <v>113</v>
      </c>
      <c r="W1678" s="18">
        <v>2.3322359100000001</v>
      </c>
      <c r="X1678" t="s">
        <v>64</v>
      </c>
      <c r="Y1678" t="s">
        <v>154</v>
      </c>
      <c r="Z1678" t="s">
        <v>159</v>
      </c>
      <c r="AA1678" s="18">
        <v>1.0103927001999999</v>
      </c>
      <c r="AB1678" s="19" t="s">
        <v>899</v>
      </c>
      <c r="AC1678" t="s">
        <v>151</v>
      </c>
      <c r="AD1678" t="s">
        <v>900</v>
      </c>
      <c r="AE1678" s="18">
        <v>0.17541565419999999</v>
      </c>
      <c r="AF1678" t="s">
        <v>9415</v>
      </c>
      <c r="AG1678" t="s">
        <v>4535</v>
      </c>
      <c r="AH1678" t="s">
        <v>9416</v>
      </c>
      <c r="AI1678" s="18">
        <v>1.0103927001999999</v>
      </c>
      <c r="AJ1678" t="s">
        <v>903</v>
      </c>
      <c r="AK1678" t="s">
        <v>151</v>
      </c>
      <c r="AL1678" t="s">
        <v>9410</v>
      </c>
      <c r="AM1678" t="s">
        <v>9415</v>
      </c>
      <c r="AN1678" t="s">
        <v>4535</v>
      </c>
      <c r="AO1678" t="s">
        <v>9416</v>
      </c>
      <c r="AP1678" s="18">
        <v>0.17541565419999999</v>
      </c>
      <c r="AQ1678" t="s">
        <v>123</v>
      </c>
      <c r="AR1678" t="b">
        <f>ISNUMBER(SEARCH('Consulta Por Puntos Baloto'!$E$5,B1678,1))</f>
        <v>0</v>
      </c>
      <c r="AS1678">
        <f t="shared" si="52"/>
        <v>31</v>
      </c>
      <c r="AT1678" t="str">
        <f t="shared" si="53"/>
        <v>Punto pago</v>
      </c>
    </row>
    <row r="1679" spans="1:46">
      <c r="A1679" t="s">
        <v>9417</v>
      </c>
      <c r="B1679" t="s">
        <v>9418</v>
      </c>
      <c r="C1679" s="18">
        <v>5.9587907799999999E-2</v>
      </c>
      <c r="D1679" t="s">
        <v>4892</v>
      </c>
      <c r="E1679" t="s">
        <v>4893</v>
      </c>
      <c r="F1679" t="s">
        <v>4894</v>
      </c>
      <c r="G1679" s="18">
        <v>32.272440059799997</v>
      </c>
      <c r="H1679" t="s">
        <v>4895</v>
      </c>
      <c r="I1679" t="s">
        <v>4146</v>
      </c>
      <c r="J1679" t="s">
        <v>4896</v>
      </c>
      <c r="K1679" s="18">
        <v>50.393941968599997</v>
      </c>
      <c r="L1679" t="s">
        <v>64</v>
      </c>
      <c r="M1679" t="s">
        <v>154</v>
      </c>
      <c r="N1679" t="s">
        <v>156</v>
      </c>
      <c r="O1679" s="18">
        <v>38.373152450399999</v>
      </c>
      <c r="P1679" t="s">
        <v>4031</v>
      </c>
      <c r="Q1679" t="s">
        <v>4025</v>
      </c>
      <c r="R1679" t="s">
        <v>4032</v>
      </c>
      <c r="S1679" s="18">
        <v>157.0699116216</v>
      </c>
      <c r="T1679" t="s">
        <v>69</v>
      </c>
      <c r="U1679" t="s">
        <v>65</v>
      </c>
      <c r="V1679" t="s">
        <v>70</v>
      </c>
      <c r="W1679" s="18">
        <v>32.4647436797</v>
      </c>
      <c r="X1679" t="s">
        <v>4897</v>
      </c>
      <c r="Y1679" t="s">
        <v>4146</v>
      </c>
      <c r="Z1679" t="s">
        <v>4898</v>
      </c>
      <c r="AA1679" s="18">
        <v>3.3948462102999999</v>
      </c>
      <c r="AB1679" t="s">
        <v>4899</v>
      </c>
      <c r="AC1679" t="s">
        <v>4900</v>
      </c>
      <c r="AD1679" t="s">
        <v>4901</v>
      </c>
      <c r="AE1679" s="18">
        <v>1.7830629000000001E-3</v>
      </c>
      <c r="AF1679" t="s">
        <v>9419</v>
      </c>
      <c r="AG1679" t="s">
        <v>4903</v>
      </c>
      <c r="AH1679" t="s">
        <v>9420</v>
      </c>
      <c r="AI1679" s="18">
        <v>7.2903452999999998E-3</v>
      </c>
      <c r="AJ1679" t="s">
        <v>9421</v>
      </c>
      <c r="AK1679" t="s">
        <v>4893</v>
      </c>
      <c r="AL1679" t="s">
        <v>9422</v>
      </c>
      <c r="AM1679" t="s">
        <v>9419</v>
      </c>
      <c r="AN1679" t="s">
        <v>4903</v>
      </c>
      <c r="AO1679" t="s">
        <v>9420</v>
      </c>
      <c r="AP1679" s="18">
        <v>1.7830629000000001E-3</v>
      </c>
      <c r="AQ1679" t="s">
        <v>123</v>
      </c>
      <c r="AR1679" t="b">
        <f>ISNUMBER(SEARCH('Consulta Por Puntos Baloto'!$E$5,B1679,1))</f>
        <v>0</v>
      </c>
      <c r="AS1679">
        <f t="shared" si="52"/>
        <v>31</v>
      </c>
      <c r="AT1679" t="str">
        <f t="shared" si="53"/>
        <v>Punto pago</v>
      </c>
    </row>
    <row r="1680" spans="1:46">
      <c r="A1680" t="s">
        <v>9423</v>
      </c>
      <c r="B1680" t="s">
        <v>9424</v>
      </c>
      <c r="C1680" s="18">
        <v>59.172001403199999</v>
      </c>
      <c r="D1680" t="s">
        <v>4556</v>
      </c>
      <c r="E1680" t="s">
        <v>4557</v>
      </c>
      <c r="F1680" t="s">
        <v>4558</v>
      </c>
      <c r="G1680" s="18">
        <v>1.1563227181</v>
      </c>
      <c r="H1680" t="s">
        <v>4559</v>
      </c>
      <c r="I1680" t="s">
        <v>4560</v>
      </c>
      <c r="J1680" t="s">
        <v>4561</v>
      </c>
      <c r="K1680" s="18">
        <v>1.5653659028</v>
      </c>
      <c r="L1680" t="s">
        <v>64</v>
      </c>
      <c r="M1680" t="s">
        <v>4560</v>
      </c>
      <c r="N1680" t="s">
        <v>4562</v>
      </c>
      <c r="O1680" s="18">
        <v>1.8332915471</v>
      </c>
      <c r="P1680" t="s">
        <v>387</v>
      </c>
      <c r="Q1680" t="s">
        <v>388</v>
      </c>
      <c r="R1680" t="s">
        <v>389</v>
      </c>
      <c r="S1680" s="18">
        <v>252.96026973310001</v>
      </c>
      <c r="T1680" t="s">
        <v>253</v>
      </c>
      <c r="U1680" t="s">
        <v>65</v>
      </c>
      <c r="V1680" t="s">
        <v>254</v>
      </c>
      <c r="W1680" s="18">
        <v>58.741772432300003</v>
      </c>
      <c r="X1680" t="s">
        <v>64</v>
      </c>
      <c r="Y1680" t="s">
        <v>4563</v>
      </c>
      <c r="Z1680" t="s">
        <v>4564</v>
      </c>
      <c r="AA1680" s="18">
        <v>1.1690504909999999</v>
      </c>
      <c r="AB1680" t="s">
        <v>4559</v>
      </c>
      <c r="AC1680" t="s">
        <v>388</v>
      </c>
      <c r="AD1680" t="s">
        <v>4565</v>
      </c>
      <c r="AE1680" s="18">
        <v>0.2298874028</v>
      </c>
      <c r="AF1680" t="s">
        <v>9425</v>
      </c>
      <c r="AG1680" t="s">
        <v>388</v>
      </c>
      <c r="AH1680" t="s">
        <v>9426</v>
      </c>
      <c r="AI1680" s="18">
        <v>0.70255763739999999</v>
      </c>
      <c r="AJ1680" t="s">
        <v>4568</v>
      </c>
      <c r="AK1680" t="s">
        <v>388</v>
      </c>
      <c r="AL1680" t="s">
        <v>4569</v>
      </c>
      <c r="AM1680" t="s">
        <v>9425</v>
      </c>
      <c r="AN1680" t="s">
        <v>388</v>
      </c>
      <c r="AO1680" t="s">
        <v>9426</v>
      </c>
      <c r="AP1680" s="18">
        <v>0.2298874028</v>
      </c>
      <c r="AQ1680" t="s">
        <v>123</v>
      </c>
      <c r="AR1680" t="b">
        <f>ISNUMBER(SEARCH('Consulta Por Puntos Baloto'!$E$5,B1680,1))</f>
        <v>0</v>
      </c>
      <c r="AS1680">
        <f t="shared" si="52"/>
        <v>31</v>
      </c>
      <c r="AT1680" t="str">
        <f t="shared" si="53"/>
        <v>Punto pago</v>
      </c>
    </row>
    <row r="1681" spans="1:46">
      <c r="A1681" t="s">
        <v>9427</v>
      </c>
      <c r="B1681" t="s">
        <v>9428</v>
      </c>
      <c r="C1681" s="18">
        <v>59.419986744399999</v>
      </c>
      <c r="D1681" t="s">
        <v>4556</v>
      </c>
      <c r="E1681" t="s">
        <v>4557</v>
      </c>
      <c r="F1681" t="s">
        <v>4558</v>
      </c>
      <c r="G1681" s="18">
        <v>0.22782834639999999</v>
      </c>
      <c r="H1681" t="s">
        <v>64</v>
      </c>
      <c r="I1681" t="s">
        <v>4560</v>
      </c>
      <c r="J1681" t="s">
        <v>4562</v>
      </c>
      <c r="K1681" s="18">
        <v>0.2161284929</v>
      </c>
      <c r="L1681" t="s">
        <v>64</v>
      </c>
      <c r="M1681" t="s">
        <v>4560</v>
      </c>
      <c r="N1681" t="s">
        <v>4562</v>
      </c>
      <c r="O1681" s="18">
        <v>0.19914369900000001</v>
      </c>
      <c r="P1681" t="s">
        <v>387</v>
      </c>
      <c r="Q1681" t="s">
        <v>388</v>
      </c>
      <c r="R1681" t="s">
        <v>389</v>
      </c>
      <c r="S1681" s="18">
        <v>252.00003578979999</v>
      </c>
      <c r="T1681" t="s">
        <v>253</v>
      </c>
      <c r="U1681" t="s">
        <v>65</v>
      </c>
      <c r="V1681" t="s">
        <v>254</v>
      </c>
      <c r="W1681" s="18">
        <v>59.004224328200003</v>
      </c>
      <c r="X1681" t="s">
        <v>64</v>
      </c>
      <c r="Y1681" t="s">
        <v>4563</v>
      </c>
      <c r="Z1681" t="s">
        <v>4564</v>
      </c>
      <c r="AA1681" s="18">
        <v>0.61209612660000001</v>
      </c>
      <c r="AB1681" t="s">
        <v>4559</v>
      </c>
      <c r="AC1681" t="s">
        <v>388</v>
      </c>
      <c r="AD1681" t="s">
        <v>4565</v>
      </c>
      <c r="AE1681" s="18">
        <v>0.1087719967</v>
      </c>
      <c r="AF1681" t="s">
        <v>9429</v>
      </c>
      <c r="AG1681" t="s">
        <v>388</v>
      </c>
      <c r="AH1681" t="s">
        <v>9430</v>
      </c>
      <c r="AI1681" s="18">
        <v>3.1201660400000001E-2</v>
      </c>
      <c r="AJ1681" t="s">
        <v>9431</v>
      </c>
      <c r="AK1681" t="s">
        <v>388</v>
      </c>
      <c r="AL1681" t="s">
        <v>9432</v>
      </c>
      <c r="AM1681" t="s">
        <v>9431</v>
      </c>
      <c r="AN1681" t="s">
        <v>388</v>
      </c>
      <c r="AO1681" t="s">
        <v>9432</v>
      </c>
      <c r="AP1681" s="18">
        <v>3.1201660400000001E-2</v>
      </c>
      <c r="AQ1681" t="s">
        <v>123</v>
      </c>
      <c r="AR1681" t="b">
        <f>ISNUMBER(SEARCH('Consulta Por Puntos Baloto'!$E$5,B1681,1))</f>
        <v>0</v>
      </c>
      <c r="AS1681">
        <f t="shared" si="52"/>
        <v>35</v>
      </c>
      <c r="AT1681" t="str">
        <f t="shared" si="53"/>
        <v>Punto red</v>
      </c>
    </row>
    <row r="1682" spans="1:46">
      <c r="A1682" t="s">
        <v>9433</v>
      </c>
      <c r="B1682" t="s">
        <v>9434</v>
      </c>
      <c r="C1682" s="18">
        <v>1.4539088988</v>
      </c>
      <c r="D1682" t="s">
        <v>169</v>
      </c>
      <c r="E1682" t="s">
        <v>128</v>
      </c>
      <c r="F1682" t="s">
        <v>170</v>
      </c>
      <c r="G1682" s="18">
        <v>0.90592640040000005</v>
      </c>
      <c r="H1682" t="s">
        <v>64</v>
      </c>
      <c r="I1682" t="s">
        <v>130</v>
      </c>
      <c r="J1682" t="s">
        <v>175</v>
      </c>
      <c r="K1682" s="18">
        <v>1.4509907913</v>
      </c>
      <c r="L1682" t="s">
        <v>64</v>
      </c>
      <c r="M1682" t="s">
        <v>130</v>
      </c>
      <c r="N1682" t="s">
        <v>172</v>
      </c>
      <c r="O1682" s="18">
        <v>0.92499646879999997</v>
      </c>
      <c r="P1682" t="s">
        <v>173</v>
      </c>
      <c r="Q1682" t="s">
        <v>134</v>
      </c>
      <c r="R1682" t="s">
        <v>174</v>
      </c>
      <c r="S1682" s="18">
        <v>1.059189068</v>
      </c>
      <c r="T1682" t="s">
        <v>64</v>
      </c>
      <c r="U1682" t="s">
        <v>130</v>
      </c>
      <c r="V1682" t="s">
        <v>171</v>
      </c>
      <c r="W1682" s="18">
        <v>0.88148113539999995</v>
      </c>
      <c r="X1682" t="s">
        <v>64</v>
      </c>
      <c r="Y1682" t="s">
        <v>130</v>
      </c>
      <c r="Z1682" t="s">
        <v>175</v>
      </c>
      <c r="AA1682" s="18">
        <v>1.1039742893</v>
      </c>
      <c r="AB1682" t="s">
        <v>176</v>
      </c>
      <c r="AC1682" t="s">
        <v>128</v>
      </c>
      <c r="AD1682" t="s">
        <v>177</v>
      </c>
      <c r="AE1682" s="18">
        <v>6.4481143300000002E-2</v>
      </c>
      <c r="AF1682" t="s">
        <v>2679</v>
      </c>
      <c r="AG1682" t="s">
        <v>143</v>
      </c>
      <c r="AH1682" t="s">
        <v>2680</v>
      </c>
      <c r="AI1682" s="18">
        <v>0.10924300989999999</v>
      </c>
      <c r="AJ1682" t="s">
        <v>2681</v>
      </c>
      <c r="AK1682" t="s">
        <v>134</v>
      </c>
      <c r="AL1682" t="s">
        <v>2682</v>
      </c>
      <c r="AM1682" t="s">
        <v>2679</v>
      </c>
      <c r="AN1682" t="s">
        <v>143</v>
      </c>
      <c r="AO1682" t="s">
        <v>2680</v>
      </c>
      <c r="AP1682" s="18">
        <v>6.4481143300000002E-2</v>
      </c>
      <c r="AQ1682" t="s">
        <v>123</v>
      </c>
      <c r="AR1682" t="b">
        <f>ISNUMBER(SEARCH('Consulta Por Puntos Baloto'!$E$5,B1682,1))</f>
        <v>0</v>
      </c>
      <c r="AS1682">
        <f t="shared" si="52"/>
        <v>31</v>
      </c>
      <c r="AT1682" t="str">
        <f t="shared" si="53"/>
        <v>Punto pago</v>
      </c>
    </row>
    <row r="1683" spans="1:46">
      <c r="A1683" t="s">
        <v>9435</v>
      </c>
      <c r="B1683" t="s">
        <v>9436</v>
      </c>
      <c r="C1683" s="18">
        <v>0.53038534579999996</v>
      </c>
      <c r="D1683" t="s">
        <v>4512</v>
      </c>
      <c r="E1683" t="s">
        <v>297</v>
      </c>
      <c r="F1683" t="s">
        <v>4513</v>
      </c>
      <c r="G1683" s="18">
        <v>17.4159972729</v>
      </c>
      <c r="H1683" t="s">
        <v>64</v>
      </c>
      <c r="I1683" t="s">
        <v>4514</v>
      </c>
      <c r="J1683" t="s">
        <v>4515</v>
      </c>
      <c r="K1683" s="18">
        <v>17.4159972729</v>
      </c>
      <c r="L1683" t="s">
        <v>64</v>
      </c>
      <c r="M1683" t="s">
        <v>4514</v>
      </c>
      <c r="N1683" t="s">
        <v>4515</v>
      </c>
      <c r="O1683" s="18">
        <v>0.57249152410000004</v>
      </c>
      <c r="P1683" t="s">
        <v>296</v>
      </c>
      <c r="Q1683" t="s">
        <v>297</v>
      </c>
      <c r="R1683" t="s">
        <v>298</v>
      </c>
      <c r="S1683" s="18">
        <v>143.23254017689999</v>
      </c>
      <c r="T1683" t="s">
        <v>85</v>
      </c>
      <c r="U1683" t="s">
        <v>86</v>
      </c>
      <c r="V1683" t="s">
        <v>87</v>
      </c>
      <c r="W1683" s="18">
        <v>89.464156679300004</v>
      </c>
      <c r="X1683" t="s">
        <v>64</v>
      </c>
      <c r="Y1683" t="s">
        <v>4519</v>
      </c>
      <c r="Z1683" t="s">
        <v>4520</v>
      </c>
      <c r="AA1683" s="18">
        <v>49.347663896100002</v>
      </c>
      <c r="AB1683" t="s">
        <v>300</v>
      </c>
      <c r="AC1683" t="s">
        <v>301</v>
      </c>
      <c r="AD1683" t="s">
        <v>302</v>
      </c>
      <c r="AE1683" s="18">
        <v>1.4058900368</v>
      </c>
      <c r="AF1683" t="s">
        <v>7976</v>
      </c>
      <c r="AG1683" t="s">
        <v>297</v>
      </c>
      <c r="AH1683" t="s">
        <v>7977</v>
      </c>
      <c r="AI1683" s="18">
        <v>9.7012814200000005E-2</v>
      </c>
      <c r="AJ1683" t="s">
        <v>9437</v>
      </c>
      <c r="AK1683" t="s">
        <v>297</v>
      </c>
      <c r="AL1683" t="s">
        <v>9438</v>
      </c>
      <c r="AM1683" t="s">
        <v>9437</v>
      </c>
      <c r="AN1683" t="s">
        <v>297</v>
      </c>
      <c r="AO1683" t="s">
        <v>9438</v>
      </c>
      <c r="AP1683" s="18">
        <v>9.7012814200000005E-2</v>
      </c>
      <c r="AQ1683" t="s">
        <v>123</v>
      </c>
      <c r="AR1683" t="b">
        <f>ISNUMBER(SEARCH('Consulta Por Puntos Baloto'!$E$5,B1683,1))</f>
        <v>0</v>
      </c>
      <c r="AS1683">
        <f t="shared" si="52"/>
        <v>35</v>
      </c>
      <c r="AT1683" t="str">
        <f t="shared" si="53"/>
        <v>Punto red</v>
      </c>
    </row>
    <row r="1684" spans="1:46">
      <c r="A1684" t="s">
        <v>9439</v>
      </c>
      <c r="B1684" t="s">
        <v>9440</v>
      </c>
      <c r="C1684" s="18">
        <v>23.130717703799998</v>
      </c>
      <c r="D1684" t="s">
        <v>3382</v>
      </c>
      <c r="E1684" t="s">
        <v>3383</v>
      </c>
      <c r="F1684" t="s">
        <v>3384</v>
      </c>
      <c r="G1684" s="18">
        <v>36.623713485899998</v>
      </c>
      <c r="H1684" t="s">
        <v>64</v>
      </c>
      <c r="I1684" t="s">
        <v>2638</v>
      </c>
      <c r="J1684" t="s">
        <v>2639</v>
      </c>
      <c r="K1684" s="18">
        <v>36.623713485899998</v>
      </c>
      <c r="L1684" t="s">
        <v>64</v>
      </c>
      <c r="M1684" t="s">
        <v>2638</v>
      </c>
      <c r="N1684" t="s">
        <v>2639</v>
      </c>
      <c r="O1684" s="18">
        <v>59.812868317700001</v>
      </c>
      <c r="P1684" t="s">
        <v>2588</v>
      </c>
      <c r="Q1684" t="s">
        <v>134</v>
      </c>
      <c r="R1684" t="s">
        <v>2589</v>
      </c>
      <c r="S1684" s="18">
        <v>58.1967997048</v>
      </c>
      <c r="T1684" t="s">
        <v>311</v>
      </c>
      <c r="U1684" t="s">
        <v>130</v>
      </c>
      <c r="V1684" t="s">
        <v>312</v>
      </c>
      <c r="W1684" s="18">
        <v>45.516044839499997</v>
      </c>
      <c r="X1684" t="s">
        <v>64</v>
      </c>
      <c r="Y1684" t="s">
        <v>313</v>
      </c>
      <c r="Z1684" t="s">
        <v>314</v>
      </c>
      <c r="AA1684" s="18">
        <v>51.967863769899999</v>
      </c>
      <c r="AB1684" s="19" t="s">
        <v>2641</v>
      </c>
      <c r="AC1684" t="s">
        <v>1501</v>
      </c>
      <c r="AD1684" t="s">
        <v>2642</v>
      </c>
      <c r="AE1684" s="18">
        <v>8.6746843399999995E-2</v>
      </c>
      <c r="AF1684" t="s">
        <v>3512</v>
      </c>
      <c r="AG1684" t="s">
        <v>3508</v>
      </c>
      <c r="AH1684" t="s">
        <v>3513</v>
      </c>
      <c r="AI1684" s="18">
        <v>6.2151643000000001E-3</v>
      </c>
      <c r="AJ1684" t="s">
        <v>9441</v>
      </c>
      <c r="AK1684" t="s">
        <v>3508</v>
      </c>
      <c r="AL1684" t="s">
        <v>9442</v>
      </c>
      <c r="AM1684" t="s">
        <v>9441</v>
      </c>
      <c r="AN1684" t="s">
        <v>3508</v>
      </c>
      <c r="AO1684" t="s">
        <v>9442</v>
      </c>
      <c r="AP1684" s="18">
        <v>6.2151643000000001E-3</v>
      </c>
      <c r="AQ1684" t="s">
        <v>123</v>
      </c>
      <c r="AR1684" t="b">
        <f>ISNUMBER(SEARCH('Consulta Por Puntos Baloto'!$E$5,B1684,1))</f>
        <v>0</v>
      </c>
      <c r="AS1684">
        <f t="shared" si="52"/>
        <v>35</v>
      </c>
      <c r="AT1684" t="str">
        <f t="shared" si="53"/>
        <v>Punto red</v>
      </c>
    </row>
    <row r="1685" spans="1:46">
      <c r="A1685" t="s">
        <v>9443</v>
      </c>
      <c r="B1685" t="s">
        <v>9444</v>
      </c>
      <c r="C1685" s="18">
        <v>0.91158343610000003</v>
      </c>
      <c r="D1685" t="s">
        <v>2585</v>
      </c>
      <c r="E1685" t="s">
        <v>128</v>
      </c>
      <c r="F1685" t="s">
        <v>2586</v>
      </c>
      <c r="G1685" s="18">
        <v>0.13955953109999999</v>
      </c>
      <c r="H1685" t="s">
        <v>64</v>
      </c>
      <c r="I1685" t="s">
        <v>130</v>
      </c>
      <c r="J1685" t="s">
        <v>2587</v>
      </c>
      <c r="K1685" s="18">
        <v>0.13955953109999999</v>
      </c>
      <c r="L1685" t="s">
        <v>64</v>
      </c>
      <c r="M1685" t="s">
        <v>130</v>
      </c>
      <c r="N1685" t="s">
        <v>2587</v>
      </c>
      <c r="O1685" s="18">
        <v>0.4769451489</v>
      </c>
      <c r="P1685" t="s">
        <v>2588</v>
      </c>
      <c r="Q1685" t="s">
        <v>134</v>
      </c>
      <c r="R1685" t="s">
        <v>2589</v>
      </c>
      <c r="S1685" s="18">
        <v>2.3537758388999999</v>
      </c>
      <c r="T1685" t="s">
        <v>311</v>
      </c>
      <c r="U1685" t="s">
        <v>130</v>
      </c>
      <c r="V1685" t="s">
        <v>312</v>
      </c>
      <c r="W1685" s="18">
        <v>0.99556370380000003</v>
      </c>
      <c r="X1685" t="s">
        <v>2590</v>
      </c>
      <c r="Y1685" t="s">
        <v>130</v>
      </c>
      <c r="Z1685" t="s">
        <v>2591</v>
      </c>
      <c r="AA1685" s="18">
        <v>0.40638464800000001</v>
      </c>
      <c r="AB1685" t="s">
        <v>2592</v>
      </c>
      <c r="AC1685" t="s">
        <v>128</v>
      </c>
      <c r="AD1685" t="s">
        <v>2593</v>
      </c>
      <c r="AE1685" s="18">
        <v>0.14867425449999999</v>
      </c>
      <c r="AF1685" t="s">
        <v>9445</v>
      </c>
      <c r="AG1685" t="s">
        <v>143</v>
      </c>
      <c r="AH1685" t="s">
        <v>9446</v>
      </c>
      <c r="AI1685" s="18">
        <v>0.1650149534</v>
      </c>
      <c r="AJ1685" t="s">
        <v>9447</v>
      </c>
      <c r="AK1685" t="s">
        <v>134</v>
      </c>
      <c r="AL1685" t="s">
        <v>9448</v>
      </c>
      <c r="AM1685" t="s">
        <v>64</v>
      </c>
      <c r="AN1685" t="s">
        <v>130</v>
      </c>
      <c r="AO1685" t="s">
        <v>2587</v>
      </c>
      <c r="AP1685" s="18">
        <v>0.13955953109999999</v>
      </c>
      <c r="AQ1685" t="s">
        <v>123</v>
      </c>
      <c r="AR1685" t="b">
        <f>ISNUMBER(SEARCH('Consulta Por Puntos Baloto'!$E$5,B1685,1))</f>
        <v>0</v>
      </c>
      <c r="AS1685">
        <f t="shared" si="52"/>
        <v>7</v>
      </c>
      <c r="AT1685" t="str">
        <f t="shared" si="53"/>
        <v>Cajero automático</v>
      </c>
    </row>
    <row r="1686" spans="1:46">
      <c r="A1686" t="s">
        <v>9443</v>
      </c>
      <c r="B1686" t="s">
        <v>9444</v>
      </c>
      <c r="C1686" s="18">
        <v>0.91158343610000003</v>
      </c>
      <c r="D1686" t="s">
        <v>2585</v>
      </c>
      <c r="E1686" t="s">
        <v>128</v>
      </c>
      <c r="F1686" t="s">
        <v>2586</v>
      </c>
      <c r="G1686" s="18">
        <v>0.13955953109999999</v>
      </c>
      <c r="H1686" t="s">
        <v>64</v>
      </c>
      <c r="I1686" t="s">
        <v>130</v>
      </c>
      <c r="J1686" t="s">
        <v>2587</v>
      </c>
      <c r="K1686" s="18">
        <v>0.13955953109999999</v>
      </c>
      <c r="L1686" t="s">
        <v>64</v>
      </c>
      <c r="M1686" t="s">
        <v>130</v>
      </c>
      <c r="N1686" t="s">
        <v>2587</v>
      </c>
      <c r="O1686" s="18">
        <v>0.4769451489</v>
      </c>
      <c r="P1686" t="s">
        <v>2588</v>
      </c>
      <c r="Q1686" t="s">
        <v>134</v>
      </c>
      <c r="R1686" t="s">
        <v>2589</v>
      </c>
      <c r="S1686" s="18">
        <v>2.3537758388999999</v>
      </c>
      <c r="T1686" t="s">
        <v>311</v>
      </c>
      <c r="U1686" t="s">
        <v>130</v>
      </c>
      <c r="V1686" t="s">
        <v>312</v>
      </c>
      <c r="W1686" s="18">
        <v>0.99556370380000003</v>
      </c>
      <c r="X1686" t="s">
        <v>2590</v>
      </c>
      <c r="Y1686" t="s">
        <v>130</v>
      </c>
      <c r="Z1686" t="s">
        <v>2591</v>
      </c>
      <c r="AA1686" s="18">
        <v>0.40638464800000001</v>
      </c>
      <c r="AB1686" t="s">
        <v>2592</v>
      </c>
      <c r="AC1686" t="s">
        <v>128</v>
      </c>
      <c r="AD1686" t="s">
        <v>2593</v>
      </c>
      <c r="AE1686" s="18">
        <v>0.14867425449999999</v>
      </c>
      <c r="AF1686" t="s">
        <v>9445</v>
      </c>
      <c r="AG1686" t="s">
        <v>143</v>
      </c>
      <c r="AH1686" t="s">
        <v>9446</v>
      </c>
      <c r="AI1686" s="18">
        <v>0.1650149534</v>
      </c>
      <c r="AJ1686" t="s">
        <v>9447</v>
      </c>
      <c r="AK1686" t="s">
        <v>134</v>
      </c>
      <c r="AL1686" t="s">
        <v>9448</v>
      </c>
      <c r="AM1686" t="s">
        <v>64</v>
      </c>
      <c r="AN1686" t="s">
        <v>130</v>
      </c>
      <c r="AO1686" t="s">
        <v>2587</v>
      </c>
      <c r="AP1686" s="18">
        <v>0.13955953109999999</v>
      </c>
      <c r="AQ1686" t="s">
        <v>123</v>
      </c>
      <c r="AR1686" t="b">
        <f>ISNUMBER(SEARCH('Consulta Por Puntos Baloto'!$E$5,B1686,1))</f>
        <v>0</v>
      </c>
      <c r="AS1686">
        <f t="shared" si="52"/>
        <v>7</v>
      </c>
      <c r="AT1686" t="str">
        <f t="shared" si="53"/>
        <v>Cajero automático</v>
      </c>
    </row>
    <row r="1687" spans="1:46">
      <c r="A1687" t="s">
        <v>9449</v>
      </c>
      <c r="B1687" t="s">
        <v>9450</v>
      </c>
      <c r="C1687" s="18">
        <v>2.8820891004</v>
      </c>
      <c r="D1687" t="s">
        <v>169</v>
      </c>
      <c r="E1687" t="s">
        <v>128</v>
      </c>
      <c r="F1687" t="s">
        <v>170</v>
      </c>
      <c r="G1687" s="18">
        <v>0.49268109599999999</v>
      </c>
      <c r="H1687" t="s">
        <v>64</v>
      </c>
      <c r="I1687" t="s">
        <v>130</v>
      </c>
      <c r="J1687" t="s">
        <v>619</v>
      </c>
      <c r="K1687" s="18">
        <v>2.7107075906000002</v>
      </c>
      <c r="L1687" t="s">
        <v>64</v>
      </c>
      <c r="M1687" t="s">
        <v>130</v>
      </c>
      <c r="N1687" t="s">
        <v>629</v>
      </c>
      <c r="O1687" s="18">
        <v>1.9003377173</v>
      </c>
      <c r="P1687" t="s">
        <v>173</v>
      </c>
      <c r="Q1687" t="s">
        <v>134</v>
      </c>
      <c r="R1687" t="s">
        <v>174</v>
      </c>
      <c r="S1687" s="18">
        <v>1.92614912</v>
      </c>
      <c r="T1687" t="s">
        <v>64</v>
      </c>
      <c r="U1687" t="s">
        <v>130</v>
      </c>
      <c r="V1687" t="s">
        <v>171</v>
      </c>
      <c r="W1687" s="18">
        <v>1.4362279930999999</v>
      </c>
      <c r="X1687" t="s">
        <v>620</v>
      </c>
      <c r="Y1687" t="s">
        <v>130</v>
      </c>
      <c r="Z1687" t="s">
        <v>621</v>
      </c>
      <c r="AA1687" s="18">
        <v>1.9762596716</v>
      </c>
      <c r="AB1687" t="s">
        <v>176</v>
      </c>
      <c r="AC1687" t="s">
        <v>128</v>
      </c>
      <c r="AD1687" t="s">
        <v>177</v>
      </c>
      <c r="AE1687" s="18">
        <v>2.1152243800000001E-2</v>
      </c>
      <c r="AF1687" t="s">
        <v>9451</v>
      </c>
      <c r="AG1687" t="s">
        <v>143</v>
      </c>
      <c r="AH1687" t="s">
        <v>9452</v>
      </c>
      <c r="AI1687" s="18">
        <v>9.8774956499999997E-2</v>
      </c>
      <c r="AJ1687" t="s">
        <v>9453</v>
      </c>
      <c r="AK1687" t="s">
        <v>134</v>
      </c>
      <c r="AL1687" t="s">
        <v>9454</v>
      </c>
      <c r="AM1687" t="s">
        <v>9451</v>
      </c>
      <c r="AN1687" t="s">
        <v>143</v>
      </c>
      <c r="AO1687" t="s">
        <v>9452</v>
      </c>
      <c r="AP1687" s="18">
        <v>2.1152243800000001E-2</v>
      </c>
      <c r="AQ1687" t="s">
        <v>123</v>
      </c>
      <c r="AR1687" t="b">
        <f>ISNUMBER(SEARCH('Consulta Por Puntos Baloto'!$E$5,B1687,1))</f>
        <v>0</v>
      </c>
      <c r="AS1687">
        <f t="shared" si="52"/>
        <v>31</v>
      </c>
      <c r="AT1687" t="str">
        <f t="shared" si="53"/>
        <v>Punto pago</v>
      </c>
    </row>
    <row r="1688" spans="1:46">
      <c r="A1688" t="s">
        <v>9455</v>
      </c>
      <c r="B1688" t="s">
        <v>9456</v>
      </c>
      <c r="C1688" s="18">
        <v>10.179992693499999</v>
      </c>
      <c r="D1688" t="s">
        <v>5248</v>
      </c>
      <c r="E1688" t="s">
        <v>5249</v>
      </c>
      <c r="F1688" t="s">
        <v>5250</v>
      </c>
      <c r="G1688" s="18">
        <v>34.047241699499999</v>
      </c>
      <c r="H1688" t="s">
        <v>64</v>
      </c>
      <c r="I1688" t="s">
        <v>4389</v>
      </c>
      <c r="J1688" t="s">
        <v>4390</v>
      </c>
      <c r="K1688" s="18">
        <v>71.578140737799998</v>
      </c>
      <c r="L1688" t="s">
        <v>64</v>
      </c>
      <c r="M1688" t="s">
        <v>343</v>
      </c>
      <c r="N1688" t="s">
        <v>344</v>
      </c>
      <c r="O1688" s="18">
        <v>34.032888171899998</v>
      </c>
      <c r="P1688" t="s">
        <v>4391</v>
      </c>
      <c r="Q1688" t="s">
        <v>4392</v>
      </c>
      <c r="R1688" t="s">
        <v>4393</v>
      </c>
      <c r="S1688" s="18">
        <v>93.567762922599997</v>
      </c>
      <c r="T1688" t="s">
        <v>69</v>
      </c>
      <c r="U1688" t="s">
        <v>65</v>
      </c>
      <c r="V1688" t="s">
        <v>70</v>
      </c>
      <c r="W1688" s="18">
        <v>34.047241699499999</v>
      </c>
      <c r="X1688" t="s">
        <v>64</v>
      </c>
      <c r="Y1688" t="s">
        <v>4389</v>
      </c>
      <c r="Z1688" t="s">
        <v>4390</v>
      </c>
      <c r="AA1688" s="18">
        <v>67.8638857925</v>
      </c>
      <c r="AB1688" t="s">
        <v>4899</v>
      </c>
      <c r="AC1688" t="s">
        <v>4900</v>
      </c>
      <c r="AD1688" t="s">
        <v>4901</v>
      </c>
      <c r="AE1688" s="18">
        <v>8.8343860100000005E-2</v>
      </c>
      <c r="AF1688" t="s">
        <v>9457</v>
      </c>
      <c r="AG1688" t="s">
        <v>9458</v>
      </c>
      <c r="AH1688" t="s">
        <v>9459</v>
      </c>
      <c r="AI1688" s="18">
        <v>9.6140894637999992</v>
      </c>
      <c r="AJ1688" t="s">
        <v>9460</v>
      </c>
      <c r="AK1688" t="s">
        <v>7664</v>
      </c>
      <c r="AL1688" t="s">
        <v>9461</v>
      </c>
      <c r="AM1688" t="s">
        <v>9457</v>
      </c>
      <c r="AN1688" t="s">
        <v>9458</v>
      </c>
      <c r="AO1688" t="s">
        <v>9459</v>
      </c>
      <c r="AP1688" s="18">
        <v>8.8343860100000005E-2</v>
      </c>
      <c r="AQ1688" t="s">
        <v>123</v>
      </c>
      <c r="AR1688" t="b">
        <f>ISNUMBER(SEARCH('Consulta Por Puntos Baloto'!$E$5,B1688,1))</f>
        <v>0</v>
      </c>
      <c r="AS1688">
        <f t="shared" si="52"/>
        <v>31</v>
      </c>
      <c r="AT1688" t="str">
        <f t="shared" si="53"/>
        <v>Punto pago</v>
      </c>
    </row>
    <row r="1689" spans="1:46">
      <c r="A1689" t="s">
        <v>9462</v>
      </c>
      <c r="B1689" t="s">
        <v>9463</v>
      </c>
      <c r="C1689" s="18">
        <v>0.94993452960000002</v>
      </c>
      <c r="D1689" t="s">
        <v>4401</v>
      </c>
      <c r="E1689" t="s">
        <v>62</v>
      </c>
      <c r="F1689" t="s">
        <v>4402</v>
      </c>
      <c r="G1689" s="18">
        <v>0.78640135980000003</v>
      </c>
      <c r="H1689" t="s">
        <v>73</v>
      </c>
      <c r="I1689" t="s">
        <v>65</v>
      </c>
      <c r="J1689" t="s">
        <v>5515</v>
      </c>
      <c r="K1689" s="18">
        <v>1.3522265877999999</v>
      </c>
      <c r="L1689" t="s">
        <v>4403</v>
      </c>
      <c r="M1689" t="s">
        <v>65</v>
      </c>
      <c r="N1689" t="s">
        <v>4404</v>
      </c>
      <c r="O1689" s="18">
        <v>6.2181308972</v>
      </c>
      <c r="P1689" t="s">
        <v>67</v>
      </c>
      <c r="Q1689" t="s">
        <v>62</v>
      </c>
      <c r="R1689" t="s">
        <v>68</v>
      </c>
      <c r="S1689" s="18">
        <v>1.8504027954</v>
      </c>
      <c r="T1689" t="s">
        <v>69</v>
      </c>
      <c r="U1689" t="s">
        <v>65</v>
      </c>
      <c r="V1689" t="s">
        <v>70</v>
      </c>
      <c r="W1689" s="18">
        <v>2.8493644597999999</v>
      </c>
      <c r="X1689" t="s">
        <v>71</v>
      </c>
      <c r="Y1689" t="s">
        <v>65</v>
      </c>
      <c r="Z1689" t="s">
        <v>72</v>
      </c>
      <c r="AA1689" s="18">
        <v>0.79517469119999995</v>
      </c>
      <c r="AB1689" t="s">
        <v>73</v>
      </c>
      <c r="AC1689" t="s">
        <v>62</v>
      </c>
      <c r="AD1689" t="s">
        <v>74</v>
      </c>
      <c r="AE1689" s="18">
        <v>0.32795148660000001</v>
      </c>
      <c r="AF1689" t="s">
        <v>9464</v>
      </c>
      <c r="AG1689" t="s">
        <v>62</v>
      </c>
      <c r="AH1689" t="s">
        <v>9465</v>
      </c>
      <c r="AI1689" s="18">
        <v>0.27354874600000001</v>
      </c>
      <c r="AJ1689" t="s">
        <v>349</v>
      </c>
      <c r="AK1689" t="s">
        <v>62</v>
      </c>
      <c r="AL1689" t="s">
        <v>9466</v>
      </c>
      <c r="AM1689" t="s">
        <v>349</v>
      </c>
      <c r="AN1689" t="s">
        <v>62</v>
      </c>
      <c r="AO1689" t="s">
        <v>9466</v>
      </c>
      <c r="AP1689" s="18">
        <v>0.27354874600000001</v>
      </c>
      <c r="AQ1689" t="s">
        <v>123</v>
      </c>
      <c r="AR1689" t="b">
        <f>ISNUMBER(SEARCH('Consulta Por Puntos Baloto'!$E$5,B1689,1))</f>
        <v>0</v>
      </c>
      <c r="AS1689">
        <f t="shared" si="52"/>
        <v>35</v>
      </c>
      <c r="AT1689" t="str">
        <f t="shared" si="53"/>
        <v>Punto red</v>
      </c>
    </row>
    <row r="1690" spans="1:46">
      <c r="A1690" t="s">
        <v>9467</v>
      </c>
      <c r="B1690" t="s">
        <v>9468</v>
      </c>
      <c r="C1690" s="18">
        <v>27.289296773699999</v>
      </c>
      <c r="D1690" t="s">
        <v>353</v>
      </c>
      <c r="E1690" t="s">
        <v>354</v>
      </c>
      <c r="F1690" t="s">
        <v>355</v>
      </c>
      <c r="G1690" s="18">
        <v>25.684158502599999</v>
      </c>
      <c r="H1690" t="s">
        <v>64</v>
      </c>
      <c r="I1690" t="s">
        <v>86</v>
      </c>
      <c r="J1690" t="s">
        <v>7050</v>
      </c>
      <c r="K1690" s="18">
        <v>27.4530563402</v>
      </c>
      <c r="L1690" t="s">
        <v>64</v>
      </c>
      <c r="M1690" t="s">
        <v>86</v>
      </c>
      <c r="N1690" t="s">
        <v>413</v>
      </c>
      <c r="O1690" s="18">
        <v>29.918564620800002</v>
      </c>
      <c r="P1690" t="s">
        <v>89</v>
      </c>
      <c r="Q1690" t="s">
        <v>83</v>
      </c>
      <c r="R1690" t="s">
        <v>90</v>
      </c>
      <c r="S1690" s="18">
        <v>30.892543142400001</v>
      </c>
      <c r="T1690" t="s">
        <v>85</v>
      </c>
      <c r="U1690" t="s">
        <v>86</v>
      </c>
      <c r="V1690" t="s">
        <v>87</v>
      </c>
      <c r="W1690" s="18">
        <v>29.5115731854</v>
      </c>
      <c r="X1690" t="s">
        <v>64</v>
      </c>
      <c r="Y1690" t="s">
        <v>86</v>
      </c>
      <c r="Z1690" t="s">
        <v>299</v>
      </c>
      <c r="AA1690" s="18">
        <v>29.549583902199998</v>
      </c>
      <c r="AB1690" s="19" t="s">
        <v>361</v>
      </c>
      <c r="AC1690" t="s">
        <v>83</v>
      </c>
      <c r="AD1690" s="19" t="s">
        <v>362</v>
      </c>
      <c r="AE1690" s="18">
        <v>9.4977135609999994</v>
      </c>
      <c r="AF1690" t="s">
        <v>416</v>
      </c>
      <c r="AG1690" t="s">
        <v>417</v>
      </c>
      <c r="AH1690" t="s">
        <v>418</v>
      </c>
      <c r="AI1690" s="18">
        <v>7.6390256099999998E-2</v>
      </c>
      <c r="AJ1690" t="s">
        <v>9469</v>
      </c>
      <c r="AK1690" t="s">
        <v>9470</v>
      </c>
      <c r="AL1690" t="s">
        <v>9471</v>
      </c>
      <c r="AM1690" t="s">
        <v>9469</v>
      </c>
      <c r="AN1690" t="s">
        <v>9470</v>
      </c>
      <c r="AO1690" t="s">
        <v>9471</v>
      </c>
      <c r="AP1690" s="18">
        <v>7.6390256099999998E-2</v>
      </c>
      <c r="AQ1690" t="s">
        <v>123</v>
      </c>
      <c r="AR1690" t="b">
        <f>ISNUMBER(SEARCH('Consulta Por Puntos Baloto'!$E$5,B1690,1))</f>
        <v>0</v>
      </c>
      <c r="AS1690">
        <f t="shared" si="52"/>
        <v>35</v>
      </c>
      <c r="AT1690" t="str">
        <f t="shared" si="53"/>
        <v>Punto red</v>
      </c>
    </row>
    <row r="1691" spans="1:46">
      <c r="A1691" t="s">
        <v>9472</v>
      </c>
      <c r="B1691" t="s">
        <v>9473</v>
      </c>
      <c r="C1691" s="18">
        <v>1.3648481628</v>
      </c>
      <c r="D1691" t="s">
        <v>353</v>
      </c>
      <c r="E1691" t="s">
        <v>354</v>
      </c>
      <c r="F1691" t="s">
        <v>355</v>
      </c>
      <c r="G1691" s="18">
        <v>1.4226975609000001</v>
      </c>
      <c r="H1691" t="s">
        <v>64</v>
      </c>
      <c r="I1691" t="s">
        <v>86</v>
      </c>
      <c r="J1691" t="s">
        <v>358</v>
      </c>
      <c r="K1691" s="18">
        <v>1.3974813498000001</v>
      </c>
      <c r="L1691" t="s">
        <v>64</v>
      </c>
      <c r="M1691" t="s">
        <v>86</v>
      </c>
      <c r="N1691" t="s">
        <v>358</v>
      </c>
      <c r="O1691" s="18">
        <v>5.4462976287</v>
      </c>
      <c r="P1691" t="s">
        <v>359</v>
      </c>
      <c r="Q1691" t="s">
        <v>83</v>
      </c>
      <c r="R1691" t="s">
        <v>360</v>
      </c>
      <c r="S1691" s="18">
        <v>7.0612520297000003</v>
      </c>
      <c r="T1691" t="s">
        <v>85</v>
      </c>
      <c r="U1691" t="s">
        <v>86</v>
      </c>
      <c r="V1691" t="s">
        <v>87</v>
      </c>
      <c r="W1691" s="18">
        <v>3.8045730044999999</v>
      </c>
      <c r="X1691" t="s">
        <v>64</v>
      </c>
      <c r="Y1691" t="s">
        <v>86</v>
      </c>
      <c r="Z1691" t="s">
        <v>299</v>
      </c>
      <c r="AA1691" s="18">
        <v>3.7880998199999998</v>
      </c>
      <c r="AB1691" s="19" t="s">
        <v>361</v>
      </c>
      <c r="AC1691" t="s">
        <v>83</v>
      </c>
      <c r="AD1691" s="19" t="s">
        <v>362</v>
      </c>
      <c r="AE1691" s="18">
        <v>0.212002844</v>
      </c>
      <c r="AF1691" t="s">
        <v>7816</v>
      </c>
      <c r="AG1691" t="s">
        <v>354</v>
      </c>
      <c r="AH1691" t="s">
        <v>7817</v>
      </c>
      <c r="AI1691" s="18">
        <v>0.15176083709999999</v>
      </c>
      <c r="AJ1691" t="s">
        <v>9474</v>
      </c>
      <c r="AK1691" t="s">
        <v>354</v>
      </c>
      <c r="AL1691" t="s">
        <v>9475</v>
      </c>
      <c r="AM1691" t="s">
        <v>9474</v>
      </c>
      <c r="AN1691" t="s">
        <v>354</v>
      </c>
      <c r="AO1691" t="s">
        <v>9475</v>
      </c>
      <c r="AP1691" s="18">
        <v>0.15176083709999999</v>
      </c>
      <c r="AQ1691" t="s">
        <v>123</v>
      </c>
      <c r="AR1691" t="b">
        <f>ISNUMBER(SEARCH('Consulta Por Puntos Baloto'!$E$5,B1691,1))</f>
        <v>0</v>
      </c>
      <c r="AS1691">
        <f t="shared" si="52"/>
        <v>35</v>
      </c>
      <c r="AT1691" t="str">
        <f t="shared" si="53"/>
        <v>Punto red</v>
      </c>
    </row>
    <row r="1692" spans="1:46">
      <c r="A1692" t="s">
        <v>9476</v>
      </c>
      <c r="B1692" t="s">
        <v>9477</v>
      </c>
      <c r="C1692" s="18">
        <v>0.72396120050000001</v>
      </c>
      <c r="D1692" t="s">
        <v>4210</v>
      </c>
      <c r="E1692" t="s">
        <v>62</v>
      </c>
      <c r="F1692" t="s">
        <v>4211</v>
      </c>
      <c r="G1692" s="18">
        <v>0.72068127930000003</v>
      </c>
      <c r="H1692" t="s">
        <v>253</v>
      </c>
      <c r="I1692" t="s">
        <v>65</v>
      </c>
      <c r="J1692" t="s">
        <v>6372</v>
      </c>
      <c r="K1692" s="18">
        <v>1.7513392559000001</v>
      </c>
      <c r="L1692" t="s">
        <v>64</v>
      </c>
      <c r="M1692" t="s">
        <v>65</v>
      </c>
      <c r="N1692" t="s">
        <v>4212</v>
      </c>
      <c r="O1692" s="18">
        <v>2.1415008563</v>
      </c>
      <c r="P1692" t="s">
        <v>67</v>
      </c>
      <c r="Q1692" t="s">
        <v>62</v>
      </c>
      <c r="R1692" t="s">
        <v>68</v>
      </c>
      <c r="S1692" s="18">
        <v>0.72068127930000003</v>
      </c>
      <c r="T1692" t="s">
        <v>253</v>
      </c>
      <c r="U1692" t="s">
        <v>65</v>
      </c>
      <c r="V1692" t="s">
        <v>254</v>
      </c>
      <c r="W1692" s="18">
        <v>0.73341933349999999</v>
      </c>
      <c r="X1692" t="s">
        <v>64</v>
      </c>
      <c r="Y1692" t="s">
        <v>65</v>
      </c>
      <c r="Z1692" t="s">
        <v>390</v>
      </c>
      <c r="AA1692" s="18">
        <v>1.0082320552999999</v>
      </c>
      <c r="AB1692" t="s">
        <v>253</v>
      </c>
      <c r="AC1692" t="s">
        <v>62</v>
      </c>
      <c r="AD1692" t="s">
        <v>4214</v>
      </c>
      <c r="AE1692" s="18">
        <v>1.11517605E-2</v>
      </c>
      <c r="AF1692" t="s">
        <v>9478</v>
      </c>
      <c r="AG1692" t="s">
        <v>62</v>
      </c>
      <c r="AH1692" t="s">
        <v>9479</v>
      </c>
      <c r="AI1692" s="18">
        <v>0.16066234239999999</v>
      </c>
      <c r="AJ1692" t="s">
        <v>349</v>
      </c>
      <c r="AK1692" t="s">
        <v>62</v>
      </c>
      <c r="AL1692" t="s">
        <v>9480</v>
      </c>
      <c r="AM1692" t="s">
        <v>9478</v>
      </c>
      <c r="AN1692" t="s">
        <v>62</v>
      </c>
      <c r="AO1692" t="s">
        <v>9479</v>
      </c>
      <c r="AP1692" s="18">
        <v>1.11517605E-2</v>
      </c>
      <c r="AQ1692" t="s">
        <v>123</v>
      </c>
      <c r="AR1692" t="b">
        <f>ISNUMBER(SEARCH('Consulta Por Puntos Baloto'!$E$5,B1692,1))</f>
        <v>0</v>
      </c>
      <c r="AS1692">
        <f t="shared" si="52"/>
        <v>31</v>
      </c>
      <c r="AT1692" t="str">
        <f t="shared" si="53"/>
        <v>Punto pago</v>
      </c>
    </row>
    <row r="1693" spans="1:46">
      <c r="A1693" t="s">
        <v>9481</v>
      </c>
      <c r="B1693" t="s">
        <v>9482</v>
      </c>
      <c r="C1693" s="18">
        <v>75.859187748599993</v>
      </c>
      <c r="D1693" t="s">
        <v>1689</v>
      </c>
      <c r="E1693" t="s">
        <v>1690</v>
      </c>
      <c r="F1693" t="s">
        <v>1691</v>
      </c>
      <c r="G1693" s="18">
        <v>73.886366708899999</v>
      </c>
      <c r="H1693" t="s">
        <v>64</v>
      </c>
      <c r="I1693" t="s">
        <v>114</v>
      </c>
      <c r="J1693" t="s">
        <v>3347</v>
      </c>
      <c r="K1693" s="18">
        <v>136.00392700610001</v>
      </c>
      <c r="L1693" t="s">
        <v>64</v>
      </c>
      <c r="M1693" t="s">
        <v>130</v>
      </c>
      <c r="N1693" t="s">
        <v>132</v>
      </c>
      <c r="O1693" s="18">
        <v>135.56495413179999</v>
      </c>
      <c r="P1693" t="s">
        <v>453</v>
      </c>
      <c r="Q1693" t="s">
        <v>134</v>
      </c>
      <c r="R1693" t="s">
        <v>454</v>
      </c>
      <c r="S1693" s="18">
        <v>136.1549131399</v>
      </c>
      <c r="T1693" t="s">
        <v>136</v>
      </c>
      <c r="U1693" t="s">
        <v>130</v>
      </c>
      <c r="V1693" t="s">
        <v>137</v>
      </c>
      <c r="W1693" s="18">
        <v>74.954339393200001</v>
      </c>
      <c r="X1693" t="s">
        <v>3348</v>
      </c>
      <c r="Y1693" t="s">
        <v>114</v>
      </c>
      <c r="Z1693" t="s">
        <v>3349</v>
      </c>
      <c r="AA1693" s="18">
        <v>74.951169699499999</v>
      </c>
      <c r="AB1693" s="19" t="s">
        <v>3348</v>
      </c>
      <c r="AC1693" t="s">
        <v>1690</v>
      </c>
      <c r="AD1693" s="19" t="s">
        <v>5358</v>
      </c>
      <c r="AE1693" s="18">
        <v>7.5674189000000001E-3</v>
      </c>
      <c r="AF1693" t="s">
        <v>8325</v>
      </c>
      <c r="AG1693" t="s">
        <v>8326</v>
      </c>
      <c r="AH1693" t="s">
        <v>8327</v>
      </c>
      <c r="AI1693" s="18">
        <v>2.0362832300000001E-2</v>
      </c>
      <c r="AJ1693" t="s">
        <v>8328</v>
      </c>
      <c r="AK1693" t="s">
        <v>8329</v>
      </c>
      <c r="AL1693" t="s">
        <v>8330</v>
      </c>
      <c r="AM1693" t="s">
        <v>8325</v>
      </c>
      <c r="AN1693" t="s">
        <v>8326</v>
      </c>
      <c r="AO1693" t="s">
        <v>8327</v>
      </c>
      <c r="AP1693" s="18">
        <v>7.5674189000000001E-3</v>
      </c>
      <c r="AQ1693" t="s">
        <v>123</v>
      </c>
      <c r="AR1693" t="b">
        <f>ISNUMBER(SEARCH('Consulta Por Puntos Baloto'!$E$5,B1693,1))</f>
        <v>0</v>
      </c>
      <c r="AS1693">
        <f t="shared" si="52"/>
        <v>31</v>
      </c>
      <c r="AT1693" t="str">
        <f t="shared" si="53"/>
        <v>Punto pago</v>
      </c>
    </row>
    <row r="1694" spans="1:46">
      <c r="A1694" t="s">
        <v>9483</v>
      </c>
      <c r="B1694" t="s">
        <v>9484</v>
      </c>
      <c r="C1694" s="18">
        <v>0.54665866200000002</v>
      </c>
      <c r="D1694" t="s">
        <v>202</v>
      </c>
      <c r="E1694" t="s">
        <v>128</v>
      </c>
      <c r="F1694" t="s">
        <v>203</v>
      </c>
      <c r="G1694" s="18">
        <v>0.44190853070000002</v>
      </c>
      <c r="H1694" t="s">
        <v>64</v>
      </c>
      <c r="I1694" t="s">
        <v>130</v>
      </c>
      <c r="J1694" t="s">
        <v>789</v>
      </c>
      <c r="K1694" s="18">
        <v>0.44190853070000002</v>
      </c>
      <c r="L1694" t="s">
        <v>64</v>
      </c>
      <c r="M1694" t="s">
        <v>130</v>
      </c>
      <c r="N1694" t="s">
        <v>789</v>
      </c>
      <c r="O1694" s="18">
        <v>0.20586303550000001</v>
      </c>
      <c r="P1694" t="s">
        <v>1398</v>
      </c>
      <c r="Q1694" t="s">
        <v>134</v>
      </c>
      <c r="R1694" t="s">
        <v>1399</v>
      </c>
      <c r="S1694" s="18">
        <v>1.0236795170999999</v>
      </c>
      <c r="T1694" t="s">
        <v>675</v>
      </c>
      <c r="U1694" t="s">
        <v>130</v>
      </c>
      <c r="V1694" t="s">
        <v>676</v>
      </c>
      <c r="W1694" s="18">
        <v>1.2424077309999999</v>
      </c>
      <c r="X1694" t="s">
        <v>64</v>
      </c>
      <c r="Y1694" t="s">
        <v>130</v>
      </c>
      <c r="Z1694" t="s">
        <v>790</v>
      </c>
      <c r="AA1694" s="18">
        <v>0.65148488319999998</v>
      </c>
      <c r="AB1694" t="s">
        <v>210</v>
      </c>
      <c r="AC1694" t="s">
        <v>128</v>
      </c>
      <c r="AD1694" t="s">
        <v>211</v>
      </c>
      <c r="AE1694" s="18">
        <v>0.1057070848</v>
      </c>
      <c r="AF1694" t="s">
        <v>9485</v>
      </c>
      <c r="AG1694" t="s">
        <v>143</v>
      </c>
      <c r="AH1694" t="s">
        <v>9486</v>
      </c>
      <c r="AI1694" s="18">
        <v>0.23131767249999999</v>
      </c>
      <c r="AJ1694" t="s">
        <v>5948</v>
      </c>
      <c r="AK1694" t="s">
        <v>134</v>
      </c>
      <c r="AL1694" t="s">
        <v>5949</v>
      </c>
      <c r="AM1694" t="s">
        <v>9485</v>
      </c>
      <c r="AN1694" t="s">
        <v>143</v>
      </c>
      <c r="AO1694" t="s">
        <v>9486</v>
      </c>
      <c r="AP1694" s="18">
        <v>0.1057070848</v>
      </c>
      <c r="AQ1694" t="s">
        <v>123</v>
      </c>
      <c r="AR1694" t="b">
        <f>ISNUMBER(SEARCH('Consulta Por Puntos Baloto'!$E$5,B1694,1))</f>
        <v>0</v>
      </c>
      <c r="AS1694">
        <f t="shared" si="52"/>
        <v>31</v>
      </c>
      <c r="AT1694" t="str">
        <f t="shared" si="53"/>
        <v>Punto pago</v>
      </c>
    </row>
    <row r="1695" spans="1:46">
      <c r="A1695" t="s">
        <v>9487</v>
      </c>
      <c r="B1695" t="s">
        <v>9488</v>
      </c>
      <c r="C1695" s="18">
        <v>80.016035805399994</v>
      </c>
      <c r="D1695" t="s">
        <v>185</v>
      </c>
      <c r="E1695" t="s">
        <v>83</v>
      </c>
      <c r="F1695" t="s">
        <v>186</v>
      </c>
      <c r="G1695" s="18">
        <v>1.3050857483</v>
      </c>
      <c r="H1695" t="s">
        <v>64</v>
      </c>
      <c r="I1695" t="s">
        <v>187</v>
      </c>
      <c r="J1695" t="s">
        <v>188</v>
      </c>
      <c r="K1695" s="18">
        <v>1.3722817213</v>
      </c>
      <c r="L1695" t="s">
        <v>64</v>
      </c>
      <c r="M1695" t="s">
        <v>187</v>
      </c>
      <c r="N1695" t="s">
        <v>189</v>
      </c>
      <c r="O1695" s="18">
        <v>1.1850067564</v>
      </c>
      <c r="P1695" t="s">
        <v>190</v>
      </c>
      <c r="Q1695" t="s">
        <v>191</v>
      </c>
      <c r="R1695" t="s">
        <v>192</v>
      </c>
      <c r="S1695" s="18">
        <v>80.611199369100007</v>
      </c>
      <c r="T1695" t="s">
        <v>85</v>
      </c>
      <c r="U1695" t="s">
        <v>86</v>
      </c>
      <c r="V1695" t="s">
        <v>87</v>
      </c>
      <c r="W1695" s="18">
        <v>80.611199369100007</v>
      </c>
      <c r="X1695" t="s">
        <v>64</v>
      </c>
      <c r="Y1695" t="s">
        <v>91</v>
      </c>
      <c r="Z1695" t="s">
        <v>92</v>
      </c>
      <c r="AA1695" s="18">
        <v>80.097151256900005</v>
      </c>
      <c r="AB1695" t="s">
        <v>193</v>
      </c>
      <c r="AC1695" t="s">
        <v>83</v>
      </c>
      <c r="AD1695" t="s">
        <v>194</v>
      </c>
      <c r="AE1695" s="18">
        <v>0.79358159839999998</v>
      </c>
      <c r="AF1695" t="s">
        <v>195</v>
      </c>
      <c r="AG1695" t="s">
        <v>191</v>
      </c>
      <c r="AH1695" t="s">
        <v>196</v>
      </c>
      <c r="AI1695" s="18">
        <v>8.2980697000000006E-2</v>
      </c>
      <c r="AJ1695" t="s">
        <v>9489</v>
      </c>
      <c r="AK1695" t="s">
        <v>191</v>
      </c>
      <c r="AL1695" t="s">
        <v>9490</v>
      </c>
      <c r="AM1695" t="s">
        <v>9489</v>
      </c>
      <c r="AN1695" t="s">
        <v>191</v>
      </c>
      <c r="AO1695" t="s">
        <v>9490</v>
      </c>
      <c r="AP1695" s="18">
        <v>8.2980697000000006E-2</v>
      </c>
      <c r="AQ1695" t="s">
        <v>123</v>
      </c>
      <c r="AR1695" t="b">
        <f>ISNUMBER(SEARCH('Consulta Por Puntos Baloto'!$E$5,B1695,1))</f>
        <v>0</v>
      </c>
      <c r="AS1695">
        <f t="shared" si="52"/>
        <v>35</v>
      </c>
      <c r="AT1695" t="str">
        <f t="shared" si="53"/>
        <v>Punto red</v>
      </c>
    </row>
    <row r="1696" spans="1:46">
      <c r="A1696" t="s">
        <v>9491</v>
      </c>
      <c r="B1696" t="s">
        <v>9492</v>
      </c>
      <c r="C1696" s="18">
        <v>1.6537199327000001</v>
      </c>
      <c r="D1696" t="s">
        <v>526</v>
      </c>
      <c r="E1696" t="s">
        <v>128</v>
      </c>
      <c r="F1696" t="s">
        <v>527</v>
      </c>
      <c r="G1696" s="18">
        <v>0.36544761590000002</v>
      </c>
      <c r="H1696" t="s">
        <v>64</v>
      </c>
      <c r="I1696" t="s">
        <v>130</v>
      </c>
      <c r="J1696" t="s">
        <v>493</v>
      </c>
      <c r="K1696" s="18">
        <v>1.7042121217999999</v>
      </c>
      <c r="L1696" t="s">
        <v>64</v>
      </c>
      <c r="M1696" t="s">
        <v>130</v>
      </c>
      <c r="N1696" t="s">
        <v>440</v>
      </c>
      <c r="O1696" s="18">
        <v>1.3921252983000001</v>
      </c>
      <c r="P1696" t="s">
        <v>494</v>
      </c>
      <c r="Q1696" t="s">
        <v>134</v>
      </c>
      <c r="R1696" t="s">
        <v>495</v>
      </c>
      <c r="S1696" s="18">
        <v>3.1678795492999998</v>
      </c>
      <c r="T1696" t="s">
        <v>371</v>
      </c>
      <c r="U1696" t="s">
        <v>130</v>
      </c>
      <c r="V1696" t="s">
        <v>372</v>
      </c>
      <c r="W1696" s="18">
        <v>1.4417500309</v>
      </c>
      <c r="X1696" t="s">
        <v>498</v>
      </c>
      <c r="Y1696" t="s">
        <v>130</v>
      </c>
      <c r="Z1696" t="s">
        <v>499</v>
      </c>
      <c r="AA1696" s="18">
        <v>1.3921252983000001</v>
      </c>
      <c r="AB1696" t="s">
        <v>500</v>
      </c>
      <c r="AC1696" t="s">
        <v>128</v>
      </c>
      <c r="AD1696" t="s">
        <v>501</v>
      </c>
      <c r="AE1696" s="18">
        <v>5.6713582300000003E-2</v>
      </c>
      <c r="AF1696" t="s">
        <v>9493</v>
      </c>
      <c r="AG1696" t="s">
        <v>143</v>
      </c>
      <c r="AH1696" t="s">
        <v>9494</v>
      </c>
      <c r="AI1696" s="18">
        <v>0.2119465327</v>
      </c>
      <c r="AJ1696" t="s">
        <v>795</v>
      </c>
      <c r="AK1696" t="s">
        <v>134</v>
      </c>
      <c r="AL1696" t="s">
        <v>2943</v>
      </c>
      <c r="AM1696" t="s">
        <v>9493</v>
      </c>
      <c r="AN1696" t="s">
        <v>143</v>
      </c>
      <c r="AO1696" t="s">
        <v>9494</v>
      </c>
      <c r="AP1696" s="18">
        <v>5.6713582300000003E-2</v>
      </c>
      <c r="AQ1696" t="s">
        <v>123</v>
      </c>
      <c r="AR1696" t="b">
        <f>ISNUMBER(SEARCH('Consulta Por Puntos Baloto'!$E$5,B1696,1))</f>
        <v>0</v>
      </c>
      <c r="AS1696">
        <f t="shared" si="52"/>
        <v>31</v>
      </c>
      <c r="AT1696" t="str">
        <f t="shared" si="53"/>
        <v>Punto pago</v>
      </c>
    </row>
    <row r="1697" spans="1:46">
      <c r="A1697" t="s">
        <v>9495</v>
      </c>
      <c r="B1697" t="s">
        <v>9496</v>
      </c>
      <c r="C1697" s="18">
        <v>1.5152941757</v>
      </c>
      <c r="D1697" t="s">
        <v>1083</v>
      </c>
      <c r="E1697" t="s">
        <v>128</v>
      </c>
      <c r="F1697" t="s">
        <v>1084</v>
      </c>
      <c r="G1697" s="18">
        <v>0.77535840659999999</v>
      </c>
      <c r="H1697" t="s">
        <v>2669</v>
      </c>
      <c r="I1697" t="s">
        <v>130</v>
      </c>
      <c r="J1697" t="s">
        <v>2670</v>
      </c>
      <c r="K1697" s="18">
        <v>0.77384229010000005</v>
      </c>
      <c r="L1697" t="s">
        <v>2669</v>
      </c>
      <c r="M1697" t="s">
        <v>130</v>
      </c>
      <c r="N1697" t="s">
        <v>2670</v>
      </c>
      <c r="O1697" s="18">
        <v>1.1614237721</v>
      </c>
      <c r="P1697" t="s">
        <v>673</v>
      </c>
      <c r="Q1697" t="s">
        <v>134</v>
      </c>
      <c r="R1697" t="s">
        <v>674</v>
      </c>
      <c r="S1697" s="18">
        <v>3.3609632004000001</v>
      </c>
      <c r="T1697" t="s">
        <v>1086</v>
      </c>
      <c r="U1697" t="s">
        <v>130</v>
      </c>
      <c r="V1697" t="s">
        <v>1087</v>
      </c>
      <c r="W1697" s="18">
        <v>1.5152160191999999</v>
      </c>
      <c r="X1697" t="s">
        <v>2671</v>
      </c>
      <c r="Y1697" t="s">
        <v>130</v>
      </c>
      <c r="Z1697" t="s">
        <v>2672</v>
      </c>
      <c r="AA1697" s="18">
        <v>0.73982879889999997</v>
      </c>
      <c r="AB1697" s="19" t="s">
        <v>1102</v>
      </c>
      <c r="AC1697" t="s">
        <v>128</v>
      </c>
      <c r="AD1697" t="s">
        <v>1103</v>
      </c>
      <c r="AE1697" s="18">
        <v>0.42882218389999999</v>
      </c>
      <c r="AF1697" t="s">
        <v>2673</v>
      </c>
      <c r="AG1697" t="s">
        <v>143</v>
      </c>
      <c r="AH1697" t="s">
        <v>2674</v>
      </c>
      <c r="AI1697" s="18">
        <v>0.1695794078</v>
      </c>
      <c r="AJ1697" t="s">
        <v>2675</v>
      </c>
      <c r="AK1697" t="s">
        <v>134</v>
      </c>
      <c r="AL1697" t="s">
        <v>2676</v>
      </c>
      <c r="AM1697" t="s">
        <v>2675</v>
      </c>
      <c r="AN1697" t="s">
        <v>134</v>
      </c>
      <c r="AO1697" t="s">
        <v>2676</v>
      </c>
      <c r="AP1697" s="18">
        <v>0.1695794078</v>
      </c>
      <c r="AQ1697" t="s">
        <v>123</v>
      </c>
      <c r="AR1697" t="b">
        <f>ISNUMBER(SEARCH('Consulta Por Puntos Baloto'!$E$5,B1697,1))</f>
        <v>0</v>
      </c>
      <c r="AS1697">
        <f t="shared" si="52"/>
        <v>35</v>
      </c>
      <c r="AT1697" t="str">
        <f t="shared" si="53"/>
        <v>Punto red</v>
      </c>
    </row>
    <row r="1698" spans="1:46">
      <c r="A1698" t="s">
        <v>9497</v>
      </c>
      <c r="B1698" t="s">
        <v>9498</v>
      </c>
      <c r="C1698" s="18">
        <v>12.545606727699999</v>
      </c>
      <c r="D1698" t="s">
        <v>291</v>
      </c>
      <c r="E1698" t="s">
        <v>292</v>
      </c>
      <c r="F1698" t="s">
        <v>293</v>
      </c>
      <c r="G1698" s="18">
        <v>53.981440791700003</v>
      </c>
      <c r="H1698" t="s">
        <v>300</v>
      </c>
      <c r="I1698" t="s">
        <v>294</v>
      </c>
      <c r="J1698" t="s">
        <v>4489</v>
      </c>
      <c r="K1698" s="18">
        <v>55.217206487299997</v>
      </c>
      <c r="L1698" t="s">
        <v>64</v>
      </c>
      <c r="M1698" t="s">
        <v>2638</v>
      </c>
      <c r="N1698" t="s">
        <v>2639</v>
      </c>
      <c r="O1698" s="18">
        <v>86.005408668900003</v>
      </c>
      <c r="P1698" t="s">
        <v>2625</v>
      </c>
      <c r="Q1698" t="s">
        <v>134</v>
      </c>
      <c r="R1698" t="s">
        <v>2626</v>
      </c>
      <c r="S1698" s="18">
        <v>84.826241788000004</v>
      </c>
      <c r="T1698" t="s">
        <v>311</v>
      </c>
      <c r="U1698" t="s">
        <v>130</v>
      </c>
      <c r="V1698" t="s">
        <v>312</v>
      </c>
      <c r="W1698" s="18">
        <v>67.8615570961</v>
      </c>
      <c r="X1698" t="s">
        <v>64</v>
      </c>
      <c r="Y1698" t="s">
        <v>313</v>
      </c>
      <c r="Z1698" t="s">
        <v>314</v>
      </c>
      <c r="AA1698" s="18">
        <v>53.965380979199999</v>
      </c>
      <c r="AB1698" t="s">
        <v>300</v>
      </c>
      <c r="AC1698" t="s">
        <v>301</v>
      </c>
      <c r="AD1698" t="s">
        <v>302</v>
      </c>
      <c r="AE1698" s="18">
        <v>10.103580388799999</v>
      </c>
      <c r="AF1698" t="s">
        <v>9499</v>
      </c>
      <c r="AG1698" t="s">
        <v>9500</v>
      </c>
      <c r="AH1698" t="s">
        <v>9501</v>
      </c>
      <c r="AI1698" s="18">
        <v>3.8934675799999999E-2</v>
      </c>
      <c r="AJ1698" t="s">
        <v>9502</v>
      </c>
      <c r="AK1698" t="s">
        <v>9503</v>
      </c>
      <c r="AL1698" t="s">
        <v>9504</v>
      </c>
      <c r="AM1698" t="s">
        <v>9502</v>
      </c>
      <c r="AN1698" t="s">
        <v>9503</v>
      </c>
      <c r="AO1698" t="s">
        <v>9504</v>
      </c>
      <c r="AP1698" s="18">
        <v>3.8934675799999999E-2</v>
      </c>
      <c r="AQ1698" t="s">
        <v>123</v>
      </c>
      <c r="AR1698" t="b">
        <f>ISNUMBER(SEARCH('Consulta Por Puntos Baloto'!$E$5,B1698,1))</f>
        <v>0</v>
      </c>
      <c r="AS1698">
        <f t="shared" si="52"/>
        <v>35</v>
      </c>
      <c r="AT1698" t="str">
        <f t="shared" si="53"/>
        <v>Punto red</v>
      </c>
    </row>
    <row r="1699" spans="1:46">
      <c r="A1699" t="s">
        <v>9505</v>
      </c>
      <c r="B1699" t="s">
        <v>9506</v>
      </c>
      <c r="C1699" s="18">
        <v>12.1204490563</v>
      </c>
      <c r="D1699" t="s">
        <v>353</v>
      </c>
      <c r="E1699" t="s">
        <v>354</v>
      </c>
      <c r="F1699" t="s">
        <v>355</v>
      </c>
      <c r="G1699" s="18">
        <v>1.2595626973</v>
      </c>
      <c r="H1699" t="s">
        <v>64</v>
      </c>
      <c r="I1699" t="s">
        <v>86</v>
      </c>
      <c r="J1699" t="s">
        <v>413</v>
      </c>
      <c r="K1699" s="18">
        <v>1.2595626973</v>
      </c>
      <c r="L1699" t="s">
        <v>64</v>
      </c>
      <c r="M1699" t="s">
        <v>86</v>
      </c>
      <c r="N1699" t="s">
        <v>413</v>
      </c>
      <c r="O1699" s="18">
        <v>16.786777630300001</v>
      </c>
      <c r="P1699" t="s">
        <v>359</v>
      </c>
      <c r="Q1699" t="s">
        <v>83</v>
      </c>
      <c r="R1699" t="s">
        <v>360</v>
      </c>
      <c r="S1699" s="18">
        <v>18.421088337499999</v>
      </c>
      <c r="T1699" t="s">
        <v>85</v>
      </c>
      <c r="U1699" t="s">
        <v>86</v>
      </c>
      <c r="V1699" t="s">
        <v>87</v>
      </c>
      <c r="W1699" s="18">
        <v>15.1642906787</v>
      </c>
      <c r="X1699" t="s">
        <v>64</v>
      </c>
      <c r="Y1699" t="s">
        <v>86</v>
      </c>
      <c r="Z1699" t="s">
        <v>299</v>
      </c>
      <c r="AA1699" s="18">
        <v>15.1472360903</v>
      </c>
      <c r="AB1699" s="19" t="s">
        <v>361</v>
      </c>
      <c r="AC1699" t="s">
        <v>83</v>
      </c>
      <c r="AD1699" s="19" t="s">
        <v>362</v>
      </c>
      <c r="AE1699" s="18">
        <v>0.1659279236</v>
      </c>
      <c r="AF1699" t="s">
        <v>9507</v>
      </c>
      <c r="AG1699" t="s">
        <v>5067</v>
      </c>
      <c r="AH1699" t="s">
        <v>9508</v>
      </c>
      <c r="AI1699" s="18">
        <v>0.1233513683</v>
      </c>
      <c r="AJ1699" t="s">
        <v>9509</v>
      </c>
      <c r="AK1699" t="s">
        <v>5067</v>
      </c>
      <c r="AL1699" t="s">
        <v>9510</v>
      </c>
      <c r="AM1699" t="s">
        <v>9509</v>
      </c>
      <c r="AN1699" t="s">
        <v>5067</v>
      </c>
      <c r="AO1699" t="s">
        <v>9510</v>
      </c>
      <c r="AP1699" s="18">
        <v>0.1233513683</v>
      </c>
      <c r="AQ1699" t="s">
        <v>123</v>
      </c>
      <c r="AR1699" t="b">
        <f>ISNUMBER(SEARCH('Consulta Por Puntos Baloto'!$E$5,B1699,1))</f>
        <v>0</v>
      </c>
      <c r="AS1699">
        <f t="shared" si="52"/>
        <v>35</v>
      </c>
      <c r="AT1699" t="str">
        <f t="shared" si="53"/>
        <v>Punto red</v>
      </c>
    </row>
    <row r="1700" spans="1:46">
      <c r="A1700" t="s">
        <v>9511</v>
      </c>
      <c r="B1700" t="s">
        <v>9512</v>
      </c>
      <c r="C1700" s="18">
        <v>4.3271311971999999</v>
      </c>
      <c r="D1700" t="s">
        <v>584</v>
      </c>
      <c r="E1700" t="s">
        <v>128</v>
      </c>
      <c r="F1700" t="s">
        <v>585</v>
      </c>
      <c r="G1700" s="18">
        <v>1.8708828805</v>
      </c>
      <c r="H1700" t="s">
        <v>64</v>
      </c>
      <c r="I1700" t="s">
        <v>130</v>
      </c>
      <c r="J1700" t="s">
        <v>619</v>
      </c>
      <c r="K1700" s="18">
        <v>2.3532366935</v>
      </c>
      <c r="L1700" t="s">
        <v>64</v>
      </c>
      <c r="M1700" t="s">
        <v>130</v>
      </c>
      <c r="N1700" t="s">
        <v>629</v>
      </c>
      <c r="O1700" s="18">
        <v>3.3137759385000001</v>
      </c>
      <c r="P1700" t="s">
        <v>173</v>
      </c>
      <c r="Q1700" t="s">
        <v>134</v>
      </c>
      <c r="R1700" t="s">
        <v>174</v>
      </c>
      <c r="S1700" s="18">
        <v>3.3073805753999999</v>
      </c>
      <c r="T1700" t="s">
        <v>64</v>
      </c>
      <c r="U1700" t="s">
        <v>130</v>
      </c>
      <c r="V1700" t="s">
        <v>171</v>
      </c>
      <c r="W1700" s="18">
        <v>2.7873679375</v>
      </c>
      <c r="X1700" t="s">
        <v>620</v>
      </c>
      <c r="Y1700" t="s">
        <v>130</v>
      </c>
      <c r="Z1700" t="s">
        <v>621</v>
      </c>
      <c r="AA1700" s="18">
        <v>3.3532991353999999</v>
      </c>
      <c r="AB1700" t="s">
        <v>176</v>
      </c>
      <c r="AC1700" t="s">
        <v>128</v>
      </c>
      <c r="AD1700" t="s">
        <v>177</v>
      </c>
      <c r="AE1700" s="18">
        <v>0.24998947060000001</v>
      </c>
      <c r="AF1700" t="s">
        <v>3270</v>
      </c>
      <c r="AG1700" t="s">
        <v>143</v>
      </c>
      <c r="AH1700" t="s">
        <v>3271</v>
      </c>
      <c r="AI1700" s="18">
        <v>1.5244380300000001E-2</v>
      </c>
      <c r="AJ1700" t="s">
        <v>9513</v>
      </c>
      <c r="AK1700" t="s">
        <v>134</v>
      </c>
      <c r="AL1700" t="s">
        <v>9514</v>
      </c>
      <c r="AM1700" t="s">
        <v>9513</v>
      </c>
      <c r="AN1700" t="s">
        <v>134</v>
      </c>
      <c r="AO1700" t="s">
        <v>9514</v>
      </c>
      <c r="AP1700" s="18">
        <v>1.5244380300000001E-2</v>
      </c>
      <c r="AQ1700" t="s">
        <v>123</v>
      </c>
      <c r="AR1700" t="b">
        <f>ISNUMBER(SEARCH('Consulta Por Puntos Baloto'!$E$5,B1700,1))</f>
        <v>0</v>
      </c>
      <c r="AS1700">
        <f t="shared" si="52"/>
        <v>35</v>
      </c>
      <c r="AT1700" t="str">
        <f t="shared" si="53"/>
        <v>Punto red</v>
      </c>
    </row>
    <row r="1701" spans="1:46">
      <c r="A1701" t="s">
        <v>9515</v>
      </c>
      <c r="B1701" t="s">
        <v>9516</v>
      </c>
      <c r="C1701" s="18">
        <v>2.6169719649999998</v>
      </c>
      <c r="D1701" t="s">
        <v>4084</v>
      </c>
      <c r="E1701" t="s">
        <v>4053</v>
      </c>
      <c r="F1701" t="s">
        <v>4085</v>
      </c>
      <c r="G1701" s="18">
        <v>3.5600646689</v>
      </c>
      <c r="H1701" t="s">
        <v>64</v>
      </c>
      <c r="I1701" t="s">
        <v>4055</v>
      </c>
      <c r="J1701" t="s">
        <v>4056</v>
      </c>
      <c r="K1701" s="18">
        <v>6.7221139049999996</v>
      </c>
      <c r="L1701" t="s">
        <v>64</v>
      </c>
      <c r="M1701" t="s">
        <v>223</v>
      </c>
      <c r="N1701" t="s">
        <v>4070</v>
      </c>
      <c r="O1701" s="18">
        <v>0.69896367609999999</v>
      </c>
      <c r="P1701" t="s">
        <v>4052</v>
      </c>
      <c r="Q1701" t="s">
        <v>4053</v>
      </c>
      <c r="R1701" t="s">
        <v>4054</v>
      </c>
      <c r="S1701" s="18">
        <v>15.3103571528</v>
      </c>
      <c r="T1701" t="s">
        <v>227</v>
      </c>
      <c r="U1701" t="s">
        <v>228</v>
      </c>
      <c r="V1701" t="s">
        <v>229</v>
      </c>
      <c r="W1701" s="18">
        <v>3.5745717084000002</v>
      </c>
      <c r="X1701" t="s">
        <v>64</v>
      </c>
      <c r="Y1701" t="s">
        <v>4055</v>
      </c>
      <c r="Z1701" t="s">
        <v>4056</v>
      </c>
      <c r="AA1701" s="18">
        <v>5.7674662232999996</v>
      </c>
      <c r="AB1701" t="s">
        <v>4088</v>
      </c>
      <c r="AC1701" t="s">
        <v>220</v>
      </c>
      <c r="AD1701" t="s">
        <v>4089</v>
      </c>
      <c r="AE1701" s="18">
        <v>0.13974021680000001</v>
      </c>
      <c r="AF1701" t="s">
        <v>9237</v>
      </c>
      <c r="AG1701" t="s">
        <v>4053</v>
      </c>
      <c r="AH1701" t="s">
        <v>9238</v>
      </c>
      <c r="AI1701" s="18">
        <v>0.68670729689999999</v>
      </c>
      <c r="AJ1701" t="s">
        <v>349</v>
      </c>
      <c r="AK1701" t="s">
        <v>4053</v>
      </c>
      <c r="AL1701" t="s">
        <v>8196</v>
      </c>
      <c r="AM1701" t="s">
        <v>9237</v>
      </c>
      <c r="AN1701" t="s">
        <v>4053</v>
      </c>
      <c r="AO1701" t="s">
        <v>9238</v>
      </c>
      <c r="AP1701" s="18">
        <v>0.13974021680000001</v>
      </c>
      <c r="AQ1701" t="s">
        <v>123</v>
      </c>
      <c r="AR1701" t="b">
        <f>ISNUMBER(SEARCH('Consulta Por Puntos Baloto'!$E$5,B1701,1))</f>
        <v>0</v>
      </c>
      <c r="AS1701">
        <f t="shared" si="52"/>
        <v>31</v>
      </c>
      <c r="AT1701" t="str">
        <f t="shared" si="53"/>
        <v>Punto pago</v>
      </c>
    </row>
    <row r="1702" spans="1:46">
      <c r="A1702" t="s">
        <v>9517</v>
      </c>
      <c r="B1702" t="s">
        <v>9518</v>
      </c>
      <c r="C1702" s="18">
        <v>3.3584597586</v>
      </c>
      <c r="D1702" t="s">
        <v>4084</v>
      </c>
      <c r="E1702" t="s">
        <v>4053</v>
      </c>
      <c r="F1702" t="s">
        <v>4085</v>
      </c>
      <c r="G1702" s="18">
        <v>4.4419861083000001</v>
      </c>
      <c r="H1702" t="s">
        <v>64</v>
      </c>
      <c r="I1702" t="s">
        <v>4055</v>
      </c>
      <c r="J1702" t="s">
        <v>4056</v>
      </c>
      <c r="K1702" s="18">
        <v>5.9496873889000002</v>
      </c>
      <c r="L1702" t="s">
        <v>64</v>
      </c>
      <c r="M1702" t="s">
        <v>223</v>
      </c>
      <c r="N1702" t="s">
        <v>4070</v>
      </c>
      <c r="O1702" s="18">
        <v>1.5950543070000001</v>
      </c>
      <c r="P1702" t="s">
        <v>4052</v>
      </c>
      <c r="Q1702" t="s">
        <v>4053</v>
      </c>
      <c r="R1702" t="s">
        <v>4054</v>
      </c>
      <c r="S1702" s="18">
        <v>14.598774283899999</v>
      </c>
      <c r="T1702" t="s">
        <v>227</v>
      </c>
      <c r="U1702" t="s">
        <v>228</v>
      </c>
      <c r="V1702" t="s">
        <v>229</v>
      </c>
      <c r="W1702" s="18">
        <v>4.4580759716999996</v>
      </c>
      <c r="X1702" t="s">
        <v>64</v>
      </c>
      <c r="Y1702" t="s">
        <v>4055</v>
      </c>
      <c r="Z1702" t="s">
        <v>4056</v>
      </c>
      <c r="AA1702" s="18">
        <v>5.2801439871999998</v>
      </c>
      <c r="AB1702" t="s">
        <v>4088</v>
      </c>
      <c r="AC1702" t="s">
        <v>220</v>
      </c>
      <c r="AD1702" t="s">
        <v>4089</v>
      </c>
      <c r="AE1702" s="18">
        <v>0.1176094905</v>
      </c>
      <c r="AF1702" t="s">
        <v>7991</v>
      </c>
      <c r="AG1702" t="s">
        <v>220</v>
      </c>
      <c r="AH1702" t="s">
        <v>7992</v>
      </c>
      <c r="AI1702" s="18">
        <v>0.199728922</v>
      </c>
      <c r="AJ1702" t="s">
        <v>7993</v>
      </c>
      <c r="AK1702" t="s">
        <v>220</v>
      </c>
      <c r="AL1702" t="s">
        <v>7994</v>
      </c>
      <c r="AM1702" t="s">
        <v>7991</v>
      </c>
      <c r="AN1702" t="s">
        <v>220</v>
      </c>
      <c r="AO1702" t="s">
        <v>7992</v>
      </c>
      <c r="AP1702" s="18">
        <v>0.1176094905</v>
      </c>
      <c r="AQ1702" t="s">
        <v>123</v>
      </c>
      <c r="AR1702" t="b">
        <f>ISNUMBER(SEARCH('Consulta Por Puntos Baloto'!$E$5,B1702,1))</f>
        <v>0</v>
      </c>
      <c r="AS1702">
        <f t="shared" si="52"/>
        <v>31</v>
      </c>
      <c r="AT1702" t="str">
        <f t="shared" si="53"/>
        <v>Punto pago</v>
      </c>
    </row>
    <row r="1703" spans="1:46">
      <c r="A1703" t="s">
        <v>9519</v>
      </c>
      <c r="B1703" t="s">
        <v>9520</v>
      </c>
      <c r="C1703" s="18">
        <v>1.4631523899000001</v>
      </c>
      <c r="D1703" t="s">
        <v>8555</v>
      </c>
      <c r="E1703" t="s">
        <v>4437</v>
      </c>
      <c r="F1703" t="s">
        <v>8556</v>
      </c>
      <c r="G1703" s="18">
        <v>1.6625301276</v>
      </c>
      <c r="H1703" t="s">
        <v>64</v>
      </c>
      <c r="I1703" t="s">
        <v>4434</v>
      </c>
      <c r="J1703" t="s">
        <v>4435</v>
      </c>
      <c r="K1703" s="18">
        <v>1.6465306729</v>
      </c>
      <c r="L1703" t="s">
        <v>64</v>
      </c>
      <c r="M1703" t="s">
        <v>4434</v>
      </c>
      <c r="N1703" t="s">
        <v>4435</v>
      </c>
      <c r="O1703" s="18">
        <v>2.2102333780999999</v>
      </c>
      <c r="P1703" t="s">
        <v>4100</v>
      </c>
      <c r="Q1703" t="s">
        <v>4101</v>
      </c>
      <c r="R1703" t="s">
        <v>4102</v>
      </c>
      <c r="S1703" s="18">
        <v>4.3840207519999996</v>
      </c>
      <c r="T1703" t="s">
        <v>227</v>
      </c>
      <c r="U1703" t="s">
        <v>228</v>
      </c>
      <c r="V1703" t="s">
        <v>229</v>
      </c>
      <c r="W1703" s="18">
        <v>5.1241868864000004</v>
      </c>
      <c r="X1703" t="s">
        <v>64</v>
      </c>
      <c r="Y1703" t="s">
        <v>5603</v>
      </c>
      <c r="Z1703" t="s">
        <v>5604</v>
      </c>
      <c r="AA1703" s="18">
        <v>2.420703</v>
      </c>
      <c r="AB1703" t="s">
        <v>4436</v>
      </c>
      <c r="AC1703" t="s">
        <v>4437</v>
      </c>
      <c r="AD1703" t="s">
        <v>4438</v>
      </c>
      <c r="AE1703" s="18">
        <v>1.3937007558000001</v>
      </c>
      <c r="AF1703" t="s">
        <v>9521</v>
      </c>
      <c r="AG1703" t="s">
        <v>8558</v>
      </c>
      <c r="AH1703" t="s">
        <v>9522</v>
      </c>
      <c r="AI1703" s="18">
        <v>1.4532456021</v>
      </c>
      <c r="AJ1703" t="s">
        <v>8560</v>
      </c>
      <c r="AK1703" t="s">
        <v>4101</v>
      </c>
      <c r="AL1703" t="s">
        <v>8561</v>
      </c>
      <c r="AM1703" t="s">
        <v>9521</v>
      </c>
      <c r="AN1703" t="s">
        <v>8558</v>
      </c>
      <c r="AO1703" t="s">
        <v>9522</v>
      </c>
      <c r="AP1703" s="18">
        <v>1.3937007558000001</v>
      </c>
      <c r="AQ1703" t="s">
        <v>123</v>
      </c>
      <c r="AR1703" t="b">
        <f>ISNUMBER(SEARCH('Consulta Por Puntos Baloto'!$E$5,B1703,1))</f>
        <v>0</v>
      </c>
      <c r="AS1703">
        <f t="shared" si="52"/>
        <v>31</v>
      </c>
      <c r="AT1703" t="str">
        <f t="shared" si="53"/>
        <v>Punto pago</v>
      </c>
    </row>
    <row r="1704" spans="1:46">
      <c r="A1704" t="s">
        <v>9523</v>
      </c>
      <c r="B1704" t="s">
        <v>9524</v>
      </c>
      <c r="C1704" s="18">
        <v>1.9413518791</v>
      </c>
      <c r="D1704" t="s">
        <v>463</v>
      </c>
      <c r="E1704" t="s">
        <v>128</v>
      </c>
      <c r="F1704" t="s">
        <v>464</v>
      </c>
      <c r="G1704" s="18">
        <v>0.4103105004</v>
      </c>
      <c r="H1704" t="s">
        <v>64</v>
      </c>
      <c r="I1704" t="s">
        <v>130</v>
      </c>
      <c r="J1704" t="s">
        <v>1149</v>
      </c>
      <c r="K1704" s="18">
        <v>1.9808275257000001</v>
      </c>
      <c r="L1704" t="s">
        <v>64</v>
      </c>
      <c r="M1704" t="s">
        <v>130</v>
      </c>
      <c r="N1704" t="s">
        <v>714</v>
      </c>
      <c r="O1704" s="18">
        <v>2.0731740479999998</v>
      </c>
      <c r="P1704" t="s">
        <v>588</v>
      </c>
      <c r="Q1704" t="s">
        <v>134</v>
      </c>
      <c r="R1704" t="s">
        <v>589</v>
      </c>
      <c r="S1704" s="18">
        <v>2.1086372803</v>
      </c>
      <c r="T1704" t="s">
        <v>469</v>
      </c>
      <c r="U1704" t="s">
        <v>130</v>
      </c>
      <c r="V1704" t="s">
        <v>470</v>
      </c>
      <c r="W1704" s="18">
        <v>1.5674359269</v>
      </c>
      <c r="X1704" t="s">
        <v>64</v>
      </c>
      <c r="Y1704" t="s">
        <v>130</v>
      </c>
      <c r="Z1704" t="s">
        <v>690</v>
      </c>
      <c r="AA1704" s="18">
        <v>1.8919521885999999</v>
      </c>
      <c r="AB1704" s="19" t="s">
        <v>1195</v>
      </c>
      <c r="AC1704" t="s">
        <v>128</v>
      </c>
      <c r="AD1704" t="s">
        <v>1196</v>
      </c>
      <c r="AE1704" s="18">
        <v>0.26959881079999998</v>
      </c>
      <c r="AF1704" t="s">
        <v>1710</v>
      </c>
      <c r="AG1704" t="s">
        <v>143</v>
      </c>
      <c r="AH1704" t="s">
        <v>1711</v>
      </c>
      <c r="AI1704" s="18">
        <v>0.26959881079999998</v>
      </c>
      <c r="AJ1704" t="s">
        <v>9525</v>
      </c>
      <c r="AK1704" t="s">
        <v>134</v>
      </c>
      <c r="AL1704" t="s">
        <v>9526</v>
      </c>
      <c r="AM1704" t="s">
        <v>1710</v>
      </c>
      <c r="AN1704" t="s">
        <v>143</v>
      </c>
      <c r="AO1704" t="s">
        <v>1711</v>
      </c>
      <c r="AP1704" s="18">
        <v>0.26959881079999998</v>
      </c>
      <c r="AQ1704" t="s">
        <v>123</v>
      </c>
      <c r="AR1704" t="b">
        <f>ISNUMBER(SEARCH('Consulta Por Puntos Baloto'!$E$5,B1704,1))</f>
        <v>0</v>
      </c>
      <c r="AS1704">
        <f t="shared" si="52"/>
        <v>31</v>
      </c>
      <c r="AT1704" t="str">
        <f t="shared" si="53"/>
        <v>Punto pago</v>
      </c>
    </row>
    <row r="1705" spans="1:46">
      <c r="A1705" t="s">
        <v>9527</v>
      </c>
      <c r="B1705" t="s">
        <v>9528</v>
      </c>
      <c r="C1705" s="18">
        <v>1.82168946</v>
      </c>
      <c r="D1705" t="s">
        <v>1689</v>
      </c>
      <c r="E1705" t="s">
        <v>1690</v>
      </c>
      <c r="F1705" t="s">
        <v>1691</v>
      </c>
      <c r="G1705" s="18">
        <v>0.48246282410000002</v>
      </c>
      <c r="H1705" t="s">
        <v>64</v>
      </c>
      <c r="I1705" t="s">
        <v>114</v>
      </c>
      <c r="J1705" t="s">
        <v>1693</v>
      </c>
      <c r="K1705" s="18">
        <v>70.304363567099998</v>
      </c>
      <c r="L1705" t="s">
        <v>64</v>
      </c>
      <c r="M1705" t="s">
        <v>130</v>
      </c>
      <c r="N1705" t="s">
        <v>132</v>
      </c>
      <c r="O1705" s="18">
        <v>70.173054357500007</v>
      </c>
      <c r="P1705" t="s">
        <v>133</v>
      </c>
      <c r="Q1705" t="s">
        <v>134</v>
      </c>
      <c r="R1705" t="s">
        <v>135</v>
      </c>
      <c r="S1705" s="18">
        <v>71.100949030400002</v>
      </c>
      <c r="T1705" t="s">
        <v>136</v>
      </c>
      <c r="U1705" t="s">
        <v>130</v>
      </c>
      <c r="V1705" t="s">
        <v>137</v>
      </c>
      <c r="W1705" s="18">
        <v>0.48249759939999998</v>
      </c>
      <c r="X1705" t="s">
        <v>64</v>
      </c>
      <c r="Y1705" t="s">
        <v>114</v>
      </c>
      <c r="Z1705" t="s">
        <v>1693</v>
      </c>
      <c r="AA1705" s="18">
        <v>0.92695776959999998</v>
      </c>
      <c r="AB1705" s="19" t="s">
        <v>3348</v>
      </c>
      <c r="AC1705" t="s">
        <v>1690</v>
      </c>
      <c r="AD1705" s="19" t="s">
        <v>5358</v>
      </c>
      <c r="AE1705" s="18">
        <v>0.44143265520000002</v>
      </c>
      <c r="AF1705" t="s">
        <v>8136</v>
      </c>
      <c r="AG1705" t="s">
        <v>1690</v>
      </c>
      <c r="AH1705" t="s">
        <v>8137</v>
      </c>
      <c r="AI1705" s="18">
        <v>0.182095918</v>
      </c>
      <c r="AJ1705" t="s">
        <v>9529</v>
      </c>
      <c r="AK1705" t="s">
        <v>1690</v>
      </c>
      <c r="AL1705" t="s">
        <v>9530</v>
      </c>
      <c r="AM1705" t="s">
        <v>9529</v>
      </c>
      <c r="AN1705" t="s">
        <v>1690</v>
      </c>
      <c r="AO1705" t="s">
        <v>9530</v>
      </c>
      <c r="AP1705" s="18">
        <v>0.182095918</v>
      </c>
      <c r="AQ1705" t="s">
        <v>123</v>
      </c>
      <c r="AR1705" t="b">
        <f>ISNUMBER(SEARCH('Consulta Por Puntos Baloto'!$E$5,B1705,1))</f>
        <v>0</v>
      </c>
      <c r="AS1705">
        <f t="shared" si="52"/>
        <v>35</v>
      </c>
      <c r="AT1705" t="str">
        <f t="shared" si="53"/>
        <v>Punto red</v>
      </c>
    </row>
    <row r="1706" spans="1:46">
      <c r="A1706" t="s">
        <v>9531</v>
      </c>
      <c r="B1706" t="s">
        <v>9532</v>
      </c>
      <c r="C1706" s="18">
        <v>3.2988968649000001</v>
      </c>
      <c r="D1706" t="s">
        <v>1689</v>
      </c>
      <c r="E1706" t="s">
        <v>1690</v>
      </c>
      <c r="F1706" t="s">
        <v>1691</v>
      </c>
      <c r="G1706" s="18">
        <v>1.4893961658999999</v>
      </c>
      <c r="H1706" t="s">
        <v>64</v>
      </c>
      <c r="I1706" t="s">
        <v>114</v>
      </c>
      <c r="J1706" t="s">
        <v>3347</v>
      </c>
      <c r="K1706" s="18">
        <v>71.718058976199998</v>
      </c>
      <c r="L1706" t="s">
        <v>64</v>
      </c>
      <c r="M1706" t="s">
        <v>130</v>
      </c>
      <c r="N1706" t="s">
        <v>132</v>
      </c>
      <c r="O1706" s="18">
        <v>71.550549980100001</v>
      </c>
      <c r="P1706" t="s">
        <v>133</v>
      </c>
      <c r="Q1706" t="s">
        <v>134</v>
      </c>
      <c r="R1706" t="s">
        <v>135</v>
      </c>
      <c r="S1706" s="18">
        <v>72.527372309300006</v>
      </c>
      <c r="T1706" t="s">
        <v>136</v>
      </c>
      <c r="U1706" t="s">
        <v>130</v>
      </c>
      <c r="V1706" t="s">
        <v>137</v>
      </c>
      <c r="W1706" s="18">
        <v>1.0956918573000001</v>
      </c>
      <c r="X1706" t="s">
        <v>3348</v>
      </c>
      <c r="Y1706" t="s">
        <v>114</v>
      </c>
      <c r="Z1706" t="s">
        <v>3349</v>
      </c>
      <c r="AA1706" s="18">
        <v>1.0997369788</v>
      </c>
      <c r="AB1706" s="19" t="s">
        <v>3348</v>
      </c>
      <c r="AC1706" t="s">
        <v>1690</v>
      </c>
      <c r="AD1706" s="19" t="s">
        <v>5358</v>
      </c>
      <c r="AE1706" s="18">
        <v>0.14940075920000001</v>
      </c>
      <c r="AF1706" t="s">
        <v>9533</v>
      </c>
      <c r="AG1706" t="s">
        <v>1690</v>
      </c>
      <c r="AH1706" t="s">
        <v>9534</v>
      </c>
      <c r="AI1706" s="18">
        <v>0.12874664029999999</v>
      </c>
      <c r="AJ1706" t="s">
        <v>9535</v>
      </c>
      <c r="AK1706" t="s">
        <v>1690</v>
      </c>
      <c r="AL1706" t="s">
        <v>9536</v>
      </c>
      <c r="AM1706" t="s">
        <v>9535</v>
      </c>
      <c r="AN1706" t="s">
        <v>1690</v>
      </c>
      <c r="AO1706" t="s">
        <v>9536</v>
      </c>
      <c r="AP1706" s="18">
        <v>0.12874664029999999</v>
      </c>
      <c r="AQ1706" t="s">
        <v>123</v>
      </c>
      <c r="AR1706" t="b">
        <f>ISNUMBER(SEARCH('Consulta Por Puntos Baloto'!$E$5,B1706,1))</f>
        <v>0</v>
      </c>
      <c r="AS1706">
        <f t="shared" si="52"/>
        <v>35</v>
      </c>
      <c r="AT1706" t="str">
        <f t="shared" si="53"/>
        <v>Punto red</v>
      </c>
    </row>
    <row r="1707" spans="1:46">
      <c r="A1707" t="s">
        <v>9537</v>
      </c>
      <c r="B1707" t="s">
        <v>9538</v>
      </c>
      <c r="C1707" s="18">
        <v>3.3782451896999999</v>
      </c>
      <c r="D1707" t="s">
        <v>1689</v>
      </c>
      <c r="E1707" t="s">
        <v>1690</v>
      </c>
      <c r="F1707" t="s">
        <v>1691</v>
      </c>
      <c r="G1707" s="18">
        <v>1.1517829097000001</v>
      </c>
      <c r="H1707" t="s">
        <v>64</v>
      </c>
      <c r="I1707" t="s">
        <v>114</v>
      </c>
      <c r="J1707" t="s">
        <v>3347</v>
      </c>
      <c r="K1707" s="18">
        <v>71.986578840999996</v>
      </c>
      <c r="L1707" t="s">
        <v>64</v>
      </c>
      <c r="M1707" t="s">
        <v>130</v>
      </c>
      <c r="N1707" t="s">
        <v>132</v>
      </c>
      <c r="O1707" s="18">
        <v>71.833889946100001</v>
      </c>
      <c r="P1707" t="s">
        <v>133</v>
      </c>
      <c r="Q1707" t="s">
        <v>134</v>
      </c>
      <c r="R1707" t="s">
        <v>135</v>
      </c>
      <c r="S1707" s="18">
        <v>72.790000257599999</v>
      </c>
      <c r="T1707" t="s">
        <v>136</v>
      </c>
      <c r="U1707" t="s">
        <v>130</v>
      </c>
      <c r="V1707" t="s">
        <v>137</v>
      </c>
      <c r="W1707" s="18">
        <v>1.0590760472</v>
      </c>
      <c r="X1707" t="s">
        <v>3348</v>
      </c>
      <c r="Y1707" t="s">
        <v>114</v>
      </c>
      <c r="Z1707" t="s">
        <v>3349</v>
      </c>
      <c r="AA1707" s="18">
        <v>1.062057926</v>
      </c>
      <c r="AB1707" s="19" t="s">
        <v>3348</v>
      </c>
      <c r="AC1707" t="s">
        <v>1690</v>
      </c>
      <c r="AD1707" s="19" t="s">
        <v>5358</v>
      </c>
      <c r="AE1707" s="18">
        <v>0.34996331619999999</v>
      </c>
      <c r="AF1707" t="s">
        <v>9533</v>
      </c>
      <c r="AG1707" t="s">
        <v>1690</v>
      </c>
      <c r="AH1707" t="s">
        <v>9534</v>
      </c>
      <c r="AI1707" s="18">
        <v>0.35739165820000002</v>
      </c>
      <c r="AJ1707" t="s">
        <v>9535</v>
      </c>
      <c r="AK1707" t="s">
        <v>1690</v>
      </c>
      <c r="AL1707" t="s">
        <v>9536</v>
      </c>
      <c r="AM1707" t="s">
        <v>9533</v>
      </c>
      <c r="AN1707" t="s">
        <v>1690</v>
      </c>
      <c r="AO1707" t="s">
        <v>9534</v>
      </c>
      <c r="AP1707" s="18">
        <v>0.34996331619999999</v>
      </c>
      <c r="AQ1707" t="s">
        <v>123</v>
      </c>
      <c r="AR1707" t="b">
        <f>ISNUMBER(SEARCH('Consulta Por Puntos Baloto'!$E$5,B1707,1))</f>
        <v>0</v>
      </c>
      <c r="AS1707">
        <f t="shared" si="52"/>
        <v>31</v>
      </c>
      <c r="AT1707" t="str">
        <f t="shared" si="53"/>
        <v>Punto pago</v>
      </c>
    </row>
    <row r="1708" spans="1:46">
      <c r="A1708" t="s">
        <v>9539</v>
      </c>
      <c r="B1708" t="s">
        <v>9540</v>
      </c>
      <c r="C1708" s="18">
        <v>1.4162205861999999</v>
      </c>
      <c r="D1708" t="s">
        <v>1448</v>
      </c>
      <c r="E1708" t="s">
        <v>1449</v>
      </c>
      <c r="F1708" t="s">
        <v>1450</v>
      </c>
      <c r="G1708" s="18">
        <v>1.4505106454000001</v>
      </c>
      <c r="H1708" t="s">
        <v>64</v>
      </c>
      <c r="I1708" t="s">
        <v>1451</v>
      </c>
      <c r="J1708" t="s">
        <v>1456</v>
      </c>
      <c r="K1708" s="18">
        <v>20.271103757300001</v>
      </c>
      <c r="L1708" t="s">
        <v>64</v>
      </c>
      <c r="M1708" t="s">
        <v>471</v>
      </c>
      <c r="N1708" t="s">
        <v>1453</v>
      </c>
      <c r="O1708" s="18">
        <v>1.4505106471</v>
      </c>
      <c r="P1708" t="s">
        <v>1454</v>
      </c>
      <c r="Q1708" t="s">
        <v>1449</v>
      </c>
      <c r="R1708" t="s">
        <v>1455</v>
      </c>
      <c r="S1708" s="18">
        <v>30.386251694399999</v>
      </c>
      <c r="T1708" t="s">
        <v>469</v>
      </c>
      <c r="U1708" t="s">
        <v>130</v>
      </c>
      <c r="V1708" t="s">
        <v>470</v>
      </c>
      <c r="W1708" s="18">
        <v>1.5132087622999999</v>
      </c>
      <c r="X1708" t="s">
        <v>64</v>
      </c>
      <c r="Y1708" t="s">
        <v>1451</v>
      </c>
      <c r="Z1708" t="s">
        <v>1456</v>
      </c>
      <c r="AA1708" s="18">
        <v>29.126298881299999</v>
      </c>
      <c r="AB1708" s="19" t="s">
        <v>473</v>
      </c>
      <c r="AC1708" t="s">
        <v>128</v>
      </c>
      <c r="AD1708" t="s">
        <v>474</v>
      </c>
      <c r="AE1708" s="18">
        <v>1.2769532443</v>
      </c>
      <c r="AF1708" t="s">
        <v>1531</v>
      </c>
      <c r="AG1708" t="s">
        <v>1474</v>
      </c>
      <c r="AH1708" t="s">
        <v>1532</v>
      </c>
      <c r="AI1708" s="18">
        <v>8.8648396000000004E-2</v>
      </c>
      <c r="AJ1708" t="s">
        <v>9541</v>
      </c>
      <c r="AK1708" t="s">
        <v>1449</v>
      </c>
      <c r="AL1708" t="s">
        <v>9542</v>
      </c>
      <c r="AM1708" t="s">
        <v>9541</v>
      </c>
      <c r="AN1708" t="s">
        <v>1449</v>
      </c>
      <c r="AO1708" t="s">
        <v>9542</v>
      </c>
      <c r="AP1708" s="18">
        <v>8.8648396000000004E-2</v>
      </c>
      <c r="AQ1708" t="s">
        <v>123</v>
      </c>
      <c r="AR1708" t="b">
        <f>ISNUMBER(SEARCH('Consulta Por Puntos Baloto'!$E$5,B1708,1))</f>
        <v>0</v>
      </c>
      <c r="AS1708">
        <f t="shared" si="52"/>
        <v>35</v>
      </c>
      <c r="AT1708" t="str">
        <f t="shared" si="53"/>
        <v>Punto red</v>
      </c>
    </row>
    <row r="1709" spans="1:46">
      <c r="A1709" t="s">
        <v>9543</v>
      </c>
      <c r="B1709" t="s">
        <v>9544</v>
      </c>
      <c r="C1709" s="18">
        <v>6.5545302501</v>
      </c>
      <c r="D1709" t="s">
        <v>508</v>
      </c>
      <c r="E1709" t="s">
        <v>509</v>
      </c>
      <c r="F1709" t="s">
        <v>510</v>
      </c>
      <c r="G1709" s="18">
        <v>0.4920906988</v>
      </c>
      <c r="H1709" t="s">
        <v>64</v>
      </c>
      <c r="I1709" t="s">
        <v>130</v>
      </c>
      <c r="J1709" t="s">
        <v>511</v>
      </c>
      <c r="K1709" s="18">
        <v>2.8882586269999999</v>
      </c>
      <c r="L1709" t="s">
        <v>64</v>
      </c>
      <c r="M1709" t="s">
        <v>130</v>
      </c>
      <c r="N1709" t="s">
        <v>512</v>
      </c>
      <c r="O1709" s="18">
        <v>4.9288114706000004</v>
      </c>
      <c r="P1709" t="s">
        <v>513</v>
      </c>
      <c r="Q1709" t="s">
        <v>509</v>
      </c>
      <c r="R1709" t="s">
        <v>514</v>
      </c>
      <c r="S1709" s="18">
        <v>4.0260302280999998</v>
      </c>
      <c r="T1709" t="s">
        <v>515</v>
      </c>
      <c r="U1709" t="s">
        <v>130</v>
      </c>
      <c r="V1709" t="s">
        <v>516</v>
      </c>
      <c r="W1709" s="18">
        <v>0.52524386479999996</v>
      </c>
      <c r="X1709" t="s">
        <v>64</v>
      </c>
      <c r="Y1709" t="s">
        <v>130</v>
      </c>
      <c r="Z1709" t="s">
        <v>517</v>
      </c>
      <c r="AA1709" s="18">
        <v>4.0260302280999998</v>
      </c>
      <c r="AB1709" t="s">
        <v>518</v>
      </c>
      <c r="AC1709" t="s">
        <v>128</v>
      </c>
      <c r="AD1709" t="s">
        <v>519</v>
      </c>
      <c r="AE1709" s="18">
        <v>0.22795941019999999</v>
      </c>
      <c r="AF1709" t="s">
        <v>1351</v>
      </c>
      <c r="AG1709" t="s">
        <v>143</v>
      </c>
      <c r="AH1709" t="s">
        <v>1352</v>
      </c>
      <c r="AI1709" s="18">
        <v>0.26889628700000001</v>
      </c>
      <c r="AJ1709" t="s">
        <v>1353</v>
      </c>
      <c r="AK1709" t="s">
        <v>134</v>
      </c>
      <c r="AL1709" t="s">
        <v>1354</v>
      </c>
      <c r="AM1709" t="s">
        <v>1351</v>
      </c>
      <c r="AN1709" t="s">
        <v>143</v>
      </c>
      <c r="AO1709" t="s">
        <v>1352</v>
      </c>
      <c r="AP1709" s="18">
        <v>0.22795941019999999</v>
      </c>
      <c r="AQ1709" t="s">
        <v>123</v>
      </c>
      <c r="AR1709" t="b">
        <f>ISNUMBER(SEARCH('Consulta Por Puntos Baloto'!$E$5,B1709,1))</f>
        <v>0</v>
      </c>
      <c r="AS1709">
        <f t="shared" si="52"/>
        <v>31</v>
      </c>
      <c r="AT1709" t="str">
        <f t="shared" si="53"/>
        <v>Punto pago</v>
      </c>
    </row>
    <row r="1710" spans="1:46">
      <c r="A1710" t="s">
        <v>9545</v>
      </c>
      <c r="B1710" t="s">
        <v>9546</v>
      </c>
      <c r="C1710" s="18">
        <v>0.71428851240000002</v>
      </c>
      <c r="D1710" t="s">
        <v>9547</v>
      </c>
      <c r="E1710" t="s">
        <v>3972</v>
      </c>
      <c r="F1710" t="s">
        <v>9548</v>
      </c>
      <c r="G1710" s="18">
        <v>0.78382572429999997</v>
      </c>
      <c r="H1710" t="s">
        <v>64</v>
      </c>
      <c r="I1710" t="s">
        <v>3974</v>
      </c>
      <c r="J1710" t="s">
        <v>9549</v>
      </c>
      <c r="K1710" s="18">
        <v>0.79634553539999997</v>
      </c>
      <c r="L1710" t="s">
        <v>4334</v>
      </c>
      <c r="M1710" t="s">
        <v>3974</v>
      </c>
      <c r="N1710" t="s">
        <v>9550</v>
      </c>
      <c r="O1710" s="18">
        <v>1.139042871</v>
      </c>
      <c r="P1710" t="s">
        <v>4332</v>
      </c>
      <c r="Q1710" t="s">
        <v>3972</v>
      </c>
      <c r="R1710" t="s">
        <v>4333</v>
      </c>
      <c r="S1710" s="18">
        <v>465.92556087529999</v>
      </c>
      <c r="T1710" t="s">
        <v>85</v>
      </c>
      <c r="U1710" t="s">
        <v>86</v>
      </c>
      <c r="V1710" t="s">
        <v>87</v>
      </c>
      <c r="W1710" s="18">
        <v>2.2109062393999999</v>
      </c>
      <c r="X1710" t="s">
        <v>3979</v>
      </c>
      <c r="Y1710" t="s">
        <v>3974</v>
      </c>
      <c r="Z1710" t="s">
        <v>3980</v>
      </c>
      <c r="AA1710" s="18">
        <v>0.77533726560000005</v>
      </c>
      <c r="AB1710" t="s">
        <v>4334</v>
      </c>
      <c r="AC1710" t="s">
        <v>3972</v>
      </c>
      <c r="AD1710" t="s">
        <v>4335</v>
      </c>
      <c r="AE1710" s="18">
        <v>0.20192033270000001</v>
      </c>
      <c r="AF1710" t="s">
        <v>9551</v>
      </c>
      <c r="AG1710" t="s">
        <v>3972</v>
      </c>
      <c r="AH1710" t="s">
        <v>9552</v>
      </c>
      <c r="AI1710" s="18">
        <v>0.74107987870000003</v>
      </c>
      <c r="AJ1710" t="s">
        <v>349</v>
      </c>
      <c r="AK1710" t="s">
        <v>3972</v>
      </c>
      <c r="AL1710" t="s">
        <v>9553</v>
      </c>
      <c r="AM1710" t="s">
        <v>9551</v>
      </c>
      <c r="AN1710" t="s">
        <v>3972</v>
      </c>
      <c r="AO1710" t="s">
        <v>9552</v>
      </c>
      <c r="AP1710" s="18">
        <v>0.20192033270000001</v>
      </c>
      <c r="AQ1710" t="s">
        <v>123</v>
      </c>
      <c r="AR1710" t="b">
        <f>ISNUMBER(SEARCH('Consulta Por Puntos Baloto'!$E$5,B1710,1))</f>
        <v>0</v>
      </c>
      <c r="AS1710">
        <f t="shared" si="52"/>
        <v>31</v>
      </c>
      <c r="AT1710" t="str">
        <f t="shared" si="53"/>
        <v>Punto pago</v>
      </c>
    </row>
    <row r="1711" spans="1:46">
      <c r="A1711" t="s">
        <v>9554</v>
      </c>
      <c r="B1711" t="s">
        <v>9555</v>
      </c>
      <c r="C1711" s="18">
        <v>21.189462992599999</v>
      </c>
      <c r="D1711" t="s">
        <v>4973</v>
      </c>
      <c r="E1711" t="s">
        <v>5258</v>
      </c>
      <c r="F1711" t="s">
        <v>5259</v>
      </c>
      <c r="G1711" s="18">
        <v>21.107171958799999</v>
      </c>
      <c r="H1711" t="s">
        <v>300</v>
      </c>
      <c r="I1711" t="s">
        <v>294</v>
      </c>
      <c r="J1711" t="s">
        <v>4489</v>
      </c>
      <c r="K1711" s="18">
        <v>21.713200091699999</v>
      </c>
      <c r="L1711" t="s">
        <v>64</v>
      </c>
      <c r="M1711" t="s">
        <v>294</v>
      </c>
      <c r="N1711" t="s">
        <v>295</v>
      </c>
      <c r="O1711" s="18">
        <v>58.908118157399997</v>
      </c>
      <c r="P1711" t="s">
        <v>296</v>
      </c>
      <c r="Q1711" t="s">
        <v>297</v>
      </c>
      <c r="R1711" t="s">
        <v>298</v>
      </c>
      <c r="S1711" s="18">
        <v>112.2025220786</v>
      </c>
      <c r="T1711" t="s">
        <v>311</v>
      </c>
      <c r="U1711" t="s">
        <v>130</v>
      </c>
      <c r="V1711" t="s">
        <v>312</v>
      </c>
      <c r="W1711" s="18">
        <v>96.743489549800003</v>
      </c>
      <c r="X1711" t="s">
        <v>64</v>
      </c>
      <c r="Y1711" t="s">
        <v>313</v>
      </c>
      <c r="Z1711" t="s">
        <v>314</v>
      </c>
      <c r="AA1711" s="18">
        <v>21.134975369700001</v>
      </c>
      <c r="AB1711" t="s">
        <v>300</v>
      </c>
      <c r="AC1711" t="s">
        <v>301</v>
      </c>
      <c r="AD1711" t="s">
        <v>302</v>
      </c>
      <c r="AE1711" s="18">
        <v>16.4668182407</v>
      </c>
      <c r="AF1711" t="s">
        <v>9556</v>
      </c>
      <c r="AG1711" t="s">
        <v>9557</v>
      </c>
      <c r="AH1711" t="s">
        <v>9558</v>
      </c>
      <c r="AI1711" s="18">
        <v>0.111954704</v>
      </c>
      <c r="AJ1711" t="s">
        <v>9559</v>
      </c>
      <c r="AK1711" t="s">
        <v>9560</v>
      </c>
      <c r="AL1711" t="s">
        <v>9561</v>
      </c>
      <c r="AM1711" t="s">
        <v>9559</v>
      </c>
      <c r="AN1711" t="s">
        <v>9560</v>
      </c>
      <c r="AO1711" t="s">
        <v>9561</v>
      </c>
      <c r="AP1711" s="18">
        <v>0.111954704</v>
      </c>
      <c r="AQ1711" t="s">
        <v>123</v>
      </c>
      <c r="AR1711" t="b">
        <f>ISNUMBER(SEARCH('Consulta Por Puntos Baloto'!$E$5,B1711,1))</f>
        <v>0</v>
      </c>
      <c r="AS1711">
        <f t="shared" si="52"/>
        <v>35</v>
      </c>
      <c r="AT1711" t="str">
        <f t="shared" si="53"/>
        <v>Punto red</v>
      </c>
    </row>
    <row r="1712" spans="1:46">
      <c r="A1712" t="s">
        <v>9562</v>
      </c>
      <c r="B1712" t="s">
        <v>9563</v>
      </c>
      <c r="C1712" s="18">
        <v>7.3791891505000002</v>
      </c>
      <c r="D1712" t="s">
        <v>1500</v>
      </c>
      <c r="E1712" t="s">
        <v>1501</v>
      </c>
      <c r="F1712" t="s">
        <v>1502</v>
      </c>
      <c r="G1712" s="18">
        <v>7.4408188294000004</v>
      </c>
      <c r="H1712" t="s">
        <v>64</v>
      </c>
      <c r="I1712" t="s">
        <v>2636</v>
      </c>
      <c r="J1712" t="s">
        <v>2637</v>
      </c>
      <c r="K1712" s="18">
        <v>16.7739419569</v>
      </c>
      <c r="L1712" t="s">
        <v>64</v>
      </c>
      <c r="M1712" t="s">
        <v>2638</v>
      </c>
      <c r="N1712" t="s">
        <v>2639</v>
      </c>
      <c r="O1712" s="18">
        <v>18.2201918126</v>
      </c>
      <c r="P1712" t="s">
        <v>2625</v>
      </c>
      <c r="Q1712" t="s">
        <v>134</v>
      </c>
      <c r="R1712" t="s">
        <v>2626</v>
      </c>
      <c r="S1712" s="18">
        <v>17.9295876013</v>
      </c>
      <c r="T1712" t="s">
        <v>311</v>
      </c>
      <c r="U1712" t="s">
        <v>130</v>
      </c>
      <c r="V1712" t="s">
        <v>312</v>
      </c>
      <c r="W1712" s="18">
        <v>7.7341367146</v>
      </c>
      <c r="X1712" t="s">
        <v>64</v>
      </c>
      <c r="Y1712" t="s">
        <v>2636</v>
      </c>
      <c r="Z1712" t="s">
        <v>2640</v>
      </c>
      <c r="AA1712" s="18">
        <v>7.3817555603000002</v>
      </c>
      <c r="AB1712" s="19" t="s">
        <v>2641</v>
      </c>
      <c r="AC1712" t="s">
        <v>1501</v>
      </c>
      <c r="AD1712" t="s">
        <v>2642</v>
      </c>
      <c r="AE1712" s="18">
        <v>0.13719793920000001</v>
      </c>
      <c r="AF1712" t="s">
        <v>9564</v>
      </c>
      <c r="AG1712" t="s">
        <v>9565</v>
      </c>
      <c r="AH1712" t="s">
        <v>9566</v>
      </c>
      <c r="AI1712" s="18">
        <v>0.2362920459</v>
      </c>
      <c r="AJ1712" t="s">
        <v>9567</v>
      </c>
      <c r="AK1712" t="s">
        <v>9565</v>
      </c>
      <c r="AL1712" t="s">
        <v>9568</v>
      </c>
      <c r="AM1712" t="s">
        <v>9564</v>
      </c>
      <c r="AN1712" t="s">
        <v>9565</v>
      </c>
      <c r="AO1712" t="s">
        <v>9566</v>
      </c>
      <c r="AP1712" s="18">
        <v>0.13719793920000001</v>
      </c>
      <c r="AQ1712" t="s">
        <v>123</v>
      </c>
      <c r="AR1712" t="b">
        <f>ISNUMBER(SEARCH('Consulta Por Puntos Baloto'!$E$5,B1712,1))</f>
        <v>0</v>
      </c>
      <c r="AS1712">
        <f t="shared" si="52"/>
        <v>31</v>
      </c>
      <c r="AT1712" t="str">
        <f t="shared" si="53"/>
        <v>Punto pago</v>
      </c>
    </row>
    <row r="1713" spans="1:46">
      <c r="A1713" t="s">
        <v>9569</v>
      </c>
      <c r="B1713" t="s">
        <v>9570</v>
      </c>
      <c r="C1713" s="18">
        <v>23.0806753753</v>
      </c>
      <c r="D1713" t="s">
        <v>3382</v>
      </c>
      <c r="E1713" t="s">
        <v>3383</v>
      </c>
      <c r="F1713" t="s">
        <v>3384</v>
      </c>
      <c r="G1713" s="18">
        <v>36.601538466000001</v>
      </c>
      <c r="H1713" t="s">
        <v>64</v>
      </c>
      <c r="I1713" t="s">
        <v>2638</v>
      </c>
      <c r="J1713" t="s">
        <v>2639</v>
      </c>
      <c r="K1713" s="18">
        <v>36.601538466000001</v>
      </c>
      <c r="L1713" t="s">
        <v>64</v>
      </c>
      <c r="M1713" t="s">
        <v>2638</v>
      </c>
      <c r="N1713" t="s">
        <v>2639</v>
      </c>
      <c r="O1713" s="18">
        <v>59.8135275757</v>
      </c>
      <c r="P1713" t="s">
        <v>2588</v>
      </c>
      <c r="Q1713" t="s">
        <v>134</v>
      </c>
      <c r="R1713" t="s">
        <v>2589</v>
      </c>
      <c r="S1713" s="18">
        <v>58.196357736899998</v>
      </c>
      <c r="T1713" t="s">
        <v>311</v>
      </c>
      <c r="U1713" t="s">
        <v>130</v>
      </c>
      <c r="V1713" t="s">
        <v>312</v>
      </c>
      <c r="W1713" s="18">
        <v>45.504348448099996</v>
      </c>
      <c r="X1713" t="s">
        <v>64</v>
      </c>
      <c r="Y1713" t="s">
        <v>313</v>
      </c>
      <c r="Z1713" t="s">
        <v>314</v>
      </c>
      <c r="AA1713" s="18">
        <v>51.959051144500002</v>
      </c>
      <c r="AB1713" s="19" t="s">
        <v>2641</v>
      </c>
      <c r="AC1713" t="s">
        <v>1501</v>
      </c>
      <c r="AD1713" t="s">
        <v>2642</v>
      </c>
      <c r="AE1713" s="18">
        <v>4.1946554300000001E-2</v>
      </c>
      <c r="AF1713" t="s">
        <v>3512</v>
      </c>
      <c r="AG1713" t="s">
        <v>3508</v>
      </c>
      <c r="AH1713" t="s">
        <v>3513</v>
      </c>
      <c r="AI1713" s="18">
        <v>5.6258369500000002E-2</v>
      </c>
      <c r="AJ1713" t="s">
        <v>9441</v>
      </c>
      <c r="AK1713" t="s">
        <v>3508</v>
      </c>
      <c r="AL1713" t="s">
        <v>9442</v>
      </c>
      <c r="AM1713" t="s">
        <v>3512</v>
      </c>
      <c r="AN1713" t="s">
        <v>3508</v>
      </c>
      <c r="AO1713" t="s">
        <v>3513</v>
      </c>
      <c r="AP1713" s="18">
        <v>4.1946554300000001E-2</v>
      </c>
      <c r="AQ1713" t="s">
        <v>123</v>
      </c>
      <c r="AR1713" t="b">
        <f>ISNUMBER(SEARCH('Consulta Por Puntos Baloto'!$E$5,B1713,1))</f>
        <v>0</v>
      </c>
      <c r="AS1713">
        <f t="shared" si="52"/>
        <v>31</v>
      </c>
      <c r="AT1713" t="str">
        <f t="shared" si="53"/>
        <v>Punto pago</v>
      </c>
    </row>
    <row r="1714" spans="1:46">
      <c r="A1714" t="s">
        <v>9571</v>
      </c>
      <c r="B1714" t="s">
        <v>9572</v>
      </c>
      <c r="C1714" s="18">
        <v>1.2100546662</v>
      </c>
      <c r="D1714" t="s">
        <v>1519</v>
      </c>
      <c r="E1714" t="s">
        <v>1520</v>
      </c>
      <c r="F1714" t="s">
        <v>1521</v>
      </c>
      <c r="G1714" s="18">
        <v>1.2103458323</v>
      </c>
      <c r="H1714" t="s">
        <v>64</v>
      </c>
      <c r="I1714" t="s">
        <v>471</v>
      </c>
      <c r="J1714" t="s">
        <v>1453</v>
      </c>
      <c r="K1714" s="18">
        <v>1.2333641739000001</v>
      </c>
      <c r="L1714" t="s">
        <v>64</v>
      </c>
      <c r="M1714" t="s">
        <v>471</v>
      </c>
      <c r="N1714" t="s">
        <v>1453</v>
      </c>
      <c r="O1714" s="18">
        <v>8.3481228532999996</v>
      </c>
      <c r="P1714" t="s">
        <v>467</v>
      </c>
      <c r="Q1714" t="s">
        <v>134</v>
      </c>
      <c r="R1714" t="s">
        <v>468</v>
      </c>
      <c r="S1714" s="18">
        <v>11.506467685400001</v>
      </c>
      <c r="T1714" t="s">
        <v>469</v>
      </c>
      <c r="U1714" t="s">
        <v>130</v>
      </c>
      <c r="V1714" t="s">
        <v>470</v>
      </c>
      <c r="W1714" s="18">
        <v>5.8316281091000004</v>
      </c>
      <c r="X1714" t="s">
        <v>64</v>
      </c>
      <c r="Y1714" t="s">
        <v>471</v>
      </c>
      <c r="Z1714" t="s">
        <v>472</v>
      </c>
      <c r="AA1714" s="18">
        <v>9.3367047999999997</v>
      </c>
      <c r="AB1714" s="19" t="s">
        <v>473</v>
      </c>
      <c r="AC1714" t="s">
        <v>128</v>
      </c>
      <c r="AD1714" t="s">
        <v>474</v>
      </c>
      <c r="AE1714" s="18">
        <v>0.15579177289999999</v>
      </c>
      <c r="AF1714" t="s">
        <v>9573</v>
      </c>
      <c r="AG1714" t="s">
        <v>1520</v>
      </c>
      <c r="AH1714" t="s">
        <v>9574</v>
      </c>
      <c r="AI1714" s="18">
        <v>1.6690411299999999E-2</v>
      </c>
      <c r="AJ1714" t="s">
        <v>9575</v>
      </c>
      <c r="AK1714" t="s">
        <v>1520</v>
      </c>
      <c r="AL1714" t="s">
        <v>9576</v>
      </c>
      <c r="AM1714" t="s">
        <v>9575</v>
      </c>
      <c r="AN1714" t="s">
        <v>1520</v>
      </c>
      <c r="AO1714" t="s">
        <v>9576</v>
      </c>
      <c r="AP1714" s="18">
        <v>1.6690411299999999E-2</v>
      </c>
      <c r="AQ1714" t="s">
        <v>123</v>
      </c>
      <c r="AR1714" t="b">
        <f>ISNUMBER(SEARCH('Consulta Por Puntos Baloto'!$E$5,B1714,1))</f>
        <v>0</v>
      </c>
      <c r="AS1714">
        <f t="shared" si="52"/>
        <v>35</v>
      </c>
      <c r="AT1714" t="str">
        <f t="shared" si="53"/>
        <v>Punto red</v>
      </c>
    </row>
    <row r="1715" spans="1:46">
      <c r="A1715" t="s">
        <v>9577</v>
      </c>
      <c r="B1715" t="s">
        <v>9578</v>
      </c>
      <c r="C1715" s="18">
        <v>2.2771338374000001</v>
      </c>
      <c r="D1715" t="s">
        <v>463</v>
      </c>
      <c r="E1715" t="s">
        <v>128</v>
      </c>
      <c r="F1715" t="s">
        <v>464</v>
      </c>
      <c r="G1715" s="18">
        <v>0.4911421567</v>
      </c>
      <c r="H1715" t="s">
        <v>64</v>
      </c>
      <c r="I1715" t="s">
        <v>130</v>
      </c>
      <c r="J1715" t="s">
        <v>1722</v>
      </c>
      <c r="K1715" s="18">
        <v>2.2990938426</v>
      </c>
      <c r="L1715" t="s">
        <v>64</v>
      </c>
      <c r="M1715" t="s">
        <v>130</v>
      </c>
      <c r="N1715" t="s">
        <v>587</v>
      </c>
      <c r="O1715" s="18">
        <v>3.3582167212999998</v>
      </c>
      <c r="P1715" t="s">
        <v>467</v>
      </c>
      <c r="Q1715" t="s">
        <v>134</v>
      </c>
      <c r="R1715" t="s">
        <v>468</v>
      </c>
      <c r="S1715" s="18">
        <v>1.4384337684999999</v>
      </c>
      <c r="T1715" t="s">
        <v>469</v>
      </c>
      <c r="U1715" t="s">
        <v>130</v>
      </c>
      <c r="V1715" t="s">
        <v>470</v>
      </c>
      <c r="W1715" s="18">
        <v>3.2859031254</v>
      </c>
      <c r="X1715" t="s">
        <v>64</v>
      </c>
      <c r="Y1715" t="s">
        <v>130</v>
      </c>
      <c r="Z1715" t="s">
        <v>690</v>
      </c>
      <c r="AA1715" s="18">
        <v>1.4384337684999999</v>
      </c>
      <c r="AB1715" t="s">
        <v>591</v>
      </c>
      <c r="AC1715" t="s">
        <v>128</v>
      </c>
      <c r="AD1715" t="s">
        <v>592</v>
      </c>
      <c r="AE1715" s="18">
        <v>8.2219638000000008E-3</v>
      </c>
      <c r="AF1715" t="s">
        <v>9579</v>
      </c>
      <c r="AG1715" t="s">
        <v>143</v>
      </c>
      <c r="AH1715" t="s">
        <v>9580</v>
      </c>
      <c r="AI1715" s="18">
        <v>8.0852058599999999E-2</v>
      </c>
      <c r="AJ1715" t="s">
        <v>9581</v>
      </c>
      <c r="AK1715" t="s">
        <v>134</v>
      </c>
      <c r="AL1715" t="s">
        <v>9582</v>
      </c>
      <c r="AM1715" t="s">
        <v>9579</v>
      </c>
      <c r="AN1715" t="s">
        <v>143</v>
      </c>
      <c r="AO1715" t="s">
        <v>9580</v>
      </c>
      <c r="AP1715" s="18">
        <v>8.2219638000000008E-3</v>
      </c>
      <c r="AQ1715" t="s">
        <v>123</v>
      </c>
      <c r="AR1715" t="b">
        <f>ISNUMBER(SEARCH('Consulta Por Puntos Baloto'!$E$5,B1715,1))</f>
        <v>0</v>
      </c>
      <c r="AS1715">
        <f t="shared" si="52"/>
        <v>31</v>
      </c>
      <c r="AT1715" t="str">
        <f t="shared" si="53"/>
        <v>Punto pago</v>
      </c>
    </row>
    <row r="1716" spans="1:46">
      <c r="A1716" t="s">
        <v>9583</v>
      </c>
      <c r="B1716" t="s">
        <v>9584</v>
      </c>
      <c r="C1716" s="18">
        <v>1.1781465530999999</v>
      </c>
      <c r="D1716" t="s">
        <v>353</v>
      </c>
      <c r="E1716" t="s">
        <v>354</v>
      </c>
      <c r="F1716" t="s">
        <v>355</v>
      </c>
      <c r="G1716" s="18">
        <v>1.2137363445</v>
      </c>
      <c r="H1716" t="s">
        <v>64</v>
      </c>
      <c r="I1716" t="s">
        <v>86</v>
      </c>
      <c r="J1716" t="s">
        <v>358</v>
      </c>
      <c r="K1716" s="18">
        <v>1.1897602155</v>
      </c>
      <c r="L1716" t="s">
        <v>64</v>
      </c>
      <c r="M1716" t="s">
        <v>86</v>
      </c>
      <c r="N1716" t="s">
        <v>358</v>
      </c>
      <c r="O1716" s="18">
        <v>5.2606203935</v>
      </c>
      <c r="P1716" t="s">
        <v>359</v>
      </c>
      <c r="Q1716" t="s">
        <v>83</v>
      </c>
      <c r="R1716" t="s">
        <v>360</v>
      </c>
      <c r="S1716" s="18">
        <v>6.8629030892999996</v>
      </c>
      <c r="T1716" t="s">
        <v>85</v>
      </c>
      <c r="U1716" t="s">
        <v>86</v>
      </c>
      <c r="V1716" t="s">
        <v>87</v>
      </c>
      <c r="W1716" s="18">
        <v>3.6082113562</v>
      </c>
      <c r="X1716" t="s">
        <v>64</v>
      </c>
      <c r="Y1716" t="s">
        <v>86</v>
      </c>
      <c r="Z1716" t="s">
        <v>299</v>
      </c>
      <c r="AA1716" s="18">
        <v>3.5932137887</v>
      </c>
      <c r="AB1716" s="19" t="s">
        <v>361</v>
      </c>
      <c r="AC1716" t="s">
        <v>83</v>
      </c>
      <c r="AD1716" s="19" t="s">
        <v>362</v>
      </c>
      <c r="AE1716" s="18">
        <v>0.13195792579999999</v>
      </c>
      <c r="AF1716" t="s">
        <v>7816</v>
      </c>
      <c r="AG1716" t="s">
        <v>354</v>
      </c>
      <c r="AH1716" t="s">
        <v>7817</v>
      </c>
      <c r="AI1716" s="18">
        <v>8.2600024100000002E-2</v>
      </c>
      <c r="AJ1716" t="s">
        <v>9474</v>
      </c>
      <c r="AK1716" t="s">
        <v>354</v>
      </c>
      <c r="AL1716" t="s">
        <v>9475</v>
      </c>
      <c r="AM1716" t="s">
        <v>9474</v>
      </c>
      <c r="AN1716" t="s">
        <v>354</v>
      </c>
      <c r="AO1716" t="s">
        <v>9475</v>
      </c>
      <c r="AP1716" s="18">
        <v>8.2600024100000002E-2</v>
      </c>
      <c r="AQ1716" t="s">
        <v>123</v>
      </c>
      <c r="AR1716" t="b">
        <f>ISNUMBER(SEARCH('Consulta Por Puntos Baloto'!$E$5,B1716,1))</f>
        <v>0</v>
      </c>
      <c r="AS1716">
        <f t="shared" si="52"/>
        <v>35</v>
      </c>
      <c r="AT1716" t="str">
        <f t="shared" si="53"/>
        <v>Punto red</v>
      </c>
    </row>
    <row r="1717" spans="1:46">
      <c r="A1717" t="s">
        <v>9585</v>
      </c>
      <c r="B1717" t="s">
        <v>9586</v>
      </c>
      <c r="C1717" s="18">
        <v>19.7911962913</v>
      </c>
      <c r="D1717" t="s">
        <v>5029</v>
      </c>
      <c r="E1717" t="s">
        <v>5030</v>
      </c>
      <c r="F1717" t="s">
        <v>5031</v>
      </c>
      <c r="G1717" s="18">
        <v>49.520182042400002</v>
      </c>
      <c r="H1717" t="s">
        <v>64</v>
      </c>
      <c r="I1717" t="s">
        <v>3998</v>
      </c>
      <c r="J1717" t="s">
        <v>5834</v>
      </c>
      <c r="K1717" s="18">
        <v>73.335455434899998</v>
      </c>
      <c r="L1717" t="s">
        <v>64</v>
      </c>
      <c r="M1717" t="s">
        <v>3974</v>
      </c>
      <c r="N1717" t="s">
        <v>3976</v>
      </c>
      <c r="O1717" s="18">
        <v>52.323682144300001</v>
      </c>
      <c r="P1717" t="s">
        <v>5835</v>
      </c>
      <c r="Q1717" t="s">
        <v>5832</v>
      </c>
      <c r="R1717" t="s">
        <v>5836</v>
      </c>
      <c r="S1717" s="18">
        <v>417.58966046519998</v>
      </c>
      <c r="T1717" t="s">
        <v>85</v>
      </c>
      <c r="U1717" t="s">
        <v>86</v>
      </c>
      <c r="V1717" t="s">
        <v>87</v>
      </c>
      <c r="W1717" s="18">
        <v>52.399309393400003</v>
      </c>
      <c r="X1717" t="s">
        <v>64</v>
      </c>
      <c r="Y1717" t="s">
        <v>3998</v>
      </c>
      <c r="Z1717" t="s">
        <v>3999</v>
      </c>
      <c r="AA1717" s="18">
        <v>53.872909642700002</v>
      </c>
      <c r="AB1717" s="19" t="s">
        <v>5837</v>
      </c>
      <c r="AC1717" t="s">
        <v>5832</v>
      </c>
      <c r="AD1717" t="s">
        <v>5838</v>
      </c>
      <c r="AE1717" s="18">
        <v>2.7754029E-3</v>
      </c>
      <c r="AF1717" t="s">
        <v>9587</v>
      </c>
      <c r="AG1717" t="s">
        <v>9588</v>
      </c>
      <c r="AH1717" t="s">
        <v>9589</v>
      </c>
      <c r="AI1717" s="18">
        <v>2.81565789E-2</v>
      </c>
      <c r="AJ1717" t="s">
        <v>9590</v>
      </c>
      <c r="AK1717" t="s">
        <v>9588</v>
      </c>
      <c r="AL1717" t="s">
        <v>9591</v>
      </c>
      <c r="AM1717" t="s">
        <v>9587</v>
      </c>
      <c r="AN1717" t="s">
        <v>9588</v>
      </c>
      <c r="AO1717" t="s">
        <v>9589</v>
      </c>
      <c r="AP1717" s="18">
        <v>2.7754029E-3</v>
      </c>
      <c r="AQ1717" t="s">
        <v>123</v>
      </c>
      <c r="AR1717" t="b">
        <f>ISNUMBER(SEARCH('Consulta Por Puntos Baloto'!$E$5,B1717,1))</f>
        <v>0</v>
      </c>
      <c r="AS1717">
        <f t="shared" si="52"/>
        <v>31</v>
      </c>
      <c r="AT1717" t="str">
        <f t="shared" si="53"/>
        <v>Punto pago</v>
      </c>
    </row>
    <row r="1718" spans="1:46">
      <c r="A1718" t="s">
        <v>9592</v>
      </c>
      <c r="B1718" t="s">
        <v>9593</v>
      </c>
      <c r="C1718" s="18">
        <v>16.1452596992</v>
      </c>
      <c r="D1718" t="s">
        <v>4512</v>
      </c>
      <c r="E1718" t="s">
        <v>297</v>
      </c>
      <c r="F1718" t="s">
        <v>4513</v>
      </c>
      <c r="G1718" s="18">
        <v>4.0713996259999998</v>
      </c>
      <c r="H1718" t="s">
        <v>64</v>
      </c>
      <c r="I1718" t="s">
        <v>4514</v>
      </c>
      <c r="J1718" t="s">
        <v>4515</v>
      </c>
      <c r="K1718" s="18">
        <v>4.0713996259999998</v>
      </c>
      <c r="L1718" t="s">
        <v>64</v>
      </c>
      <c r="M1718" t="s">
        <v>4514</v>
      </c>
      <c r="N1718" t="s">
        <v>4515</v>
      </c>
      <c r="O1718" s="18">
        <v>5.6567800832000001</v>
      </c>
      <c r="P1718" t="s">
        <v>4516</v>
      </c>
      <c r="Q1718" t="s">
        <v>4517</v>
      </c>
      <c r="R1718" t="s">
        <v>4518</v>
      </c>
      <c r="S1718" s="18">
        <v>153.13748801689999</v>
      </c>
      <c r="T1718" t="s">
        <v>85</v>
      </c>
      <c r="U1718" t="s">
        <v>86</v>
      </c>
      <c r="V1718" t="s">
        <v>87</v>
      </c>
      <c r="W1718" s="18">
        <v>72.985551908399998</v>
      </c>
      <c r="X1718" t="s">
        <v>64</v>
      </c>
      <c r="Y1718" t="s">
        <v>4519</v>
      </c>
      <c r="Z1718" t="s">
        <v>4520</v>
      </c>
      <c r="AA1718" s="18">
        <v>56.491224033899996</v>
      </c>
      <c r="AB1718" t="s">
        <v>300</v>
      </c>
      <c r="AC1718" t="s">
        <v>301</v>
      </c>
      <c r="AD1718" t="s">
        <v>302</v>
      </c>
      <c r="AE1718" s="18">
        <v>4.9982354764999997</v>
      </c>
      <c r="AF1718" t="s">
        <v>4521</v>
      </c>
      <c r="AG1718" t="s">
        <v>4517</v>
      </c>
      <c r="AH1718" t="s">
        <v>4522</v>
      </c>
      <c r="AI1718" s="18">
        <v>1.5142332832000001</v>
      </c>
      <c r="AJ1718" t="s">
        <v>841</v>
      </c>
      <c r="AK1718" t="s">
        <v>4517</v>
      </c>
      <c r="AL1718" t="s">
        <v>4527</v>
      </c>
      <c r="AM1718" t="s">
        <v>841</v>
      </c>
      <c r="AN1718" t="s">
        <v>4517</v>
      </c>
      <c r="AO1718" t="s">
        <v>4527</v>
      </c>
      <c r="AP1718" s="18">
        <v>1.5142332832000001</v>
      </c>
      <c r="AQ1718" t="s">
        <v>123</v>
      </c>
      <c r="AR1718" t="b">
        <f>ISNUMBER(SEARCH('Consulta Por Puntos Baloto'!$E$5,B1718,1))</f>
        <v>0</v>
      </c>
      <c r="AS1718">
        <f t="shared" si="52"/>
        <v>35</v>
      </c>
      <c r="AT1718" t="str">
        <f t="shared" si="53"/>
        <v>Punto red</v>
      </c>
    </row>
    <row r="1719" spans="1:46">
      <c r="A1719" t="s">
        <v>9594</v>
      </c>
      <c r="B1719" t="s">
        <v>9595</v>
      </c>
      <c r="C1719" s="18">
        <v>1.8244996817000001</v>
      </c>
      <c r="D1719" t="s">
        <v>61</v>
      </c>
      <c r="E1719" t="s">
        <v>62</v>
      </c>
      <c r="F1719" t="s">
        <v>63</v>
      </c>
      <c r="G1719" s="18">
        <v>2.4977995858000002</v>
      </c>
      <c r="H1719" t="s">
        <v>64</v>
      </c>
      <c r="I1719" t="s">
        <v>65</v>
      </c>
      <c r="J1719" t="s">
        <v>66</v>
      </c>
      <c r="K1719" s="18">
        <v>2.5091927573000001</v>
      </c>
      <c r="L1719" t="s">
        <v>64</v>
      </c>
      <c r="M1719" t="s">
        <v>65</v>
      </c>
      <c r="N1719" t="s">
        <v>66</v>
      </c>
      <c r="O1719" s="18">
        <v>8.6397171328999995</v>
      </c>
      <c r="P1719" t="s">
        <v>67</v>
      </c>
      <c r="Q1719" t="s">
        <v>62</v>
      </c>
      <c r="R1719" t="s">
        <v>68</v>
      </c>
      <c r="S1719" s="18">
        <v>5.6442996558000003</v>
      </c>
      <c r="T1719" t="s">
        <v>69</v>
      </c>
      <c r="U1719" t="s">
        <v>65</v>
      </c>
      <c r="V1719" t="s">
        <v>70</v>
      </c>
      <c r="W1719" s="18">
        <v>3.8964454731</v>
      </c>
      <c r="X1719" t="s">
        <v>71</v>
      </c>
      <c r="Y1719" t="s">
        <v>65</v>
      </c>
      <c r="Z1719" t="s">
        <v>72</v>
      </c>
      <c r="AA1719" s="18">
        <v>3.8981698353000001</v>
      </c>
      <c r="AB1719" t="s">
        <v>243</v>
      </c>
      <c r="AC1719" t="s">
        <v>62</v>
      </c>
      <c r="AD1719" t="s">
        <v>244</v>
      </c>
      <c r="AE1719" s="18">
        <v>9.7622179700000006E-2</v>
      </c>
      <c r="AF1719" t="s">
        <v>9596</v>
      </c>
      <c r="AG1719" t="s">
        <v>62</v>
      </c>
      <c r="AH1719" t="s">
        <v>9597</v>
      </c>
      <c r="AI1719" s="18">
        <v>0.19900667590000001</v>
      </c>
      <c r="AJ1719" t="s">
        <v>349</v>
      </c>
      <c r="AK1719" t="s">
        <v>62</v>
      </c>
      <c r="AL1719" t="s">
        <v>9598</v>
      </c>
      <c r="AM1719" t="s">
        <v>9596</v>
      </c>
      <c r="AN1719" t="s">
        <v>62</v>
      </c>
      <c r="AO1719" t="s">
        <v>9597</v>
      </c>
      <c r="AP1719" s="18">
        <v>9.7622179700000006E-2</v>
      </c>
      <c r="AQ1719" t="s">
        <v>123</v>
      </c>
      <c r="AR1719" t="b">
        <f>ISNUMBER(SEARCH('Consulta Por Puntos Baloto'!$E$5,B1719,1))</f>
        <v>0</v>
      </c>
      <c r="AS1719">
        <f t="shared" si="52"/>
        <v>31</v>
      </c>
      <c r="AT1719" t="str">
        <f t="shared" si="53"/>
        <v>Punto pago</v>
      </c>
    </row>
    <row r="1720" spans="1:46">
      <c r="A1720" t="s">
        <v>9599</v>
      </c>
      <c r="B1720" t="s">
        <v>9600</v>
      </c>
      <c r="C1720" s="18">
        <v>3.7865602267999998</v>
      </c>
      <c r="D1720" t="s">
        <v>1689</v>
      </c>
      <c r="E1720" t="s">
        <v>1690</v>
      </c>
      <c r="F1720" t="s">
        <v>1691</v>
      </c>
      <c r="G1720" s="18">
        <v>1.2594071485</v>
      </c>
      <c r="H1720" t="s">
        <v>64</v>
      </c>
      <c r="I1720" t="s">
        <v>114</v>
      </c>
      <c r="J1720" t="s">
        <v>3347</v>
      </c>
      <c r="K1720" s="18">
        <v>72.805691399400004</v>
      </c>
      <c r="L1720" t="s">
        <v>64</v>
      </c>
      <c r="M1720" t="s">
        <v>130</v>
      </c>
      <c r="N1720" t="s">
        <v>132</v>
      </c>
      <c r="O1720" s="18">
        <v>72.773870910499994</v>
      </c>
      <c r="P1720" t="s">
        <v>133</v>
      </c>
      <c r="Q1720" t="s">
        <v>134</v>
      </c>
      <c r="R1720" t="s">
        <v>135</v>
      </c>
      <c r="S1720" s="18">
        <v>73.561727854599994</v>
      </c>
      <c r="T1720" t="s">
        <v>136</v>
      </c>
      <c r="U1720" t="s">
        <v>130</v>
      </c>
      <c r="V1720" t="s">
        <v>137</v>
      </c>
      <c r="W1720" s="18">
        <v>2.2553798756000001</v>
      </c>
      <c r="X1720" t="s">
        <v>3348</v>
      </c>
      <c r="Y1720" t="s">
        <v>114</v>
      </c>
      <c r="Z1720" t="s">
        <v>3349</v>
      </c>
      <c r="AA1720" s="18">
        <v>2.2521419824</v>
      </c>
      <c r="AB1720" s="19" t="s">
        <v>3348</v>
      </c>
      <c r="AC1720" t="s">
        <v>1690</v>
      </c>
      <c r="AD1720" s="19" t="s">
        <v>5358</v>
      </c>
      <c r="AE1720" s="18">
        <v>4.3316016800000003E-2</v>
      </c>
      <c r="AF1720" t="s">
        <v>9601</v>
      </c>
      <c r="AG1720" t="s">
        <v>1690</v>
      </c>
      <c r="AH1720" t="s">
        <v>9602</v>
      </c>
      <c r="AI1720" s="18">
        <v>3.6249913299999999E-2</v>
      </c>
      <c r="AJ1720" t="s">
        <v>9603</v>
      </c>
      <c r="AK1720" t="s">
        <v>1690</v>
      </c>
      <c r="AL1720" t="s">
        <v>9604</v>
      </c>
      <c r="AM1720" t="s">
        <v>9603</v>
      </c>
      <c r="AN1720" t="s">
        <v>1690</v>
      </c>
      <c r="AO1720" t="s">
        <v>9604</v>
      </c>
      <c r="AP1720" s="18">
        <v>3.6249913299999999E-2</v>
      </c>
      <c r="AQ1720" t="s">
        <v>123</v>
      </c>
      <c r="AR1720" t="b">
        <f>ISNUMBER(SEARCH('Consulta Por Puntos Baloto'!$E$5,B1720,1))</f>
        <v>0</v>
      </c>
      <c r="AS1720">
        <f t="shared" si="52"/>
        <v>35</v>
      </c>
      <c r="AT1720" t="str">
        <f t="shared" si="53"/>
        <v>Punto red</v>
      </c>
    </row>
    <row r="1721" spans="1:46">
      <c r="A1721" t="s">
        <v>9605</v>
      </c>
      <c r="B1721" t="s">
        <v>9606</v>
      </c>
      <c r="C1721" s="18">
        <v>2.6206262243</v>
      </c>
      <c r="D1721" t="s">
        <v>4401</v>
      </c>
      <c r="E1721" t="s">
        <v>62</v>
      </c>
      <c r="F1721" t="s">
        <v>4402</v>
      </c>
      <c r="G1721" s="18">
        <v>2.4418924480999999</v>
      </c>
      <c r="H1721" t="s">
        <v>73</v>
      </c>
      <c r="I1721" t="s">
        <v>65</v>
      </c>
      <c r="J1721" t="s">
        <v>5515</v>
      </c>
      <c r="K1721" s="18">
        <v>2.8556653109000001</v>
      </c>
      <c r="L1721" t="s">
        <v>4403</v>
      </c>
      <c r="M1721" t="s">
        <v>65</v>
      </c>
      <c r="N1721" t="s">
        <v>4404</v>
      </c>
      <c r="O1721" s="18">
        <v>5.6652207586000003</v>
      </c>
      <c r="P1721" t="s">
        <v>67</v>
      </c>
      <c r="Q1721" t="s">
        <v>62</v>
      </c>
      <c r="R1721" t="s">
        <v>68</v>
      </c>
      <c r="S1721" s="18">
        <v>2.7689875810000002</v>
      </c>
      <c r="T1721" t="s">
        <v>69</v>
      </c>
      <c r="U1721" t="s">
        <v>65</v>
      </c>
      <c r="V1721" t="s">
        <v>70</v>
      </c>
      <c r="W1721" s="18">
        <v>3.9820174529000001</v>
      </c>
      <c r="X1721" t="s">
        <v>71</v>
      </c>
      <c r="Y1721" t="s">
        <v>65</v>
      </c>
      <c r="Z1721" t="s">
        <v>72</v>
      </c>
      <c r="AA1721" s="18">
        <v>2.4465636308000001</v>
      </c>
      <c r="AB1721" t="s">
        <v>73</v>
      </c>
      <c r="AC1721" t="s">
        <v>62</v>
      </c>
      <c r="AD1721" t="s">
        <v>74</v>
      </c>
      <c r="AE1721" s="18">
        <v>6.7865534399999997E-2</v>
      </c>
      <c r="AF1721" t="s">
        <v>9607</v>
      </c>
      <c r="AG1721" t="s">
        <v>62</v>
      </c>
      <c r="AH1721" t="s">
        <v>9608</v>
      </c>
      <c r="AI1721" s="18">
        <v>0.23221829369999999</v>
      </c>
      <c r="AJ1721" t="s">
        <v>5518</v>
      </c>
      <c r="AK1721" t="s">
        <v>62</v>
      </c>
      <c r="AL1721" t="s">
        <v>5519</v>
      </c>
      <c r="AM1721" t="s">
        <v>9607</v>
      </c>
      <c r="AN1721" t="s">
        <v>62</v>
      </c>
      <c r="AO1721" t="s">
        <v>9608</v>
      </c>
      <c r="AP1721" s="18">
        <v>6.7865534399999997E-2</v>
      </c>
      <c r="AQ1721" t="s">
        <v>123</v>
      </c>
      <c r="AR1721" t="b">
        <f>ISNUMBER(SEARCH('Consulta Por Puntos Baloto'!$E$5,B1721,1))</f>
        <v>0</v>
      </c>
      <c r="AS1721">
        <f t="shared" si="52"/>
        <v>31</v>
      </c>
      <c r="AT1721" t="str">
        <f t="shared" si="53"/>
        <v>Punto pago</v>
      </c>
    </row>
    <row r="1722" spans="1:46">
      <c r="A1722" t="s">
        <v>9609</v>
      </c>
      <c r="B1722" t="s">
        <v>9610</v>
      </c>
      <c r="C1722" s="18">
        <v>27.921369952999999</v>
      </c>
      <c r="D1722" t="s">
        <v>5197</v>
      </c>
      <c r="E1722" t="s">
        <v>5198</v>
      </c>
      <c r="F1722" t="s">
        <v>5199</v>
      </c>
      <c r="G1722" s="18">
        <v>28.283435378699998</v>
      </c>
      <c r="H1722" t="s">
        <v>64</v>
      </c>
      <c r="I1722" t="s">
        <v>5200</v>
      </c>
      <c r="J1722" t="s">
        <v>5201</v>
      </c>
      <c r="K1722" s="18">
        <v>39.437388598200002</v>
      </c>
      <c r="L1722" t="s">
        <v>64</v>
      </c>
      <c r="M1722" t="s">
        <v>65</v>
      </c>
      <c r="N1722" t="s">
        <v>5202</v>
      </c>
      <c r="O1722" s="18">
        <v>39.694521304699997</v>
      </c>
      <c r="P1722" t="s">
        <v>67</v>
      </c>
      <c r="Q1722" t="s">
        <v>62</v>
      </c>
      <c r="R1722" t="s">
        <v>68</v>
      </c>
      <c r="S1722" s="18">
        <v>40.221582181599999</v>
      </c>
      <c r="T1722" t="s">
        <v>253</v>
      </c>
      <c r="U1722" t="s">
        <v>65</v>
      </c>
      <c r="V1722" t="s">
        <v>254</v>
      </c>
      <c r="W1722" s="18">
        <v>39.681385955800003</v>
      </c>
      <c r="X1722" t="s">
        <v>276</v>
      </c>
      <c r="Y1722" t="s">
        <v>65</v>
      </c>
      <c r="Z1722" t="s">
        <v>277</v>
      </c>
      <c r="AA1722" s="18">
        <v>39.672680137599997</v>
      </c>
      <c r="AB1722" t="s">
        <v>5203</v>
      </c>
      <c r="AC1722" t="s">
        <v>62</v>
      </c>
      <c r="AD1722" t="s">
        <v>5204</v>
      </c>
      <c r="AE1722" s="18">
        <v>0.15397788800000001</v>
      </c>
      <c r="AF1722" t="s">
        <v>9611</v>
      </c>
      <c r="AG1722" t="s">
        <v>9612</v>
      </c>
      <c r="AH1722" t="s">
        <v>9613</v>
      </c>
      <c r="AI1722" s="18">
        <v>0.31750429629999999</v>
      </c>
      <c r="AJ1722" t="s">
        <v>9614</v>
      </c>
      <c r="AK1722" t="s">
        <v>9612</v>
      </c>
      <c r="AL1722" t="s">
        <v>9615</v>
      </c>
      <c r="AM1722" t="s">
        <v>9611</v>
      </c>
      <c r="AN1722" t="s">
        <v>9612</v>
      </c>
      <c r="AO1722" t="s">
        <v>9613</v>
      </c>
      <c r="AP1722" s="18">
        <v>0.15397788800000001</v>
      </c>
      <c r="AQ1722" t="s">
        <v>4218</v>
      </c>
      <c r="AR1722" t="b">
        <f>ISNUMBER(SEARCH('Consulta Por Puntos Baloto'!$E$5,B1722,1))</f>
        <v>0</v>
      </c>
      <c r="AS1722">
        <f t="shared" si="52"/>
        <v>31</v>
      </c>
      <c r="AT1722" t="str">
        <f t="shared" si="53"/>
        <v>Punto pago</v>
      </c>
    </row>
    <row r="1723" spans="1:46">
      <c r="A1723" t="s">
        <v>9616</v>
      </c>
      <c r="B1723" t="s">
        <v>9617</v>
      </c>
      <c r="C1723" s="18">
        <v>36.142186709699999</v>
      </c>
      <c r="D1723" t="s">
        <v>4024</v>
      </c>
      <c r="E1723" t="s">
        <v>4025</v>
      </c>
      <c r="F1723" t="s">
        <v>4026</v>
      </c>
      <c r="G1723" s="18">
        <v>36.158103138000001</v>
      </c>
      <c r="H1723" t="s">
        <v>64</v>
      </c>
      <c r="I1723" t="s">
        <v>4027</v>
      </c>
      <c r="J1723" t="s">
        <v>4028</v>
      </c>
      <c r="K1723" s="18">
        <v>50.146708442700003</v>
      </c>
      <c r="L1723" t="s">
        <v>64</v>
      </c>
      <c r="M1723" t="s">
        <v>4029</v>
      </c>
      <c r="N1723" t="s">
        <v>4030</v>
      </c>
      <c r="O1723" s="18">
        <v>37.023656641800002</v>
      </c>
      <c r="P1723" t="s">
        <v>4031</v>
      </c>
      <c r="Q1723" t="s">
        <v>4025</v>
      </c>
      <c r="R1723" t="s">
        <v>4032</v>
      </c>
      <c r="S1723" s="18">
        <v>128.8276353908</v>
      </c>
      <c r="T1723" t="s">
        <v>227</v>
      </c>
      <c r="U1723" t="s">
        <v>228</v>
      </c>
      <c r="V1723" t="s">
        <v>229</v>
      </c>
      <c r="W1723" s="18">
        <v>36.916414009299999</v>
      </c>
      <c r="X1723" t="s">
        <v>64</v>
      </c>
      <c r="Y1723" t="s">
        <v>4027</v>
      </c>
      <c r="Z1723" t="s">
        <v>4033</v>
      </c>
      <c r="AA1723" s="18">
        <v>38.010986299499997</v>
      </c>
      <c r="AB1723" t="s">
        <v>4034</v>
      </c>
      <c r="AC1723" t="s">
        <v>4035</v>
      </c>
      <c r="AD1723" t="s">
        <v>4036</v>
      </c>
      <c r="AE1723" s="18">
        <v>1.5309044900000001E-2</v>
      </c>
      <c r="AF1723" t="s">
        <v>9618</v>
      </c>
      <c r="AG1723" t="s">
        <v>9619</v>
      </c>
      <c r="AH1723" t="s">
        <v>9620</v>
      </c>
      <c r="AI1723" s="18">
        <v>0.1052516953</v>
      </c>
      <c r="AJ1723" t="s">
        <v>9621</v>
      </c>
      <c r="AK1723" t="s">
        <v>9619</v>
      </c>
      <c r="AL1723" t="s">
        <v>9622</v>
      </c>
      <c r="AM1723" t="s">
        <v>9618</v>
      </c>
      <c r="AN1723" t="s">
        <v>9619</v>
      </c>
      <c r="AO1723" t="s">
        <v>9620</v>
      </c>
      <c r="AP1723" s="18">
        <v>1.5309044900000001E-2</v>
      </c>
      <c r="AQ1723" t="s">
        <v>123</v>
      </c>
      <c r="AR1723" t="b">
        <f>ISNUMBER(SEARCH('Consulta Por Puntos Baloto'!$E$5,B1723,1))</f>
        <v>0</v>
      </c>
      <c r="AS1723">
        <f t="shared" si="52"/>
        <v>31</v>
      </c>
      <c r="AT1723" t="str">
        <f t="shared" si="53"/>
        <v>Punto pago</v>
      </c>
    </row>
    <row r="1724" spans="1:46">
      <c r="A1724" t="s">
        <v>9623</v>
      </c>
      <c r="B1724" t="s">
        <v>9624</v>
      </c>
      <c r="C1724" s="18">
        <v>20.394207747399999</v>
      </c>
      <c r="D1724" t="s">
        <v>5831</v>
      </c>
      <c r="E1724" t="s">
        <v>5832</v>
      </c>
      <c r="F1724" t="s">
        <v>5833</v>
      </c>
      <c r="G1724" s="18">
        <v>21.757430145000001</v>
      </c>
      <c r="H1724" t="s">
        <v>64</v>
      </c>
      <c r="I1724" t="s">
        <v>3998</v>
      </c>
      <c r="J1724" t="s">
        <v>5834</v>
      </c>
      <c r="K1724" s="18">
        <v>59.705469729599997</v>
      </c>
      <c r="L1724" t="s">
        <v>64</v>
      </c>
      <c r="M1724" t="s">
        <v>3974</v>
      </c>
      <c r="N1724" t="s">
        <v>3976</v>
      </c>
      <c r="O1724" s="18">
        <v>25.340372588600001</v>
      </c>
      <c r="P1724" t="s">
        <v>5835</v>
      </c>
      <c r="Q1724" t="s">
        <v>5832</v>
      </c>
      <c r="R1724" t="s">
        <v>5836</v>
      </c>
      <c r="S1724" s="18">
        <v>446.54653961790001</v>
      </c>
      <c r="T1724" t="s">
        <v>85</v>
      </c>
      <c r="U1724" t="s">
        <v>86</v>
      </c>
      <c r="V1724" t="s">
        <v>87</v>
      </c>
      <c r="W1724" s="18">
        <v>25.415627761300001</v>
      </c>
      <c r="X1724" t="s">
        <v>64</v>
      </c>
      <c r="Y1724" t="s">
        <v>3998</v>
      </c>
      <c r="Z1724" t="s">
        <v>3999</v>
      </c>
      <c r="AA1724" s="18">
        <v>26.566774871</v>
      </c>
      <c r="AB1724" s="19" t="s">
        <v>5837</v>
      </c>
      <c r="AC1724" t="s">
        <v>5832</v>
      </c>
      <c r="AD1724" t="s">
        <v>5838</v>
      </c>
      <c r="AE1724" s="18">
        <v>1.9039351999999999E-3</v>
      </c>
      <c r="AF1724" t="s">
        <v>9625</v>
      </c>
      <c r="AG1724" t="s">
        <v>9626</v>
      </c>
      <c r="AH1724" t="s">
        <v>9627</v>
      </c>
      <c r="AI1724" s="18">
        <v>2.9024359199999999E-2</v>
      </c>
      <c r="AJ1724" t="s">
        <v>9628</v>
      </c>
      <c r="AK1724" t="s">
        <v>5455</v>
      </c>
      <c r="AL1724" t="s">
        <v>9629</v>
      </c>
      <c r="AM1724" t="s">
        <v>9625</v>
      </c>
      <c r="AN1724" t="s">
        <v>9626</v>
      </c>
      <c r="AO1724" t="s">
        <v>9627</v>
      </c>
      <c r="AP1724" s="18">
        <v>1.9039351999999999E-3</v>
      </c>
      <c r="AQ1724" t="e">
        <v>#N/A</v>
      </c>
      <c r="AR1724" t="b">
        <f>ISNUMBER(SEARCH('Consulta Por Puntos Baloto'!$E$5,B1724,1))</f>
        <v>0</v>
      </c>
      <c r="AS1724">
        <f t="shared" si="52"/>
        <v>31</v>
      </c>
      <c r="AT1724" t="str">
        <f t="shared" si="53"/>
        <v>Punto pago</v>
      </c>
    </row>
    <row r="1725" spans="1:46">
      <c r="A1725" t="s">
        <v>9630</v>
      </c>
      <c r="B1725" t="s">
        <v>9631</v>
      </c>
      <c r="C1725" s="18">
        <v>2.2769972823</v>
      </c>
      <c r="D1725" t="s">
        <v>2444</v>
      </c>
      <c r="E1725" t="s">
        <v>128</v>
      </c>
      <c r="F1725" t="s">
        <v>2445</v>
      </c>
      <c r="G1725" s="18">
        <v>0.28287363609999999</v>
      </c>
      <c r="H1725" t="s">
        <v>64</v>
      </c>
      <c r="I1725" t="s">
        <v>130</v>
      </c>
      <c r="J1725" t="s">
        <v>6104</v>
      </c>
      <c r="K1725" s="18">
        <v>0.71868213719999996</v>
      </c>
      <c r="L1725" t="s">
        <v>64</v>
      </c>
      <c r="M1725" t="s">
        <v>130</v>
      </c>
      <c r="N1725" t="s">
        <v>3478</v>
      </c>
      <c r="O1725" s="18">
        <v>0.45701153010000001</v>
      </c>
      <c r="P1725" t="s">
        <v>3479</v>
      </c>
      <c r="Q1725" t="s">
        <v>134</v>
      </c>
      <c r="R1725" t="s">
        <v>3480</v>
      </c>
      <c r="S1725" s="18">
        <v>0.29744312620000002</v>
      </c>
      <c r="T1725" t="s">
        <v>807</v>
      </c>
      <c r="U1725" t="s">
        <v>130</v>
      </c>
      <c r="V1725" t="s">
        <v>808</v>
      </c>
      <c r="W1725" s="18">
        <v>0.28287363609999999</v>
      </c>
      <c r="X1725" t="s">
        <v>64</v>
      </c>
      <c r="Y1725" t="s">
        <v>130</v>
      </c>
      <c r="Z1725" t="s">
        <v>6104</v>
      </c>
      <c r="AA1725" s="18">
        <v>0.29857271089999998</v>
      </c>
      <c r="AB1725" t="s">
        <v>6075</v>
      </c>
      <c r="AC1725" t="s">
        <v>128</v>
      </c>
      <c r="AD1725" t="s">
        <v>6076</v>
      </c>
      <c r="AE1725" s="18">
        <v>0.1145072134</v>
      </c>
      <c r="AF1725" t="s">
        <v>9632</v>
      </c>
      <c r="AG1725" t="s">
        <v>143</v>
      </c>
      <c r="AH1725" t="s">
        <v>9633</v>
      </c>
      <c r="AI1725" s="18">
        <v>0.5016361184</v>
      </c>
      <c r="AJ1725" t="s">
        <v>9634</v>
      </c>
      <c r="AK1725" t="s">
        <v>134</v>
      </c>
      <c r="AL1725" t="s">
        <v>9635</v>
      </c>
      <c r="AM1725" t="s">
        <v>9632</v>
      </c>
      <c r="AN1725" t="s">
        <v>143</v>
      </c>
      <c r="AO1725" t="s">
        <v>9633</v>
      </c>
      <c r="AP1725" s="18">
        <v>0.1145072134</v>
      </c>
      <c r="AQ1725" t="e">
        <v>#N/A</v>
      </c>
      <c r="AR1725" t="b">
        <f>ISNUMBER(SEARCH('Consulta Por Puntos Baloto'!$E$5,B1725,1))</f>
        <v>0</v>
      </c>
      <c r="AS1725">
        <f t="shared" si="52"/>
        <v>31</v>
      </c>
      <c r="AT1725" t="str">
        <f t="shared" si="53"/>
        <v>Punto pago</v>
      </c>
    </row>
    <row r="1726" spans="1:46">
      <c r="A1726" t="s">
        <v>9636</v>
      </c>
      <c r="B1726" t="s">
        <v>9637</v>
      </c>
      <c r="C1726" s="18">
        <v>1.2346230411000001</v>
      </c>
      <c r="D1726" t="s">
        <v>2585</v>
      </c>
      <c r="E1726" t="s">
        <v>128</v>
      </c>
      <c r="F1726" t="s">
        <v>2586</v>
      </c>
      <c r="G1726" s="18">
        <v>0.42332688210000002</v>
      </c>
      <c r="H1726" t="s">
        <v>64</v>
      </c>
      <c r="I1726" t="s">
        <v>130</v>
      </c>
      <c r="J1726" t="s">
        <v>2659</v>
      </c>
      <c r="K1726" s="18">
        <v>0.42332688210000002</v>
      </c>
      <c r="L1726" t="s">
        <v>311</v>
      </c>
      <c r="M1726" t="s">
        <v>130</v>
      </c>
      <c r="N1726" t="s">
        <v>2660</v>
      </c>
      <c r="O1726" s="18">
        <v>1.4330369270000001</v>
      </c>
      <c r="P1726" t="s">
        <v>2625</v>
      </c>
      <c r="Q1726" t="s">
        <v>134</v>
      </c>
      <c r="R1726" t="s">
        <v>2626</v>
      </c>
      <c r="S1726" s="18">
        <v>0.42332688210000002</v>
      </c>
      <c r="T1726" t="s">
        <v>311</v>
      </c>
      <c r="U1726" t="s">
        <v>130</v>
      </c>
      <c r="V1726" t="s">
        <v>312</v>
      </c>
      <c r="W1726" s="18">
        <v>0.42332688210000002</v>
      </c>
      <c r="X1726" t="s">
        <v>64</v>
      </c>
      <c r="Y1726" t="s">
        <v>130</v>
      </c>
      <c r="Z1726" t="s">
        <v>2659</v>
      </c>
      <c r="AA1726" s="18">
        <v>0.33630898549999999</v>
      </c>
      <c r="AB1726" t="s">
        <v>2661</v>
      </c>
      <c r="AC1726" t="s">
        <v>128</v>
      </c>
      <c r="AD1726" t="s">
        <v>2662</v>
      </c>
      <c r="AE1726" s="18">
        <v>1.6098922599999999E-2</v>
      </c>
      <c r="AF1726" t="s">
        <v>6317</v>
      </c>
      <c r="AG1726" t="s">
        <v>143</v>
      </c>
      <c r="AH1726" t="s">
        <v>6318</v>
      </c>
      <c r="AI1726" s="18">
        <v>0.30603886260000002</v>
      </c>
      <c r="AJ1726" t="s">
        <v>6883</v>
      </c>
      <c r="AK1726" t="s">
        <v>134</v>
      </c>
      <c r="AL1726" t="s">
        <v>6884</v>
      </c>
      <c r="AM1726" t="s">
        <v>6317</v>
      </c>
      <c r="AN1726" t="s">
        <v>143</v>
      </c>
      <c r="AO1726" t="s">
        <v>6318</v>
      </c>
      <c r="AP1726" s="18">
        <v>1.6098922599999999E-2</v>
      </c>
      <c r="AQ1726" t="s">
        <v>123</v>
      </c>
      <c r="AR1726" t="b">
        <f>ISNUMBER(SEARCH('Consulta Por Puntos Baloto'!$E$5,B1726,1))</f>
        <v>0</v>
      </c>
      <c r="AS1726">
        <f t="shared" si="52"/>
        <v>31</v>
      </c>
      <c r="AT1726" t="str">
        <f t="shared" si="53"/>
        <v>Punto pago</v>
      </c>
    </row>
    <row r="1727" spans="1:46">
      <c r="A1727" t="s">
        <v>9638</v>
      </c>
      <c r="B1727" t="s">
        <v>9639</v>
      </c>
      <c r="C1727" s="18">
        <v>1.1215311216999999</v>
      </c>
      <c r="D1727" t="s">
        <v>4869</v>
      </c>
      <c r="E1727" t="s">
        <v>4106</v>
      </c>
      <c r="F1727" t="s">
        <v>4870</v>
      </c>
      <c r="G1727" s="18">
        <v>1.1243633887</v>
      </c>
      <c r="H1727" t="s">
        <v>64</v>
      </c>
      <c r="I1727" t="s">
        <v>4029</v>
      </c>
      <c r="J1727" t="s">
        <v>6039</v>
      </c>
      <c r="K1727" s="18">
        <v>3.5753277069</v>
      </c>
      <c r="L1727" t="s">
        <v>64</v>
      </c>
      <c r="M1727" t="s">
        <v>4029</v>
      </c>
      <c r="N1727" t="s">
        <v>4030</v>
      </c>
      <c r="O1727" s="18">
        <v>59.574831912599997</v>
      </c>
      <c r="P1727" t="s">
        <v>4031</v>
      </c>
      <c r="Q1727" t="s">
        <v>4025</v>
      </c>
      <c r="R1727" t="s">
        <v>4032</v>
      </c>
      <c r="S1727" s="18">
        <v>123.8307181575</v>
      </c>
      <c r="T1727" t="s">
        <v>227</v>
      </c>
      <c r="U1727" t="s">
        <v>228</v>
      </c>
      <c r="V1727" t="s">
        <v>229</v>
      </c>
      <c r="W1727" s="18">
        <v>1.1211223305</v>
      </c>
      <c r="X1727" t="s">
        <v>64</v>
      </c>
      <c r="Y1727" t="s">
        <v>4029</v>
      </c>
      <c r="Z1727" t="s">
        <v>6039</v>
      </c>
      <c r="AA1727" s="18">
        <v>1.8333422536999999</v>
      </c>
      <c r="AB1727" t="s">
        <v>5549</v>
      </c>
      <c r="AC1727" t="s">
        <v>4106</v>
      </c>
      <c r="AD1727" t="s">
        <v>5550</v>
      </c>
      <c r="AE1727" s="18">
        <v>3.7540710300000002E-2</v>
      </c>
      <c r="AF1727" t="s">
        <v>9640</v>
      </c>
      <c r="AG1727" t="s">
        <v>4106</v>
      </c>
      <c r="AH1727" t="s">
        <v>9641</v>
      </c>
      <c r="AI1727" s="18">
        <v>4.3969353799999999E-2</v>
      </c>
      <c r="AJ1727" t="s">
        <v>9642</v>
      </c>
      <c r="AK1727" t="s">
        <v>4106</v>
      </c>
      <c r="AL1727" t="s">
        <v>9643</v>
      </c>
      <c r="AM1727" t="s">
        <v>9640</v>
      </c>
      <c r="AN1727" t="s">
        <v>4106</v>
      </c>
      <c r="AO1727" t="s">
        <v>9641</v>
      </c>
      <c r="AP1727" s="18">
        <v>3.7540710300000002E-2</v>
      </c>
      <c r="AQ1727" t="s">
        <v>123</v>
      </c>
      <c r="AR1727" t="b">
        <f>ISNUMBER(SEARCH('Consulta Por Puntos Baloto'!$E$5,B1727,1))</f>
        <v>0</v>
      </c>
      <c r="AS1727">
        <f t="shared" si="52"/>
        <v>31</v>
      </c>
      <c r="AT1727" t="str">
        <f t="shared" si="53"/>
        <v>Punto pago</v>
      </c>
    </row>
    <row r="1728" spans="1:46">
      <c r="A1728" t="s">
        <v>9644</v>
      </c>
      <c r="B1728" t="s">
        <v>9645</v>
      </c>
      <c r="C1728" s="18">
        <v>26.530602616900001</v>
      </c>
      <c r="D1728" t="s">
        <v>4428</v>
      </c>
      <c r="E1728" t="s">
        <v>4429</v>
      </c>
      <c r="F1728" t="s">
        <v>4430</v>
      </c>
      <c r="G1728" s="18">
        <v>41.652702074799997</v>
      </c>
      <c r="H1728" t="s">
        <v>4899</v>
      </c>
      <c r="I1728" t="s">
        <v>4432</v>
      </c>
      <c r="J1728" t="s">
        <v>4992</v>
      </c>
      <c r="K1728" s="18">
        <v>54.770535669200001</v>
      </c>
      <c r="L1728" t="s">
        <v>64</v>
      </c>
      <c r="M1728" t="s">
        <v>4434</v>
      </c>
      <c r="N1728" t="s">
        <v>4435</v>
      </c>
      <c r="O1728" s="18">
        <v>56.981491312499998</v>
      </c>
      <c r="P1728" t="s">
        <v>4100</v>
      </c>
      <c r="Q1728" t="s">
        <v>4101</v>
      </c>
      <c r="R1728" t="s">
        <v>4102</v>
      </c>
      <c r="S1728" s="18">
        <v>59.023027260699997</v>
      </c>
      <c r="T1728" t="s">
        <v>227</v>
      </c>
      <c r="U1728" t="s">
        <v>228</v>
      </c>
      <c r="V1728" t="s">
        <v>229</v>
      </c>
      <c r="W1728" s="18">
        <v>59.646337730900001</v>
      </c>
      <c r="X1728" t="s">
        <v>64</v>
      </c>
      <c r="Y1728" t="s">
        <v>228</v>
      </c>
      <c r="Z1728" t="s">
        <v>4012</v>
      </c>
      <c r="AA1728" s="18">
        <v>56.7381408424</v>
      </c>
      <c r="AB1728" t="s">
        <v>4436</v>
      </c>
      <c r="AC1728" t="s">
        <v>4437</v>
      </c>
      <c r="AD1728" t="s">
        <v>4438</v>
      </c>
      <c r="AE1728" s="18">
        <v>12.584316308</v>
      </c>
      <c r="AF1728" t="s">
        <v>4993</v>
      </c>
      <c r="AG1728" t="s">
        <v>4994</v>
      </c>
      <c r="AH1728" t="s">
        <v>4995</v>
      </c>
      <c r="AI1728" s="18">
        <v>0.36789320679999998</v>
      </c>
      <c r="AJ1728" t="s">
        <v>7794</v>
      </c>
      <c r="AK1728" t="s">
        <v>4997</v>
      </c>
      <c r="AL1728" t="s">
        <v>7795</v>
      </c>
      <c r="AM1728" t="s">
        <v>7794</v>
      </c>
      <c r="AN1728" t="s">
        <v>4997</v>
      </c>
      <c r="AO1728" t="s">
        <v>7795</v>
      </c>
      <c r="AP1728" s="18">
        <v>0.36789320679999998</v>
      </c>
      <c r="AQ1728" t="s">
        <v>123</v>
      </c>
      <c r="AR1728" t="b">
        <f>ISNUMBER(SEARCH('Consulta Por Puntos Baloto'!$E$5,B1728,1))</f>
        <v>0</v>
      </c>
      <c r="AS1728">
        <f t="shared" si="52"/>
        <v>35</v>
      </c>
      <c r="AT1728" t="str">
        <f t="shared" si="53"/>
        <v>Punto red</v>
      </c>
    </row>
    <row r="1729" spans="1:46">
      <c r="A1729" t="s">
        <v>9646</v>
      </c>
      <c r="B1729" t="s">
        <v>9647</v>
      </c>
      <c r="C1729" s="18">
        <v>0.82557058930000005</v>
      </c>
      <c r="D1729" t="s">
        <v>274</v>
      </c>
      <c r="E1729" t="s">
        <v>103</v>
      </c>
      <c r="F1729" t="s">
        <v>275</v>
      </c>
      <c r="G1729" s="18">
        <v>0.95912921210000002</v>
      </c>
      <c r="H1729" t="s">
        <v>64</v>
      </c>
      <c r="I1729" t="s">
        <v>107</v>
      </c>
      <c r="J1729" t="s">
        <v>108</v>
      </c>
      <c r="K1729" s="18">
        <v>0.95912921210000002</v>
      </c>
      <c r="L1729" t="s">
        <v>64</v>
      </c>
      <c r="M1729" t="s">
        <v>107</v>
      </c>
      <c r="N1729" t="s">
        <v>108</v>
      </c>
      <c r="O1729" s="18">
        <v>1.5932578413</v>
      </c>
      <c r="P1729" t="s">
        <v>109</v>
      </c>
      <c r="Q1729" t="s">
        <v>103</v>
      </c>
      <c r="R1729" t="s">
        <v>110</v>
      </c>
      <c r="S1729" s="18">
        <v>148.46631324660001</v>
      </c>
      <c r="T1729" t="s">
        <v>253</v>
      </c>
      <c r="U1729" t="s">
        <v>65</v>
      </c>
      <c r="V1729" t="s">
        <v>254</v>
      </c>
      <c r="W1729" s="18">
        <v>147.03999286230001</v>
      </c>
      <c r="X1729" t="s">
        <v>276</v>
      </c>
      <c r="Y1729" t="s">
        <v>65</v>
      </c>
      <c r="Z1729" t="s">
        <v>277</v>
      </c>
      <c r="AA1729" s="18">
        <v>1.2444434805</v>
      </c>
      <c r="AB1729" t="s">
        <v>115</v>
      </c>
      <c r="AC1729" t="s">
        <v>103</v>
      </c>
      <c r="AD1729" t="s">
        <v>116</v>
      </c>
      <c r="AE1729" s="18">
        <v>0.21796150589999999</v>
      </c>
      <c r="AF1729" t="s">
        <v>9648</v>
      </c>
      <c r="AG1729" t="s">
        <v>103</v>
      </c>
      <c r="AH1729" t="s">
        <v>9649</v>
      </c>
      <c r="AI1729" s="18">
        <v>0.1296936551</v>
      </c>
      <c r="AJ1729" t="s">
        <v>9650</v>
      </c>
      <c r="AK1729" t="s">
        <v>103</v>
      </c>
      <c r="AL1729" t="s">
        <v>9651</v>
      </c>
      <c r="AM1729" t="s">
        <v>9650</v>
      </c>
      <c r="AN1729" t="s">
        <v>103</v>
      </c>
      <c r="AO1729" t="s">
        <v>9651</v>
      </c>
      <c r="AP1729" s="18">
        <v>0.1296936551</v>
      </c>
      <c r="AQ1729" t="s">
        <v>123</v>
      </c>
      <c r="AR1729" t="b">
        <f>ISNUMBER(SEARCH('Consulta Por Puntos Baloto'!$E$5,B1729,1))</f>
        <v>0</v>
      </c>
      <c r="AS1729">
        <f t="shared" si="52"/>
        <v>35</v>
      </c>
      <c r="AT1729" t="str">
        <f t="shared" si="53"/>
        <v>Punto red</v>
      </c>
    </row>
    <row r="1730" spans="1:46">
      <c r="A1730" t="s">
        <v>9652</v>
      </c>
      <c r="B1730" t="s">
        <v>9653</v>
      </c>
      <c r="C1730" s="18">
        <v>2.1803703816</v>
      </c>
      <c r="D1730" t="s">
        <v>2585</v>
      </c>
      <c r="E1730" t="s">
        <v>128</v>
      </c>
      <c r="F1730" t="s">
        <v>2586</v>
      </c>
      <c r="G1730" s="18">
        <v>0.49038824489999999</v>
      </c>
      <c r="H1730" t="s">
        <v>64</v>
      </c>
      <c r="I1730" t="s">
        <v>130</v>
      </c>
      <c r="J1730" t="s">
        <v>4600</v>
      </c>
      <c r="K1730" s="18">
        <v>0.92629767890000003</v>
      </c>
      <c r="L1730" t="s">
        <v>2447</v>
      </c>
      <c r="M1730" t="s">
        <v>130</v>
      </c>
      <c r="N1730" t="s">
        <v>2448</v>
      </c>
      <c r="O1730" s="18">
        <v>0.78999310789999999</v>
      </c>
      <c r="P1730" t="s">
        <v>2746</v>
      </c>
      <c r="Q1730" t="s">
        <v>134</v>
      </c>
      <c r="R1730" t="s">
        <v>2747</v>
      </c>
      <c r="S1730" s="18">
        <v>1.9741596966999999</v>
      </c>
      <c r="T1730" t="s">
        <v>807</v>
      </c>
      <c r="U1730" t="s">
        <v>130</v>
      </c>
      <c r="V1730" t="s">
        <v>808</v>
      </c>
      <c r="W1730" s="18">
        <v>0.92629767890000003</v>
      </c>
      <c r="X1730" t="s">
        <v>2447</v>
      </c>
      <c r="Y1730" t="s">
        <v>130</v>
      </c>
      <c r="Z1730" t="s">
        <v>2448</v>
      </c>
      <c r="AA1730" s="18">
        <v>0.92629767890000003</v>
      </c>
      <c r="AB1730" t="s">
        <v>5781</v>
      </c>
      <c r="AC1730" t="s">
        <v>128</v>
      </c>
      <c r="AD1730" t="s">
        <v>5782</v>
      </c>
      <c r="AE1730" s="18">
        <v>0.1627010337</v>
      </c>
      <c r="AF1730" t="s">
        <v>6379</v>
      </c>
      <c r="AG1730" t="s">
        <v>143</v>
      </c>
      <c r="AH1730" t="s">
        <v>9654</v>
      </c>
      <c r="AI1730" s="18">
        <v>0.37902406519999998</v>
      </c>
      <c r="AJ1730" t="s">
        <v>4603</v>
      </c>
      <c r="AK1730" t="s">
        <v>134</v>
      </c>
      <c r="AL1730" t="s">
        <v>4604</v>
      </c>
      <c r="AM1730" t="s">
        <v>6379</v>
      </c>
      <c r="AN1730" t="s">
        <v>143</v>
      </c>
      <c r="AO1730" t="s">
        <v>9654</v>
      </c>
      <c r="AP1730" s="18">
        <v>0.1627010337</v>
      </c>
      <c r="AQ1730" t="s">
        <v>123</v>
      </c>
      <c r="AR1730" t="b">
        <f>ISNUMBER(SEARCH('Consulta Por Puntos Baloto'!$E$5,B1730,1))</f>
        <v>0</v>
      </c>
      <c r="AS1730">
        <f t="shared" si="52"/>
        <v>31</v>
      </c>
      <c r="AT1730" t="str">
        <f t="shared" si="53"/>
        <v>Punto pago</v>
      </c>
    </row>
    <row r="1731" spans="1:46">
      <c r="A1731" t="s">
        <v>9655</v>
      </c>
      <c r="B1731" t="s">
        <v>9656</v>
      </c>
      <c r="C1731" s="18">
        <v>4.3209732312</v>
      </c>
      <c r="D1731" t="s">
        <v>169</v>
      </c>
      <c r="E1731" t="s">
        <v>128</v>
      </c>
      <c r="F1731" t="s">
        <v>170</v>
      </c>
      <c r="G1731" s="18">
        <v>1.8068067511000001</v>
      </c>
      <c r="H1731" t="s">
        <v>64</v>
      </c>
      <c r="I1731" t="s">
        <v>130</v>
      </c>
      <c r="J1731" t="s">
        <v>619</v>
      </c>
      <c r="K1731" s="18">
        <v>2.4520755741000002</v>
      </c>
      <c r="L1731" t="s">
        <v>64</v>
      </c>
      <c r="M1731" t="s">
        <v>130</v>
      </c>
      <c r="N1731" t="s">
        <v>629</v>
      </c>
      <c r="O1731" s="18">
        <v>3.2441646800999999</v>
      </c>
      <c r="P1731" t="s">
        <v>173</v>
      </c>
      <c r="Q1731" t="s">
        <v>134</v>
      </c>
      <c r="R1731" t="s">
        <v>174</v>
      </c>
      <c r="S1731" s="18">
        <v>3.2335180122999998</v>
      </c>
      <c r="T1731" t="s">
        <v>64</v>
      </c>
      <c r="U1731" t="s">
        <v>130</v>
      </c>
      <c r="V1731" t="s">
        <v>171</v>
      </c>
      <c r="W1731" s="18">
        <v>2.7123346449999999</v>
      </c>
      <c r="X1731" t="s">
        <v>620</v>
      </c>
      <c r="Y1731" t="s">
        <v>130</v>
      </c>
      <c r="Z1731" t="s">
        <v>621</v>
      </c>
      <c r="AA1731" s="18">
        <v>3.2787959401000002</v>
      </c>
      <c r="AB1731" t="s">
        <v>176</v>
      </c>
      <c r="AC1731" t="s">
        <v>128</v>
      </c>
      <c r="AD1731" t="s">
        <v>177</v>
      </c>
      <c r="AE1731" s="18">
        <v>0.14182196229999999</v>
      </c>
      <c r="AF1731" t="s">
        <v>3270</v>
      </c>
      <c r="AG1731" t="s">
        <v>143</v>
      </c>
      <c r="AH1731" t="s">
        <v>3271</v>
      </c>
      <c r="AI1731" s="18">
        <v>9.09534704E-2</v>
      </c>
      <c r="AJ1731" t="s">
        <v>9657</v>
      </c>
      <c r="AK1731" t="s">
        <v>134</v>
      </c>
      <c r="AL1731" t="s">
        <v>9658</v>
      </c>
      <c r="AM1731" t="s">
        <v>9657</v>
      </c>
      <c r="AN1731" t="s">
        <v>134</v>
      </c>
      <c r="AO1731" t="s">
        <v>9658</v>
      </c>
      <c r="AP1731" s="18">
        <v>9.09534704E-2</v>
      </c>
      <c r="AQ1731" t="e">
        <v>#N/A</v>
      </c>
      <c r="AR1731" t="b">
        <f>ISNUMBER(SEARCH('Consulta Por Puntos Baloto'!$E$5,B1731,1))</f>
        <v>0</v>
      </c>
      <c r="AS1731">
        <f t="shared" ref="AS1731:AS1794" si="54">MATCH(AP1731,A1731:AL1731,0)</f>
        <v>35</v>
      </c>
      <c r="AT1731" t="str">
        <f t="shared" ref="AT1731:AT1794" si="55">+VLOOKUP(AS1731,$AW$2:$AX$10,2,0)</f>
        <v>Punto red</v>
      </c>
    </row>
    <row r="1732" spans="1:46">
      <c r="A1732" t="s">
        <v>9659</v>
      </c>
      <c r="B1732" t="s">
        <v>9660</v>
      </c>
      <c r="C1732" s="18">
        <v>0.66516592050000001</v>
      </c>
      <c r="D1732" t="s">
        <v>1689</v>
      </c>
      <c r="E1732" t="s">
        <v>1690</v>
      </c>
      <c r="F1732" t="s">
        <v>1691</v>
      </c>
      <c r="G1732" s="18">
        <v>0.20131444230000001</v>
      </c>
      <c r="H1732" t="s">
        <v>64</v>
      </c>
      <c r="I1732" t="s">
        <v>114</v>
      </c>
      <c r="J1732" t="s">
        <v>4221</v>
      </c>
      <c r="K1732" s="18">
        <v>69.576189176100002</v>
      </c>
      <c r="L1732" t="s">
        <v>64</v>
      </c>
      <c r="M1732" t="s">
        <v>130</v>
      </c>
      <c r="N1732" t="s">
        <v>132</v>
      </c>
      <c r="O1732" s="18">
        <v>69.4975558167</v>
      </c>
      <c r="P1732" t="s">
        <v>133</v>
      </c>
      <c r="Q1732" t="s">
        <v>134</v>
      </c>
      <c r="R1732" t="s">
        <v>135</v>
      </c>
      <c r="S1732" s="18">
        <v>70.353077863699994</v>
      </c>
      <c r="T1732" t="s">
        <v>136</v>
      </c>
      <c r="U1732" t="s">
        <v>130</v>
      </c>
      <c r="V1732" t="s">
        <v>137</v>
      </c>
      <c r="W1732" s="18">
        <v>0.69498649840000004</v>
      </c>
      <c r="X1732" t="s">
        <v>64</v>
      </c>
      <c r="Y1732" t="s">
        <v>114</v>
      </c>
      <c r="Z1732" t="s">
        <v>1693</v>
      </c>
      <c r="AA1732" s="18">
        <v>0.59579495309999997</v>
      </c>
      <c r="AB1732" t="s">
        <v>1694</v>
      </c>
      <c r="AC1732" t="s">
        <v>1690</v>
      </c>
      <c r="AD1732" t="s">
        <v>1695</v>
      </c>
      <c r="AE1732" s="18">
        <v>0.72627689679999996</v>
      </c>
      <c r="AF1732" t="s">
        <v>9661</v>
      </c>
      <c r="AG1732" t="s">
        <v>1690</v>
      </c>
      <c r="AH1732" t="s">
        <v>9662</v>
      </c>
      <c r="AI1732" s="18">
        <v>0.1119008093</v>
      </c>
      <c r="AJ1732" t="s">
        <v>9663</v>
      </c>
      <c r="AK1732" t="s">
        <v>1690</v>
      </c>
      <c r="AL1732" t="s">
        <v>9664</v>
      </c>
      <c r="AM1732" t="s">
        <v>9663</v>
      </c>
      <c r="AN1732" t="s">
        <v>1690</v>
      </c>
      <c r="AO1732" t="s">
        <v>9664</v>
      </c>
      <c r="AP1732" s="18">
        <v>0.1119008093</v>
      </c>
      <c r="AQ1732" t="s">
        <v>123</v>
      </c>
      <c r="AR1732" t="b">
        <f>ISNUMBER(SEARCH('Consulta Por Puntos Baloto'!$E$5,B1732,1))</f>
        <v>0</v>
      </c>
      <c r="AS1732">
        <f t="shared" si="54"/>
        <v>35</v>
      </c>
      <c r="AT1732" t="str">
        <f t="shared" si="55"/>
        <v>Punto red</v>
      </c>
    </row>
    <row r="1733" spans="1:46">
      <c r="A1733" t="s">
        <v>9665</v>
      </c>
      <c r="B1733" t="s">
        <v>9666</v>
      </c>
      <c r="C1733" s="18">
        <v>3.9135834270999998</v>
      </c>
      <c r="D1733" t="s">
        <v>9667</v>
      </c>
      <c r="E1733" t="s">
        <v>4101</v>
      </c>
      <c r="F1733" t="s">
        <v>9668</v>
      </c>
      <c r="G1733" s="18">
        <v>3.7964262787999998</v>
      </c>
      <c r="H1733" t="s">
        <v>64</v>
      </c>
      <c r="I1733" t="s">
        <v>5603</v>
      </c>
      <c r="J1733" t="s">
        <v>9669</v>
      </c>
      <c r="K1733" s="18">
        <v>4.2977806111000003</v>
      </c>
      <c r="L1733" t="s">
        <v>64</v>
      </c>
      <c r="M1733" t="s">
        <v>4434</v>
      </c>
      <c r="N1733" t="s">
        <v>4435</v>
      </c>
      <c r="O1733" s="18">
        <v>3.7309488165000002</v>
      </c>
      <c r="P1733" t="s">
        <v>4100</v>
      </c>
      <c r="Q1733" t="s">
        <v>4101</v>
      </c>
      <c r="R1733" t="s">
        <v>4102</v>
      </c>
      <c r="S1733" s="18">
        <v>5.9603629683000001</v>
      </c>
      <c r="T1733" t="s">
        <v>227</v>
      </c>
      <c r="U1733" t="s">
        <v>228</v>
      </c>
      <c r="V1733" t="s">
        <v>229</v>
      </c>
      <c r="W1733" s="18">
        <v>6.1453556587999998</v>
      </c>
      <c r="X1733" t="s">
        <v>64</v>
      </c>
      <c r="Y1733" t="s">
        <v>5603</v>
      </c>
      <c r="Z1733" t="s">
        <v>5604</v>
      </c>
      <c r="AA1733" s="18">
        <v>4.6982105606999998</v>
      </c>
      <c r="AB1733" t="s">
        <v>4436</v>
      </c>
      <c r="AC1733" t="s">
        <v>4437</v>
      </c>
      <c r="AD1733" t="s">
        <v>4438</v>
      </c>
      <c r="AE1733" s="18">
        <v>0.3792580518</v>
      </c>
      <c r="AF1733" t="s">
        <v>9670</v>
      </c>
      <c r="AG1733" t="s">
        <v>220</v>
      </c>
      <c r="AH1733" t="s">
        <v>9671</v>
      </c>
      <c r="AI1733" s="18">
        <v>3.3992942049999999</v>
      </c>
      <c r="AJ1733" t="s">
        <v>9672</v>
      </c>
      <c r="AK1733" t="s">
        <v>4101</v>
      </c>
      <c r="AL1733" t="s">
        <v>9673</v>
      </c>
      <c r="AM1733" t="s">
        <v>9670</v>
      </c>
      <c r="AN1733" t="s">
        <v>220</v>
      </c>
      <c r="AO1733" t="s">
        <v>9671</v>
      </c>
      <c r="AP1733" s="18">
        <v>0.3792580518</v>
      </c>
      <c r="AQ1733" t="s">
        <v>123</v>
      </c>
      <c r="AR1733" t="b">
        <f>ISNUMBER(SEARCH('Consulta Por Puntos Baloto'!$E$5,B1733,1))</f>
        <v>0</v>
      </c>
      <c r="AS1733">
        <f t="shared" si="54"/>
        <v>31</v>
      </c>
      <c r="AT1733" t="str">
        <f t="shared" si="55"/>
        <v>Punto pago</v>
      </c>
    </row>
    <row r="1734" spans="1:46">
      <c r="A1734" t="s">
        <v>9674</v>
      </c>
      <c r="B1734" t="s">
        <v>9675</v>
      </c>
      <c r="C1734" s="18">
        <v>3.1189447012999998</v>
      </c>
      <c r="D1734" t="s">
        <v>219</v>
      </c>
      <c r="E1734" t="s">
        <v>220</v>
      </c>
      <c r="F1734" t="s">
        <v>221</v>
      </c>
      <c r="G1734" s="18">
        <v>2.7151802356000001</v>
      </c>
      <c r="H1734" t="s">
        <v>4228</v>
      </c>
      <c r="I1734" t="s">
        <v>223</v>
      </c>
      <c r="J1734" t="s">
        <v>4229</v>
      </c>
      <c r="K1734" s="18">
        <v>3.8655749781000002</v>
      </c>
      <c r="L1734" t="s">
        <v>64</v>
      </c>
      <c r="M1734" t="s">
        <v>223</v>
      </c>
      <c r="N1734" t="s">
        <v>4230</v>
      </c>
      <c r="O1734" s="18">
        <v>2.9391707340000002</v>
      </c>
      <c r="P1734" t="s">
        <v>4231</v>
      </c>
      <c r="Q1734" t="s">
        <v>220</v>
      </c>
      <c r="R1734" t="s">
        <v>4232</v>
      </c>
      <c r="S1734" s="18">
        <v>10.9976104281</v>
      </c>
      <c r="T1734" t="s">
        <v>227</v>
      </c>
      <c r="U1734" t="s">
        <v>228</v>
      </c>
      <c r="V1734" t="s">
        <v>229</v>
      </c>
      <c r="W1734" s="18">
        <v>4.2376464586000004</v>
      </c>
      <c r="X1734" t="s">
        <v>222</v>
      </c>
      <c r="Y1734" t="s">
        <v>223</v>
      </c>
      <c r="Z1734" t="s">
        <v>224</v>
      </c>
      <c r="AA1734" s="18">
        <v>1.5553494504000001</v>
      </c>
      <c r="AB1734" t="s">
        <v>4088</v>
      </c>
      <c r="AC1734" t="s">
        <v>220</v>
      </c>
      <c r="AD1734" t="s">
        <v>4089</v>
      </c>
      <c r="AE1734" s="18">
        <v>6.4060410499999998E-2</v>
      </c>
      <c r="AF1734" t="s">
        <v>9676</v>
      </c>
      <c r="AG1734" t="s">
        <v>220</v>
      </c>
      <c r="AH1734" t="s">
        <v>9677</v>
      </c>
      <c r="AI1734" s="18">
        <v>0.28143468910000002</v>
      </c>
      <c r="AJ1734" t="s">
        <v>4235</v>
      </c>
      <c r="AK1734" t="s">
        <v>220</v>
      </c>
      <c r="AL1734" t="s">
        <v>4236</v>
      </c>
      <c r="AM1734" t="s">
        <v>9676</v>
      </c>
      <c r="AN1734" t="s">
        <v>220</v>
      </c>
      <c r="AO1734" t="s">
        <v>9677</v>
      </c>
      <c r="AP1734" s="18">
        <v>6.4060410499999998E-2</v>
      </c>
      <c r="AQ1734" t="s">
        <v>123</v>
      </c>
      <c r="AR1734" t="b">
        <f>ISNUMBER(SEARCH('Consulta Por Puntos Baloto'!$E$5,B1734,1))</f>
        <v>0</v>
      </c>
      <c r="AS1734">
        <f t="shared" si="54"/>
        <v>31</v>
      </c>
      <c r="AT1734" t="str">
        <f t="shared" si="55"/>
        <v>Punto pago</v>
      </c>
    </row>
    <row r="1735" spans="1:46">
      <c r="A1735" t="s">
        <v>9678</v>
      </c>
      <c r="B1735" t="s">
        <v>9679</v>
      </c>
      <c r="C1735" s="18">
        <v>2.0902549640000001</v>
      </c>
      <c r="D1735" t="s">
        <v>4401</v>
      </c>
      <c r="E1735" t="s">
        <v>62</v>
      </c>
      <c r="F1735" t="s">
        <v>4402</v>
      </c>
      <c r="G1735" s="18">
        <v>1.6461586620999999</v>
      </c>
      <c r="H1735" t="s">
        <v>73</v>
      </c>
      <c r="I1735" t="s">
        <v>65</v>
      </c>
      <c r="J1735" t="s">
        <v>5515</v>
      </c>
      <c r="K1735" s="18">
        <v>2.5061577583000001</v>
      </c>
      <c r="L1735" t="s">
        <v>4403</v>
      </c>
      <c r="M1735" t="s">
        <v>65</v>
      </c>
      <c r="N1735" t="s">
        <v>4404</v>
      </c>
      <c r="O1735" s="18">
        <v>6.5408115806999998</v>
      </c>
      <c r="P1735" t="s">
        <v>67</v>
      </c>
      <c r="Q1735" t="s">
        <v>62</v>
      </c>
      <c r="R1735" t="s">
        <v>68</v>
      </c>
      <c r="S1735" s="18">
        <v>2.8298335147999998</v>
      </c>
      <c r="T1735" t="s">
        <v>69</v>
      </c>
      <c r="U1735" t="s">
        <v>65</v>
      </c>
      <c r="V1735" t="s">
        <v>70</v>
      </c>
      <c r="W1735" s="18">
        <v>2.9149267377000001</v>
      </c>
      <c r="X1735" t="s">
        <v>71</v>
      </c>
      <c r="Y1735" t="s">
        <v>65</v>
      </c>
      <c r="Z1735" t="s">
        <v>72</v>
      </c>
      <c r="AA1735" s="18">
        <v>1.6459818555000001</v>
      </c>
      <c r="AB1735" t="s">
        <v>73</v>
      </c>
      <c r="AC1735" t="s">
        <v>62</v>
      </c>
      <c r="AD1735" t="s">
        <v>74</v>
      </c>
      <c r="AE1735" s="18">
        <v>1.25658374E-2</v>
      </c>
      <c r="AF1735" t="s">
        <v>9680</v>
      </c>
      <c r="AG1735" t="s">
        <v>62</v>
      </c>
      <c r="AH1735" t="s">
        <v>9681</v>
      </c>
      <c r="AI1735" s="18">
        <v>0.47829653500000002</v>
      </c>
      <c r="AJ1735" t="s">
        <v>9682</v>
      </c>
      <c r="AK1735" t="s">
        <v>62</v>
      </c>
      <c r="AL1735" t="s">
        <v>9683</v>
      </c>
      <c r="AM1735" t="s">
        <v>9680</v>
      </c>
      <c r="AN1735" t="s">
        <v>62</v>
      </c>
      <c r="AO1735" t="s">
        <v>9681</v>
      </c>
      <c r="AP1735" s="18">
        <v>1.25658374E-2</v>
      </c>
      <c r="AQ1735" t="s">
        <v>123</v>
      </c>
      <c r="AR1735" t="b">
        <f>ISNUMBER(SEARCH('Consulta Por Puntos Baloto'!$E$5,B1735,1))</f>
        <v>0</v>
      </c>
      <c r="AS1735">
        <f t="shared" si="54"/>
        <v>31</v>
      </c>
      <c r="AT1735" t="str">
        <f t="shared" si="55"/>
        <v>Punto pago</v>
      </c>
    </row>
    <row r="1736" spans="1:46">
      <c r="A1736" t="s">
        <v>9684</v>
      </c>
      <c r="B1736" t="s">
        <v>9685</v>
      </c>
      <c r="C1736" s="18">
        <v>2.0320633205999998</v>
      </c>
      <c r="D1736" t="s">
        <v>2585</v>
      </c>
      <c r="E1736" t="s">
        <v>128</v>
      </c>
      <c r="F1736" t="s">
        <v>2586</v>
      </c>
      <c r="G1736" s="18">
        <v>0.95306695279999998</v>
      </c>
      <c r="H1736" t="s">
        <v>64</v>
      </c>
      <c r="I1736" t="s">
        <v>130</v>
      </c>
      <c r="J1736" t="s">
        <v>2627</v>
      </c>
      <c r="K1736" s="18">
        <v>1.9192794273</v>
      </c>
      <c r="L1736" t="s">
        <v>64</v>
      </c>
      <c r="M1736" t="s">
        <v>130</v>
      </c>
      <c r="N1736" t="s">
        <v>2587</v>
      </c>
      <c r="O1736" s="18">
        <v>1.4891316023000001</v>
      </c>
      <c r="P1736" t="s">
        <v>2588</v>
      </c>
      <c r="Q1736" t="s">
        <v>134</v>
      </c>
      <c r="R1736" t="s">
        <v>2589</v>
      </c>
      <c r="S1736" s="18">
        <v>2.9496340715999998</v>
      </c>
      <c r="T1736" t="s">
        <v>311</v>
      </c>
      <c r="U1736" t="s">
        <v>130</v>
      </c>
      <c r="V1736" t="s">
        <v>312</v>
      </c>
      <c r="W1736" s="18">
        <v>1.0069563450000001</v>
      </c>
      <c r="X1736" t="s">
        <v>64</v>
      </c>
      <c r="Y1736" t="s">
        <v>130</v>
      </c>
      <c r="Z1736" t="s">
        <v>2627</v>
      </c>
      <c r="AA1736" s="18">
        <v>1.5301062616000001</v>
      </c>
      <c r="AB1736" t="s">
        <v>2628</v>
      </c>
      <c r="AC1736" t="s">
        <v>128</v>
      </c>
      <c r="AD1736" t="s">
        <v>2629</v>
      </c>
      <c r="AE1736" s="18">
        <v>0.21639754080000001</v>
      </c>
      <c r="AF1736" t="s">
        <v>4594</v>
      </c>
      <c r="AG1736" t="s">
        <v>143</v>
      </c>
      <c r="AH1736" t="s">
        <v>4595</v>
      </c>
      <c r="AI1736" s="18">
        <v>0.71419335669999995</v>
      </c>
      <c r="AJ1736" t="s">
        <v>4596</v>
      </c>
      <c r="AK1736" t="s">
        <v>134</v>
      </c>
      <c r="AL1736" t="s">
        <v>4597</v>
      </c>
      <c r="AM1736" t="s">
        <v>4594</v>
      </c>
      <c r="AN1736" t="s">
        <v>143</v>
      </c>
      <c r="AO1736" t="s">
        <v>4595</v>
      </c>
      <c r="AP1736" s="18">
        <v>0.21639754080000001</v>
      </c>
      <c r="AQ1736" t="s">
        <v>123</v>
      </c>
      <c r="AR1736" t="b">
        <f>ISNUMBER(SEARCH('Consulta Por Puntos Baloto'!$E$5,B1736,1))</f>
        <v>0</v>
      </c>
      <c r="AS1736">
        <f t="shared" si="54"/>
        <v>31</v>
      </c>
      <c r="AT1736" t="str">
        <f t="shared" si="55"/>
        <v>Punto pago</v>
      </c>
    </row>
    <row r="1737" spans="1:46">
      <c r="A1737" t="s">
        <v>9686</v>
      </c>
      <c r="B1737" t="s">
        <v>9687</v>
      </c>
      <c r="C1737" s="18">
        <v>1.9218633941000001</v>
      </c>
      <c r="D1737" t="s">
        <v>2444</v>
      </c>
      <c r="E1737" t="s">
        <v>128</v>
      </c>
      <c r="F1737" t="s">
        <v>2445</v>
      </c>
      <c r="G1737" s="18">
        <v>0.1691953414</v>
      </c>
      <c r="H1737" t="s">
        <v>64</v>
      </c>
      <c r="I1737" t="s">
        <v>130</v>
      </c>
      <c r="J1737" t="s">
        <v>6104</v>
      </c>
      <c r="K1737" s="18">
        <v>1.0363974852</v>
      </c>
      <c r="L1737" t="s">
        <v>64</v>
      </c>
      <c r="M1737" t="s">
        <v>130</v>
      </c>
      <c r="N1737" t="s">
        <v>3478</v>
      </c>
      <c r="O1737" s="18">
        <v>0.19817147730000001</v>
      </c>
      <c r="P1737" t="s">
        <v>3479</v>
      </c>
      <c r="Q1737" t="s">
        <v>134</v>
      </c>
      <c r="R1737" t="s">
        <v>3480</v>
      </c>
      <c r="S1737" s="18">
        <v>0.41843074489999998</v>
      </c>
      <c r="T1737" t="s">
        <v>807</v>
      </c>
      <c r="U1737" t="s">
        <v>130</v>
      </c>
      <c r="V1737" t="s">
        <v>808</v>
      </c>
      <c r="W1737" s="18">
        <v>0.1691953414</v>
      </c>
      <c r="X1737" t="s">
        <v>64</v>
      </c>
      <c r="Y1737" t="s">
        <v>130</v>
      </c>
      <c r="Z1737" t="s">
        <v>6104</v>
      </c>
      <c r="AA1737" s="18">
        <v>0.39559013990000003</v>
      </c>
      <c r="AB1737" t="s">
        <v>6075</v>
      </c>
      <c r="AC1737" t="s">
        <v>128</v>
      </c>
      <c r="AD1737" t="s">
        <v>6076</v>
      </c>
      <c r="AE1737" s="18">
        <v>0.3059340156</v>
      </c>
      <c r="AF1737" t="s">
        <v>9688</v>
      </c>
      <c r="AG1737" t="s">
        <v>143</v>
      </c>
      <c r="AH1737" t="s">
        <v>9689</v>
      </c>
      <c r="AI1737" s="18">
        <v>0.55239192130000003</v>
      </c>
      <c r="AJ1737" t="s">
        <v>9634</v>
      </c>
      <c r="AK1737" t="s">
        <v>134</v>
      </c>
      <c r="AL1737" t="s">
        <v>9635</v>
      </c>
      <c r="AM1737" t="s">
        <v>64</v>
      </c>
      <c r="AN1737" t="s">
        <v>130</v>
      </c>
      <c r="AO1737" t="s">
        <v>6104</v>
      </c>
      <c r="AP1737" s="18">
        <v>0.1691953414</v>
      </c>
      <c r="AQ1737" t="s">
        <v>123</v>
      </c>
      <c r="AR1737" t="b">
        <f>ISNUMBER(SEARCH('Consulta Por Puntos Baloto'!$E$5,B1737,1))</f>
        <v>0</v>
      </c>
      <c r="AS1737">
        <f t="shared" si="54"/>
        <v>7</v>
      </c>
      <c r="AT1737" t="str">
        <f t="shared" si="55"/>
        <v>Cajero automático</v>
      </c>
    </row>
    <row r="1738" spans="1:46">
      <c r="A1738" t="s">
        <v>9686</v>
      </c>
      <c r="B1738" t="s">
        <v>9687</v>
      </c>
      <c r="C1738" s="18">
        <v>1.9218633941000001</v>
      </c>
      <c r="D1738" t="s">
        <v>2444</v>
      </c>
      <c r="E1738" t="s">
        <v>128</v>
      </c>
      <c r="F1738" t="s">
        <v>2445</v>
      </c>
      <c r="G1738" s="18">
        <v>0.1691953414</v>
      </c>
      <c r="H1738" t="s">
        <v>64</v>
      </c>
      <c r="I1738" t="s">
        <v>130</v>
      </c>
      <c r="J1738" t="s">
        <v>6104</v>
      </c>
      <c r="K1738" s="18">
        <v>1.0363974852</v>
      </c>
      <c r="L1738" t="s">
        <v>64</v>
      </c>
      <c r="M1738" t="s">
        <v>130</v>
      </c>
      <c r="N1738" t="s">
        <v>3478</v>
      </c>
      <c r="O1738" s="18">
        <v>0.19817147730000001</v>
      </c>
      <c r="P1738" t="s">
        <v>3479</v>
      </c>
      <c r="Q1738" t="s">
        <v>134</v>
      </c>
      <c r="R1738" t="s">
        <v>3480</v>
      </c>
      <c r="S1738" s="18">
        <v>0.41843074489999998</v>
      </c>
      <c r="T1738" t="s">
        <v>807</v>
      </c>
      <c r="U1738" t="s">
        <v>130</v>
      </c>
      <c r="V1738" t="s">
        <v>808</v>
      </c>
      <c r="W1738" s="18">
        <v>0.1691953414</v>
      </c>
      <c r="X1738" t="s">
        <v>64</v>
      </c>
      <c r="Y1738" t="s">
        <v>130</v>
      </c>
      <c r="Z1738" t="s">
        <v>6104</v>
      </c>
      <c r="AA1738" s="18">
        <v>0.39559013990000003</v>
      </c>
      <c r="AB1738" t="s">
        <v>6075</v>
      </c>
      <c r="AC1738" t="s">
        <v>128</v>
      </c>
      <c r="AD1738" t="s">
        <v>6076</v>
      </c>
      <c r="AE1738" s="18">
        <v>0.3059340156</v>
      </c>
      <c r="AF1738" t="s">
        <v>9688</v>
      </c>
      <c r="AG1738" t="s">
        <v>143</v>
      </c>
      <c r="AH1738" t="s">
        <v>9689</v>
      </c>
      <c r="AI1738" s="18">
        <v>0.55239192130000003</v>
      </c>
      <c r="AJ1738" t="s">
        <v>9634</v>
      </c>
      <c r="AK1738" t="s">
        <v>134</v>
      </c>
      <c r="AL1738" t="s">
        <v>9635</v>
      </c>
      <c r="AM1738" t="s">
        <v>64</v>
      </c>
      <c r="AN1738" t="s">
        <v>130</v>
      </c>
      <c r="AO1738" t="s">
        <v>6104</v>
      </c>
      <c r="AP1738" s="18">
        <v>0.1691953414</v>
      </c>
      <c r="AQ1738" t="s">
        <v>123</v>
      </c>
      <c r="AR1738" t="b">
        <f>ISNUMBER(SEARCH('Consulta Por Puntos Baloto'!$E$5,B1738,1))</f>
        <v>0</v>
      </c>
      <c r="AS1738">
        <f t="shared" si="54"/>
        <v>7</v>
      </c>
      <c r="AT1738" t="str">
        <f t="shared" si="55"/>
        <v>Cajero automático</v>
      </c>
    </row>
    <row r="1739" spans="1:46">
      <c r="A1739" t="s">
        <v>9523</v>
      </c>
      <c r="B1739" t="s">
        <v>9524</v>
      </c>
      <c r="C1739" s="18">
        <v>1.9413518791</v>
      </c>
      <c r="D1739" t="s">
        <v>463</v>
      </c>
      <c r="E1739" t="s">
        <v>128</v>
      </c>
      <c r="F1739" t="s">
        <v>464</v>
      </c>
      <c r="G1739" s="18">
        <v>0.4103105004</v>
      </c>
      <c r="H1739" t="s">
        <v>64</v>
      </c>
      <c r="I1739" t="s">
        <v>130</v>
      </c>
      <c r="J1739" t="s">
        <v>1149</v>
      </c>
      <c r="K1739" s="18">
        <v>1.9808275257000001</v>
      </c>
      <c r="L1739" t="s">
        <v>64</v>
      </c>
      <c r="M1739" t="s">
        <v>130</v>
      </c>
      <c r="N1739" t="s">
        <v>714</v>
      </c>
      <c r="O1739" s="18">
        <v>2.0731740479999998</v>
      </c>
      <c r="P1739" t="s">
        <v>588</v>
      </c>
      <c r="Q1739" t="s">
        <v>134</v>
      </c>
      <c r="R1739" t="s">
        <v>589</v>
      </c>
      <c r="S1739" s="18">
        <v>2.1086372803</v>
      </c>
      <c r="T1739" t="s">
        <v>469</v>
      </c>
      <c r="U1739" t="s">
        <v>130</v>
      </c>
      <c r="V1739" t="s">
        <v>470</v>
      </c>
      <c r="W1739" s="18">
        <v>1.5674359269</v>
      </c>
      <c r="X1739" t="s">
        <v>64</v>
      </c>
      <c r="Y1739" t="s">
        <v>130</v>
      </c>
      <c r="Z1739" t="s">
        <v>690</v>
      </c>
      <c r="AA1739" s="18">
        <v>1.8919521885999999</v>
      </c>
      <c r="AB1739" s="19" t="s">
        <v>1195</v>
      </c>
      <c r="AC1739" t="s">
        <v>128</v>
      </c>
      <c r="AD1739" t="s">
        <v>1196</v>
      </c>
      <c r="AE1739" s="18">
        <v>0.26959881079999998</v>
      </c>
      <c r="AF1739" t="s">
        <v>1710</v>
      </c>
      <c r="AG1739" t="s">
        <v>143</v>
      </c>
      <c r="AH1739" t="s">
        <v>1711</v>
      </c>
      <c r="AI1739" s="18">
        <v>0.26959881079999998</v>
      </c>
      <c r="AJ1739" t="s">
        <v>9525</v>
      </c>
      <c r="AK1739" t="s">
        <v>134</v>
      </c>
      <c r="AL1739" t="s">
        <v>9526</v>
      </c>
      <c r="AM1739" t="s">
        <v>9525</v>
      </c>
      <c r="AN1739" t="s">
        <v>134</v>
      </c>
      <c r="AO1739" t="s">
        <v>9526</v>
      </c>
      <c r="AP1739" s="18">
        <v>0.26959881079999998</v>
      </c>
      <c r="AQ1739" t="s">
        <v>123</v>
      </c>
      <c r="AR1739" t="b">
        <f>ISNUMBER(SEARCH('Consulta Por Puntos Baloto'!$E$5,B1739,1))</f>
        <v>0</v>
      </c>
      <c r="AS1739">
        <f t="shared" si="54"/>
        <v>31</v>
      </c>
      <c r="AT1739" t="str">
        <f t="shared" si="55"/>
        <v>Punto pago</v>
      </c>
    </row>
    <row r="1740" spans="1:46">
      <c r="A1740" t="s">
        <v>9690</v>
      </c>
      <c r="B1740" t="s">
        <v>9691</v>
      </c>
      <c r="C1740" s="18">
        <v>0.57096096860000001</v>
      </c>
      <c r="D1740" t="s">
        <v>4512</v>
      </c>
      <c r="E1740" t="s">
        <v>297</v>
      </c>
      <c r="F1740" t="s">
        <v>4513</v>
      </c>
      <c r="G1740" s="18">
        <v>17.377365517000001</v>
      </c>
      <c r="H1740" t="s">
        <v>64</v>
      </c>
      <c r="I1740" t="s">
        <v>4514</v>
      </c>
      <c r="J1740" t="s">
        <v>4515</v>
      </c>
      <c r="K1740" s="18">
        <v>17.377365517000001</v>
      </c>
      <c r="L1740" t="s">
        <v>64</v>
      </c>
      <c r="M1740" t="s">
        <v>4514</v>
      </c>
      <c r="N1740" t="s">
        <v>4515</v>
      </c>
      <c r="O1740" s="18">
        <v>0.45667853619999998</v>
      </c>
      <c r="P1740" t="s">
        <v>296</v>
      </c>
      <c r="Q1740" t="s">
        <v>297</v>
      </c>
      <c r="R1740" t="s">
        <v>298</v>
      </c>
      <c r="S1740" s="18">
        <v>143.14996073809999</v>
      </c>
      <c r="T1740" t="s">
        <v>85</v>
      </c>
      <c r="U1740" t="s">
        <v>86</v>
      </c>
      <c r="V1740" t="s">
        <v>87</v>
      </c>
      <c r="W1740" s="18">
        <v>89.405263041799998</v>
      </c>
      <c r="X1740" t="s">
        <v>64</v>
      </c>
      <c r="Y1740" t="s">
        <v>4519</v>
      </c>
      <c r="Z1740" t="s">
        <v>4520</v>
      </c>
      <c r="AA1740" s="18">
        <v>49.514987078600001</v>
      </c>
      <c r="AB1740" t="s">
        <v>300</v>
      </c>
      <c r="AC1740" t="s">
        <v>301</v>
      </c>
      <c r="AD1740" t="s">
        <v>302</v>
      </c>
      <c r="AE1740" s="18">
        <v>1.2406348152</v>
      </c>
      <c r="AF1740" t="s">
        <v>7976</v>
      </c>
      <c r="AG1740" t="s">
        <v>297</v>
      </c>
      <c r="AH1740" t="s">
        <v>7977</v>
      </c>
      <c r="AI1740" s="18">
        <v>0.17311769860000001</v>
      </c>
      <c r="AJ1740" t="s">
        <v>9437</v>
      </c>
      <c r="AK1740" t="s">
        <v>297</v>
      </c>
      <c r="AL1740" t="s">
        <v>9438</v>
      </c>
      <c r="AM1740" t="s">
        <v>9437</v>
      </c>
      <c r="AN1740" t="s">
        <v>297</v>
      </c>
      <c r="AO1740" t="s">
        <v>9438</v>
      </c>
      <c r="AP1740" s="18">
        <v>0.17311769860000001</v>
      </c>
      <c r="AQ1740" t="s">
        <v>123</v>
      </c>
      <c r="AR1740" t="b">
        <f>ISNUMBER(SEARCH('Consulta Por Puntos Baloto'!$E$5,B1740,1))</f>
        <v>0</v>
      </c>
      <c r="AS1740">
        <f t="shared" si="54"/>
        <v>35</v>
      </c>
      <c r="AT1740" t="str">
        <f t="shared" si="55"/>
        <v>Punto red</v>
      </c>
    </row>
    <row r="1741" spans="1:46">
      <c r="A1741" t="s">
        <v>9692</v>
      </c>
      <c r="B1741" t="s">
        <v>9693</v>
      </c>
      <c r="C1741" s="18">
        <v>30.161193762900002</v>
      </c>
      <c r="D1741" t="s">
        <v>5373</v>
      </c>
      <c r="E1741" t="s">
        <v>4900</v>
      </c>
      <c r="F1741" t="s">
        <v>5374</v>
      </c>
      <c r="G1741" s="18">
        <v>30.0445385712</v>
      </c>
      <c r="H1741" t="s">
        <v>4899</v>
      </c>
      <c r="I1741" t="s">
        <v>4432</v>
      </c>
      <c r="J1741" t="s">
        <v>4992</v>
      </c>
      <c r="K1741" s="18">
        <v>45.169831412199997</v>
      </c>
      <c r="L1741" t="s">
        <v>64</v>
      </c>
      <c r="M1741" t="s">
        <v>4434</v>
      </c>
      <c r="N1741" t="s">
        <v>4435</v>
      </c>
      <c r="O1741" s="18">
        <v>47.089194322899999</v>
      </c>
      <c r="P1741" t="s">
        <v>4100</v>
      </c>
      <c r="Q1741" t="s">
        <v>4101</v>
      </c>
      <c r="R1741" t="s">
        <v>4102</v>
      </c>
      <c r="S1741" s="18">
        <v>49.267349447100003</v>
      </c>
      <c r="T1741" t="s">
        <v>227</v>
      </c>
      <c r="U1741" t="s">
        <v>228</v>
      </c>
      <c r="V1741" t="s">
        <v>229</v>
      </c>
      <c r="W1741" s="18">
        <v>49.974947031299997</v>
      </c>
      <c r="X1741" t="s">
        <v>64</v>
      </c>
      <c r="Y1741" t="s">
        <v>5603</v>
      </c>
      <c r="Z1741" t="s">
        <v>5604</v>
      </c>
      <c r="AA1741" s="18">
        <v>47.068166069100002</v>
      </c>
      <c r="AB1741" t="s">
        <v>4436</v>
      </c>
      <c r="AC1741" t="s">
        <v>4437</v>
      </c>
      <c r="AD1741" t="s">
        <v>4438</v>
      </c>
      <c r="AE1741" s="18">
        <v>5.4021336000000001E-3</v>
      </c>
      <c r="AF1741" t="s">
        <v>9694</v>
      </c>
      <c r="AG1741" t="s">
        <v>4994</v>
      </c>
      <c r="AH1741" t="s">
        <v>9695</v>
      </c>
      <c r="AI1741" s="18">
        <v>3.1630402100000003E-2</v>
      </c>
      <c r="AJ1741" t="s">
        <v>9696</v>
      </c>
      <c r="AK1741" t="s">
        <v>4994</v>
      </c>
      <c r="AL1741" t="s">
        <v>9697</v>
      </c>
      <c r="AM1741" t="s">
        <v>9694</v>
      </c>
      <c r="AN1741" t="s">
        <v>4994</v>
      </c>
      <c r="AO1741" t="s">
        <v>9695</v>
      </c>
      <c r="AP1741" s="18">
        <v>5.4021336000000001E-3</v>
      </c>
      <c r="AQ1741" t="s">
        <v>123</v>
      </c>
      <c r="AR1741" t="b">
        <f>ISNUMBER(SEARCH('Consulta Por Puntos Baloto'!$E$5,B1741,1))</f>
        <v>0</v>
      </c>
      <c r="AS1741">
        <f t="shared" si="54"/>
        <v>31</v>
      </c>
      <c r="AT1741" t="str">
        <f t="shared" si="55"/>
        <v>Punto pago</v>
      </c>
    </row>
    <row r="1742" spans="1:46">
      <c r="A1742" t="s">
        <v>9698</v>
      </c>
      <c r="B1742" t="s">
        <v>9699</v>
      </c>
      <c r="C1742" s="18">
        <v>4.9094762100000002</v>
      </c>
      <c r="D1742" t="s">
        <v>526</v>
      </c>
      <c r="E1742" t="s">
        <v>128</v>
      </c>
      <c r="F1742" t="s">
        <v>527</v>
      </c>
      <c r="G1742" s="18">
        <v>1.0398236089999999</v>
      </c>
      <c r="H1742" t="s">
        <v>64</v>
      </c>
      <c r="I1742" t="s">
        <v>130</v>
      </c>
      <c r="J1742" t="s">
        <v>661</v>
      </c>
      <c r="K1742" s="18">
        <v>2.5146211567000001</v>
      </c>
      <c r="L1742" t="s">
        <v>64</v>
      </c>
      <c r="M1742" t="s">
        <v>130</v>
      </c>
      <c r="N1742" t="s">
        <v>466</v>
      </c>
      <c r="O1742" s="18">
        <v>2.3216147352999998</v>
      </c>
      <c r="P1742" t="s">
        <v>530</v>
      </c>
      <c r="Q1742" t="s">
        <v>134</v>
      </c>
      <c r="R1742" t="s">
        <v>531</v>
      </c>
      <c r="S1742" s="18">
        <v>5.6253647545999996</v>
      </c>
      <c r="T1742" t="s">
        <v>515</v>
      </c>
      <c r="U1742" t="s">
        <v>130</v>
      </c>
      <c r="V1742" t="s">
        <v>516</v>
      </c>
      <c r="W1742" s="18">
        <v>3.6182269901000002</v>
      </c>
      <c r="X1742" t="s">
        <v>745</v>
      </c>
      <c r="Y1742" t="s">
        <v>130</v>
      </c>
      <c r="Z1742" t="s">
        <v>746</v>
      </c>
      <c r="AA1742" s="18">
        <v>3.0402362045000002</v>
      </c>
      <c r="AB1742" s="19" t="s">
        <v>473</v>
      </c>
      <c r="AC1742" t="s">
        <v>128</v>
      </c>
      <c r="AD1742" t="s">
        <v>474</v>
      </c>
      <c r="AE1742" s="18">
        <v>0.14819548190000001</v>
      </c>
      <c r="AF1742" t="s">
        <v>4134</v>
      </c>
      <c r="AG1742" t="s">
        <v>143</v>
      </c>
      <c r="AH1742" t="s">
        <v>4135</v>
      </c>
      <c r="AI1742" s="18">
        <v>0.3408649896</v>
      </c>
      <c r="AJ1742" t="s">
        <v>9700</v>
      </c>
      <c r="AK1742" t="s">
        <v>134</v>
      </c>
      <c r="AL1742" t="s">
        <v>9701</v>
      </c>
      <c r="AM1742" t="s">
        <v>4134</v>
      </c>
      <c r="AN1742" t="s">
        <v>143</v>
      </c>
      <c r="AO1742" t="s">
        <v>4135</v>
      </c>
      <c r="AP1742" s="18">
        <v>0.14819548190000001</v>
      </c>
      <c r="AQ1742" t="e">
        <v>#N/A</v>
      </c>
      <c r="AR1742" t="b">
        <f>ISNUMBER(SEARCH('Consulta Por Puntos Baloto'!$E$5,B1742,1))</f>
        <v>0</v>
      </c>
      <c r="AS1742">
        <f t="shared" si="54"/>
        <v>31</v>
      </c>
      <c r="AT1742" t="str">
        <f t="shared" si="55"/>
        <v>Punto pago</v>
      </c>
    </row>
    <row r="1743" spans="1:46">
      <c r="A1743" t="s">
        <v>9702</v>
      </c>
      <c r="B1743" t="s">
        <v>9703</v>
      </c>
      <c r="C1743" s="18">
        <v>1.1131783401999999</v>
      </c>
      <c r="D1743" t="s">
        <v>4512</v>
      </c>
      <c r="E1743" t="s">
        <v>297</v>
      </c>
      <c r="F1743" t="s">
        <v>4513</v>
      </c>
      <c r="G1743" s="18">
        <v>16.425286198799999</v>
      </c>
      <c r="H1743" t="s">
        <v>64</v>
      </c>
      <c r="I1743" t="s">
        <v>4514</v>
      </c>
      <c r="J1743" t="s">
        <v>4515</v>
      </c>
      <c r="K1743" s="18">
        <v>16.425286198799999</v>
      </c>
      <c r="L1743" t="s">
        <v>64</v>
      </c>
      <c r="M1743" t="s">
        <v>4514</v>
      </c>
      <c r="N1743" t="s">
        <v>4515</v>
      </c>
      <c r="O1743" s="18">
        <v>0.74061381130000004</v>
      </c>
      <c r="P1743" t="s">
        <v>296</v>
      </c>
      <c r="Q1743" t="s">
        <v>297</v>
      </c>
      <c r="R1743" t="s">
        <v>298</v>
      </c>
      <c r="S1743" s="18">
        <v>143.41992202540001</v>
      </c>
      <c r="T1743" t="s">
        <v>85</v>
      </c>
      <c r="U1743" t="s">
        <v>86</v>
      </c>
      <c r="V1743" t="s">
        <v>87</v>
      </c>
      <c r="W1743" s="18">
        <v>88.361932921499999</v>
      </c>
      <c r="X1743" t="s">
        <v>64</v>
      </c>
      <c r="Y1743" t="s">
        <v>4519</v>
      </c>
      <c r="Z1743" t="s">
        <v>4520</v>
      </c>
      <c r="AA1743" s="18">
        <v>50.252029898099998</v>
      </c>
      <c r="AB1743" t="s">
        <v>300</v>
      </c>
      <c r="AC1743" t="s">
        <v>301</v>
      </c>
      <c r="AD1743" t="s">
        <v>302</v>
      </c>
      <c r="AE1743" s="18">
        <v>0.81332958470000005</v>
      </c>
      <c r="AF1743" t="s">
        <v>7531</v>
      </c>
      <c r="AG1743" t="s">
        <v>297</v>
      </c>
      <c r="AH1743" t="s">
        <v>7532</v>
      </c>
      <c r="AI1743" s="18">
        <v>0.41560255639999999</v>
      </c>
      <c r="AJ1743" t="s">
        <v>9704</v>
      </c>
      <c r="AK1743" t="s">
        <v>297</v>
      </c>
      <c r="AL1743" t="s">
        <v>9705</v>
      </c>
      <c r="AM1743" t="s">
        <v>9704</v>
      </c>
      <c r="AN1743" t="s">
        <v>297</v>
      </c>
      <c r="AO1743" t="s">
        <v>9705</v>
      </c>
      <c r="AP1743" s="18">
        <v>0.41560255639999999</v>
      </c>
      <c r="AQ1743" t="s">
        <v>123</v>
      </c>
      <c r="AR1743" t="b">
        <f>ISNUMBER(SEARCH('Consulta Por Puntos Baloto'!$E$5,B1743,1))</f>
        <v>0</v>
      </c>
      <c r="AS1743">
        <f t="shared" si="54"/>
        <v>35</v>
      </c>
      <c r="AT1743" t="str">
        <f t="shared" si="55"/>
        <v>Punto red</v>
      </c>
    </row>
    <row r="1744" spans="1:46">
      <c r="A1744" t="s">
        <v>9706</v>
      </c>
      <c r="B1744" t="s">
        <v>9707</v>
      </c>
      <c r="C1744" s="18">
        <v>5.6548453962999998</v>
      </c>
      <c r="D1744" t="s">
        <v>5270</v>
      </c>
      <c r="E1744" t="s">
        <v>4172</v>
      </c>
      <c r="F1744" t="s">
        <v>5271</v>
      </c>
      <c r="G1744" s="18">
        <v>5.6617412506999996</v>
      </c>
      <c r="H1744" t="s">
        <v>4168</v>
      </c>
      <c r="I1744" t="s">
        <v>4169</v>
      </c>
      <c r="J1744" t="s">
        <v>5409</v>
      </c>
      <c r="K1744" s="18">
        <v>105.2251219708</v>
      </c>
      <c r="L1744" t="s">
        <v>64</v>
      </c>
      <c r="M1744" t="s">
        <v>86</v>
      </c>
      <c r="N1744" t="s">
        <v>402</v>
      </c>
      <c r="O1744" s="18">
        <v>105.2251219708</v>
      </c>
      <c r="P1744" t="s">
        <v>403</v>
      </c>
      <c r="Q1744" t="s">
        <v>83</v>
      </c>
      <c r="R1744" t="s">
        <v>404</v>
      </c>
      <c r="S1744" s="18">
        <v>106.20447519299999</v>
      </c>
      <c r="T1744" t="s">
        <v>85</v>
      </c>
      <c r="U1744" t="s">
        <v>86</v>
      </c>
      <c r="V1744" t="s">
        <v>87</v>
      </c>
      <c r="W1744" s="18">
        <v>5.7156152831</v>
      </c>
      <c r="X1744" t="s">
        <v>64</v>
      </c>
      <c r="Y1744" t="s">
        <v>4169</v>
      </c>
      <c r="Z1744" t="s">
        <v>4171</v>
      </c>
      <c r="AA1744" s="18">
        <v>5.6718219827</v>
      </c>
      <c r="AB1744" t="s">
        <v>4168</v>
      </c>
      <c r="AC1744" t="s">
        <v>4172</v>
      </c>
      <c r="AD1744" t="s">
        <v>4173</v>
      </c>
      <c r="AE1744" s="18">
        <v>2.1884265702999999</v>
      </c>
      <c r="AF1744" t="s">
        <v>6806</v>
      </c>
      <c r="AG1744" t="s">
        <v>6807</v>
      </c>
      <c r="AH1744" t="s">
        <v>6808</v>
      </c>
      <c r="AI1744" s="18">
        <v>0.12167645219999999</v>
      </c>
      <c r="AJ1744" t="s">
        <v>9708</v>
      </c>
      <c r="AK1744" t="s">
        <v>6807</v>
      </c>
      <c r="AL1744" t="s">
        <v>9709</v>
      </c>
      <c r="AM1744" t="s">
        <v>9708</v>
      </c>
      <c r="AN1744" t="s">
        <v>6807</v>
      </c>
      <c r="AO1744" t="s">
        <v>9709</v>
      </c>
      <c r="AP1744" s="18">
        <v>0.12167645219999999</v>
      </c>
      <c r="AQ1744" t="s">
        <v>123</v>
      </c>
      <c r="AR1744" t="b">
        <f>ISNUMBER(SEARCH('Consulta Por Puntos Baloto'!$E$5,B1744,1))</f>
        <v>0</v>
      </c>
      <c r="AS1744">
        <f t="shared" si="54"/>
        <v>35</v>
      </c>
      <c r="AT1744" t="str">
        <f t="shared" si="55"/>
        <v>Punto red</v>
      </c>
    </row>
    <row r="1745" spans="1:46">
      <c r="A1745" t="s">
        <v>9710</v>
      </c>
      <c r="B1745" t="s">
        <v>9711</v>
      </c>
      <c r="C1745" s="18">
        <v>3.9706763538000001</v>
      </c>
      <c r="D1745" t="s">
        <v>61</v>
      </c>
      <c r="E1745" t="s">
        <v>62</v>
      </c>
      <c r="F1745" t="s">
        <v>63</v>
      </c>
      <c r="G1745" s="18">
        <v>4.4109867213999996</v>
      </c>
      <c r="H1745" t="s">
        <v>64</v>
      </c>
      <c r="I1745" t="s">
        <v>65</v>
      </c>
      <c r="J1745" t="s">
        <v>66</v>
      </c>
      <c r="K1745" s="18">
        <v>4.4222716281999999</v>
      </c>
      <c r="L1745" t="s">
        <v>64</v>
      </c>
      <c r="M1745" t="s">
        <v>65</v>
      </c>
      <c r="N1745" t="s">
        <v>66</v>
      </c>
      <c r="O1745" s="18">
        <v>7.9412500684999996</v>
      </c>
      <c r="P1745" t="s">
        <v>67</v>
      </c>
      <c r="Q1745" t="s">
        <v>62</v>
      </c>
      <c r="R1745" t="s">
        <v>68</v>
      </c>
      <c r="S1745" s="18">
        <v>6.2592155902000002</v>
      </c>
      <c r="T1745" t="s">
        <v>69</v>
      </c>
      <c r="U1745" t="s">
        <v>65</v>
      </c>
      <c r="V1745" t="s">
        <v>70</v>
      </c>
      <c r="W1745" s="18">
        <v>5.8284572773000001</v>
      </c>
      <c r="X1745" t="s">
        <v>71</v>
      </c>
      <c r="Y1745" t="s">
        <v>65</v>
      </c>
      <c r="Z1745" t="s">
        <v>72</v>
      </c>
      <c r="AA1745" s="18">
        <v>5.4399947313999997</v>
      </c>
      <c r="AB1745" t="s">
        <v>73</v>
      </c>
      <c r="AC1745" t="s">
        <v>62</v>
      </c>
      <c r="AD1745" t="s">
        <v>74</v>
      </c>
      <c r="AE1745" s="18">
        <v>0.20851593809999999</v>
      </c>
      <c r="AF1745" t="s">
        <v>9712</v>
      </c>
      <c r="AG1745" t="s">
        <v>62</v>
      </c>
      <c r="AH1745" t="s">
        <v>9713</v>
      </c>
      <c r="AI1745" s="18">
        <v>9.8173857899999994E-2</v>
      </c>
      <c r="AJ1745" t="s">
        <v>9714</v>
      </c>
      <c r="AK1745" t="s">
        <v>62</v>
      </c>
      <c r="AL1745" t="s">
        <v>9715</v>
      </c>
      <c r="AM1745" t="s">
        <v>9714</v>
      </c>
      <c r="AN1745" t="s">
        <v>62</v>
      </c>
      <c r="AO1745" t="s">
        <v>9715</v>
      </c>
      <c r="AP1745" s="18">
        <v>9.8173857899999994E-2</v>
      </c>
      <c r="AQ1745" t="s">
        <v>123</v>
      </c>
      <c r="AR1745" t="b">
        <f>ISNUMBER(SEARCH('Consulta Por Puntos Baloto'!$E$5,B1745,1))</f>
        <v>0</v>
      </c>
      <c r="AS1745">
        <f t="shared" si="54"/>
        <v>35</v>
      </c>
      <c r="AT1745" t="str">
        <f t="shared" si="55"/>
        <v>Punto red</v>
      </c>
    </row>
    <row r="1746" spans="1:46">
      <c r="A1746" t="s">
        <v>9716</v>
      </c>
      <c r="B1746" t="s">
        <v>9717</v>
      </c>
      <c r="C1746" s="18">
        <v>0.80649391000000004</v>
      </c>
      <c r="D1746" t="s">
        <v>127</v>
      </c>
      <c r="E1746" t="s">
        <v>128</v>
      </c>
      <c r="F1746" t="s">
        <v>129</v>
      </c>
      <c r="G1746" s="18">
        <v>0.57773550370000004</v>
      </c>
      <c r="H1746" t="s">
        <v>423</v>
      </c>
      <c r="I1746" t="s">
        <v>130</v>
      </c>
      <c r="J1746" t="s">
        <v>424</v>
      </c>
      <c r="K1746" s="18">
        <v>1.3605243229999999</v>
      </c>
      <c r="L1746" t="s">
        <v>64</v>
      </c>
      <c r="M1746" t="s">
        <v>130</v>
      </c>
      <c r="N1746" t="s">
        <v>370</v>
      </c>
      <c r="O1746" s="18">
        <v>1.1813283496</v>
      </c>
      <c r="P1746" t="s">
        <v>133</v>
      </c>
      <c r="Q1746" t="s">
        <v>134</v>
      </c>
      <c r="R1746" t="s">
        <v>135</v>
      </c>
      <c r="S1746" s="18">
        <v>3.9764503286999999</v>
      </c>
      <c r="T1746" t="s">
        <v>371</v>
      </c>
      <c r="U1746" t="s">
        <v>130</v>
      </c>
      <c r="V1746" t="s">
        <v>372</v>
      </c>
      <c r="W1746" s="18">
        <v>3.4989913899</v>
      </c>
      <c r="X1746" t="s">
        <v>64</v>
      </c>
      <c r="Y1746" t="s">
        <v>130</v>
      </c>
      <c r="Z1746" t="s">
        <v>569</v>
      </c>
      <c r="AA1746" s="18">
        <v>0.64828034059999995</v>
      </c>
      <c r="AB1746" t="s">
        <v>140</v>
      </c>
      <c r="AC1746" t="s">
        <v>128</v>
      </c>
      <c r="AD1746" t="s">
        <v>141</v>
      </c>
      <c r="AE1746" s="18">
        <v>2.49599738E-2</v>
      </c>
      <c r="AF1746" t="s">
        <v>3085</v>
      </c>
      <c r="AG1746" t="s">
        <v>143</v>
      </c>
      <c r="AH1746" t="s">
        <v>3086</v>
      </c>
      <c r="AI1746" s="18">
        <v>2.49599738E-2</v>
      </c>
      <c r="AJ1746" t="s">
        <v>1106</v>
      </c>
      <c r="AK1746" t="s">
        <v>134</v>
      </c>
      <c r="AL1746" t="s">
        <v>3087</v>
      </c>
      <c r="AM1746" t="s">
        <v>3085</v>
      </c>
      <c r="AN1746" t="s">
        <v>143</v>
      </c>
      <c r="AO1746" t="s">
        <v>3086</v>
      </c>
      <c r="AP1746" s="18">
        <v>2.49599738E-2</v>
      </c>
      <c r="AQ1746" t="s">
        <v>123</v>
      </c>
      <c r="AR1746" t="b">
        <f>ISNUMBER(SEARCH('Consulta Por Puntos Baloto'!$E$5,B1746,1))</f>
        <v>0</v>
      </c>
      <c r="AS1746">
        <f t="shared" si="54"/>
        <v>31</v>
      </c>
      <c r="AT1746" t="str">
        <f t="shared" si="55"/>
        <v>Punto pago</v>
      </c>
    </row>
    <row r="1747" spans="1:46">
      <c r="A1747" t="s">
        <v>9716</v>
      </c>
      <c r="B1747" t="s">
        <v>9717</v>
      </c>
      <c r="C1747" s="18">
        <v>0.80649391000000004</v>
      </c>
      <c r="D1747" t="s">
        <v>127</v>
      </c>
      <c r="E1747" t="s">
        <v>128</v>
      </c>
      <c r="F1747" t="s">
        <v>129</v>
      </c>
      <c r="G1747" s="18">
        <v>0.57773550370000004</v>
      </c>
      <c r="H1747" t="s">
        <v>423</v>
      </c>
      <c r="I1747" t="s">
        <v>130</v>
      </c>
      <c r="J1747" t="s">
        <v>424</v>
      </c>
      <c r="K1747" s="18">
        <v>1.3605243229999999</v>
      </c>
      <c r="L1747" t="s">
        <v>64</v>
      </c>
      <c r="M1747" t="s">
        <v>130</v>
      </c>
      <c r="N1747" t="s">
        <v>370</v>
      </c>
      <c r="O1747" s="18">
        <v>1.1813283496</v>
      </c>
      <c r="P1747" t="s">
        <v>133</v>
      </c>
      <c r="Q1747" t="s">
        <v>134</v>
      </c>
      <c r="R1747" t="s">
        <v>135</v>
      </c>
      <c r="S1747" s="18">
        <v>3.9764503286999999</v>
      </c>
      <c r="T1747" t="s">
        <v>371</v>
      </c>
      <c r="U1747" t="s">
        <v>130</v>
      </c>
      <c r="V1747" t="s">
        <v>372</v>
      </c>
      <c r="W1747" s="18">
        <v>3.4989913899</v>
      </c>
      <c r="X1747" t="s">
        <v>64</v>
      </c>
      <c r="Y1747" t="s">
        <v>130</v>
      </c>
      <c r="Z1747" t="s">
        <v>569</v>
      </c>
      <c r="AA1747" s="18">
        <v>0.64828034059999995</v>
      </c>
      <c r="AB1747" t="s">
        <v>140</v>
      </c>
      <c r="AC1747" t="s">
        <v>128</v>
      </c>
      <c r="AD1747" t="s">
        <v>141</v>
      </c>
      <c r="AE1747" s="18">
        <v>2.49599738E-2</v>
      </c>
      <c r="AF1747" t="s">
        <v>3085</v>
      </c>
      <c r="AG1747" t="s">
        <v>143</v>
      </c>
      <c r="AH1747" t="s">
        <v>3086</v>
      </c>
      <c r="AI1747" s="18">
        <v>2.49599738E-2</v>
      </c>
      <c r="AJ1747" t="s">
        <v>1106</v>
      </c>
      <c r="AK1747" t="s">
        <v>134</v>
      </c>
      <c r="AL1747" t="s">
        <v>3087</v>
      </c>
      <c r="AM1747" t="s">
        <v>1106</v>
      </c>
      <c r="AN1747" t="s">
        <v>134</v>
      </c>
      <c r="AO1747" t="s">
        <v>3087</v>
      </c>
      <c r="AP1747" s="18">
        <v>2.49599738E-2</v>
      </c>
      <c r="AQ1747" t="s">
        <v>123</v>
      </c>
      <c r="AR1747" t="b">
        <f>ISNUMBER(SEARCH('Consulta Por Puntos Baloto'!$E$5,B1747,1))</f>
        <v>0</v>
      </c>
      <c r="AS1747">
        <f t="shared" si="54"/>
        <v>31</v>
      </c>
      <c r="AT1747" t="str">
        <f t="shared" si="55"/>
        <v>Punto pago</v>
      </c>
    </row>
    <row r="1748" spans="1:46">
      <c r="A1748" t="s">
        <v>9718</v>
      </c>
      <c r="B1748" t="s">
        <v>9719</v>
      </c>
      <c r="C1748" s="18">
        <v>2.4915614826999999</v>
      </c>
      <c r="D1748" t="s">
        <v>5165</v>
      </c>
      <c r="E1748" t="s">
        <v>220</v>
      </c>
      <c r="F1748" t="s">
        <v>5166</v>
      </c>
      <c r="G1748" s="18">
        <v>3.3366702122</v>
      </c>
      <c r="H1748" t="s">
        <v>64</v>
      </c>
      <c r="I1748" t="s">
        <v>223</v>
      </c>
      <c r="J1748" t="s">
        <v>5327</v>
      </c>
      <c r="K1748" s="18">
        <v>4.3245287353000004</v>
      </c>
      <c r="L1748" t="s">
        <v>64</v>
      </c>
      <c r="M1748" t="s">
        <v>223</v>
      </c>
      <c r="N1748" t="s">
        <v>4070</v>
      </c>
      <c r="O1748" s="18">
        <v>3.0332853820999999</v>
      </c>
      <c r="P1748" t="s">
        <v>4052</v>
      </c>
      <c r="Q1748" t="s">
        <v>4053</v>
      </c>
      <c r="R1748" t="s">
        <v>4054</v>
      </c>
      <c r="S1748" s="18">
        <v>12.972707658299999</v>
      </c>
      <c r="T1748" t="s">
        <v>227</v>
      </c>
      <c r="U1748" t="s">
        <v>228</v>
      </c>
      <c r="V1748" t="s">
        <v>229</v>
      </c>
      <c r="W1748" s="18">
        <v>5.9623140575000004</v>
      </c>
      <c r="X1748" t="s">
        <v>64</v>
      </c>
      <c r="Y1748" t="s">
        <v>4055</v>
      </c>
      <c r="Z1748" t="s">
        <v>4056</v>
      </c>
      <c r="AA1748" s="18">
        <v>3.8694792803000002</v>
      </c>
      <c r="AB1748" t="s">
        <v>4088</v>
      </c>
      <c r="AC1748" t="s">
        <v>220</v>
      </c>
      <c r="AD1748" t="s">
        <v>4089</v>
      </c>
      <c r="AE1748" s="18">
        <v>6.7260207200000005E-2</v>
      </c>
      <c r="AF1748" t="s">
        <v>9720</v>
      </c>
      <c r="AG1748" t="s">
        <v>8381</v>
      </c>
      <c r="AH1748" t="s">
        <v>9721</v>
      </c>
      <c r="AI1748" s="18">
        <v>5.2081740000000005E-4</v>
      </c>
      <c r="AJ1748" t="s">
        <v>9722</v>
      </c>
      <c r="AK1748" t="s">
        <v>8381</v>
      </c>
      <c r="AL1748" t="s">
        <v>9723</v>
      </c>
      <c r="AM1748" t="s">
        <v>9722</v>
      </c>
      <c r="AN1748" t="s">
        <v>8381</v>
      </c>
      <c r="AO1748" t="s">
        <v>9723</v>
      </c>
      <c r="AP1748" s="18">
        <v>5.2081740000000005E-4</v>
      </c>
      <c r="AQ1748" t="s">
        <v>123</v>
      </c>
      <c r="AR1748" t="b">
        <f>ISNUMBER(SEARCH('Consulta Por Puntos Baloto'!$E$5,B1748,1))</f>
        <v>0</v>
      </c>
      <c r="AS1748">
        <f t="shared" si="54"/>
        <v>35</v>
      </c>
      <c r="AT1748" t="str">
        <f t="shared" si="55"/>
        <v>Punto red</v>
      </c>
    </row>
    <row r="1749" spans="1:46">
      <c r="A1749" t="s">
        <v>9724</v>
      </c>
      <c r="B1749" t="s">
        <v>9725</v>
      </c>
      <c r="C1749" s="18">
        <v>2.0736886674999999</v>
      </c>
      <c r="D1749" t="s">
        <v>5165</v>
      </c>
      <c r="E1749" t="s">
        <v>220</v>
      </c>
      <c r="F1749" t="s">
        <v>5166</v>
      </c>
      <c r="G1749" s="18">
        <v>1.8174843547999999</v>
      </c>
      <c r="H1749" t="s">
        <v>64</v>
      </c>
      <c r="I1749" t="s">
        <v>223</v>
      </c>
      <c r="J1749" t="s">
        <v>5167</v>
      </c>
      <c r="K1749" s="18">
        <v>2.2184877218999999</v>
      </c>
      <c r="L1749" t="s">
        <v>64</v>
      </c>
      <c r="M1749" t="s">
        <v>223</v>
      </c>
      <c r="N1749" t="s">
        <v>4070</v>
      </c>
      <c r="O1749" s="18">
        <v>2.6923133030000002</v>
      </c>
      <c r="P1749" t="s">
        <v>5106</v>
      </c>
      <c r="Q1749" t="s">
        <v>220</v>
      </c>
      <c r="R1749" t="s">
        <v>5107</v>
      </c>
      <c r="S1749" s="18">
        <v>10.6001633786</v>
      </c>
      <c r="T1749" t="s">
        <v>227</v>
      </c>
      <c r="U1749" t="s">
        <v>228</v>
      </c>
      <c r="V1749" t="s">
        <v>229</v>
      </c>
      <c r="W1749" s="18">
        <v>4.7598253277999998</v>
      </c>
      <c r="X1749" t="s">
        <v>222</v>
      </c>
      <c r="Y1749" t="s">
        <v>223</v>
      </c>
      <c r="Z1749" t="s">
        <v>224</v>
      </c>
      <c r="AA1749" s="18">
        <v>2.2184877420000002</v>
      </c>
      <c r="AB1749" t="s">
        <v>5168</v>
      </c>
      <c r="AC1749" t="s">
        <v>220</v>
      </c>
      <c r="AD1749" t="s">
        <v>5169</v>
      </c>
      <c r="AE1749" s="18">
        <v>0.27074098569999999</v>
      </c>
      <c r="AF1749" t="s">
        <v>9343</v>
      </c>
      <c r="AG1749" t="s">
        <v>220</v>
      </c>
      <c r="AH1749" t="s">
        <v>9344</v>
      </c>
      <c r="AI1749" s="18">
        <v>0.86513895679999997</v>
      </c>
      <c r="AJ1749" t="s">
        <v>7898</v>
      </c>
      <c r="AK1749" t="s">
        <v>220</v>
      </c>
      <c r="AL1749" t="s">
        <v>7899</v>
      </c>
      <c r="AM1749" t="s">
        <v>9343</v>
      </c>
      <c r="AN1749" t="s">
        <v>220</v>
      </c>
      <c r="AO1749" t="s">
        <v>9344</v>
      </c>
      <c r="AP1749" s="18">
        <v>0.27074098569999999</v>
      </c>
      <c r="AQ1749" t="s">
        <v>123</v>
      </c>
      <c r="AR1749" t="b">
        <f>ISNUMBER(SEARCH('Consulta Por Puntos Baloto'!$E$5,B1749,1))</f>
        <v>0</v>
      </c>
      <c r="AS1749">
        <f t="shared" si="54"/>
        <v>31</v>
      </c>
      <c r="AT1749" t="str">
        <f t="shared" si="55"/>
        <v>Punto pago</v>
      </c>
    </row>
    <row r="1750" spans="1:46">
      <c r="A1750" t="s">
        <v>9726</v>
      </c>
      <c r="B1750" t="s">
        <v>9727</v>
      </c>
      <c r="C1750" s="18">
        <v>5.9113512233999996</v>
      </c>
      <c r="D1750" t="s">
        <v>61</v>
      </c>
      <c r="E1750" t="s">
        <v>62</v>
      </c>
      <c r="F1750" t="s">
        <v>63</v>
      </c>
      <c r="G1750" s="18">
        <v>6.2520468664999997</v>
      </c>
      <c r="H1750" t="s">
        <v>64</v>
      </c>
      <c r="I1750" t="s">
        <v>65</v>
      </c>
      <c r="J1750" t="s">
        <v>66</v>
      </c>
      <c r="K1750" s="18">
        <v>6.2630145281000003</v>
      </c>
      <c r="L1750" t="s">
        <v>64</v>
      </c>
      <c r="M1750" t="s">
        <v>65</v>
      </c>
      <c r="N1750" t="s">
        <v>66</v>
      </c>
      <c r="O1750" s="18">
        <v>7.8557574804000003</v>
      </c>
      <c r="P1750" t="s">
        <v>67</v>
      </c>
      <c r="Q1750" t="s">
        <v>62</v>
      </c>
      <c r="R1750" t="s">
        <v>68</v>
      </c>
      <c r="S1750" s="18">
        <v>7.3854159848999998</v>
      </c>
      <c r="T1750" t="s">
        <v>69</v>
      </c>
      <c r="U1750" t="s">
        <v>65</v>
      </c>
      <c r="V1750" t="s">
        <v>70</v>
      </c>
      <c r="W1750" s="18">
        <v>7.6911992028</v>
      </c>
      <c r="X1750" t="s">
        <v>71</v>
      </c>
      <c r="Y1750" t="s">
        <v>65</v>
      </c>
      <c r="Z1750" t="s">
        <v>72</v>
      </c>
      <c r="AA1750" s="18">
        <v>7.0189251208999996</v>
      </c>
      <c r="AB1750" t="s">
        <v>73</v>
      </c>
      <c r="AC1750" t="s">
        <v>62</v>
      </c>
      <c r="AD1750" t="s">
        <v>74</v>
      </c>
      <c r="AE1750" s="18">
        <v>0.16104900320000001</v>
      </c>
      <c r="AF1750" t="s">
        <v>9728</v>
      </c>
      <c r="AG1750" t="s">
        <v>62</v>
      </c>
      <c r="AH1750" t="s">
        <v>9729</v>
      </c>
      <c r="AI1750" s="18">
        <v>0.48520398920000002</v>
      </c>
      <c r="AJ1750" t="s">
        <v>5524</v>
      </c>
      <c r="AK1750" t="s">
        <v>62</v>
      </c>
      <c r="AL1750" t="s">
        <v>5525</v>
      </c>
      <c r="AM1750" t="s">
        <v>9728</v>
      </c>
      <c r="AN1750" t="s">
        <v>62</v>
      </c>
      <c r="AO1750" t="s">
        <v>9729</v>
      </c>
      <c r="AP1750" s="18">
        <v>0.16104900320000001</v>
      </c>
      <c r="AQ1750" t="s">
        <v>123</v>
      </c>
      <c r="AR1750" t="b">
        <f>ISNUMBER(SEARCH('Consulta Por Puntos Baloto'!$E$5,B1750,1))</f>
        <v>0</v>
      </c>
      <c r="AS1750">
        <f t="shared" si="54"/>
        <v>31</v>
      </c>
      <c r="AT1750" t="str">
        <f t="shared" si="55"/>
        <v>Punto pago</v>
      </c>
    </row>
    <row r="1751" spans="1:46">
      <c r="A1751" t="s">
        <v>9730</v>
      </c>
      <c r="B1751" t="s">
        <v>9731</v>
      </c>
      <c r="C1751" s="18">
        <v>15.7965747752</v>
      </c>
      <c r="D1751" t="s">
        <v>4512</v>
      </c>
      <c r="E1751" t="s">
        <v>297</v>
      </c>
      <c r="F1751" t="s">
        <v>4513</v>
      </c>
      <c r="G1751" s="18">
        <v>1.8759188964</v>
      </c>
      <c r="H1751" t="s">
        <v>64</v>
      </c>
      <c r="I1751" t="s">
        <v>4514</v>
      </c>
      <c r="J1751" t="s">
        <v>4515</v>
      </c>
      <c r="K1751" s="18">
        <v>1.8759188964</v>
      </c>
      <c r="L1751" t="s">
        <v>64</v>
      </c>
      <c r="M1751" t="s">
        <v>4514</v>
      </c>
      <c r="N1751" t="s">
        <v>4515</v>
      </c>
      <c r="O1751" s="18">
        <v>1.4295906576999999</v>
      </c>
      <c r="P1751" t="s">
        <v>4516</v>
      </c>
      <c r="Q1751" t="s">
        <v>4517</v>
      </c>
      <c r="R1751" t="s">
        <v>4518</v>
      </c>
      <c r="S1751" s="18">
        <v>156.52940324689999</v>
      </c>
      <c r="T1751" t="s">
        <v>85</v>
      </c>
      <c r="U1751" t="s">
        <v>86</v>
      </c>
      <c r="V1751" t="s">
        <v>87</v>
      </c>
      <c r="W1751" s="18">
        <v>73.577305516199999</v>
      </c>
      <c r="X1751" t="s">
        <v>64</v>
      </c>
      <c r="Y1751" t="s">
        <v>4519</v>
      </c>
      <c r="Z1751" t="s">
        <v>4520</v>
      </c>
      <c r="AA1751" s="18">
        <v>51.531893446700003</v>
      </c>
      <c r="AB1751" t="s">
        <v>300</v>
      </c>
      <c r="AC1751" t="s">
        <v>301</v>
      </c>
      <c r="AD1751" t="s">
        <v>302</v>
      </c>
      <c r="AE1751" s="18">
        <v>0.75954055679999999</v>
      </c>
      <c r="AF1751" t="s">
        <v>7783</v>
      </c>
      <c r="AG1751" t="s">
        <v>4517</v>
      </c>
      <c r="AH1751" t="s">
        <v>7784</v>
      </c>
      <c r="AI1751" s="18">
        <v>0.24512960110000001</v>
      </c>
      <c r="AJ1751" t="s">
        <v>1410</v>
      </c>
      <c r="AK1751" t="s">
        <v>4517</v>
      </c>
      <c r="AL1751" t="s">
        <v>9732</v>
      </c>
      <c r="AM1751" t="s">
        <v>1410</v>
      </c>
      <c r="AN1751" t="s">
        <v>4517</v>
      </c>
      <c r="AO1751" t="s">
        <v>9732</v>
      </c>
      <c r="AP1751" s="18">
        <v>0.24512960110000001</v>
      </c>
      <c r="AQ1751" t="s">
        <v>123</v>
      </c>
      <c r="AR1751" t="b">
        <f>ISNUMBER(SEARCH('Consulta Por Puntos Baloto'!$E$5,B1751,1))</f>
        <v>0</v>
      </c>
      <c r="AS1751">
        <f t="shared" si="54"/>
        <v>35</v>
      </c>
      <c r="AT1751" t="str">
        <f t="shared" si="55"/>
        <v>Punto red</v>
      </c>
    </row>
    <row r="1752" spans="1:46">
      <c r="A1752" t="s">
        <v>9733</v>
      </c>
      <c r="B1752" t="s">
        <v>9734</v>
      </c>
      <c r="C1752" s="18">
        <v>1.5470451326000001</v>
      </c>
      <c r="D1752" t="s">
        <v>219</v>
      </c>
      <c r="E1752" t="s">
        <v>220</v>
      </c>
      <c r="F1752" t="s">
        <v>221</v>
      </c>
      <c r="G1752" s="18">
        <v>1.4935476423</v>
      </c>
      <c r="H1752" t="s">
        <v>222</v>
      </c>
      <c r="I1752" t="s">
        <v>223</v>
      </c>
      <c r="J1752" t="s">
        <v>224</v>
      </c>
      <c r="K1752" s="18">
        <v>1.4935476423</v>
      </c>
      <c r="L1752" t="s">
        <v>222</v>
      </c>
      <c r="M1752" t="s">
        <v>223</v>
      </c>
      <c r="N1752" t="s">
        <v>224</v>
      </c>
      <c r="O1752" s="18">
        <v>1.7768591097999999</v>
      </c>
      <c r="P1752" t="s">
        <v>225</v>
      </c>
      <c r="Q1752" t="s">
        <v>220</v>
      </c>
      <c r="R1752" t="s">
        <v>226</v>
      </c>
      <c r="S1752" s="18">
        <v>7.4425884963</v>
      </c>
      <c r="T1752" t="s">
        <v>227</v>
      </c>
      <c r="U1752" t="s">
        <v>228</v>
      </c>
      <c r="V1752" t="s">
        <v>229</v>
      </c>
      <c r="W1752" s="18">
        <v>1.4935476423</v>
      </c>
      <c r="X1752" t="s">
        <v>222</v>
      </c>
      <c r="Y1752" t="s">
        <v>223</v>
      </c>
      <c r="Z1752" t="s">
        <v>224</v>
      </c>
      <c r="AA1752" s="18">
        <v>1.4935476423</v>
      </c>
      <c r="AB1752" t="s">
        <v>230</v>
      </c>
      <c r="AC1752" t="s">
        <v>220</v>
      </c>
      <c r="AD1752" t="s">
        <v>231</v>
      </c>
      <c r="AE1752" s="18">
        <v>5.8227009900000001E-2</v>
      </c>
      <c r="AF1752" t="s">
        <v>232</v>
      </c>
      <c r="AG1752" t="s">
        <v>220</v>
      </c>
      <c r="AH1752" t="s">
        <v>233</v>
      </c>
      <c r="AI1752" s="18">
        <v>0.41971689210000002</v>
      </c>
      <c r="AJ1752" t="s">
        <v>234</v>
      </c>
      <c r="AK1752" t="s">
        <v>220</v>
      </c>
      <c r="AL1752" t="s">
        <v>235</v>
      </c>
      <c r="AM1752" t="s">
        <v>232</v>
      </c>
      <c r="AN1752" t="s">
        <v>220</v>
      </c>
      <c r="AO1752" t="s">
        <v>233</v>
      </c>
      <c r="AP1752" s="18">
        <v>5.8227009900000001E-2</v>
      </c>
      <c r="AQ1752" t="s">
        <v>123</v>
      </c>
      <c r="AR1752" t="b">
        <f>ISNUMBER(SEARCH('Consulta Por Puntos Baloto'!$E$5,B1752,1))</f>
        <v>0</v>
      </c>
      <c r="AS1752">
        <f t="shared" si="54"/>
        <v>31</v>
      </c>
      <c r="AT1752" t="str">
        <f t="shared" si="55"/>
        <v>Punto pago</v>
      </c>
    </row>
    <row r="1753" spans="1:46">
      <c r="A1753" t="s">
        <v>9735</v>
      </c>
      <c r="B1753" t="s">
        <v>9736</v>
      </c>
      <c r="C1753" s="18">
        <v>112.9553782544</v>
      </c>
      <c r="D1753" t="s">
        <v>4065</v>
      </c>
      <c r="E1753" t="s">
        <v>4066</v>
      </c>
      <c r="F1753" t="s">
        <v>4067</v>
      </c>
      <c r="G1753" s="18">
        <v>110.7355472831</v>
      </c>
      <c r="H1753" t="s">
        <v>64</v>
      </c>
      <c r="I1753" t="s">
        <v>4068</v>
      </c>
      <c r="J1753" t="s">
        <v>8065</v>
      </c>
      <c r="K1753" s="18">
        <v>180.14286553069999</v>
      </c>
      <c r="L1753" t="s">
        <v>64</v>
      </c>
      <c r="M1753" t="s">
        <v>187</v>
      </c>
      <c r="N1753" t="s">
        <v>189</v>
      </c>
      <c r="O1753" s="18">
        <v>112.6192765553</v>
      </c>
      <c r="P1753" t="s">
        <v>4071</v>
      </c>
      <c r="Q1753" t="s">
        <v>4066</v>
      </c>
      <c r="R1753" t="s">
        <v>4072</v>
      </c>
      <c r="S1753" s="18">
        <v>205.74780257820001</v>
      </c>
      <c r="T1753" t="s">
        <v>227</v>
      </c>
      <c r="U1753" t="s">
        <v>228</v>
      </c>
      <c r="V1753" t="s">
        <v>229</v>
      </c>
      <c r="W1753" s="18">
        <v>146.1237659526</v>
      </c>
      <c r="X1753" t="s">
        <v>64</v>
      </c>
      <c r="Y1753" t="s">
        <v>4073</v>
      </c>
      <c r="Z1753" t="s">
        <v>4074</v>
      </c>
      <c r="AA1753" s="18">
        <v>112.9413666464</v>
      </c>
      <c r="AB1753" t="s">
        <v>4252</v>
      </c>
      <c r="AC1753" t="s">
        <v>4066</v>
      </c>
      <c r="AD1753" t="s">
        <v>4253</v>
      </c>
      <c r="AE1753" s="18">
        <v>0.68061070319999994</v>
      </c>
      <c r="AF1753" t="s">
        <v>9737</v>
      </c>
      <c r="AG1753" t="s">
        <v>9738</v>
      </c>
      <c r="AH1753" t="s">
        <v>9739</v>
      </c>
      <c r="AI1753" s="18">
        <v>0.95864580779999997</v>
      </c>
      <c r="AJ1753" t="s">
        <v>9740</v>
      </c>
      <c r="AK1753" t="s">
        <v>9738</v>
      </c>
      <c r="AL1753" t="s">
        <v>9741</v>
      </c>
      <c r="AM1753" t="s">
        <v>9737</v>
      </c>
      <c r="AN1753" t="s">
        <v>9738</v>
      </c>
      <c r="AO1753" t="s">
        <v>9739</v>
      </c>
      <c r="AP1753" s="18">
        <v>0.68061070319999994</v>
      </c>
      <c r="AQ1753" t="s">
        <v>123</v>
      </c>
      <c r="AR1753" t="b">
        <f>ISNUMBER(SEARCH('Consulta Por Puntos Baloto'!$E$5,B1753,1))</f>
        <v>0</v>
      </c>
      <c r="AS1753">
        <f t="shared" si="54"/>
        <v>31</v>
      </c>
      <c r="AT1753" t="str">
        <f t="shared" si="55"/>
        <v>Punto pago</v>
      </c>
    </row>
    <row r="1754" spans="1:46">
      <c r="A1754" t="s">
        <v>9742</v>
      </c>
      <c r="B1754" t="s">
        <v>9743</v>
      </c>
      <c r="C1754" s="18">
        <v>0.79417845949999999</v>
      </c>
      <c r="D1754" t="s">
        <v>4512</v>
      </c>
      <c r="E1754" t="s">
        <v>297</v>
      </c>
      <c r="F1754" t="s">
        <v>4513</v>
      </c>
      <c r="G1754" s="18">
        <v>16.383147749399999</v>
      </c>
      <c r="H1754" t="s">
        <v>64</v>
      </c>
      <c r="I1754" t="s">
        <v>4514</v>
      </c>
      <c r="J1754" t="s">
        <v>4515</v>
      </c>
      <c r="K1754" s="18">
        <v>16.383147749399999</v>
      </c>
      <c r="L1754" t="s">
        <v>64</v>
      </c>
      <c r="M1754" t="s">
        <v>4514</v>
      </c>
      <c r="N1754" t="s">
        <v>4515</v>
      </c>
      <c r="O1754" s="18">
        <v>1.2438787026</v>
      </c>
      <c r="P1754" t="s">
        <v>296</v>
      </c>
      <c r="Q1754" t="s">
        <v>297</v>
      </c>
      <c r="R1754" t="s">
        <v>298</v>
      </c>
      <c r="S1754" s="18">
        <v>144.519211845</v>
      </c>
      <c r="T1754" t="s">
        <v>85</v>
      </c>
      <c r="U1754" t="s">
        <v>86</v>
      </c>
      <c r="V1754" t="s">
        <v>87</v>
      </c>
      <c r="W1754" s="18">
        <v>88.517144025299999</v>
      </c>
      <c r="X1754" t="s">
        <v>64</v>
      </c>
      <c r="Y1754" t="s">
        <v>4519</v>
      </c>
      <c r="Z1754" t="s">
        <v>4520</v>
      </c>
      <c r="AA1754" s="18">
        <v>48.668284131299998</v>
      </c>
      <c r="AB1754" t="s">
        <v>300</v>
      </c>
      <c r="AC1754" t="s">
        <v>301</v>
      </c>
      <c r="AD1754" t="s">
        <v>302</v>
      </c>
      <c r="AE1754" s="18">
        <v>1.1596051465999999</v>
      </c>
      <c r="AF1754" t="s">
        <v>7531</v>
      </c>
      <c r="AG1754" t="s">
        <v>297</v>
      </c>
      <c r="AH1754" t="s">
        <v>7532</v>
      </c>
      <c r="AI1754" s="18">
        <v>0.32472327639999998</v>
      </c>
      <c r="AJ1754" t="s">
        <v>9744</v>
      </c>
      <c r="AK1754" t="s">
        <v>297</v>
      </c>
      <c r="AL1754" t="s">
        <v>9745</v>
      </c>
      <c r="AM1754" t="s">
        <v>9744</v>
      </c>
      <c r="AN1754" t="s">
        <v>297</v>
      </c>
      <c r="AO1754" t="s">
        <v>9745</v>
      </c>
      <c r="AP1754" s="18">
        <v>0.32472327639999998</v>
      </c>
      <c r="AQ1754" t="s">
        <v>123</v>
      </c>
      <c r="AR1754" t="b">
        <f>ISNUMBER(SEARCH('Consulta Por Puntos Baloto'!$E$5,B1754,1))</f>
        <v>0</v>
      </c>
      <c r="AS1754">
        <f t="shared" si="54"/>
        <v>35</v>
      </c>
      <c r="AT1754" t="str">
        <f t="shared" si="55"/>
        <v>Punto red</v>
      </c>
    </row>
    <row r="1755" spans="1:46">
      <c r="A1755" t="s">
        <v>9746</v>
      </c>
      <c r="B1755" t="s">
        <v>9747</v>
      </c>
      <c r="C1755" s="18">
        <v>0.96930112170000005</v>
      </c>
      <c r="D1755" t="s">
        <v>4973</v>
      </c>
      <c r="E1755" t="s">
        <v>301</v>
      </c>
      <c r="F1755" t="s">
        <v>4974</v>
      </c>
      <c r="G1755" s="18">
        <v>0.63877158209999996</v>
      </c>
      <c r="H1755" t="s">
        <v>300</v>
      </c>
      <c r="I1755" t="s">
        <v>294</v>
      </c>
      <c r="J1755" t="s">
        <v>4489</v>
      </c>
      <c r="K1755" s="18">
        <v>2.8250665058000002</v>
      </c>
      <c r="L1755" t="s">
        <v>64</v>
      </c>
      <c r="M1755" t="s">
        <v>294</v>
      </c>
      <c r="N1755" t="s">
        <v>295</v>
      </c>
      <c r="O1755" s="18">
        <v>50.257514726899998</v>
      </c>
      <c r="P1755" t="s">
        <v>296</v>
      </c>
      <c r="Q1755" t="s">
        <v>297</v>
      </c>
      <c r="R1755" t="s">
        <v>298</v>
      </c>
      <c r="S1755" s="18">
        <v>113.1061822936</v>
      </c>
      <c r="T1755" t="s">
        <v>311</v>
      </c>
      <c r="U1755" t="s">
        <v>130</v>
      </c>
      <c r="V1755" t="s">
        <v>312</v>
      </c>
      <c r="W1755" s="18">
        <v>99.398331560299994</v>
      </c>
      <c r="X1755" t="s">
        <v>64</v>
      </c>
      <c r="Y1755" t="s">
        <v>313</v>
      </c>
      <c r="Z1755" t="s">
        <v>314</v>
      </c>
      <c r="AA1755" s="18">
        <v>0.60407629230000004</v>
      </c>
      <c r="AB1755" t="s">
        <v>300</v>
      </c>
      <c r="AC1755" t="s">
        <v>301</v>
      </c>
      <c r="AD1755" t="s">
        <v>302</v>
      </c>
      <c r="AE1755" s="18">
        <v>0.60094171939999996</v>
      </c>
      <c r="AF1755" t="s">
        <v>9748</v>
      </c>
      <c r="AG1755" t="s">
        <v>301</v>
      </c>
      <c r="AH1755" t="s">
        <v>9749</v>
      </c>
      <c r="AI1755" s="18">
        <v>4.1470818700000002E-2</v>
      </c>
      <c r="AJ1755" t="s">
        <v>9750</v>
      </c>
      <c r="AK1755" t="s">
        <v>301</v>
      </c>
      <c r="AL1755" t="s">
        <v>9751</v>
      </c>
      <c r="AM1755" t="s">
        <v>9750</v>
      </c>
      <c r="AN1755" t="s">
        <v>301</v>
      </c>
      <c r="AO1755" t="s">
        <v>9751</v>
      </c>
      <c r="AP1755" s="18">
        <v>4.1470818700000002E-2</v>
      </c>
      <c r="AQ1755" t="s">
        <v>123</v>
      </c>
      <c r="AR1755" t="b">
        <f>ISNUMBER(SEARCH('Consulta Por Puntos Baloto'!$E$5,B1755,1))</f>
        <v>0</v>
      </c>
      <c r="AS1755">
        <f t="shared" si="54"/>
        <v>35</v>
      </c>
      <c r="AT1755" t="str">
        <f t="shared" si="55"/>
        <v>Punto red</v>
      </c>
    </row>
    <row r="1756" spans="1:46">
      <c r="A1756" t="s">
        <v>9752</v>
      </c>
      <c r="B1756" t="s">
        <v>9753</v>
      </c>
      <c r="C1756" s="18">
        <v>4.3948407280000001</v>
      </c>
      <c r="D1756" t="s">
        <v>526</v>
      </c>
      <c r="E1756" t="s">
        <v>128</v>
      </c>
      <c r="F1756" t="s">
        <v>527</v>
      </c>
      <c r="G1756" s="18">
        <v>0.38876436990000002</v>
      </c>
      <c r="H1756" t="s">
        <v>64</v>
      </c>
      <c r="I1756" t="s">
        <v>130</v>
      </c>
      <c r="J1756" t="s">
        <v>661</v>
      </c>
      <c r="K1756" s="18">
        <v>2.0440769048999998</v>
      </c>
      <c r="L1756" t="s">
        <v>64</v>
      </c>
      <c r="M1756" t="s">
        <v>130</v>
      </c>
      <c r="N1756" t="s">
        <v>529</v>
      </c>
      <c r="O1756" s="18">
        <v>1.4519125337000001</v>
      </c>
      <c r="P1756" t="s">
        <v>530</v>
      </c>
      <c r="Q1756" t="s">
        <v>134</v>
      </c>
      <c r="R1756" t="s">
        <v>531</v>
      </c>
      <c r="S1756" s="18">
        <v>4.7500011854000004</v>
      </c>
      <c r="T1756" t="s">
        <v>515</v>
      </c>
      <c r="U1756" t="s">
        <v>130</v>
      </c>
      <c r="V1756" t="s">
        <v>516</v>
      </c>
      <c r="W1756" s="18">
        <v>3.4669679037000001</v>
      </c>
      <c r="X1756" t="s">
        <v>64</v>
      </c>
      <c r="Y1756" t="s">
        <v>130</v>
      </c>
      <c r="Z1756" t="s">
        <v>532</v>
      </c>
      <c r="AA1756" s="18">
        <v>2.4174946735999998</v>
      </c>
      <c r="AB1756" t="s">
        <v>533</v>
      </c>
      <c r="AC1756" t="s">
        <v>128</v>
      </c>
      <c r="AD1756" t="s">
        <v>534</v>
      </c>
      <c r="AE1756" s="18">
        <v>0.35324755000000002</v>
      </c>
      <c r="AF1756" t="s">
        <v>9754</v>
      </c>
      <c r="AG1756" t="s">
        <v>143</v>
      </c>
      <c r="AH1756" t="s">
        <v>9755</v>
      </c>
      <c r="AI1756" s="18">
        <v>0.13367809380000001</v>
      </c>
      <c r="AJ1756" t="s">
        <v>3956</v>
      </c>
      <c r="AK1756" t="s">
        <v>134</v>
      </c>
      <c r="AL1756" t="s">
        <v>3957</v>
      </c>
      <c r="AM1756" t="s">
        <v>3956</v>
      </c>
      <c r="AN1756" t="s">
        <v>134</v>
      </c>
      <c r="AO1756" t="s">
        <v>3957</v>
      </c>
      <c r="AP1756" s="18">
        <v>0.13367809380000001</v>
      </c>
      <c r="AQ1756" t="s">
        <v>123</v>
      </c>
      <c r="AR1756" t="b">
        <f>ISNUMBER(SEARCH('Consulta Por Puntos Baloto'!$E$5,B1756,1))</f>
        <v>0</v>
      </c>
      <c r="AS1756">
        <f t="shared" si="54"/>
        <v>35</v>
      </c>
      <c r="AT1756" t="str">
        <f t="shared" si="55"/>
        <v>Punto red</v>
      </c>
    </row>
    <row r="1757" spans="1:46">
      <c r="A1757" t="s">
        <v>9756</v>
      </c>
      <c r="B1757" t="s">
        <v>9757</v>
      </c>
      <c r="C1757" s="18">
        <v>10.802181362700001</v>
      </c>
      <c r="D1757" t="s">
        <v>508</v>
      </c>
      <c r="E1757" t="s">
        <v>509</v>
      </c>
      <c r="F1757" t="s">
        <v>510</v>
      </c>
      <c r="G1757" s="18">
        <v>10.820621233100001</v>
      </c>
      <c r="H1757" t="s">
        <v>64</v>
      </c>
      <c r="I1757" t="s">
        <v>112</v>
      </c>
      <c r="J1757" t="s">
        <v>1110</v>
      </c>
      <c r="K1757" s="18">
        <v>11.9484938261</v>
      </c>
      <c r="L1757" t="s">
        <v>64</v>
      </c>
      <c r="M1757" t="s">
        <v>112</v>
      </c>
      <c r="N1757" t="s">
        <v>721</v>
      </c>
      <c r="O1757" s="18">
        <v>12.2953294444</v>
      </c>
      <c r="P1757" t="s">
        <v>513</v>
      </c>
      <c r="Q1757" t="s">
        <v>509</v>
      </c>
      <c r="R1757" t="s">
        <v>514</v>
      </c>
      <c r="S1757" s="18">
        <v>12.2788351448</v>
      </c>
      <c r="T1757" t="s">
        <v>111</v>
      </c>
      <c r="U1757" t="s">
        <v>112</v>
      </c>
      <c r="V1757" t="s">
        <v>113</v>
      </c>
      <c r="W1757" s="18">
        <v>15.108498683000001</v>
      </c>
      <c r="X1757" t="s">
        <v>64</v>
      </c>
      <c r="Y1757" t="s">
        <v>130</v>
      </c>
      <c r="Z1757" t="s">
        <v>517</v>
      </c>
      <c r="AA1757" s="18">
        <v>12.2799164534</v>
      </c>
      <c r="AB1757" s="19" t="s">
        <v>1111</v>
      </c>
      <c r="AC1757" t="s">
        <v>509</v>
      </c>
      <c r="AD1757" s="19" t="s">
        <v>1112</v>
      </c>
      <c r="AE1757" s="18">
        <v>0.248354714</v>
      </c>
      <c r="AF1757" t="s">
        <v>1881</v>
      </c>
      <c r="AG1757" t="s">
        <v>1882</v>
      </c>
      <c r="AH1757" t="s">
        <v>1883</v>
      </c>
      <c r="AI1757" s="18">
        <v>6.4000000000000002E-9</v>
      </c>
      <c r="AJ1757" t="s">
        <v>9758</v>
      </c>
      <c r="AK1757" t="s">
        <v>1882</v>
      </c>
      <c r="AL1757" t="s">
        <v>9759</v>
      </c>
      <c r="AM1757" t="s">
        <v>9758</v>
      </c>
      <c r="AN1757" t="s">
        <v>1882</v>
      </c>
      <c r="AO1757" t="s">
        <v>9759</v>
      </c>
      <c r="AP1757" s="18">
        <v>6.4000000000000002E-9</v>
      </c>
      <c r="AQ1757" t="e">
        <v>#N/A</v>
      </c>
      <c r="AR1757" t="b">
        <f>ISNUMBER(SEARCH('Consulta Por Puntos Baloto'!$E$5,B1757,1))</f>
        <v>0</v>
      </c>
      <c r="AS1757">
        <f t="shared" si="54"/>
        <v>35</v>
      </c>
      <c r="AT1757" t="str">
        <f t="shared" si="55"/>
        <v>Punto red</v>
      </c>
    </row>
    <row r="1758" spans="1:46">
      <c r="A1758" t="s">
        <v>9760</v>
      </c>
      <c r="B1758" t="s">
        <v>9761</v>
      </c>
      <c r="C1758" s="18">
        <v>14.393826969099999</v>
      </c>
      <c r="D1758" t="s">
        <v>5248</v>
      </c>
      <c r="E1758" t="s">
        <v>5249</v>
      </c>
      <c r="F1758" t="s">
        <v>5250</v>
      </c>
      <c r="G1758" s="18">
        <v>38.190319438700001</v>
      </c>
      <c r="H1758" t="s">
        <v>64</v>
      </c>
      <c r="I1758" t="s">
        <v>4389</v>
      </c>
      <c r="J1758" t="s">
        <v>4390</v>
      </c>
      <c r="K1758" s="18">
        <v>75.776937036299998</v>
      </c>
      <c r="L1758" t="s">
        <v>64</v>
      </c>
      <c r="M1758" t="s">
        <v>343</v>
      </c>
      <c r="N1758" t="s">
        <v>344</v>
      </c>
      <c r="O1758" s="18">
        <v>38.180277136299999</v>
      </c>
      <c r="P1758" t="s">
        <v>4391</v>
      </c>
      <c r="Q1758" t="s">
        <v>4392</v>
      </c>
      <c r="R1758" t="s">
        <v>4393</v>
      </c>
      <c r="S1758" s="18">
        <v>97.726395536599995</v>
      </c>
      <c r="T1758" t="s">
        <v>69</v>
      </c>
      <c r="U1758" t="s">
        <v>65</v>
      </c>
      <c r="V1758" t="s">
        <v>70</v>
      </c>
      <c r="W1758" s="18">
        <v>38.190319438700001</v>
      </c>
      <c r="X1758" t="s">
        <v>64</v>
      </c>
      <c r="Y1758" t="s">
        <v>4389</v>
      </c>
      <c r="Z1758" t="s">
        <v>4390</v>
      </c>
      <c r="AA1758" s="18">
        <v>64.560042463299993</v>
      </c>
      <c r="AB1758" t="s">
        <v>4899</v>
      </c>
      <c r="AC1758" t="s">
        <v>4900</v>
      </c>
      <c r="AD1758" t="s">
        <v>4901</v>
      </c>
      <c r="AE1758" s="18">
        <v>5.7608858300000003E-2</v>
      </c>
      <c r="AF1758" t="s">
        <v>9762</v>
      </c>
      <c r="AG1758" t="s">
        <v>9763</v>
      </c>
      <c r="AH1758" t="s">
        <v>9764</v>
      </c>
      <c r="AI1758" s="18">
        <v>13.8005825726</v>
      </c>
      <c r="AJ1758" t="s">
        <v>9460</v>
      </c>
      <c r="AK1758" t="s">
        <v>7664</v>
      </c>
      <c r="AL1758" t="s">
        <v>9461</v>
      </c>
      <c r="AM1758" t="s">
        <v>9762</v>
      </c>
      <c r="AN1758" t="s">
        <v>9763</v>
      </c>
      <c r="AO1758" t="s">
        <v>9764</v>
      </c>
      <c r="AP1758" s="18">
        <v>5.7608858300000003E-2</v>
      </c>
      <c r="AQ1758" t="s">
        <v>123</v>
      </c>
      <c r="AR1758" t="b">
        <f>ISNUMBER(SEARCH('Consulta Por Puntos Baloto'!$E$5,B1758,1))</f>
        <v>0</v>
      </c>
      <c r="AS1758">
        <f t="shared" si="54"/>
        <v>31</v>
      </c>
      <c r="AT1758" t="str">
        <f t="shared" si="55"/>
        <v>Punto pago</v>
      </c>
    </row>
    <row r="1759" spans="1:46">
      <c r="A1759" t="s">
        <v>9765</v>
      </c>
      <c r="B1759" t="s">
        <v>9766</v>
      </c>
      <c r="C1759" s="18">
        <v>58.5116174176</v>
      </c>
      <c r="D1759" t="s">
        <v>4556</v>
      </c>
      <c r="E1759" t="s">
        <v>4557</v>
      </c>
      <c r="F1759" t="s">
        <v>4558</v>
      </c>
      <c r="G1759" s="18">
        <v>1.4358658418000001</v>
      </c>
      <c r="H1759" t="s">
        <v>4559</v>
      </c>
      <c r="I1759" t="s">
        <v>4560</v>
      </c>
      <c r="J1759" t="s">
        <v>4561</v>
      </c>
      <c r="K1759" s="18">
        <v>1.8536028198000001</v>
      </c>
      <c r="L1759" t="s">
        <v>64</v>
      </c>
      <c r="M1759" t="s">
        <v>4560</v>
      </c>
      <c r="N1759" t="s">
        <v>4562</v>
      </c>
      <c r="O1759" s="18">
        <v>2.029457931</v>
      </c>
      <c r="P1759" t="s">
        <v>387</v>
      </c>
      <c r="Q1759" t="s">
        <v>388</v>
      </c>
      <c r="R1759" t="s">
        <v>389</v>
      </c>
      <c r="S1759" s="18">
        <v>253.58721558010001</v>
      </c>
      <c r="T1759" t="s">
        <v>253</v>
      </c>
      <c r="U1759" t="s">
        <v>65</v>
      </c>
      <c r="V1759" t="s">
        <v>254</v>
      </c>
      <c r="W1759" s="18">
        <v>58.080806644699997</v>
      </c>
      <c r="X1759" t="s">
        <v>64</v>
      </c>
      <c r="Y1759" t="s">
        <v>4563</v>
      </c>
      <c r="Z1759" t="s">
        <v>4564</v>
      </c>
      <c r="AA1759" s="18">
        <v>1.4453859216</v>
      </c>
      <c r="AB1759" t="s">
        <v>4559</v>
      </c>
      <c r="AC1759" t="s">
        <v>388</v>
      </c>
      <c r="AD1759" t="s">
        <v>4565</v>
      </c>
      <c r="AE1759" s="18">
        <v>0.10547194</v>
      </c>
      <c r="AF1759" t="s">
        <v>9767</v>
      </c>
      <c r="AG1759" t="s">
        <v>388</v>
      </c>
      <c r="AH1759" t="s">
        <v>9768</v>
      </c>
      <c r="AI1759" s="18">
        <v>0.69662807120000003</v>
      </c>
      <c r="AJ1759" t="s">
        <v>9769</v>
      </c>
      <c r="AK1759" t="s">
        <v>388</v>
      </c>
      <c r="AL1759" t="s">
        <v>9770</v>
      </c>
      <c r="AM1759" t="s">
        <v>9767</v>
      </c>
      <c r="AN1759" t="s">
        <v>388</v>
      </c>
      <c r="AO1759" t="s">
        <v>9768</v>
      </c>
      <c r="AP1759" s="18">
        <v>0.10547194</v>
      </c>
      <c r="AQ1759" t="s">
        <v>123</v>
      </c>
      <c r="AR1759" t="b">
        <f>ISNUMBER(SEARCH('Consulta Por Puntos Baloto'!$E$5,B1759,1))</f>
        <v>0</v>
      </c>
      <c r="AS1759">
        <f t="shared" si="54"/>
        <v>31</v>
      </c>
      <c r="AT1759" t="str">
        <f t="shared" si="55"/>
        <v>Punto pago</v>
      </c>
    </row>
    <row r="1760" spans="1:46">
      <c r="A1760" t="s">
        <v>9771</v>
      </c>
      <c r="B1760" t="s">
        <v>9772</v>
      </c>
      <c r="C1760" s="18">
        <v>1.7001284522</v>
      </c>
      <c r="D1760" t="s">
        <v>4512</v>
      </c>
      <c r="E1760" t="s">
        <v>297</v>
      </c>
      <c r="F1760" t="s">
        <v>4513</v>
      </c>
      <c r="G1760" s="18">
        <v>15.599682767399999</v>
      </c>
      <c r="H1760" t="s">
        <v>64</v>
      </c>
      <c r="I1760" t="s">
        <v>4514</v>
      </c>
      <c r="J1760" t="s">
        <v>4515</v>
      </c>
      <c r="K1760" s="18">
        <v>15.599682767399999</v>
      </c>
      <c r="L1760" t="s">
        <v>64</v>
      </c>
      <c r="M1760" t="s">
        <v>4514</v>
      </c>
      <c r="N1760" t="s">
        <v>4515</v>
      </c>
      <c r="O1760" s="18">
        <v>2.0877468712999998</v>
      </c>
      <c r="P1760" t="s">
        <v>296</v>
      </c>
      <c r="Q1760" t="s">
        <v>297</v>
      </c>
      <c r="R1760" t="s">
        <v>298</v>
      </c>
      <c r="S1760" s="18">
        <v>145.42397002760001</v>
      </c>
      <c r="T1760" t="s">
        <v>85</v>
      </c>
      <c r="U1760" t="s">
        <v>86</v>
      </c>
      <c r="V1760" t="s">
        <v>87</v>
      </c>
      <c r="W1760" s="18">
        <v>87.771810321700002</v>
      </c>
      <c r="X1760" t="s">
        <v>64</v>
      </c>
      <c r="Y1760" t="s">
        <v>4519</v>
      </c>
      <c r="Z1760" t="s">
        <v>4520</v>
      </c>
      <c r="AA1760" s="18">
        <v>48.294208405600003</v>
      </c>
      <c r="AB1760" t="s">
        <v>300</v>
      </c>
      <c r="AC1760" t="s">
        <v>301</v>
      </c>
      <c r="AD1760" t="s">
        <v>302</v>
      </c>
      <c r="AE1760" s="18">
        <v>1.5004447891999999</v>
      </c>
      <c r="AF1760" t="s">
        <v>7531</v>
      </c>
      <c r="AG1760" t="s">
        <v>297</v>
      </c>
      <c r="AH1760" t="s">
        <v>7532</v>
      </c>
      <c r="AI1760" s="18">
        <v>3.9749879799999999E-2</v>
      </c>
      <c r="AJ1760" t="s">
        <v>9773</v>
      </c>
      <c r="AK1760" t="s">
        <v>297</v>
      </c>
      <c r="AL1760" t="s">
        <v>9774</v>
      </c>
      <c r="AM1760" t="s">
        <v>9773</v>
      </c>
      <c r="AN1760" t="s">
        <v>297</v>
      </c>
      <c r="AO1760" t="s">
        <v>9774</v>
      </c>
      <c r="AP1760" s="18">
        <v>3.9749879799999999E-2</v>
      </c>
      <c r="AQ1760" t="s">
        <v>123</v>
      </c>
      <c r="AR1760" t="b">
        <f>ISNUMBER(SEARCH('Consulta Por Puntos Baloto'!$E$5,B1760,1))</f>
        <v>0</v>
      </c>
      <c r="AS1760">
        <f t="shared" si="54"/>
        <v>35</v>
      </c>
      <c r="AT1760" t="str">
        <f t="shared" si="55"/>
        <v>Punto red</v>
      </c>
    </row>
    <row r="1761" spans="1:46">
      <c r="A1761" t="s">
        <v>9775</v>
      </c>
      <c r="B1761" t="s">
        <v>9776</v>
      </c>
      <c r="C1761" s="18">
        <v>2.9960402097999999</v>
      </c>
      <c r="D1761" t="s">
        <v>526</v>
      </c>
      <c r="E1761" t="s">
        <v>128</v>
      </c>
      <c r="F1761" t="s">
        <v>527</v>
      </c>
      <c r="G1761" s="18">
        <v>1.2111775733000001</v>
      </c>
      <c r="H1761" t="s">
        <v>64</v>
      </c>
      <c r="I1761" t="s">
        <v>130</v>
      </c>
      <c r="J1761" t="s">
        <v>1752</v>
      </c>
      <c r="K1761" s="18">
        <v>1.2465580948999999</v>
      </c>
      <c r="L1761" t="s">
        <v>64</v>
      </c>
      <c r="M1761" t="s">
        <v>130</v>
      </c>
      <c r="N1761" t="s">
        <v>529</v>
      </c>
      <c r="O1761" s="18">
        <v>1.7483149677000001</v>
      </c>
      <c r="P1761" t="s">
        <v>743</v>
      </c>
      <c r="Q1761" t="s">
        <v>134</v>
      </c>
      <c r="R1761" t="s">
        <v>744</v>
      </c>
      <c r="S1761" s="18">
        <v>3.9055109541999999</v>
      </c>
      <c r="T1761" t="s">
        <v>496</v>
      </c>
      <c r="U1761" t="s">
        <v>130</v>
      </c>
      <c r="V1761" t="s">
        <v>497</v>
      </c>
      <c r="W1761" s="18">
        <v>1.8067830889000001</v>
      </c>
      <c r="X1761" t="s">
        <v>745</v>
      </c>
      <c r="Y1761" t="s">
        <v>130</v>
      </c>
      <c r="Z1761" t="s">
        <v>746</v>
      </c>
      <c r="AA1761" s="18">
        <v>1.8067830889000001</v>
      </c>
      <c r="AB1761" t="s">
        <v>2106</v>
      </c>
      <c r="AC1761" t="s">
        <v>128</v>
      </c>
      <c r="AD1761" t="s">
        <v>2107</v>
      </c>
      <c r="AE1761" s="18">
        <v>0.45106751270000001</v>
      </c>
      <c r="AF1761" t="s">
        <v>9777</v>
      </c>
      <c r="AG1761" t="s">
        <v>143</v>
      </c>
      <c r="AH1761" t="s">
        <v>9778</v>
      </c>
      <c r="AI1761" s="18">
        <v>0.49772479510000001</v>
      </c>
      <c r="AJ1761" t="s">
        <v>2312</v>
      </c>
      <c r="AK1761" t="s">
        <v>134</v>
      </c>
      <c r="AL1761" t="s">
        <v>2313</v>
      </c>
      <c r="AM1761" t="s">
        <v>9777</v>
      </c>
      <c r="AN1761" t="s">
        <v>143</v>
      </c>
      <c r="AO1761" t="s">
        <v>9778</v>
      </c>
      <c r="AP1761" s="18">
        <v>0.45106751270000001</v>
      </c>
      <c r="AQ1761" t="s">
        <v>123</v>
      </c>
      <c r="AR1761" t="b">
        <f>ISNUMBER(SEARCH('Consulta Por Puntos Baloto'!$E$5,B1761,1))</f>
        <v>0</v>
      </c>
      <c r="AS1761">
        <f t="shared" si="54"/>
        <v>31</v>
      </c>
      <c r="AT1761" t="str">
        <f t="shared" si="55"/>
        <v>Punto pago</v>
      </c>
    </row>
    <row r="1762" spans="1:46">
      <c r="A1762" t="s">
        <v>9779</v>
      </c>
      <c r="B1762" t="s">
        <v>9780</v>
      </c>
      <c r="C1762" s="18">
        <v>1.3550083988999999</v>
      </c>
      <c r="D1762" t="s">
        <v>169</v>
      </c>
      <c r="E1762" t="s">
        <v>128</v>
      </c>
      <c r="F1762" t="s">
        <v>170</v>
      </c>
      <c r="G1762" s="18">
        <v>0.31839862219999998</v>
      </c>
      <c r="H1762" t="s">
        <v>64</v>
      </c>
      <c r="I1762" t="s">
        <v>130</v>
      </c>
      <c r="J1762" t="s">
        <v>171</v>
      </c>
      <c r="K1762" s="18">
        <v>1.5410858771</v>
      </c>
      <c r="L1762" t="s">
        <v>64</v>
      </c>
      <c r="M1762" t="s">
        <v>130</v>
      </c>
      <c r="N1762" t="s">
        <v>172</v>
      </c>
      <c r="O1762" s="18">
        <v>0.4077082112</v>
      </c>
      <c r="P1762" t="s">
        <v>173</v>
      </c>
      <c r="Q1762" t="s">
        <v>134</v>
      </c>
      <c r="R1762" t="s">
        <v>174</v>
      </c>
      <c r="S1762" s="18">
        <v>0.37297694479999999</v>
      </c>
      <c r="T1762" t="s">
        <v>64</v>
      </c>
      <c r="U1762" t="s">
        <v>130</v>
      </c>
      <c r="V1762" t="s">
        <v>171</v>
      </c>
      <c r="W1762" s="18">
        <v>0.6046033971</v>
      </c>
      <c r="X1762" t="s">
        <v>64</v>
      </c>
      <c r="Y1762" t="s">
        <v>130</v>
      </c>
      <c r="Z1762" t="s">
        <v>175</v>
      </c>
      <c r="AA1762" s="18">
        <v>0.32742586140000002</v>
      </c>
      <c r="AB1762" t="s">
        <v>176</v>
      </c>
      <c r="AC1762" t="s">
        <v>128</v>
      </c>
      <c r="AD1762" t="s">
        <v>177</v>
      </c>
      <c r="AE1762" s="18">
        <v>0.41947168130000001</v>
      </c>
      <c r="AF1762" t="s">
        <v>178</v>
      </c>
      <c r="AG1762" t="s">
        <v>143</v>
      </c>
      <c r="AH1762" t="s">
        <v>179</v>
      </c>
      <c r="AI1762" s="18">
        <v>0.39606560730000001</v>
      </c>
      <c r="AJ1762" t="s">
        <v>349</v>
      </c>
      <c r="AK1762" t="s">
        <v>134</v>
      </c>
      <c r="AL1762" t="s">
        <v>8414</v>
      </c>
      <c r="AM1762" t="s">
        <v>64</v>
      </c>
      <c r="AN1762" t="s">
        <v>130</v>
      </c>
      <c r="AO1762" t="s">
        <v>171</v>
      </c>
      <c r="AP1762" s="18">
        <v>0.31839862219999998</v>
      </c>
      <c r="AQ1762" t="s">
        <v>123</v>
      </c>
      <c r="AR1762" t="b">
        <f>ISNUMBER(SEARCH('Consulta Por Puntos Baloto'!$E$5,B1762,1))</f>
        <v>0</v>
      </c>
      <c r="AS1762">
        <f t="shared" si="54"/>
        <v>7</v>
      </c>
      <c r="AT1762" t="str">
        <f t="shared" si="55"/>
        <v>Cajero automático</v>
      </c>
    </row>
    <row r="1763" spans="1:46">
      <c r="A1763" t="s">
        <v>9781</v>
      </c>
      <c r="B1763" t="s">
        <v>9782</v>
      </c>
      <c r="C1763" s="18">
        <v>2.1598668230000002</v>
      </c>
      <c r="D1763" t="s">
        <v>353</v>
      </c>
      <c r="E1763" t="s">
        <v>354</v>
      </c>
      <c r="F1763" t="s">
        <v>355</v>
      </c>
      <c r="G1763" s="18">
        <v>1.8062746113999999</v>
      </c>
      <c r="H1763" t="s">
        <v>64</v>
      </c>
      <c r="I1763" t="s">
        <v>86</v>
      </c>
      <c r="J1763" t="s">
        <v>299</v>
      </c>
      <c r="K1763" s="18">
        <v>1.92709555</v>
      </c>
      <c r="L1763" t="s">
        <v>64</v>
      </c>
      <c r="M1763" t="s">
        <v>86</v>
      </c>
      <c r="N1763" t="s">
        <v>358</v>
      </c>
      <c r="O1763" s="18">
        <v>3.3563571487999999</v>
      </c>
      <c r="P1763" t="s">
        <v>359</v>
      </c>
      <c r="Q1763" t="s">
        <v>83</v>
      </c>
      <c r="R1763" t="s">
        <v>360</v>
      </c>
      <c r="S1763" s="18">
        <v>5.0270360676000001</v>
      </c>
      <c r="T1763" t="s">
        <v>85</v>
      </c>
      <c r="U1763" t="s">
        <v>86</v>
      </c>
      <c r="V1763" t="s">
        <v>87</v>
      </c>
      <c r="W1763" s="18">
        <v>1.8062746113999999</v>
      </c>
      <c r="X1763" t="s">
        <v>64</v>
      </c>
      <c r="Y1763" t="s">
        <v>86</v>
      </c>
      <c r="Z1763" t="s">
        <v>299</v>
      </c>
      <c r="AA1763" s="18">
        <v>1.7773450727</v>
      </c>
      <c r="AB1763" s="19" t="s">
        <v>361</v>
      </c>
      <c r="AC1763" t="s">
        <v>83</v>
      </c>
      <c r="AD1763" s="19" t="s">
        <v>362</v>
      </c>
      <c r="AE1763" s="18">
        <v>0.2360857901</v>
      </c>
      <c r="AF1763" t="s">
        <v>9783</v>
      </c>
      <c r="AG1763" t="s">
        <v>354</v>
      </c>
      <c r="AH1763" t="s">
        <v>9784</v>
      </c>
      <c r="AI1763" s="18">
        <v>6.9716351499999996E-2</v>
      </c>
      <c r="AJ1763" t="s">
        <v>9785</v>
      </c>
      <c r="AK1763" t="s">
        <v>354</v>
      </c>
      <c r="AL1763" t="s">
        <v>9786</v>
      </c>
      <c r="AM1763" t="s">
        <v>9785</v>
      </c>
      <c r="AN1763" t="s">
        <v>354</v>
      </c>
      <c r="AO1763" t="s">
        <v>9786</v>
      </c>
      <c r="AP1763" s="18">
        <v>6.9716351499999996E-2</v>
      </c>
      <c r="AQ1763" t="s">
        <v>123</v>
      </c>
      <c r="AR1763" t="b">
        <f>ISNUMBER(SEARCH('Consulta Por Puntos Baloto'!$E$5,B1763,1))</f>
        <v>0</v>
      </c>
      <c r="AS1763">
        <f t="shared" si="54"/>
        <v>35</v>
      </c>
      <c r="AT1763" t="str">
        <f t="shared" si="55"/>
        <v>Punto red</v>
      </c>
    </row>
    <row r="1764" spans="1:46">
      <c r="A1764" t="s">
        <v>9787</v>
      </c>
      <c r="B1764" t="s">
        <v>9788</v>
      </c>
      <c r="C1764" s="18">
        <v>4.7113366176999998</v>
      </c>
      <c r="D1764" t="s">
        <v>481</v>
      </c>
      <c r="E1764" t="s">
        <v>128</v>
      </c>
      <c r="F1764" t="s">
        <v>482</v>
      </c>
      <c r="G1764" s="18">
        <v>1.0373373963999999</v>
      </c>
      <c r="H1764" t="s">
        <v>64</v>
      </c>
      <c r="I1764" t="s">
        <v>130</v>
      </c>
      <c r="J1764" t="s">
        <v>512</v>
      </c>
      <c r="K1764" s="18">
        <v>1.0301453094999999</v>
      </c>
      <c r="L1764" t="s">
        <v>64</v>
      </c>
      <c r="M1764" t="s">
        <v>130</v>
      </c>
      <c r="N1764" t="s">
        <v>512</v>
      </c>
      <c r="O1764" s="18">
        <v>3.4101406787999999</v>
      </c>
      <c r="P1764" t="s">
        <v>1300</v>
      </c>
      <c r="Q1764" t="s">
        <v>134</v>
      </c>
      <c r="R1764" t="s">
        <v>1301</v>
      </c>
      <c r="S1764" s="18">
        <v>2.4285388602000002</v>
      </c>
      <c r="T1764" t="s">
        <v>371</v>
      </c>
      <c r="U1764" t="s">
        <v>130</v>
      </c>
      <c r="V1764" t="s">
        <v>372</v>
      </c>
      <c r="W1764" s="18">
        <v>2.1560177021000002</v>
      </c>
      <c r="X1764" t="s">
        <v>64</v>
      </c>
      <c r="Y1764" t="s">
        <v>130</v>
      </c>
      <c r="Z1764" t="s">
        <v>532</v>
      </c>
      <c r="AA1764" s="18">
        <v>1.9767280013999999</v>
      </c>
      <c r="AB1764" t="s">
        <v>1333</v>
      </c>
      <c r="AC1764" t="s">
        <v>128</v>
      </c>
      <c r="AD1764" t="s">
        <v>1334</v>
      </c>
      <c r="AE1764" s="18">
        <v>1.8983510200000001E-2</v>
      </c>
      <c r="AF1764" t="s">
        <v>9789</v>
      </c>
      <c r="AG1764" t="s">
        <v>143</v>
      </c>
      <c r="AH1764" t="s">
        <v>9790</v>
      </c>
      <c r="AI1764" s="18">
        <v>0.1355985089</v>
      </c>
      <c r="AJ1764" t="s">
        <v>2276</v>
      </c>
      <c r="AK1764" t="s">
        <v>134</v>
      </c>
      <c r="AL1764" t="s">
        <v>2277</v>
      </c>
      <c r="AM1764" t="s">
        <v>9789</v>
      </c>
      <c r="AN1764" t="s">
        <v>143</v>
      </c>
      <c r="AO1764" t="s">
        <v>9790</v>
      </c>
      <c r="AP1764" s="18">
        <v>1.8983510200000001E-2</v>
      </c>
      <c r="AQ1764" t="s">
        <v>123</v>
      </c>
      <c r="AR1764" t="b">
        <f>ISNUMBER(SEARCH('Consulta Por Puntos Baloto'!$E$5,B1764,1))</f>
        <v>0</v>
      </c>
      <c r="AS1764">
        <f t="shared" si="54"/>
        <v>31</v>
      </c>
      <c r="AT1764" t="str">
        <f t="shared" si="55"/>
        <v>Punto pago</v>
      </c>
    </row>
    <row r="1765" spans="1:46">
      <c r="A1765" t="s">
        <v>9791</v>
      </c>
      <c r="B1765" t="s">
        <v>9792</v>
      </c>
      <c r="C1765" s="18">
        <v>60.4753346603</v>
      </c>
      <c r="D1765" t="s">
        <v>6434</v>
      </c>
      <c r="E1765" t="s">
        <v>6435</v>
      </c>
      <c r="F1765" t="s">
        <v>6436</v>
      </c>
      <c r="G1765" s="18">
        <v>41.649619043999998</v>
      </c>
      <c r="H1765" t="s">
        <v>64</v>
      </c>
      <c r="I1765" t="s">
        <v>4560</v>
      </c>
      <c r="J1765" t="s">
        <v>4562</v>
      </c>
      <c r="K1765" s="18">
        <v>41.6302492023</v>
      </c>
      <c r="L1765" t="s">
        <v>64</v>
      </c>
      <c r="M1765" t="s">
        <v>4560</v>
      </c>
      <c r="N1765" t="s">
        <v>4562</v>
      </c>
      <c r="O1765" s="18">
        <v>41.803470576000002</v>
      </c>
      <c r="P1765" t="s">
        <v>387</v>
      </c>
      <c r="Q1765" t="s">
        <v>388</v>
      </c>
      <c r="R1765" t="s">
        <v>389</v>
      </c>
      <c r="S1765" s="18">
        <v>213.2081724233</v>
      </c>
      <c r="T1765" t="s">
        <v>253</v>
      </c>
      <c r="U1765" t="s">
        <v>65</v>
      </c>
      <c r="V1765" t="s">
        <v>254</v>
      </c>
      <c r="W1765" s="18">
        <v>100.5779818514</v>
      </c>
      <c r="X1765" t="s">
        <v>64</v>
      </c>
      <c r="Y1765" t="s">
        <v>4563</v>
      </c>
      <c r="Z1765" t="s">
        <v>4564</v>
      </c>
      <c r="AA1765" s="18">
        <v>41.828841439199998</v>
      </c>
      <c r="AB1765" t="s">
        <v>4559</v>
      </c>
      <c r="AC1765" t="s">
        <v>388</v>
      </c>
      <c r="AD1765" t="s">
        <v>4565</v>
      </c>
      <c r="AE1765" s="18">
        <v>13.254599693599999</v>
      </c>
      <c r="AF1765" t="s">
        <v>9023</v>
      </c>
      <c r="AG1765" t="s">
        <v>5137</v>
      </c>
      <c r="AH1765" t="s">
        <v>9024</v>
      </c>
      <c r="AI1765" s="18">
        <v>9.8121012304999997</v>
      </c>
      <c r="AJ1765" t="s">
        <v>6440</v>
      </c>
      <c r="AK1765" t="s">
        <v>6441</v>
      </c>
      <c r="AL1765" t="s">
        <v>6442</v>
      </c>
      <c r="AM1765" t="s">
        <v>6440</v>
      </c>
      <c r="AN1765" t="s">
        <v>6441</v>
      </c>
      <c r="AO1765" t="s">
        <v>6442</v>
      </c>
      <c r="AP1765" s="18">
        <v>9.8121012304999997</v>
      </c>
      <c r="AQ1765" t="s">
        <v>123</v>
      </c>
      <c r="AR1765" t="b">
        <f>ISNUMBER(SEARCH('Consulta Por Puntos Baloto'!$E$5,B1765,1))</f>
        <v>0</v>
      </c>
      <c r="AS1765">
        <f t="shared" si="54"/>
        <v>35</v>
      </c>
      <c r="AT1765" t="str">
        <f t="shared" si="55"/>
        <v>Punto red</v>
      </c>
    </row>
    <row r="1766" spans="1:46">
      <c r="A1766" t="s">
        <v>9793</v>
      </c>
      <c r="B1766" t="s">
        <v>9794</v>
      </c>
      <c r="C1766" s="18">
        <v>1.0068248385</v>
      </c>
      <c r="D1766" t="s">
        <v>4187</v>
      </c>
      <c r="E1766" t="s">
        <v>62</v>
      </c>
      <c r="F1766" t="s">
        <v>4188</v>
      </c>
      <c r="G1766" s="18">
        <v>0.42556869380000001</v>
      </c>
      <c r="H1766" t="s">
        <v>64</v>
      </c>
      <c r="I1766" t="s">
        <v>65</v>
      </c>
      <c r="J1766" t="s">
        <v>9795</v>
      </c>
      <c r="K1766" s="18">
        <v>0.74740982690000002</v>
      </c>
      <c r="L1766" t="s">
        <v>64</v>
      </c>
      <c r="M1766" t="s">
        <v>65</v>
      </c>
      <c r="N1766" t="s">
        <v>4189</v>
      </c>
      <c r="O1766" s="18">
        <v>13.4624352396</v>
      </c>
      <c r="P1766" t="s">
        <v>67</v>
      </c>
      <c r="Q1766" t="s">
        <v>62</v>
      </c>
      <c r="R1766" t="s">
        <v>68</v>
      </c>
      <c r="S1766" s="18">
        <v>9.0548003322999993</v>
      </c>
      <c r="T1766" t="s">
        <v>69</v>
      </c>
      <c r="U1766" t="s">
        <v>65</v>
      </c>
      <c r="V1766" t="s">
        <v>70</v>
      </c>
      <c r="W1766" s="18">
        <v>2.6064045807</v>
      </c>
      <c r="X1766" t="s">
        <v>241</v>
      </c>
      <c r="Y1766" t="s">
        <v>65</v>
      </c>
      <c r="Z1766" t="s">
        <v>242</v>
      </c>
      <c r="AA1766" s="18">
        <v>1.89354183</v>
      </c>
      <c r="AB1766" t="s">
        <v>4190</v>
      </c>
      <c r="AC1766" t="s">
        <v>62</v>
      </c>
      <c r="AD1766" t="s">
        <v>4191</v>
      </c>
      <c r="AE1766" s="18">
        <v>7.2137178999999996E-3</v>
      </c>
      <c r="AF1766" t="s">
        <v>9796</v>
      </c>
      <c r="AG1766" t="s">
        <v>62</v>
      </c>
      <c r="AH1766" t="s">
        <v>9797</v>
      </c>
      <c r="AI1766" s="18">
        <v>7.5388193000000006E-2</v>
      </c>
      <c r="AJ1766" t="s">
        <v>349</v>
      </c>
      <c r="AK1766" t="s">
        <v>62</v>
      </c>
      <c r="AL1766" t="s">
        <v>9798</v>
      </c>
      <c r="AM1766" t="s">
        <v>9796</v>
      </c>
      <c r="AN1766" t="s">
        <v>62</v>
      </c>
      <c r="AO1766" t="s">
        <v>9797</v>
      </c>
      <c r="AP1766" s="18">
        <v>7.2137178999999996E-3</v>
      </c>
      <c r="AQ1766" t="s">
        <v>123</v>
      </c>
      <c r="AR1766" t="b">
        <f>ISNUMBER(SEARCH('Consulta Por Puntos Baloto'!$E$5,B1766,1))</f>
        <v>0</v>
      </c>
      <c r="AS1766">
        <f t="shared" si="54"/>
        <v>31</v>
      </c>
      <c r="AT1766" t="str">
        <f t="shared" si="55"/>
        <v>Punto pago</v>
      </c>
    </row>
    <row r="1767" spans="1:46">
      <c r="A1767" t="s">
        <v>9799</v>
      </c>
      <c r="B1767" t="s">
        <v>9800</v>
      </c>
      <c r="C1767" s="18">
        <v>20.9941014015</v>
      </c>
      <c r="D1767" t="s">
        <v>3669</v>
      </c>
      <c r="E1767" t="s">
        <v>3670</v>
      </c>
      <c r="F1767" t="s">
        <v>3671</v>
      </c>
      <c r="G1767" s="18">
        <v>39.605311596299998</v>
      </c>
      <c r="H1767" t="s">
        <v>64</v>
      </c>
      <c r="I1767" t="s">
        <v>1451</v>
      </c>
      <c r="J1767" t="s">
        <v>1456</v>
      </c>
      <c r="K1767" s="18">
        <v>58.608689968500002</v>
      </c>
      <c r="L1767" t="s">
        <v>64</v>
      </c>
      <c r="M1767" t="s">
        <v>471</v>
      </c>
      <c r="N1767" t="s">
        <v>1453</v>
      </c>
      <c r="O1767" s="18">
        <v>39.605311604199997</v>
      </c>
      <c r="P1767" t="s">
        <v>1454</v>
      </c>
      <c r="Q1767" t="s">
        <v>1449</v>
      </c>
      <c r="R1767" t="s">
        <v>1455</v>
      </c>
      <c r="S1767" s="18">
        <v>66.645245861399999</v>
      </c>
      <c r="T1767" t="s">
        <v>64</v>
      </c>
      <c r="U1767" t="s">
        <v>130</v>
      </c>
      <c r="V1767" t="s">
        <v>171</v>
      </c>
      <c r="W1767" s="18">
        <v>39.660087598399997</v>
      </c>
      <c r="X1767" t="s">
        <v>64</v>
      </c>
      <c r="Y1767" t="s">
        <v>1451</v>
      </c>
      <c r="Z1767" t="s">
        <v>1456</v>
      </c>
      <c r="AA1767" s="18">
        <v>64.709391416399995</v>
      </c>
      <c r="AB1767" s="19" t="s">
        <v>2641</v>
      </c>
      <c r="AC1767" t="s">
        <v>1501</v>
      </c>
      <c r="AD1767" t="s">
        <v>2642</v>
      </c>
      <c r="AE1767" s="18">
        <v>9.6609764000000001E-3</v>
      </c>
      <c r="AF1767" t="s">
        <v>9801</v>
      </c>
      <c r="AG1767" t="s">
        <v>3673</v>
      </c>
      <c r="AH1767" t="s">
        <v>9802</v>
      </c>
      <c r="AI1767" s="18">
        <v>2.3554112E-3</v>
      </c>
      <c r="AJ1767" t="s">
        <v>9803</v>
      </c>
      <c r="AK1767" t="s">
        <v>3673</v>
      </c>
      <c r="AL1767" t="s">
        <v>9804</v>
      </c>
      <c r="AM1767" t="s">
        <v>9803</v>
      </c>
      <c r="AN1767" t="s">
        <v>3673</v>
      </c>
      <c r="AO1767" t="s">
        <v>9804</v>
      </c>
      <c r="AP1767" s="18">
        <v>2.3554112E-3</v>
      </c>
      <c r="AQ1767" t="s">
        <v>123</v>
      </c>
      <c r="AR1767" t="b">
        <f>ISNUMBER(SEARCH('Consulta Por Puntos Baloto'!$E$5,B1767,1))</f>
        <v>0</v>
      </c>
      <c r="AS1767">
        <f t="shared" si="54"/>
        <v>35</v>
      </c>
      <c r="AT1767" t="str">
        <f t="shared" si="55"/>
        <v>Punto red</v>
      </c>
    </row>
    <row r="1768" spans="1:46">
      <c r="A1768" t="s">
        <v>9805</v>
      </c>
      <c r="B1768" t="s">
        <v>9806</v>
      </c>
      <c r="C1768" s="18">
        <v>2.6464517119000002</v>
      </c>
      <c r="D1768" t="s">
        <v>150</v>
      </c>
      <c r="E1768" t="s">
        <v>151</v>
      </c>
      <c r="F1768" t="s">
        <v>152</v>
      </c>
      <c r="G1768" s="18">
        <v>0.52114896259999999</v>
      </c>
      <c r="H1768" t="s">
        <v>9807</v>
      </c>
      <c r="I1768" t="s">
        <v>154</v>
      </c>
      <c r="J1768" t="s">
        <v>9808</v>
      </c>
      <c r="K1768" s="18">
        <v>1.7580541143999999</v>
      </c>
      <c r="L1768" t="s">
        <v>64</v>
      </c>
      <c r="M1768" t="s">
        <v>154</v>
      </c>
      <c r="N1768" t="s">
        <v>156</v>
      </c>
      <c r="O1768" s="18">
        <v>1.808360199</v>
      </c>
      <c r="P1768" t="s">
        <v>157</v>
      </c>
      <c r="Q1768" t="s">
        <v>151</v>
      </c>
      <c r="R1768" t="s">
        <v>158</v>
      </c>
      <c r="S1768" s="18">
        <v>113.6564171062</v>
      </c>
      <c r="T1768" t="s">
        <v>111</v>
      </c>
      <c r="U1768" t="s">
        <v>112</v>
      </c>
      <c r="V1768" t="s">
        <v>113</v>
      </c>
      <c r="W1768" s="18">
        <v>3.1356034472999998</v>
      </c>
      <c r="X1768" t="s">
        <v>64</v>
      </c>
      <c r="Y1768" t="s">
        <v>154</v>
      </c>
      <c r="Z1768" t="s">
        <v>159</v>
      </c>
      <c r="AA1768" s="18">
        <v>0.54895666539999999</v>
      </c>
      <c r="AB1768" s="19" t="s">
        <v>5019</v>
      </c>
      <c r="AC1768" t="s">
        <v>151</v>
      </c>
      <c r="AD1768" t="s">
        <v>5020</v>
      </c>
      <c r="AE1768" s="18">
        <v>4.8436958500000002E-2</v>
      </c>
      <c r="AF1768" t="s">
        <v>9809</v>
      </c>
      <c r="AG1768" t="s">
        <v>4535</v>
      </c>
      <c r="AH1768" t="s">
        <v>9810</v>
      </c>
      <c r="AI1768" s="18">
        <v>0.21539429369999999</v>
      </c>
      <c r="AJ1768" t="s">
        <v>9811</v>
      </c>
      <c r="AK1768" t="s">
        <v>151</v>
      </c>
      <c r="AL1768" t="s">
        <v>9812</v>
      </c>
      <c r="AM1768" t="s">
        <v>9809</v>
      </c>
      <c r="AN1768" t="s">
        <v>4535</v>
      </c>
      <c r="AO1768" t="s">
        <v>9810</v>
      </c>
      <c r="AP1768" s="18">
        <v>4.8436958500000002E-2</v>
      </c>
      <c r="AQ1768" t="s">
        <v>123</v>
      </c>
      <c r="AR1768" t="b">
        <f>ISNUMBER(SEARCH('Consulta Por Puntos Baloto'!$E$5,B1768,1))</f>
        <v>0</v>
      </c>
      <c r="AS1768">
        <f t="shared" si="54"/>
        <v>31</v>
      </c>
      <c r="AT1768" t="str">
        <f t="shared" si="55"/>
        <v>Punto pago</v>
      </c>
    </row>
    <row r="1769" spans="1:46">
      <c r="A1769" t="s">
        <v>9813</v>
      </c>
      <c r="B1769" t="s">
        <v>9814</v>
      </c>
      <c r="C1769" s="18">
        <v>3.44330916E-2</v>
      </c>
      <c r="D1769" t="s">
        <v>9815</v>
      </c>
      <c r="E1769" t="s">
        <v>9816</v>
      </c>
      <c r="F1769" t="s">
        <v>9817</v>
      </c>
      <c r="G1769" s="18">
        <v>84.048424382700006</v>
      </c>
      <c r="H1769" t="s">
        <v>153</v>
      </c>
      <c r="I1769" t="s">
        <v>154</v>
      </c>
      <c r="J1769" t="s">
        <v>155</v>
      </c>
      <c r="K1769" s="18">
        <v>84.779859001600002</v>
      </c>
      <c r="L1769" t="s">
        <v>64</v>
      </c>
      <c r="M1769" t="s">
        <v>154</v>
      </c>
      <c r="N1769" t="s">
        <v>156</v>
      </c>
      <c r="O1769" s="18">
        <v>84.715598520699999</v>
      </c>
      <c r="P1769" t="s">
        <v>157</v>
      </c>
      <c r="Q1769" t="s">
        <v>151</v>
      </c>
      <c r="R1769" t="s">
        <v>158</v>
      </c>
      <c r="S1769" s="18">
        <v>122.6072004971</v>
      </c>
      <c r="T1769" t="s">
        <v>69</v>
      </c>
      <c r="U1769" t="s">
        <v>65</v>
      </c>
      <c r="V1769" t="s">
        <v>70</v>
      </c>
      <c r="W1769" s="18">
        <v>85.609420620500003</v>
      </c>
      <c r="X1769" t="s">
        <v>64</v>
      </c>
      <c r="Y1769" t="s">
        <v>154</v>
      </c>
      <c r="Z1769" t="s">
        <v>159</v>
      </c>
      <c r="AA1769" s="18">
        <v>84.031745710400003</v>
      </c>
      <c r="AB1769" s="19" t="s">
        <v>153</v>
      </c>
      <c r="AC1769" t="s">
        <v>151</v>
      </c>
      <c r="AD1769" t="s">
        <v>160</v>
      </c>
      <c r="AE1769" s="18">
        <v>7.0141064000000001E-3</v>
      </c>
      <c r="AF1769" t="s">
        <v>9818</v>
      </c>
      <c r="AG1769" t="s">
        <v>9816</v>
      </c>
      <c r="AH1769" t="s">
        <v>9819</v>
      </c>
      <c r="AI1769" s="18">
        <v>3.4523049299999997E-2</v>
      </c>
      <c r="AJ1769" t="s">
        <v>9820</v>
      </c>
      <c r="AK1769" t="s">
        <v>9816</v>
      </c>
      <c r="AL1769" t="s">
        <v>9821</v>
      </c>
      <c r="AM1769" t="s">
        <v>9818</v>
      </c>
      <c r="AN1769" t="s">
        <v>9816</v>
      </c>
      <c r="AO1769" t="s">
        <v>9819</v>
      </c>
      <c r="AP1769" s="18">
        <v>7.0141064000000001E-3</v>
      </c>
      <c r="AQ1769" t="s">
        <v>123</v>
      </c>
      <c r="AR1769" t="b">
        <f>ISNUMBER(SEARCH('Consulta Por Puntos Baloto'!$E$5,B1769,1))</f>
        <v>0</v>
      </c>
      <c r="AS1769">
        <f t="shared" si="54"/>
        <v>31</v>
      </c>
      <c r="AT1769" t="str">
        <f t="shared" si="55"/>
        <v>Punto pago</v>
      </c>
    </row>
    <row r="1770" spans="1:46">
      <c r="A1770" t="s">
        <v>9822</v>
      </c>
      <c r="B1770" t="s">
        <v>9823</v>
      </c>
      <c r="C1770" s="18">
        <v>0.1055422726</v>
      </c>
      <c r="D1770" t="s">
        <v>9815</v>
      </c>
      <c r="E1770" t="s">
        <v>9816</v>
      </c>
      <c r="F1770" t="s">
        <v>9817</v>
      </c>
      <c r="G1770" s="18">
        <v>84.0997498208</v>
      </c>
      <c r="H1770" t="s">
        <v>153</v>
      </c>
      <c r="I1770" t="s">
        <v>154</v>
      </c>
      <c r="J1770" t="s">
        <v>155</v>
      </c>
      <c r="K1770" s="18">
        <v>84.825215531799998</v>
      </c>
      <c r="L1770" t="s">
        <v>64</v>
      </c>
      <c r="M1770" t="s">
        <v>154</v>
      </c>
      <c r="N1770" t="s">
        <v>156</v>
      </c>
      <c r="O1770" s="18">
        <v>84.760883497899997</v>
      </c>
      <c r="P1770" t="s">
        <v>157</v>
      </c>
      <c r="Q1770" t="s">
        <v>151</v>
      </c>
      <c r="R1770" t="s">
        <v>158</v>
      </c>
      <c r="S1770" s="18">
        <v>122.6699546298</v>
      </c>
      <c r="T1770" t="s">
        <v>69</v>
      </c>
      <c r="U1770" t="s">
        <v>65</v>
      </c>
      <c r="V1770" t="s">
        <v>70</v>
      </c>
      <c r="W1770" s="18">
        <v>85.653118229399993</v>
      </c>
      <c r="X1770" t="s">
        <v>64</v>
      </c>
      <c r="Y1770" t="s">
        <v>154</v>
      </c>
      <c r="Z1770" t="s">
        <v>159</v>
      </c>
      <c r="AA1770" s="18">
        <v>84.083063446799997</v>
      </c>
      <c r="AB1770" s="19" t="s">
        <v>153</v>
      </c>
      <c r="AC1770" t="s">
        <v>151</v>
      </c>
      <c r="AD1770" t="s">
        <v>160</v>
      </c>
      <c r="AE1770" s="18">
        <v>1.1622767999999999E-3</v>
      </c>
      <c r="AF1770" t="s">
        <v>9824</v>
      </c>
      <c r="AG1770" t="s">
        <v>9816</v>
      </c>
      <c r="AH1770" t="s">
        <v>9825</v>
      </c>
      <c r="AI1770" s="18">
        <v>2.0312672E-2</v>
      </c>
      <c r="AJ1770" t="s">
        <v>9826</v>
      </c>
      <c r="AK1770" t="s">
        <v>9816</v>
      </c>
      <c r="AL1770" t="s">
        <v>9827</v>
      </c>
      <c r="AM1770" t="s">
        <v>9824</v>
      </c>
      <c r="AN1770" t="s">
        <v>9816</v>
      </c>
      <c r="AO1770" t="s">
        <v>9825</v>
      </c>
      <c r="AP1770" s="18">
        <v>1.1622767999999999E-3</v>
      </c>
      <c r="AQ1770" t="s">
        <v>123</v>
      </c>
      <c r="AR1770" t="b">
        <f>ISNUMBER(SEARCH('Consulta Por Puntos Baloto'!$E$5,B1770,1))</f>
        <v>0</v>
      </c>
      <c r="AS1770">
        <f t="shared" si="54"/>
        <v>31</v>
      </c>
      <c r="AT1770" t="str">
        <f t="shared" si="55"/>
        <v>Punto pago</v>
      </c>
    </row>
    <row r="1771" spans="1:46">
      <c r="A1771" t="s">
        <v>9828</v>
      </c>
      <c r="B1771" t="s">
        <v>9829</v>
      </c>
      <c r="C1771" s="18">
        <v>3.4835991900000002E-2</v>
      </c>
      <c r="D1771" t="s">
        <v>9815</v>
      </c>
      <c r="E1771" t="s">
        <v>9816</v>
      </c>
      <c r="F1771" t="s">
        <v>9817</v>
      </c>
      <c r="G1771" s="18">
        <v>84.0480072987</v>
      </c>
      <c r="H1771" t="s">
        <v>153</v>
      </c>
      <c r="I1771" t="s">
        <v>154</v>
      </c>
      <c r="J1771" t="s">
        <v>155</v>
      </c>
      <c r="K1771" s="18">
        <v>84.779441531399996</v>
      </c>
      <c r="L1771" t="s">
        <v>64</v>
      </c>
      <c r="M1771" t="s">
        <v>154</v>
      </c>
      <c r="N1771" t="s">
        <v>156</v>
      </c>
      <c r="O1771" s="18">
        <v>84.715181052899993</v>
      </c>
      <c r="P1771" t="s">
        <v>157</v>
      </c>
      <c r="Q1771" t="s">
        <v>151</v>
      </c>
      <c r="R1771" t="s">
        <v>158</v>
      </c>
      <c r="S1771" s="18">
        <v>122.60745274430001</v>
      </c>
      <c r="T1771" t="s">
        <v>69</v>
      </c>
      <c r="U1771" t="s">
        <v>65</v>
      </c>
      <c r="V1771" t="s">
        <v>70</v>
      </c>
      <c r="W1771" s="18">
        <v>85.609003248099995</v>
      </c>
      <c r="X1771" t="s">
        <v>64</v>
      </c>
      <c r="Y1771" t="s">
        <v>154</v>
      </c>
      <c r="Z1771" t="s">
        <v>159</v>
      </c>
      <c r="AA1771" s="18">
        <v>84.031328625100002</v>
      </c>
      <c r="AB1771" s="19" t="s">
        <v>153</v>
      </c>
      <c r="AC1771" t="s">
        <v>151</v>
      </c>
      <c r="AD1771" t="s">
        <v>160</v>
      </c>
      <c r="AE1771" s="18">
        <v>7.4309709999999998E-3</v>
      </c>
      <c r="AF1771" t="s">
        <v>9818</v>
      </c>
      <c r="AG1771" t="s">
        <v>9816</v>
      </c>
      <c r="AH1771" t="s">
        <v>9819</v>
      </c>
      <c r="AI1771" s="18">
        <v>3.4925872400000002E-2</v>
      </c>
      <c r="AJ1771" t="s">
        <v>9820</v>
      </c>
      <c r="AK1771" t="s">
        <v>9816</v>
      </c>
      <c r="AL1771" t="s">
        <v>9821</v>
      </c>
      <c r="AM1771" t="s">
        <v>9818</v>
      </c>
      <c r="AN1771" t="s">
        <v>9816</v>
      </c>
      <c r="AO1771" t="s">
        <v>9819</v>
      </c>
      <c r="AP1771" s="18">
        <v>7.4309709999999998E-3</v>
      </c>
      <c r="AQ1771" t="s">
        <v>123</v>
      </c>
      <c r="AR1771" t="b">
        <f>ISNUMBER(SEARCH('Consulta Por Puntos Baloto'!$E$5,B1771,1))</f>
        <v>0</v>
      </c>
      <c r="AS1771">
        <f t="shared" si="54"/>
        <v>31</v>
      </c>
      <c r="AT1771" t="str">
        <f t="shared" si="55"/>
        <v>Punto pago</v>
      </c>
    </row>
    <row r="1772" spans="1:46">
      <c r="A1772" t="s">
        <v>9830</v>
      </c>
      <c r="B1772" t="s">
        <v>9831</v>
      </c>
      <c r="C1772" s="18">
        <v>0.69543049089999998</v>
      </c>
      <c r="D1772" t="s">
        <v>451</v>
      </c>
      <c r="E1772" t="s">
        <v>128</v>
      </c>
      <c r="F1772" t="s">
        <v>452</v>
      </c>
      <c r="G1772" s="18">
        <v>5.1603507200000003E-2</v>
      </c>
      <c r="H1772" t="s">
        <v>64</v>
      </c>
      <c r="I1772" t="s">
        <v>130</v>
      </c>
      <c r="J1772" t="s">
        <v>654</v>
      </c>
      <c r="K1772" s="18">
        <v>5.1603507200000003E-2</v>
      </c>
      <c r="L1772" t="s">
        <v>64</v>
      </c>
      <c r="M1772" t="s">
        <v>130</v>
      </c>
      <c r="N1772" t="s">
        <v>654</v>
      </c>
      <c r="O1772" s="18">
        <v>0.41644776480000001</v>
      </c>
      <c r="P1772" t="s">
        <v>453</v>
      </c>
      <c r="Q1772" t="s">
        <v>134</v>
      </c>
      <c r="R1772" t="s">
        <v>454</v>
      </c>
      <c r="S1772" s="18">
        <v>0.65554853690000003</v>
      </c>
      <c r="T1772" t="s">
        <v>136</v>
      </c>
      <c r="U1772" t="s">
        <v>130</v>
      </c>
      <c r="V1772" t="s">
        <v>137</v>
      </c>
      <c r="W1772" s="18">
        <v>0.32041795810000001</v>
      </c>
      <c r="X1772" t="s">
        <v>138</v>
      </c>
      <c r="Y1772" t="s">
        <v>130</v>
      </c>
      <c r="Z1772" t="s">
        <v>139</v>
      </c>
      <c r="AA1772" s="18">
        <v>0.32041795810000001</v>
      </c>
      <c r="AB1772" s="19" t="s">
        <v>455</v>
      </c>
      <c r="AC1772" t="s">
        <v>128</v>
      </c>
      <c r="AD1772" t="s">
        <v>456</v>
      </c>
      <c r="AE1772" s="18">
        <v>9.0786281100000005E-2</v>
      </c>
      <c r="AF1772" t="s">
        <v>6059</v>
      </c>
      <c r="AG1772" t="s">
        <v>143</v>
      </c>
      <c r="AH1772" t="s">
        <v>6060</v>
      </c>
      <c r="AI1772" s="18">
        <v>0.1087239472</v>
      </c>
      <c r="AJ1772" t="s">
        <v>657</v>
      </c>
      <c r="AK1772" t="s">
        <v>134</v>
      </c>
      <c r="AL1772" t="s">
        <v>658</v>
      </c>
      <c r="AM1772" t="s">
        <v>64</v>
      </c>
      <c r="AN1772" t="s">
        <v>130</v>
      </c>
      <c r="AO1772" t="s">
        <v>654</v>
      </c>
      <c r="AP1772" s="18">
        <v>5.1603507200000003E-2</v>
      </c>
      <c r="AQ1772" t="s">
        <v>123</v>
      </c>
      <c r="AR1772" t="b">
        <f>ISNUMBER(SEARCH('Consulta Por Puntos Baloto'!$E$5,B1772,1))</f>
        <v>0</v>
      </c>
      <c r="AS1772">
        <f t="shared" si="54"/>
        <v>7</v>
      </c>
      <c r="AT1772" t="str">
        <f t="shared" si="55"/>
        <v>Cajero automático</v>
      </c>
    </row>
    <row r="1773" spans="1:46">
      <c r="A1773" t="s">
        <v>9832</v>
      </c>
      <c r="B1773" t="s">
        <v>9833</v>
      </c>
      <c r="C1773" s="18">
        <v>1.8451377528999999</v>
      </c>
      <c r="D1773" t="s">
        <v>481</v>
      </c>
      <c r="E1773" t="s">
        <v>128</v>
      </c>
      <c r="F1773" t="s">
        <v>482</v>
      </c>
      <c r="G1773" s="18">
        <v>0.3783344293</v>
      </c>
      <c r="H1773" t="s">
        <v>483</v>
      </c>
      <c r="I1773" t="s">
        <v>130</v>
      </c>
      <c r="J1773" t="s">
        <v>484</v>
      </c>
      <c r="K1773" s="18">
        <v>2.4552994404000001</v>
      </c>
      <c r="L1773" t="s">
        <v>64</v>
      </c>
      <c r="M1773" t="s">
        <v>130</v>
      </c>
      <c r="N1773" t="s">
        <v>370</v>
      </c>
      <c r="O1773" s="18">
        <v>2.9496394844</v>
      </c>
      <c r="P1773" t="s">
        <v>441</v>
      </c>
      <c r="Q1773" t="s">
        <v>134</v>
      </c>
      <c r="R1773" t="s">
        <v>442</v>
      </c>
      <c r="S1773" s="18">
        <v>1.7718494565</v>
      </c>
      <c r="T1773" t="s">
        <v>371</v>
      </c>
      <c r="U1773" t="s">
        <v>130</v>
      </c>
      <c r="V1773" t="s">
        <v>372</v>
      </c>
      <c r="W1773" s="18">
        <v>3.0034169731999998</v>
      </c>
      <c r="X1773" t="s">
        <v>64</v>
      </c>
      <c r="Y1773" t="s">
        <v>130</v>
      </c>
      <c r="Z1773" t="s">
        <v>532</v>
      </c>
      <c r="AA1773" s="18">
        <v>0.3298432811</v>
      </c>
      <c r="AB1773" s="19" t="s">
        <v>485</v>
      </c>
      <c r="AC1773" t="s">
        <v>128</v>
      </c>
      <c r="AD1773" t="s">
        <v>486</v>
      </c>
      <c r="AE1773" s="18">
        <v>0.1116149079</v>
      </c>
      <c r="AF1773" t="s">
        <v>9834</v>
      </c>
      <c r="AG1773" t="s">
        <v>143</v>
      </c>
      <c r="AH1773" t="s">
        <v>9835</v>
      </c>
      <c r="AI1773" s="18">
        <v>0.14068963840000001</v>
      </c>
      <c r="AJ1773" t="s">
        <v>9836</v>
      </c>
      <c r="AK1773" t="s">
        <v>134</v>
      </c>
      <c r="AL1773" t="s">
        <v>9837</v>
      </c>
      <c r="AM1773" t="s">
        <v>9834</v>
      </c>
      <c r="AN1773" t="s">
        <v>143</v>
      </c>
      <c r="AO1773" t="s">
        <v>9835</v>
      </c>
      <c r="AP1773" s="18">
        <v>0.1116149079</v>
      </c>
      <c r="AQ1773" t="s">
        <v>123</v>
      </c>
      <c r="AR1773" t="b">
        <f>ISNUMBER(SEARCH('Consulta Por Puntos Baloto'!$E$5,B1773,1))</f>
        <v>0</v>
      </c>
      <c r="AS1773">
        <f t="shared" si="54"/>
        <v>31</v>
      </c>
      <c r="AT1773" t="str">
        <f t="shared" si="55"/>
        <v>Punto pago</v>
      </c>
    </row>
    <row r="1774" spans="1:46">
      <c r="A1774" t="s">
        <v>9838</v>
      </c>
      <c r="B1774" t="s">
        <v>9839</v>
      </c>
      <c r="C1774" s="18">
        <v>2.8191324529999999</v>
      </c>
      <c r="D1774" t="s">
        <v>2585</v>
      </c>
      <c r="E1774" t="s">
        <v>128</v>
      </c>
      <c r="F1774" t="s">
        <v>2586</v>
      </c>
      <c r="G1774" s="18">
        <v>0.95206910060000005</v>
      </c>
      <c r="H1774" t="s">
        <v>64</v>
      </c>
      <c r="I1774" t="s">
        <v>130</v>
      </c>
      <c r="J1774" t="s">
        <v>3478</v>
      </c>
      <c r="K1774" s="18">
        <v>0.93129103889999998</v>
      </c>
      <c r="L1774" t="s">
        <v>64</v>
      </c>
      <c r="M1774" t="s">
        <v>130</v>
      </c>
      <c r="N1774" t="s">
        <v>3478</v>
      </c>
      <c r="O1774" s="18">
        <v>1.7885860711999999</v>
      </c>
      <c r="P1774" t="s">
        <v>3479</v>
      </c>
      <c r="Q1774" t="s">
        <v>134</v>
      </c>
      <c r="R1774" t="s">
        <v>3480</v>
      </c>
      <c r="S1774" s="18">
        <v>1.9336493469</v>
      </c>
      <c r="T1774" t="s">
        <v>807</v>
      </c>
      <c r="U1774" t="s">
        <v>130</v>
      </c>
      <c r="V1774" t="s">
        <v>808</v>
      </c>
      <c r="W1774" s="18">
        <v>1.7556488496</v>
      </c>
      <c r="X1774" t="s">
        <v>64</v>
      </c>
      <c r="Y1774" t="s">
        <v>130</v>
      </c>
      <c r="Z1774" t="s">
        <v>6104</v>
      </c>
      <c r="AA1774" s="18">
        <v>1.8998173120999999</v>
      </c>
      <c r="AB1774" t="s">
        <v>6560</v>
      </c>
      <c r="AC1774" t="s">
        <v>128</v>
      </c>
      <c r="AD1774" t="s">
        <v>6561</v>
      </c>
      <c r="AE1774" s="18">
        <v>0.1034840377</v>
      </c>
      <c r="AF1774" t="s">
        <v>9840</v>
      </c>
      <c r="AG1774" t="s">
        <v>143</v>
      </c>
      <c r="AH1774" t="s">
        <v>9841</v>
      </c>
      <c r="AI1774" s="18">
        <v>0.1196171218</v>
      </c>
      <c r="AJ1774" t="s">
        <v>9842</v>
      </c>
      <c r="AK1774" t="s">
        <v>134</v>
      </c>
      <c r="AL1774" t="s">
        <v>9843</v>
      </c>
      <c r="AM1774" t="s">
        <v>9840</v>
      </c>
      <c r="AN1774" t="s">
        <v>143</v>
      </c>
      <c r="AO1774" t="s">
        <v>9841</v>
      </c>
      <c r="AP1774" s="18">
        <v>0.1034840377</v>
      </c>
      <c r="AQ1774" t="s">
        <v>123</v>
      </c>
      <c r="AR1774" t="b">
        <f>ISNUMBER(SEARCH('Consulta Por Puntos Baloto'!$E$5,B1774,1))</f>
        <v>0</v>
      </c>
      <c r="AS1774">
        <f t="shared" si="54"/>
        <v>31</v>
      </c>
      <c r="AT1774" t="str">
        <f t="shared" si="55"/>
        <v>Punto pago</v>
      </c>
    </row>
    <row r="1775" spans="1:46">
      <c r="A1775" t="s">
        <v>9844</v>
      </c>
      <c r="B1775" t="s">
        <v>9845</v>
      </c>
      <c r="C1775" s="18">
        <v>80.774800964199997</v>
      </c>
      <c r="D1775" t="s">
        <v>410</v>
      </c>
      <c r="E1775" t="s">
        <v>411</v>
      </c>
      <c r="F1775" t="s">
        <v>412</v>
      </c>
      <c r="G1775" s="18">
        <v>91.378246643500006</v>
      </c>
      <c r="H1775" t="s">
        <v>64</v>
      </c>
      <c r="I1775" t="s">
        <v>86</v>
      </c>
      <c r="J1775" t="s">
        <v>413</v>
      </c>
      <c r="K1775" s="18">
        <v>91.378246643500006</v>
      </c>
      <c r="L1775" t="s">
        <v>64</v>
      </c>
      <c r="M1775" t="s">
        <v>86</v>
      </c>
      <c r="N1775" t="s">
        <v>413</v>
      </c>
      <c r="O1775" s="18">
        <v>80.754941693999996</v>
      </c>
      <c r="P1775" t="s">
        <v>414</v>
      </c>
      <c r="Q1775" t="s">
        <v>411</v>
      </c>
      <c r="R1775" t="s">
        <v>415</v>
      </c>
      <c r="S1775" s="18">
        <v>107.2646676574</v>
      </c>
      <c r="T1775" t="s">
        <v>85</v>
      </c>
      <c r="U1775" t="s">
        <v>86</v>
      </c>
      <c r="V1775" t="s">
        <v>87</v>
      </c>
      <c r="W1775" s="18">
        <v>104.2225466432</v>
      </c>
      <c r="X1775" t="s">
        <v>64</v>
      </c>
      <c r="Y1775" t="s">
        <v>86</v>
      </c>
      <c r="Z1775" t="s">
        <v>299</v>
      </c>
      <c r="AA1775" s="18">
        <v>104.1882382893</v>
      </c>
      <c r="AB1775" s="19" t="s">
        <v>361</v>
      </c>
      <c r="AC1775" t="s">
        <v>83</v>
      </c>
      <c r="AD1775" s="19" t="s">
        <v>362</v>
      </c>
      <c r="AE1775" s="18">
        <v>7.0496756509000003</v>
      </c>
      <c r="AF1775" t="s">
        <v>9846</v>
      </c>
      <c r="AG1775" t="s">
        <v>9847</v>
      </c>
      <c r="AH1775" t="s">
        <v>9848</v>
      </c>
      <c r="AI1775" s="18">
        <v>7.0893422133000001</v>
      </c>
      <c r="AJ1775" t="s">
        <v>9849</v>
      </c>
      <c r="AK1775" t="s">
        <v>9847</v>
      </c>
      <c r="AL1775" t="s">
        <v>9850</v>
      </c>
      <c r="AM1775" t="s">
        <v>9846</v>
      </c>
      <c r="AN1775" t="s">
        <v>9847</v>
      </c>
      <c r="AO1775" t="s">
        <v>9848</v>
      </c>
      <c r="AP1775" s="18">
        <v>7.0496756509000003</v>
      </c>
      <c r="AQ1775" t="s">
        <v>123</v>
      </c>
      <c r="AR1775" t="b">
        <f>ISNUMBER(SEARCH('Consulta Por Puntos Baloto'!$E$5,B1775,1))</f>
        <v>0</v>
      </c>
      <c r="AS1775">
        <f t="shared" si="54"/>
        <v>31</v>
      </c>
      <c r="AT1775" t="str">
        <f t="shared" si="55"/>
        <v>Punto pago</v>
      </c>
    </row>
    <row r="1776" spans="1:46">
      <c r="A1776" t="s">
        <v>9851</v>
      </c>
      <c r="B1776" t="s">
        <v>9852</v>
      </c>
      <c r="C1776" s="18">
        <v>1.9840770356999999</v>
      </c>
      <c r="D1776" t="s">
        <v>4401</v>
      </c>
      <c r="E1776" t="s">
        <v>62</v>
      </c>
      <c r="F1776" t="s">
        <v>4402</v>
      </c>
      <c r="G1776" s="18">
        <v>1.8604917465999999</v>
      </c>
      <c r="H1776" t="s">
        <v>64</v>
      </c>
      <c r="I1776" t="s">
        <v>65</v>
      </c>
      <c r="J1776" t="s">
        <v>70</v>
      </c>
      <c r="K1776" s="18">
        <v>2.0889789427999998</v>
      </c>
      <c r="L1776" t="s">
        <v>4403</v>
      </c>
      <c r="M1776" t="s">
        <v>65</v>
      </c>
      <c r="N1776" t="s">
        <v>4404</v>
      </c>
      <c r="O1776" s="18">
        <v>5.1983152892</v>
      </c>
      <c r="P1776" t="s">
        <v>67</v>
      </c>
      <c r="Q1776" t="s">
        <v>62</v>
      </c>
      <c r="R1776" t="s">
        <v>68</v>
      </c>
      <c r="S1776" s="18">
        <v>1.8705239737999999</v>
      </c>
      <c r="T1776" t="s">
        <v>69</v>
      </c>
      <c r="U1776" t="s">
        <v>65</v>
      </c>
      <c r="V1776" t="s">
        <v>70</v>
      </c>
      <c r="W1776" s="18">
        <v>3.4618644896999999</v>
      </c>
      <c r="X1776" t="s">
        <v>64</v>
      </c>
      <c r="Y1776" t="s">
        <v>65</v>
      </c>
      <c r="Z1776" t="s">
        <v>4213</v>
      </c>
      <c r="AA1776" s="18">
        <v>1.8685269500999999</v>
      </c>
      <c r="AB1776" t="s">
        <v>4405</v>
      </c>
      <c r="AC1776" t="s">
        <v>62</v>
      </c>
      <c r="AD1776" t="s">
        <v>4406</v>
      </c>
      <c r="AE1776" s="18">
        <v>3.6779127799999999E-2</v>
      </c>
      <c r="AF1776" t="s">
        <v>9853</v>
      </c>
      <c r="AG1776" t="s">
        <v>62</v>
      </c>
      <c r="AH1776" t="s">
        <v>9854</v>
      </c>
      <c r="AI1776" s="18">
        <v>0.25977241229999998</v>
      </c>
      <c r="AJ1776" t="s">
        <v>9855</v>
      </c>
      <c r="AK1776" t="s">
        <v>62</v>
      </c>
      <c r="AL1776" t="s">
        <v>9856</v>
      </c>
      <c r="AM1776" t="s">
        <v>9853</v>
      </c>
      <c r="AN1776" t="s">
        <v>62</v>
      </c>
      <c r="AO1776" t="s">
        <v>9854</v>
      </c>
      <c r="AP1776" s="18">
        <v>3.6779127799999999E-2</v>
      </c>
      <c r="AQ1776" t="s">
        <v>123</v>
      </c>
      <c r="AR1776" t="b">
        <f>ISNUMBER(SEARCH('Consulta Por Puntos Baloto'!$E$5,B1776,1))</f>
        <v>0</v>
      </c>
      <c r="AS1776">
        <f t="shared" si="54"/>
        <v>31</v>
      </c>
      <c r="AT1776" t="str">
        <f t="shared" si="55"/>
        <v>Punto pago</v>
      </c>
    </row>
    <row r="1777" spans="1:46">
      <c r="A1777" t="s">
        <v>9857</v>
      </c>
      <c r="B1777" t="s">
        <v>9858</v>
      </c>
      <c r="C1777" s="18">
        <v>2.8072824804000001</v>
      </c>
      <c r="D1777" t="s">
        <v>219</v>
      </c>
      <c r="E1777" t="s">
        <v>220</v>
      </c>
      <c r="F1777" t="s">
        <v>221</v>
      </c>
      <c r="G1777" s="18">
        <v>2.7623819680000001</v>
      </c>
      <c r="H1777" t="s">
        <v>222</v>
      </c>
      <c r="I1777" t="s">
        <v>223</v>
      </c>
      <c r="J1777" t="s">
        <v>224</v>
      </c>
      <c r="K1777" s="18">
        <v>2.7623819680000001</v>
      </c>
      <c r="L1777" t="s">
        <v>222</v>
      </c>
      <c r="M1777" t="s">
        <v>223</v>
      </c>
      <c r="N1777" t="s">
        <v>224</v>
      </c>
      <c r="O1777" s="18">
        <v>2.8416943716</v>
      </c>
      <c r="P1777" t="s">
        <v>225</v>
      </c>
      <c r="Q1777" t="s">
        <v>220</v>
      </c>
      <c r="R1777" t="s">
        <v>226</v>
      </c>
      <c r="S1777" s="18">
        <v>7.6260119992000002</v>
      </c>
      <c r="T1777" t="s">
        <v>227</v>
      </c>
      <c r="U1777" t="s">
        <v>228</v>
      </c>
      <c r="V1777" t="s">
        <v>229</v>
      </c>
      <c r="W1777" s="18">
        <v>2.7623819680000001</v>
      </c>
      <c r="X1777" t="s">
        <v>222</v>
      </c>
      <c r="Y1777" t="s">
        <v>223</v>
      </c>
      <c r="Z1777" t="s">
        <v>224</v>
      </c>
      <c r="AA1777" s="18">
        <v>2.7623819680000001</v>
      </c>
      <c r="AB1777" t="s">
        <v>230</v>
      </c>
      <c r="AC1777" t="s">
        <v>220</v>
      </c>
      <c r="AD1777" t="s">
        <v>231</v>
      </c>
      <c r="AE1777" s="18">
        <v>8.0273052299999995E-2</v>
      </c>
      <c r="AF1777" t="s">
        <v>9859</v>
      </c>
      <c r="AG1777" t="s">
        <v>220</v>
      </c>
      <c r="AH1777" t="s">
        <v>9860</v>
      </c>
      <c r="AI1777" s="18">
        <v>0.44690797789999998</v>
      </c>
      <c r="AJ1777" t="s">
        <v>9861</v>
      </c>
      <c r="AK1777" t="s">
        <v>220</v>
      </c>
      <c r="AL1777" t="s">
        <v>9862</v>
      </c>
      <c r="AM1777" t="s">
        <v>9859</v>
      </c>
      <c r="AN1777" t="s">
        <v>220</v>
      </c>
      <c r="AO1777" t="s">
        <v>9860</v>
      </c>
      <c r="AP1777" s="18">
        <v>8.0273052299999995E-2</v>
      </c>
      <c r="AQ1777" t="s">
        <v>123</v>
      </c>
      <c r="AR1777" t="b">
        <f>ISNUMBER(SEARCH('Consulta Por Puntos Baloto'!$E$5,B1777,1))</f>
        <v>0</v>
      </c>
      <c r="AS1777">
        <f t="shared" si="54"/>
        <v>31</v>
      </c>
      <c r="AT1777" t="str">
        <f t="shared" si="55"/>
        <v>Punto pago</v>
      </c>
    </row>
    <row r="1778" spans="1:46">
      <c r="A1778" t="s">
        <v>9863</v>
      </c>
      <c r="B1778" t="s">
        <v>9864</v>
      </c>
      <c r="C1778" s="18">
        <v>1.3280790041999999</v>
      </c>
      <c r="D1778" t="s">
        <v>219</v>
      </c>
      <c r="E1778" t="s">
        <v>220</v>
      </c>
      <c r="F1778" t="s">
        <v>221</v>
      </c>
      <c r="G1778" s="18">
        <v>1.529318575</v>
      </c>
      <c r="H1778" t="s">
        <v>4228</v>
      </c>
      <c r="I1778" t="s">
        <v>223</v>
      </c>
      <c r="J1778" t="s">
        <v>4229</v>
      </c>
      <c r="K1778" s="18">
        <v>1.8105009868999999</v>
      </c>
      <c r="L1778" t="s">
        <v>222</v>
      </c>
      <c r="M1778" t="s">
        <v>223</v>
      </c>
      <c r="N1778" t="s">
        <v>224</v>
      </c>
      <c r="O1778" s="18">
        <v>2.3038159185999998</v>
      </c>
      <c r="P1778" t="s">
        <v>225</v>
      </c>
      <c r="Q1778" t="s">
        <v>220</v>
      </c>
      <c r="R1778" t="s">
        <v>226</v>
      </c>
      <c r="S1778" s="18">
        <v>8.1496725402999992</v>
      </c>
      <c r="T1778" t="s">
        <v>227</v>
      </c>
      <c r="U1778" t="s">
        <v>228</v>
      </c>
      <c r="V1778" t="s">
        <v>229</v>
      </c>
      <c r="W1778" s="18">
        <v>1.8105009868999999</v>
      </c>
      <c r="X1778" t="s">
        <v>222</v>
      </c>
      <c r="Y1778" t="s">
        <v>223</v>
      </c>
      <c r="Z1778" t="s">
        <v>224</v>
      </c>
      <c r="AA1778" s="18">
        <v>1.7049649447999999</v>
      </c>
      <c r="AB1778" t="s">
        <v>4797</v>
      </c>
      <c r="AC1778" t="s">
        <v>220</v>
      </c>
      <c r="AD1778" t="s">
        <v>4798</v>
      </c>
      <c r="AE1778" s="18">
        <v>9.4489890399999998E-2</v>
      </c>
      <c r="AF1778" t="s">
        <v>9865</v>
      </c>
      <c r="AG1778" t="s">
        <v>220</v>
      </c>
      <c r="AH1778" t="s">
        <v>9866</v>
      </c>
      <c r="AI1778" s="18">
        <v>0.66513596350000004</v>
      </c>
      <c r="AJ1778" t="s">
        <v>349</v>
      </c>
      <c r="AK1778" t="s">
        <v>220</v>
      </c>
      <c r="AL1778" t="s">
        <v>4543</v>
      </c>
      <c r="AM1778" t="s">
        <v>9865</v>
      </c>
      <c r="AN1778" t="s">
        <v>220</v>
      </c>
      <c r="AO1778" t="s">
        <v>9866</v>
      </c>
      <c r="AP1778" s="18">
        <v>9.4489890399999998E-2</v>
      </c>
      <c r="AQ1778" t="s">
        <v>123</v>
      </c>
      <c r="AR1778" t="b">
        <f>ISNUMBER(SEARCH('Consulta Por Puntos Baloto'!$E$5,B1778,1))</f>
        <v>0</v>
      </c>
      <c r="AS1778">
        <f t="shared" si="54"/>
        <v>31</v>
      </c>
      <c r="AT1778" t="str">
        <f t="shared" si="55"/>
        <v>Punto pago</v>
      </c>
    </row>
    <row r="1779" spans="1:46">
      <c r="A1779" t="s">
        <v>9867</v>
      </c>
      <c r="B1779" t="s">
        <v>9868</v>
      </c>
      <c r="C1779" s="18">
        <v>2.9334736527</v>
      </c>
      <c r="D1779" t="s">
        <v>169</v>
      </c>
      <c r="E1779" t="s">
        <v>128</v>
      </c>
      <c r="F1779" t="s">
        <v>170</v>
      </c>
      <c r="G1779" s="18">
        <v>0.92449214239999999</v>
      </c>
      <c r="H1779" t="s">
        <v>64</v>
      </c>
      <c r="I1779" t="s">
        <v>130</v>
      </c>
      <c r="J1779" t="s">
        <v>619</v>
      </c>
      <c r="K1779" s="18">
        <v>3.0353806722000001</v>
      </c>
      <c r="L1779" t="s">
        <v>64</v>
      </c>
      <c r="M1779" t="s">
        <v>130</v>
      </c>
      <c r="N1779" t="s">
        <v>172</v>
      </c>
      <c r="O1779" s="18">
        <v>1.5688074761999999</v>
      </c>
      <c r="P1779" t="s">
        <v>173</v>
      </c>
      <c r="Q1779" t="s">
        <v>134</v>
      </c>
      <c r="R1779" t="s">
        <v>174</v>
      </c>
      <c r="S1779" s="18">
        <v>1.4811689786</v>
      </c>
      <c r="T1779" t="s">
        <v>64</v>
      </c>
      <c r="U1779" t="s">
        <v>130</v>
      </c>
      <c r="V1779" t="s">
        <v>171</v>
      </c>
      <c r="W1779" s="18">
        <v>1.0286481878</v>
      </c>
      <c r="X1779" t="s">
        <v>620</v>
      </c>
      <c r="Y1779" t="s">
        <v>130</v>
      </c>
      <c r="Z1779" t="s">
        <v>621</v>
      </c>
      <c r="AA1779" s="18">
        <v>1.5096458406</v>
      </c>
      <c r="AB1779" t="s">
        <v>176</v>
      </c>
      <c r="AC1779" t="s">
        <v>128</v>
      </c>
      <c r="AD1779" t="s">
        <v>177</v>
      </c>
      <c r="AE1779" s="18">
        <v>5.8861243399999999E-2</v>
      </c>
      <c r="AF1779" t="s">
        <v>9869</v>
      </c>
      <c r="AG1779" t="s">
        <v>143</v>
      </c>
      <c r="AH1779" t="s">
        <v>9870</v>
      </c>
      <c r="AI1779" s="18">
        <v>0.17224939759999999</v>
      </c>
      <c r="AJ1779" t="s">
        <v>9871</v>
      </c>
      <c r="AK1779" t="s">
        <v>134</v>
      </c>
      <c r="AL1779" t="s">
        <v>9872</v>
      </c>
      <c r="AM1779" t="s">
        <v>9869</v>
      </c>
      <c r="AN1779" t="s">
        <v>143</v>
      </c>
      <c r="AO1779" t="s">
        <v>9870</v>
      </c>
      <c r="AP1779" s="18">
        <v>5.8861243399999999E-2</v>
      </c>
      <c r="AQ1779" t="s">
        <v>123</v>
      </c>
      <c r="AR1779" t="b">
        <f>ISNUMBER(SEARCH('Consulta Por Puntos Baloto'!$E$5,B1779,1))</f>
        <v>0</v>
      </c>
      <c r="AS1779">
        <f t="shared" si="54"/>
        <v>31</v>
      </c>
      <c r="AT1779" t="str">
        <f t="shared" si="55"/>
        <v>Punto pago</v>
      </c>
    </row>
    <row r="1780" spans="1:46">
      <c r="A1780" t="s">
        <v>9873</v>
      </c>
      <c r="B1780" t="s">
        <v>9874</v>
      </c>
      <c r="C1780" s="18">
        <v>1.0934001643</v>
      </c>
      <c r="D1780" t="s">
        <v>786</v>
      </c>
      <c r="E1780" t="s">
        <v>128</v>
      </c>
      <c r="F1780" t="s">
        <v>787</v>
      </c>
      <c r="G1780" s="18">
        <v>0.31926537989999998</v>
      </c>
      <c r="H1780" t="s">
        <v>64</v>
      </c>
      <c r="I1780" t="s">
        <v>130</v>
      </c>
      <c r="J1780" t="s">
        <v>2783</v>
      </c>
      <c r="K1780" s="18">
        <v>0.72327235280000002</v>
      </c>
      <c r="L1780" t="s">
        <v>64</v>
      </c>
      <c r="M1780" t="s">
        <v>130</v>
      </c>
      <c r="N1780" t="s">
        <v>789</v>
      </c>
      <c r="O1780" s="18">
        <v>0.93801000550000002</v>
      </c>
      <c r="P1780" t="s">
        <v>1398</v>
      </c>
      <c r="Q1780" t="s">
        <v>134</v>
      </c>
      <c r="R1780" t="s">
        <v>1399</v>
      </c>
      <c r="S1780" s="18">
        <v>1.1019658322000001</v>
      </c>
      <c r="T1780" t="s">
        <v>675</v>
      </c>
      <c r="U1780" t="s">
        <v>130</v>
      </c>
      <c r="V1780" t="s">
        <v>676</v>
      </c>
      <c r="W1780" s="18">
        <v>0.95086435920000001</v>
      </c>
      <c r="X1780" t="s">
        <v>64</v>
      </c>
      <c r="Y1780" t="s">
        <v>130</v>
      </c>
      <c r="Z1780" t="s">
        <v>994</v>
      </c>
      <c r="AA1780" s="18">
        <v>1.1019658322000001</v>
      </c>
      <c r="AB1780" t="s">
        <v>791</v>
      </c>
      <c r="AC1780" t="s">
        <v>128</v>
      </c>
      <c r="AD1780" t="s">
        <v>792</v>
      </c>
      <c r="AE1780" s="18">
        <v>7.71520874E-2</v>
      </c>
      <c r="AF1780" t="s">
        <v>2784</v>
      </c>
      <c r="AG1780" t="s">
        <v>143</v>
      </c>
      <c r="AH1780" t="s">
        <v>2785</v>
      </c>
      <c r="AI1780" s="18">
        <v>6.0284341999999998E-2</v>
      </c>
      <c r="AJ1780" t="s">
        <v>9875</v>
      </c>
      <c r="AK1780" t="s">
        <v>134</v>
      </c>
      <c r="AL1780" t="s">
        <v>9876</v>
      </c>
      <c r="AM1780" t="s">
        <v>9875</v>
      </c>
      <c r="AN1780" t="s">
        <v>134</v>
      </c>
      <c r="AO1780" t="s">
        <v>9876</v>
      </c>
      <c r="AP1780" s="18">
        <v>6.0284341999999998E-2</v>
      </c>
      <c r="AQ1780" t="s">
        <v>123</v>
      </c>
      <c r="AR1780" t="b">
        <f>ISNUMBER(SEARCH('Consulta Por Puntos Baloto'!$E$5,B1780,1))</f>
        <v>0</v>
      </c>
      <c r="AS1780">
        <f t="shared" si="54"/>
        <v>35</v>
      </c>
      <c r="AT1780" t="str">
        <f t="shared" si="55"/>
        <v>Punto red</v>
      </c>
    </row>
    <row r="1781" spans="1:46">
      <c r="A1781" t="s">
        <v>9877</v>
      </c>
      <c r="B1781" t="s">
        <v>9878</v>
      </c>
      <c r="C1781" s="18">
        <v>25.503137810799998</v>
      </c>
      <c r="D1781" t="s">
        <v>4973</v>
      </c>
      <c r="E1781" t="s">
        <v>301</v>
      </c>
      <c r="F1781" t="s">
        <v>4974</v>
      </c>
      <c r="G1781" s="18">
        <v>25.1883981201</v>
      </c>
      <c r="H1781" t="s">
        <v>300</v>
      </c>
      <c r="I1781" t="s">
        <v>294</v>
      </c>
      <c r="J1781" t="s">
        <v>4489</v>
      </c>
      <c r="K1781" s="18">
        <v>27.4141607613</v>
      </c>
      <c r="L1781" t="s">
        <v>64</v>
      </c>
      <c r="M1781" t="s">
        <v>294</v>
      </c>
      <c r="N1781" t="s">
        <v>295</v>
      </c>
      <c r="O1781" s="18">
        <v>74.819277129300005</v>
      </c>
      <c r="P1781" t="s">
        <v>296</v>
      </c>
      <c r="Q1781" t="s">
        <v>297</v>
      </c>
      <c r="R1781" t="s">
        <v>298</v>
      </c>
      <c r="S1781" s="18">
        <v>88.528325806699996</v>
      </c>
      <c r="T1781" t="s">
        <v>311</v>
      </c>
      <c r="U1781" t="s">
        <v>130</v>
      </c>
      <c r="V1781" t="s">
        <v>312</v>
      </c>
      <c r="W1781" s="18">
        <v>74.844183349299996</v>
      </c>
      <c r="X1781" t="s">
        <v>64</v>
      </c>
      <c r="Y1781" t="s">
        <v>313</v>
      </c>
      <c r="Z1781" t="s">
        <v>314</v>
      </c>
      <c r="AA1781" s="18">
        <v>25.129026327399998</v>
      </c>
      <c r="AB1781" t="s">
        <v>300</v>
      </c>
      <c r="AC1781" t="s">
        <v>301</v>
      </c>
      <c r="AD1781" t="s">
        <v>302</v>
      </c>
      <c r="AE1781" s="18">
        <v>6.0465546440000004</v>
      </c>
      <c r="AF1781" t="s">
        <v>9879</v>
      </c>
      <c r="AG1781" t="s">
        <v>9880</v>
      </c>
      <c r="AH1781" t="s">
        <v>9881</v>
      </c>
      <c r="AI1781" s="18">
        <v>1.10991882E-2</v>
      </c>
      <c r="AJ1781" t="s">
        <v>9882</v>
      </c>
      <c r="AK1781" t="s">
        <v>9883</v>
      </c>
      <c r="AL1781" t="s">
        <v>9884</v>
      </c>
      <c r="AM1781" t="s">
        <v>9882</v>
      </c>
      <c r="AN1781" t="s">
        <v>9883</v>
      </c>
      <c r="AO1781" t="s">
        <v>9884</v>
      </c>
      <c r="AP1781" s="18">
        <v>1.10991882E-2</v>
      </c>
      <c r="AQ1781" t="s">
        <v>123</v>
      </c>
      <c r="AR1781" t="b">
        <f>ISNUMBER(SEARCH('Consulta Por Puntos Baloto'!$E$5,B1781,1))</f>
        <v>0</v>
      </c>
      <c r="AS1781">
        <f t="shared" si="54"/>
        <v>35</v>
      </c>
      <c r="AT1781" t="str">
        <f t="shared" si="55"/>
        <v>Punto red</v>
      </c>
    </row>
    <row r="1782" spans="1:46">
      <c r="A1782" t="s">
        <v>9885</v>
      </c>
      <c r="B1782" t="s">
        <v>9886</v>
      </c>
      <c r="C1782" s="18">
        <v>6.5560262036000001</v>
      </c>
      <c r="D1782" t="s">
        <v>1765</v>
      </c>
      <c r="E1782" t="s">
        <v>1766</v>
      </c>
      <c r="F1782" t="s">
        <v>1767</v>
      </c>
      <c r="G1782" s="18">
        <v>30.283297588500002</v>
      </c>
      <c r="H1782" t="s">
        <v>64</v>
      </c>
      <c r="I1782" t="s">
        <v>112</v>
      </c>
      <c r="J1782" t="s">
        <v>1110</v>
      </c>
      <c r="K1782" s="18">
        <v>31.6772412527</v>
      </c>
      <c r="L1782" t="s">
        <v>64</v>
      </c>
      <c r="M1782" t="s">
        <v>112</v>
      </c>
      <c r="N1782" t="s">
        <v>721</v>
      </c>
      <c r="O1782" s="18">
        <v>32.085319405299998</v>
      </c>
      <c r="P1782" t="s">
        <v>513</v>
      </c>
      <c r="Q1782" t="s">
        <v>509</v>
      </c>
      <c r="R1782" t="s">
        <v>514</v>
      </c>
      <c r="S1782" s="18">
        <v>32.069394328500003</v>
      </c>
      <c r="T1782" t="s">
        <v>111</v>
      </c>
      <c r="U1782" t="s">
        <v>112</v>
      </c>
      <c r="V1782" t="s">
        <v>113</v>
      </c>
      <c r="W1782" s="18">
        <v>5.4155396472000001</v>
      </c>
      <c r="X1782" t="s">
        <v>64</v>
      </c>
      <c r="Y1782" t="s">
        <v>1768</v>
      </c>
      <c r="Z1782" t="s">
        <v>1769</v>
      </c>
      <c r="AA1782" s="18">
        <v>32.070692405300001</v>
      </c>
      <c r="AB1782" s="19" t="s">
        <v>1111</v>
      </c>
      <c r="AC1782" t="s">
        <v>509</v>
      </c>
      <c r="AD1782" s="19" t="s">
        <v>1112</v>
      </c>
      <c r="AE1782" s="18">
        <v>4.4764690900000001E-2</v>
      </c>
      <c r="AF1782" t="s">
        <v>1839</v>
      </c>
      <c r="AG1782" t="s">
        <v>1840</v>
      </c>
      <c r="AH1782" t="s">
        <v>1841</v>
      </c>
      <c r="AI1782" s="18">
        <v>8.5195014799999996E-2</v>
      </c>
      <c r="AJ1782" t="s">
        <v>9887</v>
      </c>
      <c r="AK1782" t="s">
        <v>1840</v>
      </c>
      <c r="AL1782" t="s">
        <v>9888</v>
      </c>
      <c r="AM1782" t="s">
        <v>1839</v>
      </c>
      <c r="AN1782" t="s">
        <v>1840</v>
      </c>
      <c r="AO1782" t="s">
        <v>1841</v>
      </c>
      <c r="AP1782" s="18">
        <v>4.4764690900000001E-2</v>
      </c>
      <c r="AQ1782" t="s">
        <v>123</v>
      </c>
      <c r="AR1782" t="b">
        <f>ISNUMBER(SEARCH('Consulta Por Puntos Baloto'!$E$5,B1782,1))</f>
        <v>0</v>
      </c>
      <c r="AS1782">
        <f t="shared" si="54"/>
        <v>31</v>
      </c>
      <c r="AT1782" t="str">
        <f t="shared" si="55"/>
        <v>Punto pago</v>
      </c>
    </row>
    <row r="1783" spans="1:46">
      <c r="A1783" t="s">
        <v>9889</v>
      </c>
      <c r="B1783" t="s">
        <v>9890</v>
      </c>
      <c r="C1783" s="18">
        <v>1.2631831681000001</v>
      </c>
      <c r="D1783" t="s">
        <v>526</v>
      </c>
      <c r="E1783" t="s">
        <v>128</v>
      </c>
      <c r="F1783" t="s">
        <v>527</v>
      </c>
      <c r="G1783" s="18">
        <v>0.35431131459999998</v>
      </c>
      <c r="H1783" t="s">
        <v>64</v>
      </c>
      <c r="I1783" t="s">
        <v>130</v>
      </c>
      <c r="J1783" t="s">
        <v>493</v>
      </c>
      <c r="K1783" s="18">
        <v>1.1090669425999999</v>
      </c>
      <c r="L1783" t="s">
        <v>64</v>
      </c>
      <c r="M1783" t="s">
        <v>130</v>
      </c>
      <c r="N1783" t="s">
        <v>440</v>
      </c>
      <c r="O1783" s="18">
        <v>0.86711241169999997</v>
      </c>
      <c r="P1783" t="s">
        <v>494</v>
      </c>
      <c r="Q1783" t="s">
        <v>134</v>
      </c>
      <c r="R1783" t="s">
        <v>495</v>
      </c>
      <c r="S1783" s="18">
        <v>3.1665012935000001</v>
      </c>
      <c r="T1783" t="s">
        <v>496</v>
      </c>
      <c r="U1783" t="s">
        <v>130</v>
      </c>
      <c r="V1783" t="s">
        <v>497</v>
      </c>
      <c r="W1783" s="18">
        <v>0.87240059489999999</v>
      </c>
      <c r="X1783" t="s">
        <v>498</v>
      </c>
      <c r="Y1783" t="s">
        <v>130</v>
      </c>
      <c r="Z1783" t="s">
        <v>499</v>
      </c>
      <c r="AA1783" s="18">
        <v>0.86711241169999997</v>
      </c>
      <c r="AB1783" t="s">
        <v>500</v>
      </c>
      <c r="AC1783" t="s">
        <v>128</v>
      </c>
      <c r="AD1783" t="s">
        <v>501</v>
      </c>
      <c r="AE1783" s="18">
        <v>0.21753326079999999</v>
      </c>
      <c r="AF1783" t="s">
        <v>9891</v>
      </c>
      <c r="AG1783" t="s">
        <v>143</v>
      </c>
      <c r="AH1783" t="s">
        <v>9892</v>
      </c>
      <c r="AI1783" s="18">
        <v>0.25013889379999998</v>
      </c>
      <c r="AJ1783" t="s">
        <v>9893</v>
      </c>
      <c r="AK1783" t="s">
        <v>134</v>
      </c>
      <c r="AL1783" t="s">
        <v>9894</v>
      </c>
      <c r="AM1783" t="s">
        <v>9891</v>
      </c>
      <c r="AN1783" t="s">
        <v>143</v>
      </c>
      <c r="AO1783" t="s">
        <v>9892</v>
      </c>
      <c r="AP1783" s="18">
        <v>0.21753326079999999</v>
      </c>
      <c r="AQ1783" t="s">
        <v>123</v>
      </c>
      <c r="AR1783" t="b">
        <f>ISNUMBER(SEARCH('Consulta Por Puntos Baloto'!$E$5,B1783,1))</f>
        <v>0</v>
      </c>
      <c r="AS1783">
        <f t="shared" si="54"/>
        <v>31</v>
      </c>
      <c r="AT1783" t="str">
        <f t="shared" si="55"/>
        <v>Punto pago</v>
      </c>
    </row>
    <row r="1784" spans="1:46">
      <c r="A1784" t="s">
        <v>9895</v>
      </c>
      <c r="B1784" t="s">
        <v>9896</v>
      </c>
      <c r="C1784" s="18">
        <v>42.043944365900003</v>
      </c>
      <c r="D1784" t="s">
        <v>4663</v>
      </c>
      <c r="E1784" t="s">
        <v>4664</v>
      </c>
      <c r="F1784" t="s">
        <v>4665</v>
      </c>
      <c r="G1784" s="18">
        <v>53.7994690369</v>
      </c>
      <c r="H1784" t="s">
        <v>64</v>
      </c>
      <c r="I1784" t="s">
        <v>4008</v>
      </c>
      <c r="J1784" t="s">
        <v>4009</v>
      </c>
      <c r="K1784" s="18">
        <v>54.552793272099997</v>
      </c>
      <c r="L1784" t="s">
        <v>4010</v>
      </c>
      <c r="M1784" t="s">
        <v>4008</v>
      </c>
      <c r="N1784" t="s">
        <v>4011</v>
      </c>
      <c r="O1784" s="18">
        <v>62.371595419000002</v>
      </c>
      <c r="P1784" t="s">
        <v>4052</v>
      </c>
      <c r="Q1784" t="s">
        <v>4053</v>
      </c>
      <c r="R1784" t="s">
        <v>4054</v>
      </c>
      <c r="S1784" s="18">
        <v>71.767303861100004</v>
      </c>
      <c r="T1784" t="s">
        <v>227</v>
      </c>
      <c r="U1784" t="s">
        <v>228</v>
      </c>
      <c r="V1784" t="s">
        <v>229</v>
      </c>
      <c r="W1784" s="18">
        <v>60.201822031299997</v>
      </c>
      <c r="X1784" t="s">
        <v>64</v>
      </c>
      <c r="Y1784" t="s">
        <v>4055</v>
      </c>
      <c r="Z1784" t="s">
        <v>4056</v>
      </c>
      <c r="AA1784" s="18">
        <v>53.784786512899998</v>
      </c>
      <c r="AB1784" s="19" t="s">
        <v>4013</v>
      </c>
      <c r="AC1784" t="s">
        <v>4014</v>
      </c>
      <c r="AD1784" t="s">
        <v>4015</v>
      </c>
      <c r="AE1784" s="18">
        <v>1.65116919E-2</v>
      </c>
      <c r="AF1784" t="s">
        <v>9897</v>
      </c>
      <c r="AG1784" t="s">
        <v>9898</v>
      </c>
      <c r="AH1784" t="s">
        <v>9899</v>
      </c>
      <c r="AI1784" s="18">
        <v>26.690340822100001</v>
      </c>
      <c r="AJ1784" t="s">
        <v>9036</v>
      </c>
      <c r="AK1784" t="s">
        <v>9037</v>
      </c>
      <c r="AL1784" t="s">
        <v>9038</v>
      </c>
      <c r="AM1784" t="s">
        <v>9897</v>
      </c>
      <c r="AN1784" t="s">
        <v>9898</v>
      </c>
      <c r="AO1784" t="s">
        <v>9899</v>
      </c>
      <c r="AP1784" s="18">
        <v>1.65116919E-2</v>
      </c>
      <c r="AQ1784" t="s">
        <v>123</v>
      </c>
      <c r="AR1784" t="b">
        <f>ISNUMBER(SEARCH('Consulta Por Puntos Baloto'!$E$5,B1784,1))</f>
        <v>0</v>
      </c>
      <c r="AS1784">
        <f t="shared" si="54"/>
        <v>31</v>
      </c>
      <c r="AT1784" t="str">
        <f t="shared" si="55"/>
        <v>Punto pago</v>
      </c>
    </row>
    <row r="1785" spans="1:46">
      <c r="A1785" t="s">
        <v>9900</v>
      </c>
      <c r="B1785" t="s">
        <v>9901</v>
      </c>
      <c r="C1785" s="18">
        <v>3.4258141747000002</v>
      </c>
      <c r="D1785" t="s">
        <v>150</v>
      </c>
      <c r="E1785" t="s">
        <v>151</v>
      </c>
      <c r="F1785" t="s">
        <v>152</v>
      </c>
      <c r="G1785" s="18">
        <v>0.51074956449999998</v>
      </c>
      <c r="H1785" t="s">
        <v>4623</v>
      </c>
      <c r="I1785" t="s">
        <v>154</v>
      </c>
      <c r="J1785" t="s">
        <v>4624</v>
      </c>
      <c r="K1785" s="18">
        <v>1.1676989749</v>
      </c>
      <c r="L1785" t="s">
        <v>64</v>
      </c>
      <c r="M1785" t="s">
        <v>154</v>
      </c>
      <c r="N1785" t="s">
        <v>156</v>
      </c>
      <c r="O1785" s="18">
        <v>1.2403460325</v>
      </c>
      <c r="P1785" t="s">
        <v>157</v>
      </c>
      <c r="Q1785" t="s">
        <v>151</v>
      </c>
      <c r="R1785" t="s">
        <v>158</v>
      </c>
      <c r="S1785" s="18">
        <v>112.8332163706</v>
      </c>
      <c r="T1785" t="s">
        <v>111</v>
      </c>
      <c r="U1785" t="s">
        <v>112</v>
      </c>
      <c r="V1785" t="s">
        <v>113</v>
      </c>
      <c r="W1785" s="18">
        <v>2.3747185381000002</v>
      </c>
      <c r="X1785" t="s">
        <v>64</v>
      </c>
      <c r="Y1785" t="s">
        <v>154</v>
      </c>
      <c r="Z1785" t="s">
        <v>159</v>
      </c>
      <c r="AA1785" s="18">
        <v>0.47519704839999999</v>
      </c>
      <c r="AB1785" s="19" t="s">
        <v>899</v>
      </c>
      <c r="AC1785" t="s">
        <v>151</v>
      </c>
      <c r="AD1785" t="s">
        <v>900</v>
      </c>
      <c r="AE1785" s="18">
        <v>0.2553013173</v>
      </c>
      <c r="AF1785" t="s">
        <v>9902</v>
      </c>
      <c r="AG1785" t="s">
        <v>4535</v>
      </c>
      <c r="AH1785" t="s">
        <v>9903</v>
      </c>
      <c r="AI1785" s="18">
        <v>0.25724658890000002</v>
      </c>
      <c r="AJ1785" t="s">
        <v>9904</v>
      </c>
      <c r="AK1785" t="s">
        <v>151</v>
      </c>
      <c r="AL1785" t="s">
        <v>9905</v>
      </c>
      <c r="AM1785" t="s">
        <v>9902</v>
      </c>
      <c r="AN1785" t="s">
        <v>4535</v>
      </c>
      <c r="AO1785" t="s">
        <v>9903</v>
      </c>
      <c r="AP1785" s="18">
        <v>0.2553013173</v>
      </c>
      <c r="AQ1785" t="s">
        <v>123</v>
      </c>
      <c r="AR1785" t="b">
        <f>ISNUMBER(SEARCH('Consulta Por Puntos Baloto'!$E$5,B1785,1))</f>
        <v>0</v>
      </c>
      <c r="AS1785">
        <f t="shared" si="54"/>
        <v>31</v>
      </c>
      <c r="AT1785" t="str">
        <f t="shared" si="55"/>
        <v>Punto pago</v>
      </c>
    </row>
    <row r="1786" spans="1:46">
      <c r="A1786" t="s">
        <v>9906</v>
      </c>
      <c r="B1786" t="s">
        <v>9907</v>
      </c>
      <c r="C1786" s="18">
        <v>1.6423868292999999</v>
      </c>
      <c r="D1786" t="s">
        <v>4084</v>
      </c>
      <c r="E1786" t="s">
        <v>4053</v>
      </c>
      <c r="F1786" t="s">
        <v>4085</v>
      </c>
      <c r="G1786" s="18">
        <v>2.6238660807</v>
      </c>
      <c r="H1786" t="s">
        <v>64</v>
      </c>
      <c r="I1786" t="s">
        <v>4055</v>
      </c>
      <c r="J1786" t="s">
        <v>4056</v>
      </c>
      <c r="K1786" s="18">
        <v>7.7194053319</v>
      </c>
      <c r="L1786" t="s">
        <v>64</v>
      </c>
      <c r="M1786" t="s">
        <v>223</v>
      </c>
      <c r="N1786" t="s">
        <v>4070</v>
      </c>
      <c r="O1786" s="18">
        <v>0.62138546579999998</v>
      </c>
      <c r="P1786" t="s">
        <v>4052</v>
      </c>
      <c r="Q1786" t="s">
        <v>4053</v>
      </c>
      <c r="R1786" t="s">
        <v>4054</v>
      </c>
      <c r="S1786" s="18">
        <v>16.3015460821</v>
      </c>
      <c r="T1786" t="s">
        <v>227</v>
      </c>
      <c r="U1786" t="s">
        <v>228</v>
      </c>
      <c r="V1786" t="s">
        <v>229</v>
      </c>
      <c r="W1786" s="18">
        <v>2.6424140760000001</v>
      </c>
      <c r="X1786" t="s">
        <v>64</v>
      </c>
      <c r="Y1786" t="s">
        <v>4055</v>
      </c>
      <c r="Z1786" t="s">
        <v>4056</v>
      </c>
      <c r="AA1786" s="18">
        <v>6.6951738604999997</v>
      </c>
      <c r="AB1786" t="s">
        <v>4088</v>
      </c>
      <c r="AC1786" t="s">
        <v>220</v>
      </c>
      <c r="AD1786" t="s">
        <v>4089</v>
      </c>
      <c r="AE1786" s="18">
        <v>6.6505905300000001E-2</v>
      </c>
      <c r="AF1786" t="s">
        <v>9908</v>
      </c>
      <c r="AG1786" t="s">
        <v>4053</v>
      </c>
      <c r="AH1786" t="s">
        <v>9909</v>
      </c>
      <c r="AI1786" s="18">
        <v>0.62020062399999998</v>
      </c>
      <c r="AJ1786" t="s">
        <v>349</v>
      </c>
      <c r="AK1786" t="s">
        <v>4053</v>
      </c>
      <c r="AL1786" t="s">
        <v>8196</v>
      </c>
      <c r="AM1786" t="s">
        <v>9908</v>
      </c>
      <c r="AN1786" t="s">
        <v>4053</v>
      </c>
      <c r="AO1786" t="s">
        <v>9909</v>
      </c>
      <c r="AP1786" s="18">
        <v>6.6505905300000001E-2</v>
      </c>
      <c r="AQ1786" t="s">
        <v>123</v>
      </c>
      <c r="AR1786" t="b">
        <f>ISNUMBER(SEARCH('Consulta Por Puntos Baloto'!$E$5,B1786,1))</f>
        <v>0</v>
      </c>
      <c r="AS1786">
        <f t="shared" si="54"/>
        <v>31</v>
      </c>
      <c r="AT1786" t="str">
        <f t="shared" si="55"/>
        <v>Punto pago</v>
      </c>
    </row>
    <row r="1787" spans="1:46">
      <c r="A1787" t="s">
        <v>9910</v>
      </c>
      <c r="B1787" t="s">
        <v>9911</v>
      </c>
      <c r="C1787" s="18">
        <v>2.8807022826000002</v>
      </c>
      <c r="D1787" t="s">
        <v>6065</v>
      </c>
      <c r="E1787" t="s">
        <v>5832</v>
      </c>
      <c r="F1787" t="s">
        <v>6066</v>
      </c>
      <c r="G1787" s="18">
        <v>2.3492594483000002</v>
      </c>
      <c r="H1787" t="s">
        <v>64</v>
      </c>
      <c r="I1787" t="s">
        <v>3998</v>
      </c>
      <c r="J1787" t="s">
        <v>7063</v>
      </c>
      <c r="K1787" s="18">
        <v>71.008242602500005</v>
      </c>
      <c r="L1787" t="s">
        <v>64</v>
      </c>
      <c r="M1787" t="s">
        <v>3974</v>
      </c>
      <c r="N1787" t="s">
        <v>4304</v>
      </c>
      <c r="O1787" s="18">
        <v>2.4094536309999999</v>
      </c>
      <c r="P1787" t="s">
        <v>5835</v>
      </c>
      <c r="Q1787" t="s">
        <v>5832</v>
      </c>
      <c r="R1787" t="s">
        <v>5836</v>
      </c>
      <c r="S1787" s="18">
        <v>467.60432858799999</v>
      </c>
      <c r="T1787" t="s">
        <v>85</v>
      </c>
      <c r="U1787" t="s">
        <v>86</v>
      </c>
      <c r="V1787" t="s">
        <v>87</v>
      </c>
      <c r="W1787" s="18">
        <v>2.4524667793999999</v>
      </c>
      <c r="X1787" t="s">
        <v>64</v>
      </c>
      <c r="Y1787" t="s">
        <v>3998</v>
      </c>
      <c r="Z1787" t="s">
        <v>3999</v>
      </c>
      <c r="AA1787" s="18">
        <v>4.1631853181</v>
      </c>
      <c r="AB1787" s="19" t="s">
        <v>5837</v>
      </c>
      <c r="AC1787" t="s">
        <v>5832</v>
      </c>
      <c r="AD1787" t="s">
        <v>5838</v>
      </c>
      <c r="AE1787" s="18">
        <v>0.65337286620000001</v>
      </c>
      <c r="AF1787" t="s">
        <v>9912</v>
      </c>
      <c r="AG1787" t="s">
        <v>5832</v>
      </c>
      <c r="AH1787" t="s">
        <v>9913</v>
      </c>
      <c r="AI1787" s="18">
        <v>1.7157270109</v>
      </c>
      <c r="AJ1787" t="s">
        <v>7066</v>
      </c>
      <c r="AK1787" t="s">
        <v>5832</v>
      </c>
      <c r="AL1787" t="s">
        <v>7067</v>
      </c>
      <c r="AM1787" t="s">
        <v>9912</v>
      </c>
      <c r="AN1787" t="s">
        <v>5832</v>
      </c>
      <c r="AO1787" t="s">
        <v>9913</v>
      </c>
      <c r="AP1787" s="18">
        <v>0.65337286620000001</v>
      </c>
      <c r="AQ1787" t="s">
        <v>123</v>
      </c>
      <c r="AR1787" t="b">
        <f>ISNUMBER(SEARCH('Consulta Por Puntos Baloto'!$E$5,B1787,1))</f>
        <v>0</v>
      </c>
      <c r="AS1787">
        <f t="shared" si="54"/>
        <v>31</v>
      </c>
      <c r="AT1787" t="str">
        <f t="shared" si="55"/>
        <v>Punto pago</v>
      </c>
    </row>
    <row r="1788" spans="1:46">
      <c r="A1788" t="s">
        <v>9914</v>
      </c>
      <c r="B1788" t="s">
        <v>9915</v>
      </c>
      <c r="C1788" s="18">
        <v>2.8807022826000002</v>
      </c>
      <c r="D1788" t="s">
        <v>6065</v>
      </c>
      <c r="E1788" t="s">
        <v>5832</v>
      </c>
      <c r="F1788" t="s">
        <v>6066</v>
      </c>
      <c r="G1788" s="18">
        <v>2.3492594483000002</v>
      </c>
      <c r="H1788" t="s">
        <v>64</v>
      </c>
      <c r="I1788" t="s">
        <v>3998</v>
      </c>
      <c r="J1788" t="s">
        <v>7063</v>
      </c>
      <c r="K1788" s="18">
        <v>71.008242602500005</v>
      </c>
      <c r="L1788" t="s">
        <v>64</v>
      </c>
      <c r="M1788" t="s">
        <v>3974</v>
      </c>
      <c r="N1788" t="s">
        <v>4304</v>
      </c>
      <c r="O1788" s="18">
        <v>2.4094536309999999</v>
      </c>
      <c r="P1788" t="s">
        <v>5835</v>
      </c>
      <c r="Q1788" t="s">
        <v>5832</v>
      </c>
      <c r="R1788" t="s">
        <v>5836</v>
      </c>
      <c r="S1788" s="18">
        <v>467.60432858799999</v>
      </c>
      <c r="T1788" t="s">
        <v>85</v>
      </c>
      <c r="U1788" t="s">
        <v>86</v>
      </c>
      <c r="V1788" t="s">
        <v>87</v>
      </c>
      <c r="W1788" s="18">
        <v>2.4524667793999999</v>
      </c>
      <c r="X1788" t="s">
        <v>64</v>
      </c>
      <c r="Y1788" t="s">
        <v>3998</v>
      </c>
      <c r="Z1788" t="s">
        <v>3999</v>
      </c>
      <c r="AA1788" s="18">
        <v>4.1631853181</v>
      </c>
      <c r="AB1788" s="19" t="s">
        <v>5837</v>
      </c>
      <c r="AC1788" t="s">
        <v>5832</v>
      </c>
      <c r="AD1788" t="s">
        <v>5838</v>
      </c>
      <c r="AE1788" s="18">
        <v>0.65337286620000001</v>
      </c>
      <c r="AF1788" t="s">
        <v>9912</v>
      </c>
      <c r="AG1788" t="s">
        <v>5832</v>
      </c>
      <c r="AH1788" t="s">
        <v>9913</v>
      </c>
      <c r="AI1788" s="18">
        <v>1.7157270109</v>
      </c>
      <c r="AJ1788" t="s">
        <v>7066</v>
      </c>
      <c r="AK1788" t="s">
        <v>5832</v>
      </c>
      <c r="AL1788" t="s">
        <v>7067</v>
      </c>
      <c r="AM1788" t="s">
        <v>9912</v>
      </c>
      <c r="AN1788" t="s">
        <v>5832</v>
      </c>
      <c r="AO1788" t="s">
        <v>9913</v>
      </c>
      <c r="AP1788" s="18">
        <v>0.65337286620000001</v>
      </c>
      <c r="AQ1788" t="s">
        <v>123</v>
      </c>
      <c r="AR1788" t="b">
        <f>ISNUMBER(SEARCH('Consulta Por Puntos Baloto'!$E$5,B1788,1))</f>
        <v>0</v>
      </c>
      <c r="AS1788">
        <f t="shared" si="54"/>
        <v>31</v>
      </c>
      <c r="AT1788" t="str">
        <f t="shared" si="55"/>
        <v>Punto pago</v>
      </c>
    </row>
    <row r="1789" spans="1:46">
      <c r="A1789" t="s">
        <v>9916</v>
      </c>
      <c r="B1789" t="s">
        <v>9917</v>
      </c>
      <c r="C1789" s="18">
        <v>14.530804253499999</v>
      </c>
      <c r="D1789" t="s">
        <v>4973</v>
      </c>
      <c r="E1789" t="s">
        <v>301</v>
      </c>
      <c r="F1789" t="s">
        <v>4974</v>
      </c>
      <c r="G1789" s="18">
        <v>14.203521798200001</v>
      </c>
      <c r="H1789" t="s">
        <v>300</v>
      </c>
      <c r="I1789" t="s">
        <v>294</v>
      </c>
      <c r="J1789" t="s">
        <v>4489</v>
      </c>
      <c r="K1789" s="18">
        <v>16.220250893700001</v>
      </c>
      <c r="L1789" t="s">
        <v>64</v>
      </c>
      <c r="M1789" t="s">
        <v>294</v>
      </c>
      <c r="N1789" t="s">
        <v>295</v>
      </c>
      <c r="O1789" s="18">
        <v>62.873316237799997</v>
      </c>
      <c r="P1789" t="s">
        <v>296</v>
      </c>
      <c r="Q1789" t="s">
        <v>297</v>
      </c>
      <c r="R1789" t="s">
        <v>298</v>
      </c>
      <c r="S1789" s="18">
        <v>101.68799634849999</v>
      </c>
      <c r="T1789" t="s">
        <v>311</v>
      </c>
      <c r="U1789" t="s">
        <v>130</v>
      </c>
      <c r="V1789" t="s">
        <v>312</v>
      </c>
      <c r="W1789" s="18">
        <v>87.315411960399999</v>
      </c>
      <c r="X1789" t="s">
        <v>64</v>
      </c>
      <c r="Y1789" t="s">
        <v>313</v>
      </c>
      <c r="Z1789" t="s">
        <v>314</v>
      </c>
      <c r="AA1789" s="18">
        <v>14.170105272200001</v>
      </c>
      <c r="AB1789" t="s">
        <v>300</v>
      </c>
      <c r="AC1789" t="s">
        <v>301</v>
      </c>
      <c r="AD1789" t="s">
        <v>302</v>
      </c>
      <c r="AE1789" s="18">
        <v>13.4775894556</v>
      </c>
      <c r="AF1789" t="s">
        <v>9748</v>
      </c>
      <c r="AG1789" t="s">
        <v>301</v>
      </c>
      <c r="AH1789" t="s">
        <v>9749</v>
      </c>
      <c r="AI1789" s="18">
        <v>1.9815589799999998E-2</v>
      </c>
      <c r="AJ1789" t="s">
        <v>9918</v>
      </c>
      <c r="AK1789" t="s">
        <v>9919</v>
      </c>
      <c r="AL1789" t="s">
        <v>9920</v>
      </c>
      <c r="AM1789" t="s">
        <v>9918</v>
      </c>
      <c r="AN1789" t="s">
        <v>9919</v>
      </c>
      <c r="AO1789" t="s">
        <v>9920</v>
      </c>
      <c r="AP1789" s="18">
        <v>1.9815589799999998E-2</v>
      </c>
      <c r="AQ1789" t="s">
        <v>123</v>
      </c>
      <c r="AR1789" t="b">
        <f>ISNUMBER(SEARCH('Consulta Por Puntos Baloto'!$E$5,B1789,1))</f>
        <v>0</v>
      </c>
      <c r="AS1789">
        <f t="shared" si="54"/>
        <v>35</v>
      </c>
      <c r="AT1789" t="str">
        <f t="shared" si="55"/>
        <v>Punto red</v>
      </c>
    </row>
    <row r="1790" spans="1:46">
      <c r="A1790" t="s">
        <v>9921</v>
      </c>
      <c r="B1790" t="s">
        <v>9922</v>
      </c>
      <c r="C1790" s="18">
        <v>2.6199625129999999</v>
      </c>
      <c r="D1790" t="s">
        <v>584</v>
      </c>
      <c r="E1790" t="s">
        <v>128</v>
      </c>
      <c r="F1790" t="s">
        <v>585</v>
      </c>
      <c r="G1790" s="18">
        <v>0.65362321970000004</v>
      </c>
      <c r="H1790" t="s">
        <v>64</v>
      </c>
      <c r="I1790" t="s">
        <v>130</v>
      </c>
      <c r="J1790" t="s">
        <v>590</v>
      </c>
      <c r="K1790" s="18">
        <v>0.75593746370000003</v>
      </c>
      <c r="L1790" t="s">
        <v>64</v>
      </c>
      <c r="M1790" t="s">
        <v>130</v>
      </c>
      <c r="N1790" t="s">
        <v>636</v>
      </c>
      <c r="O1790" s="18">
        <v>0.67698421090000005</v>
      </c>
      <c r="P1790" t="s">
        <v>588</v>
      </c>
      <c r="Q1790" t="s">
        <v>134</v>
      </c>
      <c r="R1790" t="s">
        <v>589</v>
      </c>
      <c r="S1790" s="18">
        <v>3.2871070822999999</v>
      </c>
      <c r="T1790" t="s">
        <v>469</v>
      </c>
      <c r="U1790" t="s">
        <v>130</v>
      </c>
      <c r="V1790" t="s">
        <v>470</v>
      </c>
      <c r="W1790" s="18">
        <v>0.67012953279999998</v>
      </c>
      <c r="X1790" t="s">
        <v>64</v>
      </c>
      <c r="Y1790" t="s">
        <v>130</v>
      </c>
      <c r="Z1790" t="s">
        <v>590</v>
      </c>
      <c r="AA1790" s="18">
        <v>0.90039494200000003</v>
      </c>
      <c r="AB1790" t="s">
        <v>637</v>
      </c>
      <c r="AC1790" t="s">
        <v>128</v>
      </c>
      <c r="AD1790" t="s">
        <v>638</v>
      </c>
      <c r="AE1790" s="18">
        <v>0.28502849089999999</v>
      </c>
      <c r="AF1790" t="s">
        <v>6469</v>
      </c>
      <c r="AG1790" t="s">
        <v>143</v>
      </c>
      <c r="AH1790" t="s">
        <v>6470</v>
      </c>
      <c r="AI1790" s="18">
        <v>0.26083022109999998</v>
      </c>
      <c r="AJ1790" t="s">
        <v>9923</v>
      </c>
      <c r="AK1790" t="s">
        <v>134</v>
      </c>
      <c r="AL1790" t="s">
        <v>9924</v>
      </c>
      <c r="AM1790" t="s">
        <v>9923</v>
      </c>
      <c r="AN1790" t="s">
        <v>134</v>
      </c>
      <c r="AO1790" t="s">
        <v>9924</v>
      </c>
      <c r="AP1790" s="18">
        <v>0.26083022109999998</v>
      </c>
      <c r="AQ1790" t="s">
        <v>123</v>
      </c>
      <c r="AR1790" t="b">
        <f>ISNUMBER(SEARCH('Consulta Por Puntos Baloto'!$E$5,B1790,1))</f>
        <v>0</v>
      </c>
      <c r="AS1790">
        <f t="shared" si="54"/>
        <v>35</v>
      </c>
      <c r="AT1790" t="str">
        <f t="shared" si="55"/>
        <v>Punto red</v>
      </c>
    </row>
    <row r="1791" spans="1:46">
      <c r="A1791" t="s">
        <v>9925</v>
      </c>
      <c r="B1791" t="s">
        <v>9926</v>
      </c>
      <c r="C1791" s="18">
        <v>3.6045098436999998</v>
      </c>
      <c r="D1791" t="s">
        <v>1689</v>
      </c>
      <c r="E1791" t="s">
        <v>1690</v>
      </c>
      <c r="F1791" t="s">
        <v>1691</v>
      </c>
      <c r="G1791" s="18">
        <v>1.0451026374000001</v>
      </c>
      <c r="H1791" t="s">
        <v>64</v>
      </c>
      <c r="I1791" t="s">
        <v>114</v>
      </c>
      <c r="J1791" t="s">
        <v>3347</v>
      </c>
      <c r="K1791" s="18">
        <v>72.640449243899994</v>
      </c>
      <c r="L1791" t="s">
        <v>64</v>
      </c>
      <c r="M1791" t="s">
        <v>130</v>
      </c>
      <c r="N1791" t="s">
        <v>132</v>
      </c>
      <c r="O1791" s="18">
        <v>72.600381426200002</v>
      </c>
      <c r="P1791" t="s">
        <v>133</v>
      </c>
      <c r="Q1791" t="s">
        <v>134</v>
      </c>
      <c r="R1791" t="s">
        <v>135</v>
      </c>
      <c r="S1791" s="18">
        <v>73.399830004999998</v>
      </c>
      <c r="T1791" t="s">
        <v>136</v>
      </c>
      <c r="U1791" t="s">
        <v>130</v>
      </c>
      <c r="V1791" t="s">
        <v>137</v>
      </c>
      <c r="W1791" s="18">
        <v>2.0276781839</v>
      </c>
      <c r="X1791" t="s">
        <v>3348</v>
      </c>
      <c r="Y1791" t="s">
        <v>114</v>
      </c>
      <c r="Z1791" t="s">
        <v>3349</v>
      </c>
      <c r="AA1791" s="18">
        <v>2.0244441065999998</v>
      </c>
      <c r="AB1791" s="19" t="s">
        <v>3348</v>
      </c>
      <c r="AC1791" t="s">
        <v>1690</v>
      </c>
      <c r="AD1791" s="19" t="s">
        <v>5358</v>
      </c>
      <c r="AE1791" s="18">
        <v>0.14130455080000001</v>
      </c>
      <c r="AF1791" t="s">
        <v>9927</v>
      </c>
      <c r="AG1791" t="s">
        <v>1690</v>
      </c>
      <c r="AH1791" t="s">
        <v>9928</v>
      </c>
      <c r="AI1791" s="18">
        <v>0.12810712839999999</v>
      </c>
      <c r="AJ1791" t="s">
        <v>9929</v>
      </c>
      <c r="AK1791" t="s">
        <v>1690</v>
      </c>
      <c r="AL1791" t="s">
        <v>9930</v>
      </c>
      <c r="AM1791" t="s">
        <v>9929</v>
      </c>
      <c r="AN1791" t="s">
        <v>1690</v>
      </c>
      <c r="AO1791" t="s">
        <v>9930</v>
      </c>
      <c r="AP1791" s="18">
        <v>0.12810712839999999</v>
      </c>
      <c r="AQ1791" t="s">
        <v>123</v>
      </c>
      <c r="AR1791" t="b">
        <f>ISNUMBER(SEARCH('Consulta Por Puntos Baloto'!$E$5,B1791,1))</f>
        <v>0</v>
      </c>
      <c r="AS1791">
        <f t="shared" si="54"/>
        <v>35</v>
      </c>
      <c r="AT1791" t="str">
        <f t="shared" si="55"/>
        <v>Punto red</v>
      </c>
    </row>
    <row r="1792" spans="1:46">
      <c r="A1792" t="s">
        <v>9931</v>
      </c>
      <c r="B1792" t="s">
        <v>9932</v>
      </c>
      <c r="C1792" s="18">
        <v>2.7693993826000001</v>
      </c>
      <c r="D1792" t="s">
        <v>1689</v>
      </c>
      <c r="E1792" t="s">
        <v>1690</v>
      </c>
      <c r="F1792" t="s">
        <v>1691</v>
      </c>
      <c r="G1792" s="18">
        <v>0.60186893959999999</v>
      </c>
      <c r="H1792" t="s">
        <v>64</v>
      </c>
      <c r="I1792" t="s">
        <v>114</v>
      </c>
      <c r="J1792" t="s">
        <v>3347</v>
      </c>
      <c r="K1792" s="18">
        <v>71.820367387700003</v>
      </c>
      <c r="L1792" t="s">
        <v>64</v>
      </c>
      <c r="M1792" t="s">
        <v>130</v>
      </c>
      <c r="N1792" t="s">
        <v>132</v>
      </c>
      <c r="O1792" s="18">
        <v>71.754792713100002</v>
      </c>
      <c r="P1792" t="s">
        <v>133</v>
      </c>
      <c r="Q1792" t="s">
        <v>134</v>
      </c>
      <c r="R1792" t="s">
        <v>135</v>
      </c>
      <c r="S1792" s="18">
        <v>72.590320378100003</v>
      </c>
      <c r="T1792" t="s">
        <v>136</v>
      </c>
      <c r="U1792" t="s">
        <v>130</v>
      </c>
      <c r="V1792" t="s">
        <v>137</v>
      </c>
      <c r="W1792" s="18">
        <v>1.1129831738</v>
      </c>
      <c r="X1792" t="s">
        <v>3348</v>
      </c>
      <c r="Y1792" t="s">
        <v>114</v>
      </c>
      <c r="Z1792" t="s">
        <v>3349</v>
      </c>
      <c r="AA1792" s="18">
        <v>1.1091936555999999</v>
      </c>
      <c r="AB1792" s="19" t="s">
        <v>3348</v>
      </c>
      <c r="AC1792" t="s">
        <v>1690</v>
      </c>
      <c r="AD1792" s="19" t="s">
        <v>5358</v>
      </c>
      <c r="AE1792" s="18">
        <v>0.1130953049</v>
      </c>
      <c r="AF1792" t="s">
        <v>9933</v>
      </c>
      <c r="AG1792" t="s">
        <v>1690</v>
      </c>
      <c r="AH1792" t="s">
        <v>9934</v>
      </c>
      <c r="AI1792" s="18">
        <v>0.1106203253</v>
      </c>
      <c r="AJ1792" t="s">
        <v>9935</v>
      </c>
      <c r="AK1792" t="s">
        <v>1690</v>
      </c>
      <c r="AL1792" t="s">
        <v>9936</v>
      </c>
      <c r="AM1792" t="s">
        <v>9935</v>
      </c>
      <c r="AN1792" t="s">
        <v>1690</v>
      </c>
      <c r="AO1792" t="s">
        <v>9936</v>
      </c>
      <c r="AP1792" s="18">
        <v>0.1106203253</v>
      </c>
      <c r="AQ1792" t="s">
        <v>123</v>
      </c>
      <c r="AR1792" t="b">
        <f>ISNUMBER(SEARCH('Consulta Por Puntos Baloto'!$E$5,B1792,1))</f>
        <v>0</v>
      </c>
      <c r="AS1792">
        <f t="shared" si="54"/>
        <v>35</v>
      </c>
      <c r="AT1792" t="str">
        <f t="shared" si="55"/>
        <v>Punto red</v>
      </c>
    </row>
    <row r="1793" spans="1:46">
      <c r="A1793" t="s">
        <v>9937</v>
      </c>
      <c r="B1793" t="s">
        <v>9938</v>
      </c>
      <c r="C1793" s="18">
        <v>14.4708135644</v>
      </c>
      <c r="D1793" t="s">
        <v>1689</v>
      </c>
      <c r="E1793" t="s">
        <v>1690</v>
      </c>
      <c r="F1793" t="s">
        <v>1691</v>
      </c>
      <c r="G1793" s="18">
        <v>14.5277055879</v>
      </c>
      <c r="H1793" t="s">
        <v>1694</v>
      </c>
      <c r="I1793" t="s">
        <v>114</v>
      </c>
      <c r="J1793" t="s">
        <v>6022</v>
      </c>
      <c r="K1793" s="18">
        <v>67.796690196</v>
      </c>
      <c r="L1793" t="s">
        <v>64</v>
      </c>
      <c r="M1793" t="s">
        <v>130</v>
      </c>
      <c r="N1793" t="s">
        <v>132</v>
      </c>
      <c r="O1793" s="18">
        <v>67.552823426499998</v>
      </c>
      <c r="P1793" t="s">
        <v>453</v>
      </c>
      <c r="Q1793" t="s">
        <v>134</v>
      </c>
      <c r="R1793" t="s">
        <v>454</v>
      </c>
      <c r="S1793" s="18">
        <v>68.226729376899996</v>
      </c>
      <c r="T1793" t="s">
        <v>136</v>
      </c>
      <c r="U1793" t="s">
        <v>130</v>
      </c>
      <c r="V1793" t="s">
        <v>137</v>
      </c>
      <c r="W1793" s="18">
        <v>15.6597297734</v>
      </c>
      <c r="X1793" t="s">
        <v>64</v>
      </c>
      <c r="Y1793" t="s">
        <v>114</v>
      </c>
      <c r="Z1793" t="s">
        <v>1693</v>
      </c>
      <c r="AA1793" s="18">
        <v>14.5223542134</v>
      </c>
      <c r="AB1793" t="s">
        <v>1694</v>
      </c>
      <c r="AC1793" t="s">
        <v>1690</v>
      </c>
      <c r="AD1793" t="s">
        <v>1695</v>
      </c>
      <c r="AE1793" s="18">
        <v>8.51668431E-2</v>
      </c>
      <c r="AF1793" t="s">
        <v>9939</v>
      </c>
      <c r="AG1793" t="s">
        <v>7355</v>
      </c>
      <c r="AH1793" t="s">
        <v>9940</v>
      </c>
      <c r="AI1793" s="18">
        <v>5.3804242400000001E-2</v>
      </c>
      <c r="AJ1793" t="s">
        <v>9941</v>
      </c>
      <c r="AK1793" t="s">
        <v>7355</v>
      </c>
      <c r="AL1793" t="s">
        <v>9942</v>
      </c>
      <c r="AM1793" t="s">
        <v>9941</v>
      </c>
      <c r="AN1793" t="s">
        <v>7355</v>
      </c>
      <c r="AO1793" t="s">
        <v>9942</v>
      </c>
      <c r="AP1793" s="18">
        <v>5.3804242400000001E-2</v>
      </c>
      <c r="AQ1793" t="s">
        <v>123</v>
      </c>
      <c r="AR1793" t="b">
        <f>ISNUMBER(SEARCH('Consulta Por Puntos Baloto'!$E$5,B1793,1))</f>
        <v>0</v>
      </c>
      <c r="AS1793">
        <f t="shared" si="54"/>
        <v>35</v>
      </c>
      <c r="AT1793" t="str">
        <f t="shared" si="55"/>
        <v>Punto red</v>
      </c>
    </row>
    <row r="1794" spans="1:46">
      <c r="A1794" t="s">
        <v>9943</v>
      </c>
      <c r="B1794" t="s">
        <v>9944</v>
      </c>
      <c r="C1794" s="18">
        <v>6.3190538740999997</v>
      </c>
      <c r="D1794" t="s">
        <v>541</v>
      </c>
      <c r="E1794" t="s">
        <v>128</v>
      </c>
      <c r="F1794" t="s">
        <v>542</v>
      </c>
      <c r="G1794" s="18">
        <v>3.7694580300000002E-2</v>
      </c>
      <c r="H1794" t="s">
        <v>64</v>
      </c>
      <c r="I1794" t="s">
        <v>130</v>
      </c>
      <c r="J1794" t="s">
        <v>511</v>
      </c>
      <c r="K1794" s="18">
        <v>2.7199514385999999</v>
      </c>
      <c r="L1794" t="s">
        <v>64</v>
      </c>
      <c r="M1794" t="s">
        <v>130</v>
      </c>
      <c r="N1794" t="s">
        <v>512</v>
      </c>
      <c r="O1794" s="18">
        <v>5.3707784416999997</v>
      </c>
      <c r="P1794" t="s">
        <v>513</v>
      </c>
      <c r="Q1794" t="s">
        <v>509</v>
      </c>
      <c r="R1794" t="s">
        <v>514</v>
      </c>
      <c r="S1794" s="18">
        <v>3.9020080670000001</v>
      </c>
      <c r="T1794" t="s">
        <v>371</v>
      </c>
      <c r="U1794" t="s">
        <v>130</v>
      </c>
      <c r="V1794" t="s">
        <v>372</v>
      </c>
      <c r="W1794" s="18">
        <v>0.50418663939999997</v>
      </c>
      <c r="X1794" t="s">
        <v>64</v>
      </c>
      <c r="Y1794" t="s">
        <v>130</v>
      </c>
      <c r="Z1794" t="s">
        <v>517</v>
      </c>
      <c r="AA1794" s="18">
        <v>3.9254879719</v>
      </c>
      <c r="AB1794" s="19" t="s">
        <v>963</v>
      </c>
      <c r="AC1794" t="s">
        <v>128</v>
      </c>
      <c r="AD1794" t="s">
        <v>964</v>
      </c>
      <c r="AE1794" s="18">
        <v>0.38531924880000001</v>
      </c>
      <c r="AF1794" t="s">
        <v>1351</v>
      </c>
      <c r="AG1794" t="s">
        <v>143</v>
      </c>
      <c r="AH1794" t="s">
        <v>1352</v>
      </c>
      <c r="AI1794" s="18">
        <v>0.27939387999999998</v>
      </c>
      <c r="AJ1794" t="s">
        <v>1353</v>
      </c>
      <c r="AK1794" t="s">
        <v>134</v>
      </c>
      <c r="AL1794" t="s">
        <v>1354</v>
      </c>
      <c r="AM1794" t="s">
        <v>64</v>
      </c>
      <c r="AN1794" t="s">
        <v>130</v>
      </c>
      <c r="AO1794" t="s">
        <v>511</v>
      </c>
      <c r="AP1794" s="18">
        <v>3.7694580300000002E-2</v>
      </c>
      <c r="AQ1794" t="s">
        <v>123</v>
      </c>
      <c r="AR1794" t="b">
        <f>ISNUMBER(SEARCH('Consulta Por Puntos Baloto'!$E$5,B1794,1))</f>
        <v>0</v>
      </c>
      <c r="AS1794">
        <f t="shared" si="54"/>
        <v>7</v>
      </c>
      <c r="AT1794" t="str">
        <f t="shared" si="55"/>
        <v>Cajero automático</v>
      </c>
    </row>
    <row r="1795" spans="1:46">
      <c r="A1795" t="s">
        <v>9945</v>
      </c>
      <c r="B1795" t="s">
        <v>9946</v>
      </c>
      <c r="C1795" s="18">
        <v>50.446193025900001</v>
      </c>
      <c r="D1795" t="s">
        <v>3382</v>
      </c>
      <c r="E1795" t="s">
        <v>3383</v>
      </c>
      <c r="F1795" t="s">
        <v>3384</v>
      </c>
      <c r="G1795" s="18">
        <v>57.754795883100002</v>
      </c>
      <c r="H1795" t="s">
        <v>64</v>
      </c>
      <c r="I1795" t="s">
        <v>2638</v>
      </c>
      <c r="J1795" t="s">
        <v>2639</v>
      </c>
      <c r="K1795" s="18">
        <v>57.754795883100002</v>
      </c>
      <c r="L1795" t="s">
        <v>64</v>
      </c>
      <c r="M1795" t="s">
        <v>2638</v>
      </c>
      <c r="N1795" t="s">
        <v>2639</v>
      </c>
      <c r="O1795" s="18">
        <v>70.085911264999993</v>
      </c>
      <c r="P1795" t="s">
        <v>2588</v>
      </c>
      <c r="Q1795" t="s">
        <v>134</v>
      </c>
      <c r="R1795" t="s">
        <v>2589</v>
      </c>
      <c r="S1795" s="18">
        <v>69.110375812300006</v>
      </c>
      <c r="T1795" t="s">
        <v>311</v>
      </c>
      <c r="U1795" t="s">
        <v>130</v>
      </c>
      <c r="V1795" t="s">
        <v>312</v>
      </c>
      <c r="W1795" s="18">
        <v>62.245484352799998</v>
      </c>
      <c r="X1795" t="s">
        <v>64</v>
      </c>
      <c r="Y1795" t="s">
        <v>313</v>
      </c>
      <c r="Z1795" t="s">
        <v>314</v>
      </c>
      <c r="AA1795" s="18">
        <v>59.050463144600002</v>
      </c>
      <c r="AB1795" t="s">
        <v>300</v>
      </c>
      <c r="AC1795" t="s">
        <v>301</v>
      </c>
      <c r="AD1795" t="s">
        <v>302</v>
      </c>
      <c r="AE1795" s="18">
        <v>10.1662756179</v>
      </c>
      <c r="AF1795" t="s">
        <v>3440</v>
      </c>
      <c r="AG1795" t="s">
        <v>3441</v>
      </c>
      <c r="AH1795" t="s">
        <v>3442</v>
      </c>
      <c r="AI1795" s="18">
        <v>8.4660588300000006E-2</v>
      </c>
      <c r="AJ1795" t="s">
        <v>9947</v>
      </c>
      <c r="AK1795" t="s">
        <v>9084</v>
      </c>
      <c r="AL1795" t="s">
        <v>9948</v>
      </c>
      <c r="AM1795" t="s">
        <v>9947</v>
      </c>
      <c r="AN1795" t="s">
        <v>9084</v>
      </c>
      <c r="AO1795" t="s">
        <v>9948</v>
      </c>
      <c r="AP1795" s="18">
        <v>8.4660588300000006E-2</v>
      </c>
      <c r="AQ1795" t="s">
        <v>123</v>
      </c>
      <c r="AR1795" t="b">
        <f>ISNUMBER(SEARCH('Consulta Por Puntos Baloto'!$E$5,B1795,1))</f>
        <v>0</v>
      </c>
      <c r="AS1795">
        <f t="shared" ref="AS1795:AS1858" si="56">MATCH(AP1795,A1795:AL1795,0)</f>
        <v>35</v>
      </c>
      <c r="AT1795" t="str">
        <f t="shared" ref="AT1795:AT1858" si="57">+VLOOKUP(AS1795,$AW$2:$AX$10,2,0)</f>
        <v>Punto red</v>
      </c>
    </row>
    <row r="1796" spans="1:46">
      <c r="A1796" t="s">
        <v>9949</v>
      </c>
      <c r="B1796" t="s">
        <v>9950</v>
      </c>
      <c r="C1796" s="18">
        <v>1.2710678983000001</v>
      </c>
      <c r="D1796" t="s">
        <v>4556</v>
      </c>
      <c r="E1796" t="s">
        <v>4557</v>
      </c>
      <c r="F1796" t="s">
        <v>4558</v>
      </c>
      <c r="G1796" s="18">
        <v>1.1049663332999999</v>
      </c>
      <c r="H1796" t="s">
        <v>383</v>
      </c>
      <c r="I1796" t="s">
        <v>384</v>
      </c>
      <c r="J1796" t="s">
        <v>385</v>
      </c>
      <c r="K1796" s="18">
        <v>3.1345499930999998</v>
      </c>
      <c r="L1796" t="s">
        <v>64</v>
      </c>
      <c r="M1796" t="s">
        <v>384</v>
      </c>
      <c r="N1796" t="s">
        <v>386</v>
      </c>
      <c r="O1796" s="18">
        <v>25.959999701800001</v>
      </c>
      <c r="P1796" t="s">
        <v>4963</v>
      </c>
      <c r="Q1796" t="s">
        <v>4964</v>
      </c>
      <c r="R1796" t="s">
        <v>4965</v>
      </c>
      <c r="S1796" s="18">
        <v>103.3786610545</v>
      </c>
      <c r="T1796" t="s">
        <v>253</v>
      </c>
      <c r="U1796" t="s">
        <v>65</v>
      </c>
      <c r="V1796" t="s">
        <v>254</v>
      </c>
      <c r="W1796" s="18">
        <v>1.8937145277</v>
      </c>
      <c r="X1796" t="s">
        <v>64</v>
      </c>
      <c r="Y1796" t="s">
        <v>4563</v>
      </c>
      <c r="Z1796" t="s">
        <v>4564</v>
      </c>
      <c r="AA1796" s="18">
        <v>1.1019573398</v>
      </c>
      <c r="AB1796" t="s">
        <v>383</v>
      </c>
      <c r="AC1796" t="s">
        <v>391</v>
      </c>
      <c r="AD1796" t="s">
        <v>392</v>
      </c>
      <c r="AE1796" s="18">
        <v>4.8109815000000004E-3</v>
      </c>
      <c r="AF1796" t="s">
        <v>9951</v>
      </c>
      <c r="AG1796" t="s">
        <v>7853</v>
      </c>
      <c r="AH1796" t="s">
        <v>9952</v>
      </c>
      <c r="AI1796" s="18">
        <v>4.7376867000000003E-3</v>
      </c>
      <c r="AJ1796" t="s">
        <v>9953</v>
      </c>
      <c r="AK1796" t="s">
        <v>7853</v>
      </c>
      <c r="AL1796" t="s">
        <v>9954</v>
      </c>
      <c r="AM1796" t="s">
        <v>9953</v>
      </c>
      <c r="AN1796" t="s">
        <v>7853</v>
      </c>
      <c r="AO1796" t="s">
        <v>9954</v>
      </c>
      <c r="AP1796" s="18">
        <v>4.7376867000000003E-3</v>
      </c>
      <c r="AQ1796" t="s">
        <v>123</v>
      </c>
      <c r="AR1796" t="b">
        <f>ISNUMBER(SEARCH('Consulta Por Puntos Baloto'!$E$5,B1796,1))</f>
        <v>0</v>
      </c>
      <c r="AS1796">
        <f t="shared" si="56"/>
        <v>35</v>
      </c>
      <c r="AT1796" t="str">
        <f t="shared" si="57"/>
        <v>Punto red</v>
      </c>
    </row>
    <row r="1797" spans="1:46">
      <c r="A1797" t="s">
        <v>9955</v>
      </c>
      <c r="B1797" t="s">
        <v>9956</v>
      </c>
      <c r="C1797" s="18">
        <v>38.065239369399997</v>
      </c>
      <c r="D1797" t="s">
        <v>4512</v>
      </c>
      <c r="E1797" t="s">
        <v>297</v>
      </c>
      <c r="F1797" t="s">
        <v>4513</v>
      </c>
      <c r="G1797" s="18">
        <v>23.099030067499999</v>
      </c>
      <c r="H1797" t="s">
        <v>64</v>
      </c>
      <c r="I1797" t="s">
        <v>4514</v>
      </c>
      <c r="J1797" t="s">
        <v>4515</v>
      </c>
      <c r="K1797" s="18">
        <v>23.099030067499999</v>
      </c>
      <c r="L1797" t="s">
        <v>64</v>
      </c>
      <c r="M1797" t="s">
        <v>4514</v>
      </c>
      <c r="N1797" t="s">
        <v>4515</v>
      </c>
      <c r="O1797" s="18">
        <v>21.988209003600002</v>
      </c>
      <c r="P1797" t="s">
        <v>4516</v>
      </c>
      <c r="Q1797" t="s">
        <v>4517</v>
      </c>
      <c r="R1797" t="s">
        <v>4518</v>
      </c>
      <c r="S1797" s="18">
        <v>153.46137778100001</v>
      </c>
      <c r="T1797" t="s">
        <v>311</v>
      </c>
      <c r="U1797" t="s">
        <v>130</v>
      </c>
      <c r="V1797" t="s">
        <v>312</v>
      </c>
      <c r="W1797" s="18">
        <v>57.932595555699997</v>
      </c>
      <c r="X1797" t="s">
        <v>64</v>
      </c>
      <c r="Y1797" t="s">
        <v>4519</v>
      </c>
      <c r="Z1797" t="s">
        <v>4520</v>
      </c>
      <c r="AA1797" s="18">
        <v>53.123220587399999</v>
      </c>
      <c r="AB1797" t="s">
        <v>300</v>
      </c>
      <c r="AC1797" t="s">
        <v>301</v>
      </c>
      <c r="AD1797" t="s">
        <v>302</v>
      </c>
      <c r="AE1797" s="18">
        <v>0.13014638670000001</v>
      </c>
      <c r="AF1797" t="s">
        <v>9957</v>
      </c>
      <c r="AG1797" t="s">
        <v>9958</v>
      </c>
      <c r="AH1797" t="s">
        <v>9959</v>
      </c>
      <c r="AI1797" s="18">
        <v>6.3807680399999997E-2</v>
      </c>
      <c r="AJ1797" t="s">
        <v>9960</v>
      </c>
      <c r="AK1797" t="s">
        <v>9958</v>
      </c>
      <c r="AL1797" t="s">
        <v>9961</v>
      </c>
      <c r="AM1797" t="s">
        <v>9960</v>
      </c>
      <c r="AN1797" t="s">
        <v>9958</v>
      </c>
      <c r="AO1797" t="s">
        <v>9961</v>
      </c>
      <c r="AP1797" s="18">
        <v>6.3807680399999997E-2</v>
      </c>
      <c r="AQ1797" t="s">
        <v>123</v>
      </c>
      <c r="AR1797" t="b">
        <f>ISNUMBER(SEARCH('Consulta Por Puntos Baloto'!$E$5,B1797,1))</f>
        <v>0</v>
      </c>
      <c r="AS1797">
        <f t="shared" si="56"/>
        <v>35</v>
      </c>
      <c r="AT1797" t="str">
        <f t="shared" si="57"/>
        <v>Punto red</v>
      </c>
    </row>
    <row r="1798" spans="1:46">
      <c r="A1798" t="s">
        <v>9962</v>
      </c>
      <c r="B1798" t="s">
        <v>9963</v>
      </c>
      <c r="C1798" s="18">
        <v>2.2623613519000001</v>
      </c>
      <c r="D1798" t="s">
        <v>4512</v>
      </c>
      <c r="E1798" t="s">
        <v>297</v>
      </c>
      <c r="F1798" t="s">
        <v>4513</v>
      </c>
      <c r="G1798" s="18">
        <v>15.2727848779</v>
      </c>
      <c r="H1798" t="s">
        <v>64</v>
      </c>
      <c r="I1798" t="s">
        <v>4514</v>
      </c>
      <c r="J1798" t="s">
        <v>4515</v>
      </c>
      <c r="K1798" s="18">
        <v>15.2727848779</v>
      </c>
      <c r="L1798" t="s">
        <v>64</v>
      </c>
      <c r="M1798" t="s">
        <v>4514</v>
      </c>
      <c r="N1798" t="s">
        <v>4515</v>
      </c>
      <c r="O1798" s="18">
        <v>2.6589017757</v>
      </c>
      <c r="P1798" t="s">
        <v>296</v>
      </c>
      <c r="Q1798" t="s">
        <v>297</v>
      </c>
      <c r="R1798" t="s">
        <v>298</v>
      </c>
      <c r="S1798" s="18">
        <v>145.990654691</v>
      </c>
      <c r="T1798" t="s">
        <v>85</v>
      </c>
      <c r="U1798" t="s">
        <v>86</v>
      </c>
      <c r="V1798" t="s">
        <v>87</v>
      </c>
      <c r="W1798" s="18">
        <v>87.467316759100001</v>
      </c>
      <c r="X1798" t="s">
        <v>64</v>
      </c>
      <c r="Y1798" t="s">
        <v>4519</v>
      </c>
      <c r="Z1798" t="s">
        <v>4520</v>
      </c>
      <c r="AA1798" s="18">
        <v>47.8994592815</v>
      </c>
      <c r="AB1798" t="s">
        <v>300</v>
      </c>
      <c r="AC1798" t="s">
        <v>301</v>
      </c>
      <c r="AD1798" t="s">
        <v>302</v>
      </c>
      <c r="AE1798" s="18">
        <v>1.9795386770000001</v>
      </c>
      <c r="AF1798" t="s">
        <v>5478</v>
      </c>
      <c r="AG1798" t="s">
        <v>297</v>
      </c>
      <c r="AH1798" t="s">
        <v>5479</v>
      </c>
      <c r="AI1798" s="18">
        <v>0.43465726840000002</v>
      </c>
      <c r="AJ1798" t="s">
        <v>5480</v>
      </c>
      <c r="AK1798" t="s">
        <v>297</v>
      </c>
      <c r="AL1798" t="s">
        <v>5481</v>
      </c>
      <c r="AM1798" t="s">
        <v>5480</v>
      </c>
      <c r="AN1798" t="s">
        <v>297</v>
      </c>
      <c r="AO1798" t="s">
        <v>5481</v>
      </c>
      <c r="AP1798" s="18">
        <v>0.43465726840000002</v>
      </c>
      <c r="AQ1798" t="s">
        <v>123</v>
      </c>
      <c r="AR1798" t="b">
        <f>ISNUMBER(SEARCH('Consulta Por Puntos Baloto'!$E$5,B1798,1))</f>
        <v>0</v>
      </c>
      <c r="AS1798">
        <f t="shared" si="56"/>
        <v>35</v>
      </c>
      <c r="AT1798" t="str">
        <f t="shared" si="57"/>
        <v>Punto red</v>
      </c>
    </row>
    <row r="1799" spans="1:46">
      <c r="A1799" t="s">
        <v>9964</v>
      </c>
      <c r="B1799" t="s">
        <v>9965</v>
      </c>
      <c r="C1799" s="18">
        <v>1.6741058369999999</v>
      </c>
      <c r="D1799" t="s">
        <v>463</v>
      </c>
      <c r="E1799" t="s">
        <v>128</v>
      </c>
      <c r="F1799" t="s">
        <v>464</v>
      </c>
      <c r="G1799" s="18">
        <v>0.33375229810000001</v>
      </c>
      <c r="H1799" t="s">
        <v>64</v>
      </c>
      <c r="I1799" t="s">
        <v>130</v>
      </c>
      <c r="J1799" t="s">
        <v>1149</v>
      </c>
      <c r="K1799" s="18">
        <v>2.2109671987000001</v>
      </c>
      <c r="L1799" t="s">
        <v>64</v>
      </c>
      <c r="M1799" t="s">
        <v>130</v>
      </c>
      <c r="N1799" t="s">
        <v>742</v>
      </c>
      <c r="O1799" s="18">
        <v>2.5962277898999999</v>
      </c>
      <c r="P1799" t="s">
        <v>588</v>
      </c>
      <c r="Q1799" t="s">
        <v>134</v>
      </c>
      <c r="R1799" t="s">
        <v>589</v>
      </c>
      <c r="S1799" s="18">
        <v>2.6160198067999998</v>
      </c>
      <c r="T1799" t="s">
        <v>469</v>
      </c>
      <c r="U1799" t="s">
        <v>130</v>
      </c>
      <c r="V1799" t="s">
        <v>470</v>
      </c>
      <c r="W1799" s="18">
        <v>0.95074714279999994</v>
      </c>
      <c r="X1799" t="s">
        <v>64</v>
      </c>
      <c r="Y1799" t="s">
        <v>130</v>
      </c>
      <c r="Z1799" t="s">
        <v>690</v>
      </c>
      <c r="AA1799" s="18">
        <v>1.5942762182000001</v>
      </c>
      <c r="AB1799" s="19" t="s">
        <v>1195</v>
      </c>
      <c r="AC1799" t="s">
        <v>128</v>
      </c>
      <c r="AD1799" t="s">
        <v>1196</v>
      </c>
      <c r="AE1799" s="18">
        <v>0.48745967470000001</v>
      </c>
      <c r="AF1799" t="s">
        <v>1197</v>
      </c>
      <c r="AG1799" t="s">
        <v>143</v>
      </c>
      <c r="AH1799" t="s">
        <v>1198</v>
      </c>
      <c r="AI1799" s="18">
        <v>0.22752759920000001</v>
      </c>
      <c r="AJ1799" t="s">
        <v>9966</v>
      </c>
      <c r="AK1799" t="s">
        <v>134</v>
      </c>
      <c r="AL1799" t="s">
        <v>9967</v>
      </c>
      <c r="AM1799" t="s">
        <v>9966</v>
      </c>
      <c r="AN1799" t="s">
        <v>134</v>
      </c>
      <c r="AO1799" t="s">
        <v>9967</v>
      </c>
      <c r="AP1799" s="18">
        <v>0.22752759920000001</v>
      </c>
      <c r="AQ1799" t="s">
        <v>123</v>
      </c>
      <c r="AR1799" t="b">
        <f>ISNUMBER(SEARCH('Consulta Por Puntos Baloto'!$E$5,B1799,1))</f>
        <v>0</v>
      </c>
      <c r="AS1799">
        <f t="shared" si="56"/>
        <v>35</v>
      </c>
      <c r="AT1799" t="str">
        <f t="shared" si="57"/>
        <v>Punto red</v>
      </c>
    </row>
    <row r="1800" spans="1:46">
      <c r="A1800" t="s">
        <v>9968</v>
      </c>
      <c r="B1800" t="s">
        <v>9969</v>
      </c>
      <c r="C1800" s="18">
        <v>1.4790234138</v>
      </c>
      <c r="D1800" t="s">
        <v>61</v>
      </c>
      <c r="E1800" t="s">
        <v>62</v>
      </c>
      <c r="F1800" t="s">
        <v>63</v>
      </c>
      <c r="G1800" s="18">
        <v>1.8986174964</v>
      </c>
      <c r="H1800" t="s">
        <v>64</v>
      </c>
      <c r="I1800" t="s">
        <v>65</v>
      </c>
      <c r="J1800" t="s">
        <v>66</v>
      </c>
      <c r="K1800" s="18">
        <v>1.9100367559</v>
      </c>
      <c r="L1800" t="s">
        <v>64</v>
      </c>
      <c r="M1800" t="s">
        <v>65</v>
      </c>
      <c r="N1800" t="s">
        <v>66</v>
      </c>
      <c r="O1800" s="18">
        <v>9.1947675647999993</v>
      </c>
      <c r="P1800" t="s">
        <v>67</v>
      </c>
      <c r="Q1800" t="s">
        <v>62</v>
      </c>
      <c r="R1800" t="s">
        <v>68</v>
      </c>
      <c r="S1800" s="18">
        <v>6.0050349135000003</v>
      </c>
      <c r="T1800" t="s">
        <v>69</v>
      </c>
      <c r="U1800" t="s">
        <v>65</v>
      </c>
      <c r="V1800" t="s">
        <v>70</v>
      </c>
      <c r="W1800" s="18">
        <v>3.7671218804</v>
      </c>
      <c r="X1800" t="s">
        <v>71</v>
      </c>
      <c r="Y1800" t="s">
        <v>65</v>
      </c>
      <c r="Z1800" t="s">
        <v>72</v>
      </c>
      <c r="AA1800" s="18">
        <v>3.7229846027</v>
      </c>
      <c r="AB1800" t="s">
        <v>9970</v>
      </c>
      <c r="AC1800" t="s">
        <v>62</v>
      </c>
      <c r="AD1800" t="s">
        <v>9971</v>
      </c>
      <c r="AE1800" s="18">
        <v>2.3177466399999999E-2</v>
      </c>
      <c r="AF1800" t="s">
        <v>9972</v>
      </c>
      <c r="AG1800" t="s">
        <v>62</v>
      </c>
      <c r="AH1800" t="s">
        <v>9973</v>
      </c>
      <c r="AI1800" s="18">
        <v>5.1426283099999998E-2</v>
      </c>
      <c r="AJ1800" t="s">
        <v>9974</v>
      </c>
      <c r="AK1800" t="s">
        <v>62</v>
      </c>
      <c r="AL1800" t="s">
        <v>9975</v>
      </c>
      <c r="AM1800" t="s">
        <v>9972</v>
      </c>
      <c r="AN1800" t="s">
        <v>62</v>
      </c>
      <c r="AO1800" t="s">
        <v>9973</v>
      </c>
      <c r="AP1800" s="18">
        <v>2.3177466399999999E-2</v>
      </c>
      <c r="AQ1800" t="s">
        <v>123</v>
      </c>
      <c r="AR1800" t="b">
        <f>ISNUMBER(SEARCH('Consulta Por Puntos Baloto'!$E$5,B1800,1))</f>
        <v>0</v>
      </c>
      <c r="AS1800">
        <f t="shared" si="56"/>
        <v>31</v>
      </c>
      <c r="AT1800" t="str">
        <f t="shared" si="57"/>
        <v>Punto pago</v>
      </c>
    </row>
    <row r="1801" spans="1:46">
      <c r="A1801" t="s">
        <v>9976</v>
      </c>
      <c r="B1801" t="s">
        <v>9977</v>
      </c>
      <c r="C1801" s="18">
        <v>1.4690200786000001</v>
      </c>
      <c r="D1801" t="s">
        <v>61</v>
      </c>
      <c r="E1801" t="s">
        <v>62</v>
      </c>
      <c r="F1801" t="s">
        <v>63</v>
      </c>
      <c r="G1801" s="18">
        <v>1.6224741751</v>
      </c>
      <c r="H1801" t="s">
        <v>64</v>
      </c>
      <c r="I1801" t="s">
        <v>65</v>
      </c>
      <c r="J1801" t="s">
        <v>66</v>
      </c>
      <c r="K1801" s="18">
        <v>1.6339428469999999</v>
      </c>
      <c r="L1801" t="s">
        <v>64</v>
      </c>
      <c r="M1801" t="s">
        <v>65</v>
      </c>
      <c r="N1801" t="s">
        <v>66</v>
      </c>
      <c r="O1801" s="18">
        <v>9.4998614136999997</v>
      </c>
      <c r="P1801" t="s">
        <v>67</v>
      </c>
      <c r="Q1801" t="s">
        <v>62</v>
      </c>
      <c r="R1801" t="s">
        <v>68</v>
      </c>
      <c r="S1801" s="18">
        <v>6.2647974936999997</v>
      </c>
      <c r="T1801" t="s">
        <v>69</v>
      </c>
      <c r="U1801" t="s">
        <v>65</v>
      </c>
      <c r="V1801" t="s">
        <v>70</v>
      </c>
      <c r="W1801" s="18">
        <v>3.8331650235999999</v>
      </c>
      <c r="X1801" t="s">
        <v>71</v>
      </c>
      <c r="Y1801" t="s">
        <v>65</v>
      </c>
      <c r="Z1801" t="s">
        <v>72</v>
      </c>
      <c r="AA1801" s="18">
        <v>3.6421064634000002</v>
      </c>
      <c r="AB1801" s="19" t="s">
        <v>266</v>
      </c>
      <c r="AC1801" t="s">
        <v>62</v>
      </c>
      <c r="AD1801" t="s">
        <v>267</v>
      </c>
      <c r="AE1801" s="18">
        <v>0.18991011420000001</v>
      </c>
      <c r="AF1801" t="s">
        <v>9978</v>
      </c>
      <c r="AG1801" t="s">
        <v>62</v>
      </c>
      <c r="AH1801" t="s">
        <v>9979</v>
      </c>
      <c r="AI1801" s="18">
        <v>0.30045561869999998</v>
      </c>
      <c r="AJ1801" t="s">
        <v>9974</v>
      </c>
      <c r="AK1801" t="s">
        <v>62</v>
      </c>
      <c r="AL1801" t="s">
        <v>9975</v>
      </c>
      <c r="AM1801" t="s">
        <v>9978</v>
      </c>
      <c r="AN1801" t="s">
        <v>62</v>
      </c>
      <c r="AO1801" t="s">
        <v>9979</v>
      </c>
      <c r="AP1801" s="18">
        <v>0.18991011420000001</v>
      </c>
      <c r="AQ1801" t="s">
        <v>123</v>
      </c>
      <c r="AR1801" t="b">
        <f>ISNUMBER(SEARCH('Consulta Por Puntos Baloto'!$E$5,B1801,1))</f>
        <v>0</v>
      </c>
      <c r="AS1801">
        <f t="shared" si="56"/>
        <v>31</v>
      </c>
      <c r="AT1801" t="str">
        <f t="shared" si="57"/>
        <v>Punto pago</v>
      </c>
    </row>
    <row r="1802" spans="1:46">
      <c r="A1802" t="s">
        <v>9980</v>
      </c>
      <c r="B1802" t="s">
        <v>9981</v>
      </c>
      <c r="C1802" s="18">
        <v>6.3705204171999998</v>
      </c>
      <c r="D1802" t="s">
        <v>508</v>
      </c>
      <c r="E1802" t="s">
        <v>509</v>
      </c>
      <c r="F1802" t="s">
        <v>510</v>
      </c>
      <c r="G1802" s="18">
        <v>0.40272777139999999</v>
      </c>
      <c r="H1802" t="s">
        <v>64</v>
      </c>
      <c r="I1802" t="s">
        <v>130</v>
      </c>
      <c r="J1802" t="s">
        <v>707</v>
      </c>
      <c r="K1802" s="18">
        <v>2.905861614</v>
      </c>
      <c r="L1802" t="s">
        <v>64</v>
      </c>
      <c r="M1802" t="s">
        <v>130</v>
      </c>
      <c r="N1802" t="s">
        <v>512</v>
      </c>
      <c r="O1802" s="18">
        <v>3.4505438881999999</v>
      </c>
      <c r="P1802" t="s">
        <v>530</v>
      </c>
      <c r="Q1802" t="s">
        <v>134</v>
      </c>
      <c r="R1802" t="s">
        <v>531</v>
      </c>
      <c r="S1802" s="18">
        <v>2.2583637376999999</v>
      </c>
      <c r="T1802" t="s">
        <v>515</v>
      </c>
      <c r="U1802" t="s">
        <v>130</v>
      </c>
      <c r="V1802" t="s">
        <v>516</v>
      </c>
      <c r="W1802" s="18">
        <v>2.3097605538999999</v>
      </c>
      <c r="X1802" t="s">
        <v>64</v>
      </c>
      <c r="Y1802" t="s">
        <v>130</v>
      </c>
      <c r="Z1802" t="s">
        <v>517</v>
      </c>
      <c r="AA1802" s="18">
        <v>2.2583637376999999</v>
      </c>
      <c r="AB1802" t="s">
        <v>518</v>
      </c>
      <c r="AC1802" t="s">
        <v>128</v>
      </c>
      <c r="AD1802" t="s">
        <v>519</v>
      </c>
      <c r="AE1802" s="18">
        <v>0.1550702592</v>
      </c>
      <c r="AF1802" t="s">
        <v>1183</v>
      </c>
      <c r="AG1802" t="s">
        <v>143</v>
      </c>
      <c r="AH1802" t="s">
        <v>1184</v>
      </c>
      <c r="AI1802" s="18">
        <v>0.145864831</v>
      </c>
      <c r="AJ1802" t="s">
        <v>1214</v>
      </c>
      <c r="AK1802" t="s">
        <v>134</v>
      </c>
      <c r="AL1802" t="s">
        <v>1215</v>
      </c>
      <c r="AM1802" t="s">
        <v>1214</v>
      </c>
      <c r="AN1802" t="s">
        <v>134</v>
      </c>
      <c r="AO1802" t="s">
        <v>1215</v>
      </c>
      <c r="AP1802" s="18">
        <v>0.145864831</v>
      </c>
      <c r="AQ1802" t="s">
        <v>123</v>
      </c>
      <c r="AR1802" t="b">
        <f>ISNUMBER(SEARCH('Consulta Por Puntos Baloto'!$E$5,B1802,1))</f>
        <v>0</v>
      </c>
      <c r="AS1802">
        <f t="shared" si="56"/>
        <v>35</v>
      </c>
      <c r="AT1802" t="str">
        <f t="shared" si="57"/>
        <v>Punto red</v>
      </c>
    </row>
    <row r="1803" spans="1:46">
      <c r="A1803" t="s">
        <v>9982</v>
      </c>
      <c r="B1803" t="s">
        <v>9983</v>
      </c>
      <c r="C1803" s="18">
        <v>16.026494786800001</v>
      </c>
      <c r="D1803" t="s">
        <v>4512</v>
      </c>
      <c r="E1803" t="s">
        <v>297</v>
      </c>
      <c r="F1803" t="s">
        <v>4513</v>
      </c>
      <c r="G1803" s="18">
        <v>2.5470212109000001</v>
      </c>
      <c r="H1803" t="s">
        <v>64</v>
      </c>
      <c r="I1803" t="s">
        <v>4514</v>
      </c>
      <c r="J1803" t="s">
        <v>4515</v>
      </c>
      <c r="K1803" s="18">
        <v>2.5470212109000001</v>
      </c>
      <c r="L1803" t="s">
        <v>64</v>
      </c>
      <c r="M1803" t="s">
        <v>4514</v>
      </c>
      <c r="N1803" t="s">
        <v>4515</v>
      </c>
      <c r="O1803" s="18">
        <v>1.4981424140999999</v>
      </c>
      <c r="P1803" t="s">
        <v>4516</v>
      </c>
      <c r="Q1803" t="s">
        <v>4517</v>
      </c>
      <c r="R1803" t="s">
        <v>4518</v>
      </c>
      <c r="S1803" s="18">
        <v>157.17464237780001</v>
      </c>
      <c r="T1803" t="s">
        <v>85</v>
      </c>
      <c r="U1803" t="s">
        <v>86</v>
      </c>
      <c r="V1803" t="s">
        <v>87</v>
      </c>
      <c r="W1803" s="18">
        <v>73.589828975900005</v>
      </c>
      <c r="X1803" t="s">
        <v>64</v>
      </c>
      <c r="Y1803" t="s">
        <v>4519</v>
      </c>
      <c r="Z1803" t="s">
        <v>4520</v>
      </c>
      <c r="AA1803" s="18">
        <v>50.792036078700001</v>
      </c>
      <c r="AB1803" t="s">
        <v>300</v>
      </c>
      <c r="AC1803" t="s">
        <v>301</v>
      </c>
      <c r="AD1803" t="s">
        <v>302</v>
      </c>
      <c r="AE1803" s="18">
        <v>0.55328751919999997</v>
      </c>
      <c r="AF1803" t="s">
        <v>7783</v>
      </c>
      <c r="AG1803" t="s">
        <v>4517</v>
      </c>
      <c r="AH1803" t="s">
        <v>7784</v>
      </c>
      <c r="AI1803" s="18">
        <v>0.55328751919999997</v>
      </c>
      <c r="AJ1803" t="s">
        <v>9984</v>
      </c>
      <c r="AK1803" t="s">
        <v>4517</v>
      </c>
      <c r="AL1803" t="s">
        <v>9985</v>
      </c>
      <c r="AM1803" t="s">
        <v>7783</v>
      </c>
      <c r="AN1803" t="s">
        <v>4517</v>
      </c>
      <c r="AO1803" t="s">
        <v>7784</v>
      </c>
      <c r="AP1803" s="18">
        <v>0.55328751919999997</v>
      </c>
      <c r="AQ1803" t="s">
        <v>123</v>
      </c>
      <c r="AR1803" t="b">
        <f>ISNUMBER(SEARCH('Consulta Por Puntos Baloto'!$E$5,B1803,1))</f>
        <v>0</v>
      </c>
      <c r="AS1803">
        <f t="shared" si="56"/>
        <v>31</v>
      </c>
      <c r="AT1803" t="str">
        <f t="shared" si="57"/>
        <v>Punto pago</v>
      </c>
    </row>
    <row r="1804" spans="1:46">
      <c r="A1804" t="s">
        <v>9982</v>
      </c>
      <c r="B1804" t="s">
        <v>9983</v>
      </c>
      <c r="C1804" s="18">
        <v>16.026494786800001</v>
      </c>
      <c r="D1804" t="s">
        <v>4512</v>
      </c>
      <c r="E1804" t="s">
        <v>297</v>
      </c>
      <c r="F1804" t="s">
        <v>4513</v>
      </c>
      <c r="G1804" s="18">
        <v>2.5470212109000001</v>
      </c>
      <c r="H1804" t="s">
        <v>64</v>
      </c>
      <c r="I1804" t="s">
        <v>4514</v>
      </c>
      <c r="J1804" t="s">
        <v>4515</v>
      </c>
      <c r="K1804" s="18">
        <v>2.5470212109000001</v>
      </c>
      <c r="L1804" t="s">
        <v>64</v>
      </c>
      <c r="M1804" t="s">
        <v>4514</v>
      </c>
      <c r="N1804" t="s">
        <v>4515</v>
      </c>
      <c r="O1804" s="18">
        <v>1.4981424140999999</v>
      </c>
      <c r="P1804" t="s">
        <v>4516</v>
      </c>
      <c r="Q1804" t="s">
        <v>4517</v>
      </c>
      <c r="R1804" t="s">
        <v>4518</v>
      </c>
      <c r="S1804" s="18">
        <v>157.17464237780001</v>
      </c>
      <c r="T1804" t="s">
        <v>85</v>
      </c>
      <c r="U1804" t="s">
        <v>86</v>
      </c>
      <c r="V1804" t="s">
        <v>87</v>
      </c>
      <c r="W1804" s="18">
        <v>73.589828975900005</v>
      </c>
      <c r="X1804" t="s">
        <v>64</v>
      </c>
      <c r="Y1804" t="s">
        <v>4519</v>
      </c>
      <c r="Z1804" t="s">
        <v>4520</v>
      </c>
      <c r="AA1804" s="18">
        <v>50.792036078700001</v>
      </c>
      <c r="AB1804" t="s">
        <v>300</v>
      </c>
      <c r="AC1804" t="s">
        <v>301</v>
      </c>
      <c r="AD1804" t="s">
        <v>302</v>
      </c>
      <c r="AE1804" s="18">
        <v>0.55328751919999997</v>
      </c>
      <c r="AF1804" t="s">
        <v>7783</v>
      </c>
      <c r="AG1804" t="s">
        <v>4517</v>
      </c>
      <c r="AH1804" t="s">
        <v>7784</v>
      </c>
      <c r="AI1804" s="18">
        <v>0.55328751919999997</v>
      </c>
      <c r="AJ1804" t="s">
        <v>9984</v>
      </c>
      <c r="AK1804" t="s">
        <v>4517</v>
      </c>
      <c r="AL1804" t="s">
        <v>9985</v>
      </c>
      <c r="AM1804" t="s">
        <v>9984</v>
      </c>
      <c r="AN1804" t="s">
        <v>4517</v>
      </c>
      <c r="AO1804" t="s">
        <v>9985</v>
      </c>
      <c r="AP1804" s="18">
        <v>0.55328751919999997</v>
      </c>
      <c r="AQ1804" t="s">
        <v>123</v>
      </c>
      <c r="AR1804" t="b">
        <f>ISNUMBER(SEARCH('Consulta Por Puntos Baloto'!$E$5,B1804,1))</f>
        <v>0</v>
      </c>
      <c r="AS1804">
        <f t="shared" si="56"/>
        <v>31</v>
      </c>
      <c r="AT1804" t="str">
        <f t="shared" si="57"/>
        <v>Punto pago</v>
      </c>
    </row>
    <row r="1805" spans="1:46">
      <c r="A1805" t="s">
        <v>9986</v>
      </c>
      <c r="B1805" t="s">
        <v>9987</v>
      </c>
      <c r="C1805" s="18">
        <v>2.815511586</v>
      </c>
      <c r="D1805" t="s">
        <v>584</v>
      </c>
      <c r="E1805" t="s">
        <v>128</v>
      </c>
      <c r="F1805" t="s">
        <v>585</v>
      </c>
      <c r="G1805" s="18">
        <v>0.43160651230000002</v>
      </c>
      <c r="H1805" t="s">
        <v>64</v>
      </c>
      <c r="I1805" t="s">
        <v>130</v>
      </c>
      <c r="J1805" t="s">
        <v>629</v>
      </c>
      <c r="K1805" s="18">
        <v>0.428840371</v>
      </c>
      <c r="L1805" t="s">
        <v>64</v>
      </c>
      <c r="M1805" t="s">
        <v>130</v>
      </c>
      <c r="N1805" t="s">
        <v>629</v>
      </c>
      <c r="O1805" s="18">
        <v>4.5720887348000003</v>
      </c>
      <c r="P1805" t="s">
        <v>173</v>
      </c>
      <c r="Q1805" t="s">
        <v>134</v>
      </c>
      <c r="R1805" t="s">
        <v>174</v>
      </c>
      <c r="S1805" s="18">
        <v>2.4332865789999998</v>
      </c>
      <c r="T1805" t="s">
        <v>469</v>
      </c>
      <c r="U1805" t="s">
        <v>130</v>
      </c>
      <c r="V1805" t="s">
        <v>470</v>
      </c>
      <c r="W1805" s="18">
        <v>4.1983211239999996</v>
      </c>
      <c r="X1805" t="s">
        <v>620</v>
      </c>
      <c r="Y1805" t="s">
        <v>130</v>
      </c>
      <c r="Z1805" t="s">
        <v>621</v>
      </c>
      <c r="AA1805" s="18">
        <v>2.4332865789999998</v>
      </c>
      <c r="AB1805" t="s">
        <v>591</v>
      </c>
      <c r="AC1805" t="s">
        <v>128</v>
      </c>
      <c r="AD1805" t="s">
        <v>592</v>
      </c>
      <c r="AE1805" s="18">
        <v>0.18626342169999999</v>
      </c>
      <c r="AF1805" t="s">
        <v>9988</v>
      </c>
      <c r="AG1805" t="s">
        <v>143</v>
      </c>
      <c r="AH1805" t="s">
        <v>9989</v>
      </c>
      <c r="AI1805" s="18">
        <v>0.18626342169999999</v>
      </c>
      <c r="AJ1805" t="s">
        <v>9098</v>
      </c>
      <c r="AK1805" t="s">
        <v>134</v>
      </c>
      <c r="AL1805" t="s">
        <v>9099</v>
      </c>
      <c r="AM1805" t="s">
        <v>9988</v>
      </c>
      <c r="AN1805" t="s">
        <v>143</v>
      </c>
      <c r="AO1805" t="s">
        <v>9989</v>
      </c>
      <c r="AP1805" s="18">
        <v>0.18626342169999999</v>
      </c>
      <c r="AQ1805" t="s">
        <v>123</v>
      </c>
      <c r="AR1805" t="b">
        <f>ISNUMBER(SEARCH('Consulta Por Puntos Baloto'!$E$5,B1805,1))</f>
        <v>0</v>
      </c>
      <c r="AS1805">
        <f t="shared" si="56"/>
        <v>31</v>
      </c>
      <c r="AT1805" t="str">
        <f t="shared" si="57"/>
        <v>Punto pago</v>
      </c>
    </row>
    <row r="1806" spans="1:46">
      <c r="A1806" t="s">
        <v>9990</v>
      </c>
      <c r="B1806" t="s">
        <v>9991</v>
      </c>
      <c r="C1806" s="18">
        <v>6.5165755930999998</v>
      </c>
      <c r="D1806" t="s">
        <v>127</v>
      </c>
      <c r="E1806" t="s">
        <v>128</v>
      </c>
      <c r="F1806" t="s">
        <v>129</v>
      </c>
      <c r="G1806" s="18">
        <v>0.63717352640000002</v>
      </c>
      <c r="H1806" t="s">
        <v>64</v>
      </c>
      <c r="I1806" t="s">
        <v>130</v>
      </c>
      <c r="J1806" t="s">
        <v>369</v>
      </c>
      <c r="K1806" s="18">
        <v>7.7488064013000004</v>
      </c>
      <c r="L1806" t="s">
        <v>64</v>
      </c>
      <c r="M1806" t="s">
        <v>130</v>
      </c>
      <c r="N1806" t="s">
        <v>370</v>
      </c>
      <c r="O1806" s="18">
        <v>6.2346723276000002</v>
      </c>
      <c r="P1806" t="s">
        <v>133</v>
      </c>
      <c r="Q1806" t="s">
        <v>134</v>
      </c>
      <c r="R1806" t="s">
        <v>135</v>
      </c>
      <c r="S1806" s="18">
        <v>8.1985623379000003</v>
      </c>
      <c r="T1806" t="s">
        <v>371</v>
      </c>
      <c r="U1806" t="s">
        <v>130</v>
      </c>
      <c r="V1806" t="s">
        <v>372</v>
      </c>
      <c r="W1806" s="18">
        <v>6.7828821022000003</v>
      </c>
      <c r="X1806" t="s">
        <v>64</v>
      </c>
      <c r="Y1806" t="s">
        <v>130</v>
      </c>
      <c r="Z1806" t="s">
        <v>373</v>
      </c>
      <c r="AA1806" s="18">
        <v>6.6975825999999996</v>
      </c>
      <c r="AB1806" t="s">
        <v>140</v>
      </c>
      <c r="AC1806" t="s">
        <v>128</v>
      </c>
      <c r="AD1806" t="s">
        <v>141</v>
      </c>
      <c r="AE1806" s="18">
        <v>0.13786825990000001</v>
      </c>
      <c r="AF1806" t="s">
        <v>9992</v>
      </c>
      <c r="AG1806" t="s">
        <v>143</v>
      </c>
      <c r="AH1806" t="s">
        <v>9993</v>
      </c>
      <c r="AI1806" s="18">
        <v>0.26668756649999997</v>
      </c>
      <c r="AJ1806" t="s">
        <v>9994</v>
      </c>
      <c r="AK1806" t="s">
        <v>134</v>
      </c>
      <c r="AL1806" t="s">
        <v>9995</v>
      </c>
      <c r="AM1806" t="s">
        <v>9992</v>
      </c>
      <c r="AN1806" t="s">
        <v>143</v>
      </c>
      <c r="AO1806" t="s">
        <v>9993</v>
      </c>
      <c r="AP1806" s="18">
        <v>0.13786825990000001</v>
      </c>
      <c r="AQ1806" t="e">
        <v>#N/A</v>
      </c>
      <c r="AR1806" t="b">
        <f>ISNUMBER(SEARCH('Consulta Por Puntos Baloto'!$E$5,B1806,1))</f>
        <v>0</v>
      </c>
      <c r="AS1806">
        <f t="shared" si="56"/>
        <v>31</v>
      </c>
      <c r="AT1806" t="str">
        <f t="shared" si="57"/>
        <v>Punto pago</v>
      </c>
    </row>
    <row r="1807" spans="1:46">
      <c r="A1807" t="s">
        <v>9996</v>
      </c>
      <c r="B1807" t="s">
        <v>9997</v>
      </c>
      <c r="C1807" s="18">
        <v>0.72309913319999997</v>
      </c>
      <c r="D1807" t="s">
        <v>2585</v>
      </c>
      <c r="E1807" t="s">
        <v>128</v>
      </c>
      <c r="F1807" t="s">
        <v>2586</v>
      </c>
      <c r="G1807" s="18">
        <v>0.28880064459999999</v>
      </c>
      <c r="H1807" t="s">
        <v>64</v>
      </c>
      <c r="I1807" t="s">
        <v>130</v>
      </c>
      <c r="J1807" t="s">
        <v>2587</v>
      </c>
      <c r="K1807" s="18">
        <v>0.28880064459999999</v>
      </c>
      <c r="L1807" t="s">
        <v>64</v>
      </c>
      <c r="M1807" t="s">
        <v>130</v>
      </c>
      <c r="N1807" t="s">
        <v>2587</v>
      </c>
      <c r="O1807" s="18">
        <v>0.45200905050000001</v>
      </c>
      <c r="P1807" t="s">
        <v>2588</v>
      </c>
      <c r="Q1807" t="s">
        <v>134</v>
      </c>
      <c r="R1807" t="s">
        <v>2589</v>
      </c>
      <c r="S1807" s="18">
        <v>2.164059993</v>
      </c>
      <c r="T1807" t="s">
        <v>311</v>
      </c>
      <c r="U1807" t="s">
        <v>130</v>
      </c>
      <c r="V1807" t="s">
        <v>312</v>
      </c>
      <c r="W1807" s="18">
        <v>1.1936086110999999</v>
      </c>
      <c r="X1807" t="s">
        <v>2590</v>
      </c>
      <c r="Y1807" t="s">
        <v>130</v>
      </c>
      <c r="Z1807" t="s">
        <v>2591</v>
      </c>
      <c r="AA1807" s="18">
        <v>0.33750563290000002</v>
      </c>
      <c r="AB1807" t="s">
        <v>2592</v>
      </c>
      <c r="AC1807" t="s">
        <v>128</v>
      </c>
      <c r="AD1807" t="s">
        <v>2593</v>
      </c>
      <c r="AE1807" s="18">
        <v>0.17554702629999999</v>
      </c>
      <c r="AF1807" t="s">
        <v>9445</v>
      </c>
      <c r="AG1807" t="s">
        <v>143</v>
      </c>
      <c r="AH1807" t="s">
        <v>9446</v>
      </c>
      <c r="AI1807" s="18">
        <v>5.9767938499999999E-2</v>
      </c>
      <c r="AJ1807" t="s">
        <v>9447</v>
      </c>
      <c r="AK1807" t="s">
        <v>134</v>
      </c>
      <c r="AL1807" t="s">
        <v>9448</v>
      </c>
      <c r="AM1807" t="s">
        <v>9447</v>
      </c>
      <c r="AN1807" t="s">
        <v>134</v>
      </c>
      <c r="AO1807" t="s">
        <v>9448</v>
      </c>
      <c r="AP1807" s="18">
        <v>5.9767938499999999E-2</v>
      </c>
      <c r="AQ1807" t="s">
        <v>123</v>
      </c>
      <c r="AR1807" t="b">
        <f>ISNUMBER(SEARCH('Consulta Por Puntos Baloto'!$E$5,B1807,1))</f>
        <v>0</v>
      </c>
      <c r="AS1807">
        <f t="shared" si="56"/>
        <v>35</v>
      </c>
      <c r="AT1807" t="str">
        <f t="shared" si="57"/>
        <v>Punto red</v>
      </c>
    </row>
    <row r="1808" spans="1:46">
      <c r="A1808" t="s">
        <v>9998</v>
      </c>
      <c r="B1808" t="s">
        <v>9999</v>
      </c>
      <c r="C1808" s="18">
        <v>0.14600330789999999</v>
      </c>
      <c r="D1808" t="s">
        <v>668</v>
      </c>
      <c r="E1808" t="s">
        <v>128</v>
      </c>
      <c r="F1808" t="s">
        <v>669</v>
      </c>
      <c r="G1808" s="18">
        <v>0.43016878069999998</v>
      </c>
      <c r="H1808" t="s">
        <v>64</v>
      </c>
      <c r="I1808" t="s">
        <v>130</v>
      </c>
      <c r="J1808" t="s">
        <v>677</v>
      </c>
      <c r="K1808" s="18">
        <v>0.708738274</v>
      </c>
      <c r="L1808" t="s">
        <v>990</v>
      </c>
      <c r="M1808" t="s">
        <v>130</v>
      </c>
      <c r="N1808" t="s">
        <v>991</v>
      </c>
      <c r="O1808" s="18">
        <v>0.82889578019999999</v>
      </c>
      <c r="P1808" t="s">
        <v>992</v>
      </c>
      <c r="Q1808" t="s">
        <v>134</v>
      </c>
      <c r="R1808" t="s">
        <v>993</v>
      </c>
      <c r="S1808" s="18">
        <v>2.5613476737999998</v>
      </c>
      <c r="T1808" t="s">
        <v>675</v>
      </c>
      <c r="U1808" t="s">
        <v>130</v>
      </c>
      <c r="V1808" t="s">
        <v>676</v>
      </c>
      <c r="W1808" s="18">
        <v>0.43016878069999998</v>
      </c>
      <c r="X1808" t="s">
        <v>64</v>
      </c>
      <c r="Y1808" t="s">
        <v>130</v>
      </c>
      <c r="Z1808" t="s">
        <v>677</v>
      </c>
      <c r="AA1808" s="18">
        <v>0.64221603370000002</v>
      </c>
      <c r="AB1808" t="s">
        <v>5803</v>
      </c>
      <c r="AC1808" t="s">
        <v>128</v>
      </c>
      <c r="AD1808" t="s">
        <v>5804</v>
      </c>
      <c r="AE1808" s="18">
        <v>0.13310628490000001</v>
      </c>
      <c r="AF1808" t="s">
        <v>3590</v>
      </c>
      <c r="AG1808" t="s">
        <v>143</v>
      </c>
      <c r="AH1808" t="s">
        <v>3591</v>
      </c>
      <c r="AI1808" s="18">
        <v>9.0513742499999994E-2</v>
      </c>
      <c r="AJ1808" t="s">
        <v>10000</v>
      </c>
      <c r="AK1808" t="s">
        <v>134</v>
      </c>
      <c r="AL1808" t="s">
        <v>10001</v>
      </c>
      <c r="AM1808" t="s">
        <v>10000</v>
      </c>
      <c r="AN1808" t="s">
        <v>134</v>
      </c>
      <c r="AO1808" t="s">
        <v>10001</v>
      </c>
      <c r="AP1808" s="18">
        <v>9.0513742499999994E-2</v>
      </c>
      <c r="AQ1808" t="s">
        <v>123</v>
      </c>
      <c r="AR1808" t="b">
        <f>ISNUMBER(SEARCH('Consulta Por Puntos Baloto'!$E$5,B1808,1))</f>
        <v>0</v>
      </c>
      <c r="AS1808">
        <f t="shared" si="56"/>
        <v>35</v>
      </c>
      <c r="AT1808" t="str">
        <f t="shared" si="57"/>
        <v>Punto red</v>
      </c>
    </row>
    <row r="1809" spans="1:46">
      <c r="A1809" t="s">
        <v>10002</v>
      </c>
      <c r="B1809" t="s">
        <v>10003</v>
      </c>
      <c r="C1809" s="18">
        <v>1.4544031748999999</v>
      </c>
      <c r="D1809" t="s">
        <v>584</v>
      </c>
      <c r="E1809" t="s">
        <v>128</v>
      </c>
      <c r="F1809" t="s">
        <v>585</v>
      </c>
      <c r="G1809" s="18">
        <v>1.1114282747999999</v>
      </c>
      <c r="H1809" t="s">
        <v>64</v>
      </c>
      <c r="I1809" t="s">
        <v>130</v>
      </c>
      <c r="J1809" t="s">
        <v>470</v>
      </c>
      <c r="K1809" s="18">
        <v>1.2974775467999999</v>
      </c>
      <c r="L1809" t="s">
        <v>64</v>
      </c>
      <c r="M1809" t="s">
        <v>130</v>
      </c>
      <c r="N1809" t="s">
        <v>714</v>
      </c>
      <c r="O1809" s="18">
        <v>2.0130515752</v>
      </c>
      <c r="P1809" t="s">
        <v>588</v>
      </c>
      <c r="Q1809" t="s">
        <v>134</v>
      </c>
      <c r="R1809" t="s">
        <v>589</v>
      </c>
      <c r="S1809" s="18">
        <v>1.4350440179999999</v>
      </c>
      <c r="T1809" t="s">
        <v>469</v>
      </c>
      <c r="U1809" t="s">
        <v>130</v>
      </c>
      <c r="V1809" t="s">
        <v>470</v>
      </c>
      <c r="W1809" s="18">
        <v>2.0458465385000002</v>
      </c>
      <c r="X1809" t="s">
        <v>64</v>
      </c>
      <c r="Y1809" t="s">
        <v>130</v>
      </c>
      <c r="Z1809" t="s">
        <v>590</v>
      </c>
      <c r="AA1809" s="18">
        <v>1.4350440179999999</v>
      </c>
      <c r="AB1809" t="s">
        <v>591</v>
      </c>
      <c r="AC1809" t="s">
        <v>128</v>
      </c>
      <c r="AD1809" t="s">
        <v>592</v>
      </c>
      <c r="AE1809" s="18">
        <v>0.17431041110000001</v>
      </c>
      <c r="AF1809" t="s">
        <v>10004</v>
      </c>
      <c r="AG1809" t="s">
        <v>143</v>
      </c>
      <c r="AH1809" t="s">
        <v>10005</v>
      </c>
      <c r="AI1809" s="18">
        <v>0.34192684290000003</v>
      </c>
      <c r="AJ1809" t="s">
        <v>10006</v>
      </c>
      <c r="AK1809" t="s">
        <v>134</v>
      </c>
      <c r="AL1809" t="s">
        <v>10007</v>
      </c>
      <c r="AM1809" t="s">
        <v>10004</v>
      </c>
      <c r="AN1809" t="s">
        <v>143</v>
      </c>
      <c r="AO1809" t="s">
        <v>10005</v>
      </c>
      <c r="AP1809" s="18">
        <v>0.17431041110000001</v>
      </c>
      <c r="AQ1809" t="s">
        <v>123</v>
      </c>
      <c r="AR1809" t="b">
        <f>ISNUMBER(SEARCH('Consulta Por Puntos Baloto'!$E$5,B1809,1))</f>
        <v>0</v>
      </c>
      <c r="AS1809">
        <f t="shared" si="56"/>
        <v>31</v>
      </c>
      <c r="AT1809" t="str">
        <f t="shared" si="57"/>
        <v>Punto pago</v>
      </c>
    </row>
    <row r="1810" spans="1:46">
      <c r="A1810" t="s">
        <v>10008</v>
      </c>
      <c r="B1810" t="s">
        <v>10009</v>
      </c>
      <c r="C1810" s="18">
        <v>1.2501510117000001</v>
      </c>
      <c r="D1810" t="s">
        <v>584</v>
      </c>
      <c r="E1810" t="s">
        <v>128</v>
      </c>
      <c r="F1810" t="s">
        <v>585</v>
      </c>
      <c r="G1810" s="18">
        <v>1.1114245455</v>
      </c>
      <c r="H1810" t="s">
        <v>64</v>
      </c>
      <c r="I1810" t="s">
        <v>130</v>
      </c>
      <c r="J1810" t="s">
        <v>714</v>
      </c>
      <c r="K1810" s="18">
        <v>1.1114245455</v>
      </c>
      <c r="L1810" t="s">
        <v>64</v>
      </c>
      <c r="M1810" t="s">
        <v>130</v>
      </c>
      <c r="N1810" t="s">
        <v>714</v>
      </c>
      <c r="O1810" s="18">
        <v>2.041148121</v>
      </c>
      <c r="P1810" t="s">
        <v>588</v>
      </c>
      <c r="Q1810" t="s">
        <v>134</v>
      </c>
      <c r="R1810" t="s">
        <v>589</v>
      </c>
      <c r="S1810" s="18">
        <v>2.5305507956</v>
      </c>
      <c r="T1810" t="s">
        <v>469</v>
      </c>
      <c r="U1810" t="s">
        <v>130</v>
      </c>
      <c r="V1810" t="s">
        <v>470</v>
      </c>
      <c r="W1810" s="18">
        <v>2.0676107064</v>
      </c>
      <c r="X1810" t="s">
        <v>64</v>
      </c>
      <c r="Y1810" t="s">
        <v>130</v>
      </c>
      <c r="Z1810" t="s">
        <v>590</v>
      </c>
      <c r="AA1810" s="18">
        <v>2.5305507956</v>
      </c>
      <c r="AB1810" t="s">
        <v>591</v>
      </c>
      <c r="AC1810" t="s">
        <v>128</v>
      </c>
      <c r="AD1810" t="s">
        <v>592</v>
      </c>
      <c r="AE1810" s="18">
        <v>2.5153252099999999E-2</v>
      </c>
      <c r="AF1810" t="s">
        <v>3283</v>
      </c>
      <c r="AG1810" t="s">
        <v>143</v>
      </c>
      <c r="AH1810" t="s">
        <v>3284</v>
      </c>
      <c r="AI1810" s="18">
        <v>0.1089342628</v>
      </c>
      <c r="AJ1810" t="s">
        <v>3285</v>
      </c>
      <c r="AK1810" t="s">
        <v>134</v>
      </c>
      <c r="AL1810" t="s">
        <v>3286</v>
      </c>
      <c r="AM1810" t="s">
        <v>3283</v>
      </c>
      <c r="AN1810" t="s">
        <v>143</v>
      </c>
      <c r="AO1810" t="s">
        <v>3284</v>
      </c>
      <c r="AP1810" s="18">
        <v>2.5153252099999999E-2</v>
      </c>
      <c r="AQ1810" t="s">
        <v>123</v>
      </c>
      <c r="AR1810" t="b">
        <f>ISNUMBER(SEARCH('Consulta Por Puntos Baloto'!$E$5,B1810,1))</f>
        <v>0</v>
      </c>
      <c r="AS1810">
        <f t="shared" si="56"/>
        <v>31</v>
      </c>
      <c r="AT1810" t="str">
        <f t="shared" si="57"/>
        <v>Punto pago</v>
      </c>
    </row>
    <row r="1811" spans="1:46">
      <c r="A1811" t="s">
        <v>10010</v>
      </c>
      <c r="B1811" t="s">
        <v>10011</v>
      </c>
      <c r="C1811" s="18">
        <v>2.7340058335999999</v>
      </c>
      <c r="D1811" t="s">
        <v>1001</v>
      </c>
      <c r="E1811" t="s">
        <v>128</v>
      </c>
      <c r="F1811" t="s">
        <v>1002</v>
      </c>
      <c r="G1811" s="18">
        <v>0.64024342759999997</v>
      </c>
      <c r="H1811" t="s">
        <v>670</v>
      </c>
      <c r="I1811" t="s">
        <v>130</v>
      </c>
      <c r="J1811" t="s">
        <v>671</v>
      </c>
      <c r="K1811" s="18">
        <v>0.84591708060000004</v>
      </c>
      <c r="L1811" t="s">
        <v>64</v>
      </c>
      <c r="M1811" t="s">
        <v>130</v>
      </c>
      <c r="N1811" t="s">
        <v>1004</v>
      </c>
      <c r="O1811" s="18">
        <v>1.5479682400000001</v>
      </c>
      <c r="P1811" t="s">
        <v>699</v>
      </c>
      <c r="Q1811" t="s">
        <v>134</v>
      </c>
      <c r="R1811" t="s">
        <v>700</v>
      </c>
      <c r="S1811" s="18">
        <v>4.0981147509999998</v>
      </c>
      <c r="T1811" t="s">
        <v>675</v>
      </c>
      <c r="U1811" t="s">
        <v>130</v>
      </c>
      <c r="V1811" t="s">
        <v>676</v>
      </c>
      <c r="W1811" s="18">
        <v>2.1999570996000002</v>
      </c>
      <c r="X1811" t="s">
        <v>64</v>
      </c>
      <c r="Y1811" t="s">
        <v>130</v>
      </c>
      <c r="Z1811" t="s">
        <v>590</v>
      </c>
      <c r="AA1811" s="18">
        <v>1.0675177606999999</v>
      </c>
      <c r="AB1811" t="s">
        <v>691</v>
      </c>
      <c r="AC1811" t="s">
        <v>128</v>
      </c>
      <c r="AD1811" t="s">
        <v>692</v>
      </c>
      <c r="AE1811" s="18">
        <v>0.29431692910000001</v>
      </c>
      <c r="AF1811" t="s">
        <v>1005</v>
      </c>
      <c r="AG1811" t="s">
        <v>143</v>
      </c>
      <c r="AH1811" t="s">
        <v>1006</v>
      </c>
      <c r="AI1811" s="18">
        <v>0.21165397159999999</v>
      </c>
      <c r="AJ1811" t="s">
        <v>1007</v>
      </c>
      <c r="AK1811" t="s">
        <v>134</v>
      </c>
      <c r="AL1811" t="s">
        <v>1008</v>
      </c>
      <c r="AM1811" t="s">
        <v>1007</v>
      </c>
      <c r="AN1811" t="s">
        <v>134</v>
      </c>
      <c r="AO1811" t="s">
        <v>1008</v>
      </c>
      <c r="AP1811" s="18">
        <v>0.21165397159999999</v>
      </c>
      <c r="AQ1811" t="s">
        <v>123</v>
      </c>
      <c r="AR1811" t="b">
        <f>ISNUMBER(SEARCH('Consulta Por Puntos Baloto'!$E$5,B1811,1))</f>
        <v>0</v>
      </c>
      <c r="AS1811">
        <f t="shared" si="56"/>
        <v>35</v>
      </c>
      <c r="AT1811" t="str">
        <f t="shared" si="57"/>
        <v>Punto red</v>
      </c>
    </row>
    <row r="1812" spans="1:46">
      <c r="A1812" t="s">
        <v>10012</v>
      </c>
      <c r="B1812" t="s">
        <v>10013</v>
      </c>
      <c r="C1812" s="18">
        <v>3.2349097992</v>
      </c>
      <c r="D1812" t="s">
        <v>584</v>
      </c>
      <c r="E1812" t="s">
        <v>128</v>
      </c>
      <c r="F1812" t="s">
        <v>585</v>
      </c>
      <c r="G1812" s="18">
        <v>0.26455537060000001</v>
      </c>
      <c r="H1812" t="s">
        <v>64</v>
      </c>
      <c r="I1812" t="s">
        <v>130</v>
      </c>
      <c r="J1812" t="s">
        <v>3622</v>
      </c>
      <c r="K1812" s="18">
        <v>1.1463601638000001</v>
      </c>
      <c r="L1812" t="s">
        <v>64</v>
      </c>
      <c r="M1812" t="s">
        <v>130</v>
      </c>
      <c r="N1812" t="s">
        <v>672</v>
      </c>
      <c r="O1812" s="18">
        <v>1.4401509052999999</v>
      </c>
      <c r="P1812" t="s">
        <v>699</v>
      </c>
      <c r="Q1812" t="s">
        <v>134</v>
      </c>
      <c r="R1812" t="s">
        <v>700</v>
      </c>
      <c r="S1812" s="18">
        <v>3.6515582068999999</v>
      </c>
      <c r="T1812" t="s">
        <v>469</v>
      </c>
      <c r="U1812" t="s">
        <v>130</v>
      </c>
      <c r="V1812" t="s">
        <v>470</v>
      </c>
      <c r="W1812" s="18">
        <v>1.5140452014000001</v>
      </c>
      <c r="X1812" t="s">
        <v>64</v>
      </c>
      <c r="Y1812" t="s">
        <v>130</v>
      </c>
      <c r="Z1812" t="s">
        <v>590</v>
      </c>
      <c r="AA1812" s="18">
        <v>0.28222950660000001</v>
      </c>
      <c r="AB1812" t="s">
        <v>691</v>
      </c>
      <c r="AC1812" t="s">
        <v>128</v>
      </c>
      <c r="AD1812" t="s">
        <v>692</v>
      </c>
      <c r="AE1812" s="18">
        <v>0.25994166549999997</v>
      </c>
      <c r="AF1812" t="s">
        <v>10014</v>
      </c>
      <c r="AG1812" t="s">
        <v>143</v>
      </c>
      <c r="AH1812" t="s">
        <v>10015</v>
      </c>
      <c r="AI1812" s="18">
        <v>0.13568064939999999</v>
      </c>
      <c r="AJ1812" t="s">
        <v>10016</v>
      </c>
      <c r="AK1812" t="s">
        <v>134</v>
      </c>
      <c r="AL1812" t="s">
        <v>10017</v>
      </c>
      <c r="AM1812" t="s">
        <v>10016</v>
      </c>
      <c r="AN1812" t="s">
        <v>134</v>
      </c>
      <c r="AO1812" t="s">
        <v>10017</v>
      </c>
      <c r="AP1812" s="18">
        <v>0.13568064939999999</v>
      </c>
      <c r="AQ1812" t="s">
        <v>123</v>
      </c>
      <c r="AR1812" t="b">
        <f>ISNUMBER(SEARCH('Consulta Por Puntos Baloto'!$E$5,B1812,1))</f>
        <v>0</v>
      </c>
      <c r="AS1812">
        <f t="shared" si="56"/>
        <v>35</v>
      </c>
      <c r="AT1812" t="str">
        <f t="shared" si="57"/>
        <v>Punto red</v>
      </c>
    </row>
    <row r="1813" spans="1:46">
      <c r="A1813" t="s">
        <v>10018</v>
      </c>
      <c r="B1813" t="s">
        <v>10019</v>
      </c>
      <c r="C1813" s="18">
        <v>5.3180826910999999</v>
      </c>
      <c r="D1813" t="s">
        <v>508</v>
      </c>
      <c r="E1813" t="s">
        <v>509</v>
      </c>
      <c r="F1813" t="s">
        <v>510</v>
      </c>
      <c r="G1813" s="18">
        <v>0.45429376910000002</v>
      </c>
      <c r="H1813" t="s">
        <v>64</v>
      </c>
      <c r="I1813" t="s">
        <v>130</v>
      </c>
      <c r="J1813" t="s">
        <v>605</v>
      </c>
      <c r="K1813" s="18">
        <v>4.1826254317</v>
      </c>
      <c r="L1813" t="s">
        <v>64</v>
      </c>
      <c r="M1813" t="s">
        <v>112</v>
      </c>
      <c r="N1813" t="s">
        <v>721</v>
      </c>
      <c r="O1813" s="18">
        <v>1.0010273333999999</v>
      </c>
      <c r="P1813" t="s">
        <v>606</v>
      </c>
      <c r="Q1813" t="s">
        <v>134</v>
      </c>
      <c r="R1813" t="s">
        <v>607</v>
      </c>
      <c r="S1813" s="18">
        <v>2.1430031205</v>
      </c>
      <c r="T1813" t="s">
        <v>515</v>
      </c>
      <c r="U1813" t="s">
        <v>130</v>
      </c>
      <c r="V1813" t="s">
        <v>516</v>
      </c>
      <c r="W1813" s="18">
        <v>6.1862390353999999</v>
      </c>
      <c r="X1813" t="s">
        <v>64</v>
      </c>
      <c r="Y1813" t="s">
        <v>130</v>
      </c>
      <c r="Z1813" t="s">
        <v>517</v>
      </c>
      <c r="AA1813" s="18">
        <v>2.1430031205</v>
      </c>
      <c r="AB1813" t="s">
        <v>518</v>
      </c>
      <c r="AC1813" t="s">
        <v>128</v>
      </c>
      <c r="AD1813" t="s">
        <v>519</v>
      </c>
      <c r="AE1813" s="18">
        <v>6.3199152699999997E-2</v>
      </c>
      <c r="AF1813" t="s">
        <v>10020</v>
      </c>
      <c r="AG1813" t="s">
        <v>143</v>
      </c>
      <c r="AH1813" t="s">
        <v>10021</v>
      </c>
      <c r="AI1813" s="18">
        <v>0.18390643949999999</v>
      </c>
      <c r="AJ1813" t="s">
        <v>10022</v>
      </c>
      <c r="AK1813" t="s">
        <v>134</v>
      </c>
      <c r="AL1813" t="s">
        <v>10023</v>
      </c>
      <c r="AM1813" t="s">
        <v>10020</v>
      </c>
      <c r="AN1813" t="s">
        <v>143</v>
      </c>
      <c r="AO1813" t="s">
        <v>10021</v>
      </c>
      <c r="AP1813" s="18">
        <v>6.3199152699999997E-2</v>
      </c>
      <c r="AQ1813" t="s">
        <v>123</v>
      </c>
      <c r="AR1813" t="b">
        <f>ISNUMBER(SEARCH('Consulta Por Puntos Baloto'!$E$5,B1813,1))</f>
        <v>0</v>
      </c>
      <c r="AS1813">
        <f t="shared" si="56"/>
        <v>31</v>
      </c>
      <c r="AT1813" t="str">
        <f t="shared" si="57"/>
        <v>Punto pago</v>
      </c>
    </row>
    <row r="1814" spans="1:46">
      <c r="A1814" t="s">
        <v>10024</v>
      </c>
      <c r="B1814" t="s">
        <v>10025</v>
      </c>
      <c r="C1814" s="18">
        <v>5.8277947154999996</v>
      </c>
      <c r="D1814" t="s">
        <v>508</v>
      </c>
      <c r="E1814" t="s">
        <v>509</v>
      </c>
      <c r="F1814" t="s">
        <v>510</v>
      </c>
      <c r="G1814" s="18">
        <v>0.60349924700000002</v>
      </c>
      <c r="H1814" t="s">
        <v>64</v>
      </c>
      <c r="I1814" t="s">
        <v>130</v>
      </c>
      <c r="J1814" t="s">
        <v>605</v>
      </c>
      <c r="K1814" s="18">
        <v>4.5522868738</v>
      </c>
      <c r="L1814" t="s">
        <v>64</v>
      </c>
      <c r="M1814" t="s">
        <v>112</v>
      </c>
      <c r="N1814" t="s">
        <v>721</v>
      </c>
      <c r="O1814" s="18">
        <v>1.4745692417</v>
      </c>
      <c r="P1814" t="s">
        <v>606</v>
      </c>
      <c r="Q1814" t="s">
        <v>134</v>
      </c>
      <c r="R1814" t="s">
        <v>607</v>
      </c>
      <c r="S1814" s="18">
        <v>1.8026198599000001</v>
      </c>
      <c r="T1814" t="s">
        <v>515</v>
      </c>
      <c r="U1814" t="s">
        <v>130</v>
      </c>
      <c r="V1814" t="s">
        <v>516</v>
      </c>
      <c r="W1814" s="18">
        <v>5.4463510045000003</v>
      </c>
      <c r="X1814" t="s">
        <v>64</v>
      </c>
      <c r="Y1814" t="s">
        <v>130</v>
      </c>
      <c r="Z1814" t="s">
        <v>532</v>
      </c>
      <c r="AA1814" s="18">
        <v>1.8026198599000001</v>
      </c>
      <c r="AB1814" t="s">
        <v>518</v>
      </c>
      <c r="AC1814" t="s">
        <v>128</v>
      </c>
      <c r="AD1814" t="s">
        <v>519</v>
      </c>
      <c r="AE1814" s="18">
        <v>9.5865497899999999E-2</v>
      </c>
      <c r="AF1814" t="s">
        <v>10026</v>
      </c>
      <c r="AG1814" t="s">
        <v>143</v>
      </c>
      <c r="AH1814" t="s">
        <v>10027</v>
      </c>
      <c r="AI1814" s="18">
        <v>0.1163205518</v>
      </c>
      <c r="AJ1814" t="s">
        <v>10028</v>
      </c>
      <c r="AK1814" t="s">
        <v>134</v>
      </c>
      <c r="AL1814" t="s">
        <v>10029</v>
      </c>
      <c r="AM1814" t="s">
        <v>10026</v>
      </c>
      <c r="AN1814" t="s">
        <v>143</v>
      </c>
      <c r="AO1814" t="s">
        <v>10027</v>
      </c>
      <c r="AP1814" s="18">
        <v>9.5865497899999999E-2</v>
      </c>
      <c r="AQ1814" t="s">
        <v>123</v>
      </c>
      <c r="AR1814" t="b">
        <f>ISNUMBER(SEARCH('Consulta Por Puntos Baloto'!$E$5,B1814,1))</f>
        <v>0</v>
      </c>
      <c r="AS1814">
        <f t="shared" si="56"/>
        <v>31</v>
      </c>
      <c r="AT1814" t="str">
        <f t="shared" si="57"/>
        <v>Punto pago</v>
      </c>
    </row>
    <row r="1815" spans="1:46">
      <c r="A1815" t="s">
        <v>10030</v>
      </c>
      <c r="B1815" t="s">
        <v>10031</v>
      </c>
      <c r="C1815" s="18">
        <v>3.3731150325999999</v>
      </c>
      <c r="D1815" t="s">
        <v>463</v>
      </c>
      <c r="E1815" t="s">
        <v>128</v>
      </c>
      <c r="F1815" t="s">
        <v>464</v>
      </c>
      <c r="G1815" s="18">
        <v>0.22405393700000001</v>
      </c>
      <c r="H1815" t="s">
        <v>64</v>
      </c>
      <c r="I1815" t="s">
        <v>130</v>
      </c>
      <c r="J1815" t="s">
        <v>465</v>
      </c>
      <c r="K1815" s="18">
        <v>0.75727200849999998</v>
      </c>
      <c r="L1815" t="s">
        <v>64</v>
      </c>
      <c r="M1815" t="s">
        <v>130</v>
      </c>
      <c r="N1815" t="s">
        <v>466</v>
      </c>
      <c r="O1815" s="18">
        <v>0.22405391490000001</v>
      </c>
      <c r="P1815" t="s">
        <v>467</v>
      </c>
      <c r="Q1815" t="s">
        <v>134</v>
      </c>
      <c r="R1815" t="s">
        <v>468</v>
      </c>
      <c r="S1815" s="18">
        <v>4.7545144115999998</v>
      </c>
      <c r="T1815" t="s">
        <v>469</v>
      </c>
      <c r="U1815" t="s">
        <v>130</v>
      </c>
      <c r="V1815" t="s">
        <v>470</v>
      </c>
      <c r="W1815" s="18">
        <v>2.6407555977000001</v>
      </c>
      <c r="X1815" t="s">
        <v>64</v>
      </c>
      <c r="Y1815" t="s">
        <v>471</v>
      </c>
      <c r="Z1815" t="s">
        <v>472</v>
      </c>
      <c r="AA1815" s="18">
        <v>0.91134033400000003</v>
      </c>
      <c r="AB1815" s="19" t="s">
        <v>473</v>
      </c>
      <c r="AC1815" t="s">
        <v>128</v>
      </c>
      <c r="AD1815" t="s">
        <v>474</v>
      </c>
      <c r="AE1815" s="18">
        <v>9.6641783800000006E-2</v>
      </c>
      <c r="AF1815" t="s">
        <v>2083</v>
      </c>
      <c r="AG1815" t="s">
        <v>143</v>
      </c>
      <c r="AH1815" t="s">
        <v>2084</v>
      </c>
      <c r="AI1815" s="18">
        <v>6.7441675999999999E-3</v>
      </c>
      <c r="AJ1815" t="s">
        <v>10032</v>
      </c>
      <c r="AK1815" t="s">
        <v>134</v>
      </c>
      <c r="AL1815" t="s">
        <v>10033</v>
      </c>
      <c r="AM1815" t="s">
        <v>10032</v>
      </c>
      <c r="AN1815" t="s">
        <v>134</v>
      </c>
      <c r="AO1815" t="s">
        <v>10033</v>
      </c>
      <c r="AP1815" s="18">
        <v>6.7441675999999999E-3</v>
      </c>
      <c r="AQ1815" t="s">
        <v>123</v>
      </c>
      <c r="AR1815" t="b">
        <f>ISNUMBER(SEARCH('Consulta Por Puntos Baloto'!$E$5,B1815,1))</f>
        <v>0</v>
      </c>
      <c r="AS1815">
        <f t="shared" si="56"/>
        <v>35</v>
      </c>
      <c r="AT1815" t="str">
        <f t="shared" si="57"/>
        <v>Punto red</v>
      </c>
    </row>
    <row r="1816" spans="1:46">
      <c r="A1816" t="s">
        <v>10034</v>
      </c>
      <c r="B1816" t="s">
        <v>10035</v>
      </c>
      <c r="C1816" s="18">
        <v>4.7981767493999996</v>
      </c>
      <c r="D1816" t="s">
        <v>526</v>
      </c>
      <c r="E1816" t="s">
        <v>128</v>
      </c>
      <c r="F1816" t="s">
        <v>527</v>
      </c>
      <c r="G1816" s="18">
        <v>0.79694993859999996</v>
      </c>
      <c r="H1816" t="s">
        <v>64</v>
      </c>
      <c r="I1816" t="s">
        <v>130</v>
      </c>
      <c r="J1816" t="s">
        <v>779</v>
      </c>
      <c r="K1816" s="18">
        <v>2.5365009277000001</v>
      </c>
      <c r="L1816" t="s">
        <v>64</v>
      </c>
      <c r="M1816" t="s">
        <v>130</v>
      </c>
      <c r="N1816" t="s">
        <v>529</v>
      </c>
      <c r="O1816" s="18">
        <v>0.74171522990000005</v>
      </c>
      <c r="P1816" t="s">
        <v>530</v>
      </c>
      <c r="Q1816" t="s">
        <v>134</v>
      </c>
      <c r="R1816" t="s">
        <v>531</v>
      </c>
      <c r="S1816" s="18">
        <v>4.0098084017</v>
      </c>
      <c r="T1816" t="s">
        <v>515</v>
      </c>
      <c r="U1816" t="s">
        <v>130</v>
      </c>
      <c r="V1816" t="s">
        <v>516</v>
      </c>
      <c r="W1816" s="18">
        <v>3.4468857539000002</v>
      </c>
      <c r="X1816" t="s">
        <v>64</v>
      </c>
      <c r="Y1816" t="s">
        <v>130</v>
      </c>
      <c r="Z1816" t="s">
        <v>532</v>
      </c>
      <c r="AA1816" s="18">
        <v>2.1884566258999998</v>
      </c>
      <c r="AB1816" t="s">
        <v>533</v>
      </c>
      <c r="AC1816" t="s">
        <v>128</v>
      </c>
      <c r="AD1816" t="s">
        <v>534</v>
      </c>
      <c r="AE1816" s="18">
        <v>5.4082523100000002E-2</v>
      </c>
      <c r="AF1816" t="s">
        <v>10036</v>
      </c>
      <c r="AG1816" t="s">
        <v>143</v>
      </c>
      <c r="AH1816" t="s">
        <v>10037</v>
      </c>
      <c r="AI1816" s="18">
        <v>0.1009149583</v>
      </c>
      <c r="AJ1816" t="s">
        <v>10038</v>
      </c>
      <c r="AK1816" t="s">
        <v>134</v>
      </c>
      <c r="AL1816" t="s">
        <v>10039</v>
      </c>
      <c r="AM1816" t="s">
        <v>10036</v>
      </c>
      <c r="AN1816" t="s">
        <v>143</v>
      </c>
      <c r="AO1816" t="s">
        <v>10037</v>
      </c>
      <c r="AP1816" s="18">
        <v>5.4082523100000002E-2</v>
      </c>
      <c r="AQ1816" t="s">
        <v>123</v>
      </c>
      <c r="AR1816" t="b">
        <f>ISNUMBER(SEARCH('Consulta Por Puntos Baloto'!$E$5,B1816,1))</f>
        <v>0</v>
      </c>
      <c r="AS1816">
        <f t="shared" si="56"/>
        <v>31</v>
      </c>
      <c r="AT1816" t="str">
        <f t="shared" si="57"/>
        <v>Punto pago</v>
      </c>
    </row>
    <row r="1817" spans="1:46">
      <c r="A1817" t="s">
        <v>10040</v>
      </c>
      <c r="B1817" t="s">
        <v>10041</v>
      </c>
      <c r="C1817" s="18">
        <v>1.4357143697999999</v>
      </c>
      <c r="D1817" t="s">
        <v>563</v>
      </c>
      <c r="E1817" t="s">
        <v>128</v>
      </c>
      <c r="F1817" t="s">
        <v>564</v>
      </c>
      <c r="G1817" s="18">
        <v>0.32606171630000003</v>
      </c>
      <c r="H1817" t="s">
        <v>64</v>
      </c>
      <c r="I1817" t="s">
        <v>130</v>
      </c>
      <c r="J1817" t="s">
        <v>131</v>
      </c>
      <c r="K1817" s="18">
        <v>1.0375715313</v>
      </c>
      <c r="L1817" t="s">
        <v>64</v>
      </c>
      <c r="M1817" t="s">
        <v>130</v>
      </c>
      <c r="N1817" t="s">
        <v>132</v>
      </c>
      <c r="O1817" s="18">
        <v>2.2437261151999999</v>
      </c>
      <c r="P1817" t="s">
        <v>453</v>
      </c>
      <c r="Q1817" t="s">
        <v>134</v>
      </c>
      <c r="R1817" t="s">
        <v>454</v>
      </c>
      <c r="S1817" s="18">
        <v>2.7540520587000001</v>
      </c>
      <c r="T1817" t="s">
        <v>136</v>
      </c>
      <c r="U1817" t="s">
        <v>130</v>
      </c>
      <c r="V1817" t="s">
        <v>137</v>
      </c>
      <c r="W1817" s="18">
        <v>1.8028018079000001</v>
      </c>
      <c r="X1817" t="s">
        <v>138</v>
      </c>
      <c r="Y1817" t="s">
        <v>130</v>
      </c>
      <c r="Z1817" t="s">
        <v>139</v>
      </c>
      <c r="AA1817" s="18">
        <v>1.8028018079000001</v>
      </c>
      <c r="AB1817" s="19" t="s">
        <v>455</v>
      </c>
      <c r="AC1817" t="s">
        <v>128</v>
      </c>
      <c r="AD1817" t="s">
        <v>456</v>
      </c>
      <c r="AE1817" s="18">
        <v>0.35479571939999999</v>
      </c>
      <c r="AF1817" t="s">
        <v>10042</v>
      </c>
      <c r="AG1817" t="s">
        <v>143</v>
      </c>
      <c r="AH1817" t="s">
        <v>10043</v>
      </c>
      <c r="AI1817" s="18">
        <v>9.6048399899999998E-2</v>
      </c>
      <c r="AJ1817" t="s">
        <v>10044</v>
      </c>
      <c r="AK1817" t="s">
        <v>134</v>
      </c>
      <c r="AL1817" t="s">
        <v>10045</v>
      </c>
      <c r="AM1817" t="s">
        <v>10044</v>
      </c>
      <c r="AN1817" t="s">
        <v>134</v>
      </c>
      <c r="AO1817" t="s">
        <v>10045</v>
      </c>
      <c r="AP1817" s="18">
        <v>9.6048399899999998E-2</v>
      </c>
      <c r="AQ1817" t="s">
        <v>123</v>
      </c>
      <c r="AR1817" t="b">
        <f>ISNUMBER(SEARCH('Consulta Por Puntos Baloto'!$E$5,B1817,1))</f>
        <v>0</v>
      </c>
      <c r="AS1817">
        <f t="shared" si="56"/>
        <v>35</v>
      </c>
      <c r="AT1817" t="str">
        <f t="shared" si="57"/>
        <v>Punto red</v>
      </c>
    </row>
    <row r="1818" spans="1:46">
      <c r="A1818" t="s">
        <v>10046</v>
      </c>
      <c r="B1818" t="s">
        <v>10047</v>
      </c>
      <c r="C1818" s="18">
        <v>0.1167400073</v>
      </c>
      <c r="D1818" t="s">
        <v>5132</v>
      </c>
      <c r="E1818" t="s">
        <v>5133</v>
      </c>
      <c r="F1818" t="s">
        <v>5134</v>
      </c>
      <c r="G1818" s="18">
        <v>42.291787917299999</v>
      </c>
      <c r="H1818" t="s">
        <v>64</v>
      </c>
      <c r="I1818" t="s">
        <v>4027</v>
      </c>
      <c r="J1818" t="s">
        <v>5135</v>
      </c>
      <c r="K1818" s="18">
        <v>96.606967757099994</v>
      </c>
      <c r="L1818" t="s">
        <v>64</v>
      </c>
      <c r="M1818" t="s">
        <v>154</v>
      </c>
      <c r="N1818" t="s">
        <v>156</v>
      </c>
      <c r="O1818" s="18">
        <v>42.553101826000002</v>
      </c>
      <c r="P1818" t="s">
        <v>4031</v>
      </c>
      <c r="Q1818" t="s">
        <v>4025</v>
      </c>
      <c r="R1818" t="s">
        <v>4032</v>
      </c>
      <c r="S1818" s="18">
        <v>120.2581863268</v>
      </c>
      <c r="T1818" t="s">
        <v>69</v>
      </c>
      <c r="U1818" t="s">
        <v>65</v>
      </c>
      <c r="V1818" t="s">
        <v>70</v>
      </c>
      <c r="W1818" s="18">
        <v>42.294316571300001</v>
      </c>
      <c r="X1818" t="s">
        <v>64</v>
      </c>
      <c r="Y1818" t="s">
        <v>4027</v>
      </c>
      <c r="Z1818" t="s">
        <v>4033</v>
      </c>
      <c r="AA1818" s="18">
        <v>46.717237980199997</v>
      </c>
      <c r="AB1818" t="s">
        <v>4899</v>
      </c>
      <c r="AC1818" t="s">
        <v>4900</v>
      </c>
      <c r="AD1818" t="s">
        <v>4901</v>
      </c>
      <c r="AE1818" s="18">
        <v>5.1830156000000002E-3</v>
      </c>
      <c r="AF1818" t="s">
        <v>10048</v>
      </c>
      <c r="AG1818" t="s">
        <v>5133</v>
      </c>
      <c r="AH1818" t="s">
        <v>10049</v>
      </c>
      <c r="AI1818" s="18">
        <v>8.7891652000000008E-3</v>
      </c>
      <c r="AJ1818" t="s">
        <v>10050</v>
      </c>
      <c r="AK1818" t="s">
        <v>5133</v>
      </c>
      <c r="AL1818" t="s">
        <v>10051</v>
      </c>
      <c r="AM1818" t="s">
        <v>10048</v>
      </c>
      <c r="AN1818" t="s">
        <v>5133</v>
      </c>
      <c r="AO1818" t="s">
        <v>10049</v>
      </c>
      <c r="AP1818" s="18">
        <v>5.1830156000000002E-3</v>
      </c>
      <c r="AQ1818" t="s">
        <v>123</v>
      </c>
      <c r="AR1818" t="b">
        <f>ISNUMBER(SEARCH('Consulta Por Puntos Baloto'!$E$5,B1818,1))</f>
        <v>0</v>
      </c>
      <c r="AS1818">
        <f t="shared" si="56"/>
        <v>31</v>
      </c>
      <c r="AT1818" t="str">
        <f t="shared" si="57"/>
        <v>Punto pago</v>
      </c>
    </row>
    <row r="1819" spans="1:46">
      <c r="A1819" t="s">
        <v>10052</v>
      </c>
      <c r="B1819" t="s">
        <v>10053</v>
      </c>
      <c r="C1819" s="18">
        <v>0.7588270063</v>
      </c>
      <c r="D1819" t="s">
        <v>4024</v>
      </c>
      <c r="E1819" t="s">
        <v>4025</v>
      </c>
      <c r="F1819" t="s">
        <v>4026</v>
      </c>
      <c r="G1819" s="18">
        <v>0.91163286210000005</v>
      </c>
      <c r="H1819" t="s">
        <v>64</v>
      </c>
      <c r="I1819" t="s">
        <v>4027</v>
      </c>
      <c r="J1819" t="s">
        <v>4028</v>
      </c>
      <c r="K1819" s="18">
        <v>57.648427155199997</v>
      </c>
      <c r="L1819" t="s">
        <v>64</v>
      </c>
      <c r="M1819" t="s">
        <v>4029</v>
      </c>
      <c r="N1819" t="s">
        <v>4030</v>
      </c>
      <c r="O1819" s="18">
        <v>1.4535235094000001</v>
      </c>
      <c r="P1819" t="s">
        <v>4031</v>
      </c>
      <c r="Q1819" t="s">
        <v>4025</v>
      </c>
      <c r="R1819" t="s">
        <v>4032</v>
      </c>
      <c r="S1819" s="18">
        <v>162.00729261309999</v>
      </c>
      <c r="T1819" t="s">
        <v>227</v>
      </c>
      <c r="U1819" t="s">
        <v>228</v>
      </c>
      <c r="V1819" t="s">
        <v>229</v>
      </c>
      <c r="W1819" s="18">
        <v>0.97858727140000001</v>
      </c>
      <c r="X1819" t="s">
        <v>64</v>
      </c>
      <c r="Y1819" t="s">
        <v>4027</v>
      </c>
      <c r="Z1819" t="s">
        <v>4033</v>
      </c>
      <c r="AA1819" s="18">
        <v>20.795320217299999</v>
      </c>
      <c r="AB1819" t="s">
        <v>4034</v>
      </c>
      <c r="AC1819" t="s">
        <v>4035</v>
      </c>
      <c r="AD1819" t="s">
        <v>4036</v>
      </c>
      <c r="AE1819" s="18">
        <v>0.23686464509999999</v>
      </c>
      <c r="AF1819" t="s">
        <v>10054</v>
      </c>
      <c r="AG1819" t="s">
        <v>4025</v>
      </c>
      <c r="AH1819" t="s">
        <v>10055</v>
      </c>
      <c r="AI1819" s="18">
        <v>0.99411635789999997</v>
      </c>
      <c r="AJ1819" t="s">
        <v>4039</v>
      </c>
      <c r="AK1819" t="s">
        <v>4025</v>
      </c>
      <c r="AL1819" t="s">
        <v>4040</v>
      </c>
      <c r="AM1819" t="s">
        <v>10054</v>
      </c>
      <c r="AN1819" t="s">
        <v>4025</v>
      </c>
      <c r="AO1819" t="s">
        <v>10055</v>
      </c>
      <c r="AP1819" s="18">
        <v>0.23686464509999999</v>
      </c>
      <c r="AQ1819" t="s">
        <v>123</v>
      </c>
      <c r="AR1819" t="b">
        <f>ISNUMBER(SEARCH('Consulta Por Puntos Baloto'!$E$5,B1819,1))</f>
        <v>0</v>
      </c>
      <c r="AS1819">
        <f t="shared" si="56"/>
        <v>31</v>
      </c>
      <c r="AT1819" t="str">
        <f t="shared" si="57"/>
        <v>Punto pago</v>
      </c>
    </row>
    <row r="1820" spans="1:46">
      <c r="A1820" t="s">
        <v>10056</v>
      </c>
      <c r="B1820" t="s">
        <v>10057</v>
      </c>
      <c r="C1820" s="18">
        <v>2.5046285308999998</v>
      </c>
      <c r="D1820" t="s">
        <v>5599</v>
      </c>
      <c r="E1820" t="s">
        <v>5600</v>
      </c>
      <c r="F1820" t="s">
        <v>5601</v>
      </c>
      <c r="G1820" s="18">
        <v>0.34150050119999997</v>
      </c>
      <c r="H1820" t="s">
        <v>64</v>
      </c>
      <c r="I1820" t="s">
        <v>5603</v>
      </c>
      <c r="J1820" t="s">
        <v>5604</v>
      </c>
      <c r="K1820" s="18">
        <v>1.5141042632999999</v>
      </c>
      <c r="L1820" t="s">
        <v>64</v>
      </c>
      <c r="M1820" t="s">
        <v>223</v>
      </c>
      <c r="N1820" t="s">
        <v>6225</v>
      </c>
      <c r="O1820" s="18">
        <v>3.0301724181999998</v>
      </c>
      <c r="P1820" t="s">
        <v>4100</v>
      </c>
      <c r="Q1820" t="s">
        <v>4101</v>
      </c>
      <c r="R1820" t="s">
        <v>4102</v>
      </c>
      <c r="S1820" s="18">
        <v>1.700086287</v>
      </c>
      <c r="T1820" t="s">
        <v>227</v>
      </c>
      <c r="U1820" t="s">
        <v>228</v>
      </c>
      <c r="V1820" t="s">
        <v>229</v>
      </c>
      <c r="W1820" s="18">
        <v>0.35882694100000001</v>
      </c>
      <c r="X1820" t="s">
        <v>64</v>
      </c>
      <c r="Y1820" t="s">
        <v>5603</v>
      </c>
      <c r="Z1820" t="s">
        <v>5604</v>
      </c>
      <c r="AA1820" s="18">
        <v>1.7040838805</v>
      </c>
      <c r="AB1820" t="s">
        <v>227</v>
      </c>
      <c r="AC1820" t="s">
        <v>5600</v>
      </c>
      <c r="AD1820" t="s">
        <v>5605</v>
      </c>
      <c r="AE1820" s="18">
        <v>0.45440166459999998</v>
      </c>
      <c r="AF1820" t="s">
        <v>8947</v>
      </c>
      <c r="AG1820" t="s">
        <v>220</v>
      </c>
      <c r="AH1820" t="s">
        <v>8948</v>
      </c>
      <c r="AI1820" s="18">
        <v>0.36350417369999999</v>
      </c>
      <c r="AJ1820" t="s">
        <v>6230</v>
      </c>
      <c r="AK1820" t="s">
        <v>4101</v>
      </c>
      <c r="AL1820" t="s">
        <v>6231</v>
      </c>
      <c r="AM1820" t="s">
        <v>64</v>
      </c>
      <c r="AN1820" t="s">
        <v>5603</v>
      </c>
      <c r="AO1820" t="s">
        <v>5604</v>
      </c>
      <c r="AP1820" s="18">
        <v>0.34150050119999997</v>
      </c>
      <c r="AQ1820" t="s">
        <v>123</v>
      </c>
      <c r="AR1820" t="b">
        <f>ISNUMBER(SEARCH('Consulta Por Puntos Baloto'!$E$5,B1820,1))</f>
        <v>0</v>
      </c>
      <c r="AS1820">
        <f t="shared" si="56"/>
        <v>7</v>
      </c>
      <c r="AT1820" t="str">
        <f t="shared" si="57"/>
        <v>Cajero automático</v>
      </c>
    </row>
    <row r="1821" spans="1:46">
      <c r="A1821" t="s">
        <v>10058</v>
      </c>
      <c r="B1821" t="s">
        <v>10059</v>
      </c>
      <c r="C1821" s="18">
        <v>81.611315791099997</v>
      </c>
      <c r="D1821" t="s">
        <v>7736</v>
      </c>
      <c r="E1821" t="s">
        <v>4964</v>
      </c>
      <c r="F1821" t="s">
        <v>7737</v>
      </c>
      <c r="G1821" s="18">
        <v>115.5495432232</v>
      </c>
      <c r="H1821" t="s">
        <v>64</v>
      </c>
      <c r="I1821" t="s">
        <v>4514</v>
      </c>
      <c r="J1821" t="s">
        <v>4515</v>
      </c>
      <c r="K1821" s="18">
        <v>115.5495432232</v>
      </c>
      <c r="L1821" t="s">
        <v>64</v>
      </c>
      <c r="M1821" t="s">
        <v>4514</v>
      </c>
      <c r="N1821" t="s">
        <v>4515</v>
      </c>
      <c r="O1821" s="18">
        <v>80.858271230400007</v>
      </c>
      <c r="P1821" t="s">
        <v>4963</v>
      </c>
      <c r="Q1821" t="s">
        <v>4964</v>
      </c>
      <c r="R1821" t="s">
        <v>4965</v>
      </c>
      <c r="S1821" s="18">
        <v>193.50653781349999</v>
      </c>
      <c r="T1821" t="s">
        <v>85</v>
      </c>
      <c r="U1821" t="s">
        <v>86</v>
      </c>
      <c r="V1821" t="s">
        <v>87</v>
      </c>
      <c r="W1821" s="18">
        <v>80.772590337699995</v>
      </c>
      <c r="X1821" t="s">
        <v>64</v>
      </c>
      <c r="Y1821" t="s">
        <v>4519</v>
      </c>
      <c r="Z1821" t="s">
        <v>4520</v>
      </c>
      <c r="AA1821" s="18">
        <v>167.63558597190001</v>
      </c>
      <c r="AB1821" t="s">
        <v>300</v>
      </c>
      <c r="AC1821" t="s">
        <v>301</v>
      </c>
      <c r="AD1821" t="s">
        <v>302</v>
      </c>
      <c r="AE1821" s="18">
        <v>20.360614283299999</v>
      </c>
      <c r="AF1821" t="s">
        <v>10060</v>
      </c>
      <c r="AG1821" t="s">
        <v>10061</v>
      </c>
      <c r="AH1821" t="s">
        <v>10062</v>
      </c>
      <c r="AI1821" s="18">
        <v>2.81344491E-2</v>
      </c>
      <c r="AJ1821" t="s">
        <v>10063</v>
      </c>
      <c r="AK1821" t="s">
        <v>10064</v>
      </c>
      <c r="AL1821" t="s">
        <v>10065</v>
      </c>
      <c r="AM1821" t="s">
        <v>10063</v>
      </c>
      <c r="AN1821" t="s">
        <v>10064</v>
      </c>
      <c r="AO1821" t="s">
        <v>10065</v>
      </c>
      <c r="AP1821" s="18">
        <v>2.81344491E-2</v>
      </c>
      <c r="AQ1821" t="s">
        <v>123</v>
      </c>
      <c r="AR1821" t="b">
        <f>ISNUMBER(SEARCH('Consulta Por Puntos Baloto'!$E$5,B1821,1))</f>
        <v>0</v>
      </c>
      <c r="AS1821">
        <f t="shared" si="56"/>
        <v>35</v>
      </c>
      <c r="AT1821" t="str">
        <f t="shared" si="57"/>
        <v>Punto red</v>
      </c>
    </row>
    <row r="1822" spans="1:46">
      <c r="A1822" t="s">
        <v>10066</v>
      </c>
      <c r="B1822" t="s">
        <v>10067</v>
      </c>
      <c r="C1822" s="18">
        <v>0.74541415899999997</v>
      </c>
      <c r="D1822" t="s">
        <v>4024</v>
      </c>
      <c r="E1822" t="s">
        <v>4025</v>
      </c>
      <c r="F1822" t="s">
        <v>4026</v>
      </c>
      <c r="G1822" s="18">
        <v>0.67830450990000002</v>
      </c>
      <c r="H1822" t="s">
        <v>64</v>
      </c>
      <c r="I1822" t="s">
        <v>4027</v>
      </c>
      <c r="J1822" t="s">
        <v>4028</v>
      </c>
      <c r="K1822" s="18">
        <v>57.109297221200002</v>
      </c>
      <c r="L1822" t="s">
        <v>64</v>
      </c>
      <c r="M1822" t="s">
        <v>4029</v>
      </c>
      <c r="N1822" t="s">
        <v>4030</v>
      </c>
      <c r="O1822" s="18">
        <v>0.20809974780000001</v>
      </c>
      <c r="P1822" t="s">
        <v>4031</v>
      </c>
      <c r="Q1822" t="s">
        <v>4025</v>
      </c>
      <c r="R1822" t="s">
        <v>4032</v>
      </c>
      <c r="S1822" s="18">
        <v>162.3480346764</v>
      </c>
      <c r="T1822" t="s">
        <v>227</v>
      </c>
      <c r="U1822" t="s">
        <v>228</v>
      </c>
      <c r="V1822" t="s">
        <v>229</v>
      </c>
      <c r="W1822" s="18">
        <v>0.66160081729999998</v>
      </c>
      <c r="X1822" t="s">
        <v>64</v>
      </c>
      <c r="Y1822" t="s">
        <v>4027</v>
      </c>
      <c r="Z1822" t="s">
        <v>4033</v>
      </c>
      <c r="AA1822" s="18">
        <v>19.8952475613</v>
      </c>
      <c r="AB1822" t="s">
        <v>4034</v>
      </c>
      <c r="AC1822" t="s">
        <v>4035</v>
      </c>
      <c r="AD1822" t="s">
        <v>4036</v>
      </c>
      <c r="AE1822" s="18">
        <v>0.24112674470000001</v>
      </c>
      <c r="AF1822" t="s">
        <v>10068</v>
      </c>
      <c r="AG1822" t="s">
        <v>4025</v>
      </c>
      <c r="AH1822" t="s">
        <v>10069</v>
      </c>
      <c r="AI1822" s="18">
        <v>0.41332656740000001</v>
      </c>
      <c r="AJ1822" t="s">
        <v>349</v>
      </c>
      <c r="AK1822" t="s">
        <v>4025</v>
      </c>
      <c r="AL1822" t="s">
        <v>10070</v>
      </c>
      <c r="AM1822" t="s">
        <v>4031</v>
      </c>
      <c r="AN1822" t="s">
        <v>4025</v>
      </c>
      <c r="AO1822" t="s">
        <v>4032</v>
      </c>
      <c r="AP1822" s="18">
        <v>0.20809974780000001</v>
      </c>
      <c r="AQ1822" t="s">
        <v>123</v>
      </c>
      <c r="AR1822" t="b">
        <f>ISNUMBER(SEARCH('Consulta Por Puntos Baloto'!$E$5,B1822,1))</f>
        <v>0</v>
      </c>
      <c r="AS1822">
        <f t="shared" si="56"/>
        <v>15</v>
      </c>
      <c r="AT1822" t="str">
        <f t="shared" si="57"/>
        <v>Punto Cencosud</v>
      </c>
    </row>
    <row r="1823" spans="1:46">
      <c r="A1823" t="s">
        <v>10071</v>
      </c>
      <c r="B1823" t="s">
        <v>10072</v>
      </c>
      <c r="C1823" s="18">
        <v>2.5899247167000001</v>
      </c>
      <c r="D1823" t="s">
        <v>61</v>
      </c>
      <c r="E1823" t="s">
        <v>62</v>
      </c>
      <c r="F1823" t="s">
        <v>63</v>
      </c>
      <c r="G1823" s="18">
        <v>1.8905035313</v>
      </c>
      <c r="H1823" t="s">
        <v>64</v>
      </c>
      <c r="I1823" t="s">
        <v>65</v>
      </c>
      <c r="J1823" t="s">
        <v>66</v>
      </c>
      <c r="K1823" s="18">
        <v>1.8994843182000001</v>
      </c>
      <c r="L1823" t="s">
        <v>64</v>
      </c>
      <c r="M1823" t="s">
        <v>65</v>
      </c>
      <c r="N1823" t="s">
        <v>66</v>
      </c>
      <c r="O1823" s="18">
        <v>10.313345764099999</v>
      </c>
      <c r="P1823" t="s">
        <v>67</v>
      </c>
      <c r="Q1823" t="s">
        <v>62</v>
      </c>
      <c r="R1823" t="s">
        <v>68</v>
      </c>
      <c r="S1823" s="18">
        <v>7.4017574257999996</v>
      </c>
      <c r="T1823" t="s">
        <v>69</v>
      </c>
      <c r="U1823" t="s">
        <v>65</v>
      </c>
      <c r="V1823" t="s">
        <v>70</v>
      </c>
      <c r="W1823" s="18">
        <v>4.9610672716000002</v>
      </c>
      <c r="X1823" t="s">
        <v>241</v>
      </c>
      <c r="Y1823" t="s">
        <v>65</v>
      </c>
      <c r="Z1823" t="s">
        <v>242</v>
      </c>
      <c r="AA1823" s="18">
        <v>3.3781703548999999</v>
      </c>
      <c r="AB1823" s="19" t="s">
        <v>266</v>
      </c>
      <c r="AC1823" t="s">
        <v>62</v>
      </c>
      <c r="AD1823" t="s">
        <v>267</v>
      </c>
      <c r="AE1823" s="18">
        <v>0.12492106529999999</v>
      </c>
      <c r="AF1823" t="s">
        <v>10073</v>
      </c>
      <c r="AG1823" t="s">
        <v>62</v>
      </c>
      <c r="AH1823" t="s">
        <v>10074</v>
      </c>
      <c r="AI1823" s="18">
        <v>0.30263496829999997</v>
      </c>
      <c r="AJ1823" t="s">
        <v>10075</v>
      </c>
      <c r="AK1823" t="s">
        <v>62</v>
      </c>
      <c r="AL1823" t="s">
        <v>10076</v>
      </c>
      <c r="AM1823" t="s">
        <v>10073</v>
      </c>
      <c r="AN1823" t="s">
        <v>62</v>
      </c>
      <c r="AO1823" t="s">
        <v>10074</v>
      </c>
      <c r="AP1823" s="18">
        <v>0.12492106529999999</v>
      </c>
      <c r="AQ1823" t="s">
        <v>123</v>
      </c>
      <c r="AR1823" t="b">
        <f>ISNUMBER(SEARCH('Consulta Por Puntos Baloto'!$E$5,B1823,1))</f>
        <v>0</v>
      </c>
      <c r="AS1823">
        <f t="shared" si="56"/>
        <v>31</v>
      </c>
      <c r="AT1823" t="str">
        <f t="shared" si="57"/>
        <v>Punto pago</v>
      </c>
    </row>
    <row r="1824" spans="1:46">
      <c r="A1824" t="s">
        <v>10077</v>
      </c>
      <c r="B1824" t="s">
        <v>10078</v>
      </c>
      <c r="C1824" s="18">
        <v>1.1106273833</v>
      </c>
      <c r="D1824" t="s">
        <v>2585</v>
      </c>
      <c r="E1824" t="s">
        <v>128</v>
      </c>
      <c r="F1824" t="s">
        <v>2586</v>
      </c>
      <c r="G1824" s="18">
        <v>0.80376814060000001</v>
      </c>
      <c r="H1824" t="s">
        <v>64</v>
      </c>
      <c r="I1824" t="s">
        <v>130</v>
      </c>
      <c r="J1824" t="s">
        <v>6597</v>
      </c>
      <c r="K1824" s="18">
        <v>1.1694605538</v>
      </c>
      <c r="L1824" t="s">
        <v>64</v>
      </c>
      <c r="M1824" t="s">
        <v>130</v>
      </c>
      <c r="N1824" t="s">
        <v>2624</v>
      </c>
      <c r="O1824" s="18">
        <v>0.95588084610000001</v>
      </c>
      <c r="P1824" t="s">
        <v>2588</v>
      </c>
      <c r="Q1824" t="s">
        <v>134</v>
      </c>
      <c r="R1824" t="s">
        <v>2589</v>
      </c>
      <c r="S1824" s="18">
        <v>1.8014397085</v>
      </c>
      <c r="T1824" t="s">
        <v>311</v>
      </c>
      <c r="U1824" t="s">
        <v>130</v>
      </c>
      <c r="V1824" t="s">
        <v>312</v>
      </c>
      <c r="W1824" s="18">
        <v>1.8014397085</v>
      </c>
      <c r="X1824" t="s">
        <v>64</v>
      </c>
      <c r="Y1824" t="s">
        <v>130</v>
      </c>
      <c r="Z1824" t="s">
        <v>2659</v>
      </c>
      <c r="AA1824" s="18">
        <v>0.47559695499999999</v>
      </c>
      <c r="AB1824" t="s">
        <v>2628</v>
      </c>
      <c r="AC1824" t="s">
        <v>128</v>
      </c>
      <c r="AD1824" t="s">
        <v>2629</v>
      </c>
      <c r="AE1824" s="18">
        <v>9.6425737400000003E-2</v>
      </c>
      <c r="AF1824" t="s">
        <v>6251</v>
      </c>
      <c r="AG1824" t="s">
        <v>143</v>
      </c>
      <c r="AH1824" t="s">
        <v>6252</v>
      </c>
      <c r="AI1824" s="18">
        <v>0.3074219238</v>
      </c>
      <c r="AJ1824" t="s">
        <v>8363</v>
      </c>
      <c r="AK1824" t="s">
        <v>134</v>
      </c>
      <c r="AL1824" t="s">
        <v>8364</v>
      </c>
      <c r="AM1824" t="s">
        <v>6251</v>
      </c>
      <c r="AN1824" t="s">
        <v>143</v>
      </c>
      <c r="AO1824" t="s">
        <v>6252</v>
      </c>
      <c r="AP1824" s="18">
        <v>9.6425737400000003E-2</v>
      </c>
      <c r="AQ1824" t="s">
        <v>123</v>
      </c>
      <c r="AR1824" t="b">
        <f>ISNUMBER(SEARCH('Consulta Por Puntos Baloto'!$E$5,B1824,1))</f>
        <v>0</v>
      </c>
      <c r="AS1824">
        <f t="shared" si="56"/>
        <v>31</v>
      </c>
      <c r="AT1824" t="str">
        <f t="shared" si="57"/>
        <v>Punto pago</v>
      </c>
    </row>
    <row r="1825" spans="1:46">
      <c r="A1825" t="s">
        <v>10079</v>
      </c>
      <c r="B1825" t="s">
        <v>10080</v>
      </c>
      <c r="C1825" s="18">
        <v>2.1271082771000001</v>
      </c>
      <c r="D1825" t="s">
        <v>3692</v>
      </c>
      <c r="E1825" t="s">
        <v>3693</v>
      </c>
      <c r="F1825" t="s">
        <v>3694</v>
      </c>
      <c r="G1825" s="18">
        <v>78.955099561799997</v>
      </c>
      <c r="H1825" t="s">
        <v>64</v>
      </c>
      <c r="I1825" t="s">
        <v>1451</v>
      </c>
      <c r="J1825" t="s">
        <v>1456</v>
      </c>
      <c r="K1825" s="18">
        <v>87.844237624599998</v>
      </c>
      <c r="L1825" t="s">
        <v>64</v>
      </c>
      <c r="M1825" t="s">
        <v>2638</v>
      </c>
      <c r="N1825" t="s">
        <v>2639</v>
      </c>
      <c r="O1825" s="18">
        <v>78.955099571900007</v>
      </c>
      <c r="P1825" t="s">
        <v>1454</v>
      </c>
      <c r="Q1825" t="s">
        <v>1449</v>
      </c>
      <c r="R1825" t="s">
        <v>1455</v>
      </c>
      <c r="S1825" s="18">
        <v>100.360977289</v>
      </c>
      <c r="T1825" t="s">
        <v>64</v>
      </c>
      <c r="U1825" t="s">
        <v>130</v>
      </c>
      <c r="V1825" t="s">
        <v>171</v>
      </c>
      <c r="W1825" s="18">
        <v>78.996190451100006</v>
      </c>
      <c r="X1825" t="s">
        <v>64</v>
      </c>
      <c r="Y1825" t="s">
        <v>1451</v>
      </c>
      <c r="Z1825" t="s">
        <v>1456</v>
      </c>
      <c r="AA1825" s="18">
        <v>93.715274261100006</v>
      </c>
      <c r="AB1825" s="19" t="s">
        <v>2641</v>
      </c>
      <c r="AC1825" t="s">
        <v>1501</v>
      </c>
      <c r="AD1825" t="s">
        <v>2642</v>
      </c>
      <c r="AE1825" s="18">
        <v>1.64619482E-2</v>
      </c>
      <c r="AF1825" t="s">
        <v>10081</v>
      </c>
      <c r="AG1825" t="s">
        <v>3717</v>
      </c>
      <c r="AH1825" t="s">
        <v>10082</v>
      </c>
      <c r="AI1825" s="18">
        <v>3.1517249000000002E-3</v>
      </c>
      <c r="AJ1825" t="s">
        <v>10083</v>
      </c>
      <c r="AK1825" t="s">
        <v>3717</v>
      </c>
      <c r="AL1825" t="s">
        <v>10084</v>
      </c>
      <c r="AM1825" t="s">
        <v>10083</v>
      </c>
      <c r="AN1825" t="s">
        <v>3717</v>
      </c>
      <c r="AO1825" t="s">
        <v>10084</v>
      </c>
      <c r="AP1825" s="18">
        <v>3.1517249000000002E-3</v>
      </c>
      <c r="AQ1825" t="s">
        <v>123</v>
      </c>
      <c r="AR1825" t="b">
        <f>ISNUMBER(SEARCH('Consulta Por Puntos Baloto'!$E$5,B1825,1))</f>
        <v>0</v>
      </c>
      <c r="AS1825">
        <f t="shared" si="56"/>
        <v>35</v>
      </c>
      <c r="AT1825" t="str">
        <f t="shared" si="57"/>
        <v>Punto red</v>
      </c>
    </row>
    <row r="1826" spans="1:46">
      <c r="A1826" t="s">
        <v>10085</v>
      </c>
      <c r="B1826" t="s">
        <v>10086</v>
      </c>
      <c r="C1826" s="18">
        <v>0.8470592025</v>
      </c>
      <c r="D1826" t="s">
        <v>1689</v>
      </c>
      <c r="E1826" t="s">
        <v>1690</v>
      </c>
      <c r="F1826" t="s">
        <v>1691</v>
      </c>
      <c r="G1826" s="18">
        <v>0.3193273841</v>
      </c>
      <c r="H1826" t="s">
        <v>64</v>
      </c>
      <c r="I1826" t="s">
        <v>114</v>
      </c>
      <c r="J1826" t="s">
        <v>4221</v>
      </c>
      <c r="K1826" s="18">
        <v>69.767080555800007</v>
      </c>
      <c r="L1826" t="s">
        <v>64</v>
      </c>
      <c r="M1826" t="s">
        <v>130</v>
      </c>
      <c r="N1826" t="s">
        <v>132</v>
      </c>
      <c r="O1826" s="18">
        <v>69.685614131500003</v>
      </c>
      <c r="P1826" t="s">
        <v>133</v>
      </c>
      <c r="Q1826" t="s">
        <v>134</v>
      </c>
      <c r="R1826" t="s">
        <v>135</v>
      </c>
      <c r="S1826" s="18">
        <v>70.544901369499996</v>
      </c>
      <c r="T1826" t="s">
        <v>136</v>
      </c>
      <c r="U1826" t="s">
        <v>130</v>
      </c>
      <c r="V1826" t="s">
        <v>137</v>
      </c>
      <c r="W1826" s="18">
        <v>0.57177580019999996</v>
      </c>
      <c r="X1826" t="s">
        <v>64</v>
      </c>
      <c r="Y1826" t="s">
        <v>114</v>
      </c>
      <c r="Z1826" t="s">
        <v>1693</v>
      </c>
      <c r="AA1826" s="18">
        <v>0.77418786269999995</v>
      </c>
      <c r="AB1826" t="s">
        <v>1694</v>
      </c>
      <c r="AC1826" t="s">
        <v>1690</v>
      </c>
      <c r="AD1826" t="s">
        <v>1695</v>
      </c>
      <c r="AE1826" s="18">
        <v>0.6083793596</v>
      </c>
      <c r="AF1826" t="s">
        <v>8136</v>
      </c>
      <c r="AG1826" t="s">
        <v>1690</v>
      </c>
      <c r="AH1826" t="s">
        <v>8137</v>
      </c>
      <c r="AI1826" s="18">
        <v>0.1799223006</v>
      </c>
      <c r="AJ1826" t="s">
        <v>9663</v>
      </c>
      <c r="AK1826" t="s">
        <v>1690</v>
      </c>
      <c r="AL1826" t="s">
        <v>9664</v>
      </c>
      <c r="AM1826" t="s">
        <v>9663</v>
      </c>
      <c r="AN1826" t="s">
        <v>1690</v>
      </c>
      <c r="AO1826" t="s">
        <v>9664</v>
      </c>
      <c r="AP1826" s="18">
        <v>0.1799223006</v>
      </c>
      <c r="AQ1826" t="s">
        <v>123</v>
      </c>
      <c r="AR1826" t="b">
        <f>ISNUMBER(SEARCH('Consulta Por Puntos Baloto'!$E$5,B1826,1))</f>
        <v>0</v>
      </c>
      <c r="AS1826">
        <f t="shared" si="56"/>
        <v>35</v>
      </c>
      <c r="AT1826" t="str">
        <f t="shared" si="57"/>
        <v>Punto red</v>
      </c>
    </row>
    <row r="1827" spans="1:46">
      <c r="A1827" t="s">
        <v>10087</v>
      </c>
      <c r="B1827" t="s">
        <v>10088</v>
      </c>
      <c r="C1827" s="18">
        <v>0.73839108549999999</v>
      </c>
      <c r="D1827" t="s">
        <v>202</v>
      </c>
      <c r="E1827" t="s">
        <v>128</v>
      </c>
      <c r="F1827" t="s">
        <v>203</v>
      </c>
      <c r="G1827" s="18">
        <v>0.89769995800000002</v>
      </c>
      <c r="H1827" t="s">
        <v>675</v>
      </c>
      <c r="I1827" t="s">
        <v>130</v>
      </c>
      <c r="J1827" t="s">
        <v>788</v>
      </c>
      <c r="K1827" s="18">
        <v>1.3485867331000001</v>
      </c>
      <c r="L1827" t="s">
        <v>64</v>
      </c>
      <c r="M1827" t="s">
        <v>130</v>
      </c>
      <c r="N1827" t="s">
        <v>789</v>
      </c>
      <c r="O1827" s="18">
        <v>0.88275325920000003</v>
      </c>
      <c r="P1827" t="s">
        <v>207</v>
      </c>
      <c r="Q1827" t="s">
        <v>134</v>
      </c>
      <c r="R1827" t="s">
        <v>208</v>
      </c>
      <c r="S1827" s="18">
        <v>0.96454471210000003</v>
      </c>
      <c r="T1827" t="s">
        <v>675</v>
      </c>
      <c r="U1827" t="s">
        <v>130</v>
      </c>
      <c r="V1827" t="s">
        <v>676</v>
      </c>
      <c r="W1827" s="18">
        <v>0.92435475119999999</v>
      </c>
      <c r="X1827" t="s">
        <v>64</v>
      </c>
      <c r="Y1827" t="s">
        <v>130</v>
      </c>
      <c r="Z1827" t="s">
        <v>790</v>
      </c>
      <c r="AA1827" s="18">
        <v>0.96454471210000003</v>
      </c>
      <c r="AB1827" t="s">
        <v>791</v>
      </c>
      <c r="AC1827" t="s">
        <v>128</v>
      </c>
      <c r="AD1827" t="s">
        <v>792</v>
      </c>
      <c r="AE1827" s="18">
        <v>0.47342670069999998</v>
      </c>
      <c r="AF1827" t="s">
        <v>6234</v>
      </c>
      <c r="AG1827" t="s">
        <v>143</v>
      </c>
      <c r="AH1827" t="s">
        <v>6235</v>
      </c>
      <c r="AI1827" s="18">
        <v>0.4391944632</v>
      </c>
      <c r="AJ1827" t="s">
        <v>1073</v>
      </c>
      <c r="AK1827" t="s">
        <v>134</v>
      </c>
      <c r="AL1827" t="s">
        <v>1074</v>
      </c>
      <c r="AM1827" t="s">
        <v>1073</v>
      </c>
      <c r="AN1827" t="s">
        <v>134</v>
      </c>
      <c r="AO1827" t="s">
        <v>1074</v>
      </c>
      <c r="AP1827" s="18">
        <v>0.4391944632</v>
      </c>
      <c r="AQ1827" t="s">
        <v>123</v>
      </c>
      <c r="AR1827" t="b">
        <f>ISNUMBER(SEARCH('Consulta Por Puntos Baloto'!$E$5,B1827,1))</f>
        <v>0</v>
      </c>
      <c r="AS1827">
        <f t="shared" si="56"/>
        <v>35</v>
      </c>
      <c r="AT1827" t="str">
        <f t="shared" si="57"/>
        <v>Punto red</v>
      </c>
    </row>
    <row r="1828" spans="1:46">
      <c r="A1828" t="s">
        <v>10089</v>
      </c>
      <c r="B1828" t="s">
        <v>10090</v>
      </c>
      <c r="C1828" s="18">
        <v>0.24134261609999999</v>
      </c>
      <c r="D1828" t="s">
        <v>563</v>
      </c>
      <c r="E1828" t="s">
        <v>128</v>
      </c>
      <c r="F1828" t="s">
        <v>564</v>
      </c>
      <c r="G1828" s="18">
        <v>0.55769705609999998</v>
      </c>
      <c r="H1828" t="s">
        <v>64</v>
      </c>
      <c r="I1828" t="s">
        <v>130</v>
      </c>
      <c r="J1828" t="s">
        <v>885</v>
      </c>
      <c r="K1828" s="18">
        <v>0.73686316630000004</v>
      </c>
      <c r="L1828" t="s">
        <v>64</v>
      </c>
      <c r="M1828" t="s">
        <v>130</v>
      </c>
      <c r="N1828" t="s">
        <v>132</v>
      </c>
      <c r="O1828" s="18">
        <v>1.6883680666000001</v>
      </c>
      <c r="P1828" t="s">
        <v>453</v>
      </c>
      <c r="Q1828" t="s">
        <v>134</v>
      </c>
      <c r="R1828" t="s">
        <v>454</v>
      </c>
      <c r="S1828" s="18">
        <v>1.8598242383000001</v>
      </c>
      <c r="T1828" t="s">
        <v>136</v>
      </c>
      <c r="U1828" t="s">
        <v>130</v>
      </c>
      <c r="V1828" t="s">
        <v>137</v>
      </c>
      <c r="W1828" s="18">
        <v>0.90183032500000004</v>
      </c>
      <c r="X1828" t="s">
        <v>64</v>
      </c>
      <c r="Y1828" t="s">
        <v>130</v>
      </c>
      <c r="Z1828" t="s">
        <v>569</v>
      </c>
      <c r="AA1828" s="18">
        <v>1.0865422339999999</v>
      </c>
      <c r="AB1828" s="19" t="s">
        <v>455</v>
      </c>
      <c r="AC1828" t="s">
        <v>128</v>
      </c>
      <c r="AD1828" t="s">
        <v>456</v>
      </c>
      <c r="AE1828" s="18">
        <v>0.29161362359999998</v>
      </c>
      <c r="AF1828" t="s">
        <v>10091</v>
      </c>
      <c r="AG1828" t="s">
        <v>143</v>
      </c>
      <c r="AH1828" t="s">
        <v>10092</v>
      </c>
      <c r="AI1828" s="18">
        <v>0.21043458409999999</v>
      </c>
      <c r="AJ1828" t="s">
        <v>10093</v>
      </c>
      <c r="AK1828" t="s">
        <v>134</v>
      </c>
      <c r="AL1828" t="s">
        <v>10094</v>
      </c>
      <c r="AM1828" t="s">
        <v>10093</v>
      </c>
      <c r="AN1828" t="s">
        <v>134</v>
      </c>
      <c r="AO1828" t="s">
        <v>10094</v>
      </c>
      <c r="AP1828" s="18">
        <v>0.21043458409999999</v>
      </c>
      <c r="AQ1828" t="s">
        <v>123</v>
      </c>
      <c r="AR1828" t="b">
        <f>ISNUMBER(SEARCH('Consulta Por Puntos Baloto'!$E$5,B1828,1))</f>
        <v>0</v>
      </c>
      <c r="AS1828">
        <f t="shared" si="56"/>
        <v>35</v>
      </c>
      <c r="AT1828" t="str">
        <f t="shared" si="57"/>
        <v>Punto red</v>
      </c>
    </row>
    <row r="1829" spans="1:46">
      <c r="A1829" t="s">
        <v>10095</v>
      </c>
      <c r="B1829" t="s">
        <v>10096</v>
      </c>
      <c r="C1829" s="18">
        <v>58.372503725100003</v>
      </c>
      <c r="D1829" t="s">
        <v>4556</v>
      </c>
      <c r="E1829" t="s">
        <v>4557</v>
      </c>
      <c r="F1829" t="s">
        <v>4558</v>
      </c>
      <c r="G1829" s="18">
        <v>1.4461400079</v>
      </c>
      <c r="H1829" t="s">
        <v>7611</v>
      </c>
      <c r="I1829" t="s">
        <v>4560</v>
      </c>
      <c r="J1829" t="s">
        <v>7612</v>
      </c>
      <c r="K1829" s="18">
        <v>1.5299565451999999</v>
      </c>
      <c r="L1829" t="s">
        <v>64</v>
      </c>
      <c r="M1829" t="s">
        <v>4560</v>
      </c>
      <c r="N1829" t="s">
        <v>4562</v>
      </c>
      <c r="O1829" s="18">
        <v>0.55843483620000001</v>
      </c>
      <c r="P1829" t="s">
        <v>5857</v>
      </c>
      <c r="Q1829" t="s">
        <v>388</v>
      </c>
      <c r="R1829" t="s">
        <v>5858</v>
      </c>
      <c r="S1829" s="18">
        <v>252.61420449440001</v>
      </c>
      <c r="T1829" t="s">
        <v>253</v>
      </c>
      <c r="U1829" t="s">
        <v>65</v>
      </c>
      <c r="V1829" t="s">
        <v>254</v>
      </c>
      <c r="W1829" s="18">
        <v>57.964293396499997</v>
      </c>
      <c r="X1829" t="s">
        <v>64</v>
      </c>
      <c r="Y1829" t="s">
        <v>4563</v>
      </c>
      <c r="Z1829" t="s">
        <v>4564</v>
      </c>
      <c r="AA1829" s="18">
        <v>0.6981907503</v>
      </c>
      <c r="AB1829" t="s">
        <v>5859</v>
      </c>
      <c r="AC1829" t="s">
        <v>388</v>
      </c>
      <c r="AD1829" t="s">
        <v>5860</v>
      </c>
      <c r="AE1829" s="18">
        <v>1.3000000000000001E-9</v>
      </c>
      <c r="AF1829" t="s">
        <v>10097</v>
      </c>
      <c r="AG1829" t="s">
        <v>388</v>
      </c>
      <c r="AH1829" t="s">
        <v>10098</v>
      </c>
      <c r="AI1829" s="18">
        <v>0.19527772339999999</v>
      </c>
      <c r="AJ1829" t="s">
        <v>10099</v>
      </c>
      <c r="AK1829" t="s">
        <v>388</v>
      </c>
      <c r="AL1829" t="s">
        <v>10100</v>
      </c>
      <c r="AM1829" t="s">
        <v>10097</v>
      </c>
      <c r="AN1829" t="s">
        <v>388</v>
      </c>
      <c r="AO1829" t="s">
        <v>10098</v>
      </c>
      <c r="AP1829" s="18">
        <v>1.3000000000000001E-9</v>
      </c>
      <c r="AQ1829" t="s">
        <v>123</v>
      </c>
      <c r="AR1829" t="b">
        <f>ISNUMBER(SEARCH('Consulta Por Puntos Baloto'!$E$5,B1829,1))</f>
        <v>0</v>
      </c>
      <c r="AS1829">
        <f t="shared" si="56"/>
        <v>31</v>
      </c>
      <c r="AT1829" t="str">
        <f t="shared" si="57"/>
        <v>Punto pago</v>
      </c>
    </row>
    <row r="1830" spans="1:46">
      <c r="A1830" t="s">
        <v>10101</v>
      </c>
      <c r="B1830" t="s">
        <v>10102</v>
      </c>
      <c r="C1830" s="18">
        <v>54.977444986199998</v>
      </c>
      <c r="D1830" t="s">
        <v>5039</v>
      </c>
      <c r="E1830" t="s">
        <v>5040</v>
      </c>
      <c r="F1830" t="s">
        <v>5041</v>
      </c>
      <c r="G1830" s="18">
        <v>77.607887251500003</v>
      </c>
      <c r="H1830" t="s">
        <v>251</v>
      </c>
      <c r="I1830" t="s">
        <v>107</v>
      </c>
      <c r="J1830" t="s">
        <v>252</v>
      </c>
      <c r="K1830" s="18">
        <v>80.545675279999998</v>
      </c>
      <c r="L1830" t="s">
        <v>64</v>
      </c>
      <c r="M1830" t="s">
        <v>107</v>
      </c>
      <c r="N1830" t="s">
        <v>108</v>
      </c>
      <c r="O1830" s="18">
        <v>79.635816708199997</v>
      </c>
      <c r="P1830" t="s">
        <v>109</v>
      </c>
      <c r="Q1830" t="s">
        <v>103</v>
      </c>
      <c r="R1830" t="s">
        <v>110</v>
      </c>
      <c r="S1830" s="18">
        <v>139.3076036887</v>
      </c>
      <c r="T1830" t="s">
        <v>111</v>
      </c>
      <c r="U1830" t="s">
        <v>112</v>
      </c>
      <c r="V1830" t="s">
        <v>113</v>
      </c>
      <c r="W1830" s="18">
        <v>104.7319095974</v>
      </c>
      <c r="X1830" t="s">
        <v>64</v>
      </c>
      <c r="Y1830" t="s">
        <v>154</v>
      </c>
      <c r="Z1830" t="s">
        <v>159</v>
      </c>
      <c r="AA1830" s="18">
        <v>79.702499369700007</v>
      </c>
      <c r="AB1830" s="19" t="s">
        <v>255</v>
      </c>
      <c r="AC1830" t="s">
        <v>103</v>
      </c>
      <c r="AD1830" t="s">
        <v>256</v>
      </c>
      <c r="AE1830" s="18">
        <v>1.8972001700000001E-2</v>
      </c>
      <c r="AF1830" t="s">
        <v>10103</v>
      </c>
      <c r="AG1830" t="s">
        <v>10104</v>
      </c>
      <c r="AH1830" t="s">
        <v>10105</v>
      </c>
      <c r="AI1830" s="18">
        <v>0.12421882989999999</v>
      </c>
      <c r="AJ1830" t="s">
        <v>10106</v>
      </c>
      <c r="AK1830" t="s">
        <v>10104</v>
      </c>
      <c r="AL1830" t="s">
        <v>10107</v>
      </c>
      <c r="AM1830" t="s">
        <v>10103</v>
      </c>
      <c r="AN1830" t="s">
        <v>10104</v>
      </c>
      <c r="AO1830" t="s">
        <v>10105</v>
      </c>
      <c r="AP1830" s="18">
        <v>1.8972001700000001E-2</v>
      </c>
      <c r="AQ1830" t="s">
        <v>123</v>
      </c>
      <c r="AR1830" t="b">
        <f>ISNUMBER(SEARCH('Consulta Por Puntos Baloto'!$E$5,B1830,1))</f>
        <v>0</v>
      </c>
      <c r="AS1830">
        <f t="shared" si="56"/>
        <v>31</v>
      </c>
      <c r="AT1830" t="str">
        <f t="shared" si="57"/>
        <v>Punto pago</v>
      </c>
    </row>
    <row r="1831" spans="1:46">
      <c r="A1831" t="s">
        <v>10108</v>
      </c>
      <c r="B1831" t="s">
        <v>10109</v>
      </c>
      <c r="C1831" s="18">
        <v>1.1746506135999999</v>
      </c>
      <c r="D1831" t="s">
        <v>2585</v>
      </c>
      <c r="E1831" t="s">
        <v>128</v>
      </c>
      <c r="F1831" t="s">
        <v>2586</v>
      </c>
      <c r="G1831" s="18">
        <v>0.85822196309999998</v>
      </c>
      <c r="H1831" t="s">
        <v>64</v>
      </c>
      <c r="I1831" t="s">
        <v>130</v>
      </c>
      <c r="J1831" t="s">
        <v>6597</v>
      </c>
      <c r="K1831" s="18">
        <v>1.2249274261</v>
      </c>
      <c r="L1831" t="s">
        <v>64</v>
      </c>
      <c r="M1831" t="s">
        <v>130</v>
      </c>
      <c r="N1831" t="s">
        <v>2624</v>
      </c>
      <c r="O1831" s="18">
        <v>1.0007310596000001</v>
      </c>
      <c r="P1831" t="s">
        <v>2625</v>
      </c>
      <c r="Q1831" t="s">
        <v>134</v>
      </c>
      <c r="R1831" t="s">
        <v>2626</v>
      </c>
      <c r="S1831" s="18">
        <v>1.8435547855000001</v>
      </c>
      <c r="T1831" t="s">
        <v>311</v>
      </c>
      <c r="U1831" t="s">
        <v>130</v>
      </c>
      <c r="V1831" t="s">
        <v>312</v>
      </c>
      <c r="W1831" s="18">
        <v>1.8435547855000001</v>
      </c>
      <c r="X1831" t="s">
        <v>64</v>
      </c>
      <c r="Y1831" t="s">
        <v>130</v>
      </c>
      <c r="Z1831" t="s">
        <v>2659</v>
      </c>
      <c r="AA1831" s="18">
        <v>0.47817062849999997</v>
      </c>
      <c r="AB1831" t="s">
        <v>2628</v>
      </c>
      <c r="AC1831" t="s">
        <v>128</v>
      </c>
      <c r="AD1831" t="s">
        <v>2629</v>
      </c>
      <c r="AE1831" s="18">
        <v>0.1010559368</v>
      </c>
      <c r="AF1831" t="s">
        <v>10110</v>
      </c>
      <c r="AG1831" t="s">
        <v>143</v>
      </c>
      <c r="AH1831" t="s">
        <v>10111</v>
      </c>
      <c r="AI1831" s="18">
        <v>0.24348095689999999</v>
      </c>
      <c r="AJ1831" t="s">
        <v>8363</v>
      </c>
      <c r="AK1831" t="s">
        <v>134</v>
      </c>
      <c r="AL1831" t="s">
        <v>8364</v>
      </c>
      <c r="AM1831" t="s">
        <v>10110</v>
      </c>
      <c r="AN1831" t="s">
        <v>143</v>
      </c>
      <c r="AO1831" t="s">
        <v>10111</v>
      </c>
      <c r="AP1831" s="18">
        <v>0.1010559368</v>
      </c>
      <c r="AQ1831" t="s">
        <v>123</v>
      </c>
      <c r="AR1831" t="b">
        <f>ISNUMBER(SEARCH('Consulta Por Puntos Baloto'!$E$5,B1831,1))</f>
        <v>0</v>
      </c>
      <c r="AS1831">
        <f t="shared" si="56"/>
        <v>31</v>
      </c>
      <c r="AT1831" t="str">
        <f t="shared" si="57"/>
        <v>Punto pago</v>
      </c>
    </row>
    <row r="1832" spans="1:46">
      <c r="A1832" t="s">
        <v>10112</v>
      </c>
      <c r="B1832" t="s">
        <v>10113</v>
      </c>
      <c r="C1832" s="18">
        <v>2.1292785650999999</v>
      </c>
      <c r="D1832" t="s">
        <v>169</v>
      </c>
      <c r="E1832" t="s">
        <v>128</v>
      </c>
      <c r="F1832" t="s">
        <v>170</v>
      </c>
      <c r="G1832" s="18">
        <v>1.3485360856999999</v>
      </c>
      <c r="H1832" t="s">
        <v>64</v>
      </c>
      <c r="I1832" t="s">
        <v>130</v>
      </c>
      <c r="J1832" t="s">
        <v>619</v>
      </c>
      <c r="K1832" s="18">
        <v>2.0376157256999998</v>
      </c>
      <c r="L1832" t="s">
        <v>64</v>
      </c>
      <c r="M1832" t="s">
        <v>130</v>
      </c>
      <c r="N1832" t="s">
        <v>172</v>
      </c>
      <c r="O1832" s="18">
        <v>1.8343132319</v>
      </c>
      <c r="P1832" t="s">
        <v>173</v>
      </c>
      <c r="Q1832" t="s">
        <v>134</v>
      </c>
      <c r="R1832" t="s">
        <v>174</v>
      </c>
      <c r="S1832" s="18">
        <v>1.9550799988000001</v>
      </c>
      <c r="T1832" t="s">
        <v>64</v>
      </c>
      <c r="U1832" t="s">
        <v>130</v>
      </c>
      <c r="V1832" t="s">
        <v>171</v>
      </c>
      <c r="W1832" s="18">
        <v>1.7167492420999999</v>
      </c>
      <c r="X1832" t="s">
        <v>620</v>
      </c>
      <c r="Y1832" t="s">
        <v>130</v>
      </c>
      <c r="Z1832" t="s">
        <v>621</v>
      </c>
      <c r="AA1832" s="18">
        <v>2.0032139817000001</v>
      </c>
      <c r="AB1832" t="s">
        <v>176</v>
      </c>
      <c r="AC1832" t="s">
        <v>128</v>
      </c>
      <c r="AD1832" t="s">
        <v>177</v>
      </c>
      <c r="AE1832" s="18">
        <v>0.2058087934</v>
      </c>
      <c r="AF1832" t="s">
        <v>10114</v>
      </c>
      <c r="AG1832" t="s">
        <v>143</v>
      </c>
      <c r="AH1832" t="s">
        <v>10115</v>
      </c>
      <c r="AI1832" s="18">
        <v>0.16145412379999999</v>
      </c>
      <c r="AJ1832" t="s">
        <v>10116</v>
      </c>
      <c r="AK1832" t="s">
        <v>134</v>
      </c>
      <c r="AL1832" t="s">
        <v>10117</v>
      </c>
      <c r="AM1832" t="s">
        <v>10116</v>
      </c>
      <c r="AN1832" t="s">
        <v>134</v>
      </c>
      <c r="AO1832" t="s">
        <v>10117</v>
      </c>
      <c r="AP1832" s="18">
        <v>0.16145412379999999</v>
      </c>
      <c r="AQ1832" t="s">
        <v>123</v>
      </c>
      <c r="AR1832" t="b">
        <f>ISNUMBER(SEARCH('Consulta Por Puntos Baloto'!$E$5,B1832,1))</f>
        <v>0</v>
      </c>
      <c r="AS1832">
        <f t="shared" si="56"/>
        <v>35</v>
      </c>
      <c r="AT1832" t="str">
        <f t="shared" si="57"/>
        <v>Punto red</v>
      </c>
    </row>
    <row r="1833" spans="1:46">
      <c r="A1833" t="s">
        <v>10118</v>
      </c>
      <c r="B1833" t="s">
        <v>10119</v>
      </c>
      <c r="C1833" s="18">
        <v>17.0160704406</v>
      </c>
      <c r="D1833" t="s">
        <v>4512</v>
      </c>
      <c r="E1833" t="s">
        <v>297</v>
      </c>
      <c r="F1833" t="s">
        <v>4513</v>
      </c>
      <c r="G1833" s="18">
        <v>0.58504003969999996</v>
      </c>
      <c r="H1833" t="s">
        <v>64</v>
      </c>
      <c r="I1833" t="s">
        <v>4514</v>
      </c>
      <c r="J1833" t="s">
        <v>4515</v>
      </c>
      <c r="K1833" s="18">
        <v>0.58504003969999996</v>
      </c>
      <c r="L1833" t="s">
        <v>64</v>
      </c>
      <c r="M1833" t="s">
        <v>4514</v>
      </c>
      <c r="N1833" t="s">
        <v>4515</v>
      </c>
      <c r="O1833" s="18">
        <v>1.0123564696</v>
      </c>
      <c r="P1833" t="s">
        <v>4516</v>
      </c>
      <c r="Q1833" t="s">
        <v>4517</v>
      </c>
      <c r="R1833" t="s">
        <v>4518</v>
      </c>
      <c r="S1833" s="18">
        <v>156.95444313740001</v>
      </c>
      <c r="T1833" t="s">
        <v>85</v>
      </c>
      <c r="U1833" t="s">
        <v>86</v>
      </c>
      <c r="V1833" t="s">
        <v>87</v>
      </c>
      <c r="W1833" s="18">
        <v>72.177699267400001</v>
      </c>
      <c r="X1833" t="s">
        <v>64</v>
      </c>
      <c r="Y1833" t="s">
        <v>4519</v>
      </c>
      <c r="Z1833" t="s">
        <v>4520</v>
      </c>
      <c r="AA1833" s="18">
        <v>52.855405018900001</v>
      </c>
      <c r="AB1833" t="s">
        <v>300</v>
      </c>
      <c r="AC1833" t="s">
        <v>301</v>
      </c>
      <c r="AD1833" t="s">
        <v>302</v>
      </c>
      <c r="AE1833" s="18">
        <v>0.51816315869999996</v>
      </c>
      <c r="AF1833" t="s">
        <v>4521</v>
      </c>
      <c r="AG1833" t="s">
        <v>4517</v>
      </c>
      <c r="AH1833" t="s">
        <v>4522</v>
      </c>
      <c r="AI1833" s="18">
        <v>0.1620452671</v>
      </c>
      <c r="AJ1833" t="s">
        <v>10120</v>
      </c>
      <c r="AK1833" t="s">
        <v>4517</v>
      </c>
      <c r="AL1833" t="s">
        <v>10121</v>
      </c>
      <c r="AM1833" t="s">
        <v>10120</v>
      </c>
      <c r="AN1833" t="s">
        <v>4517</v>
      </c>
      <c r="AO1833" t="s">
        <v>10121</v>
      </c>
      <c r="AP1833" s="18">
        <v>0.1620452671</v>
      </c>
      <c r="AQ1833" t="s">
        <v>123</v>
      </c>
      <c r="AR1833" t="b">
        <f>ISNUMBER(SEARCH('Consulta Por Puntos Baloto'!$E$5,B1833,1))</f>
        <v>0</v>
      </c>
      <c r="AS1833">
        <f t="shared" si="56"/>
        <v>35</v>
      </c>
      <c r="AT1833" t="str">
        <f t="shared" si="57"/>
        <v>Punto red</v>
      </c>
    </row>
    <row r="1834" spans="1:46">
      <c r="A1834" t="s">
        <v>10122</v>
      </c>
      <c r="B1834" t="s">
        <v>10123</v>
      </c>
      <c r="C1834" s="18">
        <v>6.3087151127999999</v>
      </c>
      <c r="D1834" t="s">
        <v>5102</v>
      </c>
      <c r="E1834" t="s">
        <v>220</v>
      </c>
      <c r="F1834" t="s">
        <v>5103</v>
      </c>
      <c r="G1834" s="18">
        <v>3.0789578831000002</v>
      </c>
      <c r="H1834" t="s">
        <v>64</v>
      </c>
      <c r="I1834" t="s">
        <v>223</v>
      </c>
      <c r="J1834" t="s">
        <v>5167</v>
      </c>
      <c r="K1834" s="18">
        <v>6.2132413711999996</v>
      </c>
      <c r="L1834" t="s">
        <v>64</v>
      </c>
      <c r="M1834" t="s">
        <v>223</v>
      </c>
      <c r="N1834" t="s">
        <v>5004</v>
      </c>
      <c r="O1834" s="18">
        <v>6.6349097501000003</v>
      </c>
      <c r="P1834" t="s">
        <v>5106</v>
      </c>
      <c r="Q1834" t="s">
        <v>220</v>
      </c>
      <c r="R1834" t="s">
        <v>5107</v>
      </c>
      <c r="S1834" s="18">
        <v>12.2801534734</v>
      </c>
      <c r="T1834" t="s">
        <v>227</v>
      </c>
      <c r="U1834" t="s">
        <v>228</v>
      </c>
      <c r="V1834" t="s">
        <v>229</v>
      </c>
      <c r="W1834" s="18">
        <v>8.7032127148999994</v>
      </c>
      <c r="X1834" t="s">
        <v>222</v>
      </c>
      <c r="Y1834" t="s">
        <v>223</v>
      </c>
      <c r="Z1834" t="s">
        <v>224</v>
      </c>
      <c r="AA1834" s="18">
        <v>5.1564023000999999</v>
      </c>
      <c r="AB1834" t="s">
        <v>5188</v>
      </c>
      <c r="AC1834" t="s">
        <v>220</v>
      </c>
      <c r="AD1834" t="s">
        <v>5189</v>
      </c>
      <c r="AE1834" s="18">
        <v>9.6995539300000003E-2</v>
      </c>
      <c r="AF1834" t="s">
        <v>10124</v>
      </c>
      <c r="AG1834" t="s">
        <v>220</v>
      </c>
      <c r="AH1834" t="s">
        <v>10125</v>
      </c>
      <c r="AI1834" s="18">
        <v>2.8802709537000002</v>
      </c>
      <c r="AJ1834" t="s">
        <v>10126</v>
      </c>
      <c r="AK1834" t="s">
        <v>220</v>
      </c>
      <c r="AL1834" t="s">
        <v>10127</v>
      </c>
      <c r="AM1834" t="s">
        <v>10124</v>
      </c>
      <c r="AN1834" t="s">
        <v>220</v>
      </c>
      <c r="AO1834" t="s">
        <v>10125</v>
      </c>
      <c r="AP1834" s="18">
        <v>9.6995539300000003E-2</v>
      </c>
      <c r="AQ1834" t="s">
        <v>123</v>
      </c>
      <c r="AR1834" t="b">
        <f>ISNUMBER(SEARCH('Consulta Por Puntos Baloto'!$E$5,B1834,1))</f>
        <v>0</v>
      </c>
      <c r="AS1834">
        <f t="shared" si="56"/>
        <v>31</v>
      </c>
      <c r="AT1834" t="str">
        <f t="shared" si="57"/>
        <v>Punto pago</v>
      </c>
    </row>
    <row r="1835" spans="1:46">
      <c r="A1835" t="s">
        <v>10128</v>
      </c>
      <c r="B1835" t="s">
        <v>10129</v>
      </c>
      <c r="C1835" s="18">
        <v>10.3118819099</v>
      </c>
      <c r="D1835" t="s">
        <v>4144</v>
      </c>
      <c r="E1835" t="s">
        <v>4035</v>
      </c>
      <c r="F1835" t="s">
        <v>4145</v>
      </c>
      <c r="G1835" s="18">
        <v>6.6340517748999996</v>
      </c>
      <c r="H1835" t="s">
        <v>64</v>
      </c>
      <c r="I1835" t="s">
        <v>4146</v>
      </c>
      <c r="J1835" t="s">
        <v>8998</v>
      </c>
      <c r="K1835" s="18">
        <v>25.486587342</v>
      </c>
      <c r="L1835" t="s">
        <v>64</v>
      </c>
      <c r="M1835" t="s">
        <v>4029</v>
      </c>
      <c r="N1835" t="s">
        <v>4030</v>
      </c>
      <c r="O1835" s="18">
        <v>34.959211389399997</v>
      </c>
      <c r="P1835" t="s">
        <v>4031</v>
      </c>
      <c r="Q1835" t="s">
        <v>4025</v>
      </c>
      <c r="R1835" t="s">
        <v>4032</v>
      </c>
      <c r="S1835" s="18">
        <v>144.90273070020001</v>
      </c>
      <c r="T1835" t="s">
        <v>227</v>
      </c>
      <c r="U1835" t="s">
        <v>228</v>
      </c>
      <c r="V1835" t="s">
        <v>229</v>
      </c>
      <c r="W1835" s="18">
        <v>9.6635714763999996</v>
      </c>
      <c r="X1835" t="s">
        <v>4897</v>
      </c>
      <c r="Y1835" t="s">
        <v>4146</v>
      </c>
      <c r="Z1835" t="s">
        <v>4898</v>
      </c>
      <c r="AA1835" s="18">
        <v>9.2539426546999994</v>
      </c>
      <c r="AB1835" t="s">
        <v>8999</v>
      </c>
      <c r="AC1835" t="s">
        <v>4035</v>
      </c>
      <c r="AD1835" t="s">
        <v>9000</v>
      </c>
      <c r="AE1835" s="18">
        <v>9.0920590944999997</v>
      </c>
      <c r="AF1835" t="s">
        <v>9001</v>
      </c>
      <c r="AG1835" t="s">
        <v>4035</v>
      </c>
      <c r="AH1835" t="s">
        <v>9002</v>
      </c>
      <c r="AI1835" s="18">
        <v>5.8583257E-3</v>
      </c>
      <c r="AJ1835" t="s">
        <v>10130</v>
      </c>
      <c r="AK1835" t="s">
        <v>9004</v>
      </c>
      <c r="AL1835" t="s">
        <v>10131</v>
      </c>
      <c r="AM1835" t="s">
        <v>10130</v>
      </c>
      <c r="AN1835" t="s">
        <v>9004</v>
      </c>
      <c r="AO1835" t="s">
        <v>10131</v>
      </c>
      <c r="AP1835" s="18">
        <v>5.8583257E-3</v>
      </c>
      <c r="AQ1835" t="s">
        <v>123</v>
      </c>
      <c r="AR1835" t="b">
        <f>ISNUMBER(SEARCH('Consulta Por Puntos Baloto'!$E$5,B1835,1))</f>
        <v>0</v>
      </c>
      <c r="AS1835">
        <f t="shared" si="56"/>
        <v>35</v>
      </c>
      <c r="AT1835" t="str">
        <f t="shared" si="57"/>
        <v>Punto red</v>
      </c>
    </row>
    <row r="1836" spans="1:46">
      <c r="A1836" t="s">
        <v>10132</v>
      </c>
      <c r="B1836" t="s">
        <v>10133</v>
      </c>
      <c r="C1836" s="18">
        <v>75.862895868600006</v>
      </c>
      <c r="D1836" t="s">
        <v>1689</v>
      </c>
      <c r="E1836" t="s">
        <v>1690</v>
      </c>
      <c r="F1836" t="s">
        <v>1691</v>
      </c>
      <c r="G1836" s="18">
        <v>73.890105051999996</v>
      </c>
      <c r="H1836" t="s">
        <v>64</v>
      </c>
      <c r="I1836" t="s">
        <v>114</v>
      </c>
      <c r="J1836" t="s">
        <v>3347</v>
      </c>
      <c r="K1836" s="18">
        <v>136.00711503490001</v>
      </c>
      <c r="L1836" t="s">
        <v>64</v>
      </c>
      <c r="M1836" t="s">
        <v>130</v>
      </c>
      <c r="N1836" t="s">
        <v>132</v>
      </c>
      <c r="O1836" s="18">
        <v>135.5681239084</v>
      </c>
      <c r="P1836" t="s">
        <v>453</v>
      </c>
      <c r="Q1836" t="s">
        <v>134</v>
      </c>
      <c r="R1836" t="s">
        <v>454</v>
      </c>
      <c r="S1836" s="18">
        <v>136.1580742379</v>
      </c>
      <c r="T1836" t="s">
        <v>136</v>
      </c>
      <c r="U1836" t="s">
        <v>130</v>
      </c>
      <c r="V1836" t="s">
        <v>137</v>
      </c>
      <c r="W1836" s="18">
        <v>74.958073478900005</v>
      </c>
      <c r="X1836" t="s">
        <v>3348</v>
      </c>
      <c r="Y1836" t="s">
        <v>114</v>
      </c>
      <c r="Z1836" t="s">
        <v>3349</v>
      </c>
      <c r="AA1836" s="18">
        <v>74.954903746799999</v>
      </c>
      <c r="AB1836" s="19" t="s">
        <v>3348</v>
      </c>
      <c r="AC1836" t="s">
        <v>1690</v>
      </c>
      <c r="AD1836" s="19" t="s">
        <v>5358</v>
      </c>
      <c r="AE1836" s="18">
        <v>1.13866262E-2</v>
      </c>
      <c r="AF1836" t="s">
        <v>8325</v>
      </c>
      <c r="AG1836" t="s">
        <v>8326</v>
      </c>
      <c r="AH1836" t="s">
        <v>8327</v>
      </c>
      <c r="AI1836" s="18">
        <v>1.6570717299999999E-2</v>
      </c>
      <c r="AJ1836" t="s">
        <v>8328</v>
      </c>
      <c r="AK1836" t="s">
        <v>8329</v>
      </c>
      <c r="AL1836" t="s">
        <v>8330</v>
      </c>
      <c r="AM1836" t="s">
        <v>8325</v>
      </c>
      <c r="AN1836" t="s">
        <v>8326</v>
      </c>
      <c r="AO1836" t="s">
        <v>8327</v>
      </c>
      <c r="AP1836" s="18">
        <v>1.13866262E-2</v>
      </c>
      <c r="AQ1836" t="s">
        <v>123</v>
      </c>
      <c r="AR1836" t="b">
        <f>ISNUMBER(SEARCH('Consulta Por Puntos Baloto'!$E$5,B1836,1))</f>
        <v>0</v>
      </c>
      <c r="AS1836">
        <f t="shared" si="56"/>
        <v>31</v>
      </c>
      <c r="AT1836" t="str">
        <f t="shared" si="57"/>
        <v>Punto pago</v>
      </c>
    </row>
    <row r="1837" spans="1:46">
      <c r="A1837" t="s">
        <v>10134</v>
      </c>
      <c r="B1837" t="s">
        <v>10135</v>
      </c>
      <c r="C1837" s="18">
        <v>0.13078724729999999</v>
      </c>
      <c r="D1837" t="s">
        <v>7201</v>
      </c>
      <c r="E1837" t="s">
        <v>7202</v>
      </c>
      <c r="F1837" t="s">
        <v>7203</v>
      </c>
      <c r="G1837" s="18">
        <v>148.7096084444</v>
      </c>
      <c r="H1837" t="s">
        <v>64</v>
      </c>
      <c r="I1837" t="s">
        <v>3993</v>
      </c>
      <c r="J1837" t="s">
        <v>3995</v>
      </c>
      <c r="K1837" s="18">
        <v>148.7096084444</v>
      </c>
      <c r="L1837" t="s">
        <v>64</v>
      </c>
      <c r="M1837" t="s">
        <v>3993</v>
      </c>
      <c r="N1837" t="s">
        <v>3995</v>
      </c>
      <c r="O1837" s="18">
        <v>74.881529379699998</v>
      </c>
      <c r="P1837" t="s">
        <v>5694</v>
      </c>
      <c r="Q1837" t="s">
        <v>5695</v>
      </c>
      <c r="R1837" t="s">
        <v>5696</v>
      </c>
      <c r="S1837" s="18">
        <v>480.14226687579998</v>
      </c>
      <c r="T1837" t="s">
        <v>85</v>
      </c>
      <c r="U1837" t="s">
        <v>86</v>
      </c>
      <c r="V1837" t="s">
        <v>87</v>
      </c>
      <c r="W1837" s="18">
        <v>214.42836587599999</v>
      </c>
      <c r="X1837" t="s">
        <v>64</v>
      </c>
      <c r="Y1837" t="s">
        <v>3998</v>
      </c>
      <c r="Z1837" t="s">
        <v>3999</v>
      </c>
      <c r="AA1837" s="18">
        <v>148.80037827949999</v>
      </c>
      <c r="AB1837" t="s">
        <v>4000</v>
      </c>
      <c r="AC1837" t="s">
        <v>3991</v>
      </c>
      <c r="AD1837" t="s">
        <v>4001</v>
      </c>
      <c r="AE1837" s="18">
        <v>1.3657038000000001E-3</v>
      </c>
      <c r="AF1837" t="s">
        <v>10136</v>
      </c>
      <c r="AG1837" t="s">
        <v>7202</v>
      </c>
      <c r="AH1837" t="s">
        <v>10137</v>
      </c>
      <c r="AI1837" s="18">
        <v>9.2855900000000002E-4</v>
      </c>
      <c r="AJ1837" t="s">
        <v>10138</v>
      </c>
      <c r="AK1837" t="s">
        <v>7202</v>
      </c>
      <c r="AL1837" t="s">
        <v>10139</v>
      </c>
      <c r="AM1837" t="s">
        <v>10138</v>
      </c>
      <c r="AN1837" t="s">
        <v>7202</v>
      </c>
      <c r="AO1837" t="s">
        <v>10139</v>
      </c>
      <c r="AP1837" s="18">
        <v>9.2855900000000002E-4</v>
      </c>
      <c r="AQ1837" t="s">
        <v>123</v>
      </c>
      <c r="AR1837" t="b">
        <f>ISNUMBER(SEARCH('Consulta Por Puntos Baloto'!$E$5,B1837,1))</f>
        <v>0</v>
      </c>
      <c r="AS1837">
        <f t="shared" si="56"/>
        <v>35</v>
      </c>
      <c r="AT1837" t="str">
        <f t="shared" si="57"/>
        <v>Punto red</v>
      </c>
    </row>
    <row r="1838" spans="1:46">
      <c r="A1838" t="s">
        <v>10140</v>
      </c>
      <c r="B1838" t="s">
        <v>10141</v>
      </c>
      <c r="C1838" s="18">
        <v>2.5693734044999998</v>
      </c>
      <c r="D1838" t="s">
        <v>9667</v>
      </c>
      <c r="E1838" t="s">
        <v>4101</v>
      </c>
      <c r="F1838" t="s">
        <v>9668</v>
      </c>
      <c r="G1838" s="18">
        <v>2.4450730465000001</v>
      </c>
      <c r="H1838" t="s">
        <v>64</v>
      </c>
      <c r="I1838" t="s">
        <v>5603</v>
      </c>
      <c r="J1838" t="s">
        <v>9669</v>
      </c>
      <c r="K1838" s="18">
        <v>3.1319045753000001</v>
      </c>
      <c r="L1838" t="s">
        <v>64</v>
      </c>
      <c r="M1838" t="s">
        <v>4434</v>
      </c>
      <c r="N1838" t="s">
        <v>4435</v>
      </c>
      <c r="O1838" s="18">
        <v>2.4004459513</v>
      </c>
      <c r="P1838" t="s">
        <v>4100</v>
      </c>
      <c r="Q1838" t="s">
        <v>4101</v>
      </c>
      <c r="R1838" t="s">
        <v>4102</v>
      </c>
      <c r="S1838" s="18">
        <v>4.6777387647999999</v>
      </c>
      <c r="T1838" t="s">
        <v>227</v>
      </c>
      <c r="U1838" t="s">
        <v>228</v>
      </c>
      <c r="V1838" t="s">
        <v>229</v>
      </c>
      <c r="W1838" s="18">
        <v>5.0271178052999996</v>
      </c>
      <c r="X1838" t="s">
        <v>64</v>
      </c>
      <c r="Y1838" t="s">
        <v>5603</v>
      </c>
      <c r="Z1838" t="s">
        <v>5604</v>
      </c>
      <c r="AA1838" s="18">
        <v>3.3191215340000002</v>
      </c>
      <c r="AB1838" t="s">
        <v>4436</v>
      </c>
      <c r="AC1838" t="s">
        <v>4437</v>
      </c>
      <c r="AD1838" t="s">
        <v>4438</v>
      </c>
      <c r="AE1838" s="18">
        <v>0.81853093359999995</v>
      </c>
      <c r="AF1838" t="s">
        <v>10142</v>
      </c>
      <c r="AG1838" t="s">
        <v>220</v>
      </c>
      <c r="AH1838" t="s">
        <v>10143</v>
      </c>
      <c r="AI1838" s="18">
        <v>2.0483308074000002</v>
      </c>
      <c r="AJ1838" t="s">
        <v>9672</v>
      </c>
      <c r="AK1838" t="s">
        <v>4101</v>
      </c>
      <c r="AL1838" t="s">
        <v>9673</v>
      </c>
      <c r="AM1838" t="s">
        <v>10142</v>
      </c>
      <c r="AN1838" t="s">
        <v>220</v>
      </c>
      <c r="AO1838" t="s">
        <v>10143</v>
      </c>
      <c r="AP1838" s="18">
        <v>0.81853093359999995</v>
      </c>
      <c r="AQ1838" t="s">
        <v>123</v>
      </c>
      <c r="AR1838" t="b">
        <f>ISNUMBER(SEARCH('Consulta Por Puntos Baloto'!$E$5,B1838,1))</f>
        <v>0</v>
      </c>
      <c r="AS1838">
        <f t="shared" si="56"/>
        <v>31</v>
      </c>
      <c r="AT1838" t="str">
        <f t="shared" si="57"/>
        <v>Punto pago</v>
      </c>
    </row>
    <row r="1839" spans="1:46">
      <c r="A1839" t="s">
        <v>10144</v>
      </c>
      <c r="B1839" t="s">
        <v>10145</v>
      </c>
      <c r="C1839" s="18">
        <v>2.5517634648</v>
      </c>
      <c r="D1839" t="s">
        <v>9667</v>
      </c>
      <c r="E1839" t="s">
        <v>4101</v>
      </c>
      <c r="F1839" t="s">
        <v>9668</v>
      </c>
      <c r="G1839" s="18">
        <v>2.4271844277999999</v>
      </c>
      <c r="H1839" t="s">
        <v>64</v>
      </c>
      <c r="I1839" t="s">
        <v>5603</v>
      </c>
      <c r="J1839" t="s">
        <v>9669</v>
      </c>
      <c r="K1839" s="18">
        <v>3.113290047</v>
      </c>
      <c r="L1839" t="s">
        <v>64</v>
      </c>
      <c r="M1839" t="s">
        <v>4434</v>
      </c>
      <c r="N1839" t="s">
        <v>4435</v>
      </c>
      <c r="O1839" s="18">
        <v>2.3834243425000001</v>
      </c>
      <c r="P1839" t="s">
        <v>4100</v>
      </c>
      <c r="Q1839" t="s">
        <v>4101</v>
      </c>
      <c r="R1839" t="s">
        <v>4102</v>
      </c>
      <c r="S1839" s="18">
        <v>4.6618189695999996</v>
      </c>
      <c r="T1839" t="s">
        <v>227</v>
      </c>
      <c r="U1839" t="s">
        <v>228</v>
      </c>
      <c r="V1839" t="s">
        <v>229</v>
      </c>
      <c r="W1839" s="18">
        <v>5.0152582916000004</v>
      </c>
      <c r="X1839" t="s">
        <v>64</v>
      </c>
      <c r="Y1839" t="s">
        <v>5603</v>
      </c>
      <c r="Z1839" t="s">
        <v>5604</v>
      </c>
      <c r="AA1839" s="18">
        <v>3.2990646019000001</v>
      </c>
      <c r="AB1839" t="s">
        <v>4436</v>
      </c>
      <c r="AC1839" t="s">
        <v>4437</v>
      </c>
      <c r="AD1839" t="s">
        <v>4438</v>
      </c>
      <c r="AE1839" s="18">
        <v>0.83894474959999998</v>
      </c>
      <c r="AF1839" t="s">
        <v>10142</v>
      </c>
      <c r="AG1839" t="s">
        <v>220</v>
      </c>
      <c r="AH1839" t="s">
        <v>10143</v>
      </c>
      <c r="AI1839" s="18">
        <v>2.0305526962</v>
      </c>
      <c r="AJ1839" t="s">
        <v>9672</v>
      </c>
      <c r="AK1839" t="s">
        <v>4101</v>
      </c>
      <c r="AL1839" t="s">
        <v>9673</v>
      </c>
      <c r="AM1839" t="s">
        <v>10142</v>
      </c>
      <c r="AN1839" t="s">
        <v>220</v>
      </c>
      <c r="AO1839" t="s">
        <v>10143</v>
      </c>
      <c r="AP1839" s="18">
        <v>0.83894474959999998</v>
      </c>
      <c r="AQ1839" t="s">
        <v>123</v>
      </c>
      <c r="AR1839" t="b">
        <f>ISNUMBER(SEARCH('Consulta Por Puntos Baloto'!$E$5,B1839,1))</f>
        <v>0</v>
      </c>
      <c r="AS1839">
        <f t="shared" si="56"/>
        <v>31</v>
      </c>
      <c r="AT1839" t="str">
        <f t="shared" si="57"/>
        <v>Punto pago</v>
      </c>
    </row>
    <row r="1840" spans="1:46">
      <c r="A1840" t="s">
        <v>9986</v>
      </c>
      <c r="B1840" t="s">
        <v>9987</v>
      </c>
      <c r="C1840" s="18">
        <v>2.815511586</v>
      </c>
      <c r="D1840" t="s">
        <v>584</v>
      </c>
      <c r="E1840" t="s">
        <v>128</v>
      </c>
      <c r="F1840" t="s">
        <v>585</v>
      </c>
      <c r="G1840" s="18">
        <v>0.43160651230000002</v>
      </c>
      <c r="H1840" t="s">
        <v>64</v>
      </c>
      <c r="I1840" t="s">
        <v>130</v>
      </c>
      <c r="J1840" t="s">
        <v>629</v>
      </c>
      <c r="K1840" s="18">
        <v>0.428840371</v>
      </c>
      <c r="L1840" t="s">
        <v>64</v>
      </c>
      <c r="M1840" t="s">
        <v>130</v>
      </c>
      <c r="N1840" t="s">
        <v>629</v>
      </c>
      <c r="O1840" s="18">
        <v>4.5720887348000003</v>
      </c>
      <c r="P1840" t="s">
        <v>173</v>
      </c>
      <c r="Q1840" t="s">
        <v>134</v>
      </c>
      <c r="R1840" t="s">
        <v>174</v>
      </c>
      <c r="S1840" s="18">
        <v>2.4332865789999998</v>
      </c>
      <c r="T1840" t="s">
        <v>469</v>
      </c>
      <c r="U1840" t="s">
        <v>130</v>
      </c>
      <c r="V1840" t="s">
        <v>470</v>
      </c>
      <c r="W1840" s="18">
        <v>4.1983211239999996</v>
      </c>
      <c r="X1840" t="s">
        <v>620</v>
      </c>
      <c r="Y1840" t="s">
        <v>130</v>
      </c>
      <c r="Z1840" t="s">
        <v>621</v>
      </c>
      <c r="AA1840" s="18">
        <v>2.4332865789999998</v>
      </c>
      <c r="AB1840" t="s">
        <v>591</v>
      </c>
      <c r="AC1840" t="s">
        <v>128</v>
      </c>
      <c r="AD1840" t="s">
        <v>592</v>
      </c>
      <c r="AE1840" s="18">
        <v>0.18626342169999999</v>
      </c>
      <c r="AF1840" t="s">
        <v>9988</v>
      </c>
      <c r="AG1840" t="s">
        <v>143</v>
      </c>
      <c r="AH1840" t="s">
        <v>9989</v>
      </c>
      <c r="AI1840" s="18">
        <v>0.18626342169999999</v>
      </c>
      <c r="AJ1840" t="s">
        <v>9098</v>
      </c>
      <c r="AK1840" t="s">
        <v>134</v>
      </c>
      <c r="AL1840" t="s">
        <v>9099</v>
      </c>
      <c r="AM1840" t="s">
        <v>9098</v>
      </c>
      <c r="AN1840" t="s">
        <v>134</v>
      </c>
      <c r="AO1840" t="s">
        <v>9099</v>
      </c>
      <c r="AP1840" s="18">
        <v>0.18626342169999999</v>
      </c>
      <c r="AQ1840" t="s">
        <v>123</v>
      </c>
      <c r="AR1840" t="b">
        <f>ISNUMBER(SEARCH('Consulta Por Puntos Baloto'!$E$5,B1840,1))</f>
        <v>0</v>
      </c>
      <c r="AS1840">
        <f t="shared" si="56"/>
        <v>31</v>
      </c>
      <c r="AT1840" t="str">
        <f t="shared" si="57"/>
        <v>Punto pago</v>
      </c>
    </row>
    <row r="1841" spans="1:46">
      <c r="A1841" t="s">
        <v>10146</v>
      </c>
      <c r="B1841" t="s">
        <v>10147</v>
      </c>
      <c r="C1841" s="18">
        <v>17.083261943099998</v>
      </c>
      <c r="D1841" t="s">
        <v>4512</v>
      </c>
      <c r="E1841" t="s">
        <v>297</v>
      </c>
      <c r="F1841" t="s">
        <v>4513</v>
      </c>
      <c r="G1841" s="18">
        <v>2.1889988106999998</v>
      </c>
      <c r="H1841" t="s">
        <v>64</v>
      </c>
      <c r="I1841" t="s">
        <v>4514</v>
      </c>
      <c r="J1841" t="s">
        <v>4515</v>
      </c>
      <c r="K1841" s="18">
        <v>2.1889988106999998</v>
      </c>
      <c r="L1841" t="s">
        <v>64</v>
      </c>
      <c r="M1841" t="s">
        <v>4514</v>
      </c>
      <c r="N1841" t="s">
        <v>4515</v>
      </c>
      <c r="O1841" s="18">
        <v>0.64797684860000004</v>
      </c>
      <c r="P1841" t="s">
        <v>4516</v>
      </c>
      <c r="Q1841" t="s">
        <v>4517</v>
      </c>
      <c r="R1841" t="s">
        <v>4518</v>
      </c>
      <c r="S1841" s="18">
        <v>157.92435713629999</v>
      </c>
      <c r="T1841" t="s">
        <v>85</v>
      </c>
      <c r="U1841" t="s">
        <v>86</v>
      </c>
      <c r="V1841" t="s">
        <v>87</v>
      </c>
      <c r="W1841" s="18">
        <v>72.496536089100005</v>
      </c>
      <c r="X1841" t="s">
        <v>64</v>
      </c>
      <c r="Y1841" t="s">
        <v>4519</v>
      </c>
      <c r="Z1841" t="s">
        <v>4520</v>
      </c>
      <c r="AA1841" s="18">
        <v>51.352861730699999</v>
      </c>
      <c r="AB1841" t="s">
        <v>300</v>
      </c>
      <c r="AC1841" t="s">
        <v>301</v>
      </c>
      <c r="AD1841" t="s">
        <v>302</v>
      </c>
      <c r="AE1841" s="18">
        <v>0.52531032489999996</v>
      </c>
      <c r="AF1841" t="s">
        <v>10148</v>
      </c>
      <c r="AG1841" t="s">
        <v>4517</v>
      </c>
      <c r="AH1841" t="s">
        <v>10149</v>
      </c>
      <c r="AI1841" s="18">
        <v>2.9512933599999999E-2</v>
      </c>
      <c r="AJ1841" t="s">
        <v>10150</v>
      </c>
      <c r="AK1841" t="s">
        <v>4517</v>
      </c>
      <c r="AL1841" t="s">
        <v>10151</v>
      </c>
      <c r="AM1841" t="s">
        <v>10150</v>
      </c>
      <c r="AN1841" t="s">
        <v>4517</v>
      </c>
      <c r="AO1841" t="s">
        <v>10151</v>
      </c>
      <c r="AP1841" s="18">
        <v>2.9512933599999999E-2</v>
      </c>
      <c r="AQ1841" t="s">
        <v>123</v>
      </c>
      <c r="AR1841" t="b">
        <f>ISNUMBER(SEARCH('Consulta Por Puntos Baloto'!$E$5,B1841,1))</f>
        <v>0</v>
      </c>
      <c r="AS1841">
        <f t="shared" si="56"/>
        <v>35</v>
      </c>
      <c r="AT1841" t="str">
        <f t="shared" si="57"/>
        <v>Punto red</v>
      </c>
    </row>
    <row r="1842" spans="1:46">
      <c r="A1842" t="s">
        <v>10152</v>
      </c>
      <c r="B1842" t="s">
        <v>10153</v>
      </c>
      <c r="C1842" s="18">
        <v>14.670532639599999</v>
      </c>
      <c r="D1842" t="s">
        <v>3012</v>
      </c>
      <c r="E1842" t="s">
        <v>3013</v>
      </c>
      <c r="F1842" t="s">
        <v>3014</v>
      </c>
      <c r="G1842" s="18">
        <v>13.320381211300001</v>
      </c>
      <c r="H1842" t="s">
        <v>64</v>
      </c>
      <c r="I1842" t="s">
        <v>2638</v>
      </c>
      <c r="J1842" t="s">
        <v>2639</v>
      </c>
      <c r="K1842" s="18">
        <v>13.320381211300001</v>
      </c>
      <c r="L1842" t="s">
        <v>64</v>
      </c>
      <c r="M1842" t="s">
        <v>2638</v>
      </c>
      <c r="N1842" t="s">
        <v>2639</v>
      </c>
      <c r="O1842" s="18">
        <v>39.873613746099998</v>
      </c>
      <c r="P1842" t="s">
        <v>2625</v>
      </c>
      <c r="Q1842" t="s">
        <v>134</v>
      </c>
      <c r="R1842" t="s">
        <v>2626</v>
      </c>
      <c r="S1842" s="18">
        <v>38.388450718500003</v>
      </c>
      <c r="T1842" t="s">
        <v>311</v>
      </c>
      <c r="U1842" t="s">
        <v>130</v>
      </c>
      <c r="V1842" t="s">
        <v>312</v>
      </c>
      <c r="W1842" s="18">
        <v>23.2687484834</v>
      </c>
      <c r="X1842" t="s">
        <v>64</v>
      </c>
      <c r="Y1842" t="s">
        <v>313</v>
      </c>
      <c r="Z1842" t="s">
        <v>314</v>
      </c>
      <c r="AA1842" s="18">
        <v>30.172781970599999</v>
      </c>
      <c r="AB1842" s="19" t="s">
        <v>2641</v>
      </c>
      <c r="AC1842" t="s">
        <v>1501</v>
      </c>
      <c r="AD1842" t="s">
        <v>2642</v>
      </c>
      <c r="AE1842" s="18">
        <v>8.4873030570000001</v>
      </c>
      <c r="AF1842" t="s">
        <v>3463</v>
      </c>
      <c r="AG1842" t="s">
        <v>3464</v>
      </c>
      <c r="AH1842" t="s">
        <v>3465</v>
      </c>
      <c r="AI1842" s="18">
        <v>1.9179706899999999E-2</v>
      </c>
      <c r="AJ1842" t="s">
        <v>4183</v>
      </c>
      <c r="AK1842" t="s">
        <v>3574</v>
      </c>
      <c r="AL1842" t="s">
        <v>10154</v>
      </c>
      <c r="AM1842" t="s">
        <v>4183</v>
      </c>
      <c r="AN1842" t="s">
        <v>3574</v>
      </c>
      <c r="AO1842" t="s">
        <v>10154</v>
      </c>
      <c r="AP1842" s="18">
        <v>1.9179706899999999E-2</v>
      </c>
      <c r="AQ1842" t="s">
        <v>123</v>
      </c>
      <c r="AR1842" t="b">
        <f>ISNUMBER(SEARCH('Consulta Por Puntos Baloto'!$E$5,B1842,1))</f>
        <v>0</v>
      </c>
      <c r="AS1842">
        <f t="shared" si="56"/>
        <v>35</v>
      </c>
      <c r="AT1842" t="str">
        <f t="shared" si="57"/>
        <v>Punto red</v>
      </c>
    </row>
    <row r="1843" spans="1:46">
      <c r="A1843" t="s">
        <v>10155</v>
      </c>
      <c r="B1843" t="s">
        <v>10156</v>
      </c>
      <c r="C1843" s="18">
        <v>2.2383571712000001</v>
      </c>
      <c r="D1843" t="s">
        <v>2585</v>
      </c>
      <c r="E1843" t="s">
        <v>128</v>
      </c>
      <c r="F1843" t="s">
        <v>2586</v>
      </c>
      <c r="G1843" s="18">
        <v>0.59582650930000003</v>
      </c>
      <c r="H1843" t="s">
        <v>2622</v>
      </c>
      <c r="I1843" t="s">
        <v>130</v>
      </c>
      <c r="J1843" t="s">
        <v>2623</v>
      </c>
      <c r="K1843" s="18">
        <v>2.1294847215999999</v>
      </c>
      <c r="L1843" t="s">
        <v>64</v>
      </c>
      <c r="M1843" t="s">
        <v>130</v>
      </c>
      <c r="N1843" t="s">
        <v>2624</v>
      </c>
      <c r="O1843" s="18">
        <v>0.76733812609999996</v>
      </c>
      <c r="P1843" t="s">
        <v>2625</v>
      </c>
      <c r="Q1843" t="s">
        <v>134</v>
      </c>
      <c r="R1843" t="s">
        <v>2626</v>
      </c>
      <c r="S1843" s="18">
        <v>2.5160788788000001</v>
      </c>
      <c r="T1843" t="s">
        <v>311</v>
      </c>
      <c r="U1843" t="s">
        <v>130</v>
      </c>
      <c r="V1843" t="s">
        <v>312</v>
      </c>
      <c r="W1843" s="18">
        <v>1.7457243954999999</v>
      </c>
      <c r="X1843" t="s">
        <v>64</v>
      </c>
      <c r="Y1843" t="s">
        <v>130</v>
      </c>
      <c r="Z1843" t="s">
        <v>2627</v>
      </c>
      <c r="AA1843" s="18">
        <v>1.1062398816000001</v>
      </c>
      <c r="AB1843" t="s">
        <v>2628</v>
      </c>
      <c r="AC1843" t="s">
        <v>128</v>
      </c>
      <c r="AD1843" t="s">
        <v>2629</v>
      </c>
      <c r="AE1843" s="18">
        <v>1.8208437899999999E-2</v>
      </c>
      <c r="AF1843" t="s">
        <v>4206</v>
      </c>
      <c r="AG1843" t="s">
        <v>143</v>
      </c>
      <c r="AH1843" t="s">
        <v>4207</v>
      </c>
      <c r="AI1843" s="18">
        <v>0.42803792369999999</v>
      </c>
      <c r="AJ1843" t="s">
        <v>6150</v>
      </c>
      <c r="AK1843" t="s">
        <v>134</v>
      </c>
      <c r="AL1843" t="s">
        <v>6151</v>
      </c>
      <c r="AM1843" t="s">
        <v>4206</v>
      </c>
      <c r="AN1843" t="s">
        <v>143</v>
      </c>
      <c r="AO1843" t="s">
        <v>4207</v>
      </c>
      <c r="AP1843" s="18">
        <v>1.8208437899999999E-2</v>
      </c>
      <c r="AQ1843" t="s">
        <v>123</v>
      </c>
      <c r="AR1843" t="b">
        <f>ISNUMBER(SEARCH('Consulta Por Puntos Baloto'!$E$5,B1843,1))</f>
        <v>0</v>
      </c>
      <c r="AS1843">
        <f t="shared" si="56"/>
        <v>31</v>
      </c>
      <c r="AT1843" t="str">
        <f t="shared" si="57"/>
        <v>Punto pago</v>
      </c>
    </row>
    <row r="1844" spans="1:46">
      <c r="A1844" t="s">
        <v>10157</v>
      </c>
      <c r="B1844" t="s">
        <v>10158</v>
      </c>
      <c r="C1844" s="18">
        <v>29.403641456100001</v>
      </c>
      <c r="D1844" t="s">
        <v>4512</v>
      </c>
      <c r="E1844" t="s">
        <v>297</v>
      </c>
      <c r="F1844" t="s">
        <v>4513</v>
      </c>
      <c r="G1844" s="18">
        <v>25.8616224612</v>
      </c>
      <c r="H1844" t="s">
        <v>64</v>
      </c>
      <c r="I1844" t="s">
        <v>4514</v>
      </c>
      <c r="J1844" t="s">
        <v>4515</v>
      </c>
      <c r="K1844" s="18">
        <v>25.8616224612</v>
      </c>
      <c r="L1844" t="s">
        <v>64</v>
      </c>
      <c r="M1844" t="s">
        <v>4514</v>
      </c>
      <c r="N1844" t="s">
        <v>4515</v>
      </c>
      <c r="O1844" s="18">
        <v>27.455925515000001</v>
      </c>
      <c r="P1844" t="s">
        <v>4516</v>
      </c>
      <c r="Q1844" t="s">
        <v>4517</v>
      </c>
      <c r="R1844" t="s">
        <v>4518</v>
      </c>
      <c r="S1844" s="18">
        <v>139.53860135229999</v>
      </c>
      <c r="T1844" t="s">
        <v>85</v>
      </c>
      <c r="U1844" t="s">
        <v>86</v>
      </c>
      <c r="V1844" t="s">
        <v>87</v>
      </c>
      <c r="W1844" s="18">
        <v>75.784658302099999</v>
      </c>
      <c r="X1844" t="s">
        <v>64</v>
      </c>
      <c r="Y1844" t="s">
        <v>4519</v>
      </c>
      <c r="Z1844" t="s">
        <v>4520</v>
      </c>
      <c r="AA1844" s="18">
        <v>76.982039057600005</v>
      </c>
      <c r="AB1844" t="s">
        <v>300</v>
      </c>
      <c r="AC1844" t="s">
        <v>301</v>
      </c>
      <c r="AD1844" t="s">
        <v>302</v>
      </c>
      <c r="AE1844" s="18">
        <v>2.6966666399999999E-2</v>
      </c>
      <c r="AF1844" t="s">
        <v>10159</v>
      </c>
      <c r="AG1844" t="s">
        <v>10160</v>
      </c>
      <c r="AH1844" t="s">
        <v>10161</v>
      </c>
      <c r="AI1844" s="18">
        <v>5.1378159100000001E-2</v>
      </c>
      <c r="AJ1844" t="s">
        <v>10162</v>
      </c>
      <c r="AK1844" t="s">
        <v>10160</v>
      </c>
      <c r="AL1844" t="s">
        <v>10163</v>
      </c>
      <c r="AM1844" t="s">
        <v>10159</v>
      </c>
      <c r="AN1844" t="s">
        <v>10160</v>
      </c>
      <c r="AO1844" t="s">
        <v>10161</v>
      </c>
      <c r="AP1844" s="18">
        <v>2.6966666399999999E-2</v>
      </c>
      <c r="AQ1844" t="e">
        <v>#N/A</v>
      </c>
      <c r="AR1844" t="b">
        <f>ISNUMBER(SEARCH('Consulta Por Puntos Baloto'!$E$5,B1844,1))</f>
        <v>0</v>
      </c>
      <c r="AS1844">
        <f t="shared" si="56"/>
        <v>31</v>
      </c>
      <c r="AT1844" t="str">
        <f t="shared" si="57"/>
        <v>Punto pago</v>
      </c>
    </row>
    <row r="1845" spans="1:46">
      <c r="A1845" t="s">
        <v>10164</v>
      </c>
      <c r="B1845" t="s">
        <v>10165</v>
      </c>
      <c r="C1845" s="18">
        <v>2.0050042765999998</v>
      </c>
      <c r="D1845" t="s">
        <v>526</v>
      </c>
      <c r="E1845" t="s">
        <v>128</v>
      </c>
      <c r="F1845" t="s">
        <v>527</v>
      </c>
      <c r="G1845" s="18">
        <v>0.67152051820000003</v>
      </c>
      <c r="H1845" t="s">
        <v>64</v>
      </c>
      <c r="I1845" t="s">
        <v>130</v>
      </c>
      <c r="J1845" t="s">
        <v>9155</v>
      </c>
      <c r="K1845" s="18">
        <v>2.2002555943000002</v>
      </c>
      <c r="L1845" t="s">
        <v>64</v>
      </c>
      <c r="M1845" t="s">
        <v>130</v>
      </c>
      <c r="N1845" t="s">
        <v>529</v>
      </c>
      <c r="O1845" s="18">
        <v>1.9945001797999999</v>
      </c>
      <c r="P1845" t="s">
        <v>1300</v>
      </c>
      <c r="Q1845" t="s">
        <v>134</v>
      </c>
      <c r="R1845" t="s">
        <v>1301</v>
      </c>
      <c r="S1845" s="18">
        <v>3.3516807986999999</v>
      </c>
      <c r="T1845" t="s">
        <v>371</v>
      </c>
      <c r="U1845" t="s">
        <v>130</v>
      </c>
      <c r="V1845" t="s">
        <v>372</v>
      </c>
      <c r="W1845" s="18">
        <v>0.63669132409999996</v>
      </c>
      <c r="X1845" t="s">
        <v>64</v>
      </c>
      <c r="Y1845" t="s">
        <v>130</v>
      </c>
      <c r="Z1845" t="s">
        <v>532</v>
      </c>
      <c r="AA1845" s="18">
        <v>0.87434067189999998</v>
      </c>
      <c r="AB1845" t="s">
        <v>1333</v>
      </c>
      <c r="AC1845" t="s">
        <v>128</v>
      </c>
      <c r="AD1845" t="s">
        <v>1334</v>
      </c>
      <c r="AE1845" s="18">
        <v>0</v>
      </c>
      <c r="AF1845" t="s">
        <v>10166</v>
      </c>
      <c r="AG1845" t="s">
        <v>143</v>
      </c>
      <c r="AH1845" t="s">
        <v>10167</v>
      </c>
      <c r="AI1845" s="18">
        <v>0.25019571610000002</v>
      </c>
      <c r="AJ1845" t="s">
        <v>841</v>
      </c>
      <c r="AK1845" t="s">
        <v>134</v>
      </c>
      <c r="AL1845" t="s">
        <v>7550</v>
      </c>
      <c r="AM1845" t="s">
        <v>10166</v>
      </c>
      <c r="AN1845" t="s">
        <v>143</v>
      </c>
      <c r="AO1845" t="s">
        <v>10167</v>
      </c>
      <c r="AP1845" s="18">
        <v>0</v>
      </c>
      <c r="AQ1845" t="s">
        <v>123</v>
      </c>
      <c r="AR1845" t="b">
        <f>ISNUMBER(SEARCH('Consulta Por Puntos Baloto'!$E$5,B1845,1))</f>
        <v>0</v>
      </c>
      <c r="AS1845">
        <f t="shared" si="56"/>
        <v>31</v>
      </c>
      <c r="AT1845" t="str">
        <f t="shared" si="57"/>
        <v>Punto pago</v>
      </c>
    </row>
    <row r="1846" spans="1:46">
      <c r="A1846" t="s">
        <v>10168</v>
      </c>
      <c r="B1846" t="s">
        <v>10169</v>
      </c>
      <c r="C1846" s="18">
        <v>0.45378208549999999</v>
      </c>
      <c r="D1846" t="s">
        <v>5102</v>
      </c>
      <c r="E1846" t="s">
        <v>220</v>
      </c>
      <c r="F1846" t="s">
        <v>5103</v>
      </c>
      <c r="G1846" s="18">
        <v>0.22006897610000001</v>
      </c>
      <c r="H1846" t="s">
        <v>64</v>
      </c>
      <c r="I1846" t="s">
        <v>223</v>
      </c>
      <c r="J1846" t="s">
        <v>10170</v>
      </c>
      <c r="K1846" s="18">
        <v>0.51490711079999996</v>
      </c>
      <c r="L1846" t="s">
        <v>64</v>
      </c>
      <c r="M1846" t="s">
        <v>130</v>
      </c>
      <c r="N1846" t="s">
        <v>1085</v>
      </c>
      <c r="O1846" s="18">
        <v>0.3461590463</v>
      </c>
      <c r="P1846" t="s">
        <v>5106</v>
      </c>
      <c r="Q1846" t="s">
        <v>220</v>
      </c>
      <c r="R1846" t="s">
        <v>5107</v>
      </c>
      <c r="S1846" s="18">
        <v>3.4683706946999999</v>
      </c>
      <c r="T1846" t="s">
        <v>1086</v>
      </c>
      <c r="U1846" t="s">
        <v>130</v>
      </c>
      <c r="V1846" t="s">
        <v>1087</v>
      </c>
      <c r="W1846" s="18">
        <v>1.8889473184000001</v>
      </c>
      <c r="X1846" t="s">
        <v>64</v>
      </c>
      <c r="Y1846" t="s">
        <v>130</v>
      </c>
      <c r="Z1846" t="s">
        <v>1101</v>
      </c>
      <c r="AA1846" s="18">
        <v>0.81004869700000004</v>
      </c>
      <c r="AB1846" s="19" t="s">
        <v>1102</v>
      </c>
      <c r="AC1846" t="s">
        <v>128</v>
      </c>
      <c r="AD1846" t="s">
        <v>1103</v>
      </c>
      <c r="AE1846" s="18">
        <v>0.1450283738</v>
      </c>
      <c r="AF1846" t="s">
        <v>10171</v>
      </c>
      <c r="AG1846" t="s">
        <v>220</v>
      </c>
      <c r="AH1846" t="s">
        <v>10172</v>
      </c>
      <c r="AI1846" s="18">
        <v>0.35612834030000001</v>
      </c>
      <c r="AJ1846" t="s">
        <v>1090</v>
      </c>
      <c r="AK1846" t="s">
        <v>134</v>
      </c>
      <c r="AL1846" t="s">
        <v>1091</v>
      </c>
      <c r="AM1846" t="s">
        <v>10171</v>
      </c>
      <c r="AN1846" t="s">
        <v>220</v>
      </c>
      <c r="AO1846" t="s">
        <v>10172</v>
      </c>
      <c r="AP1846" s="18">
        <v>0.1450283738</v>
      </c>
      <c r="AQ1846" t="s">
        <v>123</v>
      </c>
      <c r="AR1846" t="b">
        <f>ISNUMBER(SEARCH('Consulta Por Puntos Baloto'!$E$5,B1846,1))</f>
        <v>0</v>
      </c>
      <c r="AS1846">
        <f t="shared" si="56"/>
        <v>31</v>
      </c>
      <c r="AT1846" t="str">
        <f t="shared" si="57"/>
        <v>Punto pago</v>
      </c>
    </row>
    <row r="1847" spans="1:46">
      <c r="A1847" t="s">
        <v>10173</v>
      </c>
      <c r="B1847" t="s">
        <v>10174</v>
      </c>
      <c r="C1847" s="18">
        <v>2.0860227099999999</v>
      </c>
      <c r="D1847" t="s">
        <v>264</v>
      </c>
      <c r="E1847" t="s">
        <v>62</v>
      </c>
      <c r="F1847" t="s">
        <v>265</v>
      </c>
      <c r="G1847" s="18">
        <v>1.9416739547999999</v>
      </c>
      <c r="H1847" t="s">
        <v>64</v>
      </c>
      <c r="I1847" t="s">
        <v>65</v>
      </c>
      <c r="J1847" t="s">
        <v>66</v>
      </c>
      <c r="K1847" s="18">
        <v>1.9431384598000001</v>
      </c>
      <c r="L1847" t="s">
        <v>64</v>
      </c>
      <c r="M1847" t="s">
        <v>65</v>
      </c>
      <c r="N1847" t="s">
        <v>66</v>
      </c>
      <c r="O1847" s="18">
        <v>11.749607147300001</v>
      </c>
      <c r="P1847" t="s">
        <v>67</v>
      </c>
      <c r="Q1847" t="s">
        <v>62</v>
      </c>
      <c r="R1847" t="s">
        <v>68</v>
      </c>
      <c r="S1847" s="18">
        <v>8.6552227814999991</v>
      </c>
      <c r="T1847" t="s">
        <v>69</v>
      </c>
      <c r="U1847" t="s">
        <v>65</v>
      </c>
      <c r="V1847" t="s">
        <v>70</v>
      </c>
      <c r="W1847" s="18">
        <v>5.1020755364000001</v>
      </c>
      <c r="X1847" t="s">
        <v>241</v>
      </c>
      <c r="Y1847" t="s">
        <v>65</v>
      </c>
      <c r="Z1847" t="s">
        <v>242</v>
      </c>
      <c r="AA1847" s="18">
        <v>2.3555688069</v>
      </c>
      <c r="AB1847" s="19" t="s">
        <v>266</v>
      </c>
      <c r="AC1847" t="s">
        <v>62</v>
      </c>
      <c r="AD1847" t="s">
        <v>267</v>
      </c>
      <c r="AE1847" s="18">
        <v>0.11520555690000001</v>
      </c>
      <c r="AF1847" t="s">
        <v>10175</v>
      </c>
      <c r="AG1847" t="s">
        <v>62</v>
      </c>
      <c r="AH1847" t="s">
        <v>10176</v>
      </c>
      <c r="AI1847" s="18">
        <v>0.2499504317</v>
      </c>
      <c r="AJ1847" t="s">
        <v>10177</v>
      </c>
      <c r="AK1847" t="s">
        <v>62</v>
      </c>
      <c r="AL1847" t="s">
        <v>10178</v>
      </c>
      <c r="AM1847" t="s">
        <v>10175</v>
      </c>
      <c r="AN1847" t="s">
        <v>62</v>
      </c>
      <c r="AO1847" t="s">
        <v>10176</v>
      </c>
      <c r="AP1847" s="18">
        <v>0.11520555690000001</v>
      </c>
      <c r="AQ1847" t="s">
        <v>123</v>
      </c>
      <c r="AR1847" t="b">
        <f>ISNUMBER(SEARCH('Consulta Por Puntos Baloto'!$E$5,B1847,1))</f>
        <v>0</v>
      </c>
      <c r="AS1847">
        <f t="shared" si="56"/>
        <v>31</v>
      </c>
      <c r="AT1847" t="str">
        <f t="shared" si="57"/>
        <v>Punto pago</v>
      </c>
    </row>
    <row r="1848" spans="1:46">
      <c r="A1848" t="s">
        <v>10179</v>
      </c>
      <c r="B1848" t="s">
        <v>10180</v>
      </c>
      <c r="C1848" s="18">
        <v>5.7862482097000001</v>
      </c>
      <c r="D1848" t="s">
        <v>508</v>
      </c>
      <c r="E1848" t="s">
        <v>509</v>
      </c>
      <c r="F1848" t="s">
        <v>510</v>
      </c>
      <c r="G1848" s="18">
        <v>1.1875712171999999</v>
      </c>
      <c r="H1848" t="s">
        <v>515</v>
      </c>
      <c r="I1848" t="s">
        <v>130</v>
      </c>
      <c r="J1848" t="s">
        <v>516</v>
      </c>
      <c r="K1848" s="18">
        <v>4.3922980652000003</v>
      </c>
      <c r="L1848" t="s">
        <v>64</v>
      </c>
      <c r="M1848" t="s">
        <v>112</v>
      </c>
      <c r="N1848" t="s">
        <v>721</v>
      </c>
      <c r="O1848" s="18">
        <v>2.1449342174999999</v>
      </c>
      <c r="P1848" t="s">
        <v>530</v>
      </c>
      <c r="Q1848" t="s">
        <v>134</v>
      </c>
      <c r="R1848" t="s">
        <v>531</v>
      </c>
      <c r="S1848" s="18">
        <v>1.1875712171999999</v>
      </c>
      <c r="T1848" t="s">
        <v>515</v>
      </c>
      <c r="U1848" t="s">
        <v>130</v>
      </c>
      <c r="V1848" t="s">
        <v>516</v>
      </c>
      <c r="W1848" s="18">
        <v>4.4468250613000002</v>
      </c>
      <c r="X1848" t="s">
        <v>64</v>
      </c>
      <c r="Y1848" t="s">
        <v>130</v>
      </c>
      <c r="Z1848" t="s">
        <v>517</v>
      </c>
      <c r="AA1848" s="18">
        <v>1.1875712171999999</v>
      </c>
      <c r="AB1848" t="s">
        <v>518</v>
      </c>
      <c r="AC1848" t="s">
        <v>128</v>
      </c>
      <c r="AD1848" t="s">
        <v>519</v>
      </c>
      <c r="AE1848" s="18">
        <v>0.17810307819999999</v>
      </c>
      <c r="AF1848" t="s">
        <v>10181</v>
      </c>
      <c r="AG1848" t="s">
        <v>143</v>
      </c>
      <c r="AH1848" t="s">
        <v>10182</v>
      </c>
      <c r="AI1848" s="18">
        <v>8.9315148400000002E-2</v>
      </c>
      <c r="AJ1848" t="s">
        <v>10183</v>
      </c>
      <c r="AK1848" t="s">
        <v>134</v>
      </c>
      <c r="AL1848" t="s">
        <v>10184</v>
      </c>
      <c r="AM1848" t="s">
        <v>10183</v>
      </c>
      <c r="AN1848" t="s">
        <v>134</v>
      </c>
      <c r="AO1848" t="s">
        <v>10184</v>
      </c>
      <c r="AP1848" s="18">
        <v>8.9315148400000002E-2</v>
      </c>
      <c r="AQ1848" t="s">
        <v>123</v>
      </c>
      <c r="AR1848" t="b">
        <f>ISNUMBER(SEARCH('Consulta Por Puntos Baloto'!$E$5,B1848,1))</f>
        <v>0</v>
      </c>
      <c r="AS1848">
        <f t="shared" si="56"/>
        <v>35</v>
      </c>
      <c r="AT1848" t="str">
        <f t="shared" si="57"/>
        <v>Punto red</v>
      </c>
    </row>
    <row r="1849" spans="1:46">
      <c r="A1849" t="s">
        <v>10185</v>
      </c>
      <c r="B1849" t="s">
        <v>10186</v>
      </c>
      <c r="C1849" s="18">
        <v>2.5893302423</v>
      </c>
      <c r="D1849" t="s">
        <v>508</v>
      </c>
      <c r="E1849" t="s">
        <v>509</v>
      </c>
      <c r="F1849" t="s">
        <v>510</v>
      </c>
      <c r="G1849" s="18">
        <v>0.75572893249999995</v>
      </c>
      <c r="H1849" t="s">
        <v>64</v>
      </c>
      <c r="I1849" t="s">
        <v>112</v>
      </c>
      <c r="J1849" t="s">
        <v>1172</v>
      </c>
      <c r="K1849" s="18">
        <v>1.4378683525</v>
      </c>
      <c r="L1849" t="s">
        <v>64</v>
      </c>
      <c r="M1849" t="s">
        <v>112</v>
      </c>
      <c r="N1849" t="s">
        <v>721</v>
      </c>
      <c r="O1849" s="18">
        <v>1.1873658477</v>
      </c>
      <c r="P1849" t="s">
        <v>513</v>
      </c>
      <c r="Q1849" t="s">
        <v>509</v>
      </c>
      <c r="R1849" t="s">
        <v>514</v>
      </c>
      <c r="S1849" s="18">
        <v>1.1833019558</v>
      </c>
      <c r="T1849" t="s">
        <v>111</v>
      </c>
      <c r="U1849" t="s">
        <v>112</v>
      </c>
      <c r="V1849" t="s">
        <v>113</v>
      </c>
      <c r="W1849" s="18">
        <v>4.3913484259000004</v>
      </c>
      <c r="X1849" t="s">
        <v>64</v>
      </c>
      <c r="Y1849" t="s">
        <v>130</v>
      </c>
      <c r="Z1849" t="s">
        <v>517</v>
      </c>
      <c r="AA1849" s="18">
        <v>1.1825495643999999</v>
      </c>
      <c r="AB1849" s="19" t="s">
        <v>1111</v>
      </c>
      <c r="AC1849" t="s">
        <v>509</v>
      </c>
      <c r="AD1849" s="19" t="s">
        <v>1112</v>
      </c>
      <c r="AE1849" s="18">
        <v>0.6825362667</v>
      </c>
      <c r="AF1849" t="s">
        <v>2610</v>
      </c>
      <c r="AG1849" t="s">
        <v>509</v>
      </c>
      <c r="AH1849" t="s">
        <v>2611</v>
      </c>
      <c r="AI1849" s="18">
        <v>0.1276760589</v>
      </c>
      <c r="AJ1849" t="s">
        <v>10187</v>
      </c>
      <c r="AK1849" t="s">
        <v>509</v>
      </c>
      <c r="AL1849" t="s">
        <v>10188</v>
      </c>
      <c r="AM1849" t="s">
        <v>10187</v>
      </c>
      <c r="AN1849" t="s">
        <v>509</v>
      </c>
      <c r="AO1849" t="s">
        <v>10188</v>
      </c>
      <c r="AP1849" s="18">
        <v>0.1276760589</v>
      </c>
      <c r="AQ1849" t="s">
        <v>123</v>
      </c>
      <c r="AR1849" t="b">
        <f>ISNUMBER(SEARCH('Consulta Por Puntos Baloto'!$E$5,B1849,1))</f>
        <v>0</v>
      </c>
      <c r="AS1849">
        <f t="shared" si="56"/>
        <v>35</v>
      </c>
      <c r="AT1849" t="str">
        <f t="shared" si="57"/>
        <v>Punto red</v>
      </c>
    </row>
    <row r="1850" spans="1:46">
      <c r="A1850" t="s">
        <v>10189</v>
      </c>
      <c r="B1850" t="s">
        <v>10190</v>
      </c>
      <c r="C1850" s="18">
        <v>0.2054911177</v>
      </c>
      <c r="D1850" t="s">
        <v>202</v>
      </c>
      <c r="E1850" t="s">
        <v>128</v>
      </c>
      <c r="F1850" t="s">
        <v>203</v>
      </c>
      <c r="G1850" s="18">
        <v>0.62198808409999995</v>
      </c>
      <c r="H1850" t="s">
        <v>2704</v>
      </c>
      <c r="I1850" t="s">
        <v>130</v>
      </c>
      <c r="J1850" t="s">
        <v>2705</v>
      </c>
      <c r="K1850" s="18">
        <v>1.0802897778</v>
      </c>
      <c r="L1850" t="s">
        <v>64</v>
      </c>
      <c r="M1850" t="s">
        <v>130</v>
      </c>
      <c r="N1850" t="s">
        <v>789</v>
      </c>
      <c r="O1850" s="18">
        <v>0.82791551480000003</v>
      </c>
      <c r="P1850" t="s">
        <v>1398</v>
      </c>
      <c r="Q1850" t="s">
        <v>134</v>
      </c>
      <c r="R1850" t="s">
        <v>1399</v>
      </c>
      <c r="S1850" s="18">
        <v>1.5313186703999999</v>
      </c>
      <c r="T1850" t="s">
        <v>675</v>
      </c>
      <c r="U1850" t="s">
        <v>130</v>
      </c>
      <c r="V1850" t="s">
        <v>676</v>
      </c>
      <c r="W1850" s="18">
        <v>1.6443447498999999</v>
      </c>
      <c r="X1850" t="s">
        <v>64</v>
      </c>
      <c r="Y1850" t="s">
        <v>130</v>
      </c>
      <c r="Z1850" t="s">
        <v>790</v>
      </c>
      <c r="AA1850" s="18">
        <v>0.60443090470000005</v>
      </c>
      <c r="AB1850" t="s">
        <v>210</v>
      </c>
      <c r="AC1850" t="s">
        <v>128</v>
      </c>
      <c r="AD1850" t="s">
        <v>211</v>
      </c>
      <c r="AE1850" s="18">
        <v>0.46019929469999998</v>
      </c>
      <c r="AF1850" t="s">
        <v>10191</v>
      </c>
      <c r="AG1850" t="s">
        <v>143</v>
      </c>
      <c r="AH1850" t="s">
        <v>10192</v>
      </c>
      <c r="AI1850" s="18">
        <v>0.37717390010000001</v>
      </c>
      <c r="AJ1850" t="s">
        <v>2804</v>
      </c>
      <c r="AK1850" t="s">
        <v>134</v>
      </c>
      <c r="AL1850" t="s">
        <v>2805</v>
      </c>
      <c r="AM1850" t="s">
        <v>202</v>
      </c>
      <c r="AN1850" t="s">
        <v>128</v>
      </c>
      <c r="AO1850" t="s">
        <v>203</v>
      </c>
      <c r="AP1850" s="18">
        <v>0.2054911177</v>
      </c>
      <c r="AQ1850" t="s">
        <v>123</v>
      </c>
      <c r="AR1850" t="b">
        <f>ISNUMBER(SEARCH('Consulta Por Puntos Baloto'!$E$5,B1850,1))</f>
        <v>0</v>
      </c>
      <c r="AS1850">
        <f t="shared" si="56"/>
        <v>3</v>
      </c>
      <c r="AT1850" t="str">
        <f t="shared" si="57"/>
        <v>Punto 472</v>
      </c>
    </row>
    <row r="1851" spans="1:46">
      <c r="A1851" t="s">
        <v>10193</v>
      </c>
      <c r="B1851" t="s">
        <v>10194</v>
      </c>
      <c r="C1851" s="18">
        <v>17.003655914199999</v>
      </c>
      <c r="D1851" t="s">
        <v>4512</v>
      </c>
      <c r="E1851" t="s">
        <v>297</v>
      </c>
      <c r="F1851" t="s">
        <v>4513</v>
      </c>
      <c r="G1851" s="18">
        <v>1.8494738999</v>
      </c>
      <c r="H1851" t="s">
        <v>64</v>
      </c>
      <c r="I1851" t="s">
        <v>4514</v>
      </c>
      <c r="J1851" t="s">
        <v>4515</v>
      </c>
      <c r="K1851" s="18">
        <v>1.8494738999</v>
      </c>
      <c r="L1851" t="s">
        <v>64</v>
      </c>
      <c r="M1851" t="s">
        <v>4514</v>
      </c>
      <c r="N1851" t="s">
        <v>4515</v>
      </c>
      <c r="O1851" s="18">
        <v>0.37122335470000001</v>
      </c>
      <c r="P1851" t="s">
        <v>4516</v>
      </c>
      <c r="Q1851" t="s">
        <v>4517</v>
      </c>
      <c r="R1851" t="s">
        <v>4518</v>
      </c>
      <c r="S1851" s="18">
        <v>157.67864926990001</v>
      </c>
      <c r="T1851" t="s">
        <v>85</v>
      </c>
      <c r="U1851" t="s">
        <v>86</v>
      </c>
      <c r="V1851" t="s">
        <v>87</v>
      </c>
      <c r="W1851" s="18">
        <v>72.4791151676</v>
      </c>
      <c r="X1851" t="s">
        <v>64</v>
      </c>
      <c r="Y1851" t="s">
        <v>4519</v>
      </c>
      <c r="Z1851" t="s">
        <v>4520</v>
      </c>
      <c r="AA1851" s="18">
        <v>51.646282980199999</v>
      </c>
      <c r="AB1851" t="s">
        <v>300</v>
      </c>
      <c r="AC1851" t="s">
        <v>301</v>
      </c>
      <c r="AD1851" t="s">
        <v>302</v>
      </c>
      <c r="AE1851" s="18">
        <v>0.62738210699999997</v>
      </c>
      <c r="AF1851" t="s">
        <v>7783</v>
      </c>
      <c r="AG1851" t="s">
        <v>4517</v>
      </c>
      <c r="AH1851" t="s">
        <v>7784</v>
      </c>
      <c r="AI1851" s="18">
        <v>0.31183711939999997</v>
      </c>
      <c r="AJ1851" t="s">
        <v>10150</v>
      </c>
      <c r="AK1851" t="s">
        <v>4517</v>
      </c>
      <c r="AL1851" t="s">
        <v>10151</v>
      </c>
      <c r="AM1851" t="s">
        <v>10150</v>
      </c>
      <c r="AN1851" t="s">
        <v>4517</v>
      </c>
      <c r="AO1851" t="s">
        <v>10151</v>
      </c>
      <c r="AP1851" s="18">
        <v>0.31183711939999997</v>
      </c>
      <c r="AQ1851" t="e">
        <v>#N/A</v>
      </c>
      <c r="AR1851" t="b">
        <f>ISNUMBER(SEARCH('Consulta Por Puntos Baloto'!$E$5,B1851,1))</f>
        <v>0</v>
      </c>
      <c r="AS1851">
        <f t="shared" si="56"/>
        <v>35</v>
      </c>
      <c r="AT1851" t="str">
        <f t="shared" si="57"/>
        <v>Punto red</v>
      </c>
    </row>
    <row r="1852" spans="1:46">
      <c r="A1852" t="s">
        <v>10195</v>
      </c>
      <c r="B1852" t="s">
        <v>10196</v>
      </c>
      <c r="C1852" s="18">
        <v>0.89338580639999998</v>
      </c>
      <c r="D1852" t="s">
        <v>584</v>
      </c>
      <c r="E1852" t="s">
        <v>128</v>
      </c>
      <c r="F1852" t="s">
        <v>585</v>
      </c>
      <c r="G1852" s="18">
        <v>0.41569814469999999</v>
      </c>
      <c r="H1852" t="s">
        <v>64</v>
      </c>
      <c r="I1852" t="s">
        <v>130</v>
      </c>
      <c r="J1852" t="s">
        <v>714</v>
      </c>
      <c r="K1852" s="18">
        <v>0.41569814469999999</v>
      </c>
      <c r="L1852" t="s">
        <v>64</v>
      </c>
      <c r="M1852" t="s">
        <v>130</v>
      </c>
      <c r="N1852" t="s">
        <v>714</v>
      </c>
      <c r="O1852" s="18">
        <v>1.3814697882</v>
      </c>
      <c r="P1852" t="s">
        <v>588</v>
      </c>
      <c r="Q1852" t="s">
        <v>134</v>
      </c>
      <c r="R1852" t="s">
        <v>589</v>
      </c>
      <c r="S1852" s="18">
        <v>1.9491621026999999</v>
      </c>
      <c r="T1852" t="s">
        <v>469</v>
      </c>
      <c r="U1852" t="s">
        <v>130</v>
      </c>
      <c r="V1852" t="s">
        <v>470</v>
      </c>
      <c r="W1852" s="18">
        <v>1.4174714099000001</v>
      </c>
      <c r="X1852" t="s">
        <v>64</v>
      </c>
      <c r="Y1852" t="s">
        <v>130</v>
      </c>
      <c r="Z1852" t="s">
        <v>590</v>
      </c>
      <c r="AA1852" s="18">
        <v>1.9491621026999999</v>
      </c>
      <c r="AB1852" t="s">
        <v>591</v>
      </c>
      <c r="AC1852" t="s">
        <v>128</v>
      </c>
      <c r="AD1852" t="s">
        <v>592</v>
      </c>
      <c r="AE1852" s="18">
        <v>0.28190363569999999</v>
      </c>
      <c r="AF1852" t="s">
        <v>1442</v>
      </c>
      <c r="AG1852" t="s">
        <v>143</v>
      </c>
      <c r="AH1852" t="s">
        <v>1443</v>
      </c>
      <c r="AI1852" s="18">
        <v>0.24519683710000001</v>
      </c>
      <c r="AJ1852" t="s">
        <v>10197</v>
      </c>
      <c r="AK1852" t="s">
        <v>134</v>
      </c>
      <c r="AL1852" t="s">
        <v>10198</v>
      </c>
      <c r="AM1852" t="s">
        <v>10197</v>
      </c>
      <c r="AN1852" t="s">
        <v>134</v>
      </c>
      <c r="AO1852" t="s">
        <v>10198</v>
      </c>
      <c r="AP1852" s="18">
        <v>0.24519683710000001</v>
      </c>
      <c r="AQ1852" t="s">
        <v>123</v>
      </c>
      <c r="AR1852" t="b">
        <f>ISNUMBER(SEARCH('Consulta Por Puntos Baloto'!$E$5,B1852,1))</f>
        <v>0</v>
      </c>
      <c r="AS1852">
        <f t="shared" si="56"/>
        <v>35</v>
      </c>
      <c r="AT1852" t="str">
        <f t="shared" si="57"/>
        <v>Punto red</v>
      </c>
    </row>
    <row r="1853" spans="1:46">
      <c r="A1853" t="s">
        <v>10199</v>
      </c>
      <c r="B1853" t="s">
        <v>10200</v>
      </c>
      <c r="C1853" s="18">
        <v>2.5379177192000002</v>
      </c>
      <c r="D1853" t="s">
        <v>353</v>
      </c>
      <c r="E1853" t="s">
        <v>354</v>
      </c>
      <c r="F1853" t="s">
        <v>355</v>
      </c>
      <c r="G1853" s="18">
        <v>0.77777334050000002</v>
      </c>
      <c r="H1853" t="s">
        <v>356</v>
      </c>
      <c r="I1853" t="s">
        <v>86</v>
      </c>
      <c r="J1853" t="s">
        <v>357</v>
      </c>
      <c r="K1853" s="18">
        <v>2.2855326789000001</v>
      </c>
      <c r="L1853" t="s">
        <v>64</v>
      </c>
      <c r="M1853" t="s">
        <v>86</v>
      </c>
      <c r="N1853" t="s">
        <v>358</v>
      </c>
      <c r="O1853" s="18">
        <v>2.4889970495</v>
      </c>
      <c r="P1853" t="s">
        <v>359</v>
      </c>
      <c r="Q1853" t="s">
        <v>83</v>
      </c>
      <c r="R1853" t="s">
        <v>360</v>
      </c>
      <c r="S1853" s="18">
        <v>4.0259098533</v>
      </c>
      <c r="T1853" t="s">
        <v>85</v>
      </c>
      <c r="U1853" t="s">
        <v>86</v>
      </c>
      <c r="V1853" t="s">
        <v>87</v>
      </c>
      <c r="W1853" s="18">
        <v>0.79401393939999998</v>
      </c>
      <c r="X1853" t="s">
        <v>64</v>
      </c>
      <c r="Y1853" t="s">
        <v>86</v>
      </c>
      <c r="Z1853" t="s">
        <v>299</v>
      </c>
      <c r="AA1853" s="18">
        <v>0.79188946989999998</v>
      </c>
      <c r="AB1853" s="19" t="s">
        <v>361</v>
      </c>
      <c r="AC1853" t="s">
        <v>83</v>
      </c>
      <c r="AD1853" s="19" t="s">
        <v>362</v>
      </c>
      <c r="AE1853" s="18">
        <v>0.2303493163</v>
      </c>
      <c r="AF1853" t="s">
        <v>10201</v>
      </c>
      <c r="AG1853" t="s">
        <v>354</v>
      </c>
      <c r="AH1853" t="s">
        <v>10202</v>
      </c>
      <c r="AI1853" s="18">
        <v>0.1693016383</v>
      </c>
      <c r="AJ1853" t="s">
        <v>1410</v>
      </c>
      <c r="AK1853" t="s">
        <v>354</v>
      </c>
      <c r="AL1853" t="s">
        <v>10203</v>
      </c>
      <c r="AM1853" t="s">
        <v>1410</v>
      </c>
      <c r="AN1853" t="s">
        <v>354</v>
      </c>
      <c r="AO1853" t="s">
        <v>10203</v>
      </c>
      <c r="AP1853" s="18">
        <v>0.1693016383</v>
      </c>
      <c r="AQ1853" t="s">
        <v>123</v>
      </c>
      <c r="AR1853" t="b">
        <f>ISNUMBER(SEARCH('Consulta Por Puntos Baloto'!$E$5,B1853,1))</f>
        <v>0</v>
      </c>
      <c r="AS1853">
        <f t="shared" si="56"/>
        <v>35</v>
      </c>
      <c r="AT1853" t="str">
        <f t="shared" si="57"/>
        <v>Punto red</v>
      </c>
    </row>
    <row r="1854" spans="1:46">
      <c r="A1854" t="s">
        <v>10204</v>
      </c>
      <c r="B1854" t="s">
        <v>10205</v>
      </c>
      <c r="C1854" s="18">
        <v>5.0555523502000002</v>
      </c>
      <c r="D1854" t="s">
        <v>508</v>
      </c>
      <c r="E1854" t="s">
        <v>509</v>
      </c>
      <c r="F1854" t="s">
        <v>510</v>
      </c>
      <c r="G1854" s="18">
        <v>0.38786425450000001</v>
      </c>
      <c r="H1854" t="s">
        <v>64</v>
      </c>
      <c r="I1854" t="s">
        <v>130</v>
      </c>
      <c r="J1854" t="s">
        <v>761</v>
      </c>
      <c r="K1854" s="18">
        <v>3.6220055204000001</v>
      </c>
      <c r="L1854" t="s">
        <v>64</v>
      </c>
      <c r="M1854" t="s">
        <v>112</v>
      </c>
      <c r="N1854" t="s">
        <v>721</v>
      </c>
      <c r="O1854" s="18">
        <v>3.0588146951000001</v>
      </c>
      <c r="P1854" t="s">
        <v>530</v>
      </c>
      <c r="Q1854" t="s">
        <v>134</v>
      </c>
      <c r="R1854" t="s">
        <v>531</v>
      </c>
      <c r="S1854" s="18">
        <v>0.4125639572</v>
      </c>
      <c r="T1854" t="s">
        <v>515</v>
      </c>
      <c r="U1854" t="s">
        <v>130</v>
      </c>
      <c r="V1854" t="s">
        <v>516</v>
      </c>
      <c r="W1854" s="18">
        <v>3.8970483630000001</v>
      </c>
      <c r="X1854" t="s">
        <v>64</v>
      </c>
      <c r="Y1854" t="s">
        <v>130</v>
      </c>
      <c r="Z1854" t="s">
        <v>517</v>
      </c>
      <c r="AA1854" s="18">
        <v>0.4125639572</v>
      </c>
      <c r="AB1854" t="s">
        <v>518</v>
      </c>
      <c r="AC1854" t="s">
        <v>128</v>
      </c>
      <c r="AD1854" t="s">
        <v>519</v>
      </c>
      <c r="AE1854" s="18">
        <v>0.1652479728</v>
      </c>
      <c r="AF1854" t="s">
        <v>445</v>
      </c>
      <c r="AG1854" t="s">
        <v>143</v>
      </c>
      <c r="AH1854" t="s">
        <v>762</v>
      </c>
      <c r="AI1854" s="18">
        <v>0.2071969105</v>
      </c>
      <c r="AJ1854" t="s">
        <v>10206</v>
      </c>
      <c r="AK1854" t="s">
        <v>134</v>
      </c>
      <c r="AL1854" t="s">
        <v>10207</v>
      </c>
      <c r="AM1854" t="s">
        <v>445</v>
      </c>
      <c r="AN1854" t="s">
        <v>143</v>
      </c>
      <c r="AO1854" t="s">
        <v>762</v>
      </c>
      <c r="AP1854" s="18">
        <v>0.1652479728</v>
      </c>
      <c r="AQ1854" t="s">
        <v>123</v>
      </c>
      <c r="AR1854" t="b">
        <f>ISNUMBER(SEARCH('Consulta Por Puntos Baloto'!$E$5,B1854,1))</f>
        <v>0</v>
      </c>
      <c r="AS1854">
        <f t="shared" si="56"/>
        <v>31</v>
      </c>
      <c r="AT1854" t="str">
        <f t="shared" si="57"/>
        <v>Punto pago</v>
      </c>
    </row>
    <row r="1855" spans="1:46">
      <c r="A1855" t="s">
        <v>10208</v>
      </c>
      <c r="B1855" t="s">
        <v>10209</v>
      </c>
      <c r="C1855" s="18">
        <v>0.1047784415</v>
      </c>
      <c r="D1855" t="s">
        <v>6048</v>
      </c>
      <c r="E1855" t="s">
        <v>6049</v>
      </c>
      <c r="F1855" t="s">
        <v>6050</v>
      </c>
      <c r="G1855" s="18">
        <v>60.122021675500001</v>
      </c>
      <c r="H1855" t="s">
        <v>64</v>
      </c>
      <c r="I1855" t="s">
        <v>4029</v>
      </c>
      <c r="J1855" t="s">
        <v>4030</v>
      </c>
      <c r="K1855" s="18">
        <v>59.970964170199998</v>
      </c>
      <c r="L1855" t="s">
        <v>4010</v>
      </c>
      <c r="M1855" t="s">
        <v>4008</v>
      </c>
      <c r="N1855" t="s">
        <v>4011</v>
      </c>
      <c r="O1855" s="18">
        <v>64.645482475700007</v>
      </c>
      <c r="P1855" t="s">
        <v>4100</v>
      </c>
      <c r="Q1855" t="s">
        <v>4101</v>
      </c>
      <c r="R1855" t="s">
        <v>4102</v>
      </c>
      <c r="S1855" s="18">
        <v>64.467548412200003</v>
      </c>
      <c r="T1855" t="s">
        <v>227</v>
      </c>
      <c r="U1855" t="s">
        <v>228</v>
      </c>
      <c r="V1855" t="s">
        <v>229</v>
      </c>
      <c r="W1855" s="18">
        <v>60.582639232200002</v>
      </c>
      <c r="X1855" t="s">
        <v>4103</v>
      </c>
      <c r="Y1855" t="s">
        <v>4029</v>
      </c>
      <c r="Z1855" t="s">
        <v>4104</v>
      </c>
      <c r="AA1855" s="18">
        <v>60.424937579500003</v>
      </c>
      <c r="AB1855" s="19" t="s">
        <v>4105</v>
      </c>
      <c r="AC1855" t="s">
        <v>4106</v>
      </c>
      <c r="AD1855" t="s">
        <v>4107</v>
      </c>
      <c r="AE1855" s="18">
        <v>4.5668530000000002E-4</v>
      </c>
      <c r="AF1855" t="s">
        <v>10210</v>
      </c>
      <c r="AG1855" t="s">
        <v>6049</v>
      </c>
      <c r="AH1855" t="s">
        <v>10211</v>
      </c>
      <c r="AI1855" s="18">
        <v>18.360209822400002</v>
      </c>
      <c r="AJ1855" t="s">
        <v>6054</v>
      </c>
      <c r="AK1855" t="s">
        <v>6055</v>
      </c>
      <c r="AL1855" t="s">
        <v>6056</v>
      </c>
      <c r="AM1855" t="s">
        <v>10210</v>
      </c>
      <c r="AN1855" t="s">
        <v>6049</v>
      </c>
      <c r="AO1855" t="s">
        <v>10211</v>
      </c>
      <c r="AP1855" s="18">
        <v>4.5668530000000002E-4</v>
      </c>
      <c r="AQ1855" t="s">
        <v>123</v>
      </c>
      <c r="AR1855" t="b">
        <f>ISNUMBER(SEARCH('Consulta Por Puntos Baloto'!$E$5,B1855,1))</f>
        <v>0</v>
      </c>
      <c r="AS1855">
        <f t="shared" si="56"/>
        <v>31</v>
      </c>
      <c r="AT1855" t="str">
        <f t="shared" si="57"/>
        <v>Punto pago</v>
      </c>
    </row>
    <row r="1856" spans="1:46">
      <c r="A1856" t="s">
        <v>10212</v>
      </c>
      <c r="B1856" t="s">
        <v>10213</v>
      </c>
      <c r="C1856" s="18">
        <v>1.8406032454000001</v>
      </c>
      <c r="D1856" t="s">
        <v>463</v>
      </c>
      <c r="E1856" t="s">
        <v>128</v>
      </c>
      <c r="F1856" t="s">
        <v>464</v>
      </c>
      <c r="G1856" s="18">
        <v>0.88269967670000005</v>
      </c>
      <c r="H1856" t="s">
        <v>64</v>
      </c>
      <c r="I1856" t="s">
        <v>130</v>
      </c>
      <c r="J1856" t="s">
        <v>1722</v>
      </c>
      <c r="K1856" s="18">
        <v>1.9722275492000001</v>
      </c>
      <c r="L1856" t="s">
        <v>64</v>
      </c>
      <c r="M1856" t="s">
        <v>130</v>
      </c>
      <c r="N1856" t="s">
        <v>587</v>
      </c>
      <c r="O1856" s="18">
        <v>3.7024016623999998</v>
      </c>
      <c r="P1856" t="s">
        <v>467</v>
      </c>
      <c r="Q1856" t="s">
        <v>134</v>
      </c>
      <c r="R1856" t="s">
        <v>468</v>
      </c>
      <c r="S1856" s="18">
        <v>0.91816183309999999</v>
      </c>
      <c r="T1856" t="s">
        <v>469</v>
      </c>
      <c r="U1856" t="s">
        <v>130</v>
      </c>
      <c r="V1856" t="s">
        <v>470</v>
      </c>
      <c r="W1856" s="18">
        <v>2.7264131817999999</v>
      </c>
      <c r="X1856" t="s">
        <v>64</v>
      </c>
      <c r="Y1856" t="s">
        <v>130</v>
      </c>
      <c r="Z1856" t="s">
        <v>690</v>
      </c>
      <c r="AA1856" s="18">
        <v>0.91816183309999999</v>
      </c>
      <c r="AB1856" t="s">
        <v>591</v>
      </c>
      <c r="AC1856" t="s">
        <v>128</v>
      </c>
      <c r="AD1856" t="s">
        <v>592</v>
      </c>
      <c r="AE1856" s="18">
        <v>0.11590747010000001</v>
      </c>
      <c r="AF1856" t="s">
        <v>10214</v>
      </c>
      <c r="AG1856" t="s">
        <v>143</v>
      </c>
      <c r="AH1856" t="s">
        <v>10215</v>
      </c>
      <c r="AI1856" s="18">
        <v>0.25482185029999999</v>
      </c>
      <c r="AJ1856" t="s">
        <v>10216</v>
      </c>
      <c r="AK1856" t="s">
        <v>134</v>
      </c>
      <c r="AL1856" t="s">
        <v>10217</v>
      </c>
      <c r="AM1856" t="s">
        <v>10214</v>
      </c>
      <c r="AN1856" t="s">
        <v>143</v>
      </c>
      <c r="AO1856" t="s">
        <v>10215</v>
      </c>
      <c r="AP1856" s="18">
        <v>0.11590747010000001</v>
      </c>
      <c r="AQ1856" t="s">
        <v>123</v>
      </c>
      <c r="AR1856" t="b">
        <f>ISNUMBER(SEARCH('Consulta Por Puntos Baloto'!$E$5,B1856,1))</f>
        <v>0</v>
      </c>
      <c r="AS1856">
        <f t="shared" si="56"/>
        <v>31</v>
      </c>
      <c r="AT1856" t="str">
        <f t="shared" si="57"/>
        <v>Punto pago</v>
      </c>
    </row>
    <row r="1857" spans="1:46">
      <c r="A1857" t="s">
        <v>10218</v>
      </c>
      <c r="B1857" t="s">
        <v>10219</v>
      </c>
      <c r="C1857" s="18">
        <v>6.1375004256999999</v>
      </c>
      <c r="D1857" t="s">
        <v>541</v>
      </c>
      <c r="E1857" t="s">
        <v>128</v>
      </c>
      <c r="F1857" t="s">
        <v>542</v>
      </c>
      <c r="G1857" s="18">
        <v>0.27719023310000002</v>
      </c>
      <c r="H1857" t="s">
        <v>64</v>
      </c>
      <c r="I1857" t="s">
        <v>130</v>
      </c>
      <c r="J1857" t="s">
        <v>517</v>
      </c>
      <c r="K1857" s="18">
        <v>2.4418938681000002</v>
      </c>
      <c r="L1857" t="s">
        <v>64</v>
      </c>
      <c r="M1857" t="s">
        <v>130</v>
      </c>
      <c r="N1857" t="s">
        <v>512</v>
      </c>
      <c r="O1857" s="18">
        <v>5.4555668631999996</v>
      </c>
      <c r="P1857" t="s">
        <v>513</v>
      </c>
      <c r="Q1857" t="s">
        <v>509</v>
      </c>
      <c r="R1857" t="s">
        <v>514</v>
      </c>
      <c r="S1857" s="18">
        <v>3.6660018816000002</v>
      </c>
      <c r="T1857" t="s">
        <v>371</v>
      </c>
      <c r="U1857" t="s">
        <v>130</v>
      </c>
      <c r="V1857" t="s">
        <v>372</v>
      </c>
      <c r="W1857" s="18">
        <v>0.27719023310000002</v>
      </c>
      <c r="X1857" t="s">
        <v>64</v>
      </c>
      <c r="Y1857" t="s">
        <v>130</v>
      </c>
      <c r="Z1857" t="s">
        <v>517</v>
      </c>
      <c r="AA1857" s="18">
        <v>3.7340076946999998</v>
      </c>
      <c r="AB1857" s="19" t="s">
        <v>963</v>
      </c>
      <c r="AC1857" t="s">
        <v>128</v>
      </c>
      <c r="AD1857" t="s">
        <v>964</v>
      </c>
      <c r="AE1857" s="18">
        <v>0.1628349935</v>
      </c>
      <c r="AF1857" t="s">
        <v>8484</v>
      </c>
      <c r="AG1857" t="s">
        <v>143</v>
      </c>
      <c r="AH1857" t="s">
        <v>8485</v>
      </c>
      <c r="AI1857" s="18">
        <v>3.2151481099999997E-2</v>
      </c>
      <c r="AJ1857" t="s">
        <v>8486</v>
      </c>
      <c r="AK1857" t="s">
        <v>134</v>
      </c>
      <c r="AL1857" t="s">
        <v>8487</v>
      </c>
      <c r="AM1857" t="s">
        <v>8486</v>
      </c>
      <c r="AN1857" t="s">
        <v>134</v>
      </c>
      <c r="AO1857" t="s">
        <v>8487</v>
      </c>
      <c r="AP1857" s="18">
        <v>3.2151481099999997E-2</v>
      </c>
      <c r="AQ1857" t="e">
        <v>#N/A</v>
      </c>
      <c r="AR1857" t="b">
        <f>ISNUMBER(SEARCH('Consulta Por Puntos Baloto'!$E$5,B1857,1))</f>
        <v>0</v>
      </c>
      <c r="AS1857">
        <f t="shared" si="56"/>
        <v>35</v>
      </c>
      <c r="AT1857" t="str">
        <f t="shared" si="57"/>
        <v>Punto red</v>
      </c>
    </row>
    <row r="1858" spans="1:46">
      <c r="A1858" t="s">
        <v>10220</v>
      </c>
      <c r="B1858" t="s">
        <v>10221</v>
      </c>
      <c r="C1858" s="18">
        <v>2.6512581832</v>
      </c>
      <c r="D1858" t="s">
        <v>463</v>
      </c>
      <c r="E1858" t="s">
        <v>128</v>
      </c>
      <c r="F1858" t="s">
        <v>464</v>
      </c>
      <c r="G1858" s="18">
        <v>0.57740293840000001</v>
      </c>
      <c r="H1858" t="s">
        <v>64</v>
      </c>
      <c r="I1858" t="s">
        <v>130</v>
      </c>
      <c r="J1858" t="s">
        <v>1722</v>
      </c>
      <c r="K1858" s="18">
        <v>2.2384032524999999</v>
      </c>
      <c r="L1858" t="s">
        <v>64</v>
      </c>
      <c r="M1858" t="s">
        <v>130</v>
      </c>
      <c r="N1858" t="s">
        <v>629</v>
      </c>
      <c r="O1858" s="18">
        <v>3.2790735148999999</v>
      </c>
      <c r="P1858" t="s">
        <v>467</v>
      </c>
      <c r="Q1858" t="s">
        <v>134</v>
      </c>
      <c r="R1858" t="s">
        <v>468</v>
      </c>
      <c r="S1858" s="18">
        <v>1.7896399227999999</v>
      </c>
      <c r="T1858" t="s">
        <v>469</v>
      </c>
      <c r="U1858" t="s">
        <v>130</v>
      </c>
      <c r="V1858" t="s">
        <v>470</v>
      </c>
      <c r="W1858" s="18">
        <v>3.6927126498999998</v>
      </c>
      <c r="X1858" t="s">
        <v>64</v>
      </c>
      <c r="Y1858" t="s">
        <v>130</v>
      </c>
      <c r="Z1858" t="s">
        <v>690</v>
      </c>
      <c r="AA1858" s="18">
        <v>1.7896399227999999</v>
      </c>
      <c r="AB1858" t="s">
        <v>591</v>
      </c>
      <c r="AC1858" t="s">
        <v>128</v>
      </c>
      <c r="AD1858" t="s">
        <v>592</v>
      </c>
      <c r="AE1858" s="18">
        <v>0.1229144534</v>
      </c>
      <c r="AF1858" t="s">
        <v>10222</v>
      </c>
      <c r="AG1858" t="s">
        <v>143</v>
      </c>
      <c r="AH1858" t="s">
        <v>10223</v>
      </c>
      <c r="AI1858" s="18">
        <v>3.0987765099999998E-2</v>
      </c>
      <c r="AJ1858" t="s">
        <v>10224</v>
      </c>
      <c r="AK1858" t="s">
        <v>134</v>
      </c>
      <c r="AL1858" t="s">
        <v>10225</v>
      </c>
      <c r="AM1858" t="s">
        <v>10224</v>
      </c>
      <c r="AN1858" t="s">
        <v>134</v>
      </c>
      <c r="AO1858" t="s">
        <v>10225</v>
      </c>
      <c r="AP1858" s="18">
        <v>3.0987765099999998E-2</v>
      </c>
      <c r="AQ1858" t="s">
        <v>123</v>
      </c>
      <c r="AR1858" t="b">
        <f>ISNUMBER(SEARCH('Consulta Por Puntos Baloto'!$E$5,B1858,1))</f>
        <v>0</v>
      </c>
      <c r="AS1858">
        <f t="shared" si="56"/>
        <v>35</v>
      </c>
      <c r="AT1858" t="str">
        <f t="shared" si="57"/>
        <v>Punto red</v>
      </c>
    </row>
    <row r="1859" spans="1:46">
      <c r="A1859" t="s">
        <v>10226</v>
      </c>
      <c r="B1859" t="s">
        <v>10227</v>
      </c>
      <c r="C1859" s="18">
        <v>5.9707033650000003</v>
      </c>
      <c r="D1859" t="s">
        <v>541</v>
      </c>
      <c r="E1859" t="s">
        <v>128</v>
      </c>
      <c r="F1859" t="s">
        <v>542</v>
      </c>
      <c r="G1859" s="18">
        <v>0.41994950800000003</v>
      </c>
      <c r="H1859" t="s">
        <v>64</v>
      </c>
      <c r="I1859" t="s">
        <v>130</v>
      </c>
      <c r="J1859" t="s">
        <v>511</v>
      </c>
      <c r="K1859" s="18">
        <v>2.6332734948000001</v>
      </c>
      <c r="L1859" t="s">
        <v>64</v>
      </c>
      <c r="M1859" t="s">
        <v>130</v>
      </c>
      <c r="N1859" t="s">
        <v>512</v>
      </c>
      <c r="O1859" s="18">
        <v>5.8144735289999998</v>
      </c>
      <c r="P1859" t="s">
        <v>513</v>
      </c>
      <c r="Q1859" t="s">
        <v>509</v>
      </c>
      <c r="R1859" t="s">
        <v>514</v>
      </c>
      <c r="S1859" s="18">
        <v>3.6597320274</v>
      </c>
      <c r="T1859" t="s">
        <v>371</v>
      </c>
      <c r="U1859" t="s">
        <v>130</v>
      </c>
      <c r="V1859" t="s">
        <v>372</v>
      </c>
      <c r="W1859" s="18">
        <v>0.81340434399999995</v>
      </c>
      <c r="X1859" t="s">
        <v>64</v>
      </c>
      <c r="Y1859" t="s">
        <v>130</v>
      </c>
      <c r="Z1859" t="s">
        <v>517</v>
      </c>
      <c r="AA1859" s="18">
        <v>3.5997030927</v>
      </c>
      <c r="AB1859" s="19" t="s">
        <v>963</v>
      </c>
      <c r="AC1859" t="s">
        <v>128</v>
      </c>
      <c r="AD1859" t="s">
        <v>964</v>
      </c>
      <c r="AE1859" s="18">
        <v>0.24432500730000001</v>
      </c>
      <c r="AF1859" t="s">
        <v>10228</v>
      </c>
      <c r="AG1859" t="s">
        <v>143</v>
      </c>
      <c r="AH1859" t="s">
        <v>10229</v>
      </c>
      <c r="AI1859" s="18">
        <v>0.17489535950000001</v>
      </c>
      <c r="AJ1859" t="s">
        <v>10230</v>
      </c>
      <c r="AK1859" t="s">
        <v>134</v>
      </c>
      <c r="AL1859" t="s">
        <v>10231</v>
      </c>
      <c r="AM1859" t="s">
        <v>10230</v>
      </c>
      <c r="AN1859" t="s">
        <v>134</v>
      </c>
      <c r="AO1859" t="s">
        <v>10231</v>
      </c>
      <c r="AP1859" s="18">
        <v>0.17489535950000001</v>
      </c>
      <c r="AQ1859" t="s">
        <v>123</v>
      </c>
      <c r="AR1859" t="b">
        <f>ISNUMBER(SEARCH('Consulta Por Puntos Baloto'!$E$5,B1859,1))</f>
        <v>0</v>
      </c>
      <c r="AS1859">
        <f t="shared" ref="AS1859:AS1922" si="58">MATCH(AP1859,A1859:AL1859,0)</f>
        <v>35</v>
      </c>
      <c r="AT1859" t="str">
        <f t="shared" ref="AT1859:AT1922" si="59">+VLOOKUP(AS1859,$AW$2:$AX$10,2,0)</f>
        <v>Punto red</v>
      </c>
    </row>
    <row r="1860" spans="1:46">
      <c r="A1860" t="s">
        <v>10232</v>
      </c>
      <c r="B1860" t="s">
        <v>10233</v>
      </c>
      <c r="C1860" s="18">
        <v>0.1301635625</v>
      </c>
      <c r="D1860" t="s">
        <v>7281</v>
      </c>
      <c r="E1860" t="s">
        <v>7282</v>
      </c>
      <c r="F1860" t="s">
        <v>7283</v>
      </c>
      <c r="G1860" s="18">
        <v>26.757715489199999</v>
      </c>
      <c r="H1860" t="s">
        <v>64</v>
      </c>
      <c r="I1860" t="s">
        <v>4146</v>
      </c>
      <c r="J1860" t="s">
        <v>8906</v>
      </c>
      <c r="K1860" s="18">
        <v>62.129830845599997</v>
      </c>
      <c r="L1860" t="s">
        <v>64</v>
      </c>
      <c r="M1860" t="s">
        <v>4029</v>
      </c>
      <c r="N1860" t="s">
        <v>4030</v>
      </c>
      <c r="O1860" s="18">
        <v>26.504907682999999</v>
      </c>
      <c r="P1860" t="s">
        <v>4031</v>
      </c>
      <c r="Q1860" t="s">
        <v>4025</v>
      </c>
      <c r="R1860" t="s">
        <v>4032</v>
      </c>
      <c r="S1860" s="18">
        <v>154.32296234379999</v>
      </c>
      <c r="T1860" t="s">
        <v>69</v>
      </c>
      <c r="U1860" t="s">
        <v>65</v>
      </c>
      <c r="V1860" t="s">
        <v>70</v>
      </c>
      <c r="W1860" s="18">
        <v>26.948960075199999</v>
      </c>
      <c r="X1860" t="s">
        <v>64</v>
      </c>
      <c r="Y1860" t="s">
        <v>4027</v>
      </c>
      <c r="Z1860" t="s">
        <v>4033</v>
      </c>
      <c r="AA1860" s="18">
        <v>9.3235425079999992</v>
      </c>
      <c r="AB1860" t="s">
        <v>4899</v>
      </c>
      <c r="AC1860" t="s">
        <v>4900</v>
      </c>
      <c r="AD1860" t="s">
        <v>4901</v>
      </c>
      <c r="AE1860" s="18">
        <v>1.5058710899999999E-2</v>
      </c>
      <c r="AF1860" t="s">
        <v>10234</v>
      </c>
      <c r="AG1860" t="s">
        <v>7282</v>
      </c>
      <c r="AH1860" t="s">
        <v>10235</v>
      </c>
      <c r="AI1860" s="18">
        <v>0.1121763234</v>
      </c>
      <c r="AJ1860" t="s">
        <v>10236</v>
      </c>
      <c r="AK1860" t="s">
        <v>7282</v>
      </c>
      <c r="AL1860" t="s">
        <v>10237</v>
      </c>
      <c r="AM1860" t="s">
        <v>10234</v>
      </c>
      <c r="AN1860" t="s">
        <v>7282</v>
      </c>
      <c r="AO1860" t="s">
        <v>10235</v>
      </c>
      <c r="AP1860" s="18">
        <v>1.5058710899999999E-2</v>
      </c>
      <c r="AQ1860" t="s">
        <v>123</v>
      </c>
      <c r="AR1860" t="b">
        <f>ISNUMBER(SEARCH('Consulta Por Puntos Baloto'!$E$5,B1860,1))</f>
        <v>0</v>
      </c>
      <c r="AS1860">
        <f t="shared" si="58"/>
        <v>31</v>
      </c>
      <c r="AT1860" t="str">
        <f t="shared" si="59"/>
        <v>Punto pago</v>
      </c>
    </row>
    <row r="1861" spans="1:46">
      <c r="A1861" t="s">
        <v>10238</v>
      </c>
      <c r="B1861" t="s">
        <v>10239</v>
      </c>
      <c r="C1861" s="18">
        <v>39.000039534300001</v>
      </c>
      <c r="D1861" t="s">
        <v>82</v>
      </c>
      <c r="E1861" t="s">
        <v>83</v>
      </c>
      <c r="F1861" t="s">
        <v>84</v>
      </c>
      <c r="G1861" s="18">
        <v>38.944235535799997</v>
      </c>
      <c r="H1861" t="s">
        <v>64</v>
      </c>
      <c r="I1861" t="s">
        <v>86</v>
      </c>
      <c r="J1861" t="s">
        <v>402</v>
      </c>
      <c r="K1861" s="18">
        <v>38.944235535799997</v>
      </c>
      <c r="L1861" t="s">
        <v>64</v>
      </c>
      <c r="M1861" t="s">
        <v>86</v>
      </c>
      <c r="N1861" t="s">
        <v>402</v>
      </c>
      <c r="O1861" s="18">
        <v>38.944235535799997</v>
      </c>
      <c r="P1861" t="s">
        <v>403</v>
      </c>
      <c r="Q1861" t="s">
        <v>83</v>
      </c>
      <c r="R1861" t="s">
        <v>404</v>
      </c>
      <c r="S1861" s="18">
        <v>39.246304392100001</v>
      </c>
      <c r="T1861" t="s">
        <v>85</v>
      </c>
      <c r="U1861" t="s">
        <v>86</v>
      </c>
      <c r="V1861" t="s">
        <v>87</v>
      </c>
      <c r="W1861" s="18">
        <v>39.246304392100001</v>
      </c>
      <c r="X1861" t="s">
        <v>64</v>
      </c>
      <c r="Y1861" t="s">
        <v>91</v>
      </c>
      <c r="Z1861" t="s">
        <v>92</v>
      </c>
      <c r="AA1861" s="18">
        <v>39.246304392100001</v>
      </c>
      <c r="AB1861" t="s">
        <v>93</v>
      </c>
      <c r="AC1861" t="s">
        <v>83</v>
      </c>
      <c r="AD1861" t="s">
        <v>94</v>
      </c>
      <c r="AE1861" s="18">
        <v>4.5787828000000003E-3</v>
      </c>
      <c r="AF1861" t="s">
        <v>10240</v>
      </c>
      <c r="AG1861" t="s">
        <v>10241</v>
      </c>
      <c r="AH1861" t="s">
        <v>10242</v>
      </c>
      <c r="AI1861" s="18">
        <v>6.7746359399999997E-2</v>
      </c>
      <c r="AJ1861" t="s">
        <v>10243</v>
      </c>
      <c r="AK1861" t="s">
        <v>10244</v>
      </c>
      <c r="AL1861" t="s">
        <v>10245</v>
      </c>
      <c r="AM1861" t="s">
        <v>10240</v>
      </c>
      <c r="AN1861" t="s">
        <v>10241</v>
      </c>
      <c r="AO1861" t="s">
        <v>10242</v>
      </c>
      <c r="AP1861" s="18">
        <v>4.5787828000000003E-3</v>
      </c>
      <c r="AQ1861" t="s">
        <v>123</v>
      </c>
      <c r="AR1861" t="b">
        <f>ISNUMBER(SEARCH('Consulta Por Puntos Baloto'!$E$5,B1861,1))</f>
        <v>0</v>
      </c>
      <c r="AS1861">
        <f t="shared" si="58"/>
        <v>31</v>
      </c>
      <c r="AT1861" t="str">
        <f t="shared" si="59"/>
        <v>Punto pago</v>
      </c>
    </row>
    <row r="1862" spans="1:46">
      <c r="A1862" t="s">
        <v>10246</v>
      </c>
      <c r="B1862" t="s">
        <v>10247</v>
      </c>
      <c r="C1862" s="18">
        <v>18.757250726900001</v>
      </c>
      <c r="D1862" t="s">
        <v>102</v>
      </c>
      <c r="E1862" t="s">
        <v>103</v>
      </c>
      <c r="F1862" t="s">
        <v>104</v>
      </c>
      <c r="G1862" s="18">
        <v>19.4125805133</v>
      </c>
      <c r="H1862" t="s">
        <v>251</v>
      </c>
      <c r="I1862" t="s">
        <v>107</v>
      </c>
      <c r="J1862" t="s">
        <v>252</v>
      </c>
      <c r="K1862" s="18">
        <v>22.940811658800001</v>
      </c>
      <c r="L1862" t="s">
        <v>64</v>
      </c>
      <c r="M1862" t="s">
        <v>107</v>
      </c>
      <c r="N1862" t="s">
        <v>108</v>
      </c>
      <c r="O1862" s="18">
        <v>22.380685936500001</v>
      </c>
      <c r="P1862" t="s">
        <v>109</v>
      </c>
      <c r="Q1862" t="s">
        <v>103</v>
      </c>
      <c r="R1862" t="s">
        <v>110</v>
      </c>
      <c r="S1862" s="18">
        <v>159.5761329851</v>
      </c>
      <c r="T1862" t="s">
        <v>253</v>
      </c>
      <c r="U1862" t="s">
        <v>65</v>
      </c>
      <c r="V1862" t="s">
        <v>254</v>
      </c>
      <c r="W1862" s="18">
        <v>151.73769694820001</v>
      </c>
      <c r="X1862" t="s">
        <v>64</v>
      </c>
      <c r="Y1862" t="s">
        <v>154</v>
      </c>
      <c r="Z1862" t="s">
        <v>159</v>
      </c>
      <c r="AA1862" s="18">
        <v>22.4470969451</v>
      </c>
      <c r="AB1862" s="19" t="s">
        <v>255</v>
      </c>
      <c r="AC1862" t="s">
        <v>103</v>
      </c>
      <c r="AD1862" t="s">
        <v>256</v>
      </c>
      <c r="AE1862" s="18">
        <v>0.1321904404</v>
      </c>
      <c r="AF1862" t="s">
        <v>10248</v>
      </c>
      <c r="AG1862" t="s">
        <v>10249</v>
      </c>
      <c r="AH1862" t="s">
        <v>10250</v>
      </c>
      <c r="AI1862" s="18">
        <v>1.345145E-2</v>
      </c>
      <c r="AJ1862" t="s">
        <v>10251</v>
      </c>
      <c r="AK1862" t="s">
        <v>10249</v>
      </c>
      <c r="AL1862" t="s">
        <v>10252</v>
      </c>
      <c r="AM1862" t="s">
        <v>10251</v>
      </c>
      <c r="AN1862" t="s">
        <v>10249</v>
      </c>
      <c r="AO1862" t="s">
        <v>10252</v>
      </c>
      <c r="AP1862" s="18">
        <v>1.345145E-2</v>
      </c>
      <c r="AQ1862" t="s">
        <v>123</v>
      </c>
      <c r="AR1862" t="b">
        <f>ISNUMBER(SEARCH('Consulta Por Puntos Baloto'!$E$5,B1862,1))</f>
        <v>0</v>
      </c>
      <c r="AS1862">
        <f t="shared" si="58"/>
        <v>35</v>
      </c>
      <c r="AT1862" t="str">
        <f t="shared" si="59"/>
        <v>Punto red</v>
      </c>
    </row>
    <row r="1863" spans="1:46">
      <c r="A1863" t="s">
        <v>10253</v>
      </c>
      <c r="B1863" t="s">
        <v>10254</v>
      </c>
      <c r="C1863" s="18">
        <v>22.792299508999999</v>
      </c>
      <c r="D1863" t="s">
        <v>1689</v>
      </c>
      <c r="E1863" t="s">
        <v>1690</v>
      </c>
      <c r="F1863" t="s">
        <v>1691</v>
      </c>
      <c r="G1863" s="18">
        <v>19.825578624399999</v>
      </c>
      <c r="H1863" t="s">
        <v>64</v>
      </c>
      <c r="I1863" t="s">
        <v>105</v>
      </c>
      <c r="J1863" t="s">
        <v>106</v>
      </c>
      <c r="K1863" s="18">
        <v>75.322712736400007</v>
      </c>
      <c r="L1863" t="s">
        <v>64</v>
      </c>
      <c r="M1863" t="s">
        <v>130</v>
      </c>
      <c r="N1863" t="s">
        <v>132</v>
      </c>
      <c r="O1863" s="18">
        <v>74.073744298899996</v>
      </c>
      <c r="P1863" t="s">
        <v>133</v>
      </c>
      <c r="Q1863" t="s">
        <v>134</v>
      </c>
      <c r="R1863" t="s">
        <v>135</v>
      </c>
      <c r="S1863" s="18">
        <v>76.513546182799999</v>
      </c>
      <c r="T1863" t="s">
        <v>136</v>
      </c>
      <c r="U1863" t="s">
        <v>130</v>
      </c>
      <c r="V1863" t="s">
        <v>137</v>
      </c>
      <c r="W1863" s="18">
        <v>19.984359592400001</v>
      </c>
      <c r="X1863" t="s">
        <v>64</v>
      </c>
      <c r="Y1863" t="s">
        <v>114</v>
      </c>
      <c r="Z1863" t="s">
        <v>106</v>
      </c>
      <c r="AA1863" s="18">
        <v>21.613662911900001</v>
      </c>
      <c r="AB1863" s="19" t="s">
        <v>3348</v>
      </c>
      <c r="AC1863" t="s">
        <v>1690</v>
      </c>
      <c r="AD1863" s="19" t="s">
        <v>5358</v>
      </c>
      <c r="AE1863" s="18">
        <v>1.8783950800000001E-2</v>
      </c>
      <c r="AF1863" t="s">
        <v>10255</v>
      </c>
      <c r="AG1863" t="s">
        <v>5360</v>
      </c>
      <c r="AH1863" t="s">
        <v>10256</v>
      </c>
      <c r="AI1863" s="18">
        <v>9.7919660000000009E-4</v>
      </c>
      <c r="AJ1863" t="s">
        <v>10257</v>
      </c>
      <c r="AK1863" t="s">
        <v>5363</v>
      </c>
      <c r="AL1863" t="s">
        <v>10258</v>
      </c>
      <c r="AM1863" t="s">
        <v>10257</v>
      </c>
      <c r="AN1863" t="s">
        <v>5363</v>
      </c>
      <c r="AO1863" t="s">
        <v>10258</v>
      </c>
      <c r="AP1863" s="18">
        <v>9.7919660000000009E-4</v>
      </c>
      <c r="AQ1863" t="s">
        <v>123</v>
      </c>
      <c r="AR1863" t="b">
        <f>ISNUMBER(SEARCH('Consulta Por Puntos Baloto'!$E$5,B1863,1))</f>
        <v>0</v>
      </c>
      <c r="AS1863">
        <f t="shared" si="58"/>
        <v>35</v>
      </c>
      <c r="AT1863" t="str">
        <f t="shared" si="59"/>
        <v>Punto red</v>
      </c>
    </row>
    <row r="1864" spans="1:46">
      <c r="A1864" t="s">
        <v>10259</v>
      </c>
      <c r="B1864" t="s">
        <v>10260</v>
      </c>
      <c r="C1864" s="18">
        <v>0.71429844710000001</v>
      </c>
      <c r="D1864" t="s">
        <v>686</v>
      </c>
      <c r="E1864" t="s">
        <v>128</v>
      </c>
      <c r="F1864" t="s">
        <v>687</v>
      </c>
      <c r="G1864" s="18">
        <v>0.37175039319999997</v>
      </c>
      <c r="H1864" t="s">
        <v>64</v>
      </c>
      <c r="I1864" t="s">
        <v>130</v>
      </c>
      <c r="J1864" t="s">
        <v>6388</v>
      </c>
      <c r="K1864" s="18">
        <v>0.38011197930000001</v>
      </c>
      <c r="L1864" t="s">
        <v>64</v>
      </c>
      <c r="M1864" t="s">
        <v>130</v>
      </c>
      <c r="N1864" t="s">
        <v>6388</v>
      </c>
      <c r="O1864" s="18">
        <v>0.34185225590000001</v>
      </c>
      <c r="P1864" t="s">
        <v>688</v>
      </c>
      <c r="Q1864" t="s">
        <v>134</v>
      </c>
      <c r="R1864" t="s">
        <v>689</v>
      </c>
      <c r="S1864" s="18">
        <v>1.2572825311</v>
      </c>
      <c r="T1864" t="s">
        <v>496</v>
      </c>
      <c r="U1864" t="s">
        <v>130</v>
      </c>
      <c r="V1864" t="s">
        <v>497</v>
      </c>
      <c r="W1864" s="18">
        <v>0.81836096260000002</v>
      </c>
      <c r="X1864" t="s">
        <v>2299</v>
      </c>
      <c r="Y1864" t="s">
        <v>130</v>
      </c>
      <c r="Z1864" t="s">
        <v>2300</v>
      </c>
      <c r="AA1864" s="18">
        <v>0.50460556489999997</v>
      </c>
      <c r="AB1864" t="s">
        <v>2303</v>
      </c>
      <c r="AC1864" t="s">
        <v>128</v>
      </c>
      <c r="AD1864" t="s">
        <v>2304</v>
      </c>
      <c r="AE1864" s="18">
        <v>0.1098257367</v>
      </c>
      <c r="AF1864" t="s">
        <v>2305</v>
      </c>
      <c r="AG1864" t="s">
        <v>143</v>
      </c>
      <c r="AH1864" t="s">
        <v>2306</v>
      </c>
      <c r="AI1864" s="18">
        <v>9.1940081399999998E-2</v>
      </c>
      <c r="AJ1864" t="s">
        <v>6389</v>
      </c>
      <c r="AK1864" t="s">
        <v>134</v>
      </c>
      <c r="AL1864" t="s">
        <v>6390</v>
      </c>
      <c r="AM1864" t="s">
        <v>6389</v>
      </c>
      <c r="AN1864" t="s">
        <v>134</v>
      </c>
      <c r="AO1864" t="s">
        <v>6390</v>
      </c>
      <c r="AP1864" s="18">
        <v>9.1940081399999998E-2</v>
      </c>
      <c r="AQ1864" t="s">
        <v>123</v>
      </c>
      <c r="AR1864" t="b">
        <f>ISNUMBER(SEARCH('Consulta Por Puntos Baloto'!$E$5,B1864,1))</f>
        <v>0</v>
      </c>
      <c r="AS1864">
        <f t="shared" si="58"/>
        <v>35</v>
      </c>
      <c r="AT1864" t="str">
        <f t="shared" si="59"/>
        <v>Punto red</v>
      </c>
    </row>
    <row r="1865" spans="1:46">
      <c r="A1865" t="s">
        <v>10261</v>
      </c>
      <c r="B1865" t="s">
        <v>10262</v>
      </c>
      <c r="C1865" s="18">
        <v>2.1623553055000002</v>
      </c>
      <c r="D1865" t="s">
        <v>526</v>
      </c>
      <c r="E1865" t="s">
        <v>128</v>
      </c>
      <c r="F1865" t="s">
        <v>527</v>
      </c>
      <c r="G1865" s="18">
        <v>0.34923915259999999</v>
      </c>
      <c r="H1865" t="s">
        <v>64</v>
      </c>
      <c r="I1865" t="s">
        <v>130</v>
      </c>
      <c r="J1865" t="s">
        <v>1752</v>
      </c>
      <c r="K1865" s="18">
        <v>0.38957551709999999</v>
      </c>
      <c r="L1865" t="s">
        <v>64</v>
      </c>
      <c r="M1865" t="s">
        <v>130</v>
      </c>
      <c r="N1865" t="s">
        <v>529</v>
      </c>
      <c r="O1865" s="18">
        <v>1.4469509716</v>
      </c>
      <c r="P1865" t="s">
        <v>1300</v>
      </c>
      <c r="Q1865" t="s">
        <v>134</v>
      </c>
      <c r="R1865" t="s">
        <v>1301</v>
      </c>
      <c r="S1865" s="18">
        <v>3.6142249278</v>
      </c>
      <c r="T1865" t="s">
        <v>496</v>
      </c>
      <c r="U1865" t="s">
        <v>130</v>
      </c>
      <c r="V1865" t="s">
        <v>497</v>
      </c>
      <c r="W1865" s="18">
        <v>2.4339613819000001</v>
      </c>
      <c r="X1865" t="s">
        <v>745</v>
      </c>
      <c r="Y1865" t="s">
        <v>130</v>
      </c>
      <c r="Z1865" t="s">
        <v>746</v>
      </c>
      <c r="AA1865" s="18">
        <v>2.4339613819000001</v>
      </c>
      <c r="AB1865" t="s">
        <v>2106</v>
      </c>
      <c r="AC1865" t="s">
        <v>128</v>
      </c>
      <c r="AD1865" t="s">
        <v>2107</v>
      </c>
      <c r="AE1865" s="18">
        <v>0.2109175127</v>
      </c>
      <c r="AF1865" t="s">
        <v>10263</v>
      </c>
      <c r="AG1865" t="s">
        <v>143</v>
      </c>
      <c r="AH1865" t="s">
        <v>10264</v>
      </c>
      <c r="AI1865" s="18">
        <v>0.14891008829999999</v>
      </c>
      <c r="AJ1865" t="s">
        <v>10265</v>
      </c>
      <c r="AK1865" t="s">
        <v>134</v>
      </c>
      <c r="AL1865" t="s">
        <v>10266</v>
      </c>
      <c r="AM1865" t="s">
        <v>10265</v>
      </c>
      <c r="AN1865" t="s">
        <v>134</v>
      </c>
      <c r="AO1865" t="s">
        <v>10266</v>
      </c>
      <c r="AP1865" s="18">
        <v>0.14891008829999999</v>
      </c>
      <c r="AQ1865" t="s">
        <v>123</v>
      </c>
      <c r="AR1865" t="b">
        <f>ISNUMBER(SEARCH('Consulta Por Puntos Baloto'!$E$5,B1865,1))</f>
        <v>0</v>
      </c>
      <c r="AS1865">
        <f t="shared" si="58"/>
        <v>35</v>
      </c>
      <c r="AT1865" t="str">
        <f t="shared" si="59"/>
        <v>Punto red</v>
      </c>
    </row>
    <row r="1866" spans="1:46">
      <c r="A1866" t="s">
        <v>10267</v>
      </c>
      <c r="B1866" t="s">
        <v>10268</v>
      </c>
      <c r="C1866" s="18">
        <v>2.9654982688999998</v>
      </c>
      <c r="D1866" t="s">
        <v>1689</v>
      </c>
      <c r="E1866" t="s">
        <v>1690</v>
      </c>
      <c r="F1866" t="s">
        <v>1691</v>
      </c>
      <c r="G1866" s="18">
        <v>1.2360220651</v>
      </c>
      <c r="H1866" t="s">
        <v>64</v>
      </c>
      <c r="I1866" t="s">
        <v>114</v>
      </c>
      <c r="J1866" t="s">
        <v>3347</v>
      </c>
      <c r="K1866" s="18">
        <v>71.554155442500004</v>
      </c>
      <c r="L1866" t="s">
        <v>64</v>
      </c>
      <c r="M1866" t="s">
        <v>130</v>
      </c>
      <c r="N1866" t="s">
        <v>132</v>
      </c>
      <c r="O1866" s="18">
        <v>71.406444993999997</v>
      </c>
      <c r="P1866" t="s">
        <v>133</v>
      </c>
      <c r="Q1866" t="s">
        <v>134</v>
      </c>
      <c r="R1866" t="s">
        <v>135</v>
      </c>
      <c r="S1866" s="18">
        <v>72.356013339399993</v>
      </c>
      <c r="T1866" t="s">
        <v>136</v>
      </c>
      <c r="U1866" t="s">
        <v>130</v>
      </c>
      <c r="V1866" t="s">
        <v>137</v>
      </c>
      <c r="W1866" s="18">
        <v>0.70717324520000002</v>
      </c>
      <c r="X1866" t="s">
        <v>3348</v>
      </c>
      <c r="Y1866" t="s">
        <v>114</v>
      </c>
      <c r="Z1866" t="s">
        <v>3349</v>
      </c>
      <c r="AA1866" s="18">
        <v>0.71109184999999997</v>
      </c>
      <c r="AB1866" s="19" t="s">
        <v>3348</v>
      </c>
      <c r="AC1866" t="s">
        <v>1690</v>
      </c>
      <c r="AD1866" s="19" t="s">
        <v>5358</v>
      </c>
      <c r="AE1866" s="18">
        <v>2.6321057700000001E-2</v>
      </c>
      <c r="AF1866" t="s">
        <v>10269</v>
      </c>
      <c r="AG1866" t="s">
        <v>1690</v>
      </c>
      <c r="AH1866" t="s">
        <v>10270</v>
      </c>
      <c r="AI1866" s="18">
        <v>5.8225574600000003E-2</v>
      </c>
      <c r="AJ1866" t="s">
        <v>8372</v>
      </c>
      <c r="AK1866" t="s">
        <v>1690</v>
      </c>
      <c r="AL1866" t="s">
        <v>8373</v>
      </c>
      <c r="AM1866" t="s">
        <v>10269</v>
      </c>
      <c r="AN1866" t="s">
        <v>1690</v>
      </c>
      <c r="AO1866" t="s">
        <v>10270</v>
      </c>
      <c r="AP1866" s="18">
        <v>2.6321057700000001E-2</v>
      </c>
      <c r="AQ1866" t="s">
        <v>123</v>
      </c>
      <c r="AR1866" t="b">
        <f>ISNUMBER(SEARCH('Consulta Por Puntos Baloto'!$E$5,B1866,1))</f>
        <v>0</v>
      </c>
      <c r="AS1866">
        <f t="shared" si="58"/>
        <v>31</v>
      </c>
      <c r="AT1866" t="str">
        <f t="shared" si="59"/>
        <v>Punto pago</v>
      </c>
    </row>
    <row r="1867" spans="1:46">
      <c r="A1867" t="s">
        <v>10271</v>
      </c>
      <c r="B1867" t="s">
        <v>10272</v>
      </c>
      <c r="C1867" s="18">
        <v>10.477923885499999</v>
      </c>
      <c r="D1867" t="s">
        <v>150</v>
      </c>
      <c r="E1867" t="s">
        <v>151</v>
      </c>
      <c r="F1867" t="s">
        <v>152</v>
      </c>
      <c r="G1867" s="18">
        <v>4.7808207748999996</v>
      </c>
      <c r="H1867" t="s">
        <v>64</v>
      </c>
      <c r="I1867" t="s">
        <v>154</v>
      </c>
      <c r="J1867" t="s">
        <v>10273</v>
      </c>
      <c r="K1867" s="18">
        <v>6.3859955487000004</v>
      </c>
      <c r="L1867" t="s">
        <v>64</v>
      </c>
      <c r="M1867" t="s">
        <v>154</v>
      </c>
      <c r="N1867" t="s">
        <v>156</v>
      </c>
      <c r="O1867" s="18">
        <v>6.3833555401000002</v>
      </c>
      <c r="P1867" t="s">
        <v>157</v>
      </c>
      <c r="Q1867" t="s">
        <v>151</v>
      </c>
      <c r="R1867" t="s">
        <v>158</v>
      </c>
      <c r="S1867" s="18">
        <v>105.74967459360001</v>
      </c>
      <c r="T1867" t="s">
        <v>111</v>
      </c>
      <c r="U1867" t="s">
        <v>112</v>
      </c>
      <c r="V1867" t="s">
        <v>113</v>
      </c>
      <c r="W1867" s="18">
        <v>4.9035795883000004</v>
      </c>
      <c r="X1867" t="s">
        <v>64</v>
      </c>
      <c r="Y1867" t="s">
        <v>154</v>
      </c>
      <c r="Z1867" t="s">
        <v>159</v>
      </c>
      <c r="AA1867" s="18">
        <v>6.6427636561999996</v>
      </c>
      <c r="AB1867" s="19" t="s">
        <v>899</v>
      </c>
      <c r="AC1867" t="s">
        <v>151</v>
      </c>
      <c r="AD1867" t="s">
        <v>900</v>
      </c>
      <c r="AE1867" s="18">
        <v>0.3720237065</v>
      </c>
      <c r="AF1867" t="s">
        <v>7699</v>
      </c>
      <c r="AG1867" t="s">
        <v>4535</v>
      </c>
      <c r="AH1867" t="s">
        <v>7700</v>
      </c>
      <c r="AI1867" s="18">
        <v>5.3234325800000003E-2</v>
      </c>
      <c r="AJ1867" t="s">
        <v>8729</v>
      </c>
      <c r="AK1867" t="s">
        <v>151</v>
      </c>
      <c r="AL1867" t="s">
        <v>8730</v>
      </c>
      <c r="AM1867" t="s">
        <v>8729</v>
      </c>
      <c r="AN1867" t="s">
        <v>151</v>
      </c>
      <c r="AO1867" t="s">
        <v>8730</v>
      </c>
      <c r="AP1867" s="18">
        <v>5.3234325800000003E-2</v>
      </c>
      <c r="AQ1867" t="s">
        <v>123</v>
      </c>
      <c r="AR1867" t="b">
        <f>ISNUMBER(SEARCH('Consulta Por Puntos Baloto'!$E$5,B1867,1))</f>
        <v>0</v>
      </c>
      <c r="AS1867">
        <f t="shared" si="58"/>
        <v>35</v>
      </c>
      <c r="AT1867" t="str">
        <f t="shared" si="59"/>
        <v>Punto red</v>
      </c>
    </row>
    <row r="1868" spans="1:46">
      <c r="A1868" t="s">
        <v>10274</v>
      </c>
      <c r="B1868" t="s">
        <v>10275</v>
      </c>
      <c r="C1868" s="18">
        <v>20.5598706436</v>
      </c>
      <c r="D1868" t="s">
        <v>4386</v>
      </c>
      <c r="E1868" t="s">
        <v>4387</v>
      </c>
      <c r="F1868" t="s">
        <v>4388</v>
      </c>
      <c r="G1868" s="18">
        <v>19.472143253500001</v>
      </c>
      <c r="H1868" t="s">
        <v>64</v>
      </c>
      <c r="I1868" t="s">
        <v>4389</v>
      </c>
      <c r="J1868" t="s">
        <v>4390</v>
      </c>
      <c r="K1868" s="18">
        <v>48.430327810800001</v>
      </c>
      <c r="L1868" t="s">
        <v>64</v>
      </c>
      <c r="M1868" t="s">
        <v>343</v>
      </c>
      <c r="N1868" t="s">
        <v>344</v>
      </c>
      <c r="O1868" s="18">
        <v>19.670703878200001</v>
      </c>
      <c r="P1868" t="s">
        <v>4391</v>
      </c>
      <c r="Q1868" t="s">
        <v>4392</v>
      </c>
      <c r="R1868" t="s">
        <v>4393</v>
      </c>
      <c r="S1868" s="18">
        <v>57.821695094600003</v>
      </c>
      <c r="T1868" t="s">
        <v>69</v>
      </c>
      <c r="U1868" t="s">
        <v>65</v>
      </c>
      <c r="V1868" t="s">
        <v>70</v>
      </c>
      <c r="W1868" s="18">
        <v>19.472143253500001</v>
      </c>
      <c r="X1868" t="s">
        <v>64</v>
      </c>
      <c r="Y1868" t="s">
        <v>4389</v>
      </c>
      <c r="Z1868" t="s">
        <v>4390</v>
      </c>
      <c r="AA1868" s="18">
        <v>49.435337737799998</v>
      </c>
      <c r="AB1868" t="s">
        <v>345</v>
      </c>
      <c r="AC1868" t="s">
        <v>341</v>
      </c>
      <c r="AD1868" t="s">
        <v>346</v>
      </c>
      <c r="AE1868" s="18">
        <v>6.4634210499999997E-2</v>
      </c>
      <c r="AF1868" t="s">
        <v>10276</v>
      </c>
      <c r="AG1868" t="s">
        <v>10277</v>
      </c>
      <c r="AH1868" t="s">
        <v>10278</v>
      </c>
      <c r="AI1868" s="18">
        <v>0.110791509</v>
      </c>
      <c r="AJ1868" t="s">
        <v>10279</v>
      </c>
      <c r="AK1868" t="s">
        <v>10280</v>
      </c>
      <c r="AL1868" t="s">
        <v>10281</v>
      </c>
      <c r="AM1868" t="s">
        <v>10276</v>
      </c>
      <c r="AN1868" t="s">
        <v>10277</v>
      </c>
      <c r="AO1868" t="s">
        <v>10278</v>
      </c>
      <c r="AP1868" s="18">
        <v>6.4634210499999997E-2</v>
      </c>
      <c r="AQ1868" t="s">
        <v>123</v>
      </c>
      <c r="AR1868" t="b">
        <f>ISNUMBER(SEARCH('Consulta Por Puntos Baloto'!$E$5,B1868,1))</f>
        <v>0</v>
      </c>
      <c r="AS1868">
        <f t="shared" si="58"/>
        <v>31</v>
      </c>
      <c r="AT1868" t="str">
        <f t="shared" si="59"/>
        <v>Punto pago</v>
      </c>
    </row>
    <row r="1869" spans="1:46">
      <c r="A1869" t="s">
        <v>10282</v>
      </c>
      <c r="B1869" t="s">
        <v>10283</v>
      </c>
      <c r="C1869" s="18">
        <v>4.8372865570999997</v>
      </c>
      <c r="D1869" t="s">
        <v>61</v>
      </c>
      <c r="E1869" t="s">
        <v>62</v>
      </c>
      <c r="F1869" t="s">
        <v>63</v>
      </c>
      <c r="G1869" s="18">
        <v>5.3376916159999999</v>
      </c>
      <c r="H1869" t="s">
        <v>64</v>
      </c>
      <c r="I1869" t="s">
        <v>65</v>
      </c>
      <c r="J1869" t="s">
        <v>66</v>
      </c>
      <c r="K1869" s="18">
        <v>5.3489788587999998</v>
      </c>
      <c r="L1869" t="s">
        <v>64</v>
      </c>
      <c r="M1869" t="s">
        <v>65</v>
      </c>
      <c r="N1869" t="s">
        <v>66</v>
      </c>
      <c r="O1869" s="18">
        <v>7.4910606900000003</v>
      </c>
      <c r="P1869" t="s">
        <v>67</v>
      </c>
      <c r="Q1869" t="s">
        <v>62</v>
      </c>
      <c r="R1869" t="s">
        <v>68</v>
      </c>
      <c r="S1869" s="18">
        <v>6.4232797592999997</v>
      </c>
      <c r="T1869" t="s">
        <v>69</v>
      </c>
      <c r="U1869" t="s">
        <v>65</v>
      </c>
      <c r="V1869" t="s">
        <v>70</v>
      </c>
      <c r="W1869" s="18">
        <v>6.5536103198999998</v>
      </c>
      <c r="X1869" t="s">
        <v>71</v>
      </c>
      <c r="Y1869" t="s">
        <v>65</v>
      </c>
      <c r="Z1869" t="s">
        <v>72</v>
      </c>
      <c r="AA1869" s="18">
        <v>5.9106230743000001</v>
      </c>
      <c r="AB1869" t="s">
        <v>73</v>
      </c>
      <c r="AC1869" t="s">
        <v>62</v>
      </c>
      <c r="AD1869" t="s">
        <v>74</v>
      </c>
      <c r="AE1869" s="18">
        <v>0.1273528877</v>
      </c>
      <c r="AF1869" t="s">
        <v>10284</v>
      </c>
      <c r="AG1869" t="s">
        <v>62</v>
      </c>
      <c r="AH1869" t="s">
        <v>10285</v>
      </c>
      <c r="AI1869" s="18">
        <v>0.20139094029999999</v>
      </c>
      <c r="AJ1869" t="s">
        <v>10286</v>
      </c>
      <c r="AK1869" t="s">
        <v>62</v>
      </c>
      <c r="AL1869" t="s">
        <v>10287</v>
      </c>
      <c r="AM1869" t="s">
        <v>10284</v>
      </c>
      <c r="AN1869" t="s">
        <v>62</v>
      </c>
      <c r="AO1869" t="s">
        <v>10285</v>
      </c>
      <c r="AP1869" s="18">
        <v>0.1273528877</v>
      </c>
      <c r="AQ1869" t="e">
        <v>#N/A</v>
      </c>
      <c r="AR1869" t="b">
        <f>ISNUMBER(SEARCH('Consulta Por Puntos Baloto'!$E$5,B1869,1))</f>
        <v>0</v>
      </c>
      <c r="AS1869">
        <f t="shared" si="58"/>
        <v>31</v>
      </c>
      <c r="AT1869" t="str">
        <f t="shared" si="59"/>
        <v>Punto pago</v>
      </c>
    </row>
    <row r="1870" spans="1:46">
      <c r="A1870" t="s">
        <v>10288</v>
      </c>
      <c r="B1870" t="s">
        <v>10289</v>
      </c>
      <c r="C1870" s="18">
        <v>4.2916536215000001</v>
      </c>
      <c r="D1870" t="s">
        <v>5165</v>
      </c>
      <c r="E1870" t="s">
        <v>220</v>
      </c>
      <c r="F1870" t="s">
        <v>5166</v>
      </c>
      <c r="G1870" s="18">
        <v>4.6929207941</v>
      </c>
      <c r="H1870" t="s">
        <v>64</v>
      </c>
      <c r="I1870" t="s">
        <v>223</v>
      </c>
      <c r="J1870" t="s">
        <v>5327</v>
      </c>
      <c r="K1870" s="18">
        <v>6.0928031329000003</v>
      </c>
      <c r="L1870" t="s">
        <v>64</v>
      </c>
      <c r="M1870" t="s">
        <v>223</v>
      </c>
      <c r="N1870" t="s">
        <v>4070</v>
      </c>
      <c r="O1870" s="18">
        <v>3.1556869344999998</v>
      </c>
      <c r="P1870" t="s">
        <v>4052</v>
      </c>
      <c r="Q1870" t="s">
        <v>4053</v>
      </c>
      <c r="R1870" t="s">
        <v>4054</v>
      </c>
      <c r="S1870" s="18">
        <v>13.8188627787</v>
      </c>
      <c r="T1870" t="s">
        <v>227</v>
      </c>
      <c r="U1870" t="s">
        <v>228</v>
      </c>
      <c r="V1870" t="s">
        <v>229</v>
      </c>
      <c r="W1870" s="18">
        <v>5.1588985200000002</v>
      </c>
      <c r="X1870" t="s">
        <v>64</v>
      </c>
      <c r="Y1870" t="s">
        <v>4055</v>
      </c>
      <c r="Z1870" t="s">
        <v>4056</v>
      </c>
      <c r="AA1870" s="18">
        <v>3.9100161408999998</v>
      </c>
      <c r="AB1870" t="s">
        <v>4088</v>
      </c>
      <c r="AC1870" t="s">
        <v>220</v>
      </c>
      <c r="AD1870" t="s">
        <v>4089</v>
      </c>
      <c r="AE1870" s="18">
        <v>5.7200317799999997E-2</v>
      </c>
      <c r="AF1870" t="s">
        <v>10290</v>
      </c>
      <c r="AG1870" t="s">
        <v>220</v>
      </c>
      <c r="AH1870" t="s">
        <v>10291</v>
      </c>
      <c r="AI1870" s="18">
        <v>0.25985234330000001</v>
      </c>
      <c r="AJ1870" t="s">
        <v>10292</v>
      </c>
      <c r="AK1870" t="s">
        <v>220</v>
      </c>
      <c r="AL1870" t="s">
        <v>10293</v>
      </c>
      <c r="AM1870" t="s">
        <v>10290</v>
      </c>
      <c r="AN1870" t="s">
        <v>220</v>
      </c>
      <c r="AO1870" t="s">
        <v>10291</v>
      </c>
      <c r="AP1870" s="18">
        <v>5.7200317799999997E-2</v>
      </c>
      <c r="AQ1870" t="s">
        <v>123</v>
      </c>
      <c r="AR1870" t="b">
        <f>ISNUMBER(SEARCH('Consulta Por Puntos Baloto'!$E$5,B1870,1))</f>
        <v>0</v>
      </c>
      <c r="AS1870">
        <f t="shared" si="58"/>
        <v>31</v>
      </c>
      <c r="AT1870" t="str">
        <f t="shared" si="59"/>
        <v>Punto pago</v>
      </c>
    </row>
    <row r="1871" spans="1:46">
      <c r="A1871" t="s">
        <v>10294</v>
      </c>
      <c r="B1871" t="s">
        <v>10295</v>
      </c>
      <c r="C1871" s="18">
        <v>3.6165227392000001</v>
      </c>
      <c r="D1871" t="s">
        <v>5165</v>
      </c>
      <c r="E1871" t="s">
        <v>220</v>
      </c>
      <c r="F1871" t="s">
        <v>5166</v>
      </c>
      <c r="G1871" s="18">
        <v>4.2580010003000002</v>
      </c>
      <c r="H1871" t="s">
        <v>64</v>
      </c>
      <c r="I1871" t="s">
        <v>223</v>
      </c>
      <c r="J1871" t="s">
        <v>5327</v>
      </c>
      <c r="K1871" s="18">
        <v>5.5448088884000004</v>
      </c>
      <c r="L1871" t="s">
        <v>64</v>
      </c>
      <c r="M1871" t="s">
        <v>223</v>
      </c>
      <c r="N1871" t="s">
        <v>4070</v>
      </c>
      <c r="O1871" s="18">
        <v>2.1290132220000002</v>
      </c>
      <c r="P1871" t="s">
        <v>4052</v>
      </c>
      <c r="Q1871" t="s">
        <v>4053</v>
      </c>
      <c r="R1871" t="s">
        <v>4054</v>
      </c>
      <c r="S1871" s="18">
        <v>13.837547534800001</v>
      </c>
      <c r="T1871" t="s">
        <v>227</v>
      </c>
      <c r="U1871" t="s">
        <v>228</v>
      </c>
      <c r="V1871" t="s">
        <v>229</v>
      </c>
      <c r="W1871" s="18">
        <v>4.7866407425000004</v>
      </c>
      <c r="X1871" t="s">
        <v>64</v>
      </c>
      <c r="Y1871" t="s">
        <v>4055</v>
      </c>
      <c r="Z1871" t="s">
        <v>4056</v>
      </c>
      <c r="AA1871" s="18">
        <v>4.0323572905000002</v>
      </c>
      <c r="AB1871" t="s">
        <v>4088</v>
      </c>
      <c r="AC1871" t="s">
        <v>220</v>
      </c>
      <c r="AD1871" t="s">
        <v>4089</v>
      </c>
      <c r="AE1871" s="18">
        <v>0.187761285</v>
      </c>
      <c r="AF1871" t="s">
        <v>10296</v>
      </c>
      <c r="AG1871" t="s">
        <v>220</v>
      </c>
      <c r="AH1871" t="s">
        <v>10297</v>
      </c>
      <c r="AI1871" s="18">
        <v>0.26371785800000003</v>
      </c>
      <c r="AJ1871" t="s">
        <v>10298</v>
      </c>
      <c r="AK1871" t="s">
        <v>220</v>
      </c>
      <c r="AL1871" t="s">
        <v>10299</v>
      </c>
      <c r="AM1871" t="s">
        <v>10296</v>
      </c>
      <c r="AN1871" t="s">
        <v>220</v>
      </c>
      <c r="AO1871" t="s">
        <v>10297</v>
      </c>
      <c r="AP1871" s="18">
        <v>0.187761285</v>
      </c>
      <c r="AQ1871" t="s">
        <v>123</v>
      </c>
      <c r="AR1871" t="b">
        <f>ISNUMBER(SEARCH('Consulta Por Puntos Baloto'!$E$5,B1871,1))</f>
        <v>0</v>
      </c>
      <c r="AS1871">
        <f t="shared" si="58"/>
        <v>31</v>
      </c>
      <c r="AT1871" t="str">
        <f t="shared" si="59"/>
        <v>Punto pago</v>
      </c>
    </row>
    <row r="1872" spans="1:46">
      <c r="A1872" t="s">
        <v>10300</v>
      </c>
      <c r="B1872" t="s">
        <v>10301</v>
      </c>
      <c r="C1872" s="18">
        <v>0.47866868019999997</v>
      </c>
      <c r="D1872" t="s">
        <v>202</v>
      </c>
      <c r="E1872" t="s">
        <v>128</v>
      </c>
      <c r="F1872" t="s">
        <v>203</v>
      </c>
      <c r="G1872" s="18">
        <v>0.82836418099999998</v>
      </c>
      <c r="H1872" t="s">
        <v>64</v>
      </c>
      <c r="I1872" t="s">
        <v>130</v>
      </c>
      <c r="J1872" t="s">
        <v>204</v>
      </c>
      <c r="K1872" s="18">
        <v>1.1773630845</v>
      </c>
      <c r="L1872" t="s">
        <v>64</v>
      </c>
      <c r="M1872" t="s">
        <v>130</v>
      </c>
      <c r="N1872" t="s">
        <v>789</v>
      </c>
      <c r="O1872" s="18">
        <v>0.94304165650000005</v>
      </c>
      <c r="P1872" t="s">
        <v>1398</v>
      </c>
      <c r="Q1872" t="s">
        <v>134</v>
      </c>
      <c r="R1872" t="s">
        <v>1399</v>
      </c>
      <c r="S1872" s="18">
        <v>1.0529722705</v>
      </c>
      <c r="T1872" t="s">
        <v>675</v>
      </c>
      <c r="U1872" t="s">
        <v>130</v>
      </c>
      <c r="V1872" t="s">
        <v>676</v>
      </c>
      <c r="W1872" s="18">
        <v>1.0831796521999999</v>
      </c>
      <c r="X1872" t="s">
        <v>64</v>
      </c>
      <c r="Y1872" t="s">
        <v>130</v>
      </c>
      <c r="Z1872" t="s">
        <v>790</v>
      </c>
      <c r="AA1872" s="18">
        <v>1.0529722705</v>
      </c>
      <c r="AB1872" t="s">
        <v>791</v>
      </c>
      <c r="AC1872" t="s">
        <v>128</v>
      </c>
      <c r="AD1872" t="s">
        <v>792</v>
      </c>
      <c r="AE1872" s="18">
        <v>0.42227013229999999</v>
      </c>
      <c r="AF1872" t="s">
        <v>6234</v>
      </c>
      <c r="AG1872" t="s">
        <v>143</v>
      </c>
      <c r="AH1872" t="s">
        <v>6235</v>
      </c>
      <c r="AI1872" s="18">
        <v>0.2889070681</v>
      </c>
      <c r="AJ1872" t="s">
        <v>1073</v>
      </c>
      <c r="AK1872" t="s">
        <v>134</v>
      </c>
      <c r="AL1872" t="s">
        <v>1074</v>
      </c>
      <c r="AM1872" t="s">
        <v>1073</v>
      </c>
      <c r="AN1872" t="s">
        <v>134</v>
      </c>
      <c r="AO1872" t="s">
        <v>1074</v>
      </c>
      <c r="AP1872" s="18">
        <v>0.2889070681</v>
      </c>
      <c r="AQ1872" t="s">
        <v>123</v>
      </c>
      <c r="AR1872" t="b">
        <f>ISNUMBER(SEARCH('Consulta Por Puntos Baloto'!$E$5,B1872,1))</f>
        <v>0</v>
      </c>
      <c r="AS1872">
        <f t="shared" si="58"/>
        <v>35</v>
      </c>
      <c r="AT1872" t="str">
        <f t="shared" si="59"/>
        <v>Punto red</v>
      </c>
    </row>
    <row r="1873" spans="1:46">
      <c r="A1873" t="s">
        <v>10302</v>
      </c>
      <c r="B1873" t="s">
        <v>10303</v>
      </c>
      <c r="C1873" s="18">
        <v>0.47866868019999997</v>
      </c>
      <c r="D1873" t="s">
        <v>202</v>
      </c>
      <c r="E1873" t="s">
        <v>128</v>
      </c>
      <c r="F1873" t="s">
        <v>203</v>
      </c>
      <c r="G1873" s="18">
        <v>0.82836418099999998</v>
      </c>
      <c r="H1873" t="s">
        <v>64</v>
      </c>
      <c r="I1873" t="s">
        <v>130</v>
      </c>
      <c r="J1873" t="s">
        <v>204</v>
      </c>
      <c r="K1873" s="18">
        <v>1.1773630845</v>
      </c>
      <c r="L1873" t="s">
        <v>64</v>
      </c>
      <c r="M1873" t="s">
        <v>130</v>
      </c>
      <c r="N1873" t="s">
        <v>789</v>
      </c>
      <c r="O1873" s="18">
        <v>0.94304165650000005</v>
      </c>
      <c r="P1873" t="s">
        <v>1398</v>
      </c>
      <c r="Q1873" t="s">
        <v>134</v>
      </c>
      <c r="R1873" t="s">
        <v>1399</v>
      </c>
      <c r="S1873" s="18">
        <v>1.0529722705</v>
      </c>
      <c r="T1873" t="s">
        <v>675</v>
      </c>
      <c r="U1873" t="s">
        <v>130</v>
      </c>
      <c r="V1873" t="s">
        <v>676</v>
      </c>
      <c r="W1873" s="18">
        <v>1.0831796521999999</v>
      </c>
      <c r="X1873" t="s">
        <v>64</v>
      </c>
      <c r="Y1873" t="s">
        <v>130</v>
      </c>
      <c r="Z1873" t="s">
        <v>790</v>
      </c>
      <c r="AA1873" s="18">
        <v>1.0529722705</v>
      </c>
      <c r="AB1873" t="s">
        <v>791</v>
      </c>
      <c r="AC1873" t="s">
        <v>128</v>
      </c>
      <c r="AD1873" t="s">
        <v>792</v>
      </c>
      <c r="AE1873" s="18">
        <v>0.42227013229999999</v>
      </c>
      <c r="AF1873" t="s">
        <v>6234</v>
      </c>
      <c r="AG1873" t="s">
        <v>143</v>
      </c>
      <c r="AH1873" t="s">
        <v>6235</v>
      </c>
      <c r="AI1873" s="18">
        <v>0.2889070681</v>
      </c>
      <c r="AJ1873" t="s">
        <v>1073</v>
      </c>
      <c r="AK1873" t="s">
        <v>134</v>
      </c>
      <c r="AL1873" t="s">
        <v>1074</v>
      </c>
      <c r="AM1873" t="s">
        <v>1073</v>
      </c>
      <c r="AN1873" t="s">
        <v>134</v>
      </c>
      <c r="AO1873" t="s">
        <v>1074</v>
      </c>
      <c r="AP1873" s="18">
        <v>0.2889070681</v>
      </c>
      <c r="AQ1873" t="s">
        <v>123</v>
      </c>
      <c r="AR1873" t="b">
        <f>ISNUMBER(SEARCH('Consulta Por Puntos Baloto'!$E$5,B1873,1))</f>
        <v>0</v>
      </c>
      <c r="AS1873">
        <f t="shared" si="58"/>
        <v>35</v>
      </c>
      <c r="AT1873" t="str">
        <f t="shared" si="59"/>
        <v>Punto red</v>
      </c>
    </row>
    <row r="1874" spans="1:46">
      <c r="A1874" t="s">
        <v>10304</v>
      </c>
      <c r="B1874" t="s">
        <v>10305</v>
      </c>
      <c r="C1874" s="18">
        <v>132.7544081156</v>
      </c>
      <c r="D1874" t="s">
        <v>7736</v>
      </c>
      <c r="E1874" t="s">
        <v>4964</v>
      </c>
      <c r="F1874" t="s">
        <v>7737</v>
      </c>
      <c r="G1874" s="18">
        <v>203.69120524900001</v>
      </c>
      <c r="H1874" t="s">
        <v>64</v>
      </c>
      <c r="I1874" t="s">
        <v>4514</v>
      </c>
      <c r="J1874" t="s">
        <v>4515</v>
      </c>
      <c r="K1874" s="18">
        <v>203.69120524900001</v>
      </c>
      <c r="L1874" t="s">
        <v>64</v>
      </c>
      <c r="M1874" t="s">
        <v>4514</v>
      </c>
      <c r="N1874" t="s">
        <v>4515</v>
      </c>
      <c r="O1874" s="18">
        <v>131.91718505969999</v>
      </c>
      <c r="P1874" t="s">
        <v>4963</v>
      </c>
      <c r="Q1874" t="s">
        <v>4964</v>
      </c>
      <c r="R1874" t="s">
        <v>4965</v>
      </c>
      <c r="S1874" s="18">
        <v>299.6151027299</v>
      </c>
      <c r="T1874" t="s">
        <v>807</v>
      </c>
      <c r="U1874" t="s">
        <v>130</v>
      </c>
      <c r="V1874" t="s">
        <v>808</v>
      </c>
      <c r="W1874" s="18">
        <v>131.87521334819999</v>
      </c>
      <c r="X1874" t="s">
        <v>64</v>
      </c>
      <c r="Y1874" t="s">
        <v>4519</v>
      </c>
      <c r="Z1874" t="s">
        <v>4520</v>
      </c>
      <c r="AA1874" s="18">
        <v>238.93496499</v>
      </c>
      <c r="AB1874" t="s">
        <v>300</v>
      </c>
      <c r="AC1874" t="s">
        <v>301</v>
      </c>
      <c r="AD1874" t="s">
        <v>302</v>
      </c>
      <c r="AE1874" s="18">
        <v>97.9102291632</v>
      </c>
      <c r="AF1874" t="s">
        <v>10306</v>
      </c>
      <c r="AG1874" t="s">
        <v>8668</v>
      </c>
      <c r="AH1874" t="s">
        <v>10307</v>
      </c>
      <c r="AI1874" s="18">
        <v>1.6144496599999999E-2</v>
      </c>
      <c r="AJ1874" t="s">
        <v>10308</v>
      </c>
      <c r="AK1874" t="s">
        <v>10309</v>
      </c>
      <c r="AL1874" t="s">
        <v>10310</v>
      </c>
      <c r="AM1874" t="s">
        <v>10308</v>
      </c>
      <c r="AN1874" t="s">
        <v>10309</v>
      </c>
      <c r="AO1874" t="s">
        <v>10310</v>
      </c>
      <c r="AP1874" s="18">
        <v>1.6144496599999999E-2</v>
      </c>
      <c r="AQ1874" t="s">
        <v>123</v>
      </c>
      <c r="AR1874" t="b">
        <f>ISNUMBER(SEARCH('Consulta Por Puntos Baloto'!$E$5,B1874,1))</f>
        <v>0</v>
      </c>
      <c r="AS1874">
        <f t="shared" si="58"/>
        <v>35</v>
      </c>
      <c r="AT1874" t="str">
        <f t="shared" si="59"/>
        <v>Punto red</v>
      </c>
    </row>
    <row r="1875" spans="1:46">
      <c r="A1875" t="s">
        <v>10311</v>
      </c>
      <c r="B1875" t="s">
        <v>10312</v>
      </c>
      <c r="C1875" s="18">
        <v>18.441453111800001</v>
      </c>
      <c r="D1875" t="s">
        <v>6048</v>
      </c>
      <c r="E1875" t="s">
        <v>6049</v>
      </c>
      <c r="F1875" t="s">
        <v>6050</v>
      </c>
      <c r="G1875" s="18">
        <v>44.427000571900003</v>
      </c>
      <c r="H1875" t="s">
        <v>64</v>
      </c>
      <c r="I1875" t="s">
        <v>4008</v>
      </c>
      <c r="J1875" t="s">
        <v>4009</v>
      </c>
      <c r="K1875" s="18">
        <v>43.7376829054</v>
      </c>
      <c r="L1875" t="s">
        <v>4010</v>
      </c>
      <c r="M1875" t="s">
        <v>4008</v>
      </c>
      <c r="N1875" t="s">
        <v>4011</v>
      </c>
      <c r="O1875" s="18">
        <v>53.914567421800001</v>
      </c>
      <c r="P1875" t="s">
        <v>4100</v>
      </c>
      <c r="Q1875" t="s">
        <v>4101</v>
      </c>
      <c r="R1875" t="s">
        <v>4102</v>
      </c>
      <c r="S1875" s="18">
        <v>53.169713922500002</v>
      </c>
      <c r="T1875" t="s">
        <v>227</v>
      </c>
      <c r="U1875" t="s">
        <v>228</v>
      </c>
      <c r="V1875" t="s">
        <v>229</v>
      </c>
      <c r="W1875" s="18">
        <v>50.991099635099999</v>
      </c>
      <c r="X1875" t="s">
        <v>64</v>
      </c>
      <c r="Y1875" t="s">
        <v>228</v>
      </c>
      <c r="Z1875" t="s">
        <v>4012</v>
      </c>
      <c r="AA1875" s="18">
        <v>44.436335984400003</v>
      </c>
      <c r="AB1875" s="19" t="s">
        <v>4013</v>
      </c>
      <c r="AC1875" t="s">
        <v>4014</v>
      </c>
      <c r="AD1875" t="s">
        <v>4015</v>
      </c>
      <c r="AE1875" s="18">
        <v>8.2618095913000005</v>
      </c>
      <c r="AF1875" t="s">
        <v>6051</v>
      </c>
      <c r="AG1875" t="s">
        <v>6052</v>
      </c>
      <c r="AH1875" t="s">
        <v>6053</v>
      </c>
      <c r="AI1875" s="18">
        <v>0.1281892188</v>
      </c>
      <c r="AJ1875" t="s">
        <v>6054</v>
      </c>
      <c r="AK1875" t="s">
        <v>6055</v>
      </c>
      <c r="AL1875" t="s">
        <v>6056</v>
      </c>
      <c r="AM1875" t="s">
        <v>6054</v>
      </c>
      <c r="AN1875" t="s">
        <v>6055</v>
      </c>
      <c r="AO1875" t="s">
        <v>6056</v>
      </c>
      <c r="AP1875" s="18">
        <v>0.1281892188</v>
      </c>
      <c r="AQ1875" t="s">
        <v>123</v>
      </c>
      <c r="AR1875" t="b">
        <f>ISNUMBER(SEARCH('Consulta Por Puntos Baloto'!$E$5,B1875,1))</f>
        <v>0</v>
      </c>
      <c r="AS1875">
        <f t="shared" si="58"/>
        <v>35</v>
      </c>
      <c r="AT1875" t="str">
        <f t="shared" si="59"/>
        <v>Punto red</v>
      </c>
    </row>
    <row r="1876" spans="1:46">
      <c r="A1876" t="s">
        <v>10313</v>
      </c>
      <c r="B1876" t="s">
        <v>10314</v>
      </c>
      <c r="C1876" s="18">
        <v>31.880744539399998</v>
      </c>
      <c r="D1876" t="s">
        <v>5873</v>
      </c>
      <c r="E1876" t="s">
        <v>5874</v>
      </c>
      <c r="F1876" t="s">
        <v>5875</v>
      </c>
      <c r="G1876" s="18">
        <v>58.516306497800002</v>
      </c>
      <c r="H1876" t="s">
        <v>64</v>
      </c>
      <c r="I1876" t="s">
        <v>4055</v>
      </c>
      <c r="J1876" t="s">
        <v>4086</v>
      </c>
      <c r="K1876" s="18">
        <v>66.654140225600003</v>
      </c>
      <c r="L1876" t="s">
        <v>64</v>
      </c>
      <c r="M1876" t="s">
        <v>223</v>
      </c>
      <c r="N1876" t="s">
        <v>4070</v>
      </c>
      <c r="O1876" s="18">
        <v>60.613242672699997</v>
      </c>
      <c r="P1876" t="s">
        <v>4052</v>
      </c>
      <c r="Q1876" t="s">
        <v>4053</v>
      </c>
      <c r="R1876" t="s">
        <v>4054</v>
      </c>
      <c r="S1876" s="18">
        <v>75.089690247999997</v>
      </c>
      <c r="T1876" t="s">
        <v>227</v>
      </c>
      <c r="U1876" t="s">
        <v>228</v>
      </c>
      <c r="V1876" t="s">
        <v>229</v>
      </c>
      <c r="W1876" s="18">
        <v>58.559779059900002</v>
      </c>
      <c r="X1876" t="s">
        <v>64</v>
      </c>
      <c r="Y1876" t="s">
        <v>4055</v>
      </c>
      <c r="Z1876" t="s">
        <v>4056</v>
      </c>
      <c r="AA1876" s="18">
        <v>66.583104981700004</v>
      </c>
      <c r="AB1876" t="s">
        <v>4088</v>
      </c>
      <c r="AC1876" t="s">
        <v>220</v>
      </c>
      <c r="AD1876" t="s">
        <v>4089</v>
      </c>
      <c r="AE1876" s="18">
        <v>7.4296365624999998</v>
      </c>
      <c r="AF1876" t="s">
        <v>10315</v>
      </c>
      <c r="AG1876" t="s">
        <v>10316</v>
      </c>
      <c r="AH1876" t="s">
        <v>10317</v>
      </c>
      <c r="AI1876" s="18">
        <v>7.1861963200000004E-2</v>
      </c>
      <c r="AJ1876" t="s">
        <v>10318</v>
      </c>
      <c r="AK1876" t="s">
        <v>10319</v>
      </c>
      <c r="AL1876" t="s">
        <v>10320</v>
      </c>
      <c r="AM1876" t="s">
        <v>10318</v>
      </c>
      <c r="AN1876" t="s">
        <v>10319</v>
      </c>
      <c r="AO1876" t="s">
        <v>10320</v>
      </c>
      <c r="AP1876" s="18">
        <v>7.1861963200000004E-2</v>
      </c>
      <c r="AQ1876" t="e">
        <v>#N/A</v>
      </c>
      <c r="AR1876" t="b">
        <f>ISNUMBER(SEARCH('Consulta Por Puntos Baloto'!$E$5,B1876,1))</f>
        <v>0</v>
      </c>
      <c r="AS1876">
        <f t="shared" si="58"/>
        <v>35</v>
      </c>
      <c r="AT1876" t="str">
        <f t="shared" si="59"/>
        <v>Punto red</v>
      </c>
    </row>
    <row r="1877" spans="1:46">
      <c r="A1877" t="s">
        <v>10321</v>
      </c>
      <c r="B1877" t="s">
        <v>10322</v>
      </c>
      <c r="C1877" s="18">
        <v>42.859564148399997</v>
      </c>
      <c r="D1877" t="s">
        <v>4556</v>
      </c>
      <c r="E1877" t="s">
        <v>4557</v>
      </c>
      <c r="F1877" t="s">
        <v>4558</v>
      </c>
      <c r="G1877" s="18">
        <v>43.241195676499999</v>
      </c>
      <c r="H1877" t="s">
        <v>64</v>
      </c>
      <c r="I1877" t="s">
        <v>4563</v>
      </c>
      <c r="J1877" t="s">
        <v>4564</v>
      </c>
      <c r="K1877" s="18">
        <v>65.655780522000001</v>
      </c>
      <c r="L1877" t="s">
        <v>64</v>
      </c>
      <c r="M1877" t="s">
        <v>4560</v>
      </c>
      <c r="N1877" t="s">
        <v>4562</v>
      </c>
      <c r="O1877" s="18">
        <v>64.6071124164</v>
      </c>
      <c r="P1877" t="s">
        <v>5857</v>
      </c>
      <c r="Q1877" t="s">
        <v>388</v>
      </c>
      <c r="R1877" t="s">
        <v>5858</v>
      </c>
      <c r="S1877" s="18">
        <v>287.3299917356</v>
      </c>
      <c r="T1877" t="s">
        <v>253</v>
      </c>
      <c r="U1877" t="s">
        <v>65</v>
      </c>
      <c r="V1877" t="s">
        <v>254</v>
      </c>
      <c r="W1877" s="18">
        <v>43.254009717400002</v>
      </c>
      <c r="X1877" t="s">
        <v>64</v>
      </c>
      <c r="Y1877" t="s">
        <v>4563</v>
      </c>
      <c r="Z1877" t="s">
        <v>4564</v>
      </c>
      <c r="AA1877" s="18">
        <v>64.792233607</v>
      </c>
      <c r="AB1877" t="s">
        <v>5859</v>
      </c>
      <c r="AC1877" t="s">
        <v>388</v>
      </c>
      <c r="AD1877" t="s">
        <v>5860</v>
      </c>
      <c r="AE1877" s="18">
        <v>6.0851991000000001E-2</v>
      </c>
      <c r="AF1877" t="s">
        <v>10323</v>
      </c>
      <c r="AG1877" t="s">
        <v>10324</v>
      </c>
      <c r="AH1877" t="s">
        <v>10325</v>
      </c>
      <c r="AI1877" s="18">
        <v>24.973985786499998</v>
      </c>
      <c r="AJ1877" t="s">
        <v>6697</v>
      </c>
      <c r="AK1877" t="s">
        <v>6695</v>
      </c>
      <c r="AL1877" t="s">
        <v>6698</v>
      </c>
      <c r="AM1877" t="s">
        <v>10323</v>
      </c>
      <c r="AN1877" t="s">
        <v>10324</v>
      </c>
      <c r="AO1877" t="s">
        <v>10325</v>
      </c>
      <c r="AP1877" s="18">
        <v>6.0851991000000001E-2</v>
      </c>
      <c r="AQ1877" t="s">
        <v>123</v>
      </c>
      <c r="AR1877" t="b">
        <f>ISNUMBER(SEARCH('Consulta Por Puntos Baloto'!$E$5,B1877,1))</f>
        <v>0</v>
      </c>
      <c r="AS1877">
        <f t="shared" si="58"/>
        <v>31</v>
      </c>
      <c r="AT1877" t="str">
        <f t="shared" si="59"/>
        <v>Punto pago</v>
      </c>
    </row>
    <row r="1878" spans="1:46">
      <c r="A1878" t="s">
        <v>10326</v>
      </c>
      <c r="B1878" t="s">
        <v>10327</v>
      </c>
      <c r="C1878" s="18">
        <v>18.821256690999999</v>
      </c>
      <c r="D1878" t="s">
        <v>451</v>
      </c>
      <c r="E1878" t="s">
        <v>128</v>
      </c>
      <c r="F1878" t="s">
        <v>452</v>
      </c>
      <c r="G1878" s="18">
        <v>18.024739651099999</v>
      </c>
      <c r="H1878" t="s">
        <v>64</v>
      </c>
      <c r="I1878" t="s">
        <v>130</v>
      </c>
      <c r="J1878" t="s">
        <v>1365</v>
      </c>
      <c r="K1878" s="18">
        <v>18.621374777300002</v>
      </c>
      <c r="L1878" t="s">
        <v>64</v>
      </c>
      <c r="M1878" t="s">
        <v>130</v>
      </c>
      <c r="N1878" t="s">
        <v>132</v>
      </c>
      <c r="O1878" s="18">
        <v>18.2182596721</v>
      </c>
      <c r="P1878" t="s">
        <v>453</v>
      </c>
      <c r="Q1878" t="s">
        <v>134</v>
      </c>
      <c r="R1878" t="s">
        <v>454</v>
      </c>
      <c r="S1878" s="18">
        <v>18.845169254000002</v>
      </c>
      <c r="T1878" t="s">
        <v>136</v>
      </c>
      <c r="U1878" t="s">
        <v>130</v>
      </c>
      <c r="V1878" t="s">
        <v>137</v>
      </c>
      <c r="W1878" s="18">
        <v>18.654969166000001</v>
      </c>
      <c r="X1878" t="s">
        <v>138</v>
      </c>
      <c r="Y1878" t="s">
        <v>130</v>
      </c>
      <c r="Z1878" t="s">
        <v>139</v>
      </c>
      <c r="AA1878" s="18">
        <v>18.654969166000001</v>
      </c>
      <c r="AB1878" s="19" t="s">
        <v>455</v>
      </c>
      <c r="AC1878" t="s">
        <v>128</v>
      </c>
      <c r="AD1878" t="s">
        <v>456</v>
      </c>
      <c r="AE1878" s="18">
        <v>4.9223617909000001</v>
      </c>
      <c r="AF1878" t="s">
        <v>1703</v>
      </c>
      <c r="AG1878" t="s">
        <v>1704</v>
      </c>
      <c r="AH1878" t="s">
        <v>1705</v>
      </c>
      <c r="AI1878" s="18">
        <v>4.5284514999999999E-3</v>
      </c>
      <c r="AJ1878" t="s">
        <v>10328</v>
      </c>
      <c r="AK1878" t="s">
        <v>10329</v>
      </c>
      <c r="AL1878" t="s">
        <v>10330</v>
      </c>
      <c r="AM1878" t="s">
        <v>10328</v>
      </c>
      <c r="AN1878" t="s">
        <v>10329</v>
      </c>
      <c r="AO1878" t="s">
        <v>10330</v>
      </c>
      <c r="AP1878" s="18">
        <v>4.5284514999999999E-3</v>
      </c>
      <c r="AQ1878" t="s">
        <v>123</v>
      </c>
      <c r="AR1878" t="b">
        <f>ISNUMBER(SEARCH('Consulta Por Puntos Baloto'!$E$5,B1878,1))</f>
        <v>0</v>
      </c>
      <c r="AS1878">
        <f t="shared" si="58"/>
        <v>35</v>
      </c>
      <c r="AT1878" t="str">
        <f t="shared" si="59"/>
        <v>Punto red</v>
      </c>
    </row>
    <row r="1879" spans="1:46">
      <c r="A1879" t="s">
        <v>10331</v>
      </c>
      <c r="B1879" t="s">
        <v>10332</v>
      </c>
      <c r="C1879" s="18">
        <v>35.521302110699999</v>
      </c>
      <c r="D1879" t="s">
        <v>4853</v>
      </c>
      <c r="E1879" t="s">
        <v>4854</v>
      </c>
      <c r="F1879" t="s">
        <v>4855</v>
      </c>
      <c r="G1879" s="18">
        <v>79.033073418000001</v>
      </c>
      <c r="H1879" t="s">
        <v>64</v>
      </c>
      <c r="I1879" t="s">
        <v>294</v>
      </c>
      <c r="J1879" t="s">
        <v>295</v>
      </c>
      <c r="K1879" s="18">
        <v>79.051844748999997</v>
      </c>
      <c r="L1879" t="s">
        <v>64</v>
      </c>
      <c r="M1879" t="s">
        <v>294</v>
      </c>
      <c r="N1879" t="s">
        <v>295</v>
      </c>
      <c r="O1879" s="18">
        <v>52.5670479128</v>
      </c>
      <c r="P1879" t="s">
        <v>414</v>
      </c>
      <c r="Q1879" t="s">
        <v>411</v>
      </c>
      <c r="R1879" t="s">
        <v>415</v>
      </c>
      <c r="S1879" s="18">
        <v>105.9151948648</v>
      </c>
      <c r="T1879" t="s">
        <v>85</v>
      </c>
      <c r="U1879" t="s">
        <v>86</v>
      </c>
      <c r="V1879" t="s">
        <v>87</v>
      </c>
      <c r="W1879" s="18">
        <v>103.82569073640001</v>
      </c>
      <c r="X1879" t="s">
        <v>64</v>
      </c>
      <c r="Y1879" t="s">
        <v>86</v>
      </c>
      <c r="Z1879" t="s">
        <v>299</v>
      </c>
      <c r="AA1879" s="18">
        <v>80.348619684799999</v>
      </c>
      <c r="AB1879" t="s">
        <v>300</v>
      </c>
      <c r="AC1879" t="s">
        <v>301</v>
      </c>
      <c r="AD1879" t="s">
        <v>302</v>
      </c>
      <c r="AE1879" s="18">
        <v>9.5490870961999992</v>
      </c>
      <c r="AF1879" t="s">
        <v>10333</v>
      </c>
      <c r="AG1879" t="s">
        <v>10334</v>
      </c>
      <c r="AH1879" t="s">
        <v>10335</v>
      </c>
      <c r="AI1879" s="18">
        <v>5.6311135953000004</v>
      </c>
      <c r="AJ1879" t="s">
        <v>10336</v>
      </c>
      <c r="AK1879" t="s">
        <v>10337</v>
      </c>
      <c r="AL1879" t="s">
        <v>10338</v>
      </c>
      <c r="AM1879" t="s">
        <v>10336</v>
      </c>
      <c r="AN1879" t="s">
        <v>10337</v>
      </c>
      <c r="AO1879" t="s">
        <v>10338</v>
      </c>
      <c r="AP1879" s="18">
        <v>5.6311135953000004</v>
      </c>
      <c r="AQ1879" t="e">
        <v>#N/A</v>
      </c>
      <c r="AR1879" t="b">
        <f>ISNUMBER(SEARCH('Consulta Por Puntos Baloto'!$E$5,B1879,1))</f>
        <v>0</v>
      </c>
      <c r="AS1879">
        <f t="shared" si="58"/>
        <v>35</v>
      </c>
      <c r="AT1879" t="str">
        <f t="shared" si="59"/>
        <v>Punto red</v>
      </c>
    </row>
    <row r="1880" spans="1:46">
      <c r="A1880" t="s">
        <v>10339</v>
      </c>
      <c r="B1880" t="s">
        <v>10340</v>
      </c>
      <c r="C1880" s="18">
        <v>59.584909577099999</v>
      </c>
      <c r="D1880" t="s">
        <v>4556</v>
      </c>
      <c r="E1880" t="s">
        <v>4557</v>
      </c>
      <c r="F1880" t="s">
        <v>4558</v>
      </c>
      <c r="G1880" s="18">
        <v>0.3018388488</v>
      </c>
      <c r="H1880" t="s">
        <v>64</v>
      </c>
      <c r="I1880" t="s">
        <v>4560</v>
      </c>
      <c r="J1880" t="s">
        <v>4562</v>
      </c>
      <c r="K1880" s="18">
        <v>0.28164880650000002</v>
      </c>
      <c r="L1880" t="s">
        <v>64</v>
      </c>
      <c r="M1880" t="s">
        <v>4560</v>
      </c>
      <c r="N1880" t="s">
        <v>4562</v>
      </c>
      <c r="O1880" s="18">
        <v>0.35333535739999999</v>
      </c>
      <c r="P1880" t="s">
        <v>387</v>
      </c>
      <c r="Q1880" t="s">
        <v>388</v>
      </c>
      <c r="R1880" t="s">
        <v>389</v>
      </c>
      <c r="S1880" s="18">
        <v>251.84078767049999</v>
      </c>
      <c r="T1880" t="s">
        <v>253</v>
      </c>
      <c r="U1880" t="s">
        <v>65</v>
      </c>
      <c r="V1880" t="s">
        <v>254</v>
      </c>
      <c r="W1880" s="18">
        <v>59.1693112703</v>
      </c>
      <c r="X1880" t="s">
        <v>64</v>
      </c>
      <c r="Y1880" t="s">
        <v>4563</v>
      </c>
      <c r="Z1880" t="s">
        <v>4564</v>
      </c>
      <c r="AA1880" s="18">
        <v>0.69143938069999999</v>
      </c>
      <c r="AB1880" t="s">
        <v>4559</v>
      </c>
      <c r="AC1880" t="s">
        <v>388</v>
      </c>
      <c r="AD1880" t="s">
        <v>4565</v>
      </c>
      <c r="AE1880" s="18">
        <v>0.15611710570000001</v>
      </c>
      <c r="AF1880" t="s">
        <v>9429</v>
      </c>
      <c r="AG1880" t="s">
        <v>388</v>
      </c>
      <c r="AH1880" t="s">
        <v>9430</v>
      </c>
      <c r="AI1880" s="18">
        <v>0.1353284196</v>
      </c>
      <c r="AJ1880" t="s">
        <v>9431</v>
      </c>
      <c r="AK1880" t="s">
        <v>388</v>
      </c>
      <c r="AL1880" t="s">
        <v>9432</v>
      </c>
      <c r="AM1880" t="s">
        <v>9431</v>
      </c>
      <c r="AN1880" t="s">
        <v>388</v>
      </c>
      <c r="AO1880" t="s">
        <v>9432</v>
      </c>
      <c r="AP1880" s="18">
        <v>0.1353284196</v>
      </c>
      <c r="AQ1880" t="s">
        <v>123</v>
      </c>
      <c r="AR1880" t="b">
        <f>ISNUMBER(SEARCH('Consulta Por Puntos Baloto'!$E$5,B1880,1))</f>
        <v>0</v>
      </c>
      <c r="AS1880">
        <f t="shared" si="58"/>
        <v>35</v>
      </c>
      <c r="AT1880" t="str">
        <f t="shared" si="59"/>
        <v>Punto red</v>
      </c>
    </row>
    <row r="1881" spans="1:46">
      <c r="A1881" t="s">
        <v>10341</v>
      </c>
      <c r="B1881" t="s">
        <v>10342</v>
      </c>
      <c r="C1881" s="18">
        <v>4.3984240194000002</v>
      </c>
      <c r="D1881" t="s">
        <v>4892</v>
      </c>
      <c r="E1881" t="s">
        <v>4893</v>
      </c>
      <c r="F1881" t="s">
        <v>4894</v>
      </c>
      <c r="G1881" s="18">
        <v>27.8534011733</v>
      </c>
      <c r="H1881" t="s">
        <v>4895</v>
      </c>
      <c r="I1881" t="s">
        <v>4146</v>
      </c>
      <c r="J1881" t="s">
        <v>4896</v>
      </c>
      <c r="K1881" s="18">
        <v>52.289893089300001</v>
      </c>
      <c r="L1881" t="s">
        <v>64</v>
      </c>
      <c r="M1881" t="s">
        <v>154</v>
      </c>
      <c r="N1881" t="s">
        <v>156</v>
      </c>
      <c r="O1881" s="18">
        <v>34.883991578600003</v>
      </c>
      <c r="P1881" t="s">
        <v>4031</v>
      </c>
      <c r="Q1881" t="s">
        <v>4025</v>
      </c>
      <c r="R1881" t="s">
        <v>4032</v>
      </c>
      <c r="S1881" s="18">
        <v>159.82751939080001</v>
      </c>
      <c r="T1881" t="s">
        <v>69</v>
      </c>
      <c r="U1881" t="s">
        <v>65</v>
      </c>
      <c r="V1881" t="s">
        <v>70</v>
      </c>
      <c r="W1881" s="18">
        <v>28.0568941513</v>
      </c>
      <c r="X1881" t="s">
        <v>4897</v>
      </c>
      <c r="Y1881" t="s">
        <v>4146</v>
      </c>
      <c r="Z1881" t="s">
        <v>4898</v>
      </c>
      <c r="AA1881" s="18">
        <v>1.1486054585000001</v>
      </c>
      <c r="AB1881" t="s">
        <v>4431</v>
      </c>
      <c r="AC1881" t="s">
        <v>4900</v>
      </c>
      <c r="AD1881" t="s">
        <v>6686</v>
      </c>
      <c r="AE1881" s="18">
        <v>4.3992079763999996</v>
      </c>
      <c r="AF1881" t="s">
        <v>4902</v>
      </c>
      <c r="AG1881" t="s">
        <v>4903</v>
      </c>
      <c r="AH1881" t="s">
        <v>4904</v>
      </c>
      <c r="AI1881" s="18">
        <v>0.36895908640000002</v>
      </c>
      <c r="AJ1881" t="s">
        <v>10343</v>
      </c>
      <c r="AK1881" t="s">
        <v>4900</v>
      </c>
      <c r="AL1881" t="s">
        <v>10344</v>
      </c>
      <c r="AM1881" t="s">
        <v>10343</v>
      </c>
      <c r="AN1881" t="s">
        <v>4900</v>
      </c>
      <c r="AO1881" t="s">
        <v>10344</v>
      </c>
      <c r="AP1881" s="18">
        <v>0.36895908640000002</v>
      </c>
      <c r="AQ1881" t="s">
        <v>123</v>
      </c>
      <c r="AR1881" t="b">
        <f>ISNUMBER(SEARCH('Consulta Por Puntos Baloto'!$E$5,B1881,1))</f>
        <v>0</v>
      </c>
      <c r="AS1881">
        <f t="shared" si="58"/>
        <v>35</v>
      </c>
      <c r="AT1881" t="str">
        <f t="shared" si="59"/>
        <v>Punto red</v>
      </c>
    </row>
    <row r="1882" spans="1:46">
      <c r="A1882" t="s">
        <v>10345</v>
      </c>
      <c r="B1882" t="s">
        <v>10346</v>
      </c>
      <c r="C1882" s="18">
        <v>0.55272045849999996</v>
      </c>
      <c r="D1882" t="s">
        <v>4960</v>
      </c>
      <c r="E1882" t="s">
        <v>4961</v>
      </c>
      <c r="F1882" t="s">
        <v>4962</v>
      </c>
      <c r="G1882" s="18">
        <v>210.2947360709</v>
      </c>
      <c r="H1882" t="s">
        <v>64</v>
      </c>
      <c r="I1882" t="s">
        <v>4169</v>
      </c>
      <c r="J1882" t="s">
        <v>4171</v>
      </c>
      <c r="K1882" s="18">
        <v>253.10463492619999</v>
      </c>
      <c r="L1882" t="s">
        <v>64</v>
      </c>
      <c r="M1882" t="s">
        <v>86</v>
      </c>
      <c r="N1882" t="s">
        <v>413</v>
      </c>
      <c r="O1882" s="18">
        <v>259.29378629719997</v>
      </c>
      <c r="P1882" t="s">
        <v>359</v>
      </c>
      <c r="Q1882" t="s">
        <v>83</v>
      </c>
      <c r="R1882" t="s">
        <v>360</v>
      </c>
      <c r="S1882" s="18">
        <v>260.53470992619998</v>
      </c>
      <c r="T1882" t="s">
        <v>85</v>
      </c>
      <c r="U1882" t="s">
        <v>86</v>
      </c>
      <c r="V1882" t="s">
        <v>87</v>
      </c>
      <c r="W1882" s="18">
        <v>210.32217744979999</v>
      </c>
      <c r="X1882" t="s">
        <v>64</v>
      </c>
      <c r="Y1882" t="s">
        <v>4169</v>
      </c>
      <c r="Z1882" t="s">
        <v>4171</v>
      </c>
      <c r="AA1882" s="18">
        <v>211.5911578525</v>
      </c>
      <c r="AB1882" t="s">
        <v>4916</v>
      </c>
      <c r="AC1882" t="s">
        <v>4172</v>
      </c>
      <c r="AD1882" t="s">
        <v>4918</v>
      </c>
      <c r="AE1882" s="18">
        <v>95.214698327099995</v>
      </c>
      <c r="AF1882" t="s">
        <v>7244</v>
      </c>
      <c r="AG1882" t="s">
        <v>7245</v>
      </c>
      <c r="AH1882" t="s">
        <v>7246</v>
      </c>
      <c r="AI1882" s="18">
        <v>0.23351971369999999</v>
      </c>
      <c r="AJ1882" t="s">
        <v>10347</v>
      </c>
      <c r="AK1882" t="s">
        <v>4961</v>
      </c>
      <c r="AL1882" t="s">
        <v>10348</v>
      </c>
      <c r="AM1882" t="s">
        <v>10347</v>
      </c>
      <c r="AN1882" t="s">
        <v>4961</v>
      </c>
      <c r="AO1882" t="s">
        <v>10348</v>
      </c>
      <c r="AP1882" s="18">
        <v>0.23351971369999999</v>
      </c>
      <c r="AQ1882" t="s">
        <v>123</v>
      </c>
      <c r="AR1882" t="b">
        <f>ISNUMBER(SEARCH('Consulta Por Puntos Baloto'!$E$5,B1882,1))</f>
        <v>0</v>
      </c>
      <c r="AS1882">
        <f t="shared" si="58"/>
        <v>35</v>
      </c>
      <c r="AT1882" t="str">
        <f t="shared" si="59"/>
        <v>Punto red</v>
      </c>
    </row>
    <row r="1883" spans="1:46">
      <c r="A1883" t="s">
        <v>10349</v>
      </c>
      <c r="B1883" t="s">
        <v>10350</v>
      </c>
      <c r="C1883" s="18">
        <v>4.1065642703999998</v>
      </c>
      <c r="D1883" t="s">
        <v>5102</v>
      </c>
      <c r="E1883" t="s">
        <v>220</v>
      </c>
      <c r="F1883" t="s">
        <v>5103</v>
      </c>
      <c r="G1883" s="18">
        <v>2.5802939236000002</v>
      </c>
      <c r="H1883" t="s">
        <v>7193</v>
      </c>
      <c r="I1883" t="s">
        <v>223</v>
      </c>
      <c r="J1883" t="s">
        <v>7194</v>
      </c>
      <c r="K1883" s="18">
        <v>3.3941914864</v>
      </c>
      <c r="L1883" t="s">
        <v>64</v>
      </c>
      <c r="M1883" t="s">
        <v>223</v>
      </c>
      <c r="N1883" t="s">
        <v>5004</v>
      </c>
      <c r="O1883" s="18">
        <v>4.5271320541</v>
      </c>
      <c r="P1883" t="s">
        <v>5106</v>
      </c>
      <c r="Q1883" t="s">
        <v>220</v>
      </c>
      <c r="R1883" t="s">
        <v>5107</v>
      </c>
      <c r="S1883" s="18">
        <v>9.4549430134999994</v>
      </c>
      <c r="T1883" t="s">
        <v>227</v>
      </c>
      <c r="U1883" t="s">
        <v>228</v>
      </c>
      <c r="V1883" t="s">
        <v>229</v>
      </c>
      <c r="W1883" s="18">
        <v>6.3553358064000003</v>
      </c>
      <c r="X1883" t="s">
        <v>222</v>
      </c>
      <c r="Y1883" t="s">
        <v>223</v>
      </c>
      <c r="Z1883" t="s">
        <v>224</v>
      </c>
      <c r="AA1883" s="18">
        <v>2.5802939236000002</v>
      </c>
      <c r="AB1883" t="s">
        <v>5188</v>
      </c>
      <c r="AC1883" t="s">
        <v>220</v>
      </c>
      <c r="AD1883" t="s">
        <v>5189</v>
      </c>
      <c r="AE1883" s="18">
        <v>1.1105246100000001E-2</v>
      </c>
      <c r="AF1883" t="s">
        <v>10351</v>
      </c>
      <c r="AG1883" t="s">
        <v>220</v>
      </c>
      <c r="AH1883" t="s">
        <v>10352</v>
      </c>
      <c r="AI1883" s="18">
        <v>0.2307904844</v>
      </c>
      <c r="AJ1883" t="s">
        <v>10126</v>
      </c>
      <c r="AK1883" t="s">
        <v>220</v>
      </c>
      <c r="AL1883" t="s">
        <v>10127</v>
      </c>
      <c r="AM1883" t="s">
        <v>10351</v>
      </c>
      <c r="AN1883" t="s">
        <v>220</v>
      </c>
      <c r="AO1883" t="s">
        <v>10352</v>
      </c>
      <c r="AP1883" s="18">
        <v>1.1105246100000001E-2</v>
      </c>
      <c r="AQ1883" t="s">
        <v>123</v>
      </c>
      <c r="AR1883" t="b">
        <f>ISNUMBER(SEARCH('Consulta Por Puntos Baloto'!$E$5,B1883,1))</f>
        <v>0</v>
      </c>
      <c r="AS1883">
        <f t="shared" si="58"/>
        <v>31</v>
      </c>
      <c r="AT1883" t="str">
        <f t="shared" si="59"/>
        <v>Punto pago</v>
      </c>
    </row>
    <row r="1884" spans="1:46">
      <c r="A1884" t="s">
        <v>10353</v>
      </c>
      <c r="B1884" t="s">
        <v>10354</v>
      </c>
      <c r="C1884" s="18">
        <v>3.2890200642999998</v>
      </c>
      <c r="D1884" t="s">
        <v>5165</v>
      </c>
      <c r="E1884" t="s">
        <v>220</v>
      </c>
      <c r="F1884" t="s">
        <v>5166</v>
      </c>
      <c r="G1884" s="18">
        <v>4.1488825303999999</v>
      </c>
      <c r="H1884" t="s">
        <v>64</v>
      </c>
      <c r="I1884" t="s">
        <v>223</v>
      </c>
      <c r="J1884" t="s">
        <v>5327</v>
      </c>
      <c r="K1884" s="18">
        <v>5.0558856490000004</v>
      </c>
      <c r="L1884" t="s">
        <v>64</v>
      </c>
      <c r="M1884" t="s">
        <v>223</v>
      </c>
      <c r="N1884" t="s">
        <v>4070</v>
      </c>
      <c r="O1884" s="18">
        <v>2.5450805353999999</v>
      </c>
      <c r="P1884" t="s">
        <v>4052</v>
      </c>
      <c r="Q1884" t="s">
        <v>4053</v>
      </c>
      <c r="R1884" t="s">
        <v>4054</v>
      </c>
      <c r="S1884" s="18">
        <v>13.7398643779</v>
      </c>
      <c r="T1884" t="s">
        <v>227</v>
      </c>
      <c r="U1884" t="s">
        <v>228</v>
      </c>
      <c r="V1884" t="s">
        <v>229</v>
      </c>
      <c r="W1884" s="18">
        <v>5.4292510201999997</v>
      </c>
      <c r="X1884" t="s">
        <v>64</v>
      </c>
      <c r="Y1884" t="s">
        <v>4055</v>
      </c>
      <c r="Z1884" t="s">
        <v>4056</v>
      </c>
      <c r="AA1884" s="18">
        <v>4.7057926177000002</v>
      </c>
      <c r="AB1884" t="s">
        <v>4088</v>
      </c>
      <c r="AC1884" t="s">
        <v>220</v>
      </c>
      <c r="AD1884" t="s">
        <v>4089</v>
      </c>
      <c r="AE1884" s="18">
        <v>0.4410664842</v>
      </c>
      <c r="AF1884" t="s">
        <v>10355</v>
      </c>
      <c r="AG1884" t="s">
        <v>220</v>
      </c>
      <c r="AH1884" t="s">
        <v>10356</v>
      </c>
      <c r="AI1884" s="18">
        <v>0.94571125430000003</v>
      </c>
      <c r="AJ1884" t="s">
        <v>7993</v>
      </c>
      <c r="AK1884" t="s">
        <v>220</v>
      </c>
      <c r="AL1884" t="s">
        <v>7994</v>
      </c>
      <c r="AM1884" t="s">
        <v>10355</v>
      </c>
      <c r="AN1884" t="s">
        <v>220</v>
      </c>
      <c r="AO1884" t="s">
        <v>10356</v>
      </c>
      <c r="AP1884" s="18">
        <v>0.4410664842</v>
      </c>
      <c r="AQ1884" t="s">
        <v>123</v>
      </c>
      <c r="AR1884" t="b">
        <f>ISNUMBER(SEARCH('Consulta Por Puntos Baloto'!$E$5,B1884,1))</f>
        <v>0</v>
      </c>
      <c r="AS1884">
        <f t="shared" si="58"/>
        <v>31</v>
      </c>
      <c r="AT1884" t="str">
        <f t="shared" si="59"/>
        <v>Punto pago</v>
      </c>
    </row>
    <row r="1885" spans="1:46">
      <c r="A1885" t="s">
        <v>10357</v>
      </c>
      <c r="B1885" t="s">
        <v>10358</v>
      </c>
      <c r="C1885" s="18">
        <v>0.58073760770000005</v>
      </c>
      <c r="D1885" t="s">
        <v>150</v>
      </c>
      <c r="E1885" t="s">
        <v>151</v>
      </c>
      <c r="F1885" t="s">
        <v>152</v>
      </c>
      <c r="G1885" s="18">
        <v>0.71277531849999998</v>
      </c>
      <c r="H1885" t="s">
        <v>153</v>
      </c>
      <c r="I1885" t="s">
        <v>154</v>
      </c>
      <c r="J1885" t="s">
        <v>155</v>
      </c>
      <c r="K1885" s="18">
        <v>3.8087637672999999</v>
      </c>
      <c r="L1885" t="s">
        <v>64</v>
      </c>
      <c r="M1885" t="s">
        <v>154</v>
      </c>
      <c r="N1885" t="s">
        <v>156</v>
      </c>
      <c r="O1885" s="18">
        <v>3.8492960759999999</v>
      </c>
      <c r="P1885" t="s">
        <v>157</v>
      </c>
      <c r="Q1885" t="s">
        <v>151</v>
      </c>
      <c r="R1885" t="s">
        <v>158</v>
      </c>
      <c r="S1885" s="18">
        <v>115.6875344183</v>
      </c>
      <c r="T1885" t="s">
        <v>111</v>
      </c>
      <c r="U1885" t="s">
        <v>112</v>
      </c>
      <c r="V1885" t="s">
        <v>113</v>
      </c>
      <c r="W1885" s="18">
        <v>5.2139949917999999</v>
      </c>
      <c r="X1885" t="s">
        <v>64</v>
      </c>
      <c r="Y1885" t="s">
        <v>154</v>
      </c>
      <c r="Z1885" t="s">
        <v>159</v>
      </c>
      <c r="AA1885" s="18">
        <v>0.70912370530000002</v>
      </c>
      <c r="AB1885" s="19" t="s">
        <v>153</v>
      </c>
      <c r="AC1885" t="s">
        <v>151</v>
      </c>
      <c r="AD1885" t="s">
        <v>160</v>
      </c>
      <c r="AE1885" s="18">
        <v>3.1684640200000003E-2</v>
      </c>
      <c r="AF1885" t="s">
        <v>10359</v>
      </c>
      <c r="AG1885" t="s">
        <v>4535</v>
      </c>
      <c r="AH1885" t="s">
        <v>10360</v>
      </c>
      <c r="AI1885" s="18">
        <v>5.35598345E-2</v>
      </c>
      <c r="AJ1885" t="s">
        <v>10361</v>
      </c>
      <c r="AK1885" t="s">
        <v>151</v>
      </c>
      <c r="AL1885" t="s">
        <v>10362</v>
      </c>
      <c r="AM1885" t="s">
        <v>10359</v>
      </c>
      <c r="AN1885" t="s">
        <v>4535</v>
      </c>
      <c r="AO1885" t="s">
        <v>10360</v>
      </c>
      <c r="AP1885" s="18">
        <v>3.1684640200000003E-2</v>
      </c>
      <c r="AQ1885" t="s">
        <v>123</v>
      </c>
      <c r="AR1885" t="b">
        <f>ISNUMBER(SEARCH('Consulta Por Puntos Baloto'!$E$5,B1885,1))</f>
        <v>0</v>
      </c>
      <c r="AS1885">
        <f t="shared" si="58"/>
        <v>31</v>
      </c>
      <c r="AT1885" t="str">
        <f t="shared" si="59"/>
        <v>Punto pago</v>
      </c>
    </row>
    <row r="1886" spans="1:46">
      <c r="A1886" t="s">
        <v>10363</v>
      </c>
      <c r="B1886" t="s">
        <v>10364</v>
      </c>
      <c r="C1886" s="18">
        <v>0.3859587746</v>
      </c>
      <c r="D1886" t="s">
        <v>219</v>
      </c>
      <c r="E1886" t="s">
        <v>220</v>
      </c>
      <c r="F1886" t="s">
        <v>221</v>
      </c>
      <c r="G1886" s="18">
        <v>0.29577704869999999</v>
      </c>
      <c r="H1886" t="s">
        <v>4228</v>
      </c>
      <c r="I1886" t="s">
        <v>223</v>
      </c>
      <c r="J1886" t="s">
        <v>4229</v>
      </c>
      <c r="K1886" s="18">
        <v>1.1674583528</v>
      </c>
      <c r="L1886" t="s">
        <v>64</v>
      </c>
      <c r="M1886" t="s">
        <v>223</v>
      </c>
      <c r="N1886" t="s">
        <v>4230</v>
      </c>
      <c r="O1886" s="18">
        <v>1.4147104633000001</v>
      </c>
      <c r="P1886" t="s">
        <v>4231</v>
      </c>
      <c r="Q1886" t="s">
        <v>220</v>
      </c>
      <c r="R1886" t="s">
        <v>4232</v>
      </c>
      <c r="S1886" s="18">
        <v>8.4670025086000003</v>
      </c>
      <c r="T1886" t="s">
        <v>227</v>
      </c>
      <c r="U1886" t="s">
        <v>228</v>
      </c>
      <c r="V1886" t="s">
        <v>229</v>
      </c>
      <c r="W1886" s="18">
        <v>1.5438373231</v>
      </c>
      <c r="X1886" t="s">
        <v>222</v>
      </c>
      <c r="Y1886" t="s">
        <v>223</v>
      </c>
      <c r="Z1886" t="s">
        <v>224</v>
      </c>
      <c r="AA1886" s="18">
        <v>0.55134877299999996</v>
      </c>
      <c r="AB1886" t="s">
        <v>4797</v>
      </c>
      <c r="AC1886" t="s">
        <v>220</v>
      </c>
      <c r="AD1886" t="s">
        <v>4798</v>
      </c>
      <c r="AE1886" s="18">
        <v>7.8795389699999996E-2</v>
      </c>
      <c r="AF1886" t="s">
        <v>4927</v>
      </c>
      <c r="AG1886" t="s">
        <v>220</v>
      </c>
      <c r="AH1886" t="s">
        <v>4928</v>
      </c>
      <c r="AI1886" s="18">
        <v>0.18168313220000001</v>
      </c>
      <c r="AJ1886" t="s">
        <v>4929</v>
      </c>
      <c r="AK1886" t="s">
        <v>220</v>
      </c>
      <c r="AL1886" t="s">
        <v>4930</v>
      </c>
      <c r="AM1886" t="s">
        <v>4927</v>
      </c>
      <c r="AN1886" t="s">
        <v>220</v>
      </c>
      <c r="AO1886" t="s">
        <v>4928</v>
      </c>
      <c r="AP1886" s="18">
        <v>7.8795389699999996E-2</v>
      </c>
      <c r="AQ1886" t="s">
        <v>123</v>
      </c>
      <c r="AR1886" t="b">
        <f>ISNUMBER(SEARCH('Consulta Por Puntos Baloto'!$E$5,B1886,1))</f>
        <v>0</v>
      </c>
      <c r="AS1886">
        <f t="shared" si="58"/>
        <v>31</v>
      </c>
      <c r="AT1886" t="str">
        <f t="shared" si="59"/>
        <v>Punto pago</v>
      </c>
    </row>
    <row r="1887" spans="1:46">
      <c r="A1887" t="s">
        <v>10365</v>
      </c>
      <c r="B1887" t="s">
        <v>10366</v>
      </c>
      <c r="C1887" s="18">
        <v>0.66567149660000002</v>
      </c>
      <c r="D1887" t="s">
        <v>219</v>
      </c>
      <c r="E1887" t="s">
        <v>220</v>
      </c>
      <c r="F1887" t="s">
        <v>221</v>
      </c>
      <c r="G1887" s="18">
        <v>0.70497699439999995</v>
      </c>
      <c r="H1887" t="s">
        <v>4228</v>
      </c>
      <c r="I1887" t="s">
        <v>223</v>
      </c>
      <c r="J1887" t="s">
        <v>4229</v>
      </c>
      <c r="K1887" s="18">
        <v>1.4712767651000001</v>
      </c>
      <c r="L1887" t="s">
        <v>64</v>
      </c>
      <c r="M1887" t="s">
        <v>223</v>
      </c>
      <c r="N1887" t="s">
        <v>4230</v>
      </c>
      <c r="O1887" s="18">
        <v>1.8071379935</v>
      </c>
      <c r="P1887" t="s">
        <v>4231</v>
      </c>
      <c r="Q1887" t="s">
        <v>220</v>
      </c>
      <c r="R1887" t="s">
        <v>4232</v>
      </c>
      <c r="S1887" s="18">
        <v>8.4456851466000007</v>
      </c>
      <c r="T1887" t="s">
        <v>227</v>
      </c>
      <c r="U1887" t="s">
        <v>228</v>
      </c>
      <c r="V1887" t="s">
        <v>229</v>
      </c>
      <c r="W1887" s="18">
        <v>1.6379500536</v>
      </c>
      <c r="X1887" t="s">
        <v>222</v>
      </c>
      <c r="Y1887" t="s">
        <v>223</v>
      </c>
      <c r="Z1887" t="s">
        <v>224</v>
      </c>
      <c r="AA1887" s="18">
        <v>0.95963657160000004</v>
      </c>
      <c r="AB1887" t="s">
        <v>4797</v>
      </c>
      <c r="AC1887" t="s">
        <v>220</v>
      </c>
      <c r="AD1887" t="s">
        <v>4798</v>
      </c>
      <c r="AE1887" s="18">
        <v>0.14828697909999999</v>
      </c>
      <c r="AF1887" t="s">
        <v>10367</v>
      </c>
      <c r="AG1887" t="s">
        <v>220</v>
      </c>
      <c r="AH1887" t="s">
        <v>10368</v>
      </c>
      <c r="AI1887" s="18">
        <v>0.48014121259999998</v>
      </c>
      <c r="AJ1887" t="s">
        <v>4508</v>
      </c>
      <c r="AK1887" t="s">
        <v>220</v>
      </c>
      <c r="AL1887" t="s">
        <v>4509</v>
      </c>
      <c r="AM1887" t="s">
        <v>10367</v>
      </c>
      <c r="AN1887" t="s">
        <v>220</v>
      </c>
      <c r="AO1887" t="s">
        <v>10368</v>
      </c>
      <c r="AP1887" s="18">
        <v>0.14828697909999999</v>
      </c>
      <c r="AQ1887" t="s">
        <v>123</v>
      </c>
      <c r="AR1887" t="b">
        <f>ISNUMBER(SEARCH('Consulta Por Puntos Baloto'!$E$5,B1887,1))</f>
        <v>0</v>
      </c>
      <c r="AS1887">
        <f t="shared" si="58"/>
        <v>31</v>
      </c>
      <c r="AT1887" t="str">
        <f t="shared" si="59"/>
        <v>Punto pago</v>
      </c>
    </row>
    <row r="1888" spans="1:46">
      <c r="A1888" t="s">
        <v>10369</v>
      </c>
      <c r="B1888" t="s">
        <v>10370</v>
      </c>
      <c r="C1888" s="18">
        <v>26.207960309099999</v>
      </c>
      <c r="D1888" t="s">
        <v>291</v>
      </c>
      <c r="E1888" t="s">
        <v>292</v>
      </c>
      <c r="F1888" t="s">
        <v>293</v>
      </c>
      <c r="G1888" s="18">
        <v>33.229534068699998</v>
      </c>
      <c r="H1888" t="s">
        <v>300</v>
      </c>
      <c r="I1888" t="s">
        <v>294</v>
      </c>
      <c r="J1888" t="s">
        <v>4489</v>
      </c>
      <c r="K1888" s="18">
        <v>33.614827610699997</v>
      </c>
      <c r="L1888" t="s">
        <v>64</v>
      </c>
      <c r="M1888" t="s">
        <v>294</v>
      </c>
      <c r="N1888" t="s">
        <v>295</v>
      </c>
      <c r="O1888" s="18">
        <v>64.644159031200005</v>
      </c>
      <c r="P1888" t="s">
        <v>296</v>
      </c>
      <c r="Q1888" t="s">
        <v>297</v>
      </c>
      <c r="R1888" t="s">
        <v>298</v>
      </c>
      <c r="S1888" s="18">
        <v>115.8994354627</v>
      </c>
      <c r="T1888" t="s">
        <v>311</v>
      </c>
      <c r="U1888" t="s">
        <v>130</v>
      </c>
      <c r="V1888" t="s">
        <v>312</v>
      </c>
      <c r="W1888" s="18">
        <v>99.706425406999998</v>
      </c>
      <c r="X1888" t="s">
        <v>64</v>
      </c>
      <c r="Y1888" t="s">
        <v>313</v>
      </c>
      <c r="Z1888" t="s">
        <v>314</v>
      </c>
      <c r="AA1888" s="18">
        <v>33.262813404200003</v>
      </c>
      <c r="AB1888" t="s">
        <v>300</v>
      </c>
      <c r="AC1888" t="s">
        <v>301</v>
      </c>
      <c r="AD1888" t="s">
        <v>302</v>
      </c>
      <c r="AE1888" s="18">
        <v>18.450585485000001</v>
      </c>
      <c r="AF1888" t="s">
        <v>315</v>
      </c>
      <c r="AG1888" t="s">
        <v>316</v>
      </c>
      <c r="AH1888" t="s">
        <v>317</v>
      </c>
      <c r="AI1888" s="18">
        <v>10.410245769199999</v>
      </c>
      <c r="AJ1888" t="s">
        <v>10371</v>
      </c>
      <c r="AK1888" t="s">
        <v>10372</v>
      </c>
      <c r="AL1888" t="s">
        <v>10373</v>
      </c>
      <c r="AM1888" t="s">
        <v>10371</v>
      </c>
      <c r="AN1888" t="s">
        <v>10372</v>
      </c>
      <c r="AO1888" t="s">
        <v>10373</v>
      </c>
      <c r="AP1888" s="18">
        <v>10.410245769199999</v>
      </c>
      <c r="AQ1888" t="s">
        <v>123</v>
      </c>
      <c r="AR1888" t="b">
        <f>ISNUMBER(SEARCH('Consulta Por Puntos Baloto'!$E$5,B1888,1))</f>
        <v>0</v>
      </c>
      <c r="AS1888">
        <f t="shared" si="58"/>
        <v>35</v>
      </c>
      <c r="AT1888" t="str">
        <f t="shared" si="59"/>
        <v>Punto red</v>
      </c>
    </row>
    <row r="1889" spans="1:46">
      <c r="A1889" t="s">
        <v>10374</v>
      </c>
      <c r="B1889" t="s">
        <v>10375</v>
      </c>
      <c r="C1889" s="18">
        <v>2.1565820494999999</v>
      </c>
      <c r="D1889" t="s">
        <v>5165</v>
      </c>
      <c r="E1889" t="s">
        <v>220</v>
      </c>
      <c r="F1889" t="s">
        <v>5166</v>
      </c>
      <c r="G1889" s="18">
        <v>3.0248103605000001</v>
      </c>
      <c r="H1889" t="s">
        <v>64</v>
      </c>
      <c r="I1889" t="s">
        <v>223</v>
      </c>
      <c r="J1889" t="s">
        <v>5327</v>
      </c>
      <c r="K1889" s="18">
        <v>3.6958384835000002</v>
      </c>
      <c r="L1889" t="s">
        <v>64</v>
      </c>
      <c r="M1889" t="s">
        <v>223</v>
      </c>
      <c r="N1889" t="s">
        <v>4070</v>
      </c>
      <c r="O1889" s="18">
        <v>3.5223517884</v>
      </c>
      <c r="P1889" t="s">
        <v>4231</v>
      </c>
      <c r="Q1889" t="s">
        <v>220</v>
      </c>
      <c r="R1889" t="s">
        <v>4232</v>
      </c>
      <c r="S1889" s="18">
        <v>12.394229964000001</v>
      </c>
      <c r="T1889" t="s">
        <v>227</v>
      </c>
      <c r="U1889" t="s">
        <v>228</v>
      </c>
      <c r="V1889" t="s">
        <v>229</v>
      </c>
      <c r="W1889" s="18">
        <v>5.9145818564999999</v>
      </c>
      <c r="X1889" t="s">
        <v>222</v>
      </c>
      <c r="Y1889" t="s">
        <v>223</v>
      </c>
      <c r="Z1889" t="s">
        <v>224</v>
      </c>
      <c r="AA1889" s="18">
        <v>3.6958385072</v>
      </c>
      <c r="AB1889" t="s">
        <v>5168</v>
      </c>
      <c r="AC1889" t="s">
        <v>220</v>
      </c>
      <c r="AD1889" t="s">
        <v>5169</v>
      </c>
      <c r="AE1889" s="18">
        <v>0.13242045669999999</v>
      </c>
      <c r="AF1889" t="s">
        <v>8693</v>
      </c>
      <c r="AG1889" t="s">
        <v>220</v>
      </c>
      <c r="AH1889" t="s">
        <v>8694</v>
      </c>
      <c r="AI1889" s="18">
        <v>0.85070405650000003</v>
      </c>
      <c r="AJ1889" t="s">
        <v>7842</v>
      </c>
      <c r="AK1889" t="s">
        <v>220</v>
      </c>
      <c r="AL1889" t="s">
        <v>7843</v>
      </c>
      <c r="AM1889" t="s">
        <v>8693</v>
      </c>
      <c r="AN1889" t="s">
        <v>220</v>
      </c>
      <c r="AO1889" t="s">
        <v>8694</v>
      </c>
      <c r="AP1889" s="18">
        <v>0.13242045669999999</v>
      </c>
      <c r="AQ1889" t="s">
        <v>123</v>
      </c>
      <c r="AR1889" t="b">
        <f>ISNUMBER(SEARCH('Consulta Por Puntos Baloto'!$E$5,B1889,1))</f>
        <v>0</v>
      </c>
      <c r="AS1889">
        <f t="shared" si="58"/>
        <v>31</v>
      </c>
      <c r="AT1889" t="str">
        <f t="shared" si="59"/>
        <v>Punto pago</v>
      </c>
    </row>
    <row r="1890" spans="1:46">
      <c r="A1890" t="s">
        <v>10376</v>
      </c>
      <c r="B1890" t="s">
        <v>10377</v>
      </c>
      <c r="C1890" s="18">
        <v>59.251005175099998</v>
      </c>
      <c r="D1890" t="s">
        <v>4556</v>
      </c>
      <c r="E1890" t="s">
        <v>4557</v>
      </c>
      <c r="F1890" t="s">
        <v>4558</v>
      </c>
      <c r="G1890" s="18">
        <v>1.3785997985</v>
      </c>
      <c r="H1890" t="s">
        <v>4559</v>
      </c>
      <c r="I1890" t="s">
        <v>4560</v>
      </c>
      <c r="J1890" t="s">
        <v>4561</v>
      </c>
      <c r="K1890" s="18">
        <v>1.7796727955</v>
      </c>
      <c r="L1890" t="s">
        <v>64</v>
      </c>
      <c r="M1890" t="s">
        <v>4560</v>
      </c>
      <c r="N1890" t="s">
        <v>4562</v>
      </c>
      <c r="O1890" s="18">
        <v>2.0588620030999998</v>
      </c>
      <c r="P1890" t="s">
        <v>387</v>
      </c>
      <c r="Q1890" t="s">
        <v>388</v>
      </c>
      <c r="R1890" t="s">
        <v>389</v>
      </c>
      <c r="S1890" s="18">
        <v>252.9874399311</v>
      </c>
      <c r="T1890" t="s">
        <v>253</v>
      </c>
      <c r="U1890" t="s">
        <v>65</v>
      </c>
      <c r="V1890" t="s">
        <v>254</v>
      </c>
      <c r="W1890" s="18">
        <v>58.818943773900003</v>
      </c>
      <c r="X1890" t="s">
        <v>64</v>
      </c>
      <c r="Y1890" t="s">
        <v>4563</v>
      </c>
      <c r="Z1890" t="s">
        <v>4564</v>
      </c>
      <c r="AA1890" s="18">
        <v>1.3915728832000001</v>
      </c>
      <c r="AB1890" t="s">
        <v>4559</v>
      </c>
      <c r="AC1890" t="s">
        <v>388</v>
      </c>
      <c r="AD1890" t="s">
        <v>4565</v>
      </c>
      <c r="AE1890" s="18">
        <v>1.2549842800000001E-2</v>
      </c>
      <c r="AF1890" t="s">
        <v>10378</v>
      </c>
      <c r="AG1890" t="s">
        <v>388</v>
      </c>
      <c r="AH1890" t="s">
        <v>10379</v>
      </c>
      <c r="AI1890" s="18">
        <v>0.86520461530000004</v>
      </c>
      <c r="AJ1890" t="s">
        <v>10380</v>
      </c>
      <c r="AK1890" t="s">
        <v>388</v>
      </c>
      <c r="AL1890" t="s">
        <v>10381</v>
      </c>
      <c r="AM1890" t="s">
        <v>10378</v>
      </c>
      <c r="AN1890" t="s">
        <v>388</v>
      </c>
      <c r="AO1890" t="s">
        <v>10379</v>
      </c>
      <c r="AP1890" s="18">
        <v>1.2549842800000001E-2</v>
      </c>
      <c r="AQ1890" t="s">
        <v>123</v>
      </c>
      <c r="AR1890" t="b">
        <f>ISNUMBER(SEARCH('Consulta Por Puntos Baloto'!$E$5,B1890,1))</f>
        <v>0</v>
      </c>
      <c r="AS1890">
        <f t="shared" si="58"/>
        <v>31</v>
      </c>
      <c r="AT1890" t="str">
        <f t="shared" si="59"/>
        <v>Punto pago</v>
      </c>
    </row>
    <row r="1891" spans="1:46">
      <c r="A1891" t="s">
        <v>10382</v>
      </c>
      <c r="B1891" t="s">
        <v>10383</v>
      </c>
      <c r="C1891" s="18">
        <v>3.0332934441999999</v>
      </c>
      <c r="D1891" t="s">
        <v>61</v>
      </c>
      <c r="E1891" t="s">
        <v>62</v>
      </c>
      <c r="F1891" t="s">
        <v>63</v>
      </c>
      <c r="G1891" s="18">
        <v>2.5717610059</v>
      </c>
      <c r="H1891" t="s">
        <v>64</v>
      </c>
      <c r="I1891" t="s">
        <v>65</v>
      </c>
      <c r="J1891" t="s">
        <v>66</v>
      </c>
      <c r="K1891" s="18">
        <v>2.5812327792</v>
      </c>
      <c r="L1891" t="s">
        <v>64</v>
      </c>
      <c r="M1891" t="s">
        <v>65</v>
      </c>
      <c r="N1891" t="s">
        <v>66</v>
      </c>
      <c r="O1891" s="18">
        <v>9.9890512669000007</v>
      </c>
      <c r="P1891" t="s">
        <v>67</v>
      </c>
      <c r="Q1891" t="s">
        <v>62</v>
      </c>
      <c r="R1891" t="s">
        <v>68</v>
      </c>
      <c r="S1891" s="18">
        <v>7.3946469116999998</v>
      </c>
      <c r="T1891" t="s">
        <v>69</v>
      </c>
      <c r="U1891" t="s">
        <v>65</v>
      </c>
      <c r="V1891" t="s">
        <v>70</v>
      </c>
      <c r="W1891" s="18">
        <v>5.3984020075999997</v>
      </c>
      <c r="X1891" t="s">
        <v>71</v>
      </c>
      <c r="Y1891" t="s">
        <v>65</v>
      </c>
      <c r="Z1891" t="s">
        <v>72</v>
      </c>
      <c r="AA1891" s="18">
        <v>4.0469531820000002</v>
      </c>
      <c r="AB1891" s="19" t="s">
        <v>266</v>
      </c>
      <c r="AC1891" t="s">
        <v>62</v>
      </c>
      <c r="AD1891" t="s">
        <v>267</v>
      </c>
      <c r="AE1891" s="18">
        <v>0.1565268641</v>
      </c>
      <c r="AF1891" t="s">
        <v>10384</v>
      </c>
      <c r="AG1891" t="s">
        <v>62</v>
      </c>
      <c r="AH1891" t="s">
        <v>10385</v>
      </c>
      <c r="AI1891" s="18">
        <v>0.50087024899999999</v>
      </c>
      <c r="AJ1891" t="s">
        <v>4865</v>
      </c>
      <c r="AK1891" t="s">
        <v>62</v>
      </c>
      <c r="AL1891" t="s">
        <v>4866</v>
      </c>
      <c r="AM1891" t="s">
        <v>10384</v>
      </c>
      <c r="AN1891" t="s">
        <v>62</v>
      </c>
      <c r="AO1891" t="s">
        <v>10385</v>
      </c>
      <c r="AP1891" s="18">
        <v>0.1565268641</v>
      </c>
      <c r="AQ1891" t="s">
        <v>4218</v>
      </c>
      <c r="AR1891" t="b">
        <f>ISNUMBER(SEARCH('Consulta Por Puntos Baloto'!$E$5,B1891,1))</f>
        <v>0</v>
      </c>
      <c r="AS1891">
        <f t="shared" si="58"/>
        <v>31</v>
      </c>
      <c r="AT1891" t="str">
        <f t="shared" si="59"/>
        <v>Punto pago</v>
      </c>
    </row>
    <row r="1892" spans="1:46">
      <c r="A1892" t="s">
        <v>10386</v>
      </c>
      <c r="B1892" t="s">
        <v>10387</v>
      </c>
      <c r="C1892" s="18">
        <v>21.250457705900001</v>
      </c>
      <c r="D1892" t="s">
        <v>4973</v>
      </c>
      <c r="E1892" t="s">
        <v>5258</v>
      </c>
      <c r="F1892" t="s">
        <v>5259</v>
      </c>
      <c r="G1892" s="18">
        <v>21.151396634699999</v>
      </c>
      <c r="H1892" t="s">
        <v>300</v>
      </c>
      <c r="I1892" t="s">
        <v>294</v>
      </c>
      <c r="J1892" t="s">
        <v>4489</v>
      </c>
      <c r="K1892" s="18">
        <v>21.765307996200001</v>
      </c>
      <c r="L1892" t="s">
        <v>64</v>
      </c>
      <c r="M1892" t="s">
        <v>294</v>
      </c>
      <c r="N1892" t="s">
        <v>295</v>
      </c>
      <c r="O1892" s="18">
        <v>58.999880509400001</v>
      </c>
      <c r="P1892" t="s">
        <v>296</v>
      </c>
      <c r="Q1892" t="s">
        <v>297</v>
      </c>
      <c r="R1892" t="s">
        <v>298</v>
      </c>
      <c r="S1892" s="18">
        <v>112.12228133089999</v>
      </c>
      <c r="T1892" t="s">
        <v>311</v>
      </c>
      <c r="U1892" t="s">
        <v>130</v>
      </c>
      <c r="V1892" t="s">
        <v>312</v>
      </c>
      <c r="W1892" s="18">
        <v>96.660176824900006</v>
      </c>
      <c r="X1892" t="s">
        <v>64</v>
      </c>
      <c r="Y1892" t="s">
        <v>313</v>
      </c>
      <c r="Z1892" t="s">
        <v>314</v>
      </c>
      <c r="AA1892" s="18">
        <v>21.1789433563</v>
      </c>
      <c r="AB1892" t="s">
        <v>300</v>
      </c>
      <c r="AC1892" t="s">
        <v>301</v>
      </c>
      <c r="AD1892" t="s">
        <v>302</v>
      </c>
      <c r="AE1892" s="18">
        <v>16.5503594266</v>
      </c>
      <c r="AF1892" t="s">
        <v>9556</v>
      </c>
      <c r="AG1892" t="s">
        <v>9557</v>
      </c>
      <c r="AH1892" t="s">
        <v>9558</v>
      </c>
      <c r="AI1892" s="18">
        <v>3.0597363499999999E-2</v>
      </c>
      <c r="AJ1892" t="s">
        <v>9559</v>
      </c>
      <c r="AK1892" t="s">
        <v>9560</v>
      </c>
      <c r="AL1892" t="s">
        <v>9561</v>
      </c>
      <c r="AM1892" t="s">
        <v>9559</v>
      </c>
      <c r="AN1892" t="s">
        <v>9560</v>
      </c>
      <c r="AO1892" t="s">
        <v>9561</v>
      </c>
      <c r="AP1892" s="18">
        <v>3.0597363499999999E-2</v>
      </c>
      <c r="AQ1892" t="s">
        <v>123</v>
      </c>
      <c r="AR1892" t="b">
        <f>ISNUMBER(SEARCH('Consulta Por Puntos Baloto'!$E$5,B1892,1))</f>
        <v>0</v>
      </c>
      <c r="AS1892">
        <f t="shared" si="58"/>
        <v>35</v>
      </c>
      <c r="AT1892" t="str">
        <f t="shared" si="59"/>
        <v>Punto red</v>
      </c>
    </row>
    <row r="1893" spans="1:46">
      <c r="A1893" t="s">
        <v>10388</v>
      </c>
      <c r="B1893" t="s">
        <v>10389</v>
      </c>
      <c r="C1893" s="18">
        <v>0.27158032180000002</v>
      </c>
      <c r="D1893" t="s">
        <v>5001</v>
      </c>
      <c r="E1893" t="s">
        <v>220</v>
      </c>
      <c r="F1893" t="s">
        <v>5002</v>
      </c>
      <c r="G1893" s="18">
        <v>0.63425424149999998</v>
      </c>
      <c r="H1893" t="s">
        <v>64</v>
      </c>
      <c r="I1893" t="s">
        <v>223</v>
      </c>
      <c r="J1893" t="s">
        <v>5004</v>
      </c>
      <c r="K1893" s="18">
        <v>0.63425424149999998</v>
      </c>
      <c r="L1893" t="s">
        <v>64</v>
      </c>
      <c r="M1893" t="s">
        <v>223</v>
      </c>
      <c r="N1893" t="s">
        <v>5004</v>
      </c>
      <c r="O1893" s="18">
        <v>2.7502294840000001</v>
      </c>
      <c r="P1893" t="s">
        <v>5106</v>
      </c>
      <c r="Q1893" t="s">
        <v>220</v>
      </c>
      <c r="R1893" t="s">
        <v>5107</v>
      </c>
      <c r="S1893" s="18">
        <v>6.0513119884000002</v>
      </c>
      <c r="T1893" t="s">
        <v>227</v>
      </c>
      <c r="U1893" t="s">
        <v>228</v>
      </c>
      <c r="V1893" t="s">
        <v>229</v>
      </c>
      <c r="W1893" s="18">
        <v>3.2856547950000001</v>
      </c>
      <c r="X1893" t="s">
        <v>222</v>
      </c>
      <c r="Y1893" t="s">
        <v>223</v>
      </c>
      <c r="Z1893" t="s">
        <v>224</v>
      </c>
      <c r="AA1893" s="18">
        <v>1.2991294716999999</v>
      </c>
      <c r="AB1893" t="s">
        <v>5108</v>
      </c>
      <c r="AC1893" t="s">
        <v>220</v>
      </c>
      <c r="AD1893" t="s">
        <v>5109</v>
      </c>
      <c r="AE1893" s="18">
        <v>0.1944114552</v>
      </c>
      <c r="AF1893" t="s">
        <v>10390</v>
      </c>
      <c r="AG1893" t="s">
        <v>220</v>
      </c>
      <c r="AH1893" t="s">
        <v>10391</v>
      </c>
      <c r="AI1893" s="18">
        <v>0.52113335029999996</v>
      </c>
      <c r="AJ1893" t="s">
        <v>10392</v>
      </c>
      <c r="AK1893" t="s">
        <v>220</v>
      </c>
      <c r="AL1893" t="s">
        <v>10393</v>
      </c>
      <c r="AM1893" t="s">
        <v>10390</v>
      </c>
      <c r="AN1893" t="s">
        <v>220</v>
      </c>
      <c r="AO1893" t="s">
        <v>10391</v>
      </c>
      <c r="AP1893" s="18">
        <v>0.1944114552</v>
      </c>
      <c r="AQ1893" t="s">
        <v>123</v>
      </c>
      <c r="AR1893" t="b">
        <f>ISNUMBER(SEARCH('Consulta Por Puntos Baloto'!$E$5,B1893,1))</f>
        <v>0</v>
      </c>
      <c r="AS1893">
        <f t="shared" si="58"/>
        <v>31</v>
      </c>
      <c r="AT1893" t="str">
        <f t="shared" si="59"/>
        <v>Punto pago</v>
      </c>
    </row>
    <row r="1894" spans="1:46">
      <c r="A1894" t="s">
        <v>10394</v>
      </c>
      <c r="B1894" t="s">
        <v>10395</v>
      </c>
      <c r="C1894" s="18">
        <v>4.8207660342</v>
      </c>
      <c r="D1894" t="s">
        <v>61</v>
      </c>
      <c r="E1894" t="s">
        <v>62</v>
      </c>
      <c r="F1894" t="s">
        <v>63</v>
      </c>
      <c r="G1894" s="18">
        <v>5.4493324701999999</v>
      </c>
      <c r="H1894" t="s">
        <v>64</v>
      </c>
      <c r="I1894" t="s">
        <v>65</v>
      </c>
      <c r="J1894" t="s">
        <v>66</v>
      </c>
      <c r="K1894" s="18">
        <v>5.4607391865999997</v>
      </c>
      <c r="L1894" t="s">
        <v>64</v>
      </c>
      <c r="M1894" t="s">
        <v>65</v>
      </c>
      <c r="N1894" t="s">
        <v>66</v>
      </c>
      <c r="O1894" s="18">
        <v>7.0896168043000003</v>
      </c>
      <c r="P1894" t="s">
        <v>67</v>
      </c>
      <c r="Q1894" t="s">
        <v>62</v>
      </c>
      <c r="R1894" t="s">
        <v>68</v>
      </c>
      <c r="S1894" s="18">
        <v>6.0644089269999997</v>
      </c>
      <c r="T1894" t="s">
        <v>69</v>
      </c>
      <c r="U1894" t="s">
        <v>65</v>
      </c>
      <c r="V1894" t="s">
        <v>70</v>
      </c>
      <c r="W1894" s="18">
        <v>6.4113712490000001</v>
      </c>
      <c r="X1894" t="s">
        <v>71</v>
      </c>
      <c r="Y1894" t="s">
        <v>65</v>
      </c>
      <c r="Z1894" t="s">
        <v>72</v>
      </c>
      <c r="AA1894" s="18">
        <v>5.6463648266000002</v>
      </c>
      <c r="AB1894" t="s">
        <v>73</v>
      </c>
      <c r="AC1894" t="s">
        <v>62</v>
      </c>
      <c r="AD1894" t="s">
        <v>74</v>
      </c>
      <c r="AE1894" s="18">
        <v>1.2884980799999999E-2</v>
      </c>
      <c r="AF1894" t="s">
        <v>10396</v>
      </c>
      <c r="AG1894" t="s">
        <v>62</v>
      </c>
      <c r="AH1894" t="s">
        <v>10397</v>
      </c>
      <c r="AI1894" s="18">
        <v>0.16604173459999999</v>
      </c>
      <c r="AJ1894" t="s">
        <v>10398</v>
      </c>
      <c r="AK1894" t="s">
        <v>62</v>
      </c>
      <c r="AL1894" t="s">
        <v>10399</v>
      </c>
      <c r="AM1894" t="s">
        <v>10396</v>
      </c>
      <c r="AN1894" t="s">
        <v>62</v>
      </c>
      <c r="AO1894" t="s">
        <v>10397</v>
      </c>
      <c r="AP1894" s="18">
        <v>1.2884980799999999E-2</v>
      </c>
      <c r="AQ1894" t="s">
        <v>123</v>
      </c>
      <c r="AR1894" t="b">
        <f>ISNUMBER(SEARCH('Consulta Por Puntos Baloto'!$E$5,B1894,1))</f>
        <v>0</v>
      </c>
      <c r="AS1894">
        <f t="shared" si="58"/>
        <v>31</v>
      </c>
      <c r="AT1894" t="str">
        <f t="shared" si="59"/>
        <v>Punto pago</v>
      </c>
    </row>
    <row r="1895" spans="1:46">
      <c r="A1895" t="s">
        <v>10400</v>
      </c>
      <c r="B1895" t="s">
        <v>10401</v>
      </c>
      <c r="C1895" s="18">
        <v>3.1529263303000001</v>
      </c>
      <c r="D1895" t="s">
        <v>169</v>
      </c>
      <c r="E1895" t="s">
        <v>128</v>
      </c>
      <c r="F1895" t="s">
        <v>170</v>
      </c>
      <c r="G1895" s="18">
        <v>2.52074272E-2</v>
      </c>
      <c r="H1895" t="s">
        <v>64</v>
      </c>
      <c r="I1895" t="s">
        <v>130</v>
      </c>
      <c r="J1895" t="s">
        <v>6385</v>
      </c>
      <c r="K1895" s="18">
        <v>1.6367930557999999</v>
      </c>
      <c r="L1895" t="s">
        <v>2447</v>
      </c>
      <c r="M1895" t="s">
        <v>130</v>
      </c>
      <c r="N1895" t="s">
        <v>2448</v>
      </c>
      <c r="O1895" s="18">
        <v>1.787150343</v>
      </c>
      <c r="P1895" t="s">
        <v>2746</v>
      </c>
      <c r="Q1895" t="s">
        <v>134</v>
      </c>
      <c r="R1895" t="s">
        <v>2747</v>
      </c>
      <c r="S1895" s="18">
        <v>2.5053970722000001</v>
      </c>
      <c r="T1895" t="s">
        <v>807</v>
      </c>
      <c r="U1895" t="s">
        <v>130</v>
      </c>
      <c r="V1895" t="s">
        <v>808</v>
      </c>
      <c r="W1895" s="18">
        <v>0.87222626270000003</v>
      </c>
      <c r="X1895" t="s">
        <v>64</v>
      </c>
      <c r="Y1895" t="s">
        <v>130</v>
      </c>
      <c r="Z1895" t="s">
        <v>809</v>
      </c>
      <c r="AA1895" s="18">
        <v>0.1285689901</v>
      </c>
      <c r="AB1895" t="s">
        <v>810</v>
      </c>
      <c r="AC1895" t="s">
        <v>128</v>
      </c>
      <c r="AD1895" t="s">
        <v>811</v>
      </c>
      <c r="AE1895" s="18">
        <v>0.1123787126</v>
      </c>
      <c r="AF1895" t="s">
        <v>2748</v>
      </c>
      <c r="AG1895" t="s">
        <v>143</v>
      </c>
      <c r="AH1895" t="s">
        <v>2749</v>
      </c>
      <c r="AI1895" s="18">
        <v>0.1123787126</v>
      </c>
      <c r="AJ1895" t="s">
        <v>6323</v>
      </c>
      <c r="AK1895" t="s">
        <v>134</v>
      </c>
      <c r="AL1895" t="s">
        <v>6324</v>
      </c>
      <c r="AM1895" t="s">
        <v>64</v>
      </c>
      <c r="AN1895" t="s">
        <v>130</v>
      </c>
      <c r="AO1895" t="s">
        <v>6385</v>
      </c>
      <c r="AP1895" s="18">
        <v>2.52074272E-2</v>
      </c>
      <c r="AQ1895" t="s">
        <v>123</v>
      </c>
      <c r="AR1895" t="b">
        <f>ISNUMBER(SEARCH('Consulta Por Puntos Baloto'!$E$5,B1895,1))</f>
        <v>0</v>
      </c>
      <c r="AS1895">
        <f t="shared" si="58"/>
        <v>7</v>
      </c>
      <c r="AT1895" t="str">
        <f t="shared" si="59"/>
        <v>Cajero automático</v>
      </c>
    </row>
    <row r="1896" spans="1:46">
      <c r="A1896" t="s">
        <v>10402</v>
      </c>
      <c r="B1896" t="s">
        <v>10403</v>
      </c>
      <c r="C1896" s="18">
        <v>0.72559591649999999</v>
      </c>
      <c r="D1896" t="s">
        <v>1001</v>
      </c>
      <c r="E1896" t="s">
        <v>128</v>
      </c>
      <c r="F1896" t="s">
        <v>1002</v>
      </c>
      <c r="G1896" s="18">
        <v>0.86893619960000001</v>
      </c>
      <c r="H1896" t="s">
        <v>64</v>
      </c>
      <c r="I1896" t="s">
        <v>130</v>
      </c>
      <c r="J1896" t="s">
        <v>2685</v>
      </c>
      <c r="K1896" s="18">
        <v>1.3491204223</v>
      </c>
      <c r="L1896" t="s">
        <v>2686</v>
      </c>
      <c r="M1896" t="s">
        <v>130</v>
      </c>
      <c r="N1896" t="s">
        <v>2687</v>
      </c>
      <c r="O1896" s="18">
        <v>1.0893825738</v>
      </c>
      <c r="P1896" t="s">
        <v>673</v>
      </c>
      <c r="Q1896" t="s">
        <v>134</v>
      </c>
      <c r="R1896" t="s">
        <v>674</v>
      </c>
      <c r="S1896" s="18">
        <v>2.7374065932999998</v>
      </c>
      <c r="T1896" t="s">
        <v>675</v>
      </c>
      <c r="U1896" t="s">
        <v>130</v>
      </c>
      <c r="V1896" t="s">
        <v>676</v>
      </c>
      <c r="W1896" s="18">
        <v>1.1353608524000001</v>
      </c>
      <c r="X1896" t="s">
        <v>64</v>
      </c>
      <c r="Y1896" t="s">
        <v>130</v>
      </c>
      <c r="Z1896" t="s">
        <v>1011</v>
      </c>
      <c r="AA1896" s="18">
        <v>1.3491204223</v>
      </c>
      <c r="AB1896" t="s">
        <v>2688</v>
      </c>
      <c r="AC1896" t="s">
        <v>128</v>
      </c>
      <c r="AD1896" t="s">
        <v>2689</v>
      </c>
      <c r="AE1896" s="18">
        <v>0.2142658878</v>
      </c>
      <c r="AF1896" t="s">
        <v>6860</v>
      </c>
      <c r="AG1896" t="s">
        <v>143</v>
      </c>
      <c r="AH1896" t="s">
        <v>6861</v>
      </c>
      <c r="AI1896" s="18">
        <v>0.2179726723</v>
      </c>
      <c r="AJ1896" t="s">
        <v>10404</v>
      </c>
      <c r="AK1896" t="s">
        <v>134</v>
      </c>
      <c r="AL1896" t="s">
        <v>10405</v>
      </c>
      <c r="AM1896" t="s">
        <v>6860</v>
      </c>
      <c r="AN1896" t="s">
        <v>143</v>
      </c>
      <c r="AO1896" t="s">
        <v>6861</v>
      </c>
      <c r="AP1896" s="18">
        <v>0.2142658878</v>
      </c>
      <c r="AQ1896" t="s">
        <v>123</v>
      </c>
      <c r="AR1896" t="b">
        <f>ISNUMBER(SEARCH('Consulta Por Puntos Baloto'!$E$5,B1896,1))</f>
        <v>0</v>
      </c>
      <c r="AS1896">
        <f t="shared" si="58"/>
        <v>31</v>
      </c>
      <c r="AT1896" t="str">
        <f t="shared" si="59"/>
        <v>Punto pago</v>
      </c>
    </row>
    <row r="1897" spans="1:46">
      <c r="A1897" t="s">
        <v>9830</v>
      </c>
      <c r="B1897" t="s">
        <v>9831</v>
      </c>
      <c r="C1897" s="18">
        <v>0.69543049089999998</v>
      </c>
      <c r="D1897" t="s">
        <v>451</v>
      </c>
      <c r="E1897" t="s">
        <v>128</v>
      </c>
      <c r="F1897" t="s">
        <v>452</v>
      </c>
      <c r="G1897" s="18">
        <v>5.1603507200000003E-2</v>
      </c>
      <c r="H1897" t="s">
        <v>64</v>
      </c>
      <c r="I1897" t="s">
        <v>130</v>
      </c>
      <c r="J1897" t="s">
        <v>654</v>
      </c>
      <c r="K1897" s="18">
        <v>5.1603507200000003E-2</v>
      </c>
      <c r="L1897" t="s">
        <v>64</v>
      </c>
      <c r="M1897" t="s">
        <v>130</v>
      </c>
      <c r="N1897" t="s">
        <v>654</v>
      </c>
      <c r="O1897" s="18">
        <v>0.41644776480000001</v>
      </c>
      <c r="P1897" t="s">
        <v>453</v>
      </c>
      <c r="Q1897" t="s">
        <v>134</v>
      </c>
      <c r="R1897" t="s">
        <v>454</v>
      </c>
      <c r="S1897" s="18">
        <v>0.65554853690000003</v>
      </c>
      <c r="T1897" t="s">
        <v>136</v>
      </c>
      <c r="U1897" t="s">
        <v>130</v>
      </c>
      <c r="V1897" t="s">
        <v>137</v>
      </c>
      <c r="W1897" s="18">
        <v>0.32041795810000001</v>
      </c>
      <c r="X1897" t="s">
        <v>138</v>
      </c>
      <c r="Y1897" t="s">
        <v>130</v>
      </c>
      <c r="Z1897" t="s">
        <v>139</v>
      </c>
      <c r="AA1897" s="18">
        <v>0.32041795810000001</v>
      </c>
      <c r="AB1897" s="19" t="s">
        <v>455</v>
      </c>
      <c r="AC1897" t="s">
        <v>128</v>
      </c>
      <c r="AD1897" t="s">
        <v>456</v>
      </c>
      <c r="AE1897" s="18">
        <v>9.0786281100000005E-2</v>
      </c>
      <c r="AF1897" t="s">
        <v>6059</v>
      </c>
      <c r="AG1897" t="s">
        <v>143</v>
      </c>
      <c r="AH1897" t="s">
        <v>6060</v>
      </c>
      <c r="AI1897" s="18">
        <v>0.1087239472</v>
      </c>
      <c r="AJ1897" t="s">
        <v>657</v>
      </c>
      <c r="AK1897" t="s">
        <v>134</v>
      </c>
      <c r="AL1897" t="s">
        <v>658</v>
      </c>
      <c r="AM1897" t="s">
        <v>64</v>
      </c>
      <c r="AN1897" t="s">
        <v>130</v>
      </c>
      <c r="AO1897" t="s">
        <v>654</v>
      </c>
      <c r="AP1897" s="18">
        <v>5.1603507200000003E-2</v>
      </c>
      <c r="AQ1897" t="s">
        <v>123</v>
      </c>
      <c r="AR1897" t="b">
        <f>ISNUMBER(SEARCH('Consulta Por Puntos Baloto'!$E$5,B1897,1))</f>
        <v>0</v>
      </c>
      <c r="AS1897">
        <f t="shared" si="58"/>
        <v>7</v>
      </c>
      <c r="AT1897" t="str">
        <f t="shared" si="59"/>
        <v>Cajero automático</v>
      </c>
    </row>
    <row r="1898" spans="1:46">
      <c r="A1898" t="s">
        <v>10406</v>
      </c>
      <c r="B1898" t="s">
        <v>10407</v>
      </c>
      <c r="C1898" s="18">
        <v>0.2061493301</v>
      </c>
      <c r="D1898" t="s">
        <v>451</v>
      </c>
      <c r="E1898" t="s">
        <v>128</v>
      </c>
      <c r="F1898" t="s">
        <v>452</v>
      </c>
      <c r="G1898" s="18">
        <v>0.20507771690000001</v>
      </c>
      <c r="H1898" t="s">
        <v>138</v>
      </c>
      <c r="I1898" t="s">
        <v>130</v>
      </c>
      <c r="J1898" t="s">
        <v>139</v>
      </c>
      <c r="K1898" s="18">
        <v>0.20507771690000001</v>
      </c>
      <c r="L1898" t="s">
        <v>138</v>
      </c>
      <c r="M1898" t="s">
        <v>130</v>
      </c>
      <c r="N1898" t="s">
        <v>139</v>
      </c>
      <c r="O1898" s="18">
        <v>0.8105395728</v>
      </c>
      <c r="P1898" t="s">
        <v>453</v>
      </c>
      <c r="Q1898" t="s">
        <v>134</v>
      </c>
      <c r="R1898" t="s">
        <v>454</v>
      </c>
      <c r="S1898" s="18">
        <v>1.0842339436999999</v>
      </c>
      <c r="T1898" t="s">
        <v>136</v>
      </c>
      <c r="U1898" t="s">
        <v>130</v>
      </c>
      <c r="V1898" t="s">
        <v>137</v>
      </c>
      <c r="W1898" s="18">
        <v>0.20507771690000001</v>
      </c>
      <c r="X1898" t="s">
        <v>138</v>
      </c>
      <c r="Y1898" t="s">
        <v>130</v>
      </c>
      <c r="Z1898" t="s">
        <v>139</v>
      </c>
      <c r="AA1898" s="18">
        <v>0.20507771690000001</v>
      </c>
      <c r="AB1898" s="19" t="s">
        <v>455</v>
      </c>
      <c r="AC1898" t="s">
        <v>128</v>
      </c>
      <c r="AD1898" t="s">
        <v>456</v>
      </c>
      <c r="AE1898" s="18">
        <v>0.225957925</v>
      </c>
      <c r="AF1898" t="s">
        <v>10408</v>
      </c>
      <c r="AG1898" t="s">
        <v>143</v>
      </c>
      <c r="AH1898" t="s">
        <v>10409</v>
      </c>
      <c r="AI1898" s="18">
        <v>1.9845728300000001E-2</v>
      </c>
      <c r="AJ1898" t="s">
        <v>2692</v>
      </c>
      <c r="AK1898" t="s">
        <v>134</v>
      </c>
      <c r="AL1898" t="s">
        <v>10410</v>
      </c>
      <c r="AM1898" t="s">
        <v>2692</v>
      </c>
      <c r="AN1898" t="s">
        <v>134</v>
      </c>
      <c r="AO1898" t="s">
        <v>10410</v>
      </c>
      <c r="AP1898" s="18">
        <v>1.9845728300000001E-2</v>
      </c>
      <c r="AQ1898" t="s">
        <v>123</v>
      </c>
      <c r="AR1898" t="b">
        <f>ISNUMBER(SEARCH('Consulta Por Puntos Baloto'!$E$5,B1898,1))</f>
        <v>0</v>
      </c>
      <c r="AS1898">
        <f t="shared" si="58"/>
        <v>35</v>
      </c>
      <c r="AT1898" t="str">
        <f t="shared" si="59"/>
        <v>Punto red</v>
      </c>
    </row>
    <row r="1899" spans="1:46">
      <c r="A1899" t="s">
        <v>10411</v>
      </c>
      <c r="B1899" t="s">
        <v>10412</v>
      </c>
      <c r="C1899" s="18">
        <v>0.68654561869999997</v>
      </c>
      <c r="D1899" t="s">
        <v>451</v>
      </c>
      <c r="E1899" t="s">
        <v>128</v>
      </c>
      <c r="F1899" t="s">
        <v>452</v>
      </c>
      <c r="G1899" s="18">
        <v>0.17131724139999999</v>
      </c>
      <c r="H1899" t="s">
        <v>64</v>
      </c>
      <c r="I1899" t="s">
        <v>130</v>
      </c>
      <c r="J1899" t="s">
        <v>654</v>
      </c>
      <c r="K1899" s="18">
        <v>0.17131724139999999</v>
      </c>
      <c r="L1899" t="s">
        <v>64</v>
      </c>
      <c r="M1899" t="s">
        <v>130</v>
      </c>
      <c r="N1899" t="s">
        <v>654</v>
      </c>
      <c r="O1899" s="18">
        <v>0.60861674880000005</v>
      </c>
      <c r="P1899" t="s">
        <v>453</v>
      </c>
      <c r="Q1899" t="s">
        <v>134</v>
      </c>
      <c r="R1899" t="s">
        <v>454</v>
      </c>
      <c r="S1899" s="18">
        <v>0.6031078218</v>
      </c>
      <c r="T1899" t="s">
        <v>136</v>
      </c>
      <c r="U1899" t="s">
        <v>130</v>
      </c>
      <c r="V1899" t="s">
        <v>137</v>
      </c>
      <c r="W1899" s="18">
        <v>0.37559553649999999</v>
      </c>
      <c r="X1899" t="s">
        <v>138</v>
      </c>
      <c r="Y1899" t="s">
        <v>130</v>
      </c>
      <c r="Z1899" t="s">
        <v>139</v>
      </c>
      <c r="AA1899" s="18">
        <v>0.37559553649999999</v>
      </c>
      <c r="AB1899" s="19" t="s">
        <v>455</v>
      </c>
      <c r="AC1899" t="s">
        <v>128</v>
      </c>
      <c r="AD1899" t="s">
        <v>456</v>
      </c>
      <c r="AE1899" s="18">
        <v>0.1104416459</v>
      </c>
      <c r="AF1899" t="s">
        <v>6059</v>
      </c>
      <c r="AG1899" t="s">
        <v>143</v>
      </c>
      <c r="AH1899" t="s">
        <v>6060</v>
      </c>
      <c r="AI1899" s="18">
        <v>9.0973261200000002E-2</v>
      </c>
      <c r="AJ1899" t="s">
        <v>657</v>
      </c>
      <c r="AK1899" t="s">
        <v>134</v>
      </c>
      <c r="AL1899" t="s">
        <v>658</v>
      </c>
      <c r="AM1899" t="s">
        <v>657</v>
      </c>
      <c r="AN1899" t="s">
        <v>134</v>
      </c>
      <c r="AO1899" t="s">
        <v>658</v>
      </c>
      <c r="AP1899" s="18">
        <v>9.0973261200000002E-2</v>
      </c>
      <c r="AQ1899" t="s">
        <v>123</v>
      </c>
      <c r="AR1899" t="b">
        <f>ISNUMBER(SEARCH('Consulta Por Puntos Baloto'!$E$5,B1899,1))</f>
        <v>0</v>
      </c>
      <c r="AS1899">
        <f t="shared" si="58"/>
        <v>35</v>
      </c>
      <c r="AT1899" t="str">
        <f t="shared" si="59"/>
        <v>Punto red</v>
      </c>
    </row>
    <row r="1900" spans="1:46">
      <c r="A1900" t="s">
        <v>10413</v>
      </c>
      <c r="B1900" t="s">
        <v>10414</v>
      </c>
      <c r="C1900" s="18">
        <v>0.94977529350000001</v>
      </c>
      <c r="D1900" t="s">
        <v>986</v>
      </c>
      <c r="E1900" t="s">
        <v>128</v>
      </c>
      <c r="F1900" t="s">
        <v>987</v>
      </c>
      <c r="G1900" s="18">
        <v>0.30968624150000001</v>
      </c>
      <c r="H1900" t="s">
        <v>4701</v>
      </c>
      <c r="I1900" t="s">
        <v>130</v>
      </c>
      <c r="J1900" t="s">
        <v>4702</v>
      </c>
      <c r="K1900" s="18">
        <v>1.1299871894</v>
      </c>
      <c r="L1900" t="s">
        <v>990</v>
      </c>
      <c r="M1900" t="s">
        <v>130</v>
      </c>
      <c r="N1900" t="s">
        <v>991</v>
      </c>
      <c r="O1900" s="18">
        <v>1.7286855596999999</v>
      </c>
      <c r="P1900" t="s">
        <v>1398</v>
      </c>
      <c r="Q1900" t="s">
        <v>134</v>
      </c>
      <c r="R1900" t="s">
        <v>1399</v>
      </c>
      <c r="S1900" s="18">
        <v>1.268257121</v>
      </c>
      <c r="T1900" t="s">
        <v>675</v>
      </c>
      <c r="U1900" t="s">
        <v>130</v>
      </c>
      <c r="V1900" t="s">
        <v>676</v>
      </c>
      <c r="W1900" s="18">
        <v>0.3653847925</v>
      </c>
      <c r="X1900" t="s">
        <v>64</v>
      </c>
      <c r="Y1900" t="s">
        <v>130</v>
      </c>
      <c r="Z1900" t="s">
        <v>994</v>
      </c>
      <c r="AA1900" s="18">
        <v>0.30968624150000001</v>
      </c>
      <c r="AB1900" t="s">
        <v>4703</v>
      </c>
      <c r="AC1900" t="s">
        <v>128</v>
      </c>
      <c r="AD1900" t="s">
        <v>4704</v>
      </c>
      <c r="AE1900" s="18">
        <v>0.1875970995</v>
      </c>
      <c r="AF1900" t="s">
        <v>4705</v>
      </c>
      <c r="AG1900" t="s">
        <v>143</v>
      </c>
      <c r="AH1900" t="s">
        <v>4706</v>
      </c>
      <c r="AI1900" s="18">
        <v>0.15703645939999999</v>
      </c>
      <c r="AJ1900" t="s">
        <v>10415</v>
      </c>
      <c r="AK1900" t="s">
        <v>134</v>
      </c>
      <c r="AL1900" t="s">
        <v>10416</v>
      </c>
      <c r="AM1900" t="s">
        <v>10415</v>
      </c>
      <c r="AN1900" t="s">
        <v>134</v>
      </c>
      <c r="AO1900" t="s">
        <v>10416</v>
      </c>
      <c r="AP1900" s="18">
        <v>0.15703645939999999</v>
      </c>
      <c r="AQ1900" t="s">
        <v>123</v>
      </c>
      <c r="AR1900" t="b">
        <f>ISNUMBER(SEARCH('Consulta Por Puntos Baloto'!$E$5,B1900,1))</f>
        <v>0</v>
      </c>
      <c r="AS1900">
        <f t="shared" si="58"/>
        <v>35</v>
      </c>
      <c r="AT1900" t="str">
        <f t="shared" si="59"/>
        <v>Punto red</v>
      </c>
    </row>
    <row r="1901" spans="1:46">
      <c r="A1901" t="s">
        <v>10417</v>
      </c>
      <c r="B1901" t="s">
        <v>10418</v>
      </c>
      <c r="C1901" s="18">
        <v>1.0667086165999999</v>
      </c>
      <c r="D1901" t="s">
        <v>463</v>
      </c>
      <c r="E1901" t="s">
        <v>128</v>
      </c>
      <c r="F1901" t="s">
        <v>464</v>
      </c>
      <c r="G1901" s="18">
        <v>0.88098575440000004</v>
      </c>
      <c r="H1901" t="s">
        <v>6909</v>
      </c>
      <c r="I1901" t="s">
        <v>130</v>
      </c>
      <c r="J1901" t="s">
        <v>6910</v>
      </c>
      <c r="K1901" s="18">
        <v>0.92918578409999997</v>
      </c>
      <c r="L1901" t="s">
        <v>64</v>
      </c>
      <c r="M1901" t="s">
        <v>130</v>
      </c>
      <c r="N1901" t="s">
        <v>742</v>
      </c>
      <c r="O1901" s="18">
        <v>1.2454779911</v>
      </c>
      <c r="P1901" t="s">
        <v>743</v>
      </c>
      <c r="Q1901" t="s">
        <v>134</v>
      </c>
      <c r="R1901" t="s">
        <v>744</v>
      </c>
      <c r="S1901" s="18">
        <v>3.0428155599000002</v>
      </c>
      <c r="T1901" t="s">
        <v>496</v>
      </c>
      <c r="U1901" t="s">
        <v>130</v>
      </c>
      <c r="V1901" t="s">
        <v>497</v>
      </c>
      <c r="W1901" s="18">
        <v>1.1941865152</v>
      </c>
      <c r="X1901" t="s">
        <v>745</v>
      </c>
      <c r="Y1901" t="s">
        <v>130</v>
      </c>
      <c r="Z1901" t="s">
        <v>746</v>
      </c>
      <c r="AA1901" s="18">
        <v>0.89183799890000004</v>
      </c>
      <c r="AB1901" t="s">
        <v>747</v>
      </c>
      <c r="AC1901" t="s">
        <v>128</v>
      </c>
      <c r="AD1901" t="s">
        <v>748</v>
      </c>
      <c r="AE1901" s="18">
        <v>3.1594920300000003E-2</v>
      </c>
      <c r="AF1901" t="s">
        <v>10419</v>
      </c>
      <c r="AG1901" t="s">
        <v>143</v>
      </c>
      <c r="AH1901" t="s">
        <v>10420</v>
      </c>
      <c r="AI1901" s="18">
        <v>3.0788198199999998E-2</v>
      </c>
      <c r="AJ1901" t="s">
        <v>751</v>
      </c>
      <c r="AK1901" t="s">
        <v>134</v>
      </c>
      <c r="AL1901" t="s">
        <v>752</v>
      </c>
      <c r="AM1901" t="s">
        <v>751</v>
      </c>
      <c r="AN1901" t="s">
        <v>134</v>
      </c>
      <c r="AO1901" t="s">
        <v>752</v>
      </c>
      <c r="AP1901" s="18">
        <v>3.0788198199999998E-2</v>
      </c>
      <c r="AQ1901" t="s">
        <v>123</v>
      </c>
      <c r="AR1901" t="b">
        <f>ISNUMBER(SEARCH('Consulta Por Puntos Baloto'!$E$5,B1901,1))</f>
        <v>0</v>
      </c>
      <c r="AS1901">
        <f t="shared" si="58"/>
        <v>35</v>
      </c>
      <c r="AT1901" t="str">
        <f t="shared" si="59"/>
        <v>Punto red</v>
      </c>
    </row>
    <row r="1902" spans="1:46">
      <c r="A1902" t="s">
        <v>10421</v>
      </c>
      <c r="B1902" t="s">
        <v>10422</v>
      </c>
      <c r="C1902" s="18">
        <v>2.4603272011000001</v>
      </c>
      <c r="D1902" t="s">
        <v>2444</v>
      </c>
      <c r="E1902" t="s">
        <v>128</v>
      </c>
      <c r="F1902" t="s">
        <v>2445</v>
      </c>
      <c r="G1902" s="18">
        <v>0.59034221669999998</v>
      </c>
      <c r="H1902" t="s">
        <v>64</v>
      </c>
      <c r="I1902" t="s">
        <v>130</v>
      </c>
      <c r="J1902" t="s">
        <v>2446</v>
      </c>
      <c r="K1902" s="18">
        <v>1.0449181849</v>
      </c>
      <c r="L1902" t="s">
        <v>64</v>
      </c>
      <c r="M1902" t="s">
        <v>130</v>
      </c>
      <c r="N1902" t="s">
        <v>804</v>
      </c>
      <c r="O1902" s="18">
        <v>1.7124287587</v>
      </c>
      <c r="P1902" t="s">
        <v>805</v>
      </c>
      <c r="Q1902" t="s">
        <v>134</v>
      </c>
      <c r="R1902" t="s">
        <v>806</v>
      </c>
      <c r="S1902" s="18">
        <v>2.0607000050000002</v>
      </c>
      <c r="T1902" t="s">
        <v>807</v>
      </c>
      <c r="U1902" t="s">
        <v>130</v>
      </c>
      <c r="V1902" t="s">
        <v>808</v>
      </c>
      <c r="W1902" s="18">
        <v>1.5249675214</v>
      </c>
      <c r="X1902" t="s">
        <v>2447</v>
      </c>
      <c r="Y1902" t="s">
        <v>130</v>
      </c>
      <c r="Z1902" t="s">
        <v>2448</v>
      </c>
      <c r="AA1902" s="18">
        <v>0.96935415729999996</v>
      </c>
      <c r="AB1902" t="s">
        <v>810</v>
      </c>
      <c r="AC1902" t="s">
        <v>128</v>
      </c>
      <c r="AD1902" t="s">
        <v>811</v>
      </c>
      <c r="AE1902" s="18">
        <v>0.93954081160000003</v>
      </c>
      <c r="AF1902" t="s">
        <v>10423</v>
      </c>
      <c r="AG1902" t="s">
        <v>143</v>
      </c>
      <c r="AH1902" t="s">
        <v>10424</v>
      </c>
      <c r="AI1902" s="18">
        <v>0.4645483433</v>
      </c>
      <c r="AJ1902" t="s">
        <v>2453</v>
      </c>
      <c r="AK1902" t="s">
        <v>134</v>
      </c>
      <c r="AL1902" t="s">
        <v>2454</v>
      </c>
      <c r="AM1902" t="s">
        <v>2453</v>
      </c>
      <c r="AN1902" t="s">
        <v>134</v>
      </c>
      <c r="AO1902" t="s">
        <v>2454</v>
      </c>
      <c r="AP1902" s="18">
        <v>0.4645483433</v>
      </c>
      <c r="AQ1902" t="s">
        <v>123</v>
      </c>
      <c r="AR1902" t="b">
        <f>ISNUMBER(SEARCH('Consulta Por Puntos Baloto'!$E$5,B1902,1))</f>
        <v>0</v>
      </c>
      <c r="AS1902">
        <f t="shared" si="58"/>
        <v>35</v>
      </c>
      <c r="AT1902" t="str">
        <f t="shared" si="59"/>
        <v>Punto red</v>
      </c>
    </row>
    <row r="1903" spans="1:46">
      <c r="A1903" t="s">
        <v>10425</v>
      </c>
      <c r="B1903" t="s">
        <v>10426</v>
      </c>
      <c r="C1903" s="18">
        <v>23.875321044100001</v>
      </c>
      <c r="D1903" t="s">
        <v>451</v>
      </c>
      <c r="E1903" t="s">
        <v>128</v>
      </c>
      <c r="F1903" t="s">
        <v>452</v>
      </c>
      <c r="G1903" s="18">
        <v>23.1364563608</v>
      </c>
      <c r="H1903" t="s">
        <v>64</v>
      </c>
      <c r="I1903" t="s">
        <v>130</v>
      </c>
      <c r="J1903" t="s">
        <v>1365</v>
      </c>
      <c r="K1903" s="18">
        <v>23.627470273099998</v>
      </c>
      <c r="L1903" t="s">
        <v>64</v>
      </c>
      <c r="M1903" t="s">
        <v>130</v>
      </c>
      <c r="N1903" t="s">
        <v>132</v>
      </c>
      <c r="O1903" s="18">
        <v>23.360752538500002</v>
      </c>
      <c r="P1903" t="s">
        <v>453</v>
      </c>
      <c r="Q1903" t="s">
        <v>134</v>
      </c>
      <c r="R1903" t="s">
        <v>454</v>
      </c>
      <c r="S1903" s="18">
        <v>24.036467799299999</v>
      </c>
      <c r="T1903" t="s">
        <v>136</v>
      </c>
      <c r="U1903" t="s">
        <v>130</v>
      </c>
      <c r="V1903" t="s">
        <v>137</v>
      </c>
      <c r="W1903" s="18">
        <v>23.749014110899999</v>
      </c>
      <c r="X1903" t="s">
        <v>138</v>
      </c>
      <c r="Y1903" t="s">
        <v>130</v>
      </c>
      <c r="Z1903" t="s">
        <v>139</v>
      </c>
      <c r="AA1903" s="18">
        <v>23.749014110899999</v>
      </c>
      <c r="AB1903" s="19" t="s">
        <v>455</v>
      </c>
      <c r="AC1903" t="s">
        <v>128</v>
      </c>
      <c r="AD1903" t="s">
        <v>456</v>
      </c>
      <c r="AE1903" s="18">
        <v>2.8903500200000001E-2</v>
      </c>
      <c r="AF1903" t="s">
        <v>1366</v>
      </c>
      <c r="AG1903" t="s">
        <v>1367</v>
      </c>
      <c r="AH1903" t="s">
        <v>1368</v>
      </c>
      <c r="AI1903" s="18">
        <v>4.1275503300000002E-2</v>
      </c>
      <c r="AJ1903" t="s">
        <v>10427</v>
      </c>
      <c r="AK1903" t="s">
        <v>1367</v>
      </c>
      <c r="AL1903" t="s">
        <v>10428</v>
      </c>
      <c r="AM1903" t="s">
        <v>1366</v>
      </c>
      <c r="AN1903" t="s">
        <v>1367</v>
      </c>
      <c r="AO1903" t="s">
        <v>1368</v>
      </c>
      <c r="AP1903" s="18">
        <v>2.8903500200000001E-2</v>
      </c>
      <c r="AQ1903" t="s">
        <v>123</v>
      </c>
      <c r="AR1903" t="b">
        <f>ISNUMBER(SEARCH('Consulta Por Puntos Baloto'!$E$5,B1903,1))</f>
        <v>0</v>
      </c>
      <c r="AS1903">
        <f t="shared" si="58"/>
        <v>31</v>
      </c>
      <c r="AT1903" t="str">
        <f t="shared" si="59"/>
        <v>Punto pago</v>
      </c>
    </row>
    <row r="1904" spans="1:46">
      <c r="A1904" t="s">
        <v>10429</v>
      </c>
      <c r="B1904" t="s">
        <v>10430</v>
      </c>
      <c r="C1904" s="18">
        <v>2.7447007442000002</v>
      </c>
      <c r="D1904" t="s">
        <v>463</v>
      </c>
      <c r="E1904" t="s">
        <v>128</v>
      </c>
      <c r="F1904" t="s">
        <v>464</v>
      </c>
      <c r="G1904" s="18">
        <v>0.10857761909999999</v>
      </c>
      <c r="H1904" t="s">
        <v>2089</v>
      </c>
      <c r="I1904" t="s">
        <v>130</v>
      </c>
      <c r="J1904" t="s">
        <v>2090</v>
      </c>
      <c r="K1904" s="18">
        <v>0.79076312959999995</v>
      </c>
      <c r="L1904" t="s">
        <v>64</v>
      </c>
      <c r="M1904" t="s">
        <v>130</v>
      </c>
      <c r="N1904" t="s">
        <v>466</v>
      </c>
      <c r="O1904" s="18">
        <v>1.1518191838</v>
      </c>
      <c r="P1904" t="s">
        <v>467</v>
      </c>
      <c r="Q1904" t="s">
        <v>134</v>
      </c>
      <c r="R1904" t="s">
        <v>468</v>
      </c>
      <c r="S1904" s="18">
        <v>4.5542295872</v>
      </c>
      <c r="T1904" t="s">
        <v>469</v>
      </c>
      <c r="U1904" t="s">
        <v>130</v>
      </c>
      <c r="V1904" t="s">
        <v>470</v>
      </c>
      <c r="W1904" s="18">
        <v>1.9842174134999999</v>
      </c>
      <c r="X1904" t="s">
        <v>745</v>
      </c>
      <c r="Y1904" t="s">
        <v>130</v>
      </c>
      <c r="Z1904" t="s">
        <v>746</v>
      </c>
      <c r="AA1904" s="18">
        <v>0.10857761909999999</v>
      </c>
      <c r="AB1904" s="19" t="s">
        <v>473</v>
      </c>
      <c r="AC1904" t="s">
        <v>128</v>
      </c>
      <c r="AD1904" t="s">
        <v>474</v>
      </c>
      <c r="AE1904" s="18">
        <v>2.6708322600000001E-2</v>
      </c>
      <c r="AF1904" t="s">
        <v>2136</v>
      </c>
      <c r="AG1904" t="s">
        <v>143</v>
      </c>
      <c r="AH1904" t="s">
        <v>2137</v>
      </c>
      <c r="AI1904" s="18">
        <v>0.14520280529999999</v>
      </c>
      <c r="AJ1904" t="s">
        <v>6844</v>
      </c>
      <c r="AK1904" t="s">
        <v>134</v>
      </c>
      <c r="AL1904" t="s">
        <v>6845</v>
      </c>
      <c r="AM1904" t="s">
        <v>2136</v>
      </c>
      <c r="AN1904" t="s">
        <v>143</v>
      </c>
      <c r="AO1904" t="s">
        <v>2137</v>
      </c>
      <c r="AP1904" s="18">
        <v>2.6708322600000001E-2</v>
      </c>
      <c r="AQ1904" t="s">
        <v>123</v>
      </c>
      <c r="AR1904" t="b">
        <f>ISNUMBER(SEARCH('Consulta Por Puntos Baloto'!$E$5,B1904,1))</f>
        <v>0</v>
      </c>
      <c r="AS1904">
        <f t="shared" si="58"/>
        <v>31</v>
      </c>
      <c r="AT1904" t="str">
        <f t="shared" si="59"/>
        <v>Punto pago</v>
      </c>
    </row>
    <row r="1905" spans="1:46">
      <c r="A1905" t="s">
        <v>10431</v>
      </c>
      <c r="B1905" t="s">
        <v>10432</v>
      </c>
      <c r="C1905" s="18">
        <v>2.5737522558000001</v>
      </c>
      <c r="D1905" t="s">
        <v>463</v>
      </c>
      <c r="E1905" t="s">
        <v>128</v>
      </c>
      <c r="F1905" t="s">
        <v>464</v>
      </c>
      <c r="G1905" s="18">
        <v>0.18943789389999999</v>
      </c>
      <c r="H1905" t="s">
        <v>2089</v>
      </c>
      <c r="I1905" t="s">
        <v>130</v>
      </c>
      <c r="J1905" t="s">
        <v>2090</v>
      </c>
      <c r="K1905" s="18">
        <v>0.95132509099999996</v>
      </c>
      <c r="L1905" t="s">
        <v>64</v>
      </c>
      <c r="M1905" t="s">
        <v>130</v>
      </c>
      <c r="N1905" t="s">
        <v>466</v>
      </c>
      <c r="O1905" s="18">
        <v>1.1697603773</v>
      </c>
      <c r="P1905" t="s">
        <v>467</v>
      </c>
      <c r="Q1905" t="s">
        <v>134</v>
      </c>
      <c r="R1905" t="s">
        <v>468</v>
      </c>
      <c r="S1905" s="18">
        <v>4.3717822065999998</v>
      </c>
      <c r="T1905" t="s">
        <v>469</v>
      </c>
      <c r="U1905" t="s">
        <v>130</v>
      </c>
      <c r="V1905" t="s">
        <v>470</v>
      </c>
      <c r="W1905" s="18">
        <v>1.9406245096000001</v>
      </c>
      <c r="X1905" t="s">
        <v>745</v>
      </c>
      <c r="Y1905" t="s">
        <v>130</v>
      </c>
      <c r="Z1905" t="s">
        <v>746</v>
      </c>
      <c r="AA1905" s="18">
        <v>0.18943789389999999</v>
      </c>
      <c r="AB1905" s="19" t="s">
        <v>473</v>
      </c>
      <c r="AC1905" t="s">
        <v>128</v>
      </c>
      <c r="AD1905" t="s">
        <v>474</v>
      </c>
      <c r="AE1905" s="18">
        <v>0.15652251340000001</v>
      </c>
      <c r="AF1905" t="s">
        <v>2136</v>
      </c>
      <c r="AG1905" t="s">
        <v>143</v>
      </c>
      <c r="AH1905" t="s">
        <v>2137</v>
      </c>
      <c r="AI1905" s="18">
        <v>3.5613547099999997E-2</v>
      </c>
      <c r="AJ1905" t="s">
        <v>2138</v>
      </c>
      <c r="AK1905" t="s">
        <v>134</v>
      </c>
      <c r="AL1905" t="s">
        <v>2139</v>
      </c>
      <c r="AM1905" t="s">
        <v>2138</v>
      </c>
      <c r="AN1905" t="s">
        <v>134</v>
      </c>
      <c r="AO1905" t="s">
        <v>2139</v>
      </c>
      <c r="AP1905" s="18">
        <v>3.5613547099999997E-2</v>
      </c>
      <c r="AQ1905" t="s">
        <v>123</v>
      </c>
      <c r="AR1905" t="b">
        <f>ISNUMBER(SEARCH('Consulta Por Puntos Baloto'!$E$5,B1905,1))</f>
        <v>0</v>
      </c>
      <c r="AS1905">
        <f t="shared" si="58"/>
        <v>35</v>
      </c>
      <c r="AT1905" t="str">
        <f t="shared" si="59"/>
        <v>Punto red</v>
      </c>
    </row>
    <row r="1906" spans="1:46">
      <c r="A1906" t="s">
        <v>10433</v>
      </c>
      <c r="B1906" t="s">
        <v>10434</v>
      </c>
      <c r="C1906" s="18">
        <v>0.31741607240000003</v>
      </c>
      <c r="D1906" t="s">
        <v>563</v>
      </c>
      <c r="E1906" t="s">
        <v>128</v>
      </c>
      <c r="F1906" t="s">
        <v>564</v>
      </c>
      <c r="G1906" s="18">
        <v>0.39689049510000002</v>
      </c>
      <c r="H1906" t="s">
        <v>64</v>
      </c>
      <c r="I1906" t="s">
        <v>130</v>
      </c>
      <c r="J1906" t="s">
        <v>885</v>
      </c>
      <c r="K1906" s="18">
        <v>0.61861576900000004</v>
      </c>
      <c r="L1906" t="s">
        <v>138</v>
      </c>
      <c r="M1906" t="s">
        <v>130</v>
      </c>
      <c r="N1906" t="s">
        <v>139</v>
      </c>
      <c r="O1906" s="18">
        <v>1.2222858109000001</v>
      </c>
      <c r="P1906" t="s">
        <v>453</v>
      </c>
      <c r="Q1906" t="s">
        <v>134</v>
      </c>
      <c r="R1906" t="s">
        <v>454</v>
      </c>
      <c r="S1906" s="18">
        <v>1.3539864731</v>
      </c>
      <c r="T1906" t="s">
        <v>136</v>
      </c>
      <c r="U1906" t="s">
        <v>130</v>
      </c>
      <c r="V1906" t="s">
        <v>137</v>
      </c>
      <c r="W1906" s="18">
        <v>0.43981793870000002</v>
      </c>
      <c r="X1906" t="s">
        <v>64</v>
      </c>
      <c r="Y1906" t="s">
        <v>130</v>
      </c>
      <c r="Z1906" t="s">
        <v>569</v>
      </c>
      <c r="AA1906" s="18">
        <v>0.61861576900000004</v>
      </c>
      <c r="AB1906" s="19" t="s">
        <v>455</v>
      </c>
      <c r="AC1906" t="s">
        <v>128</v>
      </c>
      <c r="AD1906" t="s">
        <v>456</v>
      </c>
      <c r="AE1906" s="18">
        <v>0.30860909819999999</v>
      </c>
      <c r="AF1906" t="s">
        <v>886</v>
      </c>
      <c r="AG1906" t="s">
        <v>143</v>
      </c>
      <c r="AH1906" t="s">
        <v>887</v>
      </c>
      <c r="AI1906" s="18">
        <v>5.1398593999999999E-2</v>
      </c>
      <c r="AJ1906" t="s">
        <v>3339</v>
      </c>
      <c r="AK1906" t="s">
        <v>134</v>
      </c>
      <c r="AL1906" t="s">
        <v>3340</v>
      </c>
      <c r="AM1906" t="s">
        <v>3339</v>
      </c>
      <c r="AN1906" t="s">
        <v>134</v>
      </c>
      <c r="AO1906" t="s">
        <v>3340</v>
      </c>
      <c r="AP1906" s="18">
        <v>5.1398593999999999E-2</v>
      </c>
      <c r="AQ1906" t="s">
        <v>123</v>
      </c>
      <c r="AR1906" t="b">
        <f>ISNUMBER(SEARCH('Consulta Por Puntos Baloto'!$E$5,B1906,1))</f>
        <v>0</v>
      </c>
      <c r="AS1906">
        <f t="shared" si="58"/>
        <v>35</v>
      </c>
      <c r="AT1906" t="str">
        <f t="shared" si="59"/>
        <v>Punto red</v>
      </c>
    </row>
    <row r="1907" spans="1:46">
      <c r="A1907" t="s">
        <v>10435</v>
      </c>
      <c r="B1907" t="s">
        <v>10436</v>
      </c>
      <c r="C1907" s="18">
        <v>1.5711149941</v>
      </c>
      <c r="D1907" t="s">
        <v>563</v>
      </c>
      <c r="E1907" t="s">
        <v>128</v>
      </c>
      <c r="F1907" t="s">
        <v>564</v>
      </c>
      <c r="G1907" s="18">
        <v>0.30139239610000002</v>
      </c>
      <c r="H1907" t="s">
        <v>565</v>
      </c>
      <c r="I1907" t="s">
        <v>130</v>
      </c>
      <c r="J1907" t="s">
        <v>566</v>
      </c>
      <c r="K1907" s="18">
        <v>0.51088668120000003</v>
      </c>
      <c r="L1907" t="s">
        <v>567</v>
      </c>
      <c r="M1907" t="s">
        <v>130</v>
      </c>
      <c r="N1907" t="s">
        <v>568</v>
      </c>
      <c r="O1907" s="18">
        <v>0.73159692190000003</v>
      </c>
      <c r="P1907" t="s">
        <v>441</v>
      </c>
      <c r="Q1907" t="s">
        <v>134</v>
      </c>
      <c r="R1907" t="s">
        <v>442</v>
      </c>
      <c r="S1907" s="18">
        <v>1.8621874257</v>
      </c>
      <c r="T1907" t="s">
        <v>136</v>
      </c>
      <c r="U1907" t="s">
        <v>130</v>
      </c>
      <c r="V1907" t="s">
        <v>137</v>
      </c>
      <c r="W1907" s="18">
        <v>0.39813671210000001</v>
      </c>
      <c r="X1907" t="s">
        <v>64</v>
      </c>
      <c r="Y1907" t="s">
        <v>130</v>
      </c>
      <c r="Z1907" t="s">
        <v>209</v>
      </c>
      <c r="AA1907" s="18">
        <v>0.30139239610000002</v>
      </c>
      <c r="AB1907" s="19" t="s">
        <v>443</v>
      </c>
      <c r="AC1907" t="s">
        <v>128</v>
      </c>
      <c r="AD1907" t="s">
        <v>444</v>
      </c>
      <c r="AE1907" s="18">
        <v>0.24304091789999999</v>
      </c>
      <c r="AF1907" t="s">
        <v>10437</v>
      </c>
      <c r="AG1907" t="s">
        <v>143</v>
      </c>
      <c r="AH1907" t="s">
        <v>10438</v>
      </c>
      <c r="AI1907" s="18">
        <v>0.24237238799999999</v>
      </c>
      <c r="AJ1907" t="s">
        <v>5986</v>
      </c>
      <c r="AK1907" t="s">
        <v>134</v>
      </c>
      <c r="AL1907" t="s">
        <v>10439</v>
      </c>
      <c r="AM1907" t="s">
        <v>5986</v>
      </c>
      <c r="AN1907" t="s">
        <v>134</v>
      </c>
      <c r="AO1907" t="s">
        <v>10439</v>
      </c>
      <c r="AP1907" s="18">
        <v>0.24237238799999999</v>
      </c>
      <c r="AQ1907" t="s">
        <v>123</v>
      </c>
      <c r="AR1907" t="b">
        <f>ISNUMBER(SEARCH('Consulta Por Puntos Baloto'!$E$5,B1907,1))</f>
        <v>0</v>
      </c>
      <c r="AS1907">
        <f t="shared" si="58"/>
        <v>35</v>
      </c>
      <c r="AT1907" t="str">
        <f t="shared" si="59"/>
        <v>Punto red</v>
      </c>
    </row>
    <row r="1908" spans="1:46">
      <c r="A1908" t="s">
        <v>10440</v>
      </c>
      <c r="B1908" t="s">
        <v>10441</v>
      </c>
      <c r="C1908" s="18">
        <v>1.8967947138000001</v>
      </c>
      <c r="D1908" t="s">
        <v>584</v>
      </c>
      <c r="E1908" t="s">
        <v>128</v>
      </c>
      <c r="F1908" t="s">
        <v>585</v>
      </c>
      <c r="G1908" s="18">
        <v>0.9821740672</v>
      </c>
      <c r="H1908" t="s">
        <v>64</v>
      </c>
      <c r="I1908" t="s">
        <v>130</v>
      </c>
      <c r="J1908" t="s">
        <v>590</v>
      </c>
      <c r="K1908" s="18">
        <v>1.4707521564999999</v>
      </c>
      <c r="L1908" t="s">
        <v>64</v>
      </c>
      <c r="M1908" t="s">
        <v>130</v>
      </c>
      <c r="N1908" t="s">
        <v>714</v>
      </c>
      <c r="O1908" s="18">
        <v>0.95491218239999998</v>
      </c>
      <c r="P1908" t="s">
        <v>588</v>
      </c>
      <c r="Q1908" t="s">
        <v>134</v>
      </c>
      <c r="R1908" t="s">
        <v>589</v>
      </c>
      <c r="S1908" s="18">
        <v>3.0627535413999998</v>
      </c>
      <c r="T1908" t="s">
        <v>469</v>
      </c>
      <c r="U1908" t="s">
        <v>130</v>
      </c>
      <c r="V1908" t="s">
        <v>470</v>
      </c>
      <c r="W1908" s="18">
        <v>0.97018178389999998</v>
      </c>
      <c r="X1908" t="s">
        <v>64</v>
      </c>
      <c r="Y1908" t="s">
        <v>130</v>
      </c>
      <c r="Z1908" t="s">
        <v>590</v>
      </c>
      <c r="AA1908" s="18">
        <v>1.5998922108</v>
      </c>
      <c r="AB1908" t="s">
        <v>637</v>
      </c>
      <c r="AC1908" t="s">
        <v>128</v>
      </c>
      <c r="AD1908" t="s">
        <v>638</v>
      </c>
      <c r="AE1908" s="18">
        <v>0.3017226355</v>
      </c>
      <c r="AF1908" t="s">
        <v>10442</v>
      </c>
      <c r="AG1908" t="s">
        <v>143</v>
      </c>
      <c r="AH1908" t="s">
        <v>10443</v>
      </c>
      <c r="AI1908" s="18">
        <v>1.92028913E-2</v>
      </c>
      <c r="AJ1908" t="s">
        <v>10444</v>
      </c>
      <c r="AK1908" t="s">
        <v>134</v>
      </c>
      <c r="AL1908" t="s">
        <v>10445</v>
      </c>
      <c r="AM1908" t="s">
        <v>10444</v>
      </c>
      <c r="AN1908" t="s">
        <v>134</v>
      </c>
      <c r="AO1908" t="s">
        <v>10445</v>
      </c>
      <c r="AP1908" s="18">
        <v>1.92028913E-2</v>
      </c>
      <c r="AQ1908" t="e">
        <v>#N/A</v>
      </c>
      <c r="AR1908" t="b">
        <f>ISNUMBER(SEARCH('Consulta Por Puntos Baloto'!$E$5,B1908,1))</f>
        <v>0</v>
      </c>
      <c r="AS1908">
        <f t="shared" si="58"/>
        <v>35</v>
      </c>
      <c r="AT1908" t="str">
        <f t="shared" si="59"/>
        <v>Punto red</v>
      </c>
    </row>
    <row r="1909" spans="1:46">
      <c r="A1909" t="s">
        <v>10446</v>
      </c>
      <c r="B1909" t="s">
        <v>10447</v>
      </c>
      <c r="C1909" s="18">
        <v>1.7543233896999999</v>
      </c>
      <c r="D1909" t="s">
        <v>2585</v>
      </c>
      <c r="E1909" t="s">
        <v>128</v>
      </c>
      <c r="F1909" t="s">
        <v>2586</v>
      </c>
      <c r="G1909" s="18">
        <v>0.83184538409999997</v>
      </c>
      <c r="H1909" t="s">
        <v>2622</v>
      </c>
      <c r="I1909" t="s">
        <v>130</v>
      </c>
      <c r="J1909" t="s">
        <v>2623</v>
      </c>
      <c r="K1909" s="18">
        <v>1.6864402006999999</v>
      </c>
      <c r="L1909" t="s">
        <v>64</v>
      </c>
      <c r="M1909" t="s">
        <v>130</v>
      </c>
      <c r="N1909" t="s">
        <v>2624</v>
      </c>
      <c r="O1909" s="18">
        <v>0.67750366520000005</v>
      </c>
      <c r="P1909" t="s">
        <v>2625</v>
      </c>
      <c r="Q1909" t="s">
        <v>134</v>
      </c>
      <c r="R1909" t="s">
        <v>2626</v>
      </c>
      <c r="S1909" s="18">
        <v>2.1568501799000002</v>
      </c>
      <c r="T1909" t="s">
        <v>311</v>
      </c>
      <c r="U1909" t="s">
        <v>130</v>
      </c>
      <c r="V1909" t="s">
        <v>312</v>
      </c>
      <c r="W1909" s="18">
        <v>1.8493724438000001</v>
      </c>
      <c r="X1909" t="s">
        <v>64</v>
      </c>
      <c r="Y1909" t="s">
        <v>130</v>
      </c>
      <c r="Z1909" t="s">
        <v>2627</v>
      </c>
      <c r="AA1909" s="18">
        <v>0.68469080879999999</v>
      </c>
      <c r="AB1909" t="s">
        <v>2628</v>
      </c>
      <c r="AC1909" t="s">
        <v>128</v>
      </c>
      <c r="AD1909" t="s">
        <v>2629</v>
      </c>
      <c r="AE1909" s="18">
        <v>0.37972228029999999</v>
      </c>
      <c r="AF1909" t="s">
        <v>2630</v>
      </c>
      <c r="AG1909" t="s">
        <v>143</v>
      </c>
      <c r="AH1909" t="s">
        <v>2631</v>
      </c>
      <c r="AI1909" s="18">
        <v>0</v>
      </c>
      <c r="AJ1909" t="s">
        <v>2632</v>
      </c>
      <c r="AK1909" t="s">
        <v>134</v>
      </c>
      <c r="AL1909" t="s">
        <v>2633</v>
      </c>
      <c r="AM1909" t="s">
        <v>2632</v>
      </c>
      <c r="AN1909" t="s">
        <v>134</v>
      </c>
      <c r="AO1909" t="s">
        <v>2633</v>
      </c>
      <c r="AP1909" s="18">
        <v>0</v>
      </c>
      <c r="AQ1909" t="e">
        <v>#N/A</v>
      </c>
      <c r="AR1909" t="b">
        <f>ISNUMBER(SEARCH('Consulta Por Puntos Baloto'!$E$5,B1909,1))</f>
        <v>0</v>
      </c>
      <c r="AS1909">
        <f t="shared" si="58"/>
        <v>35</v>
      </c>
      <c r="AT1909" t="str">
        <f t="shared" si="59"/>
        <v>Punto red</v>
      </c>
    </row>
    <row r="1910" spans="1:46">
      <c r="A1910" t="s">
        <v>10448</v>
      </c>
      <c r="B1910" t="s">
        <v>10449</v>
      </c>
      <c r="C1910" s="18">
        <v>3.0228254497</v>
      </c>
      <c r="D1910" t="s">
        <v>8555</v>
      </c>
      <c r="E1910" t="s">
        <v>4437</v>
      </c>
      <c r="F1910" t="s">
        <v>8556</v>
      </c>
      <c r="G1910" s="18">
        <v>3.0610475618000001</v>
      </c>
      <c r="H1910" t="s">
        <v>64</v>
      </c>
      <c r="I1910" t="s">
        <v>4434</v>
      </c>
      <c r="J1910" t="s">
        <v>4435</v>
      </c>
      <c r="K1910" s="18">
        <v>3.0514210406000002</v>
      </c>
      <c r="L1910" t="s">
        <v>64</v>
      </c>
      <c r="M1910" t="s">
        <v>4434</v>
      </c>
      <c r="N1910" t="s">
        <v>4435</v>
      </c>
      <c r="O1910" s="18">
        <v>3.9074901278</v>
      </c>
      <c r="P1910" t="s">
        <v>4100</v>
      </c>
      <c r="Q1910" t="s">
        <v>4101</v>
      </c>
      <c r="R1910" t="s">
        <v>4102</v>
      </c>
      <c r="S1910" s="18">
        <v>6.1702728945</v>
      </c>
      <c r="T1910" t="s">
        <v>227</v>
      </c>
      <c r="U1910" t="s">
        <v>228</v>
      </c>
      <c r="V1910" t="s">
        <v>229</v>
      </c>
      <c r="W1910" s="18">
        <v>6.7673970420999998</v>
      </c>
      <c r="X1910" t="s">
        <v>64</v>
      </c>
      <c r="Y1910" t="s">
        <v>5603</v>
      </c>
      <c r="Z1910" t="s">
        <v>5604</v>
      </c>
      <c r="AA1910" s="18">
        <v>4.2666621349999998</v>
      </c>
      <c r="AB1910" t="s">
        <v>4436</v>
      </c>
      <c r="AC1910" t="s">
        <v>4437</v>
      </c>
      <c r="AD1910" t="s">
        <v>4438</v>
      </c>
      <c r="AE1910" s="18">
        <v>7.1138091000000001E-3</v>
      </c>
      <c r="AF1910" t="s">
        <v>10450</v>
      </c>
      <c r="AG1910" t="s">
        <v>8558</v>
      </c>
      <c r="AH1910" t="s">
        <v>10451</v>
      </c>
      <c r="AI1910" s="18">
        <v>3.2745288897</v>
      </c>
      <c r="AJ1910" t="s">
        <v>8560</v>
      </c>
      <c r="AK1910" t="s">
        <v>4101</v>
      </c>
      <c r="AL1910" t="s">
        <v>8561</v>
      </c>
      <c r="AM1910" t="s">
        <v>10450</v>
      </c>
      <c r="AN1910" t="s">
        <v>8558</v>
      </c>
      <c r="AO1910" t="s">
        <v>10451</v>
      </c>
      <c r="AP1910" s="18">
        <v>7.1138091000000001E-3</v>
      </c>
      <c r="AQ1910" t="s">
        <v>123</v>
      </c>
      <c r="AR1910" t="b">
        <f>ISNUMBER(SEARCH('Consulta Por Puntos Baloto'!$E$5,B1910,1))</f>
        <v>0</v>
      </c>
      <c r="AS1910">
        <f t="shared" si="58"/>
        <v>31</v>
      </c>
      <c r="AT1910" t="str">
        <f t="shared" si="59"/>
        <v>Punto pago</v>
      </c>
    </row>
    <row r="1911" spans="1:46">
      <c r="A1911" t="s">
        <v>10452</v>
      </c>
      <c r="B1911" t="s">
        <v>10453</v>
      </c>
      <c r="C1911" s="18">
        <v>4.0691279529999997</v>
      </c>
      <c r="D1911" t="s">
        <v>481</v>
      </c>
      <c r="E1911" t="s">
        <v>128</v>
      </c>
      <c r="F1911" t="s">
        <v>482</v>
      </c>
      <c r="G1911" s="18">
        <v>0.91299769139999998</v>
      </c>
      <c r="H1911" t="s">
        <v>64</v>
      </c>
      <c r="I1911" t="s">
        <v>130</v>
      </c>
      <c r="J1911" t="s">
        <v>512</v>
      </c>
      <c r="K1911" s="18">
        <v>0.91260299460000005</v>
      </c>
      <c r="L1911" t="s">
        <v>64</v>
      </c>
      <c r="M1911" t="s">
        <v>130</v>
      </c>
      <c r="N1911" t="s">
        <v>512</v>
      </c>
      <c r="O1911" s="18">
        <v>3.4179545297999998</v>
      </c>
      <c r="P1911" t="s">
        <v>1300</v>
      </c>
      <c r="Q1911" t="s">
        <v>134</v>
      </c>
      <c r="R1911" t="s">
        <v>1301</v>
      </c>
      <c r="S1911" s="18">
        <v>1.8864581064999999</v>
      </c>
      <c r="T1911" t="s">
        <v>371</v>
      </c>
      <c r="U1911" t="s">
        <v>130</v>
      </c>
      <c r="V1911" t="s">
        <v>372</v>
      </c>
      <c r="W1911" s="18">
        <v>1.8563034398</v>
      </c>
      <c r="X1911" t="s">
        <v>64</v>
      </c>
      <c r="Y1911" t="s">
        <v>130</v>
      </c>
      <c r="Z1911" t="s">
        <v>532</v>
      </c>
      <c r="AA1911" s="18">
        <v>1.7378248726000001</v>
      </c>
      <c r="AB1911" t="s">
        <v>1333</v>
      </c>
      <c r="AC1911" t="s">
        <v>128</v>
      </c>
      <c r="AD1911" t="s">
        <v>1334</v>
      </c>
      <c r="AE1911" s="18">
        <v>0.27092600239999998</v>
      </c>
      <c r="AF1911" t="s">
        <v>10454</v>
      </c>
      <c r="AG1911" t="s">
        <v>143</v>
      </c>
      <c r="AH1911" t="s">
        <v>10455</v>
      </c>
      <c r="AI1911" s="18">
        <v>0.39837801090000002</v>
      </c>
      <c r="AJ1911" t="s">
        <v>1106</v>
      </c>
      <c r="AK1911" t="s">
        <v>134</v>
      </c>
      <c r="AL1911" t="s">
        <v>2508</v>
      </c>
      <c r="AM1911" t="s">
        <v>10454</v>
      </c>
      <c r="AN1911" t="s">
        <v>143</v>
      </c>
      <c r="AO1911" t="s">
        <v>10455</v>
      </c>
      <c r="AP1911" s="18">
        <v>0.27092600239999998</v>
      </c>
      <c r="AQ1911" t="s">
        <v>123</v>
      </c>
      <c r="AR1911" t="b">
        <f>ISNUMBER(SEARCH('Consulta Por Puntos Baloto'!$E$5,B1911,1))</f>
        <v>0</v>
      </c>
      <c r="AS1911">
        <f t="shared" si="58"/>
        <v>31</v>
      </c>
      <c r="AT1911" t="str">
        <f t="shared" si="59"/>
        <v>Punto pago</v>
      </c>
    </row>
    <row r="1912" spans="1:46">
      <c r="A1912" t="s">
        <v>10456</v>
      </c>
      <c r="B1912" t="s">
        <v>10457</v>
      </c>
      <c r="C1912" s="18">
        <v>1.8064150082999999</v>
      </c>
      <c r="D1912" t="s">
        <v>541</v>
      </c>
      <c r="E1912" t="s">
        <v>128</v>
      </c>
      <c r="F1912" t="s">
        <v>542</v>
      </c>
      <c r="G1912" s="18">
        <v>0.22724642289999999</v>
      </c>
      <c r="H1912" t="s">
        <v>483</v>
      </c>
      <c r="I1912" t="s">
        <v>130</v>
      </c>
      <c r="J1912" t="s">
        <v>484</v>
      </c>
      <c r="K1912" s="18">
        <v>1.8690196724000001</v>
      </c>
      <c r="L1912" t="s">
        <v>64</v>
      </c>
      <c r="M1912" t="s">
        <v>130</v>
      </c>
      <c r="N1912" t="s">
        <v>370</v>
      </c>
      <c r="O1912" s="18">
        <v>2.8914820090000002</v>
      </c>
      <c r="P1912" t="s">
        <v>441</v>
      </c>
      <c r="Q1912" t="s">
        <v>134</v>
      </c>
      <c r="R1912" t="s">
        <v>442</v>
      </c>
      <c r="S1912" s="18">
        <v>1.8723457681</v>
      </c>
      <c r="T1912" t="s">
        <v>371</v>
      </c>
      <c r="U1912" t="s">
        <v>130</v>
      </c>
      <c r="V1912" t="s">
        <v>372</v>
      </c>
      <c r="W1912" s="18">
        <v>3.1230571183000002</v>
      </c>
      <c r="X1912" t="s">
        <v>64</v>
      </c>
      <c r="Y1912" t="s">
        <v>130</v>
      </c>
      <c r="Z1912" t="s">
        <v>209</v>
      </c>
      <c r="AA1912" s="18">
        <v>0.27684097499999999</v>
      </c>
      <c r="AB1912" s="19" t="s">
        <v>485</v>
      </c>
      <c r="AC1912" t="s">
        <v>128</v>
      </c>
      <c r="AD1912" t="s">
        <v>486</v>
      </c>
      <c r="AE1912" s="18">
        <v>4.0615100899999999E-2</v>
      </c>
      <c r="AF1912" t="s">
        <v>869</v>
      </c>
      <c r="AG1912" t="s">
        <v>143</v>
      </c>
      <c r="AH1912" t="s">
        <v>870</v>
      </c>
      <c r="AI1912" s="18">
        <v>0.1765702385</v>
      </c>
      <c r="AJ1912" t="s">
        <v>10458</v>
      </c>
      <c r="AK1912" t="s">
        <v>134</v>
      </c>
      <c r="AL1912" t="s">
        <v>10459</v>
      </c>
      <c r="AM1912" t="s">
        <v>869</v>
      </c>
      <c r="AN1912" t="s">
        <v>143</v>
      </c>
      <c r="AO1912" t="s">
        <v>870</v>
      </c>
      <c r="AP1912" s="18">
        <v>4.0615100899999999E-2</v>
      </c>
      <c r="AQ1912" t="s">
        <v>123</v>
      </c>
      <c r="AR1912" t="b">
        <f>ISNUMBER(SEARCH('Consulta Por Puntos Baloto'!$E$5,B1912,1))</f>
        <v>0</v>
      </c>
      <c r="AS1912">
        <f t="shared" si="58"/>
        <v>31</v>
      </c>
      <c r="AT1912" t="str">
        <f t="shared" si="59"/>
        <v>Punto pago</v>
      </c>
    </row>
    <row r="1913" spans="1:46">
      <c r="A1913" t="s">
        <v>10460</v>
      </c>
      <c r="B1913" t="s">
        <v>10461</v>
      </c>
      <c r="C1913" s="18">
        <v>1.8239714156</v>
      </c>
      <c r="D1913" t="s">
        <v>541</v>
      </c>
      <c r="E1913" t="s">
        <v>128</v>
      </c>
      <c r="F1913" t="s">
        <v>542</v>
      </c>
      <c r="G1913" s="18">
        <v>0.2098139607</v>
      </c>
      <c r="H1913" t="s">
        <v>483</v>
      </c>
      <c r="I1913" t="s">
        <v>130</v>
      </c>
      <c r="J1913" t="s">
        <v>484</v>
      </c>
      <c r="K1913" s="18">
        <v>1.8864303277000001</v>
      </c>
      <c r="L1913" t="s">
        <v>64</v>
      </c>
      <c r="M1913" t="s">
        <v>130</v>
      </c>
      <c r="N1913" t="s">
        <v>370</v>
      </c>
      <c r="O1913" s="18">
        <v>2.8886463579999999</v>
      </c>
      <c r="P1913" t="s">
        <v>441</v>
      </c>
      <c r="Q1913" t="s">
        <v>134</v>
      </c>
      <c r="R1913" t="s">
        <v>442</v>
      </c>
      <c r="S1913" s="18">
        <v>1.8694283650000001</v>
      </c>
      <c r="T1913" t="s">
        <v>371</v>
      </c>
      <c r="U1913" t="s">
        <v>130</v>
      </c>
      <c r="V1913" t="s">
        <v>372</v>
      </c>
      <c r="W1913" s="18">
        <v>3.1227522907999998</v>
      </c>
      <c r="X1913" t="s">
        <v>64</v>
      </c>
      <c r="Y1913" t="s">
        <v>130</v>
      </c>
      <c r="Z1913" t="s">
        <v>209</v>
      </c>
      <c r="AA1913" s="18">
        <v>0.2593454711</v>
      </c>
      <c r="AB1913" s="19" t="s">
        <v>485</v>
      </c>
      <c r="AC1913" t="s">
        <v>128</v>
      </c>
      <c r="AD1913" t="s">
        <v>486</v>
      </c>
      <c r="AE1913" s="18">
        <v>2.5480332099999999E-2</v>
      </c>
      <c r="AF1913" t="s">
        <v>869</v>
      </c>
      <c r="AG1913" t="s">
        <v>143</v>
      </c>
      <c r="AH1913" t="s">
        <v>870</v>
      </c>
      <c r="AI1913" s="18">
        <v>0.19090340720000001</v>
      </c>
      <c r="AJ1913" t="s">
        <v>10458</v>
      </c>
      <c r="AK1913" t="s">
        <v>134</v>
      </c>
      <c r="AL1913" t="s">
        <v>10459</v>
      </c>
      <c r="AM1913" t="s">
        <v>869</v>
      </c>
      <c r="AN1913" t="s">
        <v>143</v>
      </c>
      <c r="AO1913" t="s">
        <v>870</v>
      </c>
      <c r="AP1913" s="18">
        <v>2.5480332099999999E-2</v>
      </c>
      <c r="AQ1913" t="s">
        <v>123</v>
      </c>
      <c r="AR1913" t="b">
        <f>ISNUMBER(SEARCH('Consulta Por Puntos Baloto'!$E$5,B1913,1))</f>
        <v>0</v>
      </c>
      <c r="AS1913">
        <f t="shared" si="58"/>
        <v>31</v>
      </c>
      <c r="AT1913" t="str">
        <f t="shared" si="59"/>
        <v>Punto pago</v>
      </c>
    </row>
    <row r="1914" spans="1:46">
      <c r="A1914" t="s">
        <v>10462</v>
      </c>
      <c r="B1914" t="s">
        <v>10463</v>
      </c>
      <c r="C1914" s="18">
        <v>47.034075598500003</v>
      </c>
      <c r="D1914" t="s">
        <v>3692</v>
      </c>
      <c r="E1914" t="s">
        <v>3693</v>
      </c>
      <c r="F1914" t="s">
        <v>3694</v>
      </c>
      <c r="G1914" s="18">
        <v>86.9329403025</v>
      </c>
      <c r="H1914" t="s">
        <v>64</v>
      </c>
      <c r="I1914" t="s">
        <v>4008</v>
      </c>
      <c r="J1914" t="s">
        <v>4009</v>
      </c>
      <c r="K1914" s="18">
        <v>87.038042425100002</v>
      </c>
      <c r="L1914" t="s">
        <v>4010</v>
      </c>
      <c r="M1914" t="s">
        <v>4008</v>
      </c>
      <c r="N1914" t="s">
        <v>4011</v>
      </c>
      <c r="O1914" s="18">
        <v>110.2446384374</v>
      </c>
      <c r="P1914" t="s">
        <v>225</v>
      </c>
      <c r="Q1914" t="s">
        <v>220</v>
      </c>
      <c r="R1914" t="s">
        <v>226</v>
      </c>
      <c r="S1914" s="18">
        <v>110.2885704533</v>
      </c>
      <c r="T1914" t="s">
        <v>227</v>
      </c>
      <c r="U1914" t="s">
        <v>228</v>
      </c>
      <c r="V1914" t="s">
        <v>229</v>
      </c>
      <c r="W1914" s="18">
        <v>108.07504467370001</v>
      </c>
      <c r="X1914" t="s">
        <v>64</v>
      </c>
      <c r="Y1914" t="s">
        <v>228</v>
      </c>
      <c r="Z1914" t="s">
        <v>4012</v>
      </c>
      <c r="AA1914" s="18">
        <v>86.925961972300001</v>
      </c>
      <c r="AB1914" s="19" t="s">
        <v>4013</v>
      </c>
      <c r="AC1914" t="s">
        <v>4014</v>
      </c>
      <c r="AD1914" t="s">
        <v>4015</v>
      </c>
      <c r="AE1914" s="18">
        <v>5.7688360000000003E-4</v>
      </c>
      <c r="AF1914" t="s">
        <v>10464</v>
      </c>
      <c r="AG1914" t="s">
        <v>5673</v>
      </c>
      <c r="AH1914" t="s">
        <v>10465</v>
      </c>
      <c r="AI1914" s="18">
        <v>7.8027374299999994E-2</v>
      </c>
      <c r="AJ1914" t="s">
        <v>10466</v>
      </c>
      <c r="AK1914" t="s">
        <v>5673</v>
      </c>
      <c r="AL1914" t="s">
        <v>10467</v>
      </c>
      <c r="AM1914" t="s">
        <v>10464</v>
      </c>
      <c r="AN1914" t="s">
        <v>5673</v>
      </c>
      <c r="AO1914" t="s">
        <v>10465</v>
      </c>
      <c r="AP1914" s="18">
        <v>5.7688360000000003E-4</v>
      </c>
      <c r="AQ1914" t="s">
        <v>123</v>
      </c>
      <c r="AR1914" t="b">
        <f>ISNUMBER(SEARCH('Consulta Por Puntos Baloto'!$E$5,B1914,1))</f>
        <v>0</v>
      </c>
      <c r="AS1914">
        <f t="shared" si="58"/>
        <v>31</v>
      </c>
      <c r="AT1914" t="str">
        <f t="shared" si="59"/>
        <v>Punto pago</v>
      </c>
    </row>
    <row r="1915" spans="1:46">
      <c r="A1915" t="s">
        <v>10468</v>
      </c>
      <c r="B1915" t="s">
        <v>10469</v>
      </c>
      <c r="C1915" s="18">
        <v>3.3354922764000001</v>
      </c>
      <c r="D1915" t="s">
        <v>4084</v>
      </c>
      <c r="E1915" t="s">
        <v>4053</v>
      </c>
      <c r="F1915" t="s">
        <v>4085</v>
      </c>
      <c r="G1915" s="18">
        <v>3.7145487423999999</v>
      </c>
      <c r="H1915" t="s">
        <v>64</v>
      </c>
      <c r="I1915" t="s">
        <v>4055</v>
      </c>
      <c r="J1915" t="s">
        <v>4056</v>
      </c>
      <c r="K1915" s="18">
        <v>6.5550638407999999</v>
      </c>
      <c r="L1915" t="s">
        <v>64</v>
      </c>
      <c r="M1915" t="s">
        <v>223</v>
      </c>
      <c r="N1915" t="s">
        <v>4070</v>
      </c>
      <c r="O1915" s="18">
        <v>1.1705191860999999</v>
      </c>
      <c r="P1915" t="s">
        <v>4052</v>
      </c>
      <c r="Q1915" t="s">
        <v>4053</v>
      </c>
      <c r="R1915" t="s">
        <v>4054</v>
      </c>
      <c r="S1915" s="18">
        <v>14.907639983799999</v>
      </c>
      <c r="T1915" t="s">
        <v>227</v>
      </c>
      <c r="U1915" t="s">
        <v>228</v>
      </c>
      <c r="V1915" t="s">
        <v>229</v>
      </c>
      <c r="W1915" s="18">
        <v>3.7158623566000002</v>
      </c>
      <c r="X1915" t="s">
        <v>64</v>
      </c>
      <c r="Y1915" t="s">
        <v>4055</v>
      </c>
      <c r="Z1915" t="s">
        <v>4056</v>
      </c>
      <c r="AA1915" s="18">
        <v>5.0976241292999998</v>
      </c>
      <c r="AB1915" t="s">
        <v>4088</v>
      </c>
      <c r="AC1915" t="s">
        <v>220</v>
      </c>
      <c r="AD1915" t="s">
        <v>4089</v>
      </c>
      <c r="AE1915" s="18">
        <v>0.2053001304</v>
      </c>
      <c r="AF1915" t="s">
        <v>9378</v>
      </c>
      <c r="AG1915" t="s">
        <v>220</v>
      </c>
      <c r="AH1915" t="s">
        <v>9379</v>
      </c>
      <c r="AI1915" s="18">
        <v>0.12719649199999999</v>
      </c>
      <c r="AJ1915" t="s">
        <v>9380</v>
      </c>
      <c r="AK1915" t="s">
        <v>220</v>
      </c>
      <c r="AL1915" t="s">
        <v>9381</v>
      </c>
      <c r="AM1915" t="s">
        <v>9380</v>
      </c>
      <c r="AN1915" t="s">
        <v>220</v>
      </c>
      <c r="AO1915" t="s">
        <v>9381</v>
      </c>
      <c r="AP1915" s="18">
        <v>0.12719649199999999</v>
      </c>
      <c r="AQ1915" t="s">
        <v>123</v>
      </c>
      <c r="AR1915" t="b">
        <f>ISNUMBER(SEARCH('Consulta Por Puntos Baloto'!$E$5,B1915,1))</f>
        <v>0</v>
      </c>
      <c r="AS1915">
        <f t="shared" si="58"/>
        <v>35</v>
      </c>
      <c r="AT1915" t="str">
        <f t="shared" si="59"/>
        <v>Punto red</v>
      </c>
    </row>
    <row r="1916" spans="1:46">
      <c r="A1916" t="s">
        <v>10470</v>
      </c>
      <c r="B1916" t="s">
        <v>10471</v>
      </c>
      <c r="C1916" s="18">
        <v>6.9553038435000003</v>
      </c>
      <c r="D1916" t="s">
        <v>127</v>
      </c>
      <c r="E1916" t="s">
        <v>128</v>
      </c>
      <c r="F1916" t="s">
        <v>129</v>
      </c>
      <c r="G1916" s="18">
        <v>0.45672148010000002</v>
      </c>
      <c r="H1916" t="s">
        <v>64</v>
      </c>
      <c r="I1916" t="s">
        <v>130</v>
      </c>
      <c r="J1916" t="s">
        <v>369</v>
      </c>
      <c r="K1916" s="18">
        <v>8.2290012724999997</v>
      </c>
      <c r="L1916" t="s">
        <v>64</v>
      </c>
      <c r="M1916" t="s">
        <v>130</v>
      </c>
      <c r="N1916" t="s">
        <v>370</v>
      </c>
      <c r="O1916" s="18">
        <v>6.6941561562</v>
      </c>
      <c r="P1916" t="s">
        <v>133</v>
      </c>
      <c r="Q1916" t="s">
        <v>134</v>
      </c>
      <c r="R1916" t="s">
        <v>135</v>
      </c>
      <c r="S1916" s="18">
        <v>8.7156885462999991</v>
      </c>
      <c r="T1916" t="s">
        <v>371</v>
      </c>
      <c r="U1916" t="s">
        <v>130</v>
      </c>
      <c r="V1916" t="s">
        <v>372</v>
      </c>
      <c r="W1916" s="18">
        <v>7.3004316720000002</v>
      </c>
      <c r="X1916" t="s">
        <v>64</v>
      </c>
      <c r="Y1916" t="s">
        <v>130</v>
      </c>
      <c r="Z1916" t="s">
        <v>373</v>
      </c>
      <c r="AA1916" s="18">
        <v>7.1323991514999996</v>
      </c>
      <c r="AB1916" t="s">
        <v>140</v>
      </c>
      <c r="AC1916" t="s">
        <v>128</v>
      </c>
      <c r="AD1916" t="s">
        <v>141</v>
      </c>
      <c r="AE1916" s="18">
        <v>0.40139544290000001</v>
      </c>
      <c r="AF1916" t="s">
        <v>9992</v>
      </c>
      <c r="AG1916" t="s">
        <v>143</v>
      </c>
      <c r="AH1916" t="s">
        <v>9993</v>
      </c>
      <c r="AI1916" s="18">
        <v>7.6004221000000004E-3</v>
      </c>
      <c r="AJ1916" t="s">
        <v>10472</v>
      </c>
      <c r="AK1916" t="s">
        <v>134</v>
      </c>
      <c r="AL1916" t="s">
        <v>10473</v>
      </c>
      <c r="AM1916" t="s">
        <v>10472</v>
      </c>
      <c r="AN1916" t="s">
        <v>134</v>
      </c>
      <c r="AO1916" t="s">
        <v>10473</v>
      </c>
      <c r="AP1916" s="18">
        <v>7.6004221000000004E-3</v>
      </c>
      <c r="AQ1916" t="e">
        <v>#N/A</v>
      </c>
      <c r="AR1916" t="b">
        <f>ISNUMBER(SEARCH('Consulta Por Puntos Baloto'!$E$5,B1916,1))</f>
        <v>0</v>
      </c>
      <c r="AS1916">
        <f t="shared" si="58"/>
        <v>35</v>
      </c>
      <c r="AT1916" t="str">
        <f t="shared" si="59"/>
        <v>Punto red</v>
      </c>
    </row>
    <row r="1917" spans="1:46">
      <c r="A1917" t="s">
        <v>10474</v>
      </c>
      <c r="B1917" t="s">
        <v>10475</v>
      </c>
      <c r="C1917" s="18">
        <v>4.4173826811000003</v>
      </c>
      <c r="D1917" t="s">
        <v>541</v>
      </c>
      <c r="E1917" t="s">
        <v>128</v>
      </c>
      <c r="F1917" t="s">
        <v>542</v>
      </c>
      <c r="G1917" s="18">
        <v>0.89753777560000003</v>
      </c>
      <c r="H1917" t="s">
        <v>64</v>
      </c>
      <c r="I1917" t="s">
        <v>130</v>
      </c>
      <c r="J1917" t="s">
        <v>1268</v>
      </c>
      <c r="K1917" s="18">
        <v>1.7925637969999999</v>
      </c>
      <c r="L1917" t="s">
        <v>64</v>
      </c>
      <c r="M1917" t="s">
        <v>130</v>
      </c>
      <c r="N1917" t="s">
        <v>512</v>
      </c>
      <c r="O1917" s="18">
        <v>4.4128891232000003</v>
      </c>
      <c r="P1917" t="s">
        <v>133</v>
      </c>
      <c r="Q1917" t="s">
        <v>134</v>
      </c>
      <c r="R1917" t="s">
        <v>135</v>
      </c>
      <c r="S1917" s="18">
        <v>2.2415277932</v>
      </c>
      <c r="T1917" t="s">
        <v>371</v>
      </c>
      <c r="U1917" t="s">
        <v>130</v>
      </c>
      <c r="V1917" t="s">
        <v>372</v>
      </c>
      <c r="W1917" s="18">
        <v>0.91185976130000002</v>
      </c>
      <c r="X1917" t="s">
        <v>64</v>
      </c>
      <c r="Y1917" t="s">
        <v>130</v>
      </c>
      <c r="Z1917" t="s">
        <v>373</v>
      </c>
      <c r="AA1917" s="18">
        <v>2.0549568577000001</v>
      </c>
      <c r="AB1917" s="19" t="s">
        <v>963</v>
      </c>
      <c r="AC1917" t="s">
        <v>128</v>
      </c>
      <c r="AD1917" t="s">
        <v>964</v>
      </c>
      <c r="AE1917" s="18">
        <v>0.18215033629999999</v>
      </c>
      <c r="AF1917" t="s">
        <v>1269</v>
      </c>
      <c r="AG1917" t="s">
        <v>143</v>
      </c>
      <c r="AH1917" t="s">
        <v>1270</v>
      </c>
      <c r="AI1917" s="18">
        <v>1.92443895E-2</v>
      </c>
      <c r="AJ1917" t="s">
        <v>9102</v>
      </c>
      <c r="AK1917" t="s">
        <v>134</v>
      </c>
      <c r="AL1917" t="s">
        <v>9103</v>
      </c>
      <c r="AM1917" t="s">
        <v>9102</v>
      </c>
      <c r="AN1917" t="s">
        <v>134</v>
      </c>
      <c r="AO1917" t="s">
        <v>9103</v>
      </c>
      <c r="AP1917" s="18">
        <v>1.92443895E-2</v>
      </c>
      <c r="AQ1917" t="s">
        <v>123</v>
      </c>
      <c r="AR1917" t="b">
        <f>ISNUMBER(SEARCH('Consulta Por Puntos Baloto'!$E$5,B1917,1))</f>
        <v>0</v>
      </c>
      <c r="AS1917">
        <f t="shared" si="58"/>
        <v>35</v>
      </c>
      <c r="AT1917" t="str">
        <f t="shared" si="59"/>
        <v>Punto red</v>
      </c>
    </row>
    <row r="1918" spans="1:46">
      <c r="A1918" t="s">
        <v>10476</v>
      </c>
      <c r="B1918" t="s">
        <v>10477</v>
      </c>
      <c r="C1918" s="18">
        <v>35.3521099019</v>
      </c>
      <c r="D1918" t="s">
        <v>4556</v>
      </c>
      <c r="E1918" t="s">
        <v>4557</v>
      </c>
      <c r="F1918" t="s">
        <v>4558</v>
      </c>
      <c r="G1918" s="18">
        <v>31.339209128299998</v>
      </c>
      <c r="H1918" t="s">
        <v>7611</v>
      </c>
      <c r="I1918" t="s">
        <v>4560</v>
      </c>
      <c r="J1918" t="s">
        <v>7612</v>
      </c>
      <c r="K1918" s="18">
        <v>31.587855047000001</v>
      </c>
      <c r="L1918" t="s">
        <v>64</v>
      </c>
      <c r="M1918" t="s">
        <v>4560</v>
      </c>
      <c r="N1918" t="s">
        <v>4562</v>
      </c>
      <c r="O1918" s="18">
        <v>30.531503456999999</v>
      </c>
      <c r="P1918" t="s">
        <v>5857</v>
      </c>
      <c r="Q1918" t="s">
        <v>388</v>
      </c>
      <c r="R1918" t="s">
        <v>5858</v>
      </c>
      <c r="S1918" s="18">
        <v>272.23535072070001</v>
      </c>
      <c r="T1918" t="s">
        <v>253</v>
      </c>
      <c r="U1918" t="s">
        <v>65</v>
      </c>
      <c r="V1918" t="s">
        <v>254</v>
      </c>
      <c r="W1918" s="18">
        <v>35.192495751700001</v>
      </c>
      <c r="X1918" t="s">
        <v>64</v>
      </c>
      <c r="Y1918" t="s">
        <v>4563</v>
      </c>
      <c r="Z1918" t="s">
        <v>4564</v>
      </c>
      <c r="AA1918" s="18">
        <v>30.815071040999999</v>
      </c>
      <c r="AB1918" t="s">
        <v>5859</v>
      </c>
      <c r="AC1918" t="s">
        <v>388</v>
      </c>
      <c r="AD1918" t="s">
        <v>5860</v>
      </c>
      <c r="AE1918" s="18">
        <v>0.13231861819999999</v>
      </c>
      <c r="AF1918" t="s">
        <v>10478</v>
      </c>
      <c r="AG1918" t="s">
        <v>10479</v>
      </c>
      <c r="AH1918" t="s">
        <v>10480</v>
      </c>
      <c r="AI1918" s="18">
        <v>9.0383512318000001</v>
      </c>
      <c r="AJ1918" t="s">
        <v>9403</v>
      </c>
      <c r="AK1918" t="s">
        <v>9404</v>
      </c>
      <c r="AL1918" t="s">
        <v>9405</v>
      </c>
      <c r="AM1918" t="s">
        <v>10478</v>
      </c>
      <c r="AN1918" t="s">
        <v>10479</v>
      </c>
      <c r="AO1918" t="s">
        <v>10480</v>
      </c>
      <c r="AP1918" s="18">
        <v>0.13231861819999999</v>
      </c>
      <c r="AQ1918" t="s">
        <v>123</v>
      </c>
      <c r="AR1918" t="b">
        <f>ISNUMBER(SEARCH('Consulta Por Puntos Baloto'!$E$5,B1918,1))</f>
        <v>0</v>
      </c>
      <c r="AS1918">
        <f t="shared" si="58"/>
        <v>31</v>
      </c>
      <c r="AT1918" t="str">
        <f t="shared" si="59"/>
        <v>Punto pago</v>
      </c>
    </row>
    <row r="1919" spans="1:46">
      <c r="A1919" t="s">
        <v>10481</v>
      </c>
      <c r="B1919" t="s">
        <v>10482</v>
      </c>
      <c r="C1919" s="18">
        <v>4.0700743706000004</v>
      </c>
      <c r="D1919" t="s">
        <v>169</v>
      </c>
      <c r="E1919" t="s">
        <v>128</v>
      </c>
      <c r="F1919" t="s">
        <v>170</v>
      </c>
      <c r="G1919" s="18">
        <v>1.5248005306000001</v>
      </c>
      <c r="H1919" t="s">
        <v>64</v>
      </c>
      <c r="I1919" t="s">
        <v>130</v>
      </c>
      <c r="J1919" t="s">
        <v>619</v>
      </c>
      <c r="K1919" s="18">
        <v>2.6955913323999998</v>
      </c>
      <c r="L1919" t="s">
        <v>64</v>
      </c>
      <c r="M1919" t="s">
        <v>130</v>
      </c>
      <c r="N1919" t="s">
        <v>629</v>
      </c>
      <c r="O1919" s="18">
        <v>2.9403632166999998</v>
      </c>
      <c r="P1919" t="s">
        <v>173</v>
      </c>
      <c r="Q1919" t="s">
        <v>134</v>
      </c>
      <c r="R1919" t="s">
        <v>174</v>
      </c>
      <c r="S1919" s="18">
        <v>2.9203132659</v>
      </c>
      <c r="T1919" t="s">
        <v>64</v>
      </c>
      <c r="U1919" t="s">
        <v>130</v>
      </c>
      <c r="V1919" t="s">
        <v>171</v>
      </c>
      <c r="W1919" s="18">
        <v>2.397995619</v>
      </c>
      <c r="X1919" t="s">
        <v>620</v>
      </c>
      <c r="Y1919" t="s">
        <v>130</v>
      </c>
      <c r="Z1919" t="s">
        <v>621</v>
      </c>
      <c r="AA1919" s="18">
        <v>2.9641096756</v>
      </c>
      <c r="AB1919" t="s">
        <v>176</v>
      </c>
      <c r="AC1919" t="s">
        <v>128</v>
      </c>
      <c r="AD1919" t="s">
        <v>177</v>
      </c>
      <c r="AE1919" s="18">
        <v>0.16746761669999999</v>
      </c>
      <c r="AF1919" t="s">
        <v>10483</v>
      </c>
      <c r="AG1919" t="s">
        <v>143</v>
      </c>
      <c r="AH1919" t="s">
        <v>10484</v>
      </c>
      <c r="AI1919" s="18">
        <v>0.1085712269</v>
      </c>
      <c r="AJ1919" t="s">
        <v>10485</v>
      </c>
      <c r="AK1919" t="s">
        <v>134</v>
      </c>
      <c r="AL1919" t="s">
        <v>10486</v>
      </c>
      <c r="AM1919" t="s">
        <v>10485</v>
      </c>
      <c r="AN1919" t="s">
        <v>134</v>
      </c>
      <c r="AO1919" t="s">
        <v>10486</v>
      </c>
      <c r="AP1919" s="18">
        <v>0.1085712269</v>
      </c>
      <c r="AQ1919" t="s">
        <v>123</v>
      </c>
      <c r="AR1919" t="b">
        <f>ISNUMBER(SEARCH('Consulta Por Puntos Baloto'!$E$5,B1919,1))</f>
        <v>0</v>
      </c>
      <c r="AS1919">
        <f t="shared" si="58"/>
        <v>35</v>
      </c>
      <c r="AT1919" t="str">
        <f t="shared" si="59"/>
        <v>Punto red</v>
      </c>
    </row>
    <row r="1920" spans="1:46">
      <c r="A1920" t="s">
        <v>10487</v>
      </c>
      <c r="B1920" t="s">
        <v>10488</v>
      </c>
      <c r="C1920" s="18">
        <v>58.926592692699998</v>
      </c>
      <c r="D1920" t="s">
        <v>4556</v>
      </c>
      <c r="E1920" t="s">
        <v>4557</v>
      </c>
      <c r="F1920" t="s">
        <v>4558</v>
      </c>
      <c r="G1920" s="18">
        <v>0.12878071529999999</v>
      </c>
      <c r="H1920" t="s">
        <v>7611</v>
      </c>
      <c r="I1920" t="s">
        <v>4560</v>
      </c>
      <c r="J1920" t="s">
        <v>7612</v>
      </c>
      <c r="K1920" s="18">
        <v>0.52179254480000004</v>
      </c>
      <c r="L1920" t="s">
        <v>64</v>
      </c>
      <c r="M1920" t="s">
        <v>4560</v>
      </c>
      <c r="N1920" t="s">
        <v>4562</v>
      </c>
      <c r="O1920" s="18">
        <v>0.52168224370000005</v>
      </c>
      <c r="P1920" t="s">
        <v>387</v>
      </c>
      <c r="Q1920" t="s">
        <v>388</v>
      </c>
      <c r="R1920" t="s">
        <v>389</v>
      </c>
      <c r="S1920" s="18">
        <v>252.59063502399999</v>
      </c>
      <c r="T1920" t="s">
        <v>253</v>
      </c>
      <c r="U1920" t="s">
        <v>65</v>
      </c>
      <c r="V1920" t="s">
        <v>254</v>
      </c>
      <c r="W1920" s="18">
        <v>58.507976569900002</v>
      </c>
      <c r="X1920" t="s">
        <v>64</v>
      </c>
      <c r="Y1920" t="s">
        <v>4563</v>
      </c>
      <c r="Z1920" t="s">
        <v>4564</v>
      </c>
      <c r="AA1920" s="18">
        <v>0.41961979249999998</v>
      </c>
      <c r="AB1920" t="s">
        <v>4559</v>
      </c>
      <c r="AC1920" t="s">
        <v>388</v>
      </c>
      <c r="AD1920" t="s">
        <v>4565</v>
      </c>
      <c r="AE1920" s="18">
        <v>9.56507417E-2</v>
      </c>
      <c r="AF1920" t="s">
        <v>10489</v>
      </c>
      <c r="AG1920" t="s">
        <v>388</v>
      </c>
      <c r="AH1920" t="s">
        <v>10490</v>
      </c>
      <c r="AI1920" s="18">
        <v>0.2250131232</v>
      </c>
      <c r="AJ1920" t="s">
        <v>349</v>
      </c>
      <c r="AK1920" t="s">
        <v>388</v>
      </c>
      <c r="AL1920" t="s">
        <v>10491</v>
      </c>
      <c r="AM1920" t="s">
        <v>10489</v>
      </c>
      <c r="AN1920" t="s">
        <v>388</v>
      </c>
      <c r="AO1920" t="s">
        <v>10490</v>
      </c>
      <c r="AP1920" s="18">
        <v>9.56507417E-2</v>
      </c>
      <c r="AQ1920" t="s">
        <v>123</v>
      </c>
      <c r="AR1920" t="b">
        <f>ISNUMBER(SEARCH('Consulta Por Puntos Baloto'!$E$5,B1920,1))</f>
        <v>0</v>
      </c>
      <c r="AS1920">
        <f t="shared" si="58"/>
        <v>31</v>
      </c>
      <c r="AT1920" t="str">
        <f t="shared" si="59"/>
        <v>Punto pago</v>
      </c>
    </row>
    <row r="1921" spans="1:46">
      <c r="A1921" t="s">
        <v>10492</v>
      </c>
      <c r="B1921" t="s">
        <v>10493</v>
      </c>
      <c r="C1921" s="18">
        <v>0.1555305723</v>
      </c>
      <c r="D1921" t="s">
        <v>1083</v>
      </c>
      <c r="E1921" t="s">
        <v>128</v>
      </c>
      <c r="F1921" t="s">
        <v>1084</v>
      </c>
      <c r="G1921" s="18">
        <v>0.21259883160000001</v>
      </c>
      <c r="H1921" t="s">
        <v>64</v>
      </c>
      <c r="I1921" t="s">
        <v>130</v>
      </c>
      <c r="J1921" t="s">
        <v>10494</v>
      </c>
      <c r="K1921" s="18">
        <v>0.87274329039999998</v>
      </c>
      <c r="L1921" t="s">
        <v>64</v>
      </c>
      <c r="M1921" t="s">
        <v>130</v>
      </c>
      <c r="N1921" t="s">
        <v>1028</v>
      </c>
      <c r="O1921" s="18">
        <v>0.31849379020000002</v>
      </c>
      <c r="P1921" t="s">
        <v>6875</v>
      </c>
      <c r="Q1921" t="s">
        <v>134</v>
      </c>
      <c r="R1921" t="s">
        <v>6876</v>
      </c>
      <c r="S1921" s="18">
        <v>3.2251869441999999</v>
      </c>
      <c r="T1921" t="s">
        <v>1086</v>
      </c>
      <c r="U1921" t="s">
        <v>130</v>
      </c>
      <c r="V1921" t="s">
        <v>1087</v>
      </c>
      <c r="W1921" s="18">
        <v>0.30205670940000001</v>
      </c>
      <c r="X1921" t="s">
        <v>2671</v>
      </c>
      <c r="Y1921" t="s">
        <v>130</v>
      </c>
      <c r="Z1921" t="s">
        <v>2672</v>
      </c>
      <c r="AA1921" s="18">
        <v>0.30205670940000001</v>
      </c>
      <c r="AB1921" t="s">
        <v>4694</v>
      </c>
      <c r="AC1921" t="s">
        <v>128</v>
      </c>
      <c r="AD1921" t="s">
        <v>4695</v>
      </c>
      <c r="AE1921" s="18">
        <v>0.43593532950000002</v>
      </c>
      <c r="AF1921" t="s">
        <v>6877</v>
      </c>
      <c r="AG1921" t="s">
        <v>143</v>
      </c>
      <c r="AH1921" t="s">
        <v>6878</v>
      </c>
      <c r="AI1921" s="18">
        <v>0.1177801153</v>
      </c>
      <c r="AJ1921" t="s">
        <v>6144</v>
      </c>
      <c r="AK1921" t="s">
        <v>134</v>
      </c>
      <c r="AL1921" t="s">
        <v>6145</v>
      </c>
      <c r="AM1921" t="s">
        <v>6144</v>
      </c>
      <c r="AN1921" t="s">
        <v>134</v>
      </c>
      <c r="AO1921" t="s">
        <v>6145</v>
      </c>
      <c r="AP1921" s="18">
        <v>0.1177801153</v>
      </c>
      <c r="AQ1921" t="s">
        <v>123</v>
      </c>
      <c r="AR1921" t="b">
        <f>ISNUMBER(SEARCH('Consulta Por Puntos Baloto'!$E$5,B1921,1))</f>
        <v>0</v>
      </c>
      <c r="AS1921">
        <f t="shared" si="58"/>
        <v>35</v>
      </c>
      <c r="AT1921" t="str">
        <f t="shared" si="59"/>
        <v>Punto red</v>
      </c>
    </row>
    <row r="1922" spans="1:46">
      <c r="A1922" t="s">
        <v>10495</v>
      </c>
      <c r="B1922" t="s">
        <v>10496</v>
      </c>
      <c r="C1922" s="18">
        <v>0.23694829810000001</v>
      </c>
      <c r="D1922" t="s">
        <v>1001</v>
      </c>
      <c r="E1922" t="s">
        <v>128</v>
      </c>
      <c r="F1922" t="s">
        <v>1002</v>
      </c>
      <c r="G1922" s="18">
        <v>0.15874470339999999</v>
      </c>
      <c r="H1922" t="s">
        <v>64</v>
      </c>
      <c r="I1922" t="s">
        <v>130</v>
      </c>
      <c r="J1922" t="s">
        <v>2685</v>
      </c>
      <c r="K1922" s="18">
        <v>0.48835187209999997</v>
      </c>
      <c r="L1922" t="s">
        <v>2686</v>
      </c>
      <c r="M1922" t="s">
        <v>130</v>
      </c>
      <c r="N1922" t="s">
        <v>2687</v>
      </c>
      <c r="O1922" s="18">
        <v>0.38738204120000003</v>
      </c>
      <c r="P1922" t="s">
        <v>992</v>
      </c>
      <c r="Q1922" t="s">
        <v>134</v>
      </c>
      <c r="R1922" t="s">
        <v>993</v>
      </c>
      <c r="S1922" s="18">
        <v>2.9995316395999998</v>
      </c>
      <c r="T1922" t="s">
        <v>675</v>
      </c>
      <c r="U1922" t="s">
        <v>130</v>
      </c>
      <c r="V1922" t="s">
        <v>676</v>
      </c>
      <c r="W1922" s="18">
        <v>0.37259982759999999</v>
      </c>
      <c r="X1922" t="s">
        <v>64</v>
      </c>
      <c r="Y1922" t="s">
        <v>130</v>
      </c>
      <c r="Z1922" t="s">
        <v>1011</v>
      </c>
      <c r="AA1922" s="18">
        <v>0.48835187209999997</v>
      </c>
      <c r="AB1922" t="s">
        <v>2688</v>
      </c>
      <c r="AC1922" t="s">
        <v>128</v>
      </c>
      <c r="AD1922" t="s">
        <v>2689</v>
      </c>
      <c r="AE1922" s="18">
        <v>0.15966674480000001</v>
      </c>
      <c r="AF1922" t="s">
        <v>2698</v>
      </c>
      <c r="AG1922" t="s">
        <v>143</v>
      </c>
      <c r="AH1922" t="s">
        <v>2699</v>
      </c>
      <c r="AI1922" s="18">
        <v>0.19009335190000001</v>
      </c>
      <c r="AJ1922" t="s">
        <v>2700</v>
      </c>
      <c r="AK1922" t="s">
        <v>134</v>
      </c>
      <c r="AL1922" t="s">
        <v>2701</v>
      </c>
      <c r="AM1922" t="s">
        <v>64</v>
      </c>
      <c r="AN1922" t="s">
        <v>130</v>
      </c>
      <c r="AO1922" t="s">
        <v>2685</v>
      </c>
      <c r="AP1922" s="18">
        <v>0.15874470339999999</v>
      </c>
      <c r="AQ1922" t="s">
        <v>123</v>
      </c>
      <c r="AR1922" t="b">
        <f>ISNUMBER(SEARCH('Consulta Por Puntos Baloto'!$E$5,B1922,1))</f>
        <v>0</v>
      </c>
      <c r="AS1922">
        <f t="shared" si="58"/>
        <v>7</v>
      </c>
      <c r="AT1922" t="str">
        <f t="shared" si="59"/>
        <v>Cajero automático</v>
      </c>
    </row>
    <row r="1923" spans="1:46">
      <c r="A1923" t="s">
        <v>10497</v>
      </c>
      <c r="B1923" t="s">
        <v>10498</v>
      </c>
      <c r="C1923" s="18">
        <v>10.0145259788</v>
      </c>
      <c r="D1923" t="s">
        <v>4024</v>
      </c>
      <c r="E1923" t="s">
        <v>4025</v>
      </c>
      <c r="F1923" t="s">
        <v>4026</v>
      </c>
      <c r="G1923" s="18">
        <v>10.144223910799999</v>
      </c>
      <c r="H1923" t="s">
        <v>64</v>
      </c>
      <c r="I1923" t="s">
        <v>4027</v>
      </c>
      <c r="J1923" t="s">
        <v>4028</v>
      </c>
      <c r="K1923" s="18">
        <v>61.5315981209</v>
      </c>
      <c r="L1923" t="s">
        <v>64</v>
      </c>
      <c r="M1923" t="s">
        <v>4029</v>
      </c>
      <c r="N1923" t="s">
        <v>4030</v>
      </c>
      <c r="O1923" s="18">
        <v>10.8144870237</v>
      </c>
      <c r="P1923" t="s">
        <v>4031</v>
      </c>
      <c r="Q1923" t="s">
        <v>4025</v>
      </c>
      <c r="R1923" t="s">
        <v>4032</v>
      </c>
      <c r="S1923" s="18">
        <v>159.2301093044</v>
      </c>
      <c r="T1923" t="s">
        <v>227</v>
      </c>
      <c r="U1923" t="s">
        <v>228</v>
      </c>
      <c r="V1923" t="s">
        <v>229</v>
      </c>
      <c r="W1923" s="18">
        <v>10.2621300317</v>
      </c>
      <c r="X1923" t="s">
        <v>64</v>
      </c>
      <c r="Y1923" t="s">
        <v>4027</v>
      </c>
      <c r="Z1923" t="s">
        <v>4033</v>
      </c>
      <c r="AA1923" s="18">
        <v>27.736977087500001</v>
      </c>
      <c r="AB1923" t="s">
        <v>4034</v>
      </c>
      <c r="AC1923" t="s">
        <v>4035</v>
      </c>
      <c r="AD1923" t="s">
        <v>4036</v>
      </c>
      <c r="AE1923" s="18">
        <v>3.9160005599999999E-2</v>
      </c>
      <c r="AF1923" t="s">
        <v>10499</v>
      </c>
      <c r="AG1923" t="s">
        <v>10500</v>
      </c>
      <c r="AH1923" t="s">
        <v>10501</v>
      </c>
      <c r="AI1923" s="18">
        <v>10.3088104639</v>
      </c>
      <c r="AJ1923" t="s">
        <v>4039</v>
      </c>
      <c r="AK1923" t="s">
        <v>4025</v>
      </c>
      <c r="AL1923" t="s">
        <v>4040</v>
      </c>
      <c r="AM1923" t="s">
        <v>10499</v>
      </c>
      <c r="AN1923" t="s">
        <v>10500</v>
      </c>
      <c r="AO1923" t="s">
        <v>10501</v>
      </c>
      <c r="AP1923" s="18">
        <v>3.9160005599999999E-2</v>
      </c>
      <c r="AQ1923" t="s">
        <v>123</v>
      </c>
      <c r="AR1923" t="b">
        <f>ISNUMBER(SEARCH('Consulta Por Puntos Baloto'!$E$5,B1923,1))</f>
        <v>0</v>
      </c>
      <c r="AS1923">
        <f t="shared" ref="AS1923:AS1986" si="60">MATCH(AP1923,A1923:AL1923,0)</f>
        <v>31</v>
      </c>
      <c r="AT1923" t="str">
        <f t="shared" ref="AT1923:AT1986" si="61">+VLOOKUP(AS1923,$AW$2:$AX$10,2,0)</f>
        <v>Punto pago</v>
      </c>
    </row>
    <row r="1924" spans="1:46">
      <c r="A1924" t="s">
        <v>10502</v>
      </c>
      <c r="B1924" t="s">
        <v>10503</v>
      </c>
      <c r="C1924" s="18">
        <v>10.948428201900001</v>
      </c>
      <c r="D1924" t="s">
        <v>291</v>
      </c>
      <c r="E1924" t="s">
        <v>292</v>
      </c>
      <c r="F1924" t="s">
        <v>293</v>
      </c>
      <c r="G1924" s="18">
        <v>48.036449613000002</v>
      </c>
      <c r="H1924" t="s">
        <v>300</v>
      </c>
      <c r="I1924" t="s">
        <v>294</v>
      </c>
      <c r="J1924" t="s">
        <v>4489</v>
      </c>
      <c r="K1924" s="18">
        <v>48.939723619699997</v>
      </c>
      <c r="L1924" t="s">
        <v>64</v>
      </c>
      <c r="M1924" t="s">
        <v>294</v>
      </c>
      <c r="N1924" t="s">
        <v>295</v>
      </c>
      <c r="O1924" s="18">
        <v>82.527150064099999</v>
      </c>
      <c r="P1924" t="s">
        <v>296</v>
      </c>
      <c r="Q1924" t="s">
        <v>297</v>
      </c>
      <c r="R1924" t="s">
        <v>298</v>
      </c>
      <c r="S1924" s="18">
        <v>107.9140760809</v>
      </c>
      <c r="T1924" t="s">
        <v>311</v>
      </c>
      <c r="U1924" t="s">
        <v>130</v>
      </c>
      <c r="V1924" t="s">
        <v>312</v>
      </c>
      <c r="W1924" s="18">
        <v>91.045180462100006</v>
      </c>
      <c r="X1924" t="s">
        <v>64</v>
      </c>
      <c r="Y1924" t="s">
        <v>313</v>
      </c>
      <c r="Z1924" t="s">
        <v>314</v>
      </c>
      <c r="AA1924" s="18">
        <v>48.052407447299998</v>
      </c>
      <c r="AB1924" t="s">
        <v>300</v>
      </c>
      <c r="AC1924" t="s">
        <v>301</v>
      </c>
      <c r="AD1924" t="s">
        <v>302</v>
      </c>
      <c r="AE1924" s="18">
        <v>11.0276009877</v>
      </c>
      <c r="AF1924" t="s">
        <v>4885</v>
      </c>
      <c r="AG1924" t="s">
        <v>4886</v>
      </c>
      <c r="AH1924" t="s">
        <v>4887</v>
      </c>
      <c r="AI1924" s="18">
        <v>10.9376810653</v>
      </c>
      <c r="AJ1924" t="s">
        <v>10404</v>
      </c>
      <c r="AK1924" t="s">
        <v>292</v>
      </c>
      <c r="AL1924" t="s">
        <v>10504</v>
      </c>
      <c r="AM1924" t="s">
        <v>10404</v>
      </c>
      <c r="AN1924" t="s">
        <v>292</v>
      </c>
      <c r="AO1924" t="s">
        <v>10504</v>
      </c>
      <c r="AP1924" s="18">
        <v>10.9376810653</v>
      </c>
      <c r="AQ1924" t="s">
        <v>123</v>
      </c>
      <c r="AR1924" t="b">
        <f>ISNUMBER(SEARCH('Consulta Por Puntos Baloto'!$E$5,B1924,1))</f>
        <v>0</v>
      </c>
      <c r="AS1924">
        <f t="shared" si="60"/>
        <v>35</v>
      </c>
      <c r="AT1924" t="str">
        <f t="shared" si="61"/>
        <v>Punto red</v>
      </c>
    </row>
    <row r="1925" spans="1:46">
      <c r="A1925" t="s">
        <v>10505</v>
      </c>
      <c r="B1925" t="s">
        <v>10506</v>
      </c>
      <c r="C1925" s="18">
        <v>58.4212017678</v>
      </c>
      <c r="D1925" t="s">
        <v>4556</v>
      </c>
      <c r="E1925" t="s">
        <v>4557</v>
      </c>
      <c r="F1925" t="s">
        <v>4558</v>
      </c>
      <c r="G1925" s="18">
        <v>1.5155835431</v>
      </c>
      <c r="H1925" t="s">
        <v>4559</v>
      </c>
      <c r="I1925" t="s">
        <v>4560</v>
      </c>
      <c r="J1925" t="s">
        <v>4561</v>
      </c>
      <c r="K1925" s="18">
        <v>1.9308134838</v>
      </c>
      <c r="L1925" t="s">
        <v>64</v>
      </c>
      <c r="M1925" t="s">
        <v>4560</v>
      </c>
      <c r="N1925" t="s">
        <v>4562</v>
      </c>
      <c r="O1925" s="18">
        <v>2.0964462574999998</v>
      </c>
      <c r="P1925" t="s">
        <v>387</v>
      </c>
      <c r="Q1925" t="s">
        <v>388</v>
      </c>
      <c r="R1925" t="s">
        <v>389</v>
      </c>
      <c r="S1925" s="18">
        <v>253.68476624370001</v>
      </c>
      <c r="T1925" t="s">
        <v>253</v>
      </c>
      <c r="U1925" t="s">
        <v>65</v>
      </c>
      <c r="V1925" t="s">
        <v>254</v>
      </c>
      <c r="W1925" s="18">
        <v>57.990088873700003</v>
      </c>
      <c r="X1925" t="s">
        <v>64</v>
      </c>
      <c r="Y1925" t="s">
        <v>4563</v>
      </c>
      <c r="Z1925" t="s">
        <v>4564</v>
      </c>
      <c r="AA1925" s="18">
        <v>1.5247376507999999</v>
      </c>
      <c r="AB1925" t="s">
        <v>4559</v>
      </c>
      <c r="AC1925" t="s">
        <v>388</v>
      </c>
      <c r="AD1925" t="s">
        <v>4565</v>
      </c>
      <c r="AE1925" s="18">
        <v>1.0146311999999999E-2</v>
      </c>
      <c r="AF1925" t="s">
        <v>9767</v>
      </c>
      <c r="AG1925" t="s">
        <v>388</v>
      </c>
      <c r="AH1925" t="s">
        <v>9768</v>
      </c>
      <c r="AI1925" s="18">
        <v>0.70866486910000004</v>
      </c>
      <c r="AJ1925" t="s">
        <v>9769</v>
      </c>
      <c r="AK1925" t="s">
        <v>388</v>
      </c>
      <c r="AL1925" t="s">
        <v>9770</v>
      </c>
      <c r="AM1925" t="s">
        <v>9767</v>
      </c>
      <c r="AN1925" t="s">
        <v>388</v>
      </c>
      <c r="AO1925" t="s">
        <v>9768</v>
      </c>
      <c r="AP1925" s="18">
        <v>1.0146311999999999E-2</v>
      </c>
      <c r="AQ1925" t="s">
        <v>123</v>
      </c>
      <c r="AR1925" t="b">
        <f>ISNUMBER(SEARCH('Consulta Por Puntos Baloto'!$E$5,B1925,1))</f>
        <v>0</v>
      </c>
      <c r="AS1925">
        <f t="shared" si="60"/>
        <v>31</v>
      </c>
      <c r="AT1925" t="str">
        <f t="shared" si="61"/>
        <v>Punto pago</v>
      </c>
    </row>
    <row r="1926" spans="1:46">
      <c r="A1926" t="s">
        <v>10507</v>
      </c>
      <c r="B1926" t="s">
        <v>10508</v>
      </c>
      <c r="C1926" s="18">
        <v>0.17664080609999999</v>
      </c>
      <c r="D1926" t="s">
        <v>1500</v>
      </c>
      <c r="E1926" t="s">
        <v>1501</v>
      </c>
      <c r="F1926" t="s">
        <v>1502</v>
      </c>
      <c r="G1926" s="18">
        <v>0.43488764769999999</v>
      </c>
      <c r="H1926" t="s">
        <v>64</v>
      </c>
      <c r="I1926" t="s">
        <v>2636</v>
      </c>
      <c r="J1926" t="s">
        <v>2637</v>
      </c>
      <c r="K1926" s="18">
        <v>11.0787696126</v>
      </c>
      <c r="L1926" t="s">
        <v>311</v>
      </c>
      <c r="M1926" t="s">
        <v>130</v>
      </c>
      <c r="N1926" t="s">
        <v>2660</v>
      </c>
      <c r="O1926" s="18">
        <v>11.7071734764</v>
      </c>
      <c r="P1926" t="s">
        <v>2625</v>
      </c>
      <c r="Q1926" t="s">
        <v>134</v>
      </c>
      <c r="R1926" t="s">
        <v>2626</v>
      </c>
      <c r="S1926" s="18">
        <v>11.0787696126</v>
      </c>
      <c r="T1926" t="s">
        <v>311</v>
      </c>
      <c r="U1926" t="s">
        <v>130</v>
      </c>
      <c r="V1926" t="s">
        <v>312</v>
      </c>
      <c r="W1926" s="18">
        <v>2.0507987761000002</v>
      </c>
      <c r="X1926" t="s">
        <v>64</v>
      </c>
      <c r="Y1926" t="s">
        <v>2636</v>
      </c>
      <c r="Z1926" t="s">
        <v>3005</v>
      </c>
      <c r="AA1926" s="18">
        <v>0.31205040179999999</v>
      </c>
      <c r="AB1926" s="19" t="s">
        <v>2641</v>
      </c>
      <c r="AC1926" t="s">
        <v>1501</v>
      </c>
      <c r="AD1926" t="s">
        <v>2642</v>
      </c>
      <c r="AE1926" s="18">
        <v>0.1797414497</v>
      </c>
      <c r="AF1926" t="s">
        <v>3006</v>
      </c>
      <c r="AG1926" t="s">
        <v>1501</v>
      </c>
      <c r="AH1926" t="s">
        <v>3007</v>
      </c>
      <c r="AI1926" s="18">
        <v>2.39090593E-2</v>
      </c>
      <c r="AJ1926" t="s">
        <v>3008</v>
      </c>
      <c r="AK1926" t="s">
        <v>1501</v>
      </c>
      <c r="AL1926" t="s">
        <v>3009</v>
      </c>
      <c r="AM1926" t="s">
        <v>3008</v>
      </c>
      <c r="AN1926" t="s">
        <v>1501</v>
      </c>
      <c r="AO1926" t="s">
        <v>3009</v>
      </c>
      <c r="AP1926" s="18">
        <v>2.39090593E-2</v>
      </c>
      <c r="AQ1926" t="s">
        <v>123</v>
      </c>
      <c r="AR1926" t="b">
        <f>ISNUMBER(SEARCH('Consulta Por Puntos Baloto'!$E$5,B1926,1))</f>
        <v>0</v>
      </c>
      <c r="AS1926">
        <f t="shared" si="60"/>
        <v>35</v>
      </c>
      <c r="AT1926" t="str">
        <f t="shared" si="61"/>
        <v>Punto red</v>
      </c>
    </row>
    <row r="1927" spans="1:46">
      <c r="A1927" t="s">
        <v>10509</v>
      </c>
      <c r="B1927" t="s">
        <v>10510</v>
      </c>
      <c r="C1927" s="18">
        <v>80.818658215100001</v>
      </c>
      <c r="D1927" t="s">
        <v>4165</v>
      </c>
      <c r="E1927" t="s">
        <v>4166</v>
      </c>
      <c r="F1927" t="s">
        <v>4167</v>
      </c>
      <c r="G1927" s="18">
        <v>85.650487209100007</v>
      </c>
      <c r="H1927" t="s">
        <v>4916</v>
      </c>
      <c r="I1927" t="s">
        <v>4169</v>
      </c>
      <c r="J1927" t="s">
        <v>4917</v>
      </c>
      <c r="K1927" s="18">
        <v>171.9213833876</v>
      </c>
      <c r="L1927" t="s">
        <v>64</v>
      </c>
      <c r="M1927" t="s">
        <v>86</v>
      </c>
      <c r="N1927" t="s">
        <v>402</v>
      </c>
      <c r="O1927" s="18">
        <v>171.9213833876</v>
      </c>
      <c r="P1927" t="s">
        <v>403</v>
      </c>
      <c r="Q1927" t="s">
        <v>83</v>
      </c>
      <c r="R1927" t="s">
        <v>404</v>
      </c>
      <c r="S1927" s="18">
        <v>172.64907841050001</v>
      </c>
      <c r="T1927" t="s">
        <v>85</v>
      </c>
      <c r="U1927" t="s">
        <v>86</v>
      </c>
      <c r="V1927" t="s">
        <v>87</v>
      </c>
      <c r="W1927" s="18">
        <v>87.942563951699995</v>
      </c>
      <c r="X1927" t="s">
        <v>64</v>
      </c>
      <c r="Y1927" t="s">
        <v>4169</v>
      </c>
      <c r="Z1927" t="s">
        <v>4171</v>
      </c>
      <c r="AA1927" s="18">
        <v>85.705547652800007</v>
      </c>
      <c r="AB1927" t="s">
        <v>4916</v>
      </c>
      <c r="AC1927" t="s">
        <v>4172</v>
      </c>
      <c r="AD1927" t="s">
        <v>4918</v>
      </c>
      <c r="AE1927" s="18">
        <v>47.209113475400002</v>
      </c>
      <c r="AF1927" t="s">
        <v>10511</v>
      </c>
      <c r="AG1927" t="s">
        <v>10512</v>
      </c>
      <c r="AH1927" t="s">
        <v>10513</v>
      </c>
      <c r="AI1927" s="18">
        <v>8.1104239000000002E-3</v>
      </c>
      <c r="AJ1927" t="s">
        <v>10514</v>
      </c>
      <c r="AK1927" t="s">
        <v>10515</v>
      </c>
      <c r="AL1927" t="s">
        <v>10516</v>
      </c>
      <c r="AM1927" t="s">
        <v>10514</v>
      </c>
      <c r="AN1927" t="s">
        <v>10515</v>
      </c>
      <c r="AO1927" t="s">
        <v>10516</v>
      </c>
      <c r="AP1927" s="18">
        <v>8.1104239000000002E-3</v>
      </c>
      <c r="AQ1927" t="s">
        <v>123</v>
      </c>
      <c r="AR1927" t="b">
        <f>ISNUMBER(SEARCH('Consulta Por Puntos Baloto'!$E$5,B1927,1))</f>
        <v>0</v>
      </c>
      <c r="AS1927">
        <f t="shared" si="60"/>
        <v>35</v>
      </c>
      <c r="AT1927" t="str">
        <f t="shared" si="61"/>
        <v>Punto red</v>
      </c>
    </row>
    <row r="1928" spans="1:46">
      <c r="A1928" t="s">
        <v>10517</v>
      </c>
      <c r="B1928" t="s">
        <v>10518</v>
      </c>
      <c r="C1928" s="18">
        <v>28.988977114400001</v>
      </c>
      <c r="D1928" t="s">
        <v>4556</v>
      </c>
      <c r="E1928" t="s">
        <v>4557</v>
      </c>
      <c r="F1928" t="s">
        <v>4558</v>
      </c>
      <c r="G1928" s="18">
        <v>28.944014701699999</v>
      </c>
      <c r="H1928" t="s">
        <v>64</v>
      </c>
      <c r="I1928" t="s">
        <v>4563</v>
      </c>
      <c r="J1928" t="s">
        <v>4564</v>
      </c>
      <c r="K1928" s="18">
        <v>40.2974141527</v>
      </c>
      <c r="L1928" t="s">
        <v>64</v>
      </c>
      <c r="M1928" t="s">
        <v>4560</v>
      </c>
      <c r="N1928" t="s">
        <v>4562</v>
      </c>
      <c r="O1928" s="18">
        <v>39.246402702899999</v>
      </c>
      <c r="P1928" t="s">
        <v>5857</v>
      </c>
      <c r="Q1928" t="s">
        <v>388</v>
      </c>
      <c r="R1928" t="s">
        <v>5858</v>
      </c>
      <c r="S1928" s="18">
        <v>279.85764678060002</v>
      </c>
      <c r="T1928" t="s">
        <v>253</v>
      </c>
      <c r="U1928" t="s">
        <v>65</v>
      </c>
      <c r="V1928" t="s">
        <v>254</v>
      </c>
      <c r="W1928" s="18">
        <v>28.9564832053</v>
      </c>
      <c r="X1928" t="s">
        <v>64</v>
      </c>
      <c r="Y1928" t="s">
        <v>4563</v>
      </c>
      <c r="Z1928" t="s">
        <v>4564</v>
      </c>
      <c r="AA1928" s="18">
        <v>39.558073220600001</v>
      </c>
      <c r="AB1928" t="s">
        <v>5859</v>
      </c>
      <c r="AC1928" t="s">
        <v>388</v>
      </c>
      <c r="AD1928" t="s">
        <v>5860</v>
      </c>
      <c r="AE1928" s="18">
        <v>0.1333758964</v>
      </c>
      <c r="AF1928" t="s">
        <v>9400</v>
      </c>
      <c r="AG1928" t="s">
        <v>9401</v>
      </c>
      <c r="AH1928" t="s">
        <v>9402</v>
      </c>
      <c r="AI1928" s="18">
        <v>7.5833382300000002E-2</v>
      </c>
      <c r="AJ1928" t="s">
        <v>9403</v>
      </c>
      <c r="AK1928" t="s">
        <v>9404</v>
      </c>
      <c r="AL1928" t="s">
        <v>9405</v>
      </c>
      <c r="AM1928" t="s">
        <v>9403</v>
      </c>
      <c r="AN1928" t="s">
        <v>9404</v>
      </c>
      <c r="AO1928" t="s">
        <v>9405</v>
      </c>
      <c r="AP1928" s="18">
        <v>7.5833382300000002E-2</v>
      </c>
      <c r="AQ1928" t="s">
        <v>123</v>
      </c>
      <c r="AR1928" t="b">
        <f>ISNUMBER(SEARCH('Consulta Por Puntos Baloto'!$E$5,B1928,1))</f>
        <v>0</v>
      </c>
      <c r="AS1928">
        <f t="shared" si="60"/>
        <v>35</v>
      </c>
      <c r="AT1928" t="str">
        <f t="shared" si="61"/>
        <v>Punto red</v>
      </c>
    </row>
    <row r="1929" spans="1:46">
      <c r="A1929" t="s">
        <v>10519</v>
      </c>
      <c r="B1929" t="s">
        <v>10520</v>
      </c>
      <c r="C1929" s="18">
        <v>1.3597936468</v>
      </c>
      <c r="D1929" t="s">
        <v>463</v>
      </c>
      <c r="E1929" t="s">
        <v>128</v>
      </c>
      <c r="F1929" t="s">
        <v>464</v>
      </c>
      <c r="G1929" s="18">
        <v>0.45355731690000001</v>
      </c>
      <c r="H1929" t="s">
        <v>64</v>
      </c>
      <c r="I1929" t="s">
        <v>130</v>
      </c>
      <c r="J1929" t="s">
        <v>690</v>
      </c>
      <c r="K1929" s="18">
        <v>1.7045694123999999</v>
      </c>
      <c r="L1929" t="s">
        <v>64</v>
      </c>
      <c r="M1929" t="s">
        <v>130</v>
      </c>
      <c r="N1929" t="s">
        <v>742</v>
      </c>
      <c r="O1929" s="18">
        <v>2.3056895905000001</v>
      </c>
      <c r="P1929" t="s">
        <v>688</v>
      </c>
      <c r="Q1929" t="s">
        <v>134</v>
      </c>
      <c r="R1929" t="s">
        <v>689</v>
      </c>
      <c r="S1929" s="18">
        <v>2.8186114745999999</v>
      </c>
      <c r="T1929" t="s">
        <v>469</v>
      </c>
      <c r="U1929" t="s">
        <v>130</v>
      </c>
      <c r="V1929" t="s">
        <v>470</v>
      </c>
      <c r="W1929" s="18">
        <v>0.43988466590000003</v>
      </c>
      <c r="X1929" t="s">
        <v>64</v>
      </c>
      <c r="Y1929" t="s">
        <v>130</v>
      </c>
      <c r="Z1929" t="s">
        <v>690</v>
      </c>
      <c r="AA1929" s="18">
        <v>1.2639856293</v>
      </c>
      <c r="AB1929" s="19" t="s">
        <v>1195</v>
      </c>
      <c r="AC1929" t="s">
        <v>128</v>
      </c>
      <c r="AD1929" t="s">
        <v>1196</v>
      </c>
      <c r="AE1929" s="18">
        <v>0.22005126929999999</v>
      </c>
      <c r="AF1929" t="s">
        <v>7884</v>
      </c>
      <c r="AG1929" t="s">
        <v>143</v>
      </c>
      <c r="AH1929" t="s">
        <v>7885</v>
      </c>
      <c r="AI1929" s="18">
        <v>7.4456917499999997E-2</v>
      </c>
      <c r="AJ1929" t="s">
        <v>1199</v>
      </c>
      <c r="AK1929" t="s">
        <v>134</v>
      </c>
      <c r="AL1929" t="s">
        <v>1200</v>
      </c>
      <c r="AM1929" t="s">
        <v>1199</v>
      </c>
      <c r="AN1929" t="s">
        <v>134</v>
      </c>
      <c r="AO1929" t="s">
        <v>1200</v>
      </c>
      <c r="AP1929" s="18">
        <v>7.4456917499999997E-2</v>
      </c>
      <c r="AQ1929" t="s">
        <v>123</v>
      </c>
      <c r="AR1929" t="b">
        <f>ISNUMBER(SEARCH('Consulta Por Puntos Baloto'!$E$5,B1929,1))</f>
        <v>0</v>
      </c>
      <c r="AS1929">
        <f t="shared" si="60"/>
        <v>35</v>
      </c>
      <c r="AT1929" t="str">
        <f t="shared" si="61"/>
        <v>Punto red</v>
      </c>
    </row>
    <row r="1930" spans="1:46">
      <c r="A1930" t="s">
        <v>10521</v>
      </c>
      <c r="B1930" t="s">
        <v>10522</v>
      </c>
      <c r="C1930" s="18">
        <v>3.859567223</v>
      </c>
      <c r="D1930" t="s">
        <v>5001</v>
      </c>
      <c r="E1930" t="s">
        <v>220</v>
      </c>
      <c r="F1930" t="s">
        <v>5002</v>
      </c>
      <c r="G1930" s="18">
        <v>2.7439409533000001</v>
      </c>
      <c r="H1930" t="s">
        <v>7193</v>
      </c>
      <c r="I1930" t="s">
        <v>223</v>
      </c>
      <c r="J1930" t="s">
        <v>7194</v>
      </c>
      <c r="K1930" s="18">
        <v>3.0149503887</v>
      </c>
      <c r="L1930" t="s">
        <v>64</v>
      </c>
      <c r="M1930" t="s">
        <v>223</v>
      </c>
      <c r="N1930" t="s">
        <v>5004</v>
      </c>
      <c r="O1930" s="18">
        <v>4.9019812644999998</v>
      </c>
      <c r="P1930" t="s">
        <v>5106</v>
      </c>
      <c r="Q1930" t="s">
        <v>220</v>
      </c>
      <c r="R1930" t="s">
        <v>5107</v>
      </c>
      <c r="S1930" s="18">
        <v>8.7296783121000008</v>
      </c>
      <c r="T1930" t="s">
        <v>227</v>
      </c>
      <c r="U1930" t="s">
        <v>228</v>
      </c>
      <c r="V1930" t="s">
        <v>229</v>
      </c>
      <c r="W1930" s="18">
        <v>6.4840035286999997</v>
      </c>
      <c r="X1930" t="s">
        <v>222</v>
      </c>
      <c r="Y1930" t="s">
        <v>223</v>
      </c>
      <c r="Z1930" t="s">
        <v>224</v>
      </c>
      <c r="AA1930" s="18">
        <v>2.7439409533000001</v>
      </c>
      <c r="AB1930" t="s">
        <v>5188</v>
      </c>
      <c r="AC1930" t="s">
        <v>220</v>
      </c>
      <c r="AD1930" t="s">
        <v>5189</v>
      </c>
      <c r="AE1930" s="18">
        <v>0.76415628229999999</v>
      </c>
      <c r="AF1930" t="s">
        <v>10523</v>
      </c>
      <c r="AG1930" t="s">
        <v>220</v>
      </c>
      <c r="AH1930" t="s">
        <v>10524</v>
      </c>
      <c r="AI1930" s="18">
        <v>0.68699457929999996</v>
      </c>
      <c r="AJ1930" t="s">
        <v>10525</v>
      </c>
      <c r="AK1930" t="s">
        <v>220</v>
      </c>
      <c r="AL1930" t="s">
        <v>10526</v>
      </c>
      <c r="AM1930" t="s">
        <v>10525</v>
      </c>
      <c r="AN1930" t="s">
        <v>220</v>
      </c>
      <c r="AO1930" t="s">
        <v>10526</v>
      </c>
      <c r="AP1930" s="18">
        <v>0.68699457929999996</v>
      </c>
      <c r="AQ1930" t="s">
        <v>123</v>
      </c>
      <c r="AR1930" t="b">
        <f>ISNUMBER(SEARCH('Consulta Por Puntos Baloto'!$E$5,B1930,1))</f>
        <v>0</v>
      </c>
      <c r="AS1930">
        <f t="shared" si="60"/>
        <v>35</v>
      </c>
      <c r="AT1930" t="str">
        <f t="shared" si="61"/>
        <v>Punto red</v>
      </c>
    </row>
    <row r="1931" spans="1:46">
      <c r="A1931" t="s">
        <v>10527</v>
      </c>
      <c r="B1931" t="s">
        <v>10528</v>
      </c>
      <c r="C1931" s="18">
        <v>0.1123435062</v>
      </c>
      <c r="D1931" t="s">
        <v>7281</v>
      </c>
      <c r="E1931" t="s">
        <v>7282</v>
      </c>
      <c r="F1931" t="s">
        <v>7283</v>
      </c>
      <c r="G1931" s="18">
        <v>26.711488881499999</v>
      </c>
      <c r="H1931" t="s">
        <v>64</v>
      </c>
      <c r="I1931" t="s">
        <v>4146</v>
      </c>
      <c r="J1931" t="s">
        <v>8906</v>
      </c>
      <c r="K1931" s="18">
        <v>62.089550953299998</v>
      </c>
      <c r="L1931" t="s">
        <v>64</v>
      </c>
      <c r="M1931" t="s">
        <v>4029</v>
      </c>
      <c r="N1931" t="s">
        <v>4030</v>
      </c>
      <c r="O1931" s="18">
        <v>26.467419958299999</v>
      </c>
      <c r="P1931" t="s">
        <v>4031</v>
      </c>
      <c r="Q1931" t="s">
        <v>4025</v>
      </c>
      <c r="R1931" t="s">
        <v>4032</v>
      </c>
      <c r="S1931" s="18">
        <v>154.35907887869999</v>
      </c>
      <c r="T1931" t="s">
        <v>69</v>
      </c>
      <c r="U1931" t="s">
        <v>65</v>
      </c>
      <c r="V1931" t="s">
        <v>70</v>
      </c>
      <c r="W1931" s="18">
        <v>26.911977071100001</v>
      </c>
      <c r="X1931" t="s">
        <v>64</v>
      </c>
      <c r="Y1931" t="s">
        <v>4027</v>
      </c>
      <c r="Z1931" t="s">
        <v>4033</v>
      </c>
      <c r="AA1931" s="18">
        <v>9.3434942506999992</v>
      </c>
      <c r="AB1931" t="s">
        <v>4899</v>
      </c>
      <c r="AC1931" t="s">
        <v>4900</v>
      </c>
      <c r="AD1931" t="s">
        <v>4901</v>
      </c>
      <c r="AE1931" s="18">
        <v>1.0624679999999999E-2</v>
      </c>
      <c r="AF1931" t="s">
        <v>10529</v>
      </c>
      <c r="AG1931" t="s">
        <v>7282</v>
      </c>
      <c r="AH1931" t="s">
        <v>10530</v>
      </c>
      <c r="AI1931" s="18">
        <v>8.0061612000000004E-2</v>
      </c>
      <c r="AJ1931" t="s">
        <v>10236</v>
      </c>
      <c r="AK1931" t="s">
        <v>7282</v>
      </c>
      <c r="AL1931" t="s">
        <v>10237</v>
      </c>
      <c r="AM1931" t="s">
        <v>10529</v>
      </c>
      <c r="AN1931" t="s">
        <v>7282</v>
      </c>
      <c r="AO1931" t="s">
        <v>10530</v>
      </c>
      <c r="AP1931" s="18">
        <v>1.0624679999999999E-2</v>
      </c>
      <c r="AQ1931" t="s">
        <v>123</v>
      </c>
      <c r="AR1931" t="b">
        <f>ISNUMBER(SEARCH('Consulta Por Puntos Baloto'!$E$5,B1931,1))</f>
        <v>0</v>
      </c>
      <c r="AS1931">
        <f t="shared" si="60"/>
        <v>31</v>
      </c>
      <c r="AT1931" t="str">
        <f t="shared" si="61"/>
        <v>Punto pago</v>
      </c>
    </row>
    <row r="1932" spans="1:46">
      <c r="A1932" t="s">
        <v>10531</v>
      </c>
      <c r="B1932" t="s">
        <v>10532</v>
      </c>
      <c r="C1932" s="18">
        <v>0.30863784509999997</v>
      </c>
      <c r="D1932" t="s">
        <v>4973</v>
      </c>
      <c r="E1932" t="s">
        <v>301</v>
      </c>
      <c r="F1932" t="s">
        <v>4974</v>
      </c>
      <c r="G1932" s="18">
        <v>5.21711937E-2</v>
      </c>
      <c r="H1932" t="s">
        <v>300</v>
      </c>
      <c r="I1932" t="s">
        <v>294</v>
      </c>
      <c r="J1932" t="s">
        <v>4489</v>
      </c>
      <c r="K1932" s="18">
        <v>2.1876050564999998</v>
      </c>
      <c r="L1932" t="s">
        <v>64</v>
      </c>
      <c r="M1932" t="s">
        <v>294</v>
      </c>
      <c r="N1932" t="s">
        <v>295</v>
      </c>
      <c r="O1932" s="18">
        <v>32.0528393361</v>
      </c>
      <c r="P1932" t="s">
        <v>513</v>
      </c>
      <c r="Q1932" t="s">
        <v>509</v>
      </c>
      <c r="R1932" t="s">
        <v>514</v>
      </c>
      <c r="S1932" s="18">
        <v>32.036903909700001</v>
      </c>
      <c r="T1932" t="s">
        <v>111</v>
      </c>
      <c r="U1932" t="s">
        <v>112</v>
      </c>
      <c r="V1932" t="s">
        <v>113</v>
      </c>
      <c r="W1932" s="18">
        <v>5.3410256585000004</v>
      </c>
      <c r="X1932" t="s">
        <v>64</v>
      </c>
      <c r="Y1932" t="s">
        <v>1768</v>
      </c>
      <c r="Z1932" t="s">
        <v>1769</v>
      </c>
      <c r="AA1932" s="18">
        <v>0.12421926799999999</v>
      </c>
      <c r="AB1932" t="s">
        <v>300</v>
      </c>
      <c r="AC1932" t="s">
        <v>301</v>
      </c>
      <c r="AD1932" t="s">
        <v>302</v>
      </c>
      <c r="AE1932" s="18">
        <v>6.9636193900000004E-2</v>
      </c>
      <c r="AF1932" t="s">
        <v>1915</v>
      </c>
      <c r="AG1932" t="s">
        <v>1840</v>
      </c>
      <c r="AH1932" t="s">
        <v>1916</v>
      </c>
      <c r="AI1932" s="18">
        <v>2.1807976000000001E-3</v>
      </c>
      <c r="AJ1932" t="s">
        <v>1842</v>
      </c>
      <c r="AK1932" t="s">
        <v>1840</v>
      </c>
      <c r="AL1932" t="s">
        <v>1843</v>
      </c>
      <c r="AM1932" t="s">
        <v>1842</v>
      </c>
      <c r="AN1932" t="s">
        <v>1840</v>
      </c>
      <c r="AO1932" t="s">
        <v>1843</v>
      </c>
      <c r="AP1932" s="18">
        <v>2.1807976000000001E-3</v>
      </c>
      <c r="AQ1932" t="s">
        <v>123</v>
      </c>
      <c r="AR1932" t="b">
        <f>ISNUMBER(SEARCH('Consulta Por Puntos Baloto'!$E$5,B1932,1))</f>
        <v>0</v>
      </c>
      <c r="AS1932">
        <f t="shared" si="60"/>
        <v>35</v>
      </c>
      <c r="AT1932" t="str">
        <f t="shared" si="61"/>
        <v>Punto red</v>
      </c>
    </row>
    <row r="1933" spans="1:46">
      <c r="A1933" t="s">
        <v>10533</v>
      </c>
      <c r="B1933" t="s">
        <v>10534</v>
      </c>
      <c r="C1933" s="18">
        <v>2.8218530733999998</v>
      </c>
      <c r="D1933" t="s">
        <v>1001</v>
      </c>
      <c r="E1933" t="s">
        <v>128</v>
      </c>
      <c r="F1933" t="s">
        <v>1002</v>
      </c>
      <c r="G1933" s="18">
        <v>0.50168066119999999</v>
      </c>
      <c r="H1933" t="s">
        <v>64</v>
      </c>
      <c r="I1933" t="s">
        <v>130</v>
      </c>
      <c r="J1933" t="s">
        <v>1003</v>
      </c>
      <c r="K1933" s="18">
        <v>0.65171917899999998</v>
      </c>
      <c r="L1933" t="s">
        <v>64</v>
      </c>
      <c r="M1933" t="s">
        <v>130</v>
      </c>
      <c r="N1933" t="s">
        <v>1004</v>
      </c>
      <c r="O1933" s="18">
        <v>1.3660766336000001</v>
      </c>
      <c r="P1933" t="s">
        <v>699</v>
      </c>
      <c r="Q1933" t="s">
        <v>134</v>
      </c>
      <c r="R1933" t="s">
        <v>700</v>
      </c>
      <c r="S1933" s="18">
        <v>4.2825129223999996</v>
      </c>
      <c r="T1933" t="s">
        <v>675</v>
      </c>
      <c r="U1933" t="s">
        <v>130</v>
      </c>
      <c r="V1933" t="s">
        <v>676</v>
      </c>
      <c r="W1933" s="18">
        <v>2.0457166792999999</v>
      </c>
      <c r="X1933" t="s">
        <v>64</v>
      </c>
      <c r="Y1933" t="s">
        <v>130</v>
      </c>
      <c r="Z1933" t="s">
        <v>590</v>
      </c>
      <c r="AA1933" s="18">
        <v>1.0473128824</v>
      </c>
      <c r="AB1933" t="s">
        <v>691</v>
      </c>
      <c r="AC1933" t="s">
        <v>128</v>
      </c>
      <c r="AD1933" t="s">
        <v>692</v>
      </c>
      <c r="AE1933" s="18">
        <v>0.48844127349999999</v>
      </c>
      <c r="AF1933" t="s">
        <v>1005</v>
      </c>
      <c r="AG1933" t="s">
        <v>143</v>
      </c>
      <c r="AH1933" t="s">
        <v>1006</v>
      </c>
      <c r="AI1933" s="18">
        <v>0.3269075065</v>
      </c>
      <c r="AJ1933" t="s">
        <v>795</v>
      </c>
      <c r="AK1933" t="s">
        <v>134</v>
      </c>
      <c r="AL1933" t="s">
        <v>5897</v>
      </c>
      <c r="AM1933" t="s">
        <v>795</v>
      </c>
      <c r="AN1933" t="s">
        <v>134</v>
      </c>
      <c r="AO1933" t="s">
        <v>5897</v>
      </c>
      <c r="AP1933" s="18">
        <v>0.3269075065</v>
      </c>
      <c r="AQ1933" t="s">
        <v>123</v>
      </c>
      <c r="AR1933" t="b">
        <f>ISNUMBER(SEARCH('Consulta Por Puntos Baloto'!$E$5,B1933,1))</f>
        <v>0</v>
      </c>
      <c r="AS1933">
        <f t="shared" si="60"/>
        <v>35</v>
      </c>
      <c r="AT1933" t="str">
        <f t="shared" si="61"/>
        <v>Punto red</v>
      </c>
    </row>
    <row r="1934" spans="1:46">
      <c r="A1934" t="s">
        <v>10535</v>
      </c>
      <c r="B1934" t="s">
        <v>10536</v>
      </c>
      <c r="C1934" s="18">
        <v>2.1619810442</v>
      </c>
      <c r="D1934" t="s">
        <v>2585</v>
      </c>
      <c r="E1934" t="s">
        <v>128</v>
      </c>
      <c r="F1934" t="s">
        <v>2586</v>
      </c>
      <c r="G1934" s="18">
        <v>0.99455037310000005</v>
      </c>
      <c r="H1934" t="s">
        <v>2622</v>
      </c>
      <c r="I1934" t="s">
        <v>130</v>
      </c>
      <c r="J1934" t="s">
        <v>2623</v>
      </c>
      <c r="K1934" s="18">
        <v>2.1776271807000001</v>
      </c>
      <c r="L1934" t="s">
        <v>64</v>
      </c>
      <c r="M1934" t="s">
        <v>130</v>
      </c>
      <c r="N1934" t="s">
        <v>2624</v>
      </c>
      <c r="O1934" s="18">
        <v>1.0744470352</v>
      </c>
      <c r="P1934" t="s">
        <v>2625</v>
      </c>
      <c r="Q1934" t="s">
        <v>134</v>
      </c>
      <c r="R1934" t="s">
        <v>2626</v>
      </c>
      <c r="S1934" s="18">
        <v>2.6719645636</v>
      </c>
      <c r="T1934" t="s">
        <v>311</v>
      </c>
      <c r="U1934" t="s">
        <v>130</v>
      </c>
      <c r="V1934" t="s">
        <v>312</v>
      </c>
      <c r="W1934" s="18">
        <v>1.3894227709</v>
      </c>
      <c r="X1934" t="s">
        <v>64</v>
      </c>
      <c r="Y1934" t="s">
        <v>130</v>
      </c>
      <c r="Z1934" t="s">
        <v>2627</v>
      </c>
      <c r="AA1934" s="18">
        <v>1.1964743157</v>
      </c>
      <c r="AB1934" t="s">
        <v>2628</v>
      </c>
      <c r="AC1934" t="s">
        <v>128</v>
      </c>
      <c r="AD1934" t="s">
        <v>2629</v>
      </c>
      <c r="AE1934" s="18">
        <v>1.7469802199999999E-2</v>
      </c>
      <c r="AF1934" t="s">
        <v>2929</v>
      </c>
      <c r="AG1934" t="s">
        <v>143</v>
      </c>
      <c r="AH1934" t="s">
        <v>8207</v>
      </c>
      <c r="AI1934" s="18">
        <v>5.7136959299999998E-2</v>
      </c>
      <c r="AJ1934" t="s">
        <v>6150</v>
      </c>
      <c r="AK1934" t="s">
        <v>134</v>
      </c>
      <c r="AL1934" t="s">
        <v>6151</v>
      </c>
      <c r="AM1934" t="s">
        <v>2929</v>
      </c>
      <c r="AN1934" t="s">
        <v>143</v>
      </c>
      <c r="AO1934" t="s">
        <v>8207</v>
      </c>
      <c r="AP1934" s="18">
        <v>1.7469802199999999E-2</v>
      </c>
      <c r="AQ1934" t="s">
        <v>123</v>
      </c>
      <c r="AR1934" t="b">
        <f>ISNUMBER(SEARCH('Consulta Por Puntos Baloto'!$E$5,B1934,1))</f>
        <v>0</v>
      </c>
      <c r="AS1934">
        <f t="shared" si="60"/>
        <v>31</v>
      </c>
      <c r="AT1934" t="str">
        <f t="shared" si="61"/>
        <v>Punto pago</v>
      </c>
    </row>
    <row r="1935" spans="1:46">
      <c r="A1935" t="s">
        <v>10537</v>
      </c>
      <c r="B1935" t="s">
        <v>10538</v>
      </c>
      <c r="C1935" s="18">
        <v>1.7542060486</v>
      </c>
      <c r="D1935" t="s">
        <v>169</v>
      </c>
      <c r="E1935" t="s">
        <v>128</v>
      </c>
      <c r="F1935" t="s">
        <v>170</v>
      </c>
      <c r="G1935" s="18">
        <v>1.3342763544</v>
      </c>
      <c r="H1935" t="s">
        <v>64</v>
      </c>
      <c r="I1935" t="s">
        <v>130</v>
      </c>
      <c r="J1935" t="s">
        <v>171</v>
      </c>
      <c r="K1935" s="18">
        <v>1.9886759879</v>
      </c>
      <c r="L1935" t="s">
        <v>64</v>
      </c>
      <c r="M1935" t="s">
        <v>130</v>
      </c>
      <c r="N1935" t="s">
        <v>172</v>
      </c>
      <c r="O1935" s="18">
        <v>1.4544049068</v>
      </c>
      <c r="P1935" t="s">
        <v>173</v>
      </c>
      <c r="Q1935" t="s">
        <v>134</v>
      </c>
      <c r="R1935" t="s">
        <v>174</v>
      </c>
      <c r="S1935" s="18">
        <v>1.3967229588000001</v>
      </c>
      <c r="T1935" t="s">
        <v>64</v>
      </c>
      <c r="U1935" t="s">
        <v>130</v>
      </c>
      <c r="V1935" t="s">
        <v>171</v>
      </c>
      <c r="W1935" s="18">
        <v>1.6372804028000001</v>
      </c>
      <c r="X1935" t="s">
        <v>64</v>
      </c>
      <c r="Y1935" t="s">
        <v>130</v>
      </c>
      <c r="Z1935" t="s">
        <v>175</v>
      </c>
      <c r="AA1935" s="18">
        <v>1.3454404139</v>
      </c>
      <c r="AB1935" t="s">
        <v>176</v>
      </c>
      <c r="AC1935" t="s">
        <v>128</v>
      </c>
      <c r="AD1935" t="s">
        <v>177</v>
      </c>
      <c r="AE1935" s="18">
        <v>0.40922809659999998</v>
      </c>
      <c r="AF1935" t="s">
        <v>445</v>
      </c>
      <c r="AG1935" t="s">
        <v>143</v>
      </c>
      <c r="AH1935" t="s">
        <v>10539</v>
      </c>
      <c r="AI1935" s="18">
        <v>0</v>
      </c>
      <c r="AJ1935" t="s">
        <v>10540</v>
      </c>
      <c r="AK1935" t="s">
        <v>134</v>
      </c>
      <c r="AL1935" t="s">
        <v>10541</v>
      </c>
      <c r="AM1935" t="s">
        <v>10540</v>
      </c>
      <c r="AN1935" t="s">
        <v>134</v>
      </c>
      <c r="AO1935" t="s">
        <v>10541</v>
      </c>
      <c r="AP1935" s="18">
        <v>0</v>
      </c>
      <c r="AQ1935" t="s">
        <v>123</v>
      </c>
      <c r="AR1935" t="b">
        <f>ISNUMBER(SEARCH('Consulta Por Puntos Baloto'!$E$5,B1935,1))</f>
        <v>0</v>
      </c>
      <c r="AS1935">
        <f t="shared" si="60"/>
        <v>35</v>
      </c>
      <c r="AT1935" t="str">
        <f t="shared" si="61"/>
        <v>Punto red</v>
      </c>
    </row>
    <row r="1936" spans="1:46">
      <c r="A1936" t="s">
        <v>10542</v>
      </c>
      <c r="B1936" t="s">
        <v>10543</v>
      </c>
      <c r="C1936" s="18">
        <v>0.93668782620000002</v>
      </c>
      <c r="D1936" t="s">
        <v>2585</v>
      </c>
      <c r="E1936" t="s">
        <v>128</v>
      </c>
      <c r="F1936" t="s">
        <v>2586</v>
      </c>
      <c r="G1936" s="18">
        <v>0.6857801147</v>
      </c>
      <c r="H1936" t="s">
        <v>64</v>
      </c>
      <c r="I1936" t="s">
        <v>130</v>
      </c>
      <c r="J1936" t="s">
        <v>6598</v>
      </c>
      <c r="K1936" s="18">
        <v>0.6857801147</v>
      </c>
      <c r="L1936" t="s">
        <v>64</v>
      </c>
      <c r="M1936" t="s">
        <v>130</v>
      </c>
      <c r="N1936" t="s">
        <v>6598</v>
      </c>
      <c r="O1936" s="18">
        <v>1.6295336508</v>
      </c>
      <c r="P1936" t="s">
        <v>2588</v>
      </c>
      <c r="Q1936" t="s">
        <v>134</v>
      </c>
      <c r="R1936" t="s">
        <v>2589</v>
      </c>
      <c r="S1936" s="18">
        <v>0.97238331710000003</v>
      </c>
      <c r="T1936" t="s">
        <v>311</v>
      </c>
      <c r="U1936" t="s">
        <v>130</v>
      </c>
      <c r="V1936" t="s">
        <v>312</v>
      </c>
      <c r="W1936" s="18">
        <v>0.97238331710000003</v>
      </c>
      <c r="X1936" t="s">
        <v>64</v>
      </c>
      <c r="Y1936" t="s">
        <v>130</v>
      </c>
      <c r="Z1936" t="s">
        <v>2659</v>
      </c>
      <c r="AA1936" s="18">
        <v>0.9652446657</v>
      </c>
      <c r="AB1936" t="s">
        <v>2661</v>
      </c>
      <c r="AC1936" t="s">
        <v>128</v>
      </c>
      <c r="AD1936" t="s">
        <v>2662</v>
      </c>
      <c r="AE1936" s="18">
        <v>0.15861381129999999</v>
      </c>
      <c r="AF1936" t="s">
        <v>10544</v>
      </c>
      <c r="AG1936" t="s">
        <v>143</v>
      </c>
      <c r="AH1936" t="s">
        <v>10545</v>
      </c>
      <c r="AI1936" s="18">
        <v>0.20941465309999999</v>
      </c>
      <c r="AJ1936" t="s">
        <v>10546</v>
      </c>
      <c r="AK1936" t="s">
        <v>134</v>
      </c>
      <c r="AL1936" t="s">
        <v>10547</v>
      </c>
      <c r="AM1936" t="s">
        <v>10544</v>
      </c>
      <c r="AN1936" t="s">
        <v>143</v>
      </c>
      <c r="AO1936" t="s">
        <v>10545</v>
      </c>
      <c r="AP1936" s="18">
        <v>0.15861381129999999</v>
      </c>
      <c r="AQ1936" t="s">
        <v>123</v>
      </c>
      <c r="AR1936" t="b">
        <f>ISNUMBER(SEARCH('Consulta Por Puntos Baloto'!$E$5,B1936,1))</f>
        <v>0</v>
      </c>
      <c r="AS1936">
        <f t="shared" si="60"/>
        <v>31</v>
      </c>
      <c r="AT1936" t="str">
        <f t="shared" si="61"/>
        <v>Punto pago</v>
      </c>
    </row>
    <row r="1937" spans="1:46">
      <c r="A1937" t="s">
        <v>10548</v>
      </c>
      <c r="B1937" t="s">
        <v>10549</v>
      </c>
      <c r="C1937" s="18">
        <v>73.7093098056</v>
      </c>
      <c r="D1937" t="s">
        <v>6434</v>
      </c>
      <c r="E1937" t="s">
        <v>6435</v>
      </c>
      <c r="F1937" t="s">
        <v>6436</v>
      </c>
      <c r="G1937" s="18">
        <v>45.363066071399999</v>
      </c>
      <c r="H1937" t="s">
        <v>64</v>
      </c>
      <c r="I1937" t="s">
        <v>4560</v>
      </c>
      <c r="J1937" t="s">
        <v>4562</v>
      </c>
      <c r="K1937" s="18">
        <v>45.3415087578</v>
      </c>
      <c r="L1937" t="s">
        <v>64</v>
      </c>
      <c r="M1937" t="s">
        <v>4560</v>
      </c>
      <c r="N1937" t="s">
        <v>4562</v>
      </c>
      <c r="O1937" s="18">
        <v>45.418737373200003</v>
      </c>
      <c r="P1937" t="s">
        <v>387</v>
      </c>
      <c r="Q1937" t="s">
        <v>388</v>
      </c>
      <c r="R1937" t="s">
        <v>389</v>
      </c>
      <c r="S1937" s="18">
        <v>206.7824513976</v>
      </c>
      <c r="T1937" t="s">
        <v>253</v>
      </c>
      <c r="U1937" t="s">
        <v>65</v>
      </c>
      <c r="V1937" t="s">
        <v>254</v>
      </c>
      <c r="W1937" s="18">
        <v>102.6260701365</v>
      </c>
      <c r="X1937" t="s">
        <v>64</v>
      </c>
      <c r="Y1937" t="s">
        <v>4563</v>
      </c>
      <c r="Z1937" t="s">
        <v>4564</v>
      </c>
      <c r="AA1937" s="18">
        <v>45.421216124399997</v>
      </c>
      <c r="AB1937" t="s">
        <v>5859</v>
      </c>
      <c r="AC1937" t="s">
        <v>388</v>
      </c>
      <c r="AD1937" t="s">
        <v>5860</v>
      </c>
      <c r="AE1937" s="18">
        <v>5.3126937000000001E-3</v>
      </c>
      <c r="AF1937" t="s">
        <v>9023</v>
      </c>
      <c r="AG1937" t="s">
        <v>5137</v>
      </c>
      <c r="AH1937" t="s">
        <v>9024</v>
      </c>
      <c r="AI1937" s="18">
        <v>10.725528348699999</v>
      </c>
      <c r="AJ1937" t="s">
        <v>6440</v>
      </c>
      <c r="AK1937" t="s">
        <v>6441</v>
      </c>
      <c r="AL1937" t="s">
        <v>6442</v>
      </c>
      <c r="AM1937" t="s">
        <v>9023</v>
      </c>
      <c r="AN1937" t="s">
        <v>5137</v>
      </c>
      <c r="AO1937" t="s">
        <v>9024</v>
      </c>
      <c r="AP1937" s="18">
        <v>5.3126937000000001E-3</v>
      </c>
      <c r="AQ1937" t="s">
        <v>123</v>
      </c>
      <c r="AR1937" t="b">
        <f>ISNUMBER(SEARCH('Consulta Por Puntos Baloto'!$E$5,B1937,1))</f>
        <v>0</v>
      </c>
      <c r="AS1937">
        <f t="shared" si="60"/>
        <v>31</v>
      </c>
      <c r="AT1937" t="str">
        <f t="shared" si="61"/>
        <v>Punto pago</v>
      </c>
    </row>
    <row r="1938" spans="1:46">
      <c r="A1938" t="s">
        <v>10550</v>
      </c>
      <c r="B1938" t="s">
        <v>10551</v>
      </c>
      <c r="C1938" s="18">
        <v>73.817976964400003</v>
      </c>
      <c r="D1938" t="s">
        <v>6434</v>
      </c>
      <c r="E1938" t="s">
        <v>6435</v>
      </c>
      <c r="F1938" t="s">
        <v>6436</v>
      </c>
      <c r="G1938" s="18">
        <v>45.454603728099997</v>
      </c>
      <c r="H1938" t="s">
        <v>64</v>
      </c>
      <c r="I1938" t="s">
        <v>4560</v>
      </c>
      <c r="J1938" t="s">
        <v>4562</v>
      </c>
      <c r="K1938" s="18">
        <v>45.433038711000002</v>
      </c>
      <c r="L1938" t="s">
        <v>64</v>
      </c>
      <c r="M1938" t="s">
        <v>4560</v>
      </c>
      <c r="N1938" t="s">
        <v>4562</v>
      </c>
      <c r="O1938" s="18">
        <v>45.509656722800003</v>
      </c>
      <c r="P1938" t="s">
        <v>387</v>
      </c>
      <c r="Q1938" t="s">
        <v>388</v>
      </c>
      <c r="R1938" t="s">
        <v>389</v>
      </c>
      <c r="S1938" s="18">
        <v>206.68703822769999</v>
      </c>
      <c r="T1938" t="s">
        <v>253</v>
      </c>
      <c r="U1938" t="s">
        <v>65</v>
      </c>
      <c r="V1938" t="s">
        <v>254</v>
      </c>
      <c r="W1938" s="18">
        <v>102.69892642720001</v>
      </c>
      <c r="X1938" t="s">
        <v>64</v>
      </c>
      <c r="Y1938" t="s">
        <v>4563</v>
      </c>
      <c r="Z1938" t="s">
        <v>4564</v>
      </c>
      <c r="AA1938" s="18">
        <v>45.511046645999997</v>
      </c>
      <c r="AB1938" t="s">
        <v>5859</v>
      </c>
      <c r="AC1938" t="s">
        <v>388</v>
      </c>
      <c r="AD1938" t="s">
        <v>5860</v>
      </c>
      <c r="AE1938" s="18">
        <v>8.4097809000000003E-3</v>
      </c>
      <c r="AF1938" t="s">
        <v>10552</v>
      </c>
      <c r="AG1938" t="s">
        <v>5140</v>
      </c>
      <c r="AH1938" t="s">
        <v>10553</v>
      </c>
      <c r="AI1938" s="18">
        <v>10.8380622749</v>
      </c>
      <c r="AJ1938" t="s">
        <v>6440</v>
      </c>
      <c r="AK1938" t="s">
        <v>6441</v>
      </c>
      <c r="AL1938" t="s">
        <v>6442</v>
      </c>
      <c r="AM1938" t="s">
        <v>10552</v>
      </c>
      <c r="AN1938" t="s">
        <v>5140</v>
      </c>
      <c r="AO1938" t="s">
        <v>10553</v>
      </c>
      <c r="AP1938" s="18">
        <v>8.4097809000000003E-3</v>
      </c>
      <c r="AQ1938" t="s">
        <v>123</v>
      </c>
      <c r="AR1938" t="b">
        <f>ISNUMBER(SEARCH('Consulta Por Puntos Baloto'!$E$5,B1938,1))</f>
        <v>0</v>
      </c>
      <c r="AS1938">
        <f t="shared" si="60"/>
        <v>31</v>
      </c>
      <c r="AT1938" t="str">
        <f t="shared" si="61"/>
        <v>Punto pago</v>
      </c>
    </row>
    <row r="1939" spans="1:46">
      <c r="A1939" t="s">
        <v>10554</v>
      </c>
      <c r="B1939" t="s">
        <v>10555</v>
      </c>
      <c r="C1939" s="18">
        <v>11.107227892299999</v>
      </c>
      <c r="D1939" t="s">
        <v>508</v>
      </c>
      <c r="E1939" t="s">
        <v>509</v>
      </c>
      <c r="F1939" t="s">
        <v>510</v>
      </c>
      <c r="G1939" s="18">
        <v>11.1260703145</v>
      </c>
      <c r="H1939" t="s">
        <v>64</v>
      </c>
      <c r="I1939" t="s">
        <v>112</v>
      </c>
      <c r="J1939" t="s">
        <v>1110</v>
      </c>
      <c r="K1939" s="18">
        <v>12.2503976764</v>
      </c>
      <c r="L1939" t="s">
        <v>64</v>
      </c>
      <c r="M1939" t="s">
        <v>112</v>
      </c>
      <c r="N1939" t="s">
        <v>721</v>
      </c>
      <c r="O1939" s="18">
        <v>12.595928516400001</v>
      </c>
      <c r="P1939" t="s">
        <v>513</v>
      </c>
      <c r="Q1939" t="s">
        <v>509</v>
      </c>
      <c r="R1939" t="s">
        <v>514</v>
      </c>
      <c r="S1939" s="18">
        <v>12.579433078099999</v>
      </c>
      <c r="T1939" t="s">
        <v>111</v>
      </c>
      <c r="U1939" t="s">
        <v>112</v>
      </c>
      <c r="V1939" t="s">
        <v>113</v>
      </c>
      <c r="W1939" s="18">
        <v>15.3739320818</v>
      </c>
      <c r="X1939" t="s">
        <v>64</v>
      </c>
      <c r="Y1939" t="s">
        <v>130</v>
      </c>
      <c r="Z1939" t="s">
        <v>517</v>
      </c>
      <c r="AA1939" s="18">
        <v>12.580509510200001</v>
      </c>
      <c r="AB1939" s="19" t="s">
        <v>1111</v>
      </c>
      <c r="AC1939" t="s">
        <v>509</v>
      </c>
      <c r="AD1939" s="19" t="s">
        <v>1112</v>
      </c>
      <c r="AE1939" s="18">
        <v>8.0938859200000005E-2</v>
      </c>
      <c r="AF1939" t="s">
        <v>1881</v>
      </c>
      <c r="AG1939" t="s">
        <v>1882</v>
      </c>
      <c r="AH1939" t="s">
        <v>1883</v>
      </c>
      <c r="AI1939" s="18">
        <v>5.4674596800000003E-2</v>
      </c>
      <c r="AJ1939" t="s">
        <v>1907</v>
      </c>
      <c r="AK1939" t="s">
        <v>1882</v>
      </c>
      <c r="AL1939" t="s">
        <v>1908</v>
      </c>
      <c r="AM1939" t="s">
        <v>1907</v>
      </c>
      <c r="AN1939" t="s">
        <v>1882</v>
      </c>
      <c r="AO1939" t="s">
        <v>1908</v>
      </c>
      <c r="AP1939" s="18">
        <v>5.4674596800000003E-2</v>
      </c>
      <c r="AQ1939" t="s">
        <v>123</v>
      </c>
      <c r="AR1939" t="b">
        <f>ISNUMBER(SEARCH('Consulta Por Puntos Baloto'!$E$5,B1939,1))</f>
        <v>0</v>
      </c>
      <c r="AS1939">
        <f t="shared" si="60"/>
        <v>35</v>
      </c>
      <c r="AT1939" t="str">
        <f t="shared" si="61"/>
        <v>Punto red</v>
      </c>
    </row>
    <row r="1940" spans="1:46">
      <c r="A1940" t="s">
        <v>10556</v>
      </c>
      <c r="B1940" t="s">
        <v>10557</v>
      </c>
      <c r="C1940" s="18">
        <v>3.0633647264000001</v>
      </c>
      <c r="D1940" t="s">
        <v>169</v>
      </c>
      <c r="E1940" t="s">
        <v>128</v>
      </c>
      <c r="F1940" t="s">
        <v>170</v>
      </c>
      <c r="G1940" s="18">
        <v>1.4819936520000001</v>
      </c>
      <c r="H1940" t="s">
        <v>64</v>
      </c>
      <c r="I1940" t="s">
        <v>130</v>
      </c>
      <c r="J1940" t="s">
        <v>1435</v>
      </c>
      <c r="K1940" s="18">
        <v>3.2111874107</v>
      </c>
      <c r="L1940" t="s">
        <v>64</v>
      </c>
      <c r="M1940" t="s">
        <v>130</v>
      </c>
      <c r="N1940" t="s">
        <v>172</v>
      </c>
      <c r="O1940" s="18">
        <v>1.676668338</v>
      </c>
      <c r="P1940" t="s">
        <v>173</v>
      </c>
      <c r="Q1940" t="s">
        <v>134</v>
      </c>
      <c r="R1940" t="s">
        <v>174</v>
      </c>
      <c r="S1940" s="18">
        <v>1.5375769993999999</v>
      </c>
      <c r="T1940" t="s">
        <v>64</v>
      </c>
      <c r="U1940" t="s">
        <v>130</v>
      </c>
      <c r="V1940" t="s">
        <v>171</v>
      </c>
      <c r="W1940" s="18">
        <v>1.2847787825999999</v>
      </c>
      <c r="X1940" t="s">
        <v>620</v>
      </c>
      <c r="Y1940" t="s">
        <v>130</v>
      </c>
      <c r="Z1940" t="s">
        <v>621</v>
      </c>
      <c r="AA1940" s="18">
        <v>1.5426913386000001</v>
      </c>
      <c r="AB1940" t="s">
        <v>176</v>
      </c>
      <c r="AC1940" t="s">
        <v>128</v>
      </c>
      <c r="AD1940" t="s">
        <v>177</v>
      </c>
      <c r="AE1940" s="18">
        <v>0.18337326749999999</v>
      </c>
      <c r="AF1940" t="s">
        <v>1436</v>
      </c>
      <c r="AG1940" t="s">
        <v>143</v>
      </c>
      <c r="AH1940" t="s">
        <v>1437</v>
      </c>
      <c r="AI1940" s="18">
        <v>2.4157338E-3</v>
      </c>
      <c r="AJ1940" t="s">
        <v>1438</v>
      </c>
      <c r="AK1940" t="s">
        <v>134</v>
      </c>
      <c r="AL1940" t="s">
        <v>1439</v>
      </c>
      <c r="AM1940" t="s">
        <v>1438</v>
      </c>
      <c r="AN1940" t="s">
        <v>134</v>
      </c>
      <c r="AO1940" t="s">
        <v>1439</v>
      </c>
      <c r="AP1940" s="18">
        <v>2.4157338E-3</v>
      </c>
      <c r="AQ1940" t="s">
        <v>123</v>
      </c>
      <c r="AR1940" t="b">
        <f>ISNUMBER(SEARCH('Consulta Por Puntos Baloto'!$E$5,B1940,1))</f>
        <v>0</v>
      </c>
      <c r="AS1940">
        <f t="shared" si="60"/>
        <v>35</v>
      </c>
      <c r="AT1940" t="str">
        <f t="shared" si="61"/>
        <v>Punto red</v>
      </c>
    </row>
    <row r="1941" spans="1:46">
      <c r="A1941" t="s">
        <v>10558</v>
      </c>
      <c r="B1941" t="s">
        <v>10559</v>
      </c>
      <c r="C1941" s="18">
        <v>0.58003222200000004</v>
      </c>
      <c r="D1941" t="s">
        <v>239</v>
      </c>
      <c r="E1941" t="s">
        <v>62</v>
      </c>
      <c r="F1941" t="s">
        <v>240</v>
      </c>
      <c r="G1941" s="18">
        <v>0.5230099815</v>
      </c>
      <c r="H1941" t="s">
        <v>71</v>
      </c>
      <c r="I1941" t="s">
        <v>65</v>
      </c>
      <c r="J1941" t="s">
        <v>72</v>
      </c>
      <c r="K1941" s="18">
        <v>2.2468210391999999</v>
      </c>
      <c r="L1941" t="s">
        <v>64</v>
      </c>
      <c r="M1941" t="s">
        <v>65</v>
      </c>
      <c r="N1941" t="s">
        <v>284</v>
      </c>
      <c r="O1941" s="18">
        <v>8.8868961300000002</v>
      </c>
      <c r="P1941" t="s">
        <v>67</v>
      </c>
      <c r="Q1941" t="s">
        <v>62</v>
      </c>
      <c r="R1941" t="s">
        <v>68</v>
      </c>
      <c r="S1941" s="18">
        <v>4.3804784153999998</v>
      </c>
      <c r="T1941" t="s">
        <v>69</v>
      </c>
      <c r="U1941" t="s">
        <v>65</v>
      </c>
      <c r="V1941" t="s">
        <v>70</v>
      </c>
      <c r="W1941" s="18">
        <v>0.52261622119999995</v>
      </c>
      <c r="X1941" t="s">
        <v>71</v>
      </c>
      <c r="Y1941" t="s">
        <v>65</v>
      </c>
      <c r="Z1941" t="s">
        <v>72</v>
      </c>
      <c r="AA1941" s="18">
        <v>0.52392731130000003</v>
      </c>
      <c r="AB1941" t="s">
        <v>243</v>
      </c>
      <c r="AC1941" t="s">
        <v>62</v>
      </c>
      <c r="AD1941" t="s">
        <v>244</v>
      </c>
      <c r="AE1941" s="18">
        <v>0.18969630270000001</v>
      </c>
      <c r="AF1941" t="s">
        <v>10560</v>
      </c>
      <c r="AG1941" t="s">
        <v>62</v>
      </c>
      <c r="AH1941" t="s">
        <v>10561</v>
      </c>
      <c r="AI1941" s="18">
        <v>6.0736102600000001E-2</v>
      </c>
      <c r="AJ1941" t="s">
        <v>10562</v>
      </c>
      <c r="AK1941" t="s">
        <v>62</v>
      </c>
      <c r="AL1941" t="s">
        <v>10563</v>
      </c>
      <c r="AM1941" t="s">
        <v>10562</v>
      </c>
      <c r="AN1941" t="s">
        <v>62</v>
      </c>
      <c r="AO1941" t="s">
        <v>10563</v>
      </c>
      <c r="AP1941" s="18">
        <v>6.0736102600000001E-2</v>
      </c>
      <c r="AQ1941" t="s">
        <v>123</v>
      </c>
      <c r="AR1941" t="b">
        <f>ISNUMBER(SEARCH('Consulta Por Puntos Baloto'!$E$5,B1941,1))</f>
        <v>0</v>
      </c>
      <c r="AS1941">
        <f t="shared" si="60"/>
        <v>35</v>
      </c>
      <c r="AT1941" t="str">
        <f t="shared" si="61"/>
        <v>Punto red</v>
      </c>
    </row>
    <row r="1942" spans="1:46">
      <c r="A1942" t="s">
        <v>10564</v>
      </c>
      <c r="B1942" t="s">
        <v>10565</v>
      </c>
      <c r="C1942" s="18">
        <v>0.38445827399999999</v>
      </c>
      <c r="D1942" t="s">
        <v>340</v>
      </c>
      <c r="E1942" t="s">
        <v>341</v>
      </c>
      <c r="F1942" t="s">
        <v>342</v>
      </c>
      <c r="G1942" s="18">
        <v>0.48540162380000001</v>
      </c>
      <c r="H1942" t="s">
        <v>345</v>
      </c>
      <c r="I1942" t="s">
        <v>343</v>
      </c>
      <c r="J1942" t="s">
        <v>4241</v>
      </c>
      <c r="K1942" s="18">
        <v>1.2715227696</v>
      </c>
      <c r="L1942" t="s">
        <v>64</v>
      </c>
      <c r="M1942" t="s">
        <v>343</v>
      </c>
      <c r="N1942" t="s">
        <v>344</v>
      </c>
      <c r="O1942" s="18">
        <v>31.1518294967</v>
      </c>
      <c r="P1942" t="s">
        <v>67</v>
      </c>
      <c r="Q1942" t="s">
        <v>62</v>
      </c>
      <c r="R1942" t="s">
        <v>68</v>
      </c>
      <c r="S1942" s="18">
        <v>29.988422775</v>
      </c>
      <c r="T1942" t="s">
        <v>69</v>
      </c>
      <c r="U1942" t="s">
        <v>65</v>
      </c>
      <c r="V1942" t="s">
        <v>70</v>
      </c>
      <c r="W1942" s="18">
        <v>26.6929433721</v>
      </c>
      <c r="X1942" t="s">
        <v>241</v>
      </c>
      <c r="Y1942" t="s">
        <v>65</v>
      </c>
      <c r="Z1942" t="s">
        <v>242</v>
      </c>
      <c r="AA1942" s="18">
        <v>0.4854016263</v>
      </c>
      <c r="AB1942" t="s">
        <v>345</v>
      </c>
      <c r="AC1942" t="s">
        <v>341</v>
      </c>
      <c r="AD1942" t="s">
        <v>346</v>
      </c>
      <c r="AE1942" s="18">
        <v>0.1162244707</v>
      </c>
      <c r="AF1942" t="s">
        <v>10566</v>
      </c>
      <c r="AG1942" t="s">
        <v>341</v>
      </c>
      <c r="AH1942" t="s">
        <v>10567</v>
      </c>
      <c r="AI1942" s="18">
        <v>0.47456429849999998</v>
      </c>
      <c r="AJ1942" t="s">
        <v>349</v>
      </c>
      <c r="AK1942" t="s">
        <v>341</v>
      </c>
      <c r="AL1942" t="s">
        <v>4244</v>
      </c>
      <c r="AM1942" t="s">
        <v>10566</v>
      </c>
      <c r="AN1942" t="s">
        <v>341</v>
      </c>
      <c r="AO1942" t="s">
        <v>10567</v>
      </c>
      <c r="AP1942" s="18">
        <v>0.1162244707</v>
      </c>
      <c r="AQ1942" t="s">
        <v>123</v>
      </c>
      <c r="AR1942" t="b">
        <f>ISNUMBER(SEARCH('Consulta Por Puntos Baloto'!$E$5,B1942,1))</f>
        <v>0</v>
      </c>
      <c r="AS1942">
        <f t="shared" si="60"/>
        <v>31</v>
      </c>
      <c r="AT1942" t="str">
        <f t="shared" si="61"/>
        <v>Punto pago</v>
      </c>
    </row>
    <row r="1943" spans="1:46">
      <c r="A1943" t="s">
        <v>10568</v>
      </c>
      <c r="B1943" t="s">
        <v>10569</v>
      </c>
      <c r="C1943" s="18">
        <v>26.330108958699999</v>
      </c>
      <c r="D1943" t="s">
        <v>3382</v>
      </c>
      <c r="E1943" t="s">
        <v>3383</v>
      </c>
      <c r="F1943" t="s">
        <v>3384</v>
      </c>
      <c r="G1943" s="18">
        <v>43.2927627288</v>
      </c>
      <c r="H1943" t="s">
        <v>300</v>
      </c>
      <c r="I1943" t="s">
        <v>294</v>
      </c>
      <c r="J1943" t="s">
        <v>4489</v>
      </c>
      <c r="K1943" s="18">
        <v>45.493229717399998</v>
      </c>
      <c r="L1943" t="s">
        <v>64</v>
      </c>
      <c r="M1943" t="s">
        <v>294</v>
      </c>
      <c r="N1943" t="s">
        <v>295</v>
      </c>
      <c r="O1943" s="18">
        <v>72.267902580300003</v>
      </c>
      <c r="P1943" t="s">
        <v>2588</v>
      </c>
      <c r="Q1943" t="s">
        <v>134</v>
      </c>
      <c r="R1943" t="s">
        <v>2589</v>
      </c>
      <c r="S1943" s="18">
        <v>70.685138122500007</v>
      </c>
      <c r="T1943" t="s">
        <v>311</v>
      </c>
      <c r="U1943" t="s">
        <v>130</v>
      </c>
      <c r="V1943" t="s">
        <v>312</v>
      </c>
      <c r="W1943" s="18">
        <v>58.057567108699999</v>
      </c>
      <c r="X1943" t="s">
        <v>64</v>
      </c>
      <c r="Y1943" t="s">
        <v>313</v>
      </c>
      <c r="Z1943" t="s">
        <v>314</v>
      </c>
      <c r="AA1943" s="18">
        <v>43.2281355163</v>
      </c>
      <c r="AB1943" t="s">
        <v>300</v>
      </c>
      <c r="AC1943" t="s">
        <v>301</v>
      </c>
      <c r="AD1943" t="s">
        <v>302</v>
      </c>
      <c r="AE1943" s="18">
        <v>6.4671174400000003E-2</v>
      </c>
      <c r="AF1943" t="s">
        <v>9241</v>
      </c>
      <c r="AG1943" t="s">
        <v>9242</v>
      </c>
      <c r="AH1943" t="s">
        <v>9243</v>
      </c>
      <c r="AI1943" s="18">
        <v>2.6344311200000001E-2</v>
      </c>
      <c r="AJ1943" t="s">
        <v>10570</v>
      </c>
      <c r="AK1943" t="s">
        <v>9245</v>
      </c>
      <c r="AL1943" t="s">
        <v>10571</v>
      </c>
      <c r="AM1943" t="s">
        <v>10570</v>
      </c>
      <c r="AN1943" t="s">
        <v>9245</v>
      </c>
      <c r="AO1943" t="s">
        <v>10571</v>
      </c>
      <c r="AP1943" s="18">
        <v>2.6344311200000001E-2</v>
      </c>
      <c r="AQ1943" t="s">
        <v>123</v>
      </c>
      <c r="AR1943" t="b">
        <f>ISNUMBER(SEARCH('Consulta Por Puntos Baloto'!$E$5,B1943,1))</f>
        <v>0</v>
      </c>
      <c r="AS1943">
        <f t="shared" si="60"/>
        <v>35</v>
      </c>
      <c r="AT1943" t="str">
        <f t="shared" si="61"/>
        <v>Punto red</v>
      </c>
    </row>
    <row r="1944" spans="1:46">
      <c r="A1944" t="s">
        <v>10572</v>
      </c>
      <c r="B1944" t="s">
        <v>10573</v>
      </c>
      <c r="C1944" s="18">
        <v>25.138076461299999</v>
      </c>
      <c r="D1944" t="s">
        <v>7736</v>
      </c>
      <c r="E1944" t="s">
        <v>4964</v>
      </c>
      <c r="F1944" t="s">
        <v>7737</v>
      </c>
      <c r="G1944" s="18">
        <v>73.954887595700001</v>
      </c>
      <c r="H1944" t="s">
        <v>64</v>
      </c>
      <c r="I1944" t="s">
        <v>4514</v>
      </c>
      <c r="J1944" t="s">
        <v>4515</v>
      </c>
      <c r="K1944" s="18">
        <v>73.954887595700001</v>
      </c>
      <c r="L1944" t="s">
        <v>64</v>
      </c>
      <c r="M1944" t="s">
        <v>4514</v>
      </c>
      <c r="N1944" t="s">
        <v>4515</v>
      </c>
      <c r="O1944" s="18">
        <v>25.860383001999999</v>
      </c>
      <c r="P1944" t="s">
        <v>4963</v>
      </c>
      <c r="Q1944" t="s">
        <v>4964</v>
      </c>
      <c r="R1944" t="s">
        <v>4965</v>
      </c>
      <c r="S1944" s="18">
        <v>172.35422228409999</v>
      </c>
      <c r="T1944" t="s">
        <v>311</v>
      </c>
      <c r="U1944" t="s">
        <v>130</v>
      </c>
      <c r="V1944" t="s">
        <v>312</v>
      </c>
      <c r="W1944" s="18">
        <v>25.945477602299999</v>
      </c>
      <c r="X1944" t="s">
        <v>64</v>
      </c>
      <c r="Y1944" t="s">
        <v>4519</v>
      </c>
      <c r="Z1944" t="s">
        <v>4520</v>
      </c>
      <c r="AA1944" s="18">
        <v>98.925487561599994</v>
      </c>
      <c r="AB1944" t="s">
        <v>300</v>
      </c>
      <c r="AC1944" t="s">
        <v>301</v>
      </c>
      <c r="AD1944" t="s">
        <v>302</v>
      </c>
      <c r="AE1944" s="18">
        <v>5.60877553E-2</v>
      </c>
      <c r="AF1944" t="s">
        <v>10574</v>
      </c>
      <c r="AG1944" t="s">
        <v>7853</v>
      </c>
      <c r="AH1944" t="s">
        <v>10575</v>
      </c>
      <c r="AI1944" s="18">
        <v>4.1575965000000001E-3</v>
      </c>
      <c r="AJ1944" t="s">
        <v>10576</v>
      </c>
      <c r="AK1944" t="s">
        <v>7853</v>
      </c>
      <c r="AL1944" t="s">
        <v>10577</v>
      </c>
      <c r="AM1944" t="s">
        <v>10576</v>
      </c>
      <c r="AN1944" t="s">
        <v>7853</v>
      </c>
      <c r="AO1944" t="s">
        <v>10577</v>
      </c>
      <c r="AP1944" s="18">
        <v>4.1575965000000001E-3</v>
      </c>
      <c r="AQ1944" t="s">
        <v>123</v>
      </c>
      <c r="AR1944" t="b">
        <f>ISNUMBER(SEARCH('Consulta Por Puntos Baloto'!$E$5,B1944,1))</f>
        <v>0</v>
      </c>
      <c r="AS1944">
        <f t="shared" si="60"/>
        <v>35</v>
      </c>
      <c r="AT1944" t="str">
        <f t="shared" si="61"/>
        <v>Punto red</v>
      </c>
    </row>
    <row r="1945" spans="1:46">
      <c r="A1945" t="s">
        <v>10578</v>
      </c>
      <c r="B1945" t="s">
        <v>10579</v>
      </c>
      <c r="C1945" s="18">
        <v>0.1274858606</v>
      </c>
      <c r="D1945" t="s">
        <v>3960</v>
      </c>
      <c r="E1945" t="s">
        <v>128</v>
      </c>
      <c r="F1945" t="s">
        <v>3961</v>
      </c>
      <c r="G1945" s="18">
        <v>8.3287056200000001E-2</v>
      </c>
      <c r="H1945" t="s">
        <v>64</v>
      </c>
      <c r="I1945" t="s">
        <v>130</v>
      </c>
      <c r="J1945" t="s">
        <v>1427</v>
      </c>
      <c r="K1945" s="18">
        <v>0.84710344039999996</v>
      </c>
      <c r="L1945" t="s">
        <v>64</v>
      </c>
      <c r="M1945" t="s">
        <v>130</v>
      </c>
      <c r="N1945" t="s">
        <v>3962</v>
      </c>
      <c r="O1945" s="18">
        <v>1.2535706751</v>
      </c>
      <c r="P1945" t="s">
        <v>1425</v>
      </c>
      <c r="Q1945" t="s">
        <v>134</v>
      </c>
      <c r="R1945" t="s">
        <v>1426</v>
      </c>
      <c r="S1945" s="18">
        <v>0.65763466140000004</v>
      </c>
      <c r="T1945" t="s">
        <v>1086</v>
      </c>
      <c r="U1945" t="s">
        <v>130</v>
      </c>
      <c r="V1945" t="s">
        <v>1087</v>
      </c>
      <c r="W1945" s="18">
        <v>8.3287056200000001E-2</v>
      </c>
      <c r="X1945" t="s">
        <v>64</v>
      </c>
      <c r="Y1945" t="s">
        <v>130</v>
      </c>
      <c r="Z1945" t="s">
        <v>1427</v>
      </c>
      <c r="AA1945" s="18">
        <v>0.66243136170000005</v>
      </c>
      <c r="AB1945" s="19" t="s">
        <v>5417</v>
      </c>
      <c r="AC1945" t="s">
        <v>128</v>
      </c>
      <c r="AD1945" s="19" t="s">
        <v>5418</v>
      </c>
      <c r="AE1945" s="18">
        <v>0.29753970969999999</v>
      </c>
      <c r="AF1945" t="s">
        <v>3965</v>
      </c>
      <c r="AG1945" t="s">
        <v>143</v>
      </c>
      <c r="AH1945" t="s">
        <v>3966</v>
      </c>
      <c r="AI1945" s="18">
        <v>9.2986739299999996E-2</v>
      </c>
      <c r="AJ1945" t="s">
        <v>3967</v>
      </c>
      <c r="AK1945" t="s">
        <v>134</v>
      </c>
      <c r="AL1945" t="s">
        <v>3968</v>
      </c>
      <c r="AM1945" t="s">
        <v>64</v>
      </c>
      <c r="AN1945" t="s">
        <v>130</v>
      </c>
      <c r="AO1945" t="s">
        <v>1427</v>
      </c>
      <c r="AP1945" s="18">
        <v>8.3287056200000001E-2</v>
      </c>
      <c r="AQ1945" t="e">
        <v>#N/A</v>
      </c>
      <c r="AR1945" t="b">
        <f>ISNUMBER(SEARCH('Consulta Por Puntos Baloto'!$E$5,B1945,1))</f>
        <v>0</v>
      </c>
      <c r="AS1945">
        <f t="shared" si="60"/>
        <v>7</v>
      </c>
      <c r="AT1945" t="str">
        <f t="shared" si="61"/>
        <v>Cajero automático</v>
      </c>
    </row>
    <row r="1946" spans="1:46">
      <c r="A1946" t="s">
        <v>10578</v>
      </c>
      <c r="B1946" t="s">
        <v>10579</v>
      </c>
      <c r="C1946" s="18">
        <v>0.1274858606</v>
      </c>
      <c r="D1946" t="s">
        <v>3960</v>
      </c>
      <c r="E1946" t="s">
        <v>128</v>
      </c>
      <c r="F1946" t="s">
        <v>3961</v>
      </c>
      <c r="G1946" s="18">
        <v>8.3287056200000001E-2</v>
      </c>
      <c r="H1946" t="s">
        <v>64</v>
      </c>
      <c r="I1946" t="s">
        <v>130</v>
      </c>
      <c r="J1946" t="s">
        <v>1427</v>
      </c>
      <c r="K1946" s="18">
        <v>0.84710344039999996</v>
      </c>
      <c r="L1946" t="s">
        <v>64</v>
      </c>
      <c r="M1946" t="s">
        <v>130</v>
      </c>
      <c r="N1946" t="s">
        <v>3962</v>
      </c>
      <c r="O1946" s="18">
        <v>1.2535706751</v>
      </c>
      <c r="P1946" t="s">
        <v>1425</v>
      </c>
      <c r="Q1946" t="s">
        <v>134</v>
      </c>
      <c r="R1946" t="s">
        <v>1426</v>
      </c>
      <c r="S1946" s="18">
        <v>0.65763466140000004</v>
      </c>
      <c r="T1946" t="s">
        <v>1086</v>
      </c>
      <c r="U1946" t="s">
        <v>130</v>
      </c>
      <c r="V1946" t="s">
        <v>1087</v>
      </c>
      <c r="W1946" s="18">
        <v>8.3287056200000001E-2</v>
      </c>
      <c r="X1946" t="s">
        <v>64</v>
      </c>
      <c r="Y1946" t="s">
        <v>130</v>
      </c>
      <c r="Z1946" t="s">
        <v>1427</v>
      </c>
      <c r="AA1946" s="18">
        <v>0.66243136170000005</v>
      </c>
      <c r="AB1946" s="19" t="s">
        <v>5417</v>
      </c>
      <c r="AC1946" t="s">
        <v>128</v>
      </c>
      <c r="AD1946" s="19" t="s">
        <v>5418</v>
      </c>
      <c r="AE1946" s="18">
        <v>0.29753970969999999</v>
      </c>
      <c r="AF1946" t="s">
        <v>3965</v>
      </c>
      <c r="AG1946" t="s">
        <v>143</v>
      </c>
      <c r="AH1946" t="s">
        <v>3966</v>
      </c>
      <c r="AI1946" s="18">
        <v>9.2986739299999996E-2</v>
      </c>
      <c r="AJ1946" t="s">
        <v>3967</v>
      </c>
      <c r="AK1946" t="s">
        <v>134</v>
      </c>
      <c r="AL1946" t="s">
        <v>3968</v>
      </c>
      <c r="AM1946" t="s">
        <v>64</v>
      </c>
      <c r="AN1946" t="s">
        <v>130</v>
      </c>
      <c r="AO1946" t="s">
        <v>1427</v>
      </c>
      <c r="AP1946" s="18">
        <v>8.3287056200000001E-2</v>
      </c>
      <c r="AQ1946" t="e">
        <v>#N/A</v>
      </c>
      <c r="AR1946" t="b">
        <f>ISNUMBER(SEARCH('Consulta Por Puntos Baloto'!$E$5,B1946,1))</f>
        <v>0</v>
      </c>
      <c r="AS1946">
        <f t="shared" si="60"/>
        <v>7</v>
      </c>
      <c r="AT1946" t="str">
        <f t="shared" si="61"/>
        <v>Cajero automático</v>
      </c>
    </row>
    <row r="1947" spans="1:46">
      <c r="A1947" t="s">
        <v>10580</v>
      </c>
      <c r="B1947" t="s">
        <v>10581</v>
      </c>
      <c r="C1947" s="18">
        <v>6.5082120025999997</v>
      </c>
      <c r="D1947" t="s">
        <v>5270</v>
      </c>
      <c r="E1947" t="s">
        <v>4172</v>
      </c>
      <c r="F1947" t="s">
        <v>5271</v>
      </c>
      <c r="G1947" s="18">
        <v>6.5092543615</v>
      </c>
      <c r="H1947" t="s">
        <v>4168</v>
      </c>
      <c r="I1947" t="s">
        <v>4169</v>
      </c>
      <c r="J1947" t="s">
        <v>5409</v>
      </c>
      <c r="K1947" s="18">
        <v>105.2167059782</v>
      </c>
      <c r="L1947" t="s">
        <v>64</v>
      </c>
      <c r="M1947" t="s">
        <v>86</v>
      </c>
      <c r="N1947" t="s">
        <v>402</v>
      </c>
      <c r="O1947" s="18">
        <v>105.2167059782</v>
      </c>
      <c r="P1947" t="s">
        <v>403</v>
      </c>
      <c r="Q1947" t="s">
        <v>83</v>
      </c>
      <c r="R1947" t="s">
        <v>404</v>
      </c>
      <c r="S1947" s="18">
        <v>106.19859293099999</v>
      </c>
      <c r="T1947" t="s">
        <v>85</v>
      </c>
      <c r="U1947" t="s">
        <v>86</v>
      </c>
      <c r="V1947" t="s">
        <v>87</v>
      </c>
      <c r="W1947" s="18">
        <v>6.5785372861999996</v>
      </c>
      <c r="X1947" t="s">
        <v>64</v>
      </c>
      <c r="Y1947" t="s">
        <v>4169</v>
      </c>
      <c r="Z1947" t="s">
        <v>4171</v>
      </c>
      <c r="AA1947" s="18">
        <v>6.5183335860999998</v>
      </c>
      <c r="AB1947" t="s">
        <v>4168</v>
      </c>
      <c r="AC1947" t="s">
        <v>4172</v>
      </c>
      <c r="AD1947" t="s">
        <v>4173</v>
      </c>
      <c r="AE1947" s="18">
        <v>1.8858838062000001</v>
      </c>
      <c r="AF1947" t="s">
        <v>6806</v>
      </c>
      <c r="AG1947" t="s">
        <v>6807</v>
      </c>
      <c r="AH1947" t="s">
        <v>6808</v>
      </c>
      <c r="AI1947" s="18">
        <v>1.8222946100000002E-2</v>
      </c>
      <c r="AJ1947" t="s">
        <v>10582</v>
      </c>
      <c r="AK1947" t="s">
        <v>6807</v>
      </c>
      <c r="AL1947" t="s">
        <v>10583</v>
      </c>
      <c r="AM1947" t="s">
        <v>10582</v>
      </c>
      <c r="AN1947" t="s">
        <v>6807</v>
      </c>
      <c r="AO1947" t="s">
        <v>10583</v>
      </c>
      <c r="AP1947" s="18">
        <v>1.8222946100000002E-2</v>
      </c>
      <c r="AQ1947" t="s">
        <v>123</v>
      </c>
      <c r="AR1947" t="b">
        <f>ISNUMBER(SEARCH('Consulta Por Puntos Baloto'!$E$5,B1947,1))</f>
        <v>0</v>
      </c>
      <c r="AS1947">
        <f t="shared" si="60"/>
        <v>35</v>
      </c>
      <c r="AT1947" t="str">
        <f t="shared" si="61"/>
        <v>Punto red</v>
      </c>
    </row>
    <row r="1948" spans="1:46">
      <c r="A1948" t="s">
        <v>10584</v>
      </c>
      <c r="B1948" t="s">
        <v>10585</v>
      </c>
      <c r="C1948" s="18">
        <v>2.8915046927999999</v>
      </c>
      <c r="D1948" t="s">
        <v>481</v>
      </c>
      <c r="E1948" t="s">
        <v>128</v>
      </c>
      <c r="F1948" t="s">
        <v>482</v>
      </c>
      <c r="G1948" s="18">
        <v>1.3906104013</v>
      </c>
      <c r="H1948" t="s">
        <v>371</v>
      </c>
      <c r="I1948" t="s">
        <v>130</v>
      </c>
      <c r="J1948" t="s">
        <v>372</v>
      </c>
      <c r="K1948" s="18">
        <v>1.7104615350000001</v>
      </c>
      <c r="L1948" t="s">
        <v>64</v>
      </c>
      <c r="M1948" t="s">
        <v>130</v>
      </c>
      <c r="N1948" t="s">
        <v>512</v>
      </c>
      <c r="O1948" s="18">
        <v>3.3706302092999998</v>
      </c>
      <c r="P1948" t="s">
        <v>494</v>
      </c>
      <c r="Q1948" t="s">
        <v>134</v>
      </c>
      <c r="R1948" t="s">
        <v>495</v>
      </c>
      <c r="S1948" s="18">
        <v>1.3485046498</v>
      </c>
      <c r="T1948" t="s">
        <v>371</v>
      </c>
      <c r="U1948" t="s">
        <v>130</v>
      </c>
      <c r="V1948" t="s">
        <v>372</v>
      </c>
      <c r="W1948" s="18">
        <v>1.8313247683</v>
      </c>
      <c r="X1948" t="s">
        <v>64</v>
      </c>
      <c r="Y1948" t="s">
        <v>130</v>
      </c>
      <c r="Z1948" t="s">
        <v>532</v>
      </c>
      <c r="AA1948" s="18">
        <v>1.8664510579</v>
      </c>
      <c r="AB1948" s="19" t="s">
        <v>485</v>
      </c>
      <c r="AC1948" t="s">
        <v>128</v>
      </c>
      <c r="AD1948" t="s">
        <v>486</v>
      </c>
      <c r="AE1948" s="18">
        <v>9.4694014100000001E-2</v>
      </c>
      <c r="AF1948" t="s">
        <v>10586</v>
      </c>
      <c r="AG1948" t="s">
        <v>143</v>
      </c>
      <c r="AH1948" t="s">
        <v>10587</v>
      </c>
      <c r="AI1948" s="18">
        <v>0.25592640960000002</v>
      </c>
      <c r="AJ1948" t="s">
        <v>1337</v>
      </c>
      <c r="AK1948" t="s">
        <v>134</v>
      </c>
      <c r="AL1948" t="s">
        <v>1338</v>
      </c>
      <c r="AM1948" t="s">
        <v>10586</v>
      </c>
      <c r="AN1948" t="s">
        <v>143</v>
      </c>
      <c r="AO1948" t="s">
        <v>10587</v>
      </c>
      <c r="AP1948" s="18">
        <v>9.4694014100000001E-2</v>
      </c>
      <c r="AQ1948" t="e">
        <v>#N/A</v>
      </c>
      <c r="AR1948" t="b">
        <f>ISNUMBER(SEARCH('Consulta Por Puntos Baloto'!$E$5,B1948,1))</f>
        <v>0</v>
      </c>
      <c r="AS1948">
        <f t="shared" si="60"/>
        <v>31</v>
      </c>
      <c r="AT1948" t="str">
        <f t="shared" si="61"/>
        <v>Punto pago</v>
      </c>
    </row>
    <row r="1949" spans="1:46">
      <c r="A1949" t="s">
        <v>10588</v>
      </c>
      <c r="B1949" t="s">
        <v>10589</v>
      </c>
      <c r="C1949" s="18">
        <v>23.126777435800001</v>
      </c>
      <c r="D1949" t="s">
        <v>1448</v>
      </c>
      <c r="E1949" t="s">
        <v>1449</v>
      </c>
      <c r="F1949" t="s">
        <v>1450</v>
      </c>
      <c r="G1949" s="18">
        <v>23.104987398799999</v>
      </c>
      <c r="H1949" t="s">
        <v>64</v>
      </c>
      <c r="I1949" t="s">
        <v>1451</v>
      </c>
      <c r="J1949" t="s">
        <v>1452</v>
      </c>
      <c r="K1949" s="18">
        <v>27.6101416839</v>
      </c>
      <c r="L1949" t="s">
        <v>64</v>
      </c>
      <c r="M1949" t="s">
        <v>471</v>
      </c>
      <c r="N1949" t="s">
        <v>1453</v>
      </c>
      <c r="O1949" s="18">
        <v>23.972885458899999</v>
      </c>
      <c r="P1949" t="s">
        <v>1454</v>
      </c>
      <c r="Q1949" t="s">
        <v>1449</v>
      </c>
      <c r="R1949" t="s">
        <v>1455</v>
      </c>
      <c r="S1949" s="18">
        <v>29.131657637099998</v>
      </c>
      <c r="T1949" t="s">
        <v>111</v>
      </c>
      <c r="U1949" t="s">
        <v>112</v>
      </c>
      <c r="V1949" t="s">
        <v>113</v>
      </c>
      <c r="W1949" s="18">
        <v>23.9891219617</v>
      </c>
      <c r="X1949" t="s">
        <v>64</v>
      </c>
      <c r="Y1949" t="s">
        <v>1451</v>
      </c>
      <c r="Z1949" t="s">
        <v>1456</v>
      </c>
      <c r="AA1949" s="18">
        <v>29.1330000739</v>
      </c>
      <c r="AB1949" s="19" t="s">
        <v>1111</v>
      </c>
      <c r="AC1949" t="s">
        <v>509</v>
      </c>
      <c r="AD1949" s="19" t="s">
        <v>1112</v>
      </c>
      <c r="AE1949" s="18">
        <v>5.2653920399999998E-2</v>
      </c>
      <c r="AF1949" t="s">
        <v>10590</v>
      </c>
      <c r="AG1949" t="s">
        <v>1958</v>
      </c>
      <c r="AH1949" t="s">
        <v>10591</v>
      </c>
      <c r="AI1949" s="18">
        <v>6.8430870000000003E-3</v>
      </c>
      <c r="AJ1949" t="s">
        <v>10592</v>
      </c>
      <c r="AK1949" t="s">
        <v>1958</v>
      </c>
      <c r="AL1949" t="s">
        <v>10593</v>
      </c>
      <c r="AM1949" t="s">
        <v>10592</v>
      </c>
      <c r="AN1949" t="s">
        <v>1958</v>
      </c>
      <c r="AO1949" t="s">
        <v>10593</v>
      </c>
      <c r="AP1949" s="18">
        <v>6.8430870000000003E-3</v>
      </c>
      <c r="AQ1949" t="e">
        <v>#N/A</v>
      </c>
      <c r="AR1949" t="b">
        <f>ISNUMBER(SEARCH('Consulta Por Puntos Baloto'!$E$5,B1949,1))</f>
        <v>0</v>
      </c>
      <c r="AS1949">
        <f t="shared" si="60"/>
        <v>35</v>
      </c>
      <c r="AT1949" t="str">
        <f t="shared" si="61"/>
        <v>Punto red</v>
      </c>
    </row>
    <row r="1950" spans="1:46">
      <c r="A1950" t="s">
        <v>10594</v>
      </c>
      <c r="B1950" t="s">
        <v>10595</v>
      </c>
      <c r="C1950" s="18">
        <v>1.8788555003</v>
      </c>
      <c r="D1950" t="s">
        <v>2444</v>
      </c>
      <c r="E1950" t="s">
        <v>128</v>
      </c>
      <c r="F1950" t="s">
        <v>2445</v>
      </c>
      <c r="G1950" s="18">
        <v>0.2228619563</v>
      </c>
      <c r="H1950" t="s">
        <v>64</v>
      </c>
      <c r="I1950" t="s">
        <v>130</v>
      </c>
      <c r="J1950" t="s">
        <v>2446</v>
      </c>
      <c r="K1950" s="18">
        <v>0.68270428449999998</v>
      </c>
      <c r="L1950" t="s">
        <v>64</v>
      </c>
      <c r="M1950" t="s">
        <v>130</v>
      </c>
      <c r="N1950" t="s">
        <v>804</v>
      </c>
      <c r="O1950" s="18">
        <v>1.7501310910000001</v>
      </c>
      <c r="P1950" t="s">
        <v>2746</v>
      </c>
      <c r="Q1950" t="s">
        <v>134</v>
      </c>
      <c r="R1950" t="s">
        <v>2747</v>
      </c>
      <c r="S1950" s="18">
        <v>1.5055384778000001</v>
      </c>
      <c r="T1950" t="s">
        <v>807</v>
      </c>
      <c r="U1950" t="s">
        <v>130</v>
      </c>
      <c r="V1950" t="s">
        <v>808</v>
      </c>
      <c r="W1950" s="18">
        <v>1.2961593214</v>
      </c>
      <c r="X1950" t="s">
        <v>2447</v>
      </c>
      <c r="Y1950" t="s">
        <v>130</v>
      </c>
      <c r="Z1950" t="s">
        <v>2448</v>
      </c>
      <c r="AA1950" s="18">
        <v>1.2499424943999999</v>
      </c>
      <c r="AB1950" t="s">
        <v>2449</v>
      </c>
      <c r="AC1950" t="s">
        <v>128</v>
      </c>
      <c r="AD1950" t="s">
        <v>2450</v>
      </c>
      <c r="AE1950" s="18">
        <v>0.77344075359999997</v>
      </c>
      <c r="AF1950" t="s">
        <v>1029</v>
      </c>
      <c r="AG1950" t="s">
        <v>143</v>
      </c>
      <c r="AH1950" t="s">
        <v>6220</v>
      </c>
      <c r="AI1950" s="18">
        <v>0.22790950269999999</v>
      </c>
      <c r="AJ1950" t="s">
        <v>6221</v>
      </c>
      <c r="AK1950" t="s">
        <v>134</v>
      </c>
      <c r="AL1950" t="s">
        <v>6222</v>
      </c>
      <c r="AM1950" t="s">
        <v>64</v>
      </c>
      <c r="AN1950" t="s">
        <v>130</v>
      </c>
      <c r="AO1950" t="s">
        <v>2446</v>
      </c>
      <c r="AP1950" s="18">
        <v>0.2228619563</v>
      </c>
      <c r="AQ1950" t="s">
        <v>123</v>
      </c>
      <c r="AR1950" t="b">
        <f>ISNUMBER(SEARCH('Consulta Por Puntos Baloto'!$E$5,B1950,1))</f>
        <v>0</v>
      </c>
      <c r="AS1950">
        <f t="shared" si="60"/>
        <v>7</v>
      </c>
      <c r="AT1950" t="str">
        <f t="shared" si="61"/>
        <v>Cajero automático</v>
      </c>
    </row>
    <row r="1951" spans="1:46">
      <c r="A1951" t="s">
        <v>10596</v>
      </c>
      <c r="B1951" t="s">
        <v>10597</v>
      </c>
      <c r="C1951" s="18">
        <v>3.5662329666999999</v>
      </c>
      <c r="D1951" t="s">
        <v>1689</v>
      </c>
      <c r="E1951" t="s">
        <v>1690</v>
      </c>
      <c r="F1951" t="s">
        <v>1691</v>
      </c>
      <c r="G1951" s="18">
        <v>0.56840511979999997</v>
      </c>
      <c r="H1951" t="s">
        <v>64</v>
      </c>
      <c r="I1951" t="s">
        <v>114</v>
      </c>
      <c r="J1951" t="s">
        <v>3347</v>
      </c>
      <c r="K1951" s="18">
        <v>72.453830191099996</v>
      </c>
      <c r="L1951" t="s">
        <v>64</v>
      </c>
      <c r="M1951" t="s">
        <v>130</v>
      </c>
      <c r="N1951" t="s">
        <v>132</v>
      </c>
      <c r="O1951" s="18">
        <v>72.334229173599994</v>
      </c>
      <c r="P1951" t="s">
        <v>133</v>
      </c>
      <c r="Q1951" t="s">
        <v>134</v>
      </c>
      <c r="R1951" t="s">
        <v>135</v>
      </c>
      <c r="S1951" s="18">
        <v>73.244162608899998</v>
      </c>
      <c r="T1951" t="s">
        <v>136</v>
      </c>
      <c r="U1951" t="s">
        <v>130</v>
      </c>
      <c r="V1951" t="s">
        <v>137</v>
      </c>
      <c r="W1951" s="18">
        <v>1.2858336534000001</v>
      </c>
      <c r="X1951" t="s">
        <v>3348</v>
      </c>
      <c r="Y1951" t="s">
        <v>114</v>
      </c>
      <c r="Z1951" t="s">
        <v>3349</v>
      </c>
      <c r="AA1951" s="18">
        <v>1.2860606964000001</v>
      </c>
      <c r="AB1951" s="19" t="s">
        <v>3348</v>
      </c>
      <c r="AC1951" t="s">
        <v>1690</v>
      </c>
      <c r="AD1951" s="19" t="s">
        <v>5358</v>
      </c>
      <c r="AE1951" s="18">
        <v>0.27944299379999998</v>
      </c>
      <c r="AF1951" t="s">
        <v>8441</v>
      </c>
      <c r="AG1951" t="s">
        <v>1690</v>
      </c>
      <c r="AH1951" t="s">
        <v>8442</v>
      </c>
      <c r="AI1951" s="18">
        <v>3.1905741699999997E-2</v>
      </c>
      <c r="AJ1951" t="s">
        <v>10598</v>
      </c>
      <c r="AK1951" t="s">
        <v>1690</v>
      </c>
      <c r="AL1951" t="s">
        <v>10599</v>
      </c>
      <c r="AM1951" t="s">
        <v>10598</v>
      </c>
      <c r="AN1951" t="s">
        <v>1690</v>
      </c>
      <c r="AO1951" t="s">
        <v>10599</v>
      </c>
      <c r="AP1951" s="18">
        <v>3.1905741699999997E-2</v>
      </c>
      <c r="AQ1951" t="s">
        <v>123</v>
      </c>
      <c r="AR1951" t="b">
        <f>ISNUMBER(SEARCH('Consulta Por Puntos Baloto'!$E$5,B1951,1))</f>
        <v>0</v>
      </c>
      <c r="AS1951">
        <f t="shared" si="60"/>
        <v>35</v>
      </c>
      <c r="AT1951" t="str">
        <f t="shared" si="61"/>
        <v>Punto red</v>
      </c>
    </row>
    <row r="1952" spans="1:46">
      <c r="A1952" t="s">
        <v>10600</v>
      </c>
      <c r="B1952" t="s">
        <v>10601</v>
      </c>
      <c r="C1952" s="18">
        <v>4.2465954652000004</v>
      </c>
      <c r="D1952" t="s">
        <v>541</v>
      </c>
      <c r="E1952" t="s">
        <v>128</v>
      </c>
      <c r="F1952" t="s">
        <v>542</v>
      </c>
      <c r="G1952" s="18">
        <v>0.73709336560000005</v>
      </c>
      <c r="H1952" t="s">
        <v>64</v>
      </c>
      <c r="I1952" t="s">
        <v>130</v>
      </c>
      <c r="J1952" t="s">
        <v>1268</v>
      </c>
      <c r="K1952" s="18">
        <v>1.7224829035</v>
      </c>
      <c r="L1952" t="s">
        <v>64</v>
      </c>
      <c r="M1952" t="s">
        <v>130</v>
      </c>
      <c r="N1952" t="s">
        <v>512</v>
      </c>
      <c r="O1952" s="18">
        <v>4.2743511784999999</v>
      </c>
      <c r="P1952" t="s">
        <v>133</v>
      </c>
      <c r="Q1952" t="s">
        <v>134</v>
      </c>
      <c r="R1952" t="s">
        <v>135</v>
      </c>
      <c r="S1952" s="18">
        <v>2.0757625592000002</v>
      </c>
      <c r="T1952" t="s">
        <v>371</v>
      </c>
      <c r="U1952" t="s">
        <v>130</v>
      </c>
      <c r="V1952" t="s">
        <v>372</v>
      </c>
      <c r="W1952" s="18">
        <v>0.7493734447</v>
      </c>
      <c r="X1952" t="s">
        <v>64</v>
      </c>
      <c r="Y1952" t="s">
        <v>130</v>
      </c>
      <c r="Z1952" t="s">
        <v>373</v>
      </c>
      <c r="AA1952" s="18">
        <v>1.8797269379999999</v>
      </c>
      <c r="AB1952" s="19" t="s">
        <v>963</v>
      </c>
      <c r="AC1952" t="s">
        <v>128</v>
      </c>
      <c r="AD1952" t="s">
        <v>964</v>
      </c>
      <c r="AE1952" s="18">
        <v>0.18595815099999999</v>
      </c>
      <c r="AF1952" t="s">
        <v>1269</v>
      </c>
      <c r="AG1952" t="s">
        <v>143</v>
      </c>
      <c r="AH1952" t="s">
        <v>1270</v>
      </c>
      <c r="AI1952" s="18">
        <v>1.5884762E-2</v>
      </c>
      <c r="AJ1952" t="s">
        <v>10602</v>
      </c>
      <c r="AK1952" t="s">
        <v>134</v>
      </c>
      <c r="AL1952" t="s">
        <v>10603</v>
      </c>
      <c r="AM1952" t="s">
        <v>10602</v>
      </c>
      <c r="AN1952" t="s">
        <v>134</v>
      </c>
      <c r="AO1952" t="s">
        <v>10603</v>
      </c>
      <c r="AP1952" s="18">
        <v>1.5884762E-2</v>
      </c>
      <c r="AQ1952" t="s">
        <v>123</v>
      </c>
      <c r="AR1952" t="b">
        <f>ISNUMBER(SEARCH('Consulta Por Puntos Baloto'!$E$5,B1952,1))</f>
        <v>0</v>
      </c>
      <c r="AS1952">
        <f t="shared" si="60"/>
        <v>35</v>
      </c>
      <c r="AT1952" t="str">
        <f t="shared" si="61"/>
        <v>Punto red</v>
      </c>
    </row>
    <row r="1953" spans="1:46">
      <c r="A1953" t="s">
        <v>10604</v>
      </c>
      <c r="B1953" t="s">
        <v>10605</v>
      </c>
      <c r="C1953" s="18">
        <v>1.746258482</v>
      </c>
      <c r="D1953" t="s">
        <v>4401</v>
      </c>
      <c r="E1953" t="s">
        <v>62</v>
      </c>
      <c r="F1953" t="s">
        <v>4402</v>
      </c>
      <c r="G1953" s="18">
        <v>1.5538388579</v>
      </c>
      <c r="H1953" t="s">
        <v>73</v>
      </c>
      <c r="I1953" t="s">
        <v>65</v>
      </c>
      <c r="J1953" t="s">
        <v>5515</v>
      </c>
      <c r="K1953" s="18">
        <v>2.0467610380000001</v>
      </c>
      <c r="L1953" t="s">
        <v>4403</v>
      </c>
      <c r="M1953" t="s">
        <v>65</v>
      </c>
      <c r="N1953" t="s">
        <v>4404</v>
      </c>
      <c r="O1953" s="18">
        <v>5.9318092457000002</v>
      </c>
      <c r="P1953" t="s">
        <v>67</v>
      </c>
      <c r="Q1953" t="s">
        <v>62</v>
      </c>
      <c r="R1953" t="s">
        <v>68</v>
      </c>
      <c r="S1953" s="18">
        <v>2.2025211228999999</v>
      </c>
      <c r="T1953" t="s">
        <v>69</v>
      </c>
      <c r="U1953" t="s">
        <v>65</v>
      </c>
      <c r="V1953" t="s">
        <v>70</v>
      </c>
      <c r="W1953" s="18">
        <v>3.3025938511000001</v>
      </c>
      <c r="X1953" t="s">
        <v>71</v>
      </c>
      <c r="Y1953" t="s">
        <v>65</v>
      </c>
      <c r="Z1953" t="s">
        <v>72</v>
      </c>
      <c r="AA1953" s="18">
        <v>1.5593562164000001</v>
      </c>
      <c r="AB1953" t="s">
        <v>73</v>
      </c>
      <c r="AC1953" t="s">
        <v>62</v>
      </c>
      <c r="AD1953" t="s">
        <v>74</v>
      </c>
      <c r="AE1953" s="18">
        <v>2.4922535199999998E-2</v>
      </c>
      <c r="AF1953" t="s">
        <v>10606</v>
      </c>
      <c r="AG1953" t="s">
        <v>62</v>
      </c>
      <c r="AH1953" t="s">
        <v>10607</v>
      </c>
      <c r="AI1953" s="18">
        <v>0.4323670879</v>
      </c>
      <c r="AJ1953" t="s">
        <v>10608</v>
      </c>
      <c r="AK1953" t="s">
        <v>62</v>
      </c>
      <c r="AL1953" t="s">
        <v>10609</v>
      </c>
      <c r="AM1953" t="s">
        <v>10606</v>
      </c>
      <c r="AN1953" t="s">
        <v>62</v>
      </c>
      <c r="AO1953" t="s">
        <v>10607</v>
      </c>
      <c r="AP1953" s="18">
        <v>2.4922535199999998E-2</v>
      </c>
      <c r="AQ1953" t="s">
        <v>123</v>
      </c>
      <c r="AR1953" t="b">
        <f>ISNUMBER(SEARCH('Consulta Por Puntos Baloto'!$E$5,B1953,1))</f>
        <v>0</v>
      </c>
      <c r="AS1953">
        <f t="shared" si="60"/>
        <v>31</v>
      </c>
      <c r="AT1953" t="str">
        <f t="shared" si="61"/>
        <v>Punto pago</v>
      </c>
    </row>
    <row r="1954" spans="1:46">
      <c r="A1954" t="s">
        <v>10610</v>
      </c>
      <c r="B1954" t="s">
        <v>10611</v>
      </c>
      <c r="C1954" s="18">
        <v>0.81858918300000005</v>
      </c>
      <c r="D1954" t="s">
        <v>4556</v>
      </c>
      <c r="E1954" t="s">
        <v>4557</v>
      </c>
      <c r="F1954" t="s">
        <v>4558</v>
      </c>
      <c r="G1954" s="18">
        <v>0.18926014669999999</v>
      </c>
      <c r="H1954" t="s">
        <v>64</v>
      </c>
      <c r="I1954" t="s">
        <v>4563</v>
      </c>
      <c r="J1954" t="s">
        <v>4564</v>
      </c>
      <c r="K1954" s="18">
        <v>58.945538617700002</v>
      </c>
      <c r="L1954" t="s">
        <v>64</v>
      </c>
      <c r="M1954" t="s">
        <v>4560</v>
      </c>
      <c r="N1954" t="s">
        <v>4562</v>
      </c>
      <c r="O1954" s="18">
        <v>58.059190382799997</v>
      </c>
      <c r="P1954" t="s">
        <v>5857</v>
      </c>
      <c r="Q1954" t="s">
        <v>388</v>
      </c>
      <c r="R1954" t="s">
        <v>5858</v>
      </c>
      <c r="S1954" s="18">
        <v>307.1008534298</v>
      </c>
      <c r="T1954" t="s">
        <v>253</v>
      </c>
      <c r="U1954" t="s">
        <v>65</v>
      </c>
      <c r="V1954" t="s">
        <v>254</v>
      </c>
      <c r="W1954" s="18">
        <v>0.1807217803</v>
      </c>
      <c r="X1954" t="s">
        <v>64</v>
      </c>
      <c r="Y1954" t="s">
        <v>4563</v>
      </c>
      <c r="Z1954" t="s">
        <v>4564</v>
      </c>
      <c r="AA1954" s="18">
        <v>58.548180950700001</v>
      </c>
      <c r="AB1954" t="s">
        <v>5859</v>
      </c>
      <c r="AC1954" t="s">
        <v>388</v>
      </c>
      <c r="AD1954" t="s">
        <v>5860</v>
      </c>
      <c r="AE1954" s="18">
        <v>9.9143767300000005E-2</v>
      </c>
      <c r="AF1954" t="s">
        <v>10612</v>
      </c>
      <c r="AG1954" t="s">
        <v>4557</v>
      </c>
      <c r="AH1954" t="s">
        <v>10613</v>
      </c>
      <c r="AI1954" s="18">
        <v>5.0309642100000003E-2</v>
      </c>
      <c r="AJ1954" t="s">
        <v>10614</v>
      </c>
      <c r="AK1954" t="s">
        <v>4557</v>
      </c>
      <c r="AL1954" t="s">
        <v>10615</v>
      </c>
      <c r="AM1954" t="s">
        <v>10614</v>
      </c>
      <c r="AN1954" t="s">
        <v>4557</v>
      </c>
      <c r="AO1954" t="s">
        <v>10615</v>
      </c>
      <c r="AP1954" s="18">
        <v>5.0309642100000003E-2</v>
      </c>
      <c r="AQ1954" t="s">
        <v>123</v>
      </c>
      <c r="AR1954" t="b">
        <f>ISNUMBER(SEARCH('Consulta Por Puntos Baloto'!$E$5,B1954,1))</f>
        <v>0</v>
      </c>
      <c r="AS1954">
        <f t="shared" si="60"/>
        <v>35</v>
      </c>
      <c r="AT1954" t="str">
        <f t="shared" si="61"/>
        <v>Punto red</v>
      </c>
    </row>
    <row r="1955" spans="1:46">
      <c r="A1955" t="s">
        <v>10616</v>
      </c>
      <c r="B1955" t="s">
        <v>10617</v>
      </c>
      <c r="C1955" s="18">
        <v>5.8290652549999997</v>
      </c>
      <c r="D1955" t="s">
        <v>6683</v>
      </c>
      <c r="E1955" t="s">
        <v>6684</v>
      </c>
      <c r="F1955" t="s">
        <v>6685</v>
      </c>
      <c r="G1955" s="18">
        <v>15.051822234399999</v>
      </c>
      <c r="H1955" t="s">
        <v>64</v>
      </c>
      <c r="I1955" t="s">
        <v>4146</v>
      </c>
      <c r="J1955" t="s">
        <v>8906</v>
      </c>
      <c r="K1955" s="18">
        <v>52.920182999399998</v>
      </c>
      <c r="L1955" t="s">
        <v>64</v>
      </c>
      <c r="M1955" t="s">
        <v>4029</v>
      </c>
      <c r="N1955" t="s">
        <v>4030</v>
      </c>
      <c r="O1955" s="18">
        <v>16.222730767400002</v>
      </c>
      <c r="P1955" t="s">
        <v>4031</v>
      </c>
      <c r="Q1955" t="s">
        <v>4025</v>
      </c>
      <c r="R1955" t="s">
        <v>4032</v>
      </c>
      <c r="S1955" s="18">
        <v>163.05836404199999</v>
      </c>
      <c r="T1955" t="s">
        <v>69</v>
      </c>
      <c r="U1955" t="s">
        <v>65</v>
      </c>
      <c r="V1955" t="s">
        <v>70</v>
      </c>
      <c r="W1955" s="18">
        <v>15.4501587963</v>
      </c>
      <c r="X1955" t="s">
        <v>64</v>
      </c>
      <c r="Y1955" t="s">
        <v>4146</v>
      </c>
      <c r="Z1955" t="s">
        <v>8907</v>
      </c>
      <c r="AA1955" s="18">
        <v>15.4040837322</v>
      </c>
      <c r="AB1955" t="s">
        <v>4034</v>
      </c>
      <c r="AC1955" t="s">
        <v>4035</v>
      </c>
      <c r="AD1955" t="s">
        <v>4036</v>
      </c>
      <c r="AE1955" s="18">
        <v>6.2451390000000002E-4</v>
      </c>
      <c r="AF1955" t="s">
        <v>10618</v>
      </c>
      <c r="AG1955" t="s">
        <v>10619</v>
      </c>
      <c r="AH1955" t="s">
        <v>10620</v>
      </c>
      <c r="AI1955" s="18">
        <v>5.5635883137000004</v>
      </c>
      <c r="AJ1955" t="s">
        <v>10621</v>
      </c>
      <c r="AK1955" t="s">
        <v>10622</v>
      </c>
      <c r="AL1955" t="s">
        <v>10623</v>
      </c>
      <c r="AM1955" t="s">
        <v>10618</v>
      </c>
      <c r="AN1955" t="s">
        <v>10619</v>
      </c>
      <c r="AO1955" t="s">
        <v>10620</v>
      </c>
      <c r="AP1955" s="18">
        <v>6.2451390000000002E-4</v>
      </c>
      <c r="AQ1955" t="s">
        <v>123</v>
      </c>
      <c r="AR1955" t="b">
        <f>ISNUMBER(SEARCH('Consulta Por Puntos Baloto'!$E$5,B1955,1))</f>
        <v>0</v>
      </c>
      <c r="AS1955">
        <f t="shared" si="60"/>
        <v>31</v>
      </c>
      <c r="AT1955" t="str">
        <f t="shared" si="61"/>
        <v>Punto pago</v>
      </c>
    </row>
    <row r="1956" spans="1:46">
      <c r="A1956" t="s">
        <v>10624</v>
      </c>
      <c r="B1956" t="s">
        <v>10625</v>
      </c>
      <c r="C1956" s="18">
        <v>2.9278804491999999</v>
      </c>
      <c r="D1956" t="s">
        <v>541</v>
      </c>
      <c r="E1956" t="s">
        <v>128</v>
      </c>
      <c r="F1956" t="s">
        <v>542</v>
      </c>
      <c r="G1956" s="18">
        <v>0.36098650380000002</v>
      </c>
      <c r="H1956" t="s">
        <v>371</v>
      </c>
      <c r="I1956" t="s">
        <v>130</v>
      </c>
      <c r="J1956" t="s">
        <v>372</v>
      </c>
      <c r="K1956" s="18">
        <v>1.4918764675</v>
      </c>
      <c r="L1956" t="s">
        <v>64</v>
      </c>
      <c r="M1956" t="s">
        <v>130</v>
      </c>
      <c r="N1956" t="s">
        <v>512</v>
      </c>
      <c r="O1956" s="18">
        <v>3.6229364007</v>
      </c>
      <c r="P1956" t="s">
        <v>133</v>
      </c>
      <c r="Q1956" t="s">
        <v>134</v>
      </c>
      <c r="R1956" t="s">
        <v>135</v>
      </c>
      <c r="S1956" s="18">
        <v>0.36098650380000002</v>
      </c>
      <c r="T1956" t="s">
        <v>371</v>
      </c>
      <c r="U1956" t="s">
        <v>130</v>
      </c>
      <c r="V1956" t="s">
        <v>372</v>
      </c>
      <c r="W1956" s="18">
        <v>1.2788415371999999</v>
      </c>
      <c r="X1956" t="s">
        <v>64</v>
      </c>
      <c r="Y1956" t="s">
        <v>130</v>
      </c>
      <c r="Z1956" t="s">
        <v>373</v>
      </c>
      <c r="AA1956" s="18">
        <v>0.72670581810000001</v>
      </c>
      <c r="AB1956" s="19" t="s">
        <v>963</v>
      </c>
      <c r="AC1956" t="s">
        <v>128</v>
      </c>
      <c r="AD1956" t="s">
        <v>964</v>
      </c>
      <c r="AE1956" s="18">
        <v>0.34297618359999998</v>
      </c>
      <c r="AF1956" t="s">
        <v>10626</v>
      </c>
      <c r="AG1956" t="s">
        <v>143</v>
      </c>
      <c r="AH1956" t="s">
        <v>10627</v>
      </c>
      <c r="AI1956" s="18">
        <v>0.49557947070000002</v>
      </c>
      <c r="AJ1956" t="s">
        <v>6586</v>
      </c>
      <c r="AK1956" t="s">
        <v>134</v>
      </c>
      <c r="AL1956" t="s">
        <v>6587</v>
      </c>
      <c r="AM1956" t="s">
        <v>10626</v>
      </c>
      <c r="AN1956" t="s">
        <v>143</v>
      </c>
      <c r="AO1956" t="s">
        <v>10627</v>
      </c>
      <c r="AP1956" s="18">
        <v>0.34297618359999998</v>
      </c>
      <c r="AQ1956" t="s">
        <v>123</v>
      </c>
      <c r="AR1956" t="b">
        <f>ISNUMBER(SEARCH('Consulta Por Puntos Baloto'!$E$5,B1956,1))</f>
        <v>0</v>
      </c>
      <c r="AS1956">
        <f t="shared" si="60"/>
        <v>31</v>
      </c>
      <c r="AT1956" t="str">
        <f t="shared" si="61"/>
        <v>Punto pago</v>
      </c>
    </row>
    <row r="1957" spans="1:46">
      <c r="A1957" t="s">
        <v>10628</v>
      </c>
      <c r="B1957" t="s">
        <v>10629</v>
      </c>
      <c r="C1957" s="18">
        <v>1.5221669619</v>
      </c>
      <c r="D1957" t="s">
        <v>584</v>
      </c>
      <c r="E1957" t="s">
        <v>128</v>
      </c>
      <c r="F1957" t="s">
        <v>585</v>
      </c>
      <c r="G1957" s="18">
        <v>0.3228409814</v>
      </c>
      <c r="H1957" t="s">
        <v>469</v>
      </c>
      <c r="I1957" t="s">
        <v>130</v>
      </c>
      <c r="J1957" t="s">
        <v>6590</v>
      </c>
      <c r="K1957" s="18">
        <v>1.4325791239000001</v>
      </c>
      <c r="L1957" t="s">
        <v>64</v>
      </c>
      <c r="M1957" t="s">
        <v>130</v>
      </c>
      <c r="N1957" t="s">
        <v>587</v>
      </c>
      <c r="O1957" s="18">
        <v>3.2197898099</v>
      </c>
      <c r="P1957" t="s">
        <v>588</v>
      </c>
      <c r="Q1957" t="s">
        <v>134</v>
      </c>
      <c r="R1957" t="s">
        <v>589</v>
      </c>
      <c r="S1957" s="18">
        <v>0.3228409814</v>
      </c>
      <c r="T1957" t="s">
        <v>469</v>
      </c>
      <c r="U1957" t="s">
        <v>130</v>
      </c>
      <c r="V1957" t="s">
        <v>470</v>
      </c>
      <c r="W1957" s="18">
        <v>2.6990175399999998</v>
      </c>
      <c r="X1957" t="s">
        <v>64</v>
      </c>
      <c r="Y1957" t="s">
        <v>130</v>
      </c>
      <c r="Z1957" t="s">
        <v>690</v>
      </c>
      <c r="AA1957" s="18">
        <v>0.3228409814</v>
      </c>
      <c r="AB1957" t="s">
        <v>591</v>
      </c>
      <c r="AC1957" t="s">
        <v>128</v>
      </c>
      <c r="AD1957" t="s">
        <v>592</v>
      </c>
      <c r="AE1957" s="18">
        <v>0.20284150270000001</v>
      </c>
      <c r="AF1957" t="s">
        <v>10630</v>
      </c>
      <c r="AG1957" t="s">
        <v>143</v>
      </c>
      <c r="AH1957" t="s">
        <v>10631</v>
      </c>
      <c r="AI1957" s="18">
        <v>4.07259487E-2</v>
      </c>
      <c r="AJ1957" t="s">
        <v>6667</v>
      </c>
      <c r="AK1957" t="s">
        <v>134</v>
      </c>
      <c r="AL1957" t="s">
        <v>6668</v>
      </c>
      <c r="AM1957" t="s">
        <v>6667</v>
      </c>
      <c r="AN1957" t="s">
        <v>134</v>
      </c>
      <c r="AO1957" t="s">
        <v>6668</v>
      </c>
      <c r="AP1957" s="18">
        <v>4.07259487E-2</v>
      </c>
      <c r="AQ1957" t="s">
        <v>123</v>
      </c>
      <c r="AR1957" t="b">
        <f>ISNUMBER(SEARCH('Consulta Por Puntos Baloto'!$E$5,B1957,1))</f>
        <v>0</v>
      </c>
      <c r="AS1957">
        <f t="shared" si="60"/>
        <v>35</v>
      </c>
      <c r="AT1957" t="str">
        <f t="shared" si="61"/>
        <v>Punto red</v>
      </c>
    </row>
    <row r="1958" spans="1:46">
      <c r="A1958" t="s">
        <v>10632</v>
      </c>
      <c r="B1958" t="s">
        <v>10633</v>
      </c>
      <c r="C1958" s="18">
        <v>0.63959131849999995</v>
      </c>
      <c r="D1958" t="s">
        <v>9667</v>
      </c>
      <c r="E1958" t="s">
        <v>4101</v>
      </c>
      <c r="F1958" t="s">
        <v>9668</v>
      </c>
      <c r="G1958" s="18">
        <v>0.54652106769999997</v>
      </c>
      <c r="H1958" t="s">
        <v>64</v>
      </c>
      <c r="I1958" t="s">
        <v>5603</v>
      </c>
      <c r="J1958" t="s">
        <v>9669</v>
      </c>
      <c r="K1958" s="18">
        <v>0.85747170409999995</v>
      </c>
      <c r="L1958" t="s">
        <v>64</v>
      </c>
      <c r="M1958" t="s">
        <v>4434</v>
      </c>
      <c r="N1958" t="s">
        <v>5602</v>
      </c>
      <c r="O1958" s="18">
        <v>0.73837296630000004</v>
      </c>
      <c r="P1958" t="s">
        <v>4100</v>
      </c>
      <c r="Q1958" t="s">
        <v>4101</v>
      </c>
      <c r="R1958" t="s">
        <v>4102</v>
      </c>
      <c r="S1958" s="18">
        <v>2.5963470032</v>
      </c>
      <c r="T1958" t="s">
        <v>227</v>
      </c>
      <c r="U1958" t="s">
        <v>228</v>
      </c>
      <c r="V1958" t="s">
        <v>229</v>
      </c>
      <c r="W1958" s="18">
        <v>3.4590658841000002</v>
      </c>
      <c r="X1958" t="s">
        <v>64</v>
      </c>
      <c r="Y1958" t="s">
        <v>5603</v>
      </c>
      <c r="Z1958" t="s">
        <v>5604</v>
      </c>
      <c r="AA1958" s="18">
        <v>0.90026778529999996</v>
      </c>
      <c r="AB1958" t="s">
        <v>4436</v>
      </c>
      <c r="AC1958" t="s">
        <v>4437</v>
      </c>
      <c r="AD1958" t="s">
        <v>4438</v>
      </c>
      <c r="AE1958" s="18">
        <v>0.96699227929999998</v>
      </c>
      <c r="AF1958" t="s">
        <v>10634</v>
      </c>
      <c r="AG1958" t="s">
        <v>4437</v>
      </c>
      <c r="AH1958" t="s">
        <v>10635</v>
      </c>
      <c r="AI1958" s="18">
        <v>0.34238786030000001</v>
      </c>
      <c r="AJ1958" t="s">
        <v>8560</v>
      </c>
      <c r="AK1958" t="s">
        <v>4101</v>
      </c>
      <c r="AL1958" t="s">
        <v>8561</v>
      </c>
      <c r="AM1958" t="s">
        <v>8560</v>
      </c>
      <c r="AN1958" t="s">
        <v>4101</v>
      </c>
      <c r="AO1958" t="s">
        <v>8561</v>
      </c>
      <c r="AP1958" s="18">
        <v>0.34238786030000001</v>
      </c>
      <c r="AQ1958" t="s">
        <v>123</v>
      </c>
      <c r="AR1958" t="b">
        <f>ISNUMBER(SEARCH('Consulta Por Puntos Baloto'!$E$5,B1958,1))</f>
        <v>0</v>
      </c>
      <c r="AS1958">
        <f t="shared" si="60"/>
        <v>35</v>
      </c>
      <c r="AT1958" t="str">
        <f t="shared" si="61"/>
        <v>Punto red</v>
      </c>
    </row>
    <row r="1959" spans="1:46">
      <c r="A1959" t="s">
        <v>10636</v>
      </c>
      <c r="B1959" t="s">
        <v>10637</v>
      </c>
      <c r="C1959" s="18">
        <v>3.2467545813999998</v>
      </c>
      <c r="D1959" t="s">
        <v>1689</v>
      </c>
      <c r="E1959" t="s">
        <v>1690</v>
      </c>
      <c r="F1959" t="s">
        <v>1691</v>
      </c>
      <c r="G1959" s="18">
        <v>1.6428244734999999</v>
      </c>
      <c r="H1959" t="s">
        <v>64</v>
      </c>
      <c r="I1959" t="s">
        <v>114</v>
      </c>
      <c r="J1959" t="s">
        <v>3347</v>
      </c>
      <c r="K1959" s="18">
        <v>72.1318760841</v>
      </c>
      <c r="L1959" t="s">
        <v>64</v>
      </c>
      <c r="M1959" t="s">
        <v>130</v>
      </c>
      <c r="N1959" t="s">
        <v>132</v>
      </c>
      <c r="O1959" s="18">
        <v>72.130276163299996</v>
      </c>
      <c r="P1959" t="s">
        <v>453</v>
      </c>
      <c r="Q1959" t="s">
        <v>134</v>
      </c>
      <c r="R1959" t="s">
        <v>454</v>
      </c>
      <c r="S1959" s="18">
        <v>72.876627123999995</v>
      </c>
      <c r="T1959" t="s">
        <v>136</v>
      </c>
      <c r="U1959" t="s">
        <v>130</v>
      </c>
      <c r="V1959" t="s">
        <v>137</v>
      </c>
      <c r="W1959" s="18">
        <v>2.2896252696000001</v>
      </c>
      <c r="X1959" t="s">
        <v>3348</v>
      </c>
      <c r="Y1959" t="s">
        <v>114</v>
      </c>
      <c r="Z1959" t="s">
        <v>3349</v>
      </c>
      <c r="AA1959" s="18">
        <v>2.2853748675999999</v>
      </c>
      <c r="AB1959" s="19" t="s">
        <v>3348</v>
      </c>
      <c r="AC1959" t="s">
        <v>1690</v>
      </c>
      <c r="AD1959" s="19" t="s">
        <v>5358</v>
      </c>
      <c r="AE1959" s="18">
        <v>0.12659433179999999</v>
      </c>
      <c r="AF1959" t="s">
        <v>10638</v>
      </c>
      <c r="AG1959" t="s">
        <v>1690</v>
      </c>
      <c r="AH1959" t="s">
        <v>10639</v>
      </c>
      <c r="AI1959" s="18">
        <v>0.27715465979999998</v>
      </c>
      <c r="AJ1959" t="s">
        <v>10640</v>
      </c>
      <c r="AK1959" t="s">
        <v>1690</v>
      </c>
      <c r="AL1959" t="s">
        <v>10641</v>
      </c>
      <c r="AM1959" t="s">
        <v>10638</v>
      </c>
      <c r="AN1959" t="s">
        <v>1690</v>
      </c>
      <c r="AO1959" t="s">
        <v>10639</v>
      </c>
      <c r="AP1959" s="18">
        <v>0.12659433179999999</v>
      </c>
      <c r="AQ1959" t="s">
        <v>123</v>
      </c>
      <c r="AR1959" t="b">
        <f>ISNUMBER(SEARCH('Consulta Por Puntos Baloto'!$E$5,B1959,1))</f>
        <v>0</v>
      </c>
      <c r="AS1959">
        <f t="shared" si="60"/>
        <v>31</v>
      </c>
      <c r="AT1959" t="str">
        <f t="shared" si="61"/>
        <v>Punto pago</v>
      </c>
    </row>
    <row r="1960" spans="1:46">
      <c r="A1960" t="s">
        <v>10642</v>
      </c>
      <c r="B1960" t="s">
        <v>10643</v>
      </c>
      <c r="C1960" s="18">
        <v>3.8638049646999999</v>
      </c>
      <c r="D1960" t="s">
        <v>4869</v>
      </c>
      <c r="E1960" t="s">
        <v>4106</v>
      </c>
      <c r="F1960" t="s">
        <v>4870</v>
      </c>
      <c r="G1960" s="18">
        <v>0.42523031420000001</v>
      </c>
      <c r="H1960" t="s">
        <v>4029</v>
      </c>
      <c r="I1960" t="s">
        <v>4029</v>
      </c>
      <c r="J1960" t="s">
        <v>4099</v>
      </c>
      <c r="K1960" s="18">
        <v>1.3889920316</v>
      </c>
      <c r="L1960" t="s">
        <v>64</v>
      </c>
      <c r="M1960" t="s">
        <v>4029</v>
      </c>
      <c r="N1960" t="s">
        <v>4030</v>
      </c>
      <c r="O1960" s="18">
        <v>56.0114346911</v>
      </c>
      <c r="P1960" t="s">
        <v>4031</v>
      </c>
      <c r="Q1960" t="s">
        <v>4025</v>
      </c>
      <c r="R1960" t="s">
        <v>4032</v>
      </c>
      <c r="S1960" s="18">
        <v>122.9970748489</v>
      </c>
      <c r="T1960" t="s">
        <v>227</v>
      </c>
      <c r="U1960" t="s">
        <v>228</v>
      </c>
      <c r="V1960" t="s">
        <v>229</v>
      </c>
      <c r="W1960" s="18">
        <v>2.7722190439999999</v>
      </c>
      <c r="X1960" t="s">
        <v>4103</v>
      </c>
      <c r="Y1960" t="s">
        <v>4029</v>
      </c>
      <c r="Z1960" t="s">
        <v>4104</v>
      </c>
      <c r="AA1960" s="18">
        <v>0.42661323239999999</v>
      </c>
      <c r="AB1960" s="19" t="s">
        <v>4105</v>
      </c>
      <c r="AC1960" t="s">
        <v>4106</v>
      </c>
      <c r="AD1960" t="s">
        <v>4107</v>
      </c>
      <c r="AE1960" s="18">
        <v>0.1728417525</v>
      </c>
      <c r="AF1960" t="s">
        <v>10644</v>
      </c>
      <c r="AG1960" t="s">
        <v>4106</v>
      </c>
      <c r="AH1960" t="s">
        <v>10645</v>
      </c>
      <c r="AI1960" s="18">
        <v>8.9982611899999995E-2</v>
      </c>
      <c r="AJ1960" t="s">
        <v>2692</v>
      </c>
      <c r="AK1960" t="s">
        <v>4106</v>
      </c>
      <c r="AL1960" t="s">
        <v>10646</v>
      </c>
      <c r="AM1960" t="s">
        <v>2692</v>
      </c>
      <c r="AN1960" t="s">
        <v>4106</v>
      </c>
      <c r="AO1960" t="s">
        <v>10646</v>
      </c>
      <c r="AP1960" s="18">
        <v>8.9982611899999995E-2</v>
      </c>
      <c r="AQ1960" t="s">
        <v>123</v>
      </c>
      <c r="AR1960" t="b">
        <f>ISNUMBER(SEARCH('Consulta Por Puntos Baloto'!$E$5,B1960,1))</f>
        <v>0</v>
      </c>
      <c r="AS1960">
        <f t="shared" si="60"/>
        <v>35</v>
      </c>
      <c r="AT1960" t="str">
        <f t="shared" si="61"/>
        <v>Punto red</v>
      </c>
    </row>
    <row r="1961" spans="1:46">
      <c r="A1961" t="s">
        <v>10647</v>
      </c>
      <c r="B1961" t="s">
        <v>10648</v>
      </c>
      <c r="C1961" s="18">
        <v>49.713943076500001</v>
      </c>
      <c r="D1961" t="s">
        <v>4973</v>
      </c>
      <c r="E1961" t="s">
        <v>301</v>
      </c>
      <c r="F1961" t="s">
        <v>4974</v>
      </c>
      <c r="G1961" s="18">
        <v>49.561999528000001</v>
      </c>
      <c r="H1961" t="s">
        <v>300</v>
      </c>
      <c r="I1961" t="s">
        <v>294</v>
      </c>
      <c r="J1961" t="s">
        <v>4489</v>
      </c>
      <c r="K1961" s="18">
        <v>51.1540369445</v>
      </c>
      <c r="L1961" t="s">
        <v>64</v>
      </c>
      <c r="M1961" t="s">
        <v>294</v>
      </c>
      <c r="N1961" t="s">
        <v>295</v>
      </c>
      <c r="O1961" s="18">
        <v>84.4621922547</v>
      </c>
      <c r="P1961" t="s">
        <v>2588</v>
      </c>
      <c r="Q1961" t="s">
        <v>134</v>
      </c>
      <c r="R1961" t="s">
        <v>2589</v>
      </c>
      <c r="S1961" s="18">
        <v>83.426196082399997</v>
      </c>
      <c r="T1961" t="s">
        <v>311</v>
      </c>
      <c r="U1961" t="s">
        <v>130</v>
      </c>
      <c r="V1961" t="s">
        <v>312</v>
      </c>
      <c r="W1961" s="18">
        <v>75.647539743199999</v>
      </c>
      <c r="X1961" t="s">
        <v>64</v>
      </c>
      <c r="Y1961" t="s">
        <v>313</v>
      </c>
      <c r="Z1961" t="s">
        <v>314</v>
      </c>
      <c r="AA1961" s="18">
        <v>49.490789385799999</v>
      </c>
      <c r="AB1961" t="s">
        <v>300</v>
      </c>
      <c r="AC1961" t="s">
        <v>301</v>
      </c>
      <c r="AD1961" t="s">
        <v>302</v>
      </c>
      <c r="AE1961" s="18">
        <v>0.13254110899999999</v>
      </c>
      <c r="AF1961" t="s">
        <v>8496</v>
      </c>
      <c r="AG1961" t="s">
        <v>8497</v>
      </c>
      <c r="AH1961" t="s">
        <v>8498</v>
      </c>
      <c r="AI1961" s="18">
        <v>2.4869822E-2</v>
      </c>
      <c r="AJ1961" t="s">
        <v>10649</v>
      </c>
      <c r="AK1961" t="s">
        <v>8497</v>
      </c>
      <c r="AL1961" t="s">
        <v>10650</v>
      </c>
      <c r="AM1961" t="s">
        <v>10649</v>
      </c>
      <c r="AN1961" t="s">
        <v>8497</v>
      </c>
      <c r="AO1961" t="s">
        <v>10650</v>
      </c>
      <c r="AP1961" s="18">
        <v>2.4869822E-2</v>
      </c>
      <c r="AQ1961" t="s">
        <v>123</v>
      </c>
      <c r="AR1961" t="b">
        <f>ISNUMBER(SEARCH('Consulta Por Puntos Baloto'!$E$5,B1961,1))</f>
        <v>0</v>
      </c>
      <c r="AS1961">
        <f t="shared" si="60"/>
        <v>35</v>
      </c>
      <c r="AT1961" t="str">
        <f t="shared" si="61"/>
        <v>Punto red</v>
      </c>
    </row>
    <row r="1962" spans="1:46">
      <c r="A1962" t="s">
        <v>10651</v>
      </c>
      <c r="B1962" t="s">
        <v>10652</v>
      </c>
      <c r="C1962" s="18">
        <v>3.8704171720999998</v>
      </c>
      <c r="D1962" t="s">
        <v>1689</v>
      </c>
      <c r="E1962" t="s">
        <v>1690</v>
      </c>
      <c r="F1962" t="s">
        <v>1691</v>
      </c>
      <c r="G1962" s="18">
        <v>1.9045659279</v>
      </c>
      <c r="H1962" t="s">
        <v>64</v>
      </c>
      <c r="I1962" t="s">
        <v>114</v>
      </c>
      <c r="J1962" t="s">
        <v>3347</v>
      </c>
      <c r="K1962" s="18">
        <v>72.727471491000003</v>
      </c>
      <c r="L1962" t="s">
        <v>64</v>
      </c>
      <c r="M1962" t="s">
        <v>130</v>
      </c>
      <c r="N1962" t="s">
        <v>132</v>
      </c>
      <c r="O1962" s="18">
        <v>72.7226094854</v>
      </c>
      <c r="P1962" t="s">
        <v>453</v>
      </c>
      <c r="Q1962" t="s">
        <v>134</v>
      </c>
      <c r="R1962" t="s">
        <v>454</v>
      </c>
      <c r="S1962" s="18">
        <v>73.468144136700005</v>
      </c>
      <c r="T1962" t="s">
        <v>136</v>
      </c>
      <c r="U1962" t="s">
        <v>130</v>
      </c>
      <c r="V1962" t="s">
        <v>137</v>
      </c>
      <c r="W1962" s="18">
        <v>2.7532315093999999</v>
      </c>
      <c r="X1962" t="s">
        <v>3348</v>
      </c>
      <c r="Y1962" t="s">
        <v>114</v>
      </c>
      <c r="Z1962" t="s">
        <v>3349</v>
      </c>
      <c r="AA1962" s="18">
        <v>2.7493537080000001</v>
      </c>
      <c r="AB1962" s="19" t="s">
        <v>3348</v>
      </c>
      <c r="AC1962" t="s">
        <v>1690</v>
      </c>
      <c r="AD1962" s="19" t="s">
        <v>5358</v>
      </c>
      <c r="AE1962" s="18">
        <v>0.59451306110000002</v>
      </c>
      <c r="AF1962" t="s">
        <v>10653</v>
      </c>
      <c r="AG1962" t="s">
        <v>1690</v>
      </c>
      <c r="AH1962" t="s">
        <v>10654</v>
      </c>
      <c r="AI1962" s="18">
        <v>0.6722631496</v>
      </c>
      <c r="AJ1962" t="s">
        <v>10655</v>
      </c>
      <c r="AK1962" t="s">
        <v>1690</v>
      </c>
      <c r="AL1962" t="s">
        <v>10656</v>
      </c>
      <c r="AM1962" t="s">
        <v>10653</v>
      </c>
      <c r="AN1962" t="s">
        <v>1690</v>
      </c>
      <c r="AO1962" t="s">
        <v>10654</v>
      </c>
      <c r="AP1962" s="18">
        <v>0.59451306110000002</v>
      </c>
      <c r="AQ1962" t="s">
        <v>123</v>
      </c>
      <c r="AR1962" t="b">
        <f>ISNUMBER(SEARCH('Consulta Por Puntos Baloto'!$E$5,B1962,1))</f>
        <v>0</v>
      </c>
      <c r="AS1962">
        <f t="shared" si="60"/>
        <v>31</v>
      </c>
      <c r="AT1962" t="str">
        <f t="shared" si="61"/>
        <v>Punto pago</v>
      </c>
    </row>
    <row r="1963" spans="1:46">
      <c r="A1963" t="s">
        <v>10657</v>
      </c>
      <c r="B1963" t="s">
        <v>10658</v>
      </c>
      <c r="C1963" s="18">
        <v>0.74502262699999999</v>
      </c>
      <c r="D1963" t="s">
        <v>1519</v>
      </c>
      <c r="E1963" t="s">
        <v>1520</v>
      </c>
      <c r="F1963" t="s">
        <v>1521</v>
      </c>
      <c r="G1963" s="18">
        <v>1.3664109257999999</v>
      </c>
      <c r="H1963" t="s">
        <v>64</v>
      </c>
      <c r="I1963" t="s">
        <v>471</v>
      </c>
      <c r="J1963" t="s">
        <v>1453</v>
      </c>
      <c r="K1963" s="18">
        <v>1.3577310816999999</v>
      </c>
      <c r="L1963" t="s">
        <v>64</v>
      </c>
      <c r="M1963" t="s">
        <v>471</v>
      </c>
      <c r="N1963" t="s">
        <v>1453</v>
      </c>
      <c r="O1963" s="18">
        <v>9.4581796399000009</v>
      </c>
      <c r="P1963" t="s">
        <v>467</v>
      </c>
      <c r="Q1963" t="s">
        <v>134</v>
      </c>
      <c r="R1963" t="s">
        <v>468</v>
      </c>
      <c r="S1963" s="18">
        <v>12.7782149656</v>
      </c>
      <c r="T1963" t="s">
        <v>469</v>
      </c>
      <c r="U1963" t="s">
        <v>130</v>
      </c>
      <c r="V1963" t="s">
        <v>470</v>
      </c>
      <c r="W1963" s="18">
        <v>6.9755283819000002</v>
      </c>
      <c r="X1963" t="s">
        <v>64</v>
      </c>
      <c r="Y1963" t="s">
        <v>471</v>
      </c>
      <c r="Z1963" t="s">
        <v>472</v>
      </c>
      <c r="AA1963" s="18">
        <v>10.417414296700001</v>
      </c>
      <c r="AB1963" s="19" t="s">
        <v>473</v>
      </c>
      <c r="AC1963" t="s">
        <v>128</v>
      </c>
      <c r="AD1963" t="s">
        <v>474</v>
      </c>
      <c r="AE1963" s="18">
        <v>1.4902294199999999E-2</v>
      </c>
      <c r="AF1963" t="s">
        <v>10659</v>
      </c>
      <c r="AG1963" t="s">
        <v>1520</v>
      </c>
      <c r="AH1963" t="s">
        <v>10660</v>
      </c>
      <c r="AI1963" s="18">
        <v>2.0921399999999999E-5</v>
      </c>
      <c r="AJ1963" t="s">
        <v>10661</v>
      </c>
      <c r="AK1963" t="s">
        <v>1520</v>
      </c>
      <c r="AL1963" t="s">
        <v>10662</v>
      </c>
      <c r="AM1963" t="s">
        <v>10661</v>
      </c>
      <c r="AN1963" t="s">
        <v>1520</v>
      </c>
      <c r="AO1963" t="s">
        <v>10662</v>
      </c>
      <c r="AP1963" s="18">
        <v>2.0921399999999999E-5</v>
      </c>
      <c r="AQ1963" t="s">
        <v>123</v>
      </c>
      <c r="AR1963" t="b">
        <f>ISNUMBER(SEARCH('Consulta Por Puntos Baloto'!$E$5,B1963,1))</f>
        <v>0</v>
      </c>
      <c r="AS1963">
        <f t="shared" si="60"/>
        <v>35</v>
      </c>
      <c r="AT1963" t="str">
        <f t="shared" si="61"/>
        <v>Punto red</v>
      </c>
    </row>
    <row r="1964" spans="1:46">
      <c r="A1964" t="s">
        <v>10663</v>
      </c>
      <c r="B1964" t="s">
        <v>10664</v>
      </c>
      <c r="C1964" s="18">
        <v>8.9978143836999998</v>
      </c>
      <c r="D1964" t="s">
        <v>4447</v>
      </c>
      <c r="E1964" t="s">
        <v>4261</v>
      </c>
      <c r="F1964" t="s">
        <v>4448</v>
      </c>
      <c r="G1964" s="18">
        <v>8.8168551214999997</v>
      </c>
      <c r="H1964" t="s">
        <v>64</v>
      </c>
      <c r="I1964" t="s">
        <v>4250</v>
      </c>
      <c r="J1964" t="s">
        <v>4251</v>
      </c>
      <c r="K1964" s="18">
        <v>8.8013051749999995</v>
      </c>
      <c r="L1964" t="s">
        <v>64</v>
      </c>
      <c r="M1964" t="s">
        <v>4250</v>
      </c>
      <c r="N1964" t="s">
        <v>4251</v>
      </c>
      <c r="O1964" s="18">
        <v>97.975877178199994</v>
      </c>
      <c r="P1964" t="s">
        <v>3977</v>
      </c>
      <c r="Q1964" t="s">
        <v>3972</v>
      </c>
      <c r="R1964" t="s">
        <v>3978</v>
      </c>
      <c r="S1964" s="18">
        <v>435.99772661669999</v>
      </c>
      <c r="T1964" t="s">
        <v>85</v>
      </c>
      <c r="U1964" t="s">
        <v>86</v>
      </c>
      <c r="V1964" t="s">
        <v>87</v>
      </c>
      <c r="W1964" s="18">
        <v>16.2890499427</v>
      </c>
      <c r="X1964" t="s">
        <v>64</v>
      </c>
      <c r="Y1964" t="s">
        <v>4250</v>
      </c>
      <c r="Z1964" t="s">
        <v>4449</v>
      </c>
      <c r="AA1964" s="18">
        <v>14.6081498732</v>
      </c>
      <c r="AB1964" s="19" t="s">
        <v>4269</v>
      </c>
      <c r="AC1964" t="s">
        <v>4261</v>
      </c>
      <c r="AD1964" t="s">
        <v>4270</v>
      </c>
      <c r="AE1964" s="18">
        <v>3.1224255999999999E-2</v>
      </c>
      <c r="AF1964" t="s">
        <v>7044</v>
      </c>
      <c r="AG1964" t="s">
        <v>4451</v>
      </c>
      <c r="AH1964" t="s">
        <v>7045</v>
      </c>
      <c r="AI1964" s="18">
        <v>1.5846910299999999E-2</v>
      </c>
      <c r="AJ1964" t="s">
        <v>10665</v>
      </c>
      <c r="AK1964" t="s">
        <v>4451</v>
      </c>
      <c r="AL1964" t="s">
        <v>10666</v>
      </c>
      <c r="AM1964" t="s">
        <v>10665</v>
      </c>
      <c r="AN1964" t="s">
        <v>4451</v>
      </c>
      <c r="AO1964" t="s">
        <v>10666</v>
      </c>
      <c r="AP1964" s="18">
        <v>1.5846910299999999E-2</v>
      </c>
      <c r="AQ1964" t="s">
        <v>123</v>
      </c>
      <c r="AR1964" t="b">
        <f>ISNUMBER(SEARCH('Consulta Por Puntos Baloto'!$E$5,B1964,1))</f>
        <v>0</v>
      </c>
      <c r="AS1964">
        <f t="shared" si="60"/>
        <v>35</v>
      </c>
      <c r="AT1964" t="str">
        <f t="shared" si="61"/>
        <v>Punto red</v>
      </c>
    </row>
    <row r="1965" spans="1:46">
      <c r="A1965" t="s">
        <v>10667</v>
      </c>
      <c r="B1965" t="s">
        <v>10668</v>
      </c>
      <c r="C1965" s="18">
        <v>0.44386242009999999</v>
      </c>
      <c r="D1965" t="s">
        <v>3382</v>
      </c>
      <c r="E1965" t="s">
        <v>3383</v>
      </c>
      <c r="F1965" t="s">
        <v>3384</v>
      </c>
      <c r="G1965" s="18">
        <v>37.289024706600003</v>
      </c>
      <c r="H1965" t="s">
        <v>64</v>
      </c>
      <c r="I1965" t="s">
        <v>2638</v>
      </c>
      <c r="J1965" t="s">
        <v>2639</v>
      </c>
      <c r="K1965" s="18">
        <v>37.289024706600003</v>
      </c>
      <c r="L1965" t="s">
        <v>64</v>
      </c>
      <c r="M1965" t="s">
        <v>2638</v>
      </c>
      <c r="N1965" t="s">
        <v>2639</v>
      </c>
      <c r="O1965" s="18">
        <v>67.235782176200004</v>
      </c>
      <c r="P1965" t="s">
        <v>2625</v>
      </c>
      <c r="Q1965" t="s">
        <v>134</v>
      </c>
      <c r="R1965" t="s">
        <v>2626</v>
      </c>
      <c r="S1965" s="18">
        <v>65.864333133800002</v>
      </c>
      <c r="T1965" t="s">
        <v>311</v>
      </c>
      <c r="U1965" t="s">
        <v>130</v>
      </c>
      <c r="V1965" t="s">
        <v>312</v>
      </c>
      <c r="W1965" s="18">
        <v>49.593840846500001</v>
      </c>
      <c r="X1965" t="s">
        <v>64</v>
      </c>
      <c r="Y1965" t="s">
        <v>313</v>
      </c>
      <c r="Z1965" t="s">
        <v>314</v>
      </c>
      <c r="AA1965" s="18">
        <v>55.264515244800002</v>
      </c>
      <c r="AB1965" t="s">
        <v>300</v>
      </c>
      <c r="AC1965" t="s">
        <v>301</v>
      </c>
      <c r="AD1965" t="s">
        <v>302</v>
      </c>
      <c r="AE1965" s="18">
        <v>0.63060516359999996</v>
      </c>
      <c r="AF1965" t="s">
        <v>3385</v>
      </c>
      <c r="AG1965" t="s">
        <v>3383</v>
      </c>
      <c r="AH1965" t="s">
        <v>3386</v>
      </c>
      <c r="AI1965" s="18">
        <v>1.67311102E-2</v>
      </c>
      <c r="AJ1965" t="s">
        <v>3387</v>
      </c>
      <c r="AK1965" t="s">
        <v>3383</v>
      </c>
      <c r="AL1965" t="s">
        <v>3388</v>
      </c>
      <c r="AM1965" t="s">
        <v>3387</v>
      </c>
      <c r="AN1965" t="s">
        <v>3383</v>
      </c>
      <c r="AO1965" t="s">
        <v>3388</v>
      </c>
      <c r="AP1965" s="18">
        <v>1.67311102E-2</v>
      </c>
      <c r="AQ1965" t="s">
        <v>123</v>
      </c>
      <c r="AR1965" t="b">
        <f>ISNUMBER(SEARCH('Consulta Por Puntos Baloto'!$E$5,B1965,1))</f>
        <v>0</v>
      </c>
      <c r="AS1965">
        <f t="shared" si="60"/>
        <v>35</v>
      </c>
      <c r="AT1965" t="str">
        <f t="shared" si="61"/>
        <v>Punto red</v>
      </c>
    </row>
    <row r="1966" spans="1:46">
      <c r="A1966" t="s">
        <v>10669</v>
      </c>
      <c r="B1966" t="s">
        <v>10670</v>
      </c>
      <c r="C1966" s="18">
        <v>0.33888234719999999</v>
      </c>
      <c r="D1966" t="s">
        <v>3382</v>
      </c>
      <c r="E1966" t="s">
        <v>3383</v>
      </c>
      <c r="F1966" t="s">
        <v>3384</v>
      </c>
      <c r="G1966" s="18">
        <v>37.184277061499998</v>
      </c>
      <c r="H1966" t="s">
        <v>64</v>
      </c>
      <c r="I1966" t="s">
        <v>2638</v>
      </c>
      <c r="J1966" t="s">
        <v>2639</v>
      </c>
      <c r="K1966" s="18">
        <v>37.184277061499998</v>
      </c>
      <c r="L1966" t="s">
        <v>64</v>
      </c>
      <c r="M1966" t="s">
        <v>2638</v>
      </c>
      <c r="N1966" t="s">
        <v>2639</v>
      </c>
      <c r="O1966" s="18">
        <v>67.133653135700001</v>
      </c>
      <c r="P1966" t="s">
        <v>2625</v>
      </c>
      <c r="Q1966" t="s">
        <v>134</v>
      </c>
      <c r="R1966" t="s">
        <v>2626</v>
      </c>
      <c r="S1966" s="18">
        <v>65.7626866385</v>
      </c>
      <c r="T1966" t="s">
        <v>311</v>
      </c>
      <c r="U1966" t="s">
        <v>130</v>
      </c>
      <c r="V1966" t="s">
        <v>312</v>
      </c>
      <c r="W1966" s="18">
        <v>49.490052390099997</v>
      </c>
      <c r="X1966" t="s">
        <v>64</v>
      </c>
      <c r="Y1966" t="s">
        <v>313</v>
      </c>
      <c r="Z1966" t="s">
        <v>314</v>
      </c>
      <c r="AA1966" s="18">
        <v>55.359449889899999</v>
      </c>
      <c r="AB1966" t="s">
        <v>300</v>
      </c>
      <c r="AC1966" t="s">
        <v>301</v>
      </c>
      <c r="AD1966" t="s">
        <v>302</v>
      </c>
      <c r="AE1966" s="18">
        <v>0.52564751320000003</v>
      </c>
      <c r="AF1966" t="s">
        <v>3385</v>
      </c>
      <c r="AG1966" t="s">
        <v>3383</v>
      </c>
      <c r="AH1966" t="s">
        <v>3386</v>
      </c>
      <c r="AI1966" s="18">
        <v>2.44749288E-2</v>
      </c>
      <c r="AJ1966" t="s">
        <v>3584</v>
      </c>
      <c r="AK1966" t="s">
        <v>3383</v>
      </c>
      <c r="AL1966" t="s">
        <v>3585</v>
      </c>
      <c r="AM1966" t="s">
        <v>3584</v>
      </c>
      <c r="AN1966" t="s">
        <v>3383</v>
      </c>
      <c r="AO1966" t="s">
        <v>3585</v>
      </c>
      <c r="AP1966" s="18">
        <v>2.44749288E-2</v>
      </c>
      <c r="AQ1966" t="e">
        <v>#N/A</v>
      </c>
      <c r="AR1966" t="b">
        <f>ISNUMBER(SEARCH('Consulta Por Puntos Baloto'!$E$5,B1966,1))</f>
        <v>0</v>
      </c>
      <c r="AS1966">
        <f t="shared" si="60"/>
        <v>35</v>
      </c>
      <c r="AT1966" t="str">
        <f t="shared" si="61"/>
        <v>Punto red</v>
      </c>
    </row>
    <row r="1967" spans="1:46">
      <c r="A1967" t="s">
        <v>10671</v>
      </c>
      <c r="B1967" t="s">
        <v>10672</v>
      </c>
      <c r="C1967" s="18">
        <v>1.9902719246</v>
      </c>
      <c r="D1967" t="s">
        <v>169</v>
      </c>
      <c r="E1967" t="s">
        <v>128</v>
      </c>
      <c r="F1967" t="s">
        <v>170</v>
      </c>
      <c r="G1967" s="18">
        <v>0.54830268609999999</v>
      </c>
      <c r="H1967" t="s">
        <v>64</v>
      </c>
      <c r="I1967" t="s">
        <v>130</v>
      </c>
      <c r="J1967" t="s">
        <v>586</v>
      </c>
      <c r="K1967" s="18">
        <v>1.7558830611</v>
      </c>
      <c r="L1967" t="s">
        <v>64</v>
      </c>
      <c r="M1967" t="s">
        <v>130</v>
      </c>
      <c r="N1967" t="s">
        <v>172</v>
      </c>
      <c r="O1967" s="18">
        <v>2.2230281106000001</v>
      </c>
      <c r="P1967" t="s">
        <v>805</v>
      </c>
      <c r="Q1967" t="s">
        <v>134</v>
      </c>
      <c r="R1967" t="s">
        <v>806</v>
      </c>
      <c r="S1967" s="18">
        <v>3.0897317189</v>
      </c>
      <c r="T1967" t="s">
        <v>64</v>
      </c>
      <c r="U1967" t="s">
        <v>130</v>
      </c>
      <c r="V1967" t="s">
        <v>171</v>
      </c>
      <c r="W1967" s="18">
        <v>2.1122968446999999</v>
      </c>
      <c r="X1967" t="s">
        <v>2720</v>
      </c>
      <c r="Y1967" t="s">
        <v>130</v>
      </c>
      <c r="Z1967" t="s">
        <v>2721</v>
      </c>
      <c r="AA1967" s="18">
        <v>2.2230281106000001</v>
      </c>
      <c r="AB1967" t="s">
        <v>2722</v>
      </c>
      <c r="AC1967" t="s">
        <v>128</v>
      </c>
      <c r="AD1967" t="s">
        <v>2723</v>
      </c>
      <c r="AE1967" s="18">
        <v>0.31379185110000002</v>
      </c>
      <c r="AF1967" t="s">
        <v>2724</v>
      </c>
      <c r="AG1967" t="s">
        <v>143</v>
      </c>
      <c r="AH1967" t="s">
        <v>2725</v>
      </c>
      <c r="AI1967" s="18">
        <v>0.14655937080000001</v>
      </c>
      <c r="AJ1967" t="s">
        <v>2729</v>
      </c>
      <c r="AK1967" t="s">
        <v>134</v>
      </c>
      <c r="AL1967" t="s">
        <v>2730</v>
      </c>
      <c r="AM1967" t="s">
        <v>2729</v>
      </c>
      <c r="AN1967" t="s">
        <v>134</v>
      </c>
      <c r="AO1967" t="s">
        <v>2730</v>
      </c>
      <c r="AP1967" s="18">
        <v>0.14655937080000001</v>
      </c>
      <c r="AQ1967" t="s">
        <v>123</v>
      </c>
      <c r="AR1967" t="b">
        <f>ISNUMBER(SEARCH('Consulta Por Puntos Baloto'!$E$5,B1967,1))</f>
        <v>0</v>
      </c>
      <c r="AS1967">
        <f t="shared" si="60"/>
        <v>35</v>
      </c>
      <c r="AT1967" t="str">
        <f t="shared" si="61"/>
        <v>Punto red</v>
      </c>
    </row>
    <row r="1968" spans="1:46">
      <c r="A1968" t="s">
        <v>10673</v>
      </c>
      <c r="B1968" t="s">
        <v>10674</v>
      </c>
      <c r="C1968" s="18">
        <v>0.89675109580000001</v>
      </c>
      <c r="D1968" t="s">
        <v>5001</v>
      </c>
      <c r="E1968" t="s">
        <v>220</v>
      </c>
      <c r="F1968" t="s">
        <v>5002</v>
      </c>
      <c r="G1968" s="18">
        <v>0.75522757709999999</v>
      </c>
      <c r="H1968" t="s">
        <v>64</v>
      </c>
      <c r="I1968" t="s">
        <v>223</v>
      </c>
      <c r="J1968" t="s">
        <v>5004</v>
      </c>
      <c r="K1968" s="18">
        <v>0.75522757709999999</v>
      </c>
      <c r="L1968" t="s">
        <v>64</v>
      </c>
      <c r="M1968" t="s">
        <v>223</v>
      </c>
      <c r="N1968" t="s">
        <v>5004</v>
      </c>
      <c r="O1968" s="18">
        <v>3.6149019187000002</v>
      </c>
      <c r="P1968" t="s">
        <v>5106</v>
      </c>
      <c r="Q1968" t="s">
        <v>220</v>
      </c>
      <c r="R1968" t="s">
        <v>5107</v>
      </c>
      <c r="S1968" s="18">
        <v>5.5066337502999998</v>
      </c>
      <c r="T1968" t="s">
        <v>227</v>
      </c>
      <c r="U1968" t="s">
        <v>228</v>
      </c>
      <c r="V1968" t="s">
        <v>229</v>
      </c>
      <c r="W1968" s="18">
        <v>3.9783731800000002</v>
      </c>
      <c r="X1968" t="s">
        <v>222</v>
      </c>
      <c r="Y1968" t="s">
        <v>223</v>
      </c>
      <c r="Z1968" t="s">
        <v>224</v>
      </c>
      <c r="AA1968" s="18">
        <v>1.0147722385</v>
      </c>
      <c r="AB1968" t="s">
        <v>5005</v>
      </c>
      <c r="AC1968" t="s">
        <v>220</v>
      </c>
      <c r="AD1968" t="s">
        <v>5006</v>
      </c>
      <c r="AE1968" s="18">
        <v>0.1171792759</v>
      </c>
      <c r="AF1968" t="s">
        <v>9335</v>
      </c>
      <c r="AG1968" t="s">
        <v>220</v>
      </c>
      <c r="AH1968" t="s">
        <v>9336</v>
      </c>
      <c r="AI1968" s="18">
        <v>0.75522757709999999</v>
      </c>
      <c r="AJ1968" t="s">
        <v>349</v>
      </c>
      <c r="AK1968" t="s">
        <v>220</v>
      </c>
      <c r="AL1968" t="s">
        <v>5009</v>
      </c>
      <c r="AM1968" t="s">
        <v>9335</v>
      </c>
      <c r="AN1968" t="s">
        <v>220</v>
      </c>
      <c r="AO1968" t="s">
        <v>9336</v>
      </c>
      <c r="AP1968" s="18">
        <v>0.1171792759</v>
      </c>
      <c r="AQ1968" t="s">
        <v>123</v>
      </c>
      <c r="AR1968" t="b">
        <f>ISNUMBER(SEARCH('Consulta Por Puntos Baloto'!$E$5,B1968,1))</f>
        <v>0</v>
      </c>
      <c r="AS1968">
        <f t="shared" si="60"/>
        <v>31</v>
      </c>
      <c r="AT1968" t="str">
        <f t="shared" si="61"/>
        <v>Punto pago</v>
      </c>
    </row>
    <row r="1969" spans="1:46">
      <c r="A1969" t="s">
        <v>10675</v>
      </c>
      <c r="B1969" t="s">
        <v>10676</v>
      </c>
      <c r="C1969" s="18">
        <v>18.020032260000001</v>
      </c>
      <c r="D1969" t="s">
        <v>5373</v>
      </c>
      <c r="E1969" t="s">
        <v>4900</v>
      </c>
      <c r="F1969" t="s">
        <v>5374</v>
      </c>
      <c r="G1969" s="18">
        <v>17.904950763399999</v>
      </c>
      <c r="H1969" t="s">
        <v>4899</v>
      </c>
      <c r="I1969" t="s">
        <v>4432</v>
      </c>
      <c r="J1969" t="s">
        <v>4992</v>
      </c>
      <c r="K1969" s="18">
        <v>34.010805169500003</v>
      </c>
      <c r="L1969" t="s">
        <v>64</v>
      </c>
      <c r="M1969" t="s">
        <v>4434</v>
      </c>
      <c r="N1969" t="s">
        <v>4435</v>
      </c>
      <c r="O1969" s="18">
        <v>35.693970401599998</v>
      </c>
      <c r="P1969" t="s">
        <v>4100</v>
      </c>
      <c r="Q1969" t="s">
        <v>4101</v>
      </c>
      <c r="R1969" t="s">
        <v>4102</v>
      </c>
      <c r="S1969" s="18">
        <v>37.935914972100001</v>
      </c>
      <c r="T1969" t="s">
        <v>227</v>
      </c>
      <c r="U1969" t="s">
        <v>228</v>
      </c>
      <c r="V1969" t="s">
        <v>229</v>
      </c>
      <c r="W1969" s="18">
        <v>38.5259281083</v>
      </c>
      <c r="X1969" t="s">
        <v>64</v>
      </c>
      <c r="Y1969" t="s">
        <v>5603</v>
      </c>
      <c r="Z1969" t="s">
        <v>5604</v>
      </c>
      <c r="AA1969" s="18">
        <v>35.827335755900002</v>
      </c>
      <c r="AB1969" t="s">
        <v>4436</v>
      </c>
      <c r="AC1969" t="s">
        <v>4437</v>
      </c>
      <c r="AD1969" t="s">
        <v>4438</v>
      </c>
      <c r="AE1969" s="18">
        <v>1.1681311200000001E-2</v>
      </c>
      <c r="AF1969" t="s">
        <v>10677</v>
      </c>
      <c r="AG1969" t="s">
        <v>10678</v>
      </c>
      <c r="AH1969" t="s">
        <v>10679</v>
      </c>
      <c r="AI1969" s="18">
        <v>4.6995126599999999E-2</v>
      </c>
      <c r="AJ1969" t="s">
        <v>10680</v>
      </c>
      <c r="AK1969" t="s">
        <v>10678</v>
      </c>
      <c r="AL1969" t="s">
        <v>10681</v>
      </c>
      <c r="AM1969" t="s">
        <v>10677</v>
      </c>
      <c r="AN1969" t="s">
        <v>10678</v>
      </c>
      <c r="AO1969" t="s">
        <v>10679</v>
      </c>
      <c r="AP1969" s="18">
        <v>1.1681311200000001E-2</v>
      </c>
      <c r="AQ1969" t="s">
        <v>123</v>
      </c>
      <c r="AR1969" t="b">
        <f>ISNUMBER(SEARCH('Consulta Por Puntos Baloto'!$E$5,B1969,1))</f>
        <v>0</v>
      </c>
      <c r="AS1969">
        <f t="shared" si="60"/>
        <v>31</v>
      </c>
      <c r="AT1969" t="str">
        <f t="shared" si="61"/>
        <v>Punto pago</v>
      </c>
    </row>
    <row r="1970" spans="1:46">
      <c r="A1970" t="s">
        <v>10682</v>
      </c>
      <c r="B1970" t="s">
        <v>10683</v>
      </c>
      <c r="C1970" s="18">
        <v>5.1119925488</v>
      </c>
      <c r="D1970" t="s">
        <v>526</v>
      </c>
      <c r="E1970" t="s">
        <v>128</v>
      </c>
      <c r="F1970" t="s">
        <v>527</v>
      </c>
      <c r="G1970" s="18">
        <v>1.0168742794000001</v>
      </c>
      <c r="H1970" t="s">
        <v>64</v>
      </c>
      <c r="I1970" t="s">
        <v>130</v>
      </c>
      <c r="J1970" t="s">
        <v>528</v>
      </c>
      <c r="K1970" s="18">
        <v>3.3193768838</v>
      </c>
      <c r="L1970" t="s">
        <v>64</v>
      </c>
      <c r="M1970" t="s">
        <v>130</v>
      </c>
      <c r="N1970" t="s">
        <v>529</v>
      </c>
      <c r="O1970" s="18">
        <v>1.410811555</v>
      </c>
      <c r="P1970" t="s">
        <v>530</v>
      </c>
      <c r="Q1970" t="s">
        <v>134</v>
      </c>
      <c r="R1970" t="s">
        <v>531</v>
      </c>
      <c r="S1970" s="18">
        <v>2.8665959489000001</v>
      </c>
      <c r="T1970" t="s">
        <v>515</v>
      </c>
      <c r="U1970" t="s">
        <v>130</v>
      </c>
      <c r="V1970" t="s">
        <v>516</v>
      </c>
      <c r="W1970" s="18">
        <v>2.9638541456</v>
      </c>
      <c r="X1970" t="s">
        <v>64</v>
      </c>
      <c r="Y1970" t="s">
        <v>130</v>
      </c>
      <c r="Z1970" t="s">
        <v>532</v>
      </c>
      <c r="AA1970" s="18">
        <v>1.5688646386</v>
      </c>
      <c r="AB1970" t="s">
        <v>533</v>
      </c>
      <c r="AC1970" t="s">
        <v>128</v>
      </c>
      <c r="AD1970" t="s">
        <v>534</v>
      </c>
      <c r="AE1970" s="18">
        <v>7.1114175299999999E-2</v>
      </c>
      <c r="AF1970" t="s">
        <v>2421</v>
      </c>
      <c r="AG1970" t="s">
        <v>143</v>
      </c>
      <c r="AH1970" t="s">
        <v>2422</v>
      </c>
      <c r="AI1970" s="18">
        <v>0.2097645813</v>
      </c>
      <c r="AJ1970" t="s">
        <v>2334</v>
      </c>
      <c r="AK1970" t="s">
        <v>134</v>
      </c>
      <c r="AL1970" t="s">
        <v>2335</v>
      </c>
      <c r="AM1970" t="s">
        <v>2421</v>
      </c>
      <c r="AN1970" t="s">
        <v>143</v>
      </c>
      <c r="AO1970" t="s">
        <v>2422</v>
      </c>
      <c r="AP1970" s="18">
        <v>7.1114175299999999E-2</v>
      </c>
      <c r="AQ1970" t="s">
        <v>123</v>
      </c>
      <c r="AR1970" t="b">
        <f>ISNUMBER(SEARCH('Consulta Por Puntos Baloto'!$E$5,B1970,1))</f>
        <v>0</v>
      </c>
      <c r="AS1970">
        <f t="shared" si="60"/>
        <v>31</v>
      </c>
      <c r="AT1970" t="str">
        <f t="shared" si="61"/>
        <v>Punto pago</v>
      </c>
    </row>
    <row r="1971" spans="1:46">
      <c r="A1971" t="s">
        <v>10684</v>
      </c>
      <c r="B1971" t="s">
        <v>10685</v>
      </c>
      <c r="C1971" s="18">
        <v>1.1167011201000001</v>
      </c>
      <c r="D1971" t="s">
        <v>4512</v>
      </c>
      <c r="E1971" t="s">
        <v>297</v>
      </c>
      <c r="F1971" t="s">
        <v>4513</v>
      </c>
      <c r="G1971" s="18">
        <v>16.427426030300001</v>
      </c>
      <c r="H1971" t="s">
        <v>64</v>
      </c>
      <c r="I1971" t="s">
        <v>4514</v>
      </c>
      <c r="J1971" t="s">
        <v>4515</v>
      </c>
      <c r="K1971" s="18">
        <v>16.427426030300001</v>
      </c>
      <c r="L1971" t="s">
        <v>64</v>
      </c>
      <c r="M1971" t="s">
        <v>4514</v>
      </c>
      <c r="N1971" t="s">
        <v>4515</v>
      </c>
      <c r="O1971" s="18">
        <v>0.74247002250000005</v>
      </c>
      <c r="P1971" t="s">
        <v>296</v>
      </c>
      <c r="Q1971" t="s">
        <v>297</v>
      </c>
      <c r="R1971" t="s">
        <v>298</v>
      </c>
      <c r="S1971" s="18">
        <v>143.41527032260001</v>
      </c>
      <c r="T1971" t="s">
        <v>85</v>
      </c>
      <c r="U1971" t="s">
        <v>86</v>
      </c>
      <c r="V1971" t="s">
        <v>87</v>
      </c>
      <c r="W1971" s="18">
        <v>88.363271172400005</v>
      </c>
      <c r="X1971" t="s">
        <v>64</v>
      </c>
      <c r="Y1971" t="s">
        <v>4519</v>
      </c>
      <c r="Z1971" t="s">
        <v>4520</v>
      </c>
      <c r="AA1971" s="18">
        <v>50.256705579200002</v>
      </c>
      <c r="AB1971" t="s">
        <v>300</v>
      </c>
      <c r="AC1971" t="s">
        <v>301</v>
      </c>
      <c r="AD1971" t="s">
        <v>302</v>
      </c>
      <c r="AE1971" s="18">
        <v>0.81807298630000003</v>
      </c>
      <c r="AF1971" t="s">
        <v>7531</v>
      </c>
      <c r="AG1971" t="s">
        <v>297</v>
      </c>
      <c r="AH1971" t="s">
        <v>7532</v>
      </c>
      <c r="AI1971" s="18">
        <v>0.41887338359999998</v>
      </c>
      <c r="AJ1971" t="s">
        <v>9704</v>
      </c>
      <c r="AK1971" t="s">
        <v>297</v>
      </c>
      <c r="AL1971" t="s">
        <v>9705</v>
      </c>
      <c r="AM1971" t="s">
        <v>9704</v>
      </c>
      <c r="AN1971" t="s">
        <v>297</v>
      </c>
      <c r="AO1971" t="s">
        <v>9705</v>
      </c>
      <c r="AP1971" s="18">
        <v>0.41887338359999998</v>
      </c>
      <c r="AQ1971" t="s">
        <v>123</v>
      </c>
      <c r="AR1971" t="b">
        <f>ISNUMBER(SEARCH('Consulta Por Puntos Baloto'!$E$5,B1971,1))</f>
        <v>0</v>
      </c>
      <c r="AS1971">
        <f t="shared" si="60"/>
        <v>35</v>
      </c>
      <c r="AT1971" t="str">
        <f t="shared" si="61"/>
        <v>Punto red</v>
      </c>
    </row>
    <row r="1972" spans="1:46">
      <c r="A1972" t="s">
        <v>10686</v>
      </c>
      <c r="B1972" t="s">
        <v>10687</v>
      </c>
      <c r="C1972" s="18">
        <v>0.1310659652</v>
      </c>
      <c r="D1972" t="s">
        <v>7281</v>
      </c>
      <c r="E1972" t="s">
        <v>7282</v>
      </c>
      <c r="F1972" t="s">
        <v>7283</v>
      </c>
      <c r="G1972" s="18">
        <v>26.761920095800001</v>
      </c>
      <c r="H1972" t="s">
        <v>64</v>
      </c>
      <c r="I1972" t="s">
        <v>4146</v>
      </c>
      <c r="J1972" t="s">
        <v>8906</v>
      </c>
      <c r="K1972" s="18">
        <v>62.132769604000003</v>
      </c>
      <c r="L1972" t="s">
        <v>64</v>
      </c>
      <c r="M1972" t="s">
        <v>4029</v>
      </c>
      <c r="N1972" t="s">
        <v>4030</v>
      </c>
      <c r="O1972" s="18">
        <v>26.509669983799999</v>
      </c>
      <c r="P1972" t="s">
        <v>4031</v>
      </c>
      <c r="Q1972" t="s">
        <v>4025</v>
      </c>
      <c r="R1972" t="s">
        <v>4032</v>
      </c>
      <c r="S1972" s="18">
        <v>154.32067087679999</v>
      </c>
      <c r="T1972" t="s">
        <v>69</v>
      </c>
      <c r="U1972" t="s">
        <v>65</v>
      </c>
      <c r="V1972" t="s">
        <v>70</v>
      </c>
      <c r="W1972" s="18">
        <v>26.953700685400001</v>
      </c>
      <c r="X1972" t="s">
        <v>64</v>
      </c>
      <c r="Y1972" t="s">
        <v>4027</v>
      </c>
      <c r="Z1972" t="s">
        <v>4033</v>
      </c>
      <c r="AA1972" s="18">
        <v>9.3199018565999996</v>
      </c>
      <c r="AB1972" t="s">
        <v>4899</v>
      </c>
      <c r="AC1972" t="s">
        <v>4900</v>
      </c>
      <c r="AD1972" t="s">
        <v>4901</v>
      </c>
      <c r="AE1972" s="18">
        <v>1.9920307000000002E-2</v>
      </c>
      <c r="AF1972" t="s">
        <v>10234</v>
      </c>
      <c r="AG1972" t="s">
        <v>7282</v>
      </c>
      <c r="AH1972" t="s">
        <v>10235</v>
      </c>
      <c r="AI1972" s="18">
        <v>0.1117473162</v>
      </c>
      <c r="AJ1972" t="s">
        <v>7287</v>
      </c>
      <c r="AK1972" t="s">
        <v>7282</v>
      </c>
      <c r="AL1972" t="s">
        <v>7288</v>
      </c>
      <c r="AM1972" t="s">
        <v>10234</v>
      </c>
      <c r="AN1972" t="s">
        <v>7282</v>
      </c>
      <c r="AO1972" t="s">
        <v>10235</v>
      </c>
      <c r="AP1972" s="18">
        <v>1.9920307000000002E-2</v>
      </c>
      <c r="AQ1972" t="s">
        <v>123</v>
      </c>
      <c r="AR1972" t="b">
        <f>ISNUMBER(SEARCH('Consulta Por Puntos Baloto'!$E$5,B1972,1))</f>
        <v>0</v>
      </c>
      <c r="AS1972">
        <f t="shared" si="60"/>
        <v>31</v>
      </c>
      <c r="AT1972" t="str">
        <f t="shared" si="61"/>
        <v>Punto pago</v>
      </c>
    </row>
    <row r="1973" spans="1:46">
      <c r="A1973" t="s">
        <v>10688</v>
      </c>
      <c r="B1973" t="s">
        <v>10689</v>
      </c>
      <c r="C1973" s="18">
        <v>0.1149474538</v>
      </c>
      <c r="D1973" t="s">
        <v>410</v>
      </c>
      <c r="E1973" t="s">
        <v>411</v>
      </c>
      <c r="F1973" t="s">
        <v>412</v>
      </c>
      <c r="G1973" s="18">
        <v>48.5553233519</v>
      </c>
      <c r="H1973" t="s">
        <v>64</v>
      </c>
      <c r="I1973" t="s">
        <v>86</v>
      </c>
      <c r="J1973" t="s">
        <v>413</v>
      </c>
      <c r="K1973" s="18">
        <v>48.5553233519</v>
      </c>
      <c r="L1973" t="s">
        <v>64</v>
      </c>
      <c r="M1973" t="s">
        <v>86</v>
      </c>
      <c r="N1973" t="s">
        <v>413</v>
      </c>
      <c r="O1973" s="18">
        <v>0.12514486729999999</v>
      </c>
      <c r="P1973" t="s">
        <v>414</v>
      </c>
      <c r="Q1973" t="s">
        <v>411</v>
      </c>
      <c r="R1973" t="s">
        <v>415</v>
      </c>
      <c r="S1973" s="18">
        <v>63.0566010418</v>
      </c>
      <c r="T1973" t="s">
        <v>85</v>
      </c>
      <c r="U1973" t="s">
        <v>86</v>
      </c>
      <c r="V1973" t="s">
        <v>87</v>
      </c>
      <c r="W1973" s="18">
        <v>60.199989207900003</v>
      </c>
      <c r="X1973" t="s">
        <v>64</v>
      </c>
      <c r="Y1973" t="s">
        <v>86</v>
      </c>
      <c r="Z1973" t="s">
        <v>299</v>
      </c>
      <c r="AA1973" s="18">
        <v>60.2081485621</v>
      </c>
      <c r="AB1973" s="19" t="s">
        <v>361</v>
      </c>
      <c r="AC1973" t="s">
        <v>83</v>
      </c>
      <c r="AD1973" s="19" t="s">
        <v>362</v>
      </c>
      <c r="AE1973" s="18">
        <v>1.27234475E-2</v>
      </c>
      <c r="AF1973" t="s">
        <v>5462</v>
      </c>
      <c r="AG1973" t="s">
        <v>411</v>
      </c>
      <c r="AH1973" t="s">
        <v>5463</v>
      </c>
      <c r="AI1973" s="18">
        <v>8.0195369000000006E-3</v>
      </c>
      <c r="AJ1973" t="s">
        <v>10690</v>
      </c>
      <c r="AK1973" t="s">
        <v>411</v>
      </c>
      <c r="AL1973" t="s">
        <v>10691</v>
      </c>
      <c r="AM1973" t="s">
        <v>10690</v>
      </c>
      <c r="AN1973" t="s">
        <v>411</v>
      </c>
      <c r="AO1973" t="s">
        <v>10691</v>
      </c>
      <c r="AP1973" s="18">
        <v>8.0195369000000006E-3</v>
      </c>
      <c r="AQ1973" t="s">
        <v>123</v>
      </c>
      <c r="AR1973" t="b">
        <f>ISNUMBER(SEARCH('Consulta Por Puntos Baloto'!$E$5,B1973,1))</f>
        <v>0</v>
      </c>
      <c r="AS1973">
        <f t="shared" si="60"/>
        <v>35</v>
      </c>
      <c r="AT1973" t="str">
        <f t="shared" si="61"/>
        <v>Punto red</v>
      </c>
    </row>
    <row r="1974" spans="1:46">
      <c r="A1974" t="s">
        <v>10692</v>
      </c>
      <c r="B1974" t="s">
        <v>10693</v>
      </c>
      <c r="C1974" s="18">
        <v>1.7811068159000001</v>
      </c>
      <c r="D1974" t="s">
        <v>526</v>
      </c>
      <c r="E1974" t="s">
        <v>128</v>
      </c>
      <c r="F1974" t="s">
        <v>527</v>
      </c>
      <c r="G1974" s="18">
        <v>1.0913295738</v>
      </c>
      <c r="H1974" t="s">
        <v>64</v>
      </c>
      <c r="I1974" t="s">
        <v>130</v>
      </c>
      <c r="J1974" t="s">
        <v>529</v>
      </c>
      <c r="K1974" s="18">
        <v>1.0913295738</v>
      </c>
      <c r="L1974" t="s">
        <v>64</v>
      </c>
      <c r="M1974" t="s">
        <v>130</v>
      </c>
      <c r="N1974" t="s">
        <v>529</v>
      </c>
      <c r="O1974" s="18">
        <v>1.2533541705</v>
      </c>
      <c r="P1974" t="s">
        <v>1300</v>
      </c>
      <c r="Q1974" t="s">
        <v>134</v>
      </c>
      <c r="R1974" t="s">
        <v>1301</v>
      </c>
      <c r="S1974" s="18">
        <v>3.8360262181999998</v>
      </c>
      <c r="T1974" t="s">
        <v>496</v>
      </c>
      <c r="U1974" t="s">
        <v>130</v>
      </c>
      <c r="V1974" t="s">
        <v>497</v>
      </c>
      <c r="W1974" s="18">
        <v>1.4261005949000001</v>
      </c>
      <c r="X1974" t="s">
        <v>64</v>
      </c>
      <c r="Y1974" t="s">
        <v>130</v>
      </c>
      <c r="Z1974" t="s">
        <v>532</v>
      </c>
      <c r="AA1974" s="18">
        <v>1.5523249297999999</v>
      </c>
      <c r="AB1974" t="s">
        <v>1333</v>
      </c>
      <c r="AC1974" t="s">
        <v>128</v>
      </c>
      <c r="AD1974" t="s">
        <v>1334</v>
      </c>
      <c r="AE1974" s="18">
        <v>0.24067282940000001</v>
      </c>
      <c r="AF1974" t="s">
        <v>445</v>
      </c>
      <c r="AG1974" t="s">
        <v>143</v>
      </c>
      <c r="AH1974" t="s">
        <v>10694</v>
      </c>
      <c r="AI1974" s="18">
        <v>0.44232488489999999</v>
      </c>
      <c r="AJ1974" t="s">
        <v>9158</v>
      </c>
      <c r="AK1974" t="s">
        <v>134</v>
      </c>
      <c r="AL1974" t="s">
        <v>9159</v>
      </c>
      <c r="AM1974" t="s">
        <v>445</v>
      </c>
      <c r="AN1974" t="s">
        <v>143</v>
      </c>
      <c r="AO1974" t="s">
        <v>10694</v>
      </c>
      <c r="AP1974" s="18">
        <v>0.24067282940000001</v>
      </c>
      <c r="AQ1974" t="s">
        <v>123</v>
      </c>
      <c r="AR1974" t="b">
        <f>ISNUMBER(SEARCH('Consulta Por Puntos Baloto'!$E$5,B1974,1))</f>
        <v>0</v>
      </c>
      <c r="AS1974">
        <f t="shared" si="60"/>
        <v>31</v>
      </c>
      <c r="AT1974" t="str">
        <f t="shared" si="61"/>
        <v>Punto pago</v>
      </c>
    </row>
    <row r="1975" spans="1:46">
      <c r="A1975" t="s">
        <v>10695</v>
      </c>
      <c r="B1975" t="s">
        <v>10696</v>
      </c>
      <c r="C1975" s="18">
        <v>1.5478691177999999</v>
      </c>
      <c r="D1975" t="s">
        <v>4495</v>
      </c>
      <c r="E1975" t="s">
        <v>4496</v>
      </c>
      <c r="F1975" t="s">
        <v>4497</v>
      </c>
      <c r="G1975" s="18">
        <v>1.3432381219</v>
      </c>
      <c r="H1975" t="s">
        <v>383</v>
      </c>
      <c r="I1975" t="s">
        <v>384</v>
      </c>
      <c r="J1975" t="s">
        <v>385</v>
      </c>
      <c r="K1975" s="18">
        <v>3.1829740418000001</v>
      </c>
      <c r="L1975" t="s">
        <v>64</v>
      </c>
      <c r="M1975" t="s">
        <v>384</v>
      </c>
      <c r="N1975" t="s">
        <v>386</v>
      </c>
      <c r="O1975" s="18">
        <v>91.015708003399993</v>
      </c>
      <c r="P1975" t="s">
        <v>4733</v>
      </c>
      <c r="Q1975" t="s">
        <v>4734</v>
      </c>
      <c r="R1975" t="s">
        <v>4735</v>
      </c>
      <c r="S1975" s="18">
        <v>103.15997083649999</v>
      </c>
      <c r="T1975" t="s">
        <v>253</v>
      </c>
      <c r="U1975" t="s">
        <v>65</v>
      </c>
      <c r="V1975" t="s">
        <v>254</v>
      </c>
      <c r="W1975" s="18">
        <v>102.9750830574</v>
      </c>
      <c r="X1975" t="s">
        <v>276</v>
      </c>
      <c r="Y1975" t="s">
        <v>65</v>
      </c>
      <c r="Z1975" t="s">
        <v>277</v>
      </c>
      <c r="AA1975" s="18">
        <v>1.3400360804</v>
      </c>
      <c r="AB1975" t="s">
        <v>383</v>
      </c>
      <c r="AC1975" t="s">
        <v>391</v>
      </c>
      <c r="AD1975" t="s">
        <v>392</v>
      </c>
      <c r="AE1975" s="18">
        <v>0.26052262799999998</v>
      </c>
      <c r="AF1975" t="s">
        <v>10697</v>
      </c>
      <c r="AG1975" t="s">
        <v>4496</v>
      </c>
      <c r="AH1975" t="s">
        <v>10698</v>
      </c>
      <c r="AI1975" s="18">
        <v>0.15294114689999999</v>
      </c>
      <c r="AJ1975" t="s">
        <v>10699</v>
      </c>
      <c r="AK1975" t="s">
        <v>391</v>
      </c>
      <c r="AL1975" t="s">
        <v>10700</v>
      </c>
      <c r="AM1975" t="s">
        <v>10699</v>
      </c>
      <c r="AN1975" t="s">
        <v>391</v>
      </c>
      <c r="AO1975" t="s">
        <v>10700</v>
      </c>
      <c r="AP1975" s="18">
        <v>0.15294114689999999</v>
      </c>
      <c r="AQ1975" t="s">
        <v>123</v>
      </c>
      <c r="AR1975" t="b">
        <f>ISNUMBER(SEARCH('Consulta Por Puntos Baloto'!$E$5,B1975,1))</f>
        <v>0</v>
      </c>
      <c r="AS1975">
        <f t="shared" si="60"/>
        <v>35</v>
      </c>
      <c r="AT1975" t="str">
        <f t="shared" si="61"/>
        <v>Punto red</v>
      </c>
    </row>
    <row r="1976" spans="1:46">
      <c r="A1976" t="s">
        <v>10701</v>
      </c>
      <c r="B1976" t="s">
        <v>10702</v>
      </c>
      <c r="C1976" s="18">
        <v>1.1139200827</v>
      </c>
      <c r="D1976" t="s">
        <v>102</v>
      </c>
      <c r="E1976" t="s">
        <v>103</v>
      </c>
      <c r="F1976" t="s">
        <v>104</v>
      </c>
      <c r="G1976" s="18">
        <v>2.4923553831</v>
      </c>
      <c r="H1976" t="s">
        <v>251</v>
      </c>
      <c r="I1976" t="s">
        <v>107</v>
      </c>
      <c r="J1976" t="s">
        <v>252</v>
      </c>
      <c r="K1976" s="18">
        <v>3.4078809143000002</v>
      </c>
      <c r="L1976" t="s">
        <v>64</v>
      </c>
      <c r="M1976" t="s">
        <v>107</v>
      </c>
      <c r="N1976" t="s">
        <v>108</v>
      </c>
      <c r="O1976" s="18">
        <v>3.0737603422999999</v>
      </c>
      <c r="P1976" t="s">
        <v>109</v>
      </c>
      <c r="Q1976" t="s">
        <v>103</v>
      </c>
      <c r="R1976" t="s">
        <v>110</v>
      </c>
      <c r="S1976" s="18">
        <v>149.34741163469999</v>
      </c>
      <c r="T1976" t="s">
        <v>253</v>
      </c>
      <c r="U1976" t="s">
        <v>65</v>
      </c>
      <c r="V1976" t="s">
        <v>254</v>
      </c>
      <c r="W1976" s="18">
        <v>147.9186292302</v>
      </c>
      <c r="X1976" t="s">
        <v>276</v>
      </c>
      <c r="Y1976" t="s">
        <v>65</v>
      </c>
      <c r="Z1976" t="s">
        <v>277</v>
      </c>
      <c r="AA1976" s="18">
        <v>3.1211539278</v>
      </c>
      <c r="AB1976" t="s">
        <v>115</v>
      </c>
      <c r="AC1976" t="s">
        <v>103</v>
      </c>
      <c r="AD1976" t="s">
        <v>116</v>
      </c>
      <c r="AE1976" s="18">
        <v>1.4253990937000001</v>
      </c>
      <c r="AF1976" t="s">
        <v>10703</v>
      </c>
      <c r="AG1976" t="s">
        <v>103</v>
      </c>
      <c r="AH1976" t="s">
        <v>10704</v>
      </c>
      <c r="AI1976" s="18">
        <v>9.3216371800000003E-2</v>
      </c>
      <c r="AJ1976" t="s">
        <v>10705</v>
      </c>
      <c r="AK1976" t="s">
        <v>103</v>
      </c>
      <c r="AL1976" t="s">
        <v>10706</v>
      </c>
      <c r="AM1976" t="s">
        <v>10705</v>
      </c>
      <c r="AN1976" t="s">
        <v>103</v>
      </c>
      <c r="AO1976" t="s">
        <v>10706</v>
      </c>
      <c r="AP1976" s="18">
        <v>9.3216371800000003E-2</v>
      </c>
      <c r="AQ1976" t="s">
        <v>123</v>
      </c>
      <c r="AR1976" t="b">
        <f>ISNUMBER(SEARCH('Consulta Por Puntos Baloto'!$E$5,B1976,1))</f>
        <v>0</v>
      </c>
      <c r="AS1976">
        <f t="shared" si="60"/>
        <v>35</v>
      </c>
      <c r="AT1976" t="str">
        <f t="shared" si="61"/>
        <v>Punto red</v>
      </c>
    </row>
    <row r="1977" spans="1:46">
      <c r="A1977" t="s">
        <v>10707</v>
      </c>
      <c r="B1977" t="s">
        <v>10708</v>
      </c>
      <c r="C1977" s="18">
        <v>4.6396015399999997E-2</v>
      </c>
      <c r="D1977" t="s">
        <v>7201</v>
      </c>
      <c r="E1977" t="s">
        <v>7202</v>
      </c>
      <c r="F1977" t="s">
        <v>7203</v>
      </c>
      <c r="G1977" s="18">
        <v>148.70720571800001</v>
      </c>
      <c r="H1977" t="s">
        <v>64</v>
      </c>
      <c r="I1977" t="s">
        <v>3993</v>
      </c>
      <c r="J1977" t="s">
        <v>3995</v>
      </c>
      <c r="K1977" s="18">
        <v>148.70720571800001</v>
      </c>
      <c r="L1977" t="s">
        <v>64</v>
      </c>
      <c r="M1977" t="s">
        <v>3993</v>
      </c>
      <c r="N1977" t="s">
        <v>3995</v>
      </c>
      <c r="O1977" s="18">
        <v>74.882765980800002</v>
      </c>
      <c r="P1977" t="s">
        <v>5694</v>
      </c>
      <c r="Q1977" t="s">
        <v>5695</v>
      </c>
      <c r="R1977" t="s">
        <v>5696</v>
      </c>
      <c r="S1977" s="18">
        <v>480.12152439509998</v>
      </c>
      <c r="T1977" t="s">
        <v>85</v>
      </c>
      <c r="U1977" t="s">
        <v>86</v>
      </c>
      <c r="V1977" t="s">
        <v>87</v>
      </c>
      <c r="W1977" s="18">
        <v>214.42835080859999</v>
      </c>
      <c r="X1977" t="s">
        <v>64</v>
      </c>
      <c r="Y1977" t="s">
        <v>3998</v>
      </c>
      <c r="Z1977" t="s">
        <v>3999</v>
      </c>
      <c r="AA1977" s="18">
        <v>148.79790903419999</v>
      </c>
      <c r="AB1977" t="s">
        <v>4000</v>
      </c>
      <c r="AC1977" t="s">
        <v>3991</v>
      </c>
      <c r="AD1977" t="s">
        <v>4001</v>
      </c>
      <c r="AE1977" s="18">
        <v>2.9810200000000001E-5</v>
      </c>
      <c r="AF1977" t="s">
        <v>10709</v>
      </c>
      <c r="AG1977" t="s">
        <v>7202</v>
      </c>
      <c r="AH1977" t="s">
        <v>10710</v>
      </c>
      <c r="AI1977" s="18">
        <v>4.9150961999999999E-3</v>
      </c>
      <c r="AJ1977" t="s">
        <v>10138</v>
      </c>
      <c r="AK1977" t="s">
        <v>7202</v>
      </c>
      <c r="AL1977" t="s">
        <v>10139</v>
      </c>
      <c r="AM1977" t="s">
        <v>10709</v>
      </c>
      <c r="AN1977" t="s">
        <v>7202</v>
      </c>
      <c r="AO1977" t="s">
        <v>10710</v>
      </c>
      <c r="AP1977" s="18">
        <v>2.9810200000000001E-5</v>
      </c>
      <c r="AQ1977" t="s">
        <v>123</v>
      </c>
      <c r="AR1977" t="b">
        <f>ISNUMBER(SEARCH('Consulta Por Puntos Baloto'!$E$5,B1977,1))</f>
        <v>0</v>
      </c>
      <c r="AS1977">
        <f t="shared" si="60"/>
        <v>31</v>
      </c>
      <c r="AT1977" t="str">
        <f t="shared" si="61"/>
        <v>Punto pago</v>
      </c>
    </row>
    <row r="1978" spans="1:46">
      <c r="A1978" t="s">
        <v>10711</v>
      </c>
      <c r="B1978" t="s">
        <v>10712</v>
      </c>
      <c r="C1978" s="18">
        <v>16.887408252299998</v>
      </c>
      <c r="D1978" t="s">
        <v>4512</v>
      </c>
      <c r="E1978" t="s">
        <v>297</v>
      </c>
      <c r="F1978" t="s">
        <v>4513</v>
      </c>
      <c r="G1978" s="18">
        <v>1.3017786988</v>
      </c>
      <c r="H1978" t="s">
        <v>64</v>
      </c>
      <c r="I1978" t="s">
        <v>4514</v>
      </c>
      <c r="J1978" t="s">
        <v>4515</v>
      </c>
      <c r="K1978" s="18">
        <v>1.3017786988</v>
      </c>
      <c r="L1978" t="s">
        <v>64</v>
      </c>
      <c r="M1978" t="s">
        <v>4514</v>
      </c>
      <c r="N1978" t="s">
        <v>4515</v>
      </c>
      <c r="O1978" s="18">
        <v>0.41950180599999998</v>
      </c>
      <c r="P1978" t="s">
        <v>4516</v>
      </c>
      <c r="Q1978" t="s">
        <v>4517</v>
      </c>
      <c r="R1978" t="s">
        <v>4518</v>
      </c>
      <c r="S1978" s="18">
        <v>157.28062750410001</v>
      </c>
      <c r="T1978" t="s">
        <v>85</v>
      </c>
      <c r="U1978" t="s">
        <v>86</v>
      </c>
      <c r="V1978" t="s">
        <v>87</v>
      </c>
      <c r="W1978" s="18">
        <v>72.455484415200004</v>
      </c>
      <c r="X1978" t="s">
        <v>64</v>
      </c>
      <c r="Y1978" t="s">
        <v>4519</v>
      </c>
      <c r="Z1978" t="s">
        <v>4520</v>
      </c>
      <c r="AA1978" s="18">
        <v>52.122156496999999</v>
      </c>
      <c r="AB1978" t="s">
        <v>300</v>
      </c>
      <c r="AC1978" t="s">
        <v>301</v>
      </c>
      <c r="AD1978" t="s">
        <v>302</v>
      </c>
      <c r="AE1978" s="18">
        <v>0.22341200859999999</v>
      </c>
      <c r="AF1978" t="s">
        <v>10713</v>
      </c>
      <c r="AG1978" t="s">
        <v>4517</v>
      </c>
      <c r="AH1978" t="s">
        <v>10714</v>
      </c>
      <c r="AI1978" s="18">
        <v>0.18050615389999999</v>
      </c>
      <c r="AJ1978" t="s">
        <v>10715</v>
      </c>
      <c r="AK1978" t="s">
        <v>4517</v>
      </c>
      <c r="AL1978" t="s">
        <v>10716</v>
      </c>
      <c r="AM1978" t="s">
        <v>10715</v>
      </c>
      <c r="AN1978" t="s">
        <v>4517</v>
      </c>
      <c r="AO1978" t="s">
        <v>10716</v>
      </c>
      <c r="AP1978" s="18">
        <v>0.18050615389999999</v>
      </c>
      <c r="AQ1978" t="s">
        <v>4882</v>
      </c>
      <c r="AR1978" t="b">
        <f>ISNUMBER(SEARCH('Consulta Por Puntos Baloto'!$E$5,B1978,1))</f>
        <v>0</v>
      </c>
      <c r="AS1978">
        <f t="shared" si="60"/>
        <v>35</v>
      </c>
      <c r="AT1978" t="str">
        <f t="shared" si="61"/>
        <v>Punto red</v>
      </c>
    </row>
    <row r="1979" spans="1:46">
      <c r="A1979" t="s">
        <v>10717</v>
      </c>
      <c r="B1979" t="s">
        <v>10718</v>
      </c>
      <c r="C1979" s="18">
        <v>5.9835781702000004</v>
      </c>
      <c r="D1979" t="s">
        <v>127</v>
      </c>
      <c r="E1979" t="s">
        <v>128</v>
      </c>
      <c r="F1979" t="s">
        <v>129</v>
      </c>
      <c r="G1979" s="18">
        <v>0.96502129599999997</v>
      </c>
      <c r="H1979" t="s">
        <v>64</v>
      </c>
      <c r="I1979" t="s">
        <v>130</v>
      </c>
      <c r="J1979" t="s">
        <v>1261</v>
      </c>
      <c r="K1979" s="18">
        <v>7.1864370821000003</v>
      </c>
      <c r="L1979" t="s">
        <v>64</v>
      </c>
      <c r="M1979" t="s">
        <v>130</v>
      </c>
      <c r="N1979" t="s">
        <v>370</v>
      </c>
      <c r="O1979" s="18">
        <v>5.6861719287000003</v>
      </c>
      <c r="P1979" t="s">
        <v>133</v>
      </c>
      <c r="Q1979" t="s">
        <v>134</v>
      </c>
      <c r="R1979" t="s">
        <v>135</v>
      </c>
      <c r="S1979" s="18">
        <v>7.6365108750999999</v>
      </c>
      <c r="T1979" t="s">
        <v>371</v>
      </c>
      <c r="U1979" t="s">
        <v>130</v>
      </c>
      <c r="V1979" t="s">
        <v>372</v>
      </c>
      <c r="W1979" s="18">
        <v>6.2361442497999997</v>
      </c>
      <c r="X1979" t="s">
        <v>64</v>
      </c>
      <c r="Y1979" t="s">
        <v>130</v>
      </c>
      <c r="Z1979" t="s">
        <v>373</v>
      </c>
      <c r="AA1979" s="18">
        <v>6.1675102100999997</v>
      </c>
      <c r="AB1979" t="s">
        <v>140</v>
      </c>
      <c r="AC1979" t="s">
        <v>128</v>
      </c>
      <c r="AD1979" t="s">
        <v>141</v>
      </c>
      <c r="AE1979" s="18">
        <v>0.27005668999999999</v>
      </c>
      <c r="AF1979" t="s">
        <v>578</v>
      </c>
      <c r="AG1979" t="s">
        <v>143</v>
      </c>
      <c r="AH1979" t="s">
        <v>579</v>
      </c>
      <c r="AI1979" s="18">
        <v>9.6247896799999996E-2</v>
      </c>
      <c r="AJ1979" t="s">
        <v>580</v>
      </c>
      <c r="AK1979" t="s">
        <v>134</v>
      </c>
      <c r="AL1979" t="s">
        <v>581</v>
      </c>
      <c r="AM1979" t="s">
        <v>580</v>
      </c>
      <c r="AN1979" t="s">
        <v>134</v>
      </c>
      <c r="AO1979" t="s">
        <v>581</v>
      </c>
      <c r="AP1979" s="18">
        <v>9.6247896799999996E-2</v>
      </c>
      <c r="AQ1979" t="s">
        <v>123</v>
      </c>
      <c r="AR1979" t="b">
        <f>ISNUMBER(SEARCH('Consulta Por Puntos Baloto'!$E$5,B1979,1))</f>
        <v>0</v>
      </c>
      <c r="AS1979">
        <f t="shared" si="60"/>
        <v>35</v>
      </c>
      <c r="AT1979" t="str">
        <f t="shared" si="61"/>
        <v>Punto red</v>
      </c>
    </row>
    <row r="1980" spans="1:46">
      <c r="A1980" t="s">
        <v>10719</v>
      </c>
      <c r="B1980" t="s">
        <v>10720</v>
      </c>
      <c r="C1980" s="18">
        <v>50.170484625299999</v>
      </c>
      <c r="D1980" t="s">
        <v>1689</v>
      </c>
      <c r="E1980" t="s">
        <v>1690</v>
      </c>
      <c r="F1980" t="s">
        <v>1691</v>
      </c>
      <c r="G1980" s="18">
        <v>14.010265197400001</v>
      </c>
      <c r="H1980" t="s">
        <v>64</v>
      </c>
      <c r="I1980" t="s">
        <v>105</v>
      </c>
      <c r="J1980" t="s">
        <v>106</v>
      </c>
      <c r="K1980" s="18">
        <v>107.4683124723</v>
      </c>
      <c r="L1980" t="s">
        <v>64</v>
      </c>
      <c r="M1980" t="s">
        <v>130</v>
      </c>
      <c r="N1980" t="s">
        <v>132</v>
      </c>
      <c r="O1980" s="18">
        <v>105.9253412305</v>
      </c>
      <c r="P1980" t="s">
        <v>133</v>
      </c>
      <c r="Q1980" t="s">
        <v>134</v>
      </c>
      <c r="R1980" t="s">
        <v>135</v>
      </c>
      <c r="S1980" s="18">
        <v>108.7417682008</v>
      </c>
      <c r="T1980" t="s">
        <v>136</v>
      </c>
      <c r="U1980" t="s">
        <v>130</v>
      </c>
      <c r="V1980" t="s">
        <v>137</v>
      </c>
      <c r="W1980" s="18">
        <v>13.904644618300001</v>
      </c>
      <c r="X1980" t="s">
        <v>64</v>
      </c>
      <c r="Y1980" t="s">
        <v>114</v>
      </c>
      <c r="Z1980" t="s">
        <v>106</v>
      </c>
      <c r="AA1980" s="18">
        <v>48.081877698699998</v>
      </c>
      <c r="AB1980" s="19" t="s">
        <v>3348</v>
      </c>
      <c r="AC1980" t="s">
        <v>1690</v>
      </c>
      <c r="AD1980" s="19" t="s">
        <v>5358</v>
      </c>
      <c r="AE1980" s="18">
        <v>13.995236226999999</v>
      </c>
      <c r="AF1980" t="s">
        <v>7147</v>
      </c>
      <c r="AG1980" t="s">
        <v>7148</v>
      </c>
      <c r="AH1980" t="s">
        <v>7149</v>
      </c>
      <c r="AI1980" s="18">
        <v>7.6943590000000004E-4</v>
      </c>
      <c r="AJ1980" t="s">
        <v>10721</v>
      </c>
      <c r="AK1980" t="s">
        <v>8435</v>
      </c>
      <c r="AL1980" t="s">
        <v>10722</v>
      </c>
      <c r="AM1980" t="s">
        <v>10721</v>
      </c>
      <c r="AN1980" t="s">
        <v>8435</v>
      </c>
      <c r="AO1980" t="s">
        <v>10722</v>
      </c>
      <c r="AP1980" s="18">
        <v>7.6943590000000004E-4</v>
      </c>
      <c r="AQ1980" t="s">
        <v>123</v>
      </c>
      <c r="AR1980" t="b">
        <f>ISNUMBER(SEARCH('Consulta Por Puntos Baloto'!$E$5,B1980,1))</f>
        <v>0</v>
      </c>
      <c r="AS1980">
        <f t="shared" si="60"/>
        <v>35</v>
      </c>
      <c r="AT1980" t="str">
        <f t="shared" si="61"/>
        <v>Punto red</v>
      </c>
    </row>
    <row r="1981" spans="1:46">
      <c r="A1981" t="s">
        <v>10723</v>
      </c>
      <c r="B1981" t="s">
        <v>10724</v>
      </c>
      <c r="C1981" s="18">
        <v>1.4194494483</v>
      </c>
      <c r="D1981" t="s">
        <v>219</v>
      </c>
      <c r="E1981" t="s">
        <v>220</v>
      </c>
      <c r="F1981" t="s">
        <v>221</v>
      </c>
      <c r="G1981" s="18">
        <v>1.510026332</v>
      </c>
      <c r="H1981" t="s">
        <v>222</v>
      </c>
      <c r="I1981" t="s">
        <v>223</v>
      </c>
      <c r="J1981" t="s">
        <v>224</v>
      </c>
      <c r="K1981" s="18">
        <v>1.510026332</v>
      </c>
      <c r="L1981" t="s">
        <v>222</v>
      </c>
      <c r="M1981" t="s">
        <v>223</v>
      </c>
      <c r="N1981" t="s">
        <v>224</v>
      </c>
      <c r="O1981" s="18">
        <v>1.8714994309999999</v>
      </c>
      <c r="P1981" t="s">
        <v>225</v>
      </c>
      <c r="Q1981" t="s">
        <v>220</v>
      </c>
      <c r="R1981" t="s">
        <v>226</v>
      </c>
      <c r="S1981" s="18">
        <v>7.6196676705000002</v>
      </c>
      <c r="T1981" t="s">
        <v>227</v>
      </c>
      <c r="U1981" t="s">
        <v>228</v>
      </c>
      <c r="V1981" t="s">
        <v>229</v>
      </c>
      <c r="W1981" s="18">
        <v>1.510026332</v>
      </c>
      <c r="X1981" t="s">
        <v>222</v>
      </c>
      <c r="Y1981" t="s">
        <v>223</v>
      </c>
      <c r="Z1981" t="s">
        <v>224</v>
      </c>
      <c r="AA1981" s="18">
        <v>1.510026332</v>
      </c>
      <c r="AB1981" t="s">
        <v>230</v>
      </c>
      <c r="AC1981" t="s">
        <v>220</v>
      </c>
      <c r="AD1981" t="s">
        <v>231</v>
      </c>
      <c r="AE1981" s="18">
        <v>4.2131856299999999E-2</v>
      </c>
      <c r="AF1981" t="s">
        <v>10724</v>
      </c>
      <c r="AG1981" t="s">
        <v>220</v>
      </c>
      <c r="AH1981" t="s">
        <v>10725</v>
      </c>
      <c r="AI1981" s="18">
        <v>0.60566233940000003</v>
      </c>
      <c r="AJ1981" t="s">
        <v>234</v>
      </c>
      <c r="AK1981" t="s">
        <v>220</v>
      </c>
      <c r="AL1981" t="s">
        <v>235</v>
      </c>
      <c r="AM1981" t="s">
        <v>10724</v>
      </c>
      <c r="AN1981" t="s">
        <v>220</v>
      </c>
      <c r="AO1981" t="s">
        <v>10725</v>
      </c>
      <c r="AP1981" s="18">
        <v>4.2131856299999999E-2</v>
      </c>
      <c r="AQ1981" t="s">
        <v>123</v>
      </c>
      <c r="AR1981" t="b">
        <f>ISNUMBER(SEARCH('Consulta Por Puntos Baloto'!$E$5,B1981,1))</f>
        <v>0</v>
      </c>
      <c r="AS1981">
        <f t="shared" si="60"/>
        <v>31</v>
      </c>
      <c r="AT1981" t="str">
        <f t="shared" si="61"/>
        <v>Punto pago</v>
      </c>
    </row>
    <row r="1982" spans="1:46">
      <c r="A1982" t="s">
        <v>10726</v>
      </c>
      <c r="B1982" t="s">
        <v>10727</v>
      </c>
      <c r="C1982" s="18">
        <v>4.9451322173000003</v>
      </c>
      <c r="D1982" t="s">
        <v>61</v>
      </c>
      <c r="E1982" t="s">
        <v>62</v>
      </c>
      <c r="F1982" t="s">
        <v>63</v>
      </c>
      <c r="G1982" s="18">
        <v>4.6506138588999999</v>
      </c>
      <c r="H1982" t="s">
        <v>64</v>
      </c>
      <c r="I1982" t="s">
        <v>65</v>
      </c>
      <c r="J1982" t="s">
        <v>66</v>
      </c>
      <c r="K1982" s="18">
        <v>4.6598804057000001</v>
      </c>
      <c r="L1982" t="s">
        <v>64</v>
      </c>
      <c r="M1982" t="s">
        <v>65</v>
      </c>
      <c r="N1982" t="s">
        <v>66</v>
      </c>
      <c r="O1982" s="18">
        <v>9.8212843882000005</v>
      </c>
      <c r="P1982" t="s">
        <v>67</v>
      </c>
      <c r="Q1982" t="s">
        <v>62</v>
      </c>
      <c r="R1982" t="s">
        <v>68</v>
      </c>
      <c r="S1982" s="18">
        <v>8.2582286519999997</v>
      </c>
      <c r="T1982" t="s">
        <v>69</v>
      </c>
      <c r="U1982" t="s">
        <v>65</v>
      </c>
      <c r="V1982" t="s">
        <v>70</v>
      </c>
      <c r="W1982" s="18">
        <v>7.1825501162999998</v>
      </c>
      <c r="X1982" t="s">
        <v>71</v>
      </c>
      <c r="Y1982" t="s">
        <v>65</v>
      </c>
      <c r="Z1982" t="s">
        <v>72</v>
      </c>
      <c r="AA1982" s="18">
        <v>5.9308317133999999</v>
      </c>
      <c r="AB1982" s="19" t="s">
        <v>266</v>
      </c>
      <c r="AC1982" t="s">
        <v>62</v>
      </c>
      <c r="AD1982" t="s">
        <v>267</v>
      </c>
      <c r="AE1982" s="18">
        <v>1.5445991900000001E-2</v>
      </c>
      <c r="AF1982" t="s">
        <v>10728</v>
      </c>
      <c r="AG1982" t="s">
        <v>62</v>
      </c>
      <c r="AH1982" t="s">
        <v>10729</v>
      </c>
      <c r="AI1982" s="18">
        <v>0.62092058559999996</v>
      </c>
      <c r="AJ1982" t="s">
        <v>10730</v>
      </c>
      <c r="AK1982" t="s">
        <v>62</v>
      </c>
      <c r="AL1982" t="s">
        <v>10731</v>
      </c>
      <c r="AM1982" t="s">
        <v>10728</v>
      </c>
      <c r="AN1982" t="s">
        <v>62</v>
      </c>
      <c r="AO1982" t="s">
        <v>10729</v>
      </c>
      <c r="AP1982" s="18">
        <v>1.5445991900000001E-2</v>
      </c>
      <c r="AQ1982" t="s">
        <v>123</v>
      </c>
      <c r="AR1982" t="b">
        <f>ISNUMBER(SEARCH('Consulta Por Puntos Baloto'!$E$5,B1982,1))</f>
        <v>0</v>
      </c>
      <c r="AS1982">
        <f t="shared" si="60"/>
        <v>31</v>
      </c>
      <c r="AT1982" t="str">
        <f t="shared" si="61"/>
        <v>Punto pago</v>
      </c>
    </row>
    <row r="1983" spans="1:46">
      <c r="A1983" t="s">
        <v>10732</v>
      </c>
      <c r="B1983" t="s">
        <v>10733</v>
      </c>
      <c r="C1983" s="18">
        <v>17.187604649699999</v>
      </c>
      <c r="D1983" t="s">
        <v>3990</v>
      </c>
      <c r="E1983" t="s">
        <v>3991</v>
      </c>
      <c r="F1983" t="s">
        <v>3992</v>
      </c>
      <c r="G1983" s="18">
        <v>15.0039700502</v>
      </c>
      <c r="H1983" t="s">
        <v>64</v>
      </c>
      <c r="I1983" t="s">
        <v>3993</v>
      </c>
      <c r="J1983" t="s">
        <v>8991</v>
      </c>
      <c r="K1983" s="18">
        <v>20.2460001699</v>
      </c>
      <c r="L1983" t="s">
        <v>64</v>
      </c>
      <c r="M1983" t="s">
        <v>3993</v>
      </c>
      <c r="N1983" t="s">
        <v>3995</v>
      </c>
      <c r="O1983" s="18">
        <v>15.0009774044</v>
      </c>
      <c r="P1983" t="s">
        <v>3996</v>
      </c>
      <c r="Q1983" t="s">
        <v>3991</v>
      </c>
      <c r="R1983" t="s">
        <v>3997</v>
      </c>
      <c r="S1983" s="18">
        <v>354.85305838089999</v>
      </c>
      <c r="T1983" t="s">
        <v>85</v>
      </c>
      <c r="U1983" t="s">
        <v>86</v>
      </c>
      <c r="V1983" t="s">
        <v>87</v>
      </c>
      <c r="W1983" s="18">
        <v>149.39631122919999</v>
      </c>
      <c r="X1983" t="s">
        <v>64</v>
      </c>
      <c r="Y1983" t="s">
        <v>3998</v>
      </c>
      <c r="Z1983" t="s">
        <v>3999</v>
      </c>
      <c r="AA1983" s="18">
        <v>17.192558120600001</v>
      </c>
      <c r="AB1983" t="s">
        <v>4000</v>
      </c>
      <c r="AC1983" t="s">
        <v>3991</v>
      </c>
      <c r="AD1983" t="s">
        <v>4001</v>
      </c>
      <c r="AE1983" s="18">
        <v>0.1249593339</v>
      </c>
      <c r="AF1983" t="s">
        <v>10734</v>
      </c>
      <c r="AG1983" t="s">
        <v>10735</v>
      </c>
      <c r="AH1983" t="s">
        <v>10736</v>
      </c>
      <c r="AI1983" s="18">
        <v>6.0111196143000001</v>
      </c>
      <c r="AJ1983" t="s">
        <v>10737</v>
      </c>
      <c r="AK1983" t="s">
        <v>10738</v>
      </c>
      <c r="AL1983" t="s">
        <v>10739</v>
      </c>
      <c r="AM1983" t="s">
        <v>10734</v>
      </c>
      <c r="AN1983" t="s">
        <v>10735</v>
      </c>
      <c r="AO1983" t="s">
        <v>10736</v>
      </c>
      <c r="AP1983" s="18">
        <v>0.1249593339</v>
      </c>
      <c r="AQ1983" t="s">
        <v>123</v>
      </c>
      <c r="AR1983" t="b">
        <f>ISNUMBER(SEARCH('Consulta Por Puntos Baloto'!$E$5,B1983,1))</f>
        <v>0</v>
      </c>
      <c r="AS1983">
        <f t="shared" si="60"/>
        <v>31</v>
      </c>
      <c r="AT1983" t="str">
        <f t="shared" si="61"/>
        <v>Punto pago</v>
      </c>
    </row>
    <row r="1984" spans="1:46">
      <c r="A1984" t="s">
        <v>10740</v>
      </c>
      <c r="B1984" t="s">
        <v>10741</v>
      </c>
      <c r="C1984" s="18">
        <v>6.7192469148000002</v>
      </c>
      <c r="D1984" t="s">
        <v>5270</v>
      </c>
      <c r="E1984" t="s">
        <v>4172</v>
      </c>
      <c r="F1984" t="s">
        <v>5271</v>
      </c>
      <c r="G1984" s="18">
        <v>2.3388496382000001</v>
      </c>
      <c r="H1984" t="s">
        <v>64</v>
      </c>
      <c r="I1984" t="s">
        <v>4169</v>
      </c>
      <c r="J1984" t="s">
        <v>4171</v>
      </c>
      <c r="K1984" s="18">
        <v>109.01106080229999</v>
      </c>
      <c r="L1984" t="s">
        <v>64</v>
      </c>
      <c r="M1984" t="s">
        <v>86</v>
      </c>
      <c r="N1984" t="s">
        <v>402</v>
      </c>
      <c r="O1984" s="18">
        <v>109.01106080229999</v>
      </c>
      <c r="P1984" t="s">
        <v>403</v>
      </c>
      <c r="Q1984" t="s">
        <v>83</v>
      </c>
      <c r="R1984" t="s">
        <v>404</v>
      </c>
      <c r="S1984" s="18">
        <v>109.9824158007</v>
      </c>
      <c r="T1984" t="s">
        <v>85</v>
      </c>
      <c r="U1984" t="s">
        <v>86</v>
      </c>
      <c r="V1984" t="s">
        <v>87</v>
      </c>
      <c r="W1984" s="18">
        <v>2.3659010450000002</v>
      </c>
      <c r="X1984" t="s">
        <v>64</v>
      </c>
      <c r="Y1984" t="s">
        <v>4169</v>
      </c>
      <c r="Z1984" t="s">
        <v>4171</v>
      </c>
      <c r="AA1984" s="18">
        <v>3.8967297001999999</v>
      </c>
      <c r="AB1984" t="s">
        <v>4916</v>
      </c>
      <c r="AC1984" t="s">
        <v>4172</v>
      </c>
      <c r="AD1984" t="s">
        <v>4918</v>
      </c>
      <c r="AE1984" s="18">
        <v>6.9786401900000003E-2</v>
      </c>
      <c r="AF1984" t="s">
        <v>10742</v>
      </c>
      <c r="AG1984" t="s">
        <v>8706</v>
      </c>
      <c r="AH1984" t="s">
        <v>10743</v>
      </c>
      <c r="AI1984" s="18">
        <v>1.14620764E-2</v>
      </c>
      <c r="AJ1984" t="s">
        <v>4757</v>
      </c>
      <c r="AK1984" t="s">
        <v>4172</v>
      </c>
      <c r="AL1984" t="s">
        <v>10744</v>
      </c>
      <c r="AM1984" t="s">
        <v>4757</v>
      </c>
      <c r="AN1984" t="s">
        <v>4172</v>
      </c>
      <c r="AO1984" t="s">
        <v>10744</v>
      </c>
      <c r="AP1984" s="18">
        <v>1.14620764E-2</v>
      </c>
      <c r="AQ1984" t="s">
        <v>123</v>
      </c>
      <c r="AR1984" t="b">
        <f>ISNUMBER(SEARCH('Consulta Por Puntos Baloto'!$E$5,B1984,1))</f>
        <v>0</v>
      </c>
      <c r="AS1984">
        <f t="shared" si="60"/>
        <v>35</v>
      </c>
      <c r="AT1984" t="str">
        <f t="shared" si="61"/>
        <v>Punto red</v>
      </c>
    </row>
    <row r="1985" spans="1:46">
      <c r="A1985" t="s">
        <v>10745</v>
      </c>
      <c r="B1985" t="s">
        <v>10746</v>
      </c>
      <c r="C1985" s="18">
        <v>2.7002524109000001</v>
      </c>
      <c r="D1985" t="s">
        <v>61</v>
      </c>
      <c r="E1985" t="s">
        <v>62</v>
      </c>
      <c r="F1985" t="s">
        <v>63</v>
      </c>
      <c r="G1985" s="18">
        <v>3.6537663792999999</v>
      </c>
      <c r="H1985" t="s">
        <v>64</v>
      </c>
      <c r="I1985" t="s">
        <v>65</v>
      </c>
      <c r="J1985" t="s">
        <v>66</v>
      </c>
      <c r="K1985" s="18">
        <v>3.6650734925999999</v>
      </c>
      <c r="L1985" t="s">
        <v>64</v>
      </c>
      <c r="M1985" t="s">
        <v>65</v>
      </c>
      <c r="N1985" t="s">
        <v>66</v>
      </c>
      <c r="O1985" s="18">
        <v>7.5365408422</v>
      </c>
      <c r="P1985" t="s">
        <v>67</v>
      </c>
      <c r="Q1985" t="s">
        <v>62</v>
      </c>
      <c r="R1985" t="s">
        <v>68</v>
      </c>
      <c r="S1985" s="18">
        <v>4.9738977257999997</v>
      </c>
      <c r="T1985" t="s">
        <v>69</v>
      </c>
      <c r="U1985" t="s">
        <v>65</v>
      </c>
      <c r="V1985" t="s">
        <v>70</v>
      </c>
      <c r="W1985" s="18">
        <v>4.2788462130999996</v>
      </c>
      <c r="X1985" t="s">
        <v>71</v>
      </c>
      <c r="Y1985" t="s">
        <v>65</v>
      </c>
      <c r="Z1985" t="s">
        <v>72</v>
      </c>
      <c r="AA1985" s="18">
        <v>3.8919532972000002</v>
      </c>
      <c r="AB1985" t="s">
        <v>73</v>
      </c>
      <c r="AC1985" t="s">
        <v>62</v>
      </c>
      <c r="AD1985" t="s">
        <v>74</v>
      </c>
      <c r="AE1985" s="18">
        <v>6.2229198399999998E-2</v>
      </c>
      <c r="AF1985" t="s">
        <v>10747</v>
      </c>
      <c r="AG1985" t="s">
        <v>62</v>
      </c>
      <c r="AH1985" t="s">
        <v>10748</v>
      </c>
      <c r="AI1985" s="18">
        <v>4.0003024399999997E-2</v>
      </c>
      <c r="AJ1985" t="s">
        <v>10749</v>
      </c>
      <c r="AK1985" t="s">
        <v>62</v>
      </c>
      <c r="AL1985" t="s">
        <v>10750</v>
      </c>
      <c r="AM1985" t="s">
        <v>10749</v>
      </c>
      <c r="AN1985" t="s">
        <v>62</v>
      </c>
      <c r="AO1985" t="s">
        <v>10750</v>
      </c>
      <c r="AP1985" s="18">
        <v>4.0003024399999997E-2</v>
      </c>
      <c r="AQ1985" t="s">
        <v>123</v>
      </c>
      <c r="AR1985" t="b">
        <f>ISNUMBER(SEARCH('Consulta Por Puntos Baloto'!$E$5,B1985,1))</f>
        <v>0</v>
      </c>
      <c r="AS1985">
        <f t="shared" si="60"/>
        <v>35</v>
      </c>
      <c r="AT1985" t="str">
        <f t="shared" si="61"/>
        <v>Punto red</v>
      </c>
    </row>
    <row r="1986" spans="1:46">
      <c r="A1986" t="s">
        <v>10751</v>
      </c>
      <c r="B1986" t="s">
        <v>10752</v>
      </c>
      <c r="C1986" s="18">
        <v>0.13100546320000001</v>
      </c>
      <c r="D1986" t="s">
        <v>7281</v>
      </c>
      <c r="E1986" t="s">
        <v>7282</v>
      </c>
      <c r="F1986" t="s">
        <v>7283</v>
      </c>
      <c r="G1986" s="18">
        <v>26.761616159799999</v>
      </c>
      <c r="H1986" t="s">
        <v>64</v>
      </c>
      <c r="I1986" t="s">
        <v>4146</v>
      </c>
      <c r="J1986" t="s">
        <v>8906</v>
      </c>
      <c r="K1986" s="18">
        <v>62.132562639500001</v>
      </c>
      <c r="L1986" t="s">
        <v>64</v>
      </c>
      <c r="M1986" t="s">
        <v>4029</v>
      </c>
      <c r="N1986" t="s">
        <v>4030</v>
      </c>
      <c r="O1986" s="18">
        <v>26.509315551099998</v>
      </c>
      <c r="P1986" t="s">
        <v>4031</v>
      </c>
      <c r="Q1986" t="s">
        <v>4025</v>
      </c>
      <c r="R1986" t="s">
        <v>4032</v>
      </c>
      <c r="S1986" s="18">
        <v>154.3208290192</v>
      </c>
      <c r="T1986" t="s">
        <v>69</v>
      </c>
      <c r="U1986" t="s">
        <v>65</v>
      </c>
      <c r="V1986" t="s">
        <v>70</v>
      </c>
      <c r="W1986" s="18">
        <v>26.953347638099999</v>
      </c>
      <c r="X1986" t="s">
        <v>64</v>
      </c>
      <c r="Y1986" t="s">
        <v>4027</v>
      </c>
      <c r="Z1986" t="s">
        <v>4033</v>
      </c>
      <c r="AA1986" s="18">
        <v>9.3201788228000009</v>
      </c>
      <c r="AB1986" t="s">
        <v>4899</v>
      </c>
      <c r="AC1986" t="s">
        <v>4900</v>
      </c>
      <c r="AD1986" t="s">
        <v>4901</v>
      </c>
      <c r="AE1986" s="18">
        <v>1.9562228000000001E-2</v>
      </c>
      <c r="AF1986" t="s">
        <v>10234</v>
      </c>
      <c r="AG1986" t="s">
        <v>7282</v>
      </c>
      <c r="AH1986" t="s">
        <v>10235</v>
      </c>
      <c r="AI1986" s="18">
        <v>0.11194423100000001</v>
      </c>
      <c r="AJ1986" t="s">
        <v>7287</v>
      </c>
      <c r="AK1986" t="s">
        <v>7282</v>
      </c>
      <c r="AL1986" t="s">
        <v>7288</v>
      </c>
      <c r="AM1986" t="s">
        <v>10234</v>
      </c>
      <c r="AN1986" t="s">
        <v>7282</v>
      </c>
      <c r="AO1986" t="s">
        <v>10235</v>
      </c>
      <c r="AP1986" s="18">
        <v>1.9562228000000001E-2</v>
      </c>
      <c r="AQ1986" t="s">
        <v>123</v>
      </c>
      <c r="AR1986" t="b">
        <f>ISNUMBER(SEARCH('Consulta Por Puntos Baloto'!$E$5,B1986,1))</f>
        <v>0</v>
      </c>
      <c r="AS1986">
        <f t="shared" si="60"/>
        <v>31</v>
      </c>
      <c r="AT1986" t="str">
        <f t="shared" si="61"/>
        <v>Punto pago</v>
      </c>
    </row>
    <row r="1987" spans="1:46">
      <c r="A1987" t="s">
        <v>10753</v>
      </c>
      <c r="B1987" t="s">
        <v>10754</v>
      </c>
      <c r="C1987" s="18">
        <v>2.7186222829000002</v>
      </c>
      <c r="D1987" t="s">
        <v>4580</v>
      </c>
      <c r="E1987" t="s">
        <v>83</v>
      </c>
      <c r="F1987" t="s">
        <v>4581</v>
      </c>
      <c r="G1987" s="18">
        <v>1.3143958376</v>
      </c>
      <c r="H1987" t="s">
        <v>356</v>
      </c>
      <c r="I1987" t="s">
        <v>86</v>
      </c>
      <c r="J1987" t="s">
        <v>357</v>
      </c>
      <c r="K1987" s="18">
        <v>2.5173615213999998</v>
      </c>
      <c r="L1987" t="s">
        <v>64</v>
      </c>
      <c r="M1987" t="s">
        <v>86</v>
      </c>
      <c r="N1987" t="s">
        <v>88</v>
      </c>
      <c r="O1987" s="18">
        <v>2.5929529324999998</v>
      </c>
      <c r="P1987" t="s">
        <v>359</v>
      </c>
      <c r="Q1987" t="s">
        <v>83</v>
      </c>
      <c r="R1987" t="s">
        <v>360</v>
      </c>
      <c r="S1987" s="18">
        <v>3.6803962334000002</v>
      </c>
      <c r="T1987" t="s">
        <v>85</v>
      </c>
      <c r="U1987" t="s">
        <v>86</v>
      </c>
      <c r="V1987" t="s">
        <v>87</v>
      </c>
      <c r="W1987" s="18">
        <v>1.3555237227000001</v>
      </c>
      <c r="X1987" t="s">
        <v>64</v>
      </c>
      <c r="Y1987" t="s">
        <v>86</v>
      </c>
      <c r="Z1987" t="s">
        <v>299</v>
      </c>
      <c r="AA1987" s="18">
        <v>1.4015217072999999</v>
      </c>
      <c r="AB1987" s="19" t="s">
        <v>361</v>
      </c>
      <c r="AC1987" t="s">
        <v>83</v>
      </c>
      <c r="AD1987" s="19" t="s">
        <v>362</v>
      </c>
      <c r="AE1987" s="18">
        <v>0.41705698299999999</v>
      </c>
      <c r="AF1987" t="s">
        <v>10755</v>
      </c>
      <c r="AG1987" t="s">
        <v>83</v>
      </c>
      <c r="AH1987" t="s">
        <v>10756</v>
      </c>
      <c r="AI1987" s="18">
        <v>0.194348824</v>
      </c>
      <c r="AJ1987" t="s">
        <v>10757</v>
      </c>
      <c r="AK1987" t="s">
        <v>83</v>
      </c>
      <c r="AL1987" t="s">
        <v>10758</v>
      </c>
      <c r="AM1987" t="s">
        <v>10757</v>
      </c>
      <c r="AN1987" t="s">
        <v>83</v>
      </c>
      <c r="AO1987" t="s">
        <v>10758</v>
      </c>
      <c r="AP1987" s="18">
        <v>0.194348824</v>
      </c>
      <c r="AQ1987" t="s">
        <v>123</v>
      </c>
      <c r="AR1987" t="b">
        <f>ISNUMBER(SEARCH('Consulta Por Puntos Baloto'!$E$5,B1987,1))</f>
        <v>0</v>
      </c>
      <c r="AS1987">
        <f t="shared" ref="AS1987:AS2050" si="62">MATCH(AP1987,A1987:AL1987,0)</f>
        <v>35</v>
      </c>
      <c r="AT1987" t="str">
        <f t="shared" ref="AT1987:AT2050" si="63">+VLOOKUP(AS1987,$AW$2:$AX$10,2,0)</f>
        <v>Punto red</v>
      </c>
    </row>
    <row r="1988" spans="1:46">
      <c r="A1988" t="s">
        <v>10759</v>
      </c>
      <c r="B1988" t="s">
        <v>10760</v>
      </c>
      <c r="C1988" s="18">
        <v>2.8785913516999999</v>
      </c>
      <c r="D1988" t="s">
        <v>584</v>
      </c>
      <c r="E1988" t="s">
        <v>128</v>
      </c>
      <c r="F1988" t="s">
        <v>585</v>
      </c>
      <c r="G1988" s="18">
        <v>0.69137181130000003</v>
      </c>
      <c r="H1988" t="s">
        <v>6509</v>
      </c>
      <c r="I1988" t="s">
        <v>130</v>
      </c>
      <c r="J1988" t="s">
        <v>6510</v>
      </c>
      <c r="K1988" s="18">
        <v>0.6103512901</v>
      </c>
      <c r="L1988" t="s">
        <v>64</v>
      </c>
      <c r="M1988" t="s">
        <v>130</v>
      </c>
      <c r="N1988" t="s">
        <v>636</v>
      </c>
      <c r="O1988" s="18">
        <v>0.77555756379999996</v>
      </c>
      <c r="P1988" t="s">
        <v>699</v>
      </c>
      <c r="Q1988" t="s">
        <v>134</v>
      </c>
      <c r="R1988" t="s">
        <v>700</v>
      </c>
      <c r="S1988" s="18">
        <v>3.5410010733999999</v>
      </c>
      <c r="T1988" t="s">
        <v>469</v>
      </c>
      <c r="U1988" t="s">
        <v>130</v>
      </c>
      <c r="V1988" t="s">
        <v>470</v>
      </c>
      <c r="W1988" s="18">
        <v>0.82036823999999997</v>
      </c>
      <c r="X1988" t="s">
        <v>64</v>
      </c>
      <c r="Y1988" t="s">
        <v>130</v>
      </c>
      <c r="Z1988" t="s">
        <v>590</v>
      </c>
      <c r="AA1988" s="18">
        <v>0.77388427559999995</v>
      </c>
      <c r="AB1988" t="s">
        <v>691</v>
      </c>
      <c r="AC1988" t="s">
        <v>128</v>
      </c>
      <c r="AD1988" t="s">
        <v>692</v>
      </c>
      <c r="AE1988" s="18">
        <v>0.25137061840000002</v>
      </c>
      <c r="AF1988" t="s">
        <v>10761</v>
      </c>
      <c r="AG1988" t="s">
        <v>143</v>
      </c>
      <c r="AH1988" t="s">
        <v>10762</v>
      </c>
      <c r="AI1988" s="18">
        <v>0</v>
      </c>
      <c r="AJ1988" t="s">
        <v>9923</v>
      </c>
      <c r="AK1988" t="s">
        <v>134</v>
      </c>
      <c r="AL1988" t="s">
        <v>9924</v>
      </c>
      <c r="AM1988" t="s">
        <v>9923</v>
      </c>
      <c r="AN1988" t="s">
        <v>134</v>
      </c>
      <c r="AO1988" t="s">
        <v>9924</v>
      </c>
      <c r="AP1988" s="18">
        <v>0</v>
      </c>
      <c r="AQ1988" t="e">
        <v>#N/A</v>
      </c>
      <c r="AR1988" t="b">
        <f>ISNUMBER(SEARCH('Consulta Por Puntos Baloto'!$E$5,B1988,1))</f>
        <v>0</v>
      </c>
      <c r="AS1988">
        <f t="shared" si="62"/>
        <v>35</v>
      </c>
      <c r="AT1988" t="str">
        <f t="shared" si="63"/>
        <v>Punto red</v>
      </c>
    </row>
    <row r="1989" spans="1:46">
      <c r="A1989" t="s">
        <v>10763</v>
      </c>
      <c r="B1989" t="s">
        <v>10764</v>
      </c>
      <c r="C1989" s="18">
        <v>70.336027295999997</v>
      </c>
      <c r="D1989" t="s">
        <v>4556</v>
      </c>
      <c r="E1989" t="s">
        <v>4557</v>
      </c>
      <c r="F1989" t="s">
        <v>4558</v>
      </c>
      <c r="G1989" s="18">
        <v>24.298395404699999</v>
      </c>
      <c r="H1989" t="s">
        <v>64</v>
      </c>
      <c r="I1989" t="s">
        <v>4560</v>
      </c>
      <c r="J1989" t="s">
        <v>4562</v>
      </c>
      <c r="K1989" s="18">
        <v>24.2816388004</v>
      </c>
      <c r="L1989" t="s">
        <v>64</v>
      </c>
      <c r="M1989" t="s">
        <v>4560</v>
      </c>
      <c r="N1989" t="s">
        <v>4562</v>
      </c>
      <c r="O1989" s="18">
        <v>24.0196483362</v>
      </c>
      <c r="P1989" t="s">
        <v>5857</v>
      </c>
      <c r="Q1989" t="s">
        <v>388</v>
      </c>
      <c r="R1989" t="s">
        <v>5858</v>
      </c>
      <c r="S1989" s="18">
        <v>237.00801998930001</v>
      </c>
      <c r="T1989" t="s">
        <v>253</v>
      </c>
      <c r="U1989" t="s">
        <v>65</v>
      </c>
      <c r="V1989" t="s">
        <v>254</v>
      </c>
      <c r="W1989" s="18">
        <v>70.104491708400005</v>
      </c>
      <c r="X1989" t="s">
        <v>64</v>
      </c>
      <c r="Y1989" t="s">
        <v>4563</v>
      </c>
      <c r="Z1989" t="s">
        <v>4564</v>
      </c>
      <c r="AA1989" s="18">
        <v>23.5880762942</v>
      </c>
      <c r="AB1989" t="s">
        <v>5859</v>
      </c>
      <c r="AC1989" t="s">
        <v>388</v>
      </c>
      <c r="AD1989" t="s">
        <v>5860</v>
      </c>
      <c r="AE1989" s="18">
        <v>12.0205474249</v>
      </c>
      <c r="AF1989" t="s">
        <v>10765</v>
      </c>
      <c r="AG1989" t="s">
        <v>7409</v>
      </c>
      <c r="AH1989" t="s">
        <v>10766</v>
      </c>
      <c r="AI1989" s="18">
        <v>2.5514104100000001E-2</v>
      </c>
      <c r="AJ1989" t="s">
        <v>10767</v>
      </c>
      <c r="AK1989" t="s">
        <v>7136</v>
      </c>
      <c r="AL1989" t="s">
        <v>10768</v>
      </c>
      <c r="AM1989" t="s">
        <v>10767</v>
      </c>
      <c r="AN1989" t="s">
        <v>7136</v>
      </c>
      <c r="AO1989" t="s">
        <v>10768</v>
      </c>
      <c r="AP1989" s="18">
        <v>2.5514104100000001E-2</v>
      </c>
      <c r="AQ1989" t="s">
        <v>123</v>
      </c>
      <c r="AR1989" t="b">
        <f>ISNUMBER(SEARCH('Consulta Por Puntos Baloto'!$E$5,B1989,1))</f>
        <v>0</v>
      </c>
      <c r="AS1989">
        <f t="shared" si="62"/>
        <v>35</v>
      </c>
      <c r="AT1989" t="str">
        <f t="shared" si="63"/>
        <v>Punto red</v>
      </c>
    </row>
    <row r="1990" spans="1:46">
      <c r="A1990" t="s">
        <v>10769</v>
      </c>
      <c r="B1990" t="s">
        <v>10770</v>
      </c>
      <c r="C1990" s="18">
        <v>1.4515577173</v>
      </c>
      <c r="D1990" t="s">
        <v>584</v>
      </c>
      <c r="E1990" t="s">
        <v>128</v>
      </c>
      <c r="F1990" t="s">
        <v>585</v>
      </c>
      <c r="G1990" s="18">
        <v>0.55402236670000005</v>
      </c>
      <c r="H1990" t="s">
        <v>64</v>
      </c>
      <c r="I1990" t="s">
        <v>130</v>
      </c>
      <c r="J1990" t="s">
        <v>628</v>
      </c>
      <c r="K1990" s="18">
        <v>0.82524000340000003</v>
      </c>
      <c r="L1990" t="s">
        <v>64</v>
      </c>
      <c r="M1990" t="s">
        <v>130</v>
      </c>
      <c r="N1990" t="s">
        <v>587</v>
      </c>
      <c r="O1990" s="18">
        <v>3.6180213995999999</v>
      </c>
      <c r="P1990" t="s">
        <v>588</v>
      </c>
      <c r="Q1990" t="s">
        <v>134</v>
      </c>
      <c r="R1990" t="s">
        <v>589</v>
      </c>
      <c r="S1990" s="18">
        <v>1.8469967704000001</v>
      </c>
      <c r="T1990" t="s">
        <v>469</v>
      </c>
      <c r="U1990" t="s">
        <v>130</v>
      </c>
      <c r="V1990" t="s">
        <v>470</v>
      </c>
      <c r="W1990" s="18">
        <v>3.6394342838</v>
      </c>
      <c r="X1990" t="s">
        <v>620</v>
      </c>
      <c r="Y1990" t="s">
        <v>130</v>
      </c>
      <c r="Z1990" t="s">
        <v>621</v>
      </c>
      <c r="AA1990" s="18">
        <v>1.8469967704000001</v>
      </c>
      <c r="AB1990" t="s">
        <v>591</v>
      </c>
      <c r="AC1990" t="s">
        <v>128</v>
      </c>
      <c r="AD1990" t="s">
        <v>592</v>
      </c>
      <c r="AE1990" s="18">
        <v>0.3099027808</v>
      </c>
      <c r="AF1990" t="s">
        <v>6539</v>
      </c>
      <c r="AG1990" t="s">
        <v>143</v>
      </c>
      <c r="AH1990" t="s">
        <v>6540</v>
      </c>
      <c r="AI1990" s="18">
        <v>0.3253451658</v>
      </c>
      <c r="AJ1990" t="s">
        <v>3248</v>
      </c>
      <c r="AK1990" t="s">
        <v>134</v>
      </c>
      <c r="AL1990" t="s">
        <v>3249</v>
      </c>
      <c r="AM1990" t="s">
        <v>6539</v>
      </c>
      <c r="AN1990" t="s">
        <v>143</v>
      </c>
      <c r="AO1990" t="s">
        <v>6540</v>
      </c>
      <c r="AP1990" s="18">
        <v>0.3099027808</v>
      </c>
      <c r="AQ1990" t="s">
        <v>123</v>
      </c>
      <c r="AR1990" t="b">
        <f>ISNUMBER(SEARCH('Consulta Por Puntos Baloto'!$E$5,B1990,1))</f>
        <v>0</v>
      </c>
      <c r="AS1990">
        <f t="shared" si="62"/>
        <v>31</v>
      </c>
      <c r="AT1990" t="str">
        <f t="shared" si="63"/>
        <v>Punto pago</v>
      </c>
    </row>
    <row r="1991" spans="1:46">
      <c r="A1991" t="s">
        <v>10771</v>
      </c>
      <c r="B1991" t="s">
        <v>10772</v>
      </c>
      <c r="C1991" s="18">
        <v>17.265682593600001</v>
      </c>
      <c r="D1991" t="s">
        <v>4512</v>
      </c>
      <c r="E1991" t="s">
        <v>297</v>
      </c>
      <c r="F1991" t="s">
        <v>4513</v>
      </c>
      <c r="G1991" s="18">
        <v>1.4294337881000001</v>
      </c>
      <c r="H1991" t="s">
        <v>64</v>
      </c>
      <c r="I1991" t="s">
        <v>4514</v>
      </c>
      <c r="J1991" t="s">
        <v>4515</v>
      </c>
      <c r="K1991" s="18">
        <v>1.4294337881000001</v>
      </c>
      <c r="L1991" t="s">
        <v>64</v>
      </c>
      <c r="M1991" t="s">
        <v>4514</v>
      </c>
      <c r="N1991" t="s">
        <v>4515</v>
      </c>
      <c r="O1991" s="18">
        <v>0.18978439020000001</v>
      </c>
      <c r="P1991" t="s">
        <v>4516</v>
      </c>
      <c r="Q1991" t="s">
        <v>4517</v>
      </c>
      <c r="R1991" t="s">
        <v>4518</v>
      </c>
      <c r="S1991" s="18">
        <v>157.62844341300001</v>
      </c>
      <c r="T1991" t="s">
        <v>85</v>
      </c>
      <c r="U1991" t="s">
        <v>86</v>
      </c>
      <c r="V1991" t="s">
        <v>87</v>
      </c>
      <c r="W1991" s="18">
        <v>72.102990761200004</v>
      </c>
      <c r="X1991" t="s">
        <v>64</v>
      </c>
      <c r="Y1991" t="s">
        <v>4519</v>
      </c>
      <c r="Z1991" t="s">
        <v>4520</v>
      </c>
      <c r="AA1991" s="18">
        <v>52.186641589300002</v>
      </c>
      <c r="AB1991" t="s">
        <v>300</v>
      </c>
      <c r="AC1991" t="s">
        <v>301</v>
      </c>
      <c r="AD1991" t="s">
        <v>302</v>
      </c>
      <c r="AE1991" s="18">
        <v>0.60689603739999998</v>
      </c>
      <c r="AF1991" t="s">
        <v>10713</v>
      </c>
      <c r="AG1991" t="s">
        <v>4517</v>
      </c>
      <c r="AH1991" t="s">
        <v>10714</v>
      </c>
      <c r="AI1991" s="18">
        <v>7.99736635E-2</v>
      </c>
      <c r="AJ1991" t="s">
        <v>10773</v>
      </c>
      <c r="AK1991" t="s">
        <v>4517</v>
      </c>
      <c r="AL1991" t="s">
        <v>10774</v>
      </c>
      <c r="AM1991" t="s">
        <v>10773</v>
      </c>
      <c r="AN1991" t="s">
        <v>4517</v>
      </c>
      <c r="AO1991" t="s">
        <v>10774</v>
      </c>
      <c r="AP1991" s="18">
        <v>7.99736635E-2</v>
      </c>
      <c r="AQ1991" t="s">
        <v>123</v>
      </c>
      <c r="AR1991" t="b">
        <f>ISNUMBER(SEARCH('Consulta Por Puntos Baloto'!$E$5,B1991,1))</f>
        <v>0</v>
      </c>
      <c r="AS1991">
        <f t="shared" si="62"/>
        <v>35</v>
      </c>
      <c r="AT1991" t="str">
        <f t="shared" si="63"/>
        <v>Punto red</v>
      </c>
    </row>
    <row r="1992" spans="1:46">
      <c r="A1992" t="s">
        <v>10775</v>
      </c>
      <c r="B1992" t="s">
        <v>10776</v>
      </c>
      <c r="C1992" s="18">
        <v>1.6492668735</v>
      </c>
      <c r="D1992" t="s">
        <v>4401</v>
      </c>
      <c r="E1992" t="s">
        <v>62</v>
      </c>
      <c r="F1992" t="s">
        <v>4402</v>
      </c>
      <c r="G1992" s="18">
        <v>1.6143610311000001</v>
      </c>
      <c r="H1992" t="s">
        <v>73</v>
      </c>
      <c r="I1992" t="s">
        <v>65</v>
      </c>
      <c r="J1992" t="s">
        <v>5515</v>
      </c>
      <c r="K1992" s="18">
        <v>1.8621006985999999</v>
      </c>
      <c r="L1992" t="s">
        <v>4403</v>
      </c>
      <c r="M1992" t="s">
        <v>65</v>
      </c>
      <c r="N1992" t="s">
        <v>4404</v>
      </c>
      <c r="O1992" s="18">
        <v>5.6294534962</v>
      </c>
      <c r="P1992" t="s">
        <v>67</v>
      </c>
      <c r="Q1992" t="s">
        <v>62</v>
      </c>
      <c r="R1992" t="s">
        <v>68</v>
      </c>
      <c r="S1992" s="18">
        <v>1.8952027956999999</v>
      </c>
      <c r="T1992" t="s">
        <v>69</v>
      </c>
      <c r="U1992" t="s">
        <v>65</v>
      </c>
      <c r="V1992" t="s">
        <v>70</v>
      </c>
      <c r="W1992" s="18">
        <v>3.5311171601</v>
      </c>
      <c r="X1992" t="s">
        <v>71</v>
      </c>
      <c r="Y1992" t="s">
        <v>65</v>
      </c>
      <c r="Z1992" t="s">
        <v>72</v>
      </c>
      <c r="AA1992" s="18">
        <v>1.6224488451000001</v>
      </c>
      <c r="AB1992" t="s">
        <v>73</v>
      </c>
      <c r="AC1992" t="s">
        <v>62</v>
      </c>
      <c r="AD1992" t="s">
        <v>74</v>
      </c>
      <c r="AE1992" s="18">
        <v>7.8477946500000006E-2</v>
      </c>
      <c r="AF1992" t="s">
        <v>10777</v>
      </c>
      <c r="AG1992" t="s">
        <v>62</v>
      </c>
      <c r="AH1992" t="s">
        <v>10778</v>
      </c>
      <c r="AI1992" s="18">
        <v>0.18799303119999999</v>
      </c>
      <c r="AJ1992" t="s">
        <v>10608</v>
      </c>
      <c r="AK1992" t="s">
        <v>62</v>
      </c>
      <c r="AL1992" t="s">
        <v>10609</v>
      </c>
      <c r="AM1992" t="s">
        <v>10777</v>
      </c>
      <c r="AN1992" t="s">
        <v>62</v>
      </c>
      <c r="AO1992" t="s">
        <v>10778</v>
      </c>
      <c r="AP1992" s="18">
        <v>7.8477946500000006E-2</v>
      </c>
      <c r="AQ1992" t="s">
        <v>123</v>
      </c>
      <c r="AR1992" t="b">
        <f>ISNUMBER(SEARCH('Consulta Por Puntos Baloto'!$E$5,B1992,1))</f>
        <v>0</v>
      </c>
      <c r="AS1992">
        <f t="shared" si="62"/>
        <v>31</v>
      </c>
      <c r="AT1992" t="str">
        <f t="shared" si="63"/>
        <v>Punto pago</v>
      </c>
    </row>
    <row r="1993" spans="1:46">
      <c r="A1993" t="s">
        <v>10779</v>
      </c>
      <c r="B1993" t="s">
        <v>10780</v>
      </c>
      <c r="C1993" s="18">
        <v>1.5877783806000001</v>
      </c>
      <c r="D1993" t="s">
        <v>4401</v>
      </c>
      <c r="E1993" t="s">
        <v>62</v>
      </c>
      <c r="F1993" t="s">
        <v>4402</v>
      </c>
      <c r="G1993" s="18">
        <v>1.4873234432</v>
      </c>
      <c r="H1993" t="s">
        <v>73</v>
      </c>
      <c r="I1993" t="s">
        <v>65</v>
      </c>
      <c r="J1993" t="s">
        <v>5515</v>
      </c>
      <c r="K1993" s="18">
        <v>1.8496682458</v>
      </c>
      <c r="L1993" t="s">
        <v>4403</v>
      </c>
      <c r="M1993" t="s">
        <v>65</v>
      </c>
      <c r="N1993" t="s">
        <v>4404</v>
      </c>
      <c r="O1993" s="18">
        <v>5.7964423497000004</v>
      </c>
      <c r="P1993" t="s">
        <v>67</v>
      </c>
      <c r="Q1993" t="s">
        <v>62</v>
      </c>
      <c r="R1993" t="s">
        <v>68</v>
      </c>
      <c r="S1993" s="18">
        <v>1.9750402934</v>
      </c>
      <c r="T1993" t="s">
        <v>69</v>
      </c>
      <c r="U1993" t="s">
        <v>65</v>
      </c>
      <c r="V1993" t="s">
        <v>70</v>
      </c>
      <c r="W1993" s="18">
        <v>3.366675044</v>
      </c>
      <c r="X1993" t="s">
        <v>71</v>
      </c>
      <c r="Y1993" t="s">
        <v>65</v>
      </c>
      <c r="Z1993" t="s">
        <v>72</v>
      </c>
      <c r="AA1993" s="18">
        <v>1.4945996013</v>
      </c>
      <c r="AB1993" t="s">
        <v>73</v>
      </c>
      <c r="AC1993" t="s">
        <v>62</v>
      </c>
      <c r="AD1993" t="s">
        <v>74</v>
      </c>
      <c r="AE1993" s="18">
        <v>9.2630951500000003E-2</v>
      </c>
      <c r="AF1993" t="s">
        <v>10777</v>
      </c>
      <c r="AG1993" t="s">
        <v>62</v>
      </c>
      <c r="AH1993" t="s">
        <v>10778</v>
      </c>
      <c r="AI1993" s="18">
        <v>0.20487904439999999</v>
      </c>
      <c r="AJ1993" t="s">
        <v>10608</v>
      </c>
      <c r="AK1993" t="s">
        <v>62</v>
      </c>
      <c r="AL1993" t="s">
        <v>10609</v>
      </c>
      <c r="AM1993" t="s">
        <v>10777</v>
      </c>
      <c r="AN1993" t="s">
        <v>62</v>
      </c>
      <c r="AO1993" t="s">
        <v>10778</v>
      </c>
      <c r="AP1993" s="18">
        <v>9.2630951500000003E-2</v>
      </c>
      <c r="AQ1993" t="s">
        <v>123</v>
      </c>
      <c r="AR1993" t="b">
        <f>ISNUMBER(SEARCH('Consulta Por Puntos Baloto'!$E$5,B1993,1))</f>
        <v>0</v>
      </c>
      <c r="AS1993">
        <f t="shared" si="62"/>
        <v>31</v>
      </c>
      <c r="AT1993" t="str">
        <f t="shared" si="63"/>
        <v>Punto pago</v>
      </c>
    </row>
    <row r="1994" spans="1:46">
      <c r="A1994" t="s">
        <v>10781</v>
      </c>
      <c r="B1994" t="s">
        <v>10782</v>
      </c>
      <c r="C1994" s="18">
        <v>1.4133678743</v>
      </c>
      <c r="D1994" t="s">
        <v>5599</v>
      </c>
      <c r="E1994" t="s">
        <v>5600</v>
      </c>
      <c r="F1994" t="s">
        <v>5601</v>
      </c>
      <c r="G1994" s="18">
        <v>0.84698628649999996</v>
      </c>
      <c r="H1994" t="s">
        <v>227</v>
      </c>
      <c r="I1994" t="s">
        <v>228</v>
      </c>
      <c r="J1994" t="s">
        <v>229</v>
      </c>
      <c r="K1994" s="18">
        <v>2.0511471512999999</v>
      </c>
      <c r="L1994" t="s">
        <v>64</v>
      </c>
      <c r="M1994" t="s">
        <v>4434</v>
      </c>
      <c r="N1994" t="s">
        <v>5602</v>
      </c>
      <c r="O1994" s="18">
        <v>1.5175365971999999</v>
      </c>
      <c r="P1994" t="s">
        <v>4100</v>
      </c>
      <c r="Q1994" t="s">
        <v>4101</v>
      </c>
      <c r="R1994" t="s">
        <v>4102</v>
      </c>
      <c r="S1994" s="18">
        <v>0.85134972509999995</v>
      </c>
      <c r="T1994" t="s">
        <v>227</v>
      </c>
      <c r="U1994" t="s">
        <v>228</v>
      </c>
      <c r="V1994" t="s">
        <v>229</v>
      </c>
      <c r="W1994" s="18">
        <v>1.5257441756000001</v>
      </c>
      <c r="X1994" t="s">
        <v>64</v>
      </c>
      <c r="Y1994" t="s">
        <v>5603</v>
      </c>
      <c r="Z1994" t="s">
        <v>5604</v>
      </c>
      <c r="AA1994" s="18">
        <v>0.86449753760000003</v>
      </c>
      <c r="AB1994" t="s">
        <v>227</v>
      </c>
      <c r="AC1994" t="s">
        <v>5600</v>
      </c>
      <c r="AD1994" t="s">
        <v>5605</v>
      </c>
      <c r="AE1994" s="18">
        <v>0.9005759176</v>
      </c>
      <c r="AF1994" t="s">
        <v>5606</v>
      </c>
      <c r="AG1994" t="s">
        <v>5600</v>
      </c>
      <c r="AH1994" t="s">
        <v>5607</v>
      </c>
      <c r="AI1994" s="18">
        <v>0.85337568819999998</v>
      </c>
      <c r="AJ1994" t="s">
        <v>349</v>
      </c>
      <c r="AK1994" t="s">
        <v>5600</v>
      </c>
      <c r="AL1994" t="s">
        <v>5608</v>
      </c>
      <c r="AM1994" t="s">
        <v>227</v>
      </c>
      <c r="AN1994" t="s">
        <v>228</v>
      </c>
      <c r="AO1994" t="s">
        <v>229</v>
      </c>
      <c r="AP1994" s="18">
        <v>0.84698628649999996</v>
      </c>
      <c r="AQ1994" t="e">
        <v>#N/A</v>
      </c>
      <c r="AR1994" t="b">
        <f>ISNUMBER(SEARCH('Consulta Por Puntos Baloto'!$E$5,B1994,1))</f>
        <v>0</v>
      </c>
      <c r="AS1994">
        <f t="shared" si="62"/>
        <v>7</v>
      </c>
      <c r="AT1994" t="str">
        <f t="shared" si="63"/>
        <v>Cajero automático</v>
      </c>
    </row>
    <row r="1995" spans="1:46">
      <c r="A1995" t="s">
        <v>10783</v>
      </c>
      <c r="B1995" t="s">
        <v>10784</v>
      </c>
      <c r="C1995" s="18">
        <v>50.821865691900001</v>
      </c>
      <c r="D1995" t="s">
        <v>82</v>
      </c>
      <c r="E1995" t="s">
        <v>83</v>
      </c>
      <c r="F1995" t="s">
        <v>84</v>
      </c>
      <c r="G1995" s="18">
        <v>51.174534428400001</v>
      </c>
      <c r="H1995" t="s">
        <v>64</v>
      </c>
      <c r="I1995" t="s">
        <v>86</v>
      </c>
      <c r="J1995" t="s">
        <v>401</v>
      </c>
      <c r="K1995" s="18">
        <v>51.608310645899998</v>
      </c>
      <c r="L1995" t="s">
        <v>64</v>
      </c>
      <c r="M1995" t="s">
        <v>86</v>
      </c>
      <c r="N1995" t="s">
        <v>402</v>
      </c>
      <c r="O1995" s="18">
        <v>51.034583617899997</v>
      </c>
      <c r="P1995" t="s">
        <v>89</v>
      </c>
      <c r="Q1995" t="s">
        <v>83</v>
      </c>
      <c r="R1995" t="s">
        <v>90</v>
      </c>
      <c r="S1995" s="18">
        <v>51.195611514200003</v>
      </c>
      <c r="T1995" t="s">
        <v>85</v>
      </c>
      <c r="U1995" t="s">
        <v>86</v>
      </c>
      <c r="V1995" t="s">
        <v>87</v>
      </c>
      <c r="W1995" s="18">
        <v>51.195611514200003</v>
      </c>
      <c r="X1995" t="s">
        <v>64</v>
      </c>
      <c r="Y1995" t="s">
        <v>91</v>
      </c>
      <c r="Z1995" t="s">
        <v>92</v>
      </c>
      <c r="AA1995" s="18">
        <v>51.195611514200003</v>
      </c>
      <c r="AB1995" t="s">
        <v>93</v>
      </c>
      <c r="AC1995" t="s">
        <v>83</v>
      </c>
      <c r="AD1995" t="s">
        <v>94</v>
      </c>
      <c r="AE1995" s="18">
        <v>9.0671433199999998E-2</v>
      </c>
      <c r="AF1995" t="s">
        <v>10785</v>
      </c>
      <c r="AG1995" t="s">
        <v>10786</v>
      </c>
      <c r="AH1995" t="s">
        <v>10787</v>
      </c>
      <c r="AI1995" s="18">
        <v>0.11431352929999999</v>
      </c>
      <c r="AJ1995" t="s">
        <v>10788</v>
      </c>
      <c r="AK1995" t="s">
        <v>10786</v>
      </c>
      <c r="AL1995" t="s">
        <v>10789</v>
      </c>
      <c r="AM1995" t="s">
        <v>10785</v>
      </c>
      <c r="AN1995" t="s">
        <v>10786</v>
      </c>
      <c r="AO1995" t="s">
        <v>10787</v>
      </c>
      <c r="AP1995" s="18">
        <v>9.0671433199999998E-2</v>
      </c>
      <c r="AQ1995" t="e">
        <v>#N/A</v>
      </c>
      <c r="AR1995" t="b">
        <f>ISNUMBER(SEARCH('Consulta Por Puntos Baloto'!$E$5,B1995,1))</f>
        <v>0</v>
      </c>
      <c r="AS1995">
        <f t="shared" si="62"/>
        <v>31</v>
      </c>
      <c r="AT1995" t="str">
        <f t="shared" si="63"/>
        <v>Punto pago</v>
      </c>
    </row>
    <row r="1996" spans="1:46">
      <c r="A1996" t="s">
        <v>10790</v>
      </c>
      <c r="B1996" t="s">
        <v>10791</v>
      </c>
      <c r="C1996" s="18">
        <v>19.8789564193</v>
      </c>
      <c r="D1996" t="s">
        <v>5029</v>
      </c>
      <c r="E1996" t="s">
        <v>5030</v>
      </c>
      <c r="F1996" t="s">
        <v>5031</v>
      </c>
      <c r="G1996" s="18">
        <v>49.427606037899999</v>
      </c>
      <c r="H1996" t="s">
        <v>64</v>
      </c>
      <c r="I1996" t="s">
        <v>3998</v>
      </c>
      <c r="J1996" t="s">
        <v>5834</v>
      </c>
      <c r="K1996" s="18">
        <v>73.302064082499996</v>
      </c>
      <c r="L1996" t="s">
        <v>64</v>
      </c>
      <c r="M1996" t="s">
        <v>3974</v>
      </c>
      <c r="N1996" t="s">
        <v>3976</v>
      </c>
      <c r="O1996" s="18">
        <v>52.230684609999997</v>
      </c>
      <c r="P1996" t="s">
        <v>5835</v>
      </c>
      <c r="Q1996" t="s">
        <v>5832</v>
      </c>
      <c r="R1996" t="s">
        <v>5836</v>
      </c>
      <c r="S1996" s="18">
        <v>417.68108674870001</v>
      </c>
      <c r="T1996" t="s">
        <v>85</v>
      </c>
      <c r="U1996" t="s">
        <v>86</v>
      </c>
      <c r="V1996" t="s">
        <v>87</v>
      </c>
      <c r="W1996" s="18">
        <v>52.306311086500003</v>
      </c>
      <c r="X1996" t="s">
        <v>64</v>
      </c>
      <c r="Y1996" t="s">
        <v>3998</v>
      </c>
      <c r="Z1996" t="s">
        <v>3999</v>
      </c>
      <c r="AA1996" s="18">
        <v>53.7799942579</v>
      </c>
      <c r="AB1996" s="19" t="s">
        <v>5837</v>
      </c>
      <c r="AC1996" t="s">
        <v>5832</v>
      </c>
      <c r="AD1996" t="s">
        <v>5838</v>
      </c>
      <c r="AE1996" s="18">
        <v>1.6890112000000001E-3</v>
      </c>
      <c r="AF1996" t="s">
        <v>10792</v>
      </c>
      <c r="AG1996" t="s">
        <v>9588</v>
      </c>
      <c r="AH1996" t="s">
        <v>10793</v>
      </c>
      <c r="AI1996" s="18">
        <v>7.0785430600000004E-2</v>
      </c>
      <c r="AJ1996" t="s">
        <v>9590</v>
      </c>
      <c r="AK1996" t="s">
        <v>9588</v>
      </c>
      <c r="AL1996" t="s">
        <v>9591</v>
      </c>
      <c r="AM1996" t="s">
        <v>10792</v>
      </c>
      <c r="AN1996" t="s">
        <v>9588</v>
      </c>
      <c r="AO1996" t="s">
        <v>10793</v>
      </c>
      <c r="AP1996" s="18">
        <v>1.6890112000000001E-3</v>
      </c>
      <c r="AQ1996" t="e">
        <v>#N/A</v>
      </c>
      <c r="AR1996" t="b">
        <f>ISNUMBER(SEARCH('Consulta Por Puntos Baloto'!$E$5,B1996,1))</f>
        <v>0</v>
      </c>
      <c r="AS1996">
        <f t="shared" si="62"/>
        <v>31</v>
      </c>
      <c r="AT1996" t="str">
        <f t="shared" si="63"/>
        <v>Punto pago</v>
      </c>
    </row>
    <row r="1997" spans="1:46">
      <c r="A1997" t="s">
        <v>10794</v>
      </c>
      <c r="B1997" t="s">
        <v>10795</v>
      </c>
      <c r="C1997" s="18">
        <v>11.774649403</v>
      </c>
      <c r="D1997" t="s">
        <v>3012</v>
      </c>
      <c r="E1997" t="s">
        <v>3013</v>
      </c>
      <c r="F1997" t="s">
        <v>3014</v>
      </c>
      <c r="G1997" s="18">
        <v>11.113280894000001</v>
      </c>
      <c r="H1997" t="s">
        <v>64</v>
      </c>
      <c r="I1997" t="s">
        <v>2638</v>
      </c>
      <c r="J1997" t="s">
        <v>2639</v>
      </c>
      <c r="K1997" s="18">
        <v>11.113280894000001</v>
      </c>
      <c r="L1997" t="s">
        <v>64</v>
      </c>
      <c r="M1997" t="s">
        <v>2638</v>
      </c>
      <c r="N1997" t="s">
        <v>2639</v>
      </c>
      <c r="O1997" s="18">
        <v>28.4159403759</v>
      </c>
      <c r="P1997" t="s">
        <v>2625</v>
      </c>
      <c r="Q1997" t="s">
        <v>134</v>
      </c>
      <c r="R1997" t="s">
        <v>2626</v>
      </c>
      <c r="S1997" s="18">
        <v>26.844172263299999</v>
      </c>
      <c r="T1997" t="s">
        <v>311</v>
      </c>
      <c r="U1997" t="s">
        <v>130</v>
      </c>
      <c r="V1997" t="s">
        <v>312</v>
      </c>
      <c r="W1997" s="18">
        <v>13.7078310805</v>
      </c>
      <c r="X1997" t="s">
        <v>64</v>
      </c>
      <c r="Y1997" t="s">
        <v>313</v>
      </c>
      <c r="Z1997" t="s">
        <v>314</v>
      </c>
      <c r="AA1997" s="18">
        <v>19.856362537999999</v>
      </c>
      <c r="AB1997" s="19" t="s">
        <v>2641</v>
      </c>
      <c r="AC1997" t="s">
        <v>1501</v>
      </c>
      <c r="AD1997" t="s">
        <v>2642</v>
      </c>
      <c r="AE1997" s="18">
        <v>0.10697006890000001</v>
      </c>
      <c r="AF1997" t="s">
        <v>3567</v>
      </c>
      <c r="AG1997" t="s">
        <v>3540</v>
      </c>
      <c r="AH1997" t="s">
        <v>3568</v>
      </c>
      <c r="AI1997" s="18">
        <v>4.5603506100000003E-2</v>
      </c>
      <c r="AJ1997" t="s">
        <v>10796</v>
      </c>
      <c r="AK1997" t="s">
        <v>3540</v>
      </c>
      <c r="AL1997" t="s">
        <v>10797</v>
      </c>
      <c r="AM1997" t="s">
        <v>10796</v>
      </c>
      <c r="AN1997" t="s">
        <v>3540</v>
      </c>
      <c r="AO1997" t="s">
        <v>10797</v>
      </c>
      <c r="AP1997" s="18">
        <v>4.5603506100000003E-2</v>
      </c>
      <c r="AQ1997" t="s">
        <v>123</v>
      </c>
      <c r="AR1997" t="b">
        <f>ISNUMBER(SEARCH('Consulta Por Puntos Baloto'!$E$5,B1997,1))</f>
        <v>0</v>
      </c>
      <c r="AS1997">
        <f t="shared" si="62"/>
        <v>35</v>
      </c>
      <c r="AT1997" t="str">
        <f t="shared" si="63"/>
        <v>Punto red</v>
      </c>
    </row>
    <row r="1998" spans="1:46">
      <c r="A1998" t="s">
        <v>10798</v>
      </c>
      <c r="B1998" t="s">
        <v>10799</v>
      </c>
      <c r="C1998" s="18">
        <v>0.34639998649999998</v>
      </c>
      <c r="D1998" t="s">
        <v>8555</v>
      </c>
      <c r="E1998" t="s">
        <v>4437</v>
      </c>
      <c r="F1998" t="s">
        <v>8556</v>
      </c>
      <c r="G1998" s="18">
        <v>0.28679146989999998</v>
      </c>
      <c r="H1998" t="s">
        <v>64</v>
      </c>
      <c r="I1998" t="s">
        <v>4434</v>
      </c>
      <c r="J1998" t="s">
        <v>4435</v>
      </c>
      <c r="K1998" s="18">
        <v>0.27404357610000002</v>
      </c>
      <c r="L1998" t="s">
        <v>64</v>
      </c>
      <c r="M1998" t="s">
        <v>4434</v>
      </c>
      <c r="N1998" t="s">
        <v>4435</v>
      </c>
      <c r="O1998" s="18">
        <v>2.6864940394999999</v>
      </c>
      <c r="P1998" t="s">
        <v>4100</v>
      </c>
      <c r="Q1998" t="s">
        <v>4101</v>
      </c>
      <c r="R1998" t="s">
        <v>4102</v>
      </c>
      <c r="S1998" s="18">
        <v>4.3619813724999998</v>
      </c>
      <c r="T1998" t="s">
        <v>227</v>
      </c>
      <c r="U1998" t="s">
        <v>228</v>
      </c>
      <c r="V1998" t="s">
        <v>229</v>
      </c>
      <c r="W1998" s="18">
        <v>5.2977324611999999</v>
      </c>
      <c r="X1998" t="s">
        <v>64</v>
      </c>
      <c r="Y1998" t="s">
        <v>228</v>
      </c>
      <c r="Z1998" t="s">
        <v>4012</v>
      </c>
      <c r="AA1998" s="18">
        <v>2.0612376214000001</v>
      </c>
      <c r="AB1998" t="s">
        <v>4436</v>
      </c>
      <c r="AC1998" t="s">
        <v>4437</v>
      </c>
      <c r="AD1998" t="s">
        <v>4438</v>
      </c>
      <c r="AE1998" s="18">
        <v>0.1832368184</v>
      </c>
      <c r="AF1998" t="s">
        <v>8760</v>
      </c>
      <c r="AG1998" t="s">
        <v>4437</v>
      </c>
      <c r="AH1998" t="s">
        <v>8761</v>
      </c>
      <c r="AI1998" s="18">
        <v>1.7716664204000001</v>
      </c>
      <c r="AJ1998" t="s">
        <v>8560</v>
      </c>
      <c r="AK1998" t="s">
        <v>4101</v>
      </c>
      <c r="AL1998" t="s">
        <v>8561</v>
      </c>
      <c r="AM1998" t="s">
        <v>8760</v>
      </c>
      <c r="AN1998" t="s">
        <v>4437</v>
      </c>
      <c r="AO1998" t="s">
        <v>8761</v>
      </c>
      <c r="AP1998" s="18">
        <v>0.1832368184</v>
      </c>
      <c r="AQ1998" t="s">
        <v>123</v>
      </c>
      <c r="AR1998" t="b">
        <f>ISNUMBER(SEARCH('Consulta Por Puntos Baloto'!$E$5,B1998,1))</f>
        <v>0</v>
      </c>
      <c r="AS1998">
        <f t="shared" si="62"/>
        <v>31</v>
      </c>
      <c r="AT1998" t="str">
        <f t="shared" si="63"/>
        <v>Punto pago</v>
      </c>
    </row>
    <row r="1999" spans="1:46">
      <c r="A1999" t="s">
        <v>10800</v>
      </c>
      <c r="B1999" t="s">
        <v>10801</v>
      </c>
      <c r="C1999" s="18">
        <v>137.26251211779999</v>
      </c>
      <c r="D1999" t="s">
        <v>4065</v>
      </c>
      <c r="E1999" t="s">
        <v>4066</v>
      </c>
      <c r="F1999" t="s">
        <v>4067</v>
      </c>
      <c r="G1999" s="18">
        <v>135.14383562789999</v>
      </c>
      <c r="H1999" t="s">
        <v>64</v>
      </c>
      <c r="I1999" t="s">
        <v>4068</v>
      </c>
      <c r="J1999" t="s">
        <v>4069</v>
      </c>
      <c r="K1999" s="18">
        <v>201.95287381950001</v>
      </c>
      <c r="L1999" t="s">
        <v>64</v>
      </c>
      <c r="M1999" t="s">
        <v>223</v>
      </c>
      <c r="N1999" t="s">
        <v>4070</v>
      </c>
      <c r="O1999" s="18">
        <v>135.1438355834</v>
      </c>
      <c r="P1999" t="s">
        <v>4071</v>
      </c>
      <c r="Q1999" t="s">
        <v>4066</v>
      </c>
      <c r="R1999" t="s">
        <v>4072</v>
      </c>
      <c r="S1999" s="18">
        <v>208.6812789688</v>
      </c>
      <c r="T1999" t="s">
        <v>227</v>
      </c>
      <c r="U1999" t="s">
        <v>228</v>
      </c>
      <c r="V1999" t="s">
        <v>229</v>
      </c>
      <c r="W1999" s="18">
        <v>197.01719471499999</v>
      </c>
      <c r="X1999" t="s">
        <v>64</v>
      </c>
      <c r="Y1999" t="s">
        <v>4055</v>
      </c>
      <c r="Z1999" t="s">
        <v>4056</v>
      </c>
      <c r="AA1999" s="18">
        <v>137.20102895010001</v>
      </c>
      <c r="AB1999" s="19" t="s">
        <v>4075</v>
      </c>
      <c r="AC1999" t="s">
        <v>4066</v>
      </c>
      <c r="AD1999" t="s">
        <v>4076</v>
      </c>
      <c r="AE1999" s="18">
        <v>0.11850753410000001</v>
      </c>
      <c r="AF1999" t="s">
        <v>10802</v>
      </c>
      <c r="AG1999" t="s">
        <v>7591</v>
      </c>
      <c r="AH1999" t="s">
        <v>10803</v>
      </c>
      <c r="AI1999" s="18">
        <v>0.3678925864</v>
      </c>
      <c r="AJ1999" t="s">
        <v>7590</v>
      </c>
      <c r="AK1999" t="s">
        <v>7591</v>
      </c>
      <c r="AL1999" t="s">
        <v>7592</v>
      </c>
      <c r="AM1999" t="s">
        <v>10802</v>
      </c>
      <c r="AN1999" t="s">
        <v>7591</v>
      </c>
      <c r="AO1999" t="s">
        <v>10803</v>
      </c>
      <c r="AP1999" s="18">
        <v>0.11850753410000001</v>
      </c>
      <c r="AQ1999" t="s">
        <v>123</v>
      </c>
      <c r="AR1999" t="b">
        <f>ISNUMBER(SEARCH('Consulta Por Puntos Baloto'!$E$5,B1999,1))</f>
        <v>0</v>
      </c>
      <c r="AS1999">
        <f t="shared" si="62"/>
        <v>31</v>
      </c>
      <c r="AT1999" t="str">
        <f t="shared" si="63"/>
        <v>Punto pago</v>
      </c>
    </row>
    <row r="2000" spans="1:46">
      <c r="A2000" t="s">
        <v>10804</v>
      </c>
      <c r="B2000" t="s">
        <v>10805</v>
      </c>
      <c r="C2000" s="18">
        <v>137.2111794063</v>
      </c>
      <c r="D2000" t="s">
        <v>4065</v>
      </c>
      <c r="E2000" t="s">
        <v>4066</v>
      </c>
      <c r="F2000" t="s">
        <v>4067</v>
      </c>
      <c r="G2000" s="18">
        <v>135.09257439949999</v>
      </c>
      <c r="H2000" t="s">
        <v>64</v>
      </c>
      <c r="I2000" t="s">
        <v>4068</v>
      </c>
      <c r="J2000" t="s">
        <v>4069</v>
      </c>
      <c r="K2000" s="18">
        <v>201.8414748495</v>
      </c>
      <c r="L2000" t="s">
        <v>64</v>
      </c>
      <c r="M2000" t="s">
        <v>223</v>
      </c>
      <c r="N2000" t="s">
        <v>4070</v>
      </c>
      <c r="O2000" s="18">
        <v>135.09257435500001</v>
      </c>
      <c r="P2000" t="s">
        <v>4071</v>
      </c>
      <c r="Q2000" t="s">
        <v>4066</v>
      </c>
      <c r="R2000" t="s">
        <v>4072</v>
      </c>
      <c r="S2000" s="18">
        <v>208.57240440960001</v>
      </c>
      <c r="T2000" t="s">
        <v>227</v>
      </c>
      <c r="U2000" t="s">
        <v>228</v>
      </c>
      <c r="V2000" t="s">
        <v>229</v>
      </c>
      <c r="W2000" s="18">
        <v>196.90177001679999</v>
      </c>
      <c r="X2000" t="s">
        <v>64</v>
      </c>
      <c r="Y2000" t="s">
        <v>4055</v>
      </c>
      <c r="Z2000" t="s">
        <v>4056</v>
      </c>
      <c r="AA2000" s="18">
        <v>137.14999938579999</v>
      </c>
      <c r="AB2000" s="19" t="s">
        <v>4075</v>
      </c>
      <c r="AC2000" t="s">
        <v>4066</v>
      </c>
      <c r="AD2000" t="s">
        <v>4076</v>
      </c>
      <c r="AE2000" s="18">
        <v>1.45991883E-2</v>
      </c>
      <c r="AF2000" t="s">
        <v>10806</v>
      </c>
      <c r="AG2000" t="s">
        <v>7591</v>
      </c>
      <c r="AH2000" t="s">
        <v>10807</v>
      </c>
      <c r="AI2000" s="18">
        <v>0.51247886170000001</v>
      </c>
      <c r="AJ2000" t="s">
        <v>7590</v>
      </c>
      <c r="AK2000" t="s">
        <v>7591</v>
      </c>
      <c r="AL2000" t="s">
        <v>7592</v>
      </c>
      <c r="AM2000" t="s">
        <v>10806</v>
      </c>
      <c r="AN2000" t="s">
        <v>7591</v>
      </c>
      <c r="AO2000" t="s">
        <v>10807</v>
      </c>
      <c r="AP2000" s="18">
        <v>1.45991883E-2</v>
      </c>
      <c r="AQ2000" t="s">
        <v>123</v>
      </c>
      <c r="AR2000" t="b">
        <f>ISNUMBER(SEARCH('Consulta Por Puntos Baloto'!$E$5,B2000,1))</f>
        <v>0</v>
      </c>
      <c r="AS2000">
        <f t="shared" si="62"/>
        <v>31</v>
      </c>
      <c r="AT2000" t="str">
        <f t="shared" si="63"/>
        <v>Punto pago</v>
      </c>
    </row>
    <row r="2001" spans="1:46">
      <c r="A2001" t="s">
        <v>10808</v>
      </c>
      <c r="B2001" t="s">
        <v>10809</v>
      </c>
      <c r="C2001" s="18">
        <v>1.8474113896</v>
      </c>
      <c r="D2001" t="s">
        <v>526</v>
      </c>
      <c r="E2001" t="s">
        <v>128</v>
      </c>
      <c r="F2001" t="s">
        <v>527</v>
      </c>
      <c r="G2001" s="18">
        <v>0.69026552549999998</v>
      </c>
      <c r="H2001" t="s">
        <v>64</v>
      </c>
      <c r="I2001" t="s">
        <v>130</v>
      </c>
      <c r="J2001" t="s">
        <v>493</v>
      </c>
      <c r="K2001" s="18">
        <v>2.0322228574999999</v>
      </c>
      <c r="L2001" t="s">
        <v>64</v>
      </c>
      <c r="M2001" t="s">
        <v>130</v>
      </c>
      <c r="N2001" t="s">
        <v>440</v>
      </c>
      <c r="O2001" s="18">
        <v>1.6513654840000001</v>
      </c>
      <c r="P2001" t="s">
        <v>494</v>
      </c>
      <c r="Q2001" t="s">
        <v>134</v>
      </c>
      <c r="R2001" t="s">
        <v>495</v>
      </c>
      <c r="S2001" s="18">
        <v>3.0039939783</v>
      </c>
      <c r="T2001" t="s">
        <v>371</v>
      </c>
      <c r="U2001" t="s">
        <v>130</v>
      </c>
      <c r="V2001" t="s">
        <v>372</v>
      </c>
      <c r="W2001" s="18">
        <v>1.3516107449999999</v>
      </c>
      <c r="X2001" t="s">
        <v>64</v>
      </c>
      <c r="Y2001" t="s">
        <v>130</v>
      </c>
      <c r="Z2001" t="s">
        <v>532</v>
      </c>
      <c r="AA2001" s="18">
        <v>1.5833175687000001</v>
      </c>
      <c r="AB2001" t="s">
        <v>1333</v>
      </c>
      <c r="AC2001" t="s">
        <v>128</v>
      </c>
      <c r="AD2001" t="s">
        <v>1334</v>
      </c>
      <c r="AE2001" s="18">
        <v>0.15212651699999999</v>
      </c>
      <c r="AF2001" t="s">
        <v>10810</v>
      </c>
      <c r="AG2001" t="s">
        <v>143</v>
      </c>
      <c r="AH2001" t="s">
        <v>10811</v>
      </c>
      <c r="AI2001" s="18">
        <v>0.41138317629999999</v>
      </c>
      <c r="AJ2001" t="s">
        <v>2958</v>
      </c>
      <c r="AK2001" t="s">
        <v>134</v>
      </c>
      <c r="AL2001" t="s">
        <v>2959</v>
      </c>
      <c r="AM2001" t="s">
        <v>10810</v>
      </c>
      <c r="AN2001" t="s">
        <v>143</v>
      </c>
      <c r="AO2001" t="s">
        <v>10811</v>
      </c>
      <c r="AP2001" s="18">
        <v>0.15212651699999999</v>
      </c>
      <c r="AQ2001" t="s">
        <v>123</v>
      </c>
      <c r="AR2001" t="b">
        <f>ISNUMBER(SEARCH('Consulta Por Puntos Baloto'!$E$5,B2001,1))</f>
        <v>0</v>
      </c>
      <c r="AS2001">
        <f t="shared" si="62"/>
        <v>31</v>
      </c>
      <c r="AT2001" t="str">
        <f t="shared" si="63"/>
        <v>Punto pago</v>
      </c>
    </row>
    <row r="2002" spans="1:46">
      <c r="A2002" t="s">
        <v>10812</v>
      </c>
      <c r="B2002" t="s">
        <v>10813</v>
      </c>
      <c r="C2002" s="18">
        <v>3.7058154946999999</v>
      </c>
      <c r="D2002" t="s">
        <v>4892</v>
      </c>
      <c r="E2002" t="s">
        <v>4893</v>
      </c>
      <c r="F2002" t="s">
        <v>4894</v>
      </c>
      <c r="G2002" s="18">
        <v>29.662259015499998</v>
      </c>
      <c r="H2002" t="s">
        <v>4895</v>
      </c>
      <c r="I2002" t="s">
        <v>4146</v>
      </c>
      <c r="J2002" t="s">
        <v>4896</v>
      </c>
      <c r="K2002" s="18">
        <v>53.741475149800003</v>
      </c>
      <c r="L2002" t="s">
        <v>64</v>
      </c>
      <c r="M2002" t="s">
        <v>154</v>
      </c>
      <c r="N2002" t="s">
        <v>156</v>
      </c>
      <c r="O2002" s="18">
        <v>34.613339588999999</v>
      </c>
      <c r="P2002" t="s">
        <v>4031</v>
      </c>
      <c r="Q2002" t="s">
        <v>4025</v>
      </c>
      <c r="R2002" t="s">
        <v>4032</v>
      </c>
      <c r="S2002" s="18">
        <v>157.0498355311</v>
      </c>
      <c r="T2002" t="s">
        <v>69</v>
      </c>
      <c r="U2002" t="s">
        <v>65</v>
      </c>
      <c r="V2002" t="s">
        <v>70</v>
      </c>
      <c r="W2002" s="18">
        <v>29.918693402500001</v>
      </c>
      <c r="X2002" t="s">
        <v>4897</v>
      </c>
      <c r="Y2002" t="s">
        <v>4146</v>
      </c>
      <c r="Z2002" t="s">
        <v>4898</v>
      </c>
      <c r="AA2002" s="18">
        <v>0.4146734822</v>
      </c>
      <c r="AB2002" t="s">
        <v>4899</v>
      </c>
      <c r="AC2002" t="s">
        <v>4900</v>
      </c>
      <c r="AD2002" t="s">
        <v>4901</v>
      </c>
      <c r="AE2002" s="18">
        <v>3.6796381204999999</v>
      </c>
      <c r="AF2002" t="s">
        <v>4945</v>
      </c>
      <c r="AG2002" t="s">
        <v>4903</v>
      </c>
      <c r="AH2002" t="s">
        <v>4946</v>
      </c>
      <c r="AI2002" s="18">
        <v>0.16689527679999999</v>
      </c>
      <c r="AJ2002" t="s">
        <v>10814</v>
      </c>
      <c r="AK2002" t="s">
        <v>4900</v>
      </c>
      <c r="AL2002" t="s">
        <v>10815</v>
      </c>
      <c r="AM2002" t="s">
        <v>10814</v>
      </c>
      <c r="AN2002" t="s">
        <v>4900</v>
      </c>
      <c r="AO2002" t="s">
        <v>10815</v>
      </c>
      <c r="AP2002" s="18">
        <v>0.16689527679999999</v>
      </c>
      <c r="AQ2002" t="s">
        <v>123</v>
      </c>
      <c r="AR2002" t="b">
        <f>ISNUMBER(SEARCH('Consulta Por Puntos Baloto'!$E$5,B2002,1))</f>
        <v>0</v>
      </c>
      <c r="AS2002">
        <f t="shared" si="62"/>
        <v>35</v>
      </c>
      <c r="AT2002" t="str">
        <f t="shared" si="63"/>
        <v>Punto red</v>
      </c>
    </row>
    <row r="2003" spans="1:46">
      <c r="A2003" t="s">
        <v>10816</v>
      </c>
      <c r="B2003" t="s">
        <v>10817</v>
      </c>
      <c r="C2003" s="18">
        <v>11.2959020019</v>
      </c>
      <c r="D2003" t="s">
        <v>4892</v>
      </c>
      <c r="E2003" t="s">
        <v>4893</v>
      </c>
      <c r="F2003" t="s">
        <v>4894</v>
      </c>
      <c r="G2003" s="18">
        <v>21.525696959600001</v>
      </c>
      <c r="H2003" t="s">
        <v>4895</v>
      </c>
      <c r="I2003" t="s">
        <v>4146</v>
      </c>
      <c r="J2003" t="s">
        <v>4896</v>
      </c>
      <c r="K2003" s="18">
        <v>51.916437983199998</v>
      </c>
      <c r="L2003" t="s">
        <v>64</v>
      </c>
      <c r="M2003" t="s">
        <v>4029</v>
      </c>
      <c r="N2003" t="s">
        <v>4030</v>
      </c>
      <c r="O2003" s="18">
        <v>33.339591791399997</v>
      </c>
      <c r="P2003" t="s">
        <v>4031</v>
      </c>
      <c r="Q2003" t="s">
        <v>4025</v>
      </c>
      <c r="R2003" t="s">
        <v>4032</v>
      </c>
      <c r="S2003" s="18">
        <v>159.16758718680001</v>
      </c>
      <c r="T2003" t="s">
        <v>111</v>
      </c>
      <c r="U2003" t="s">
        <v>112</v>
      </c>
      <c r="V2003" t="s">
        <v>113</v>
      </c>
      <c r="W2003" s="18">
        <v>21.622080710799999</v>
      </c>
      <c r="X2003" t="s">
        <v>4897</v>
      </c>
      <c r="Y2003" t="s">
        <v>4146</v>
      </c>
      <c r="Z2003" t="s">
        <v>4898</v>
      </c>
      <c r="AA2003" s="18">
        <v>8.4301485805999992</v>
      </c>
      <c r="AB2003" t="s">
        <v>4431</v>
      </c>
      <c r="AC2003" t="s">
        <v>4900</v>
      </c>
      <c r="AD2003" t="s">
        <v>6686</v>
      </c>
      <c r="AE2003" s="18">
        <v>4.1358080399999997E-2</v>
      </c>
      <c r="AF2003" t="s">
        <v>10818</v>
      </c>
      <c r="AG2003" t="s">
        <v>10819</v>
      </c>
      <c r="AH2003" t="s">
        <v>10820</v>
      </c>
      <c r="AI2003" s="18">
        <v>2.4485729599999999E-2</v>
      </c>
      <c r="AJ2003" t="s">
        <v>10821</v>
      </c>
      <c r="AK2003" t="s">
        <v>10819</v>
      </c>
      <c r="AL2003" t="s">
        <v>10822</v>
      </c>
      <c r="AM2003" t="s">
        <v>10821</v>
      </c>
      <c r="AN2003" t="s">
        <v>10819</v>
      </c>
      <c r="AO2003" t="s">
        <v>10822</v>
      </c>
      <c r="AP2003" s="18">
        <v>2.4485729599999999E-2</v>
      </c>
      <c r="AQ2003" t="s">
        <v>123</v>
      </c>
      <c r="AR2003" t="b">
        <f>ISNUMBER(SEARCH('Consulta Por Puntos Baloto'!$E$5,B2003,1))</f>
        <v>0</v>
      </c>
      <c r="AS2003">
        <f t="shared" si="62"/>
        <v>35</v>
      </c>
      <c r="AT2003" t="str">
        <f t="shared" si="63"/>
        <v>Punto red</v>
      </c>
    </row>
    <row r="2004" spans="1:46">
      <c r="A2004" t="s">
        <v>10823</v>
      </c>
      <c r="B2004" t="s">
        <v>10824</v>
      </c>
      <c r="C2004" s="18">
        <v>11.390284958200001</v>
      </c>
      <c r="D2004" t="s">
        <v>4892</v>
      </c>
      <c r="E2004" t="s">
        <v>4893</v>
      </c>
      <c r="F2004" t="s">
        <v>4894</v>
      </c>
      <c r="G2004" s="18">
        <v>21.4286581076</v>
      </c>
      <c r="H2004" t="s">
        <v>4895</v>
      </c>
      <c r="I2004" t="s">
        <v>4146</v>
      </c>
      <c r="J2004" t="s">
        <v>4896</v>
      </c>
      <c r="K2004" s="18">
        <v>51.827218030600001</v>
      </c>
      <c r="L2004" t="s">
        <v>64</v>
      </c>
      <c r="M2004" t="s">
        <v>4029</v>
      </c>
      <c r="N2004" t="s">
        <v>4030</v>
      </c>
      <c r="O2004" s="18">
        <v>33.286275162700001</v>
      </c>
      <c r="P2004" t="s">
        <v>4031</v>
      </c>
      <c r="Q2004" t="s">
        <v>4025</v>
      </c>
      <c r="R2004" t="s">
        <v>4032</v>
      </c>
      <c r="S2004" s="18">
        <v>159.1839718098</v>
      </c>
      <c r="T2004" t="s">
        <v>111</v>
      </c>
      <c r="U2004" t="s">
        <v>112</v>
      </c>
      <c r="V2004" t="s">
        <v>113</v>
      </c>
      <c r="W2004" s="18">
        <v>21.524657814800001</v>
      </c>
      <c r="X2004" t="s">
        <v>4897</v>
      </c>
      <c r="Y2004" t="s">
        <v>4146</v>
      </c>
      <c r="Z2004" t="s">
        <v>4898</v>
      </c>
      <c r="AA2004" s="18">
        <v>8.5165665570000009</v>
      </c>
      <c r="AB2004" t="s">
        <v>4431</v>
      </c>
      <c r="AC2004" t="s">
        <v>4900</v>
      </c>
      <c r="AD2004" t="s">
        <v>6686</v>
      </c>
      <c r="AE2004" s="18">
        <v>6.5101542499999998E-2</v>
      </c>
      <c r="AF2004" t="s">
        <v>10818</v>
      </c>
      <c r="AG2004" t="s">
        <v>10819</v>
      </c>
      <c r="AH2004" t="s">
        <v>10820</v>
      </c>
      <c r="AI2004" s="18">
        <v>3.3266117400000003E-2</v>
      </c>
      <c r="AJ2004" t="s">
        <v>10825</v>
      </c>
      <c r="AK2004" t="s">
        <v>10819</v>
      </c>
      <c r="AL2004" t="s">
        <v>10826</v>
      </c>
      <c r="AM2004" t="s">
        <v>10825</v>
      </c>
      <c r="AN2004" t="s">
        <v>10819</v>
      </c>
      <c r="AO2004" t="s">
        <v>10826</v>
      </c>
      <c r="AP2004" s="18">
        <v>3.3266117400000003E-2</v>
      </c>
      <c r="AQ2004" t="s">
        <v>123</v>
      </c>
      <c r="AR2004" t="b">
        <f>ISNUMBER(SEARCH('Consulta Por Puntos Baloto'!$E$5,B2004,1))</f>
        <v>0</v>
      </c>
      <c r="AS2004">
        <f t="shared" si="62"/>
        <v>35</v>
      </c>
      <c r="AT2004" t="str">
        <f t="shared" si="63"/>
        <v>Punto red</v>
      </c>
    </row>
    <row r="2005" spans="1:46">
      <c r="A2005" t="s">
        <v>10827</v>
      </c>
      <c r="B2005" t="s">
        <v>10828</v>
      </c>
      <c r="C2005" s="18">
        <v>11.3104514636</v>
      </c>
      <c r="D2005" t="s">
        <v>4892</v>
      </c>
      <c r="E2005" t="s">
        <v>4893</v>
      </c>
      <c r="F2005" t="s">
        <v>4894</v>
      </c>
      <c r="G2005" s="18">
        <v>21.504933893299999</v>
      </c>
      <c r="H2005" t="s">
        <v>4895</v>
      </c>
      <c r="I2005" t="s">
        <v>4146</v>
      </c>
      <c r="J2005" t="s">
        <v>4896</v>
      </c>
      <c r="K2005" s="18">
        <v>51.905005882600001</v>
      </c>
      <c r="L2005" t="s">
        <v>64</v>
      </c>
      <c r="M2005" t="s">
        <v>4029</v>
      </c>
      <c r="N2005" t="s">
        <v>4030</v>
      </c>
      <c r="O2005" s="18">
        <v>33.317065342299998</v>
      </c>
      <c r="P2005" t="s">
        <v>4031</v>
      </c>
      <c r="Q2005" t="s">
        <v>4025</v>
      </c>
      <c r="R2005" t="s">
        <v>4032</v>
      </c>
      <c r="S2005" s="18">
        <v>159.18504065350001</v>
      </c>
      <c r="T2005" t="s">
        <v>111</v>
      </c>
      <c r="U2005" t="s">
        <v>112</v>
      </c>
      <c r="V2005" t="s">
        <v>113</v>
      </c>
      <c r="W2005" s="18">
        <v>21.601746062</v>
      </c>
      <c r="X2005" t="s">
        <v>4897</v>
      </c>
      <c r="Y2005" t="s">
        <v>4146</v>
      </c>
      <c r="Z2005" t="s">
        <v>4898</v>
      </c>
      <c r="AA2005" s="18">
        <v>8.4401552238999997</v>
      </c>
      <c r="AB2005" t="s">
        <v>4431</v>
      </c>
      <c r="AC2005" t="s">
        <v>4900</v>
      </c>
      <c r="AD2005" t="s">
        <v>6686</v>
      </c>
      <c r="AE2005" s="18">
        <v>1.7942828500000001E-2</v>
      </c>
      <c r="AF2005" t="s">
        <v>10818</v>
      </c>
      <c r="AG2005" t="s">
        <v>10819</v>
      </c>
      <c r="AH2005" t="s">
        <v>10820</v>
      </c>
      <c r="AI2005" s="18">
        <v>2.0860942699999999E-2</v>
      </c>
      <c r="AJ2005" t="s">
        <v>10829</v>
      </c>
      <c r="AK2005" t="s">
        <v>10819</v>
      </c>
      <c r="AL2005" t="s">
        <v>10830</v>
      </c>
      <c r="AM2005" t="s">
        <v>10818</v>
      </c>
      <c r="AN2005" t="s">
        <v>10819</v>
      </c>
      <c r="AO2005" t="s">
        <v>10820</v>
      </c>
      <c r="AP2005" s="18">
        <v>1.7942828500000001E-2</v>
      </c>
      <c r="AQ2005" t="s">
        <v>123</v>
      </c>
      <c r="AR2005" t="b">
        <f>ISNUMBER(SEARCH('Consulta Por Puntos Baloto'!$E$5,B2005,1))</f>
        <v>0</v>
      </c>
      <c r="AS2005">
        <f t="shared" si="62"/>
        <v>31</v>
      </c>
      <c r="AT2005" t="str">
        <f t="shared" si="63"/>
        <v>Punto pago</v>
      </c>
    </row>
    <row r="2006" spans="1:46">
      <c r="A2006" t="s">
        <v>10831</v>
      </c>
      <c r="B2006" t="s">
        <v>10832</v>
      </c>
      <c r="C2006" s="18">
        <v>1.8798177768</v>
      </c>
      <c r="D2006" t="s">
        <v>5165</v>
      </c>
      <c r="E2006" t="s">
        <v>220</v>
      </c>
      <c r="F2006" t="s">
        <v>5166</v>
      </c>
      <c r="G2006" s="18">
        <v>2.1645307557</v>
      </c>
      <c r="H2006" t="s">
        <v>64</v>
      </c>
      <c r="I2006" t="s">
        <v>223</v>
      </c>
      <c r="J2006" t="s">
        <v>5327</v>
      </c>
      <c r="K2006" s="18">
        <v>3.5708560814000001</v>
      </c>
      <c r="L2006" t="s">
        <v>64</v>
      </c>
      <c r="M2006" t="s">
        <v>223</v>
      </c>
      <c r="N2006" t="s">
        <v>4070</v>
      </c>
      <c r="O2006" s="18">
        <v>2.3568436459000002</v>
      </c>
      <c r="P2006" t="s">
        <v>4231</v>
      </c>
      <c r="Q2006" t="s">
        <v>220</v>
      </c>
      <c r="R2006" t="s">
        <v>4232</v>
      </c>
      <c r="S2006" s="18">
        <v>11.5045881981</v>
      </c>
      <c r="T2006" t="s">
        <v>227</v>
      </c>
      <c r="U2006" t="s">
        <v>228</v>
      </c>
      <c r="V2006" t="s">
        <v>229</v>
      </c>
      <c r="W2006" s="18">
        <v>4.5593277953999998</v>
      </c>
      <c r="X2006" t="s">
        <v>222</v>
      </c>
      <c r="Y2006" t="s">
        <v>223</v>
      </c>
      <c r="Z2006" t="s">
        <v>224</v>
      </c>
      <c r="AA2006" s="18">
        <v>1.6751970642</v>
      </c>
      <c r="AB2006" t="s">
        <v>4088</v>
      </c>
      <c r="AC2006" t="s">
        <v>220</v>
      </c>
      <c r="AD2006" t="s">
        <v>4089</v>
      </c>
      <c r="AE2006" s="18">
        <v>0.1670767886</v>
      </c>
      <c r="AF2006" t="s">
        <v>8089</v>
      </c>
      <c r="AG2006" t="s">
        <v>220</v>
      </c>
      <c r="AH2006" t="s">
        <v>8090</v>
      </c>
      <c r="AI2006" s="18">
        <v>0.44999023129999999</v>
      </c>
      <c r="AJ2006" t="s">
        <v>6850</v>
      </c>
      <c r="AK2006" t="s">
        <v>220</v>
      </c>
      <c r="AL2006" t="s">
        <v>6851</v>
      </c>
      <c r="AM2006" t="s">
        <v>8089</v>
      </c>
      <c r="AN2006" t="s">
        <v>220</v>
      </c>
      <c r="AO2006" t="s">
        <v>8090</v>
      </c>
      <c r="AP2006" s="18">
        <v>0.1670767886</v>
      </c>
      <c r="AQ2006" t="s">
        <v>123</v>
      </c>
      <c r="AR2006" t="b">
        <f>ISNUMBER(SEARCH('Consulta Por Puntos Baloto'!$E$5,B2006,1))</f>
        <v>0</v>
      </c>
      <c r="AS2006">
        <f t="shared" si="62"/>
        <v>31</v>
      </c>
      <c r="AT2006" t="str">
        <f t="shared" si="63"/>
        <v>Punto pago</v>
      </c>
    </row>
    <row r="2007" spans="1:46">
      <c r="A2007" t="s">
        <v>10833</v>
      </c>
      <c r="B2007" t="s">
        <v>10834</v>
      </c>
      <c r="C2007" s="18">
        <v>20.405207279900001</v>
      </c>
      <c r="D2007" t="s">
        <v>410</v>
      </c>
      <c r="E2007" t="s">
        <v>411</v>
      </c>
      <c r="F2007" t="s">
        <v>412</v>
      </c>
      <c r="G2007" s="18">
        <v>57.180166155099997</v>
      </c>
      <c r="H2007" t="s">
        <v>64</v>
      </c>
      <c r="I2007" t="s">
        <v>86</v>
      </c>
      <c r="J2007" t="s">
        <v>413</v>
      </c>
      <c r="K2007" s="18">
        <v>57.180166155099997</v>
      </c>
      <c r="L2007" t="s">
        <v>64</v>
      </c>
      <c r="M2007" t="s">
        <v>86</v>
      </c>
      <c r="N2007" t="s">
        <v>413</v>
      </c>
      <c r="O2007" s="18">
        <v>20.390720334400001</v>
      </c>
      <c r="P2007" t="s">
        <v>414</v>
      </c>
      <c r="Q2007" t="s">
        <v>411</v>
      </c>
      <c r="R2007" t="s">
        <v>415</v>
      </c>
      <c r="S2007" s="18">
        <v>73.773958875299996</v>
      </c>
      <c r="T2007" t="s">
        <v>85</v>
      </c>
      <c r="U2007" t="s">
        <v>86</v>
      </c>
      <c r="V2007" t="s">
        <v>87</v>
      </c>
      <c r="W2007" s="18">
        <v>70.607550868600001</v>
      </c>
      <c r="X2007" t="s">
        <v>64</v>
      </c>
      <c r="Y2007" t="s">
        <v>86</v>
      </c>
      <c r="Z2007" t="s">
        <v>299</v>
      </c>
      <c r="AA2007" s="18">
        <v>70.601706680099994</v>
      </c>
      <c r="AB2007" s="19" t="s">
        <v>361</v>
      </c>
      <c r="AC2007" t="s">
        <v>83</v>
      </c>
      <c r="AD2007" s="19" t="s">
        <v>362</v>
      </c>
      <c r="AE2007" s="18">
        <v>20.411683671399999</v>
      </c>
      <c r="AF2007" t="s">
        <v>6798</v>
      </c>
      <c r="AG2007" t="s">
        <v>411</v>
      </c>
      <c r="AH2007" t="s">
        <v>6799</v>
      </c>
      <c r="AI2007" s="18">
        <v>7.6061944699999995E-2</v>
      </c>
      <c r="AJ2007" t="s">
        <v>7494</v>
      </c>
      <c r="AK2007" t="s">
        <v>7495</v>
      </c>
      <c r="AL2007" t="s">
        <v>7496</v>
      </c>
      <c r="AM2007" t="s">
        <v>7494</v>
      </c>
      <c r="AN2007" t="s">
        <v>7495</v>
      </c>
      <c r="AO2007" t="s">
        <v>7496</v>
      </c>
      <c r="AP2007" s="18">
        <v>7.6061944699999995E-2</v>
      </c>
      <c r="AQ2007" t="s">
        <v>123</v>
      </c>
      <c r="AR2007" t="b">
        <f>ISNUMBER(SEARCH('Consulta Por Puntos Baloto'!$E$5,B2007,1))</f>
        <v>0</v>
      </c>
      <c r="AS2007">
        <f t="shared" si="62"/>
        <v>35</v>
      </c>
      <c r="AT2007" t="str">
        <f t="shared" si="63"/>
        <v>Punto red</v>
      </c>
    </row>
    <row r="2008" spans="1:46">
      <c r="A2008" t="s">
        <v>10835</v>
      </c>
      <c r="B2008" t="s">
        <v>10836</v>
      </c>
      <c r="C2008" s="18">
        <v>3.6578195982000001</v>
      </c>
      <c r="D2008" t="s">
        <v>1689</v>
      </c>
      <c r="E2008" t="s">
        <v>1690</v>
      </c>
      <c r="F2008" t="s">
        <v>1691</v>
      </c>
      <c r="G2008" s="18">
        <v>0.56070846679999997</v>
      </c>
      <c r="H2008" t="s">
        <v>64</v>
      </c>
      <c r="I2008" t="s">
        <v>114</v>
      </c>
      <c r="J2008" t="s">
        <v>3347</v>
      </c>
      <c r="K2008" s="18">
        <v>72.574860039100002</v>
      </c>
      <c r="L2008" t="s">
        <v>64</v>
      </c>
      <c r="M2008" t="s">
        <v>130</v>
      </c>
      <c r="N2008" t="s">
        <v>132</v>
      </c>
      <c r="O2008" s="18">
        <v>72.459874638000002</v>
      </c>
      <c r="P2008" t="s">
        <v>133</v>
      </c>
      <c r="Q2008" t="s">
        <v>134</v>
      </c>
      <c r="R2008" t="s">
        <v>135</v>
      </c>
      <c r="S2008" s="18">
        <v>73.363318147000001</v>
      </c>
      <c r="T2008" t="s">
        <v>136</v>
      </c>
      <c r="U2008" t="s">
        <v>130</v>
      </c>
      <c r="V2008" t="s">
        <v>137</v>
      </c>
      <c r="W2008" s="18">
        <v>1.4057061835</v>
      </c>
      <c r="X2008" t="s">
        <v>3348</v>
      </c>
      <c r="Y2008" t="s">
        <v>114</v>
      </c>
      <c r="Z2008" t="s">
        <v>3349</v>
      </c>
      <c r="AA2008" s="18">
        <v>1.4056218004000001</v>
      </c>
      <c r="AB2008" s="19" t="s">
        <v>3348</v>
      </c>
      <c r="AC2008" t="s">
        <v>1690</v>
      </c>
      <c r="AD2008" s="19" t="s">
        <v>5358</v>
      </c>
      <c r="AE2008" s="18">
        <v>0.42493890579999999</v>
      </c>
      <c r="AF2008" t="s">
        <v>8441</v>
      </c>
      <c r="AG2008" t="s">
        <v>1690</v>
      </c>
      <c r="AH2008" t="s">
        <v>8442</v>
      </c>
      <c r="AI2008" s="18">
        <v>1.1590432499999999E-2</v>
      </c>
      <c r="AJ2008" t="s">
        <v>1410</v>
      </c>
      <c r="AK2008" t="s">
        <v>1690</v>
      </c>
      <c r="AL2008" t="s">
        <v>10837</v>
      </c>
      <c r="AM2008" t="s">
        <v>1410</v>
      </c>
      <c r="AN2008" t="s">
        <v>1690</v>
      </c>
      <c r="AO2008" t="s">
        <v>10837</v>
      </c>
      <c r="AP2008" s="18">
        <v>1.1590432499999999E-2</v>
      </c>
      <c r="AQ2008" t="s">
        <v>123</v>
      </c>
      <c r="AR2008" t="b">
        <f>ISNUMBER(SEARCH('Consulta Por Puntos Baloto'!$E$5,B2008,1))</f>
        <v>0</v>
      </c>
      <c r="AS2008">
        <f t="shared" si="62"/>
        <v>35</v>
      </c>
      <c r="AT2008" t="str">
        <f t="shared" si="63"/>
        <v>Punto red</v>
      </c>
    </row>
    <row r="2009" spans="1:46">
      <c r="A2009" t="s">
        <v>10838</v>
      </c>
      <c r="B2009" t="s">
        <v>10839</v>
      </c>
      <c r="C2009" s="18">
        <v>22.437690375100001</v>
      </c>
      <c r="D2009" t="s">
        <v>410</v>
      </c>
      <c r="E2009" t="s">
        <v>411</v>
      </c>
      <c r="F2009" t="s">
        <v>412</v>
      </c>
      <c r="G2009" s="18">
        <v>26.176232041900001</v>
      </c>
      <c r="H2009" t="s">
        <v>64</v>
      </c>
      <c r="I2009" t="s">
        <v>86</v>
      </c>
      <c r="J2009" t="s">
        <v>413</v>
      </c>
      <c r="K2009" s="18">
        <v>26.176232041900001</v>
      </c>
      <c r="L2009" t="s">
        <v>64</v>
      </c>
      <c r="M2009" t="s">
        <v>86</v>
      </c>
      <c r="N2009" t="s">
        <v>413</v>
      </c>
      <c r="O2009" s="18">
        <v>22.422843766</v>
      </c>
      <c r="P2009" t="s">
        <v>414</v>
      </c>
      <c r="Q2009" t="s">
        <v>411</v>
      </c>
      <c r="R2009" t="s">
        <v>415</v>
      </c>
      <c r="S2009" s="18">
        <v>41.035492480999999</v>
      </c>
      <c r="T2009" t="s">
        <v>85</v>
      </c>
      <c r="U2009" t="s">
        <v>86</v>
      </c>
      <c r="V2009" t="s">
        <v>87</v>
      </c>
      <c r="W2009" s="18">
        <v>38.069304049400003</v>
      </c>
      <c r="X2009" t="s">
        <v>64</v>
      </c>
      <c r="Y2009" t="s">
        <v>86</v>
      </c>
      <c r="Z2009" t="s">
        <v>299</v>
      </c>
      <c r="AA2009" s="18">
        <v>38.073850759400003</v>
      </c>
      <c r="AB2009" s="19" t="s">
        <v>361</v>
      </c>
      <c r="AC2009" t="s">
        <v>83</v>
      </c>
      <c r="AD2009" s="19" t="s">
        <v>362</v>
      </c>
      <c r="AE2009" s="18">
        <v>8.2954069800000002E-2</v>
      </c>
      <c r="AF2009" t="s">
        <v>8288</v>
      </c>
      <c r="AG2009" t="s">
        <v>8289</v>
      </c>
      <c r="AH2009" t="s">
        <v>8290</v>
      </c>
      <c r="AI2009" s="18">
        <v>3.6432131600000001E-2</v>
      </c>
      <c r="AJ2009" t="s">
        <v>10840</v>
      </c>
      <c r="AK2009" t="s">
        <v>8289</v>
      </c>
      <c r="AL2009" t="s">
        <v>10841</v>
      </c>
      <c r="AM2009" t="s">
        <v>10840</v>
      </c>
      <c r="AN2009" t="s">
        <v>8289</v>
      </c>
      <c r="AO2009" t="s">
        <v>10841</v>
      </c>
      <c r="AP2009" s="18">
        <v>3.6432131600000001E-2</v>
      </c>
      <c r="AQ2009" t="s">
        <v>123</v>
      </c>
      <c r="AR2009" t="b">
        <f>ISNUMBER(SEARCH('Consulta Por Puntos Baloto'!$E$5,B2009,1))</f>
        <v>0</v>
      </c>
      <c r="AS2009">
        <f t="shared" si="62"/>
        <v>35</v>
      </c>
      <c r="AT2009" t="str">
        <f t="shared" si="63"/>
        <v>Punto red</v>
      </c>
    </row>
    <row r="2010" spans="1:46">
      <c r="A2010" t="s">
        <v>10842</v>
      </c>
      <c r="B2010" t="s">
        <v>10843</v>
      </c>
      <c r="C2010" s="18">
        <v>69.229162370599994</v>
      </c>
      <c r="D2010" t="s">
        <v>6434</v>
      </c>
      <c r="E2010" t="s">
        <v>6435</v>
      </c>
      <c r="F2010" t="s">
        <v>6436</v>
      </c>
      <c r="G2010" s="18">
        <v>40.937310976900001</v>
      </c>
      <c r="H2010" t="s">
        <v>64</v>
      </c>
      <c r="I2010" t="s">
        <v>4560</v>
      </c>
      <c r="J2010" t="s">
        <v>4562</v>
      </c>
      <c r="K2010" s="18">
        <v>40.916144844900003</v>
      </c>
      <c r="L2010" t="s">
        <v>64</v>
      </c>
      <c r="M2010" t="s">
        <v>4560</v>
      </c>
      <c r="N2010" t="s">
        <v>4562</v>
      </c>
      <c r="O2010" s="18">
        <v>41.019176076699999</v>
      </c>
      <c r="P2010" t="s">
        <v>387</v>
      </c>
      <c r="Q2010" t="s">
        <v>388</v>
      </c>
      <c r="R2010" t="s">
        <v>389</v>
      </c>
      <c r="S2010" s="18">
        <v>211.495052886</v>
      </c>
      <c r="T2010" t="s">
        <v>253</v>
      </c>
      <c r="U2010" t="s">
        <v>65</v>
      </c>
      <c r="V2010" t="s">
        <v>254</v>
      </c>
      <c r="W2010" s="18">
        <v>98.900910808299997</v>
      </c>
      <c r="X2010" t="s">
        <v>64</v>
      </c>
      <c r="Y2010" t="s">
        <v>4563</v>
      </c>
      <c r="Z2010" t="s">
        <v>4564</v>
      </c>
      <c r="AA2010" s="18">
        <v>41.068177283099999</v>
      </c>
      <c r="AB2010" t="s">
        <v>5859</v>
      </c>
      <c r="AC2010" t="s">
        <v>388</v>
      </c>
      <c r="AD2010" t="s">
        <v>5860</v>
      </c>
      <c r="AE2010" s="18">
        <v>5.4890869015000003</v>
      </c>
      <c r="AF2010" t="s">
        <v>10844</v>
      </c>
      <c r="AG2010" t="s">
        <v>5140</v>
      </c>
      <c r="AH2010" t="s">
        <v>10845</v>
      </c>
      <c r="AI2010" s="18">
        <v>5.6302742609000003</v>
      </c>
      <c r="AJ2010" t="s">
        <v>6440</v>
      </c>
      <c r="AK2010" t="s">
        <v>6441</v>
      </c>
      <c r="AL2010" t="s">
        <v>6442</v>
      </c>
      <c r="AM2010" t="s">
        <v>10844</v>
      </c>
      <c r="AN2010" t="s">
        <v>5140</v>
      </c>
      <c r="AO2010" t="s">
        <v>10845</v>
      </c>
      <c r="AP2010" s="18">
        <v>5.4890869015000003</v>
      </c>
      <c r="AQ2010" t="s">
        <v>123</v>
      </c>
      <c r="AR2010" t="b">
        <f>ISNUMBER(SEARCH('Consulta Por Puntos Baloto'!$E$5,B2010,1))</f>
        <v>0</v>
      </c>
      <c r="AS2010">
        <f t="shared" si="62"/>
        <v>31</v>
      </c>
      <c r="AT2010" t="str">
        <f t="shared" si="63"/>
        <v>Punto pago</v>
      </c>
    </row>
    <row r="2011" spans="1:46">
      <c r="A2011" t="s">
        <v>10846</v>
      </c>
      <c r="B2011" t="s">
        <v>10847</v>
      </c>
      <c r="C2011" s="18">
        <v>3.2286351549000001</v>
      </c>
      <c r="D2011" t="s">
        <v>4084</v>
      </c>
      <c r="E2011" t="s">
        <v>4053</v>
      </c>
      <c r="F2011" t="s">
        <v>4085</v>
      </c>
      <c r="G2011" s="18">
        <v>3.6009249257999998</v>
      </c>
      <c r="H2011" t="s">
        <v>64</v>
      </c>
      <c r="I2011" t="s">
        <v>4055</v>
      </c>
      <c r="J2011" t="s">
        <v>4056</v>
      </c>
      <c r="K2011" s="18">
        <v>6.6617308169999996</v>
      </c>
      <c r="L2011" t="s">
        <v>64</v>
      </c>
      <c r="M2011" t="s">
        <v>223</v>
      </c>
      <c r="N2011" t="s">
        <v>4070</v>
      </c>
      <c r="O2011" s="18">
        <v>1.0767796381000001</v>
      </c>
      <c r="P2011" t="s">
        <v>4052</v>
      </c>
      <c r="Q2011" t="s">
        <v>4053</v>
      </c>
      <c r="R2011" t="s">
        <v>4054</v>
      </c>
      <c r="S2011" s="18">
        <v>15.021160801800001</v>
      </c>
      <c r="T2011" t="s">
        <v>227</v>
      </c>
      <c r="U2011" t="s">
        <v>228</v>
      </c>
      <c r="V2011" t="s">
        <v>229</v>
      </c>
      <c r="W2011" s="18">
        <v>3.6023900258000001</v>
      </c>
      <c r="X2011" t="s">
        <v>64</v>
      </c>
      <c r="Y2011" t="s">
        <v>4055</v>
      </c>
      <c r="Z2011" t="s">
        <v>4056</v>
      </c>
      <c r="AA2011" s="18">
        <v>5.2119407355999998</v>
      </c>
      <c r="AB2011" t="s">
        <v>4088</v>
      </c>
      <c r="AC2011" t="s">
        <v>220</v>
      </c>
      <c r="AD2011" t="s">
        <v>4089</v>
      </c>
      <c r="AE2011" s="18">
        <v>0.2230672034</v>
      </c>
      <c r="AF2011" t="s">
        <v>9378</v>
      </c>
      <c r="AG2011" t="s">
        <v>220</v>
      </c>
      <c r="AH2011" t="s">
        <v>9379</v>
      </c>
      <c r="AI2011" s="18">
        <v>0.20293868740000001</v>
      </c>
      <c r="AJ2011" t="s">
        <v>9380</v>
      </c>
      <c r="AK2011" t="s">
        <v>220</v>
      </c>
      <c r="AL2011" t="s">
        <v>9381</v>
      </c>
      <c r="AM2011" t="s">
        <v>9380</v>
      </c>
      <c r="AN2011" t="s">
        <v>220</v>
      </c>
      <c r="AO2011" t="s">
        <v>9381</v>
      </c>
      <c r="AP2011" s="18">
        <v>0.20293868740000001</v>
      </c>
      <c r="AQ2011" t="e">
        <v>#N/A</v>
      </c>
      <c r="AR2011" t="b">
        <f>ISNUMBER(SEARCH('Consulta Por Puntos Baloto'!$E$5,B2011,1))</f>
        <v>0</v>
      </c>
      <c r="AS2011">
        <f t="shared" si="62"/>
        <v>35</v>
      </c>
      <c r="AT2011" t="str">
        <f t="shared" si="63"/>
        <v>Punto red</v>
      </c>
    </row>
    <row r="2012" spans="1:46">
      <c r="A2012" t="s">
        <v>10848</v>
      </c>
      <c r="B2012" t="s">
        <v>10849</v>
      </c>
      <c r="C2012" s="18">
        <v>2.1946770255999999</v>
      </c>
      <c r="D2012" t="s">
        <v>219</v>
      </c>
      <c r="E2012" t="s">
        <v>220</v>
      </c>
      <c r="F2012" t="s">
        <v>221</v>
      </c>
      <c r="G2012" s="18">
        <v>1.7367623408999999</v>
      </c>
      <c r="H2012" t="s">
        <v>4228</v>
      </c>
      <c r="I2012" t="s">
        <v>223</v>
      </c>
      <c r="J2012" t="s">
        <v>4229</v>
      </c>
      <c r="K2012" s="18">
        <v>2.8850346739999999</v>
      </c>
      <c r="L2012" t="s">
        <v>64</v>
      </c>
      <c r="M2012" t="s">
        <v>223</v>
      </c>
      <c r="N2012" t="s">
        <v>4230</v>
      </c>
      <c r="O2012" s="18">
        <v>1.8924965806</v>
      </c>
      <c r="P2012" t="s">
        <v>4231</v>
      </c>
      <c r="Q2012" t="s">
        <v>220</v>
      </c>
      <c r="R2012" t="s">
        <v>4232</v>
      </c>
      <c r="S2012" s="18">
        <v>10.248531658099999</v>
      </c>
      <c r="T2012" t="s">
        <v>227</v>
      </c>
      <c r="U2012" t="s">
        <v>228</v>
      </c>
      <c r="V2012" t="s">
        <v>229</v>
      </c>
      <c r="W2012" s="18">
        <v>3.3578308804999999</v>
      </c>
      <c r="X2012" t="s">
        <v>222</v>
      </c>
      <c r="Y2012" t="s">
        <v>223</v>
      </c>
      <c r="Z2012" t="s">
        <v>224</v>
      </c>
      <c r="AA2012" s="18">
        <v>0.50210368989999998</v>
      </c>
      <c r="AB2012" t="s">
        <v>4088</v>
      </c>
      <c r="AC2012" t="s">
        <v>220</v>
      </c>
      <c r="AD2012" t="s">
        <v>4089</v>
      </c>
      <c r="AE2012" s="18">
        <v>4.1707148899999998E-2</v>
      </c>
      <c r="AF2012" t="s">
        <v>10850</v>
      </c>
      <c r="AG2012" t="s">
        <v>220</v>
      </c>
      <c r="AH2012" t="s">
        <v>10851</v>
      </c>
      <c r="AI2012" s="18">
        <v>0.77215753269999998</v>
      </c>
      <c r="AJ2012" t="s">
        <v>4235</v>
      </c>
      <c r="AK2012" t="s">
        <v>220</v>
      </c>
      <c r="AL2012" t="s">
        <v>4236</v>
      </c>
      <c r="AM2012" t="s">
        <v>10850</v>
      </c>
      <c r="AN2012" t="s">
        <v>220</v>
      </c>
      <c r="AO2012" t="s">
        <v>10851</v>
      </c>
      <c r="AP2012" s="18">
        <v>4.1707148899999998E-2</v>
      </c>
      <c r="AQ2012" t="s">
        <v>123</v>
      </c>
      <c r="AR2012" t="b">
        <f>ISNUMBER(SEARCH('Consulta Por Puntos Baloto'!$E$5,B2012,1))</f>
        <v>0</v>
      </c>
      <c r="AS2012">
        <f t="shared" si="62"/>
        <v>31</v>
      </c>
      <c r="AT2012" t="str">
        <f t="shared" si="63"/>
        <v>Punto pago</v>
      </c>
    </row>
    <row r="2013" spans="1:46">
      <c r="A2013" t="s">
        <v>10852</v>
      </c>
      <c r="B2013" t="s">
        <v>10853</v>
      </c>
      <c r="C2013" s="18">
        <v>0.54212689130000002</v>
      </c>
      <c r="D2013" t="s">
        <v>219</v>
      </c>
      <c r="E2013" t="s">
        <v>220</v>
      </c>
      <c r="F2013" t="s">
        <v>221</v>
      </c>
      <c r="G2013" s="18">
        <v>0.59979470580000005</v>
      </c>
      <c r="H2013" t="s">
        <v>4228</v>
      </c>
      <c r="I2013" t="s">
        <v>223</v>
      </c>
      <c r="J2013" t="s">
        <v>4229</v>
      </c>
      <c r="K2013" s="18">
        <v>1.3509428808999999</v>
      </c>
      <c r="L2013" t="s">
        <v>64</v>
      </c>
      <c r="M2013" t="s">
        <v>223</v>
      </c>
      <c r="N2013" t="s">
        <v>4230</v>
      </c>
      <c r="O2013" s="18">
        <v>1.7132498404000001</v>
      </c>
      <c r="P2013" t="s">
        <v>4231</v>
      </c>
      <c r="Q2013" t="s">
        <v>220</v>
      </c>
      <c r="R2013" t="s">
        <v>4232</v>
      </c>
      <c r="S2013" s="18">
        <v>8.4055113909999992</v>
      </c>
      <c r="T2013" t="s">
        <v>227</v>
      </c>
      <c r="U2013" t="s">
        <v>228</v>
      </c>
      <c r="V2013" t="s">
        <v>229</v>
      </c>
      <c r="W2013" s="18">
        <v>1.5585232647</v>
      </c>
      <c r="X2013" t="s">
        <v>222</v>
      </c>
      <c r="Y2013" t="s">
        <v>223</v>
      </c>
      <c r="Z2013" t="s">
        <v>224</v>
      </c>
      <c r="AA2013" s="18">
        <v>0.83300903879999999</v>
      </c>
      <c r="AB2013" t="s">
        <v>4797</v>
      </c>
      <c r="AC2013" t="s">
        <v>220</v>
      </c>
      <c r="AD2013" t="s">
        <v>4798</v>
      </c>
      <c r="AE2013" s="18">
        <v>8.1163926100000006E-2</v>
      </c>
      <c r="AF2013" t="s">
        <v>10367</v>
      </c>
      <c r="AG2013" t="s">
        <v>220</v>
      </c>
      <c r="AH2013" t="s">
        <v>10368</v>
      </c>
      <c r="AI2013" s="18">
        <v>0.37660882740000001</v>
      </c>
      <c r="AJ2013" t="s">
        <v>4508</v>
      </c>
      <c r="AK2013" t="s">
        <v>220</v>
      </c>
      <c r="AL2013" t="s">
        <v>4509</v>
      </c>
      <c r="AM2013" t="s">
        <v>10367</v>
      </c>
      <c r="AN2013" t="s">
        <v>220</v>
      </c>
      <c r="AO2013" t="s">
        <v>10368</v>
      </c>
      <c r="AP2013" s="18">
        <v>8.1163926100000006E-2</v>
      </c>
      <c r="AQ2013" t="s">
        <v>123</v>
      </c>
      <c r="AR2013" t="b">
        <f>ISNUMBER(SEARCH('Consulta Por Puntos Baloto'!$E$5,B2013,1))</f>
        <v>0</v>
      </c>
      <c r="AS2013">
        <f t="shared" si="62"/>
        <v>31</v>
      </c>
      <c r="AT2013" t="str">
        <f t="shared" si="63"/>
        <v>Punto pago</v>
      </c>
    </row>
    <row r="2014" spans="1:46">
      <c r="A2014" t="s">
        <v>10854</v>
      </c>
      <c r="B2014" t="s">
        <v>10855</v>
      </c>
      <c r="C2014" s="18">
        <v>8.3097393821000001</v>
      </c>
      <c r="D2014" t="s">
        <v>5029</v>
      </c>
      <c r="E2014" t="s">
        <v>5030</v>
      </c>
      <c r="F2014" t="s">
        <v>5031</v>
      </c>
      <c r="G2014" s="18">
        <v>76.175449134299996</v>
      </c>
      <c r="H2014" t="s">
        <v>64</v>
      </c>
      <c r="I2014" t="s">
        <v>3998</v>
      </c>
      <c r="J2014" t="s">
        <v>5834</v>
      </c>
      <c r="K2014" s="18">
        <v>80.671187531599998</v>
      </c>
      <c r="L2014" t="s">
        <v>64</v>
      </c>
      <c r="M2014" t="s">
        <v>3974</v>
      </c>
      <c r="N2014" t="s">
        <v>3976</v>
      </c>
      <c r="O2014" s="18">
        <v>79.3518427817</v>
      </c>
      <c r="P2014" t="s">
        <v>5835</v>
      </c>
      <c r="Q2014" t="s">
        <v>5832</v>
      </c>
      <c r="R2014" t="s">
        <v>5836</v>
      </c>
      <c r="S2014" s="18">
        <v>392.86426882310002</v>
      </c>
      <c r="T2014" t="s">
        <v>85</v>
      </c>
      <c r="U2014" t="s">
        <v>86</v>
      </c>
      <c r="V2014" t="s">
        <v>87</v>
      </c>
      <c r="W2014" s="18">
        <v>79.428148753499997</v>
      </c>
      <c r="X2014" t="s">
        <v>64</v>
      </c>
      <c r="Y2014" t="s">
        <v>3998</v>
      </c>
      <c r="Z2014" t="s">
        <v>3999</v>
      </c>
      <c r="AA2014" s="18">
        <v>80.785476742300006</v>
      </c>
      <c r="AB2014" s="19" t="s">
        <v>5837</v>
      </c>
      <c r="AC2014" t="s">
        <v>5832</v>
      </c>
      <c r="AD2014" t="s">
        <v>5838</v>
      </c>
      <c r="AE2014" s="18">
        <v>3.2327449999999998E-4</v>
      </c>
      <c r="AF2014" t="s">
        <v>10856</v>
      </c>
      <c r="AG2014" t="s">
        <v>7458</v>
      </c>
      <c r="AH2014" t="s">
        <v>10857</v>
      </c>
      <c r="AI2014" s="18">
        <v>3.73787166E-2</v>
      </c>
      <c r="AJ2014" t="s">
        <v>7460</v>
      </c>
      <c r="AK2014" t="s">
        <v>7461</v>
      </c>
      <c r="AL2014" t="s">
        <v>7462</v>
      </c>
      <c r="AM2014" t="s">
        <v>10856</v>
      </c>
      <c r="AN2014" t="s">
        <v>7458</v>
      </c>
      <c r="AO2014" t="s">
        <v>10857</v>
      </c>
      <c r="AP2014" s="18">
        <v>3.2327449999999998E-4</v>
      </c>
      <c r="AQ2014" t="s">
        <v>123</v>
      </c>
      <c r="AR2014" t="b">
        <f>ISNUMBER(SEARCH('Consulta Por Puntos Baloto'!$E$5,B2014,1))</f>
        <v>0</v>
      </c>
      <c r="AS2014">
        <f t="shared" si="62"/>
        <v>31</v>
      </c>
      <c r="AT2014" t="str">
        <f t="shared" si="63"/>
        <v>Punto pago</v>
      </c>
    </row>
    <row r="2015" spans="1:46">
      <c r="A2015" t="s">
        <v>10858</v>
      </c>
      <c r="B2015" t="s">
        <v>10859</v>
      </c>
      <c r="C2015" s="18">
        <v>8.2977181606000006</v>
      </c>
      <c r="D2015" t="s">
        <v>5029</v>
      </c>
      <c r="E2015" t="s">
        <v>5030</v>
      </c>
      <c r="F2015" t="s">
        <v>5031</v>
      </c>
      <c r="G2015" s="18">
        <v>76.154721098699994</v>
      </c>
      <c r="H2015" t="s">
        <v>64</v>
      </c>
      <c r="I2015" t="s">
        <v>3998</v>
      </c>
      <c r="J2015" t="s">
        <v>5834</v>
      </c>
      <c r="K2015" s="18">
        <v>80.600142623300002</v>
      </c>
      <c r="L2015" t="s">
        <v>64</v>
      </c>
      <c r="M2015" t="s">
        <v>3974</v>
      </c>
      <c r="N2015" t="s">
        <v>3976</v>
      </c>
      <c r="O2015" s="18">
        <v>79.3337931083</v>
      </c>
      <c r="P2015" t="s">
        <v>5835</v>
      </c>
      <c r="Q2015" t="s">
        <v>5832</v>
      </c>
      <c r="R2015" t="s">
        <v>5836</v>
      </c>
      <c r="S2015" s="18">
        <v>392.9033211364</v>
      </c>
      <c r="T2015" t="s">
        <v>85</v>
      </c>
      <c r="U2015" t="s">
        <v>86</v>
      </c>
      <c r="V2015" t="s">
        <v>87</v>
      </c>
      <c r="W2015" s="18">
        <v>79.410100676499994</v>
      </c>
      <c r="X2015" t="s">
        <v>64</v>
      </c>
      <c r="Y2015" t="s">
        <v>3998</v>
      </c>
      <c r="Z2015" t="s">
        <v>3999</v>
      </c>
      <c r="AA2015" s="18">
        <v>80.766399017699996</v>
      </c>
      <c r="AB2015" s="19" t="s">
        <v>5837</v>
      </c>
      <c r="AC2015" t="s">
        <v>5832</v>
      </c>
      <c r="AD2015" t="s">
        <v>5838</v>
      </c>
      <c r="AE2015" s="18">
        <v>1.8079350000000001E-4</v>
      </c>
      <c r="AF2015" t="s">
        <v>10860</v>
      </c>
      <c r="AG2015" t="s">
        <v>7458</v>
      </c>
      <c r="AH2015" t="s">
        <v>10861</v>
      </c>
      <c r="AI2015" s="18">
        <v>8.2806624699999998E-2</v>
      </c>
      <c r="AJ2015" t="s">
        <v>7670</v>
      </c>
      <c r="AK2015" t="s">
        <v>7461</v>
      </c>
      <c r="AL2015" t="s">
        <v>7671</v>
      </c>
      <c r="AM2015" t="s">
        <v>10860</v>
      </c>
      <c r="AN2015" t="s">
        <v>7458</v>
      </c>
      <c r="AO2015" t="s">
        <v>10861</v>
      </c>
      <c r="AP2015" s="18">
        <v>1.8079350000000001E-4</v>
      </c>
      <c r="AQ2015" t="s">
        <v>123</v>
      </c>
      <c r="AR2015" t="b">
        <f>ISNUMBER(SEARCH('Consulta Por Puntos Baloto'!$E$5,B2015,1))</f>
        <v>0</v>
      </c>
      <c r="AS2015">
        <f t="shared" si="62"/>
        <v>31</v>
      </c>
      <c r="AT2015" t="str">
        <f t="shared" si="63"/>
        <v>Punto pago</v>
      </c>
    </row>
    <row r="2016" spans="1:46">
      <c r="A2016" t="s">
        <v>10862</v>
      </c>
      <c r="B2016" t="s">
        <v>10863</v>
      </c>
      <c r="C2016" s="18">
        <v>22.840714417899999</v>
      </c>
      <c r="D2016" t="s">
        <v>1689</v>
      </c>
      <c r="E2016" t="s">
        <v>1690</v>
      </c>
      <c r="F2016" t="s">
        <v>1691</v>
      </c>
      <c r="G2016" s="18">
        <v>19.894520587300001</v>
      </c>
      <c r="H2016" t="s">
        <v>64</v>
      </c>
      <c r="I2016" t="s">
        <v>105</v>
      </c>
      <c r="J2016" t="s">
        <v>106</v>
      </c>
      <c r="K2016" s="18">
        <v>75.251547476100001</v>
      </c>
      <c r="L2016" t="s">
        <v>64</v>
      </c>
      <c r="M2016" t="s">
        <v>130</v>
      </c>
      <c r="N2016" t="s">
        <v>132</v>
      </c>
      <c r="O2016" s="18">
        <v>73.998390179200001</v>
      </c>
      <c r="P2016" t="s">
        <v>133</v>
      </c>
      <c r="Q2016" t="s">
        <v>134</v>
      </c>
      <c r="R2016" t="s">
        <v>135</v>
      </c>
      <c r="S2016" s="18">
        <v>76.443786524399997</v>
      </c>
      <c r="T2016" t="s">
        <v>136</v>
      </c>
      <c r="U2016" t="s">
        <v>130</v>
      </c>
      <c r="V2016" t="s">
        <v>137</v>
      </c>
      <c r="W2016" s="18">
        <v>20.053591219000001</v>
      </c>
      <c r="X2016" t="s">
        <v>64</v>
      </c>
      <c r="Y2016" t="s">
        <v>114</v>
      </c>
      <c r="Z2016" t="s">
        <v>106</v>
      </c>
      <c r="AA2016" s="18">
        <v>21.6709949846</v>
      </c>
      <c r="AB2016" s="19" t="s">
        <v>3348</v>
      </c>
      <c r="AC2016" t="s">
        <v>1690</v>
      </c>
      <c r="AD2016" s="19" t="s">
        <v>5358</v>
      </c>
      <c r="AE2016" s="18">
        <v>1.0875894299999999E-2</v>
      </c>
      <c r="AF2016" t="s">
        <v>10864</v>
      </c>
      <c r="AG2016" t="s">
        <v>5360</v>
      </c>
      <c r="AH2016" t="s">
        <v>10865</v>
      </c>
      <c r="AI2016" s="18">
        <v>8.2593650000000005E-4</v>
      </c>
      <c r="AJ2016" t="s">
        <v>10866</v>
      </c>
      <c r="AK2016" t="s">
        <v>5363</v>
      </c>
      <c r="AL2016" t="s">
        <v>10867</v>
      </c>
      <c r="AM2016" t="s">
        <v>10866</v>
      </c>
      <c r="AN2016" t="s">
        <v>5363</v>
      </c>
      <c r="AO2016" t="s">
        <v>10867</v>
      </c>
      <c r="AP2016" s="18">
        <v>8.2593650000000005E-4</v>
      </c>
      <c r="AQ2016" t="s">
        <v>123</v>
      </c>
      <c r="AR2016" t="b">
        <f>ISNUMBER(SEARCH('Consulta Por Puntos Baloto'!$E$5,B2016,1))</f>
        <v>0</v>
      </c>
      <c r="AS2016">
        <f t="shared" si="62"/>
        <v>35</v>
      </c>
      <c r="AT2016" t="str">
        <f t="shared" si="63"/>
        <v>Punto red</v>
      </c>
    </row>
    <row r="2017" spans="1:46">
      <c r="A2017" t="s">
        <v>10868</v>
      </c>
      <c r="B2017" t="s">
        <v>10869</v>
      </c>
      <c r="C2017" s="18">
        <v>1.3404924641</v>
      </c>
      <c r="D2017" t="s">
        <v>150</v>
      </c>
      <c r="E2017" t="s">
        <v>151</v>
      </c>
      <c r="F2017" t="s">
        <v>152</v>
      </c>
      <c r="G2017" s="18">
        <v>1.2825282627000001</v>
      </c>
      <c r="H2017" t="s">
        <v>153</v>
      </c>
      <c r="I2017" t="s">
        <v>154</v>
      </c>
      <c r="J2017" t="s">
        <v>155</v>
      </c>
      <c r="K2017" s="18">
        <v>4.6558993192999996</v>
      </c>
      <c r="L2017" t="s">
        <v>64</v>
      </c>
      <c r="M2017" t="s">
        <v>154</v>
      </c>
      <c r="N2017" t="s">
        <v>156</v>
      </c>
      <c r="O2017" s="18">
        <v>4.6750548146000002</v>
      </c>
      <c r="P2017" t="s">
        <v>157</v>
      </c>
      <c r="Q2017" t="s">
        <v>151</v>
      </c>
      <c r="R2017" t="s">
        <v>158</v>
      </c>
      <c r="S2017" s="18">
        <v>116.7297241804</v>
      </c>
      <c r="T2017" t="s">
        <v>111</v>
      </c>
      <c r="U2017" t="s">
        <v>112</v>
      </c>
      <c r="V2017" t="s">
        <v>113</v>
      </c>
      <c r="W2017" s="18">
        <v>6.1351014727999997</v>
      </c>
      <c r="X2017" t="s">
        <v>64</v>
      </c>
      <c r="Y2017" t="s">
        <v>154</v>
      </c>
      <c r="Z2017" t="s">
        <v>159</v>
      </c>
      <c r="AA2017" s="18">
        <v>1.2651061404999999</v>
      </c>
      <c r="AB2017" s="19" t="s">
        <v>153</v>
      </c>
      <c r="AC2017" t="s">
        <v>151</v>
      </c>
      <c r="AD2017" t="s">
        <v>160</v>
      </c>
      <c r="AE2017" s="18">
        <v>0.41994971279999999</v>
      </c>
      <c r="AF2017" t="s">
        <v>10870</v>
      </c>
      <c r="AG2017" t="s">
        <v>4535</v>
      </c>
      <c r="AH2017" t="s">
        <v>10871</v>
      </c>
      <c r="AI2017" s="18">
        <v>0.1247677661</v>
      </c>
      <c r="AJ2017" t="s">
        <v>10872</v>
      </c>
      <c r="AK2017" t="s">
        <v>151</v>
      </c>
      <c r="AL2017" t="s">
        <v>10873</v>
      </c>
      <c r="AM2017" t="s">
        <v>10872</v>
      </c>
      <c r="AN2017" t="s">
        <v>151</v>
      </c>
      <c r="AO2017" t="s">
        <v>10873</v>
      </c>
      <c r="AP2017" s="18">
        <v>0.1247677661</v>
      </c>
      <c r="AQ2017" t="s">
        <v>123</v>
      </c>
      <c r="AR2017" t="b">
        <f>ISNUMBER(SEARCH('Consulta Por Puntos Baloto'!$E$5,B2017,1))</f>
        <v>0</v>
      </c>
      <c r="AS2017">
        <f t="shared" si="62"/>
        <v>35</v>
      </c>
      <c r="AT2017" t="str">
        <f t="shared" si="63"/>
        <v>Punto red</v>
      </c>
    </row>
    <row r="2018" spans="1:46">
      <c r="A2018" t="s">
        <v>10874</v>
      </c>
      <c r="B2018" t="s">
        <v>10875</v>
      </c>
      <c r="C2018" s="18">
        <v>1.8259451180999999</v>
      </c>
      <c r="D2018" t="s">
        <v>2444</v>
      </c>
      <c r="E2018" t="s">
        <v>128</v>
      </c>
      <c r="F2018" t="s">
        <v>2445</v>
      </c>
      <c r="G2018" s="18">
        <v>0.20104316150000001</v>
      </c>
      <c r="H2018" t="s">
        <v>64</v>
      </c>
      <c r="I2018" t="s">
        <v>130</v>
      </c>
      <c r="J2018" t="s">
        <v>2446</v>
      </c>
      <c r="K2018" s="18">
        <v>0.39435301830000002</v>
      </c>
      <c r="L2018" t="s">
        <v>64</v>
      </c>
      <c r="M2018" t="s">
        <v>130</v>
      </c>
      <c r="N2018" t="s">
        <v>804</v>
      </c>
      <c r="O2018" s="18">
        <v>1.7535773337</v>
      </c>
      <c r="P2018" t="s">
        <v>1099</v>
      </c>
      <c r="Q2018" t="s">
        <v>134</v>
      </c>
      <c r="R2018" t="s">
        <v>1100</v>
      </c>
      <c r="S2018" s="18">
        <v>1.8088046543</v>
      </c>
      <c r="T2018" t="s">
        <v>1086</v>
      </c>
      <c r="U2018" t="s">
        <v>130</v>
      </c>
      <c r="V2018" t="s">
        <v>1087</v>
      </c>
      <c r="W2018" s="18">
        <v>1.4246554886</v>
      </c>
      <c r="X2018" t="s">
        <v>5484</v>
      </c>
      <c r="Y2018" t="s">
        <v>130</v>
      </c>
      <c r="Z2018" t="s">
        <v>5485</v>
      </c>
      <c r="AA2018" s="18">
        <v>1.0067036544000001</v>
      </c>
      <c r="AB2018" t="s">
        <v>2449</v>
      </c>
      <c r="AC2018" t="s">
        <v>128</v>
      </c>
      <c r="AD2018" t="s">
        <v>2450</v>
      </c>
      <c r="AE2018" s="18">
        <v>0.65844237490000002</v>
      </c>
      <c r="AF2018" t="s">
        <v>2451</v>
      </c>
      <c r="AG2018" t="s">
        <v>143</v>
      </c>
      <c r="AH2018" t="s">
        <v>2452</v>
      </c>
      <c r="AI2018" s="18">
        <v>0.1646546247</v>
      </c>
      <c r="AJ2018" t="s">
        <v>5486</v>
      </c>
      <c r="AK2018" t="s">
        <v>134</v>
      </c>
      <c r="AL2018" t="s">
        <v>5487</v>
      </c>
      <c r="AM2018" t="s">
        <v>5486</v>
      </c>
      <c r="AN2018" t="s">
        <v>134</v>
      </c>
      <c r="AO2018" t="s">
        <v>5487</v>
      </c>
      <c r="AP2018" s="18">
        <v>0.1646546247</v>
      </c>
      <c r="AQ2018" t="s">
        <v>123</v>
      </c>
      <c r="AR2018" t="b">
        <f>ISNUMBER(SEARCH('Consulta Por Puntos Baloto'!$E$5,B2018,1))</f>
        <v>0</v>
      </c>
      <c r="AS2018">
        <f t="shared" si="62"/>
        <v>35</v>
      </c>
      <c r="AT2018" t="str">
        <f t="shared" si="63"/>
        <v>Punto red</v>
      </c>
    </row>
    <row r="2019" spans="1:46">
      <c r="A2019" t="s">
        <v>10876</v>
      </c>
      <c r="B2019" t="s">
        <v>10877</v>
      </c>
      <c r="C2019" s="18">
        <v>0.34568800779999997</v>
      </c>
      <c r="D2019" t="s">
        <v>7736</v>
      </c>
      <c r="E2019" t="s">
        <v>4964</v>
      </c>
      <c r="F2019" t="s">
        <v>7737</v>
      </c>
      <c r="G2019" s="18">
        <v>71.113605183700002</v>
      </c>
      <c r="H2019" t="s">
        <v>64</v>
      </c>
      <c r="I2019" t="s">
        <v>4514</v>
      </c>
      <c r="J2019" t="s">
        <v>4515</v>
      </c>
      <c r="K2019" s="18">
        <v>71.113605183700002</v>
      </c>
      <c r="L2019" t="s">
        <v>64</v>
      </c>
      <c r="M2019" t="s">
        <v>4514</v>
      </c>
      <c r="N2019" t="s">
        <v>4515</v>
      </c>
      <c r="O2019" s="18">
        <v>1.1689819252</v>
      </c>
      <c r="P2019" t="s">
        <v>4963</v>
      </c>
      <c r="Q2019" t="s">
        <v>4964</v>
      </c>
      <c r="R2019" t="s">
        <v>4965</v>
      </c>
      <c r="S2019" s="18">
        <v>193.47773964140001</v>
      </c>
      <c r="T2019" t="s">
        <v>311</v>
      </c>
      <c r="U2019" t="s">
        <v>130</v>
      </c>
      <c r="V2019" t="s">
        <v>312</v>
      </c>
      <c r="W2019" s="18">
        <v>1.2334806491999999</v>
      </c>
      <c r="X2019" t="s">
        <v>64</v>
      </c>
      <c r="Y2019" t="s">
        <v>4519</v>
      </c>
      <c r="Z2019" t="s">
        <v>4520</v>
      </c>
      <c r="AA2019" s="18">
        <v>108.51328177160001</v>
      </c>
      <c r="AB2019" t="s">
        <v>300</v>
      </c>
      <c r="AC2019" t="s">
        <v>301</v>
      </c>
      <c r="AD2019" t="s">
        <v>302</v>
      </c>
      <c r="AE2019" s="18">
        <v>0.96097921819999998</v>
      </c>
      <c r="AF2019" t="s">
        <v>7738</v>
      </c>
      <c r="AG2019" t="s">
        <v>4964</v>
      </c>
      <c r="AH2019" t="s">
        <v>7739</v>
      </c>
      <c r="AI2019" s="18">
        <v>0.1020201151</v>
      </c>
      <c r="AJ2019" t="s">
        <v>10878</v>
      </c>
      <c r="AK2019" t="s">
        <v>4964</v>
      </c>
      <c r="AL2019" t="s">
        <v>10879</v>
      </c>
      <c r="AM2019" t="s">
        <v>10878</v>
      </c>
      <c r="AN2019" t="s">
        <v>4964</v>
      </c>
      <c r="AO2019" t="s">
        <v>10879</v>
      </c>
      <c r="AP2019" s="18">
        <v>0.1020201151</v>
      </c>
      <c r="AQ2019" t="s">
        <v>4218</v>
      </c>
      <c r="AR2019" t="b">
        <f>ISNUMBER(SEARCH('Consulta Por Puntos Baloto'!$E$5,B2019,1))</f>
        <v>0</v>
      </c>
      <c r="AS2019">
        <f t="shared" si="62"/>
        <v>35</v>
      </c>
      <c r="AT2019" t="str">
        <f t="shared" si="63"/>
        <v>Punto red</v>
      </c>
    </row>
    <row r="2020" spans="1:46">
      <c r="A2020" t="s">
        <v>10880</v>
      </c>
      <c r="B2020" t="s">
        <v>10881</v>
      </c>
      <c r="C2020" s="18">
        <v>3.1591678016999998</v>
      </c>
      <c r="D2020" t="s">
        <v>584</v>
      </c>
      <c r="E2020" t="s">
        <v>128</v>
      </c>
      <c r="F2020" t="s">
        <v>585</v>
      </c>
      <c r="G2020" s="18">
        <v>0.29199439109999997</v>
      </c>
      <c r="H2020" t="s">
        <v>64</v>
      </c>
      <c r="I2020" t="s">
        <v>130</v>
      </c>
      <c r="J2020" t="s">
        <v>3622</v>
      </c>
      <c r="K2020" s="18">
        <v>1.1354538780000001</v>
      </c>
      <c r="L2020" t="s">
        <v>64</v>
      </c>
      <c r="M2020" t="s">
        <v>130</v>
      </c>
      <c r="N2020" t="s">
        <v>636</v>
      </c>
      <c r="O2020" s="18">
        <v>1.3068902855</v>
      </c>
      <c r="P2020" t="s">
        <v>699</v>
      </c>
      <c r="Q2020" t="s">
        <v>134</v>
      </c>
      <c r="R2020" t="s">
        <v>700</v>
      </c>
      <c r="S2020" s="18">
        <v>3.6217308084000002</v>
      </c>
      <c r="T2020" t="s">
        <v>469</v>
      </c>
      <c r="U2020" t="s">
        <v>130</v>
      </c>
      <c r="V2020" t="s">
        <v>470</v>
      </c>
      <c r="W2020" s="18">
        <v>1.3793577264000001</v>
      </c>
      <c r="X2020" t="s">
        <v>64</v>
      </c>
      <c r="Y2020" t="s">
        <v>130</v>
      </c>
      <c r="Z2020" t="s">
        <v>590</v>
      </c>
      <c r="AA2020" s="18">
        <v>0.30495105810000001</v>
      </c>
      <c r="AB2020" t="s">
        <v>691</v>
      </c>
      <c r="AC2020" t="s">
        <v>128</v>
      </c>
      <c r="AD2020" t="s">
        <v>692</v>
      </c>
      <c r="AE2020" s="18">
        <v>0.13066931200000001</v>
      </c>
      <c r="AF2020" t="s">
        <v>10014</v>
      </c>
      <c r="AG2020" t="s">
        <v>143</v>
      </c>
      <c r="AH2020" t="s">
        <v>10015</v>
      </c>
      <c r="AI2020" s="18">
        <v>0</v>
      </c>
      <c r="AJ2020" t="s">
        <v>10882</v>
      </c>
      <c r="AK2020" t="s">
        <v>134</v>
      </c>
      <c r="AL2020" t="s">
        <v>10883</v>
      </c>
      <c r="AM2020" t="s">
        <v>10882</v>
      </c>
      <c r="AN2020" t="s">
        <v>134</v>
      </c>
      <c r="AO2020" t="s">
        <v>10883</v>
      </c>
      <c r="AP2020" s="18">
        <v>0</v>
      </c>
      <c r="AQ2020" t="s">
        <v>123</v>
      </c>
      <c r="AR2020" t="b">
        <f>ISNUMBER(SEARCH('Consulta Por Puntos Baloto'!$E$5,B2020,1))</f>
        <v>0</v>
      </c>
      <c r="AS2020">
        <f t="shared" si="62"/>
        <v>35</v>
      </c>
      <c r="AT2020" t="str">
        <f t="shared" si="63"/>
        <v>Punto red</v>
      </c>
    </row>
    <row r="2021" spans="1:46">
      <c r="A2021" t="s">
        <v>10884</v>
      </c>
      <c r="B2021" t="s">
        <v>10885</v>
      </c>
      <c r="C2021" s="18">
        <v>3.1758834995999998</v>
      </c>
      <c r="D2021" t="s">
        <v>5165</v>
      </c>
      <c r="E2021" t="s">
        <v>220</v>
      </c>
      <c r="F2021" t="s">
        <v>5166</v>
      </c>
      <c r="G2021" s="18">
        <v>3.9979163841999998</v>
      </c>
      <c r="H2021" t="s">
        <v>64</v>
      </c>
      <c r="I2021" t="s">
        <v>223</v>
      </c>
      <c r="J2021" t="s">
        <v>5327</v>
      </c>
      <c r="K2021" s="18">
        <v>5.0396627570000003</v>
      </c>
      <c r="L2021" t="s">
        <v>64</v>
      </c>
      <c r="M2021" t="s">
        <v>223</v>
      </c>
      <c r="N2021" t="s">
        <v>4070</v>
      </c>
      <c r="O2021" s="18">
        <v>2.3056978656</v>
      </c>
      <c r="P2021" t="s">
        <v>4052</v>
      </c>
      <c r="Q2021" t="s">
        <v>4053</v>
      </c>
      <c r="R2021" t="s">
        <v>4054</v>
      </c>
      <c r="S2021" s="18">
        <v>13.662501406400001</v>
      </c>
      <c r="T2021" t="s">
        <v>227</v>
      </c>
      <c r="U2021" t="s">
        <v>228</v>
      </c>
      <c r="V2021" t="s">
        <v>229</v>
      </c>
      <c r="W2021" s="18">
        <v>5.2343036203000004</v>
      </c>
      <c r="X2021" t="s">
        <v>64</v>
      </c>
      <c r="Y2021" t="s">
        <v>4055</v>
      </c>
      <c r="Z2021" t="s">
        <v>4056</v>
      </c>
      <c r="AA2021" s="18">
        <v>4.3581316512999999</v>
      </c>
      <c r="AB2021" t="s">
        <v>4088</v>
      </c>
      <c r="AC2021" t="s">
        <v>220</v>
      </c>
      <c r="AD2021" t="s">
        <v>4089</v>
      </c>
      <c r="AE2021" s="18">
        <v>0.34379353369999999</v>
      </c>
      <c r="AF2021" t="s">
        <v>10886</v>
      </c>
      <c r="AG2021" t="s">
        <v>220</v>
      </c>
      <c r="AH2021" t="s">
        <v>10887</v>
      </c>
      <c r="AI2021" s="18">
        <v>1.0456936316000001</v>
      </c>
      <c r="AJ2021" t="s">
        <v>7993</v>
      </c>
      <c r="AK2021" t="s">
        <v>220</v>
      </c>
      <c r="AL2021" t="s">
        <v>7994</v>
      </c>
      <c r="AM2021" t="s">
        <v>10886</v>
      </c>
      <c r="AN2021" t="s">
        <v>220</v>
      </c>
      <c r="AO2021" t="s">
        <v>10887</v>
      </c>
      <c r="AP2021" s="18">
        <v>0.34379353369999999</v>
      </c>
      <c r="AQ2021" t="s">
        <v>123</v>
      </c>
      <c r="AR2021" t="b">
        <f>ISNUMBER(SEARCH('Consulta Por Puntos Baloto'!$E$5,B2021,1))</f>
        <v>0</v>
      </c>
      <c r="AS2021">
        <f t="shared" si="62"/>
        <v>31</v>
      </c>
      <c r="AT2021" t="str">
        <f t="shared" si="63"/>
        <v>Punto pago</v>
      </c>
    </row>
    <row r="2022" spans="1:46">
      <c r="A2022" t="s">
        <v>10888</v>
      </c>
      <c r="B2022" t="s">
        <v>10889</v>
      </c>
      <c r="C2022" s="18">
        <v>16.8119354293</v>
      </c>
      <c r="D2022" t="s">
        <v>4512</v>
      </c>
      <c r="E2022" t="s">
        <v>297</v>
      </c>
      <c r="F2022" t="s">
        <v>4513</v>
      </c>
      <c r="G2022" s="18">
        <v>0.95530226409999996</v>
      </c>
      <c r="H2022" t="s">
        <v>64</v>
      </c>
      <c r="I2022" t="s">
        <v>4514</v>
      </c>
      <c r="J2022" t="s">
        <v>4515</v>
      </c>
      <c r="K2022" s="18">
        <v>0.95530226409999996</v>
      </c>
      <c r="L2022" t="s">
        <v>64</v>
      </c>
      <c r="M2022" t="s">
        <v>4514</v>
      </c>
      <c r="N2022" t="s">
        <v>4515</v>
      </c>
      <c r="O2022" s="18">
        <v>0.72723552479999998</v>
      </c>
      <c r="P2022" t="s">
        <v>4516</v>
      </c>
      <c r="Q2022" t="s">
        <v>4517</v>
      </c>
      <c r="R2022" t="s">
        <v>4518</v>
      </c>
      <c r="S2022" s="18">
        <v>157.01834914040001</v>
      </c>
      <c r="T2022" t="s">
        <v>85</v>
      </c>
      <c r="U2022" t="s">
        <v>86</v>
      </c>
      <c r="V2022" t="s">
        <v>87</v>
      </c>
      <c r="W2022" s="18">
        <v>72.452617980799999</v>
      </c>
      <c r="X2022" t="s">
        <v>64</v>
      </c>
      <c r="Y2022" t="s">
        <v>4519</v>
      </c>
      <c r="Z2022" t="s">
        <v>4520</v>
      </c>
      <c r="AA2022" s="18">
        <v>52.423631526299999</v>
      </c>
      <c r="AB2022" t="s">
        <v>300</v>
      </c>
      <c r="AC2022" t="s">
        <v>301</v>
      </c>
      <c r="AD2022" t="s">
        <v>302</v>
      </c>
      <c r="AE2022" s="18">
        <v>8.7552112799999998E-2</v>
      </c>
      <c r="AF2022" t="s">
        <v>4521</v>
      </c>
      <c r="AG2022" t="s">
        <v>4517</v>
      </c>
      <c r="AH2022" t="s">
        <v>4522</v>
      </c>
      <c r="AI2022" s="18">
        <v>0.20564754330000001</v>
      </c>
      <c r="AJ2022" t="s">
        <v>10890</v>
      </c>
      <c r="AK2022" t="s">
        <v>4517</v>
      </c>
      <c r="AL2022" t="s">
        <v>10891</v>
      </c>
      <c r="AM2022" t="s">
        <v>4521</v>
      </c>
      <c r="AN2022" t="s">
        <v>4517</v>
      </c>
      <c r="AO2022" t="s">
        <v>4522</v>
      </c>
      <c r="AP2022" s="18">
        <v>8.7552112799999998E-2</v>
      </c>
      <c r="AQ2022" t="s">
        <v>123</v>
      </c>
      <c r="AR2022" t="b">
        <f>ISNUMBER(SEARCH('Consulta Por Puntos Baloto'!$E$5,B2022,1))</f>
        <v>0</v>
      </c>
      <c r="AS2022">
        <f t="shared" si="62"/>
        <v>31</v>
      </c>
      <c r="AT2022" t="str">
        <f t="shared" si="63"/>
        <v>Punto pago</v>
      </c>
    </row>
    <row r="2023" spans="1:46">
      <c r="A2023" t="s">
        <v>10892</v>
      </c>
      <c r="B2023" t="s">
        <v>10893</v>
      </c>
      <c r="C2023" s="18">
        <v>38.435223083899999</v>
      </c>
      <c r="D2023" t="s">
        <v>4084</v>
      </c>
      <c r="E2023" t="s">
        <v>4053</v>
      </c>
      <c r="F2023" t="s">
        <v>4085</v>
      </c>
      <c r="G2023" s="18">
        <v>39.383576339500003</v>
      </c>
      <c r="H2023" t="s">
        <v>64</v>
      </c>
      <c r="I2023" t="s">
        <v>223</v>
      </c>
      <c r="J2023" t="s">
        <v>5167</v>
      </c>
      <c r="K2023" s="18">
        <v>42.931482624200001</v>
      </c>
      <c r="L2023" t="s">
        <v>64</v>
      </c>
      <c r="M2023" t="s">
        <v>223</v>
      </c>
      <c r="N2023" t="s">
        <v>4070</v>
      </c>
      <c r="O2023" s="18">
        <v>40.0119424998</v>
      </c>
      <c r="P2023" t="s">
        <v>4052</v>
      </c>
      <c r="Q2023" t="s">
        <v>4053</v>
      </c>
      <c r="R2023" t="s">
        <v>4054</v>
      </c>
      <c r="S2023" s="18">
        <v>49.501320096400001</v>
      </c>
      <c r="T2023" t="s">
        <v>227</v>
      </c>
      <c r="U2023" t="s">
        <v>228</v>
      </c>
      <c r="V2023" t="s">
        <v>229</v>
      </c>
      <c r="W2023" s="18">
        <v>39.5900858762</v>
      </c>
      <c r="X2023" t="s">
        <v>64</v>
      </c>
      <c r="Y2023" t="s">
        <v>4055</v>
      </c>
      <c r="Z2023" t="s">
        <v>4056</v>
      </c>
      <c r="AA2023" s="18">
        <v>42.415465122000001</v>
      </c>
      <c r="AB2023" t="s">
        <v>5188</v>
      </c>
      <c r="AC2023" t="s">
        <v>220</v>
      </c>
      <c r="AD2023" t="s">
        <v>5189</v>
      </c>
      <c r="AE2023" s="18">
        <v>1.9739569000000001E-3</v>
      </c>
      <c r="AF2023" t="s">
        <v>5190</v>
      </c>
      <c r="AG2023" t="s">
        <v>5191</v>
      </c>
      <c r="AH2023" t="s">
        <v>5192</v>
      </c>
      <c r="AI2023" s="18">
        <v>3.6717849800000001E-2</v>
      </c>
      <c r="AJ2023" t="s">
        <v>5193</v>
      </c>
      <c r="AK2023" t="s">
        <v>5191</v>
      </c>
      <c r="AL2023" t="s">
        <v>5194</v>
      </c>
      <c r="AM2023" t="s">
        <v>5190</v>
      </c>
      <c r="AN2023" t="s">
        <v>5191</v>
      </c>
      <c r="AO2023" t="s">
        <v>5192</v>
      </c>
      <c r="AP2023" s="18">
        <v>1.9739569000000001E-3</v>
      </c>
      <c r="AQ2023" t="s">
        <v>123</v>
      </c>
      <c r="AR2023" t="b">
        <f>ISNUMBER(SEARCH('Consulta Por Puntos Baloto'!$E$5,B2023,1))</f>
        <v>0</v>
      </c>
      <c r="AS2023">
        <f t="shared" si="62"/>
        <v>31</v>
      </c>
      <c r="AT2023" t="str">
        <f t="shared" si="63"/>
        <v>Punto pago</v>
      </c>
    </row>
    <row r="2024" spans="1:46">
      <c r="A2024" t="s">
        <v>10894</v>
      </c>
      <c r="B2024" t="s">
        <v>10895</v>
      </c>
      <c r="C2024" s="18">
        <v>1.4878027356000001</v>
      </c>
      <c r="D2024" t="s">
        <v>4495</v>
      </c>
      <c r="E2024" t="s">
        <v>4496</v>
      </c>
      <c r="F2024" t="s">
        <v>4497</v>
      </c>
      <c r="G2024" s="18">
        <v>1.4445409982999999</v>
      </c>
      <c r="H2024" t="s">
        <v>383</v>
      </c>
      <c r="I2024" t="s">
        <v>384</v>
      </c>
      <c r="J2024" t="s">
        <v>385</v>
      </c>
      <c r="K2024" s="18">
        <v>3.7437859296</v>
      </c>
      <c r="L2024" t="s">
        <v>64</v>
      </c>
      <c r="M2024" t="s">
        <v>384</v>
      </c>
      <c r="N2024" t="s">
        <v>386</v>
      </c>
      <c r="O2024" s="18">
        <v>89.528932700300004</v>
      </c>
      <c r="P2024" t="s">
        <v>4733</v>
      </c>
      <c r="Q2024" t="s">
        <v>4734</v>
      </c>
      <c r="R2024" t="s">
        <v>4735</v>
      </c>
      <c r="S2024" s="18">
        <v>104.5277103171</v>
      </c>
      <c r="T2024" t="s">
        <v>253</v>
      </c>
      <c r="U2024" t="s">
        <v>65</v>
      </c>
      <c r="V2024" t="s">
        <v>254</v>
      </c>
      <c r="W2024" s="18">
        <v>104.3320012331</v>
      </c>
      <c r="X2024" t="s">
        <v>276</v>
      </c>
      <c r="Y2024" t="s">
        <v>65</v>
      </c>
      <c r="Z2024" t="s">
        <v>277</v>
      </c>
      <c r="AA2024" s="18">
        <v>1.4440231480000001</v>
      </c>
      <c r="AB2024" t="s">
        <v>383</v>
      </c>
      <c r="AC2024" t="s">
        <v>391</v>
      </c>
      <c r="AD2024" t="s">
        <v>392</v>
      </c>
      <c r="AE2024" s="18">
        <v>0.30210551419999998</v>
      </c>
      <c r="AF2024" t="s">
        <v>10896</v>
      </c>
      <c r="AG2024" t="s">
        <v>4496</v>
      </c>
      <c r="AH2024" t="s">
        <v>10897</v>
      </c>
      <c r="AI2024" s="18">
        <v>0.12626864569999999</v>
      </c>
      <c r="AJ2024" t="s">
        <v>10898</v>
      </c>
      <c r="AK2024" t="s">
        <v>391</v>
      </c>
      <c r="AL2024" t="s">
        <v>10899</v>
      </c>
      <c r="AM2024" t="s">
        <v>10898</v>
      </c>
      <c r="AN2024" t="s">
        <v>391</v>
      </c>
      <c r="AO2024" t="s">
        <v>10899</v>
      </c>
      <c r="AP2024" s="18">
        <v>0.12626864569999999</v>
      </c>
      <c r="AQ2024" t="s">
        <v>123</v>
      </c>
      <c r="AR2024" t="b">
        <f>ISNUMBER(SEARCH('Consulta Por Puntos Baloto'!$E$5,B2024,1))</f>
        <v>0</v>
      </c>
      <c r="AS2024">
        <f t="shared" si="62"/>
        <v>35</v>
      </c>
      <c r="AT2024" t="str">
        <f t="shared" si="63"/>
        <v>Punto red</v>
      </c>
    </row>
    <row r="2025" spans="1:46">
      <c r="A2025" t="s">
        <v>10900</v>
      </c>
      <c r="B2025" t="s">
        <v>10901</v>
      </c>
      <c r="C2025" s="18">
        <v>9.8818947742999992</v>
      </c>
      <c r="D2025" t="s">
        <v>4386</v>
      </c>
      <c r="E2025" t="s">
        <v>4387</v>
      </c>
      <c r="F2025" t="s">
        <v>4388</v>
      </c>
      <c r="G2025" s="18">
        <v>9.0172196982999999</v>
      </c>
      <c r="H2025" t="s">
        <v>64</v>
      </c>
      <c r="I2025" t="s">
        <v>4389</v>
      </c>
      <c r="J2025" t="s">
        <v>4390</v>
      </c>
      <c r="K2025" s="18">
        <v>36.947467180399997</v>
      </c>
      <c r="L2025" t="s">
        <v>64</v>
      </c>
      <c r="M2025" t="s">
        <v>343</v>
      </c>
      <c r="N2025" t="s">
        <v>344</v>
      </c>
      <c r="O2025" s="18">
        <v>9.1418203699999996</v>
      </c>
      <c r="P2025" t="s">
        <v>4391</v>
      </c>
      <c r="Q2025" t="s">
        <v>4392</v>
      </c>
      <c r="R2025" t="s">
        <v>4393</v>
      </c>
      <c r="S2025" s="18">
        <v>52.472318317499997</v>
      </c>
      <c r="T2025" t="s">
        <v>69</v>
      </c>
      <c r="U2025" t="s">
        <v>65</v>
      </c>
      <c r="V2025" t="s">
        <v>70</v>
      </c>
      <c r="W2025" s="18">
        <v>9.0172196982999999</v>
      </c>
      <c r="X2025" t="s">
        <v>64</v>
      </c>
      <c r="Y2025" t="s">
        <v>4389</v>
      </c>
      <c r="Z2025" t="s">
        <v>4390</v>
      </c>
      <c r="AA2025" s="18">
        <v>38.101565774800001</v>
      </c>
      <c r="AB2025" t="s">
        <v>345</v>
      </c>
      <c r="AC2025" t="s">
        <v>341</v>
      </c>
      <c r="AD2025" t="s">
        <v>346</v>
      </c>
      <c r="AE2025" s="18">
        <v>0.11310811799999999</v>
      </c>
      <c r="AF2025" t="s">
        <v>7727</v>
      </c>
      <c r="AG2025" t="s">
        <v>7728</v>
      </c>
      <c r="AH2025" t="s">
        <v>7729</v>
      </c>
      <c r="AI2025" s="18">
        <v>0.1321714822</v>
      </c>
      <c r="AJ2025" t="s">
        <v>7730</v>
      </c>
      <c r="AK2025" t="s">
        <v>7728</v>
      </c>
      <c r="AL2025" t="s">
        <v>7731</v>
      </c>
      <c r="AM2025" t="s">
        <v>7727</v>
      </c>
      <c r="AN2025" t="s">
        <v>7728</v>
      </c>
      <c r="AO2025" t="s">
        <v>7729</v>
      </c>
      <c r="AP2025" s="18">
        <v>0.11310811799999999</v>
      </c>
      <c r="AQ2025" t="s">
        <v>123</v>
      </c>
      <c r="AR2025" t="b">
        <f>ISNUMBER(SEARCH('Consulta Por Puntos Baloto'!$E$5,B2025,1))</f>
        <v>0</v>
      </c>
      <c r="AS2025">
        <f t="shared" si="62"/>
        <v>31</v>
      </c>
      <c r="AT2025" t="str">
        <f t="shared" si="63"/>
        <v>Punto pago</v>
      </c>
    </row>
    <row r="2026" spans="1:46">
      <c r="A2026" t="s">
        <v>10902</v>
      </c>
      <c r="B2026" t="s">
        <v>10903</v>
      </c>
      <c r="C2026" s="18">
        <v>0.1540743728</v>
      </c>
      <c r="D2026" t="s">
        <v>6434</v>
      </c>
      <c r="E2026" t="s">
        <v>6435</v>
      </c>
      <c r="F2026" t="s">
        <v>6436</v>
      </c>
      <c r="G2026" s="18">
        <v>70.559404303500003</v>
      </c>
      <c r="H2026" t="s">
        <v>4559</v>
      </c>
      <c r="I2026" t="s">
        <v>4560</v>
      </c>
      <c r="J2026" t="s">
        <v>4561</v>
      </c>
      <c r="K2026" s="18">
        <v>70.774243793099998</v>
      </c>
      <c r="L2026" t="s">
        <v>64</v>
      </c>
      <c r="M2026" t="s">
        <v>4560</v>
      </c>
      <c r="N2026" t="s">
        <v>4562</v>
      </c>
      <c r="O2026" s="18">
        <v>71.125394814200007</v>
      </c>
      <c r="P2026" t="s">
        <v>387</v>
      </c>
      <c r="Q2026" t="s">
        <v>388</v>
      </c>
      <c r="R2026" t="s">
        <v>389</v>
      </c>
      <c r="S2026" s="18">
        <v>246.56320839669999</v>
      </c>
      <c r="T2026" t="s">
        <v>253</v>
      </c>
      <c r="U2026" t="s">
        <v>65</v>
      </c>
      <c r="V2026" t="s">
        <v>254</v>
      </c>
      <c r="W2026" s="18">
        <v>115.7727695345</v>
      </c>
      <c r="X2026" t="s">
        <v>64</v>
      </c>
      <c r="Y2026" t="s">
        <v>4563</v>
      </c>
      <c r="Z2026" t="s">
        <v>4564</v>
      </c>
      <c r="AA2026" s="18">
        <v>70.571509859499997</v>
      </c>
      <c r="AB2026" t="s">
        <v>4559</v>
      </c>
      <c r="AC2026" t="s">
        <v>388</v>
      </c>
      <c r="AD2026" t="s">
        <v>4565</v>
      </c>
      <c r="AE2026" s="18">
        <v>0.51371744990000001</v>
      </c>
      <c r="AF2026" t="s">
        <v>7370</v>
      </c>
      <c r="AG2026" t="s">
        <v>6435</v>
      </c>
      <c r="AH2026" t="s">
        <v>7371</v>
      </c>
      <c r="AI2026" s="18">
        <v>0.14117869329999999</v>
      </c>
      <c r="AJ2026" t="s">
        <v>7372</v>
      </c>
      <c r="AK2026" t="s">
        <v>6435</v>
      </c>
      <c r="AL2026" t="s">
        <v>7373</v>
      </c>
      <c r="AM2026" t="s">
        <v>7372</v>
      </c>
      <c r="AN2026" t="s">
        <v>6435</v>
      </c>
      <c r="AO2026" t="s">
        <v>7373</v>
      </c>
      <c r="AP2026" s="18">
        <v>0.14117869329999999</v>
      </c>
      <c r="AQ2026" t="s">
        <v>123</v>
      </c>
      <c r="AR2026" t="b">
        <f>ISNUMBER(SEARCH('Consulta Por Puntos Baloto'!$E$5,B2026,1))</f>
        <v>0</v>
      </c>
      <c r="AS2026">
        <f t="shared" si="62"/>
        <v>35</v>
      </c>
      <c r="AT2026" t="str">
        <f t="shared" si="63"/>
        <v>Punto red</v>
      </c>
    </row>
    <row r="2027" spans="1:46">
      <c r="A2027" t="s">
        <v>10904</v>
      </c>
      <c r="B2027" t="s">
        <v>10905</v>
      </c>
      <c r="C2027" s="18">
        <v>101.82125040050001</v>
      </c>
      <c r="D2027" t="s">
        <v>1689</v>
      </c>
      <c r="E2027" t="s">
        <v>1690</v>
      </c>
      <c r="F2027" t="s">
        <v>1691</v>
      </c>
      <c r="G2027" s="18">
        <v>70.942307951399997</v>
      </c>
      <c r="H2027" t="s">
        <v>64</v>
      </c>
      <c r="I2027" t="s">
        <v>105</v>
      </c>
      <c r="J2027" t="s">
        <v>106</v>
      </c>
      <c r="K2027" s="18">
        <v>166.0381678798</v>
      </c>
      <c r="L2027" t="s">
        <v>64</v>
      </c>
      <c r="M2027" t="s">
        <v>130</v>
      </c>
      <c r="N2027" t="s">
        <v>132</v>
      </c>
      <c r="O2027" s="18">
        <v>164.79203130400001</v>
      </c>
      <c r="P2027" t="s">
        <v>133</v>
      </c>
      <c r="Q2027" t="s">
        <v>134</v>
      </c>
      <c r="R2027" t="s">
        <v>135</v>
      </c>
      <c r="S2027" s="18">
        <v>167.20547639419999</v>
      </c>
      <c r="T2027" t="s">
        <v>136</v>
      </c>
      <c r="U2027" t="s">
        <v>130</v>
      </c>
      <c r="V2027" t="s">
        <v>137</v>
      </c>
      <c r="W2027" s="18">
        <v>70.779362543399998</v>
      </c>
      <c r="X2027" t="s">
        <v>64</v>
      </c>
      <c r="Y2027" t="s">
        <v>114</v>
      </c>
      <c r="Z2027" t="s">
        <v>106</v>
      </c>
      <c r="AA2027" s="18">
        <v>99.481591221299993</v>
      </c>
      <c r="AB2027" s="19" t="s">
        <v>3348</v>
      </c>
      <c r="AC2027" t="s">
        <v>1690</v>
      </c>
      <c r="AD2027" s="19" t="s">
        <v>5358</v>
      </c>
      <c r="AE2027" s="18">
        <v>47.851059840700003</v>
      </c>
      <c r="AF2027" t="s">
        <v>10906</v>
      </c>
      <c r="AG2027" t="s">
        <v>4664</v>
      </c>
      <c r="AH2027" t="s">
        <v>10907</v>
      </c>
      <c r="AI2027" s="18">
        <v>5.8457603400000002E-2</v>
      </c>
      <c r="AJ2027" t="s">
        <v>10905</v>
      </c>
      <c r="AK2027" t="s">
        <v>5728</v>
      </c>
      <c r="AL2027" t="s">
        <v>10908</v>
      </c>
      <c r="AM2027" t="s">
        <v>10905</v>
      </c>
      <c r="AN2027" t="s">
        <v>5728</v>
      </c>
      <c r="AO2027" t="s">
        <v>10908</v>
      </c>
      <c r="AP2027" s="18">
        <v>5.8457603400000002E-2</v>
      </c>
      <c r="AQ2027" t="s">
        <v>123</v>
      </c>
      <c r="AR2027" t="b">
        <f>ISNUMBER(SEARCH('Consulta Por Puntos Baloto'!$E$5,B2027,1))</f>
        <v>0</v>
      </c>
      <c r="AS2027">
        <f t="shared" si="62"/>
        <v>35</v>
      </c>
      <c r="AT2027" t="str">
        <f t="shared" si="63"/>
        <v>Punto red</v>
      </c>
    </row>
    <row r="2028" spans="1:46">
      <c r="A2028" t="s">
        <v>10909</v>
      </c>
      <c r="B2028" t="s">
        <v>10910</v>
      </c>
      <c r="C2028" s="18">
        <v>5.7975660999999998E-2</v>
      </c>
      <c r="D2028" t="s">
        <v>4247</v>
      </c>
      <c r="E2028" t="s">
        <v>4248</v>
      </c>
      <c r="F2028" t="s">
        <v>4249</v>
      </c>
      <c r="G2028" s="18">
        <v>0.81888536180000004</v>
      </c>
      <c r="H2028" t="s">
        <v>64</v>
      </c>
      <c r="I2028" t="s">
        <v>4073</v>
      </c>
      <c r="J2028" t="s">
        <v>4074</v>
      </c>
      <c r="K2028" s="18">
        <v>120.8940770677</v>
      </c>
      <c r="L2028" t="s">
        <v>64</v>
      </c>
      <c r="M2028" t="s">
        <v>4250</v>
      </c>
      <c r="N2028" t="s">
        <v>4251</v>
      </c>
      <c r="O2028" s="18">
        <v>82.785515566399994</v>
      </c>
      <c r="P2028" t="s">
        <v>4071</v>
      </c>
      <c r="Q2028" t="s">
        <v>4066</v>
      </c>
      <c r="R2028" t="s">
        <v>4072</v>
      </c>
      <c r="S2028" s="18">
        <v>346.08375624609999</v>
      </c>
      <c r="T2028" t="s">
        <v>227</v>
      </c>
      <c r="U2028" t="s">
        <v>228</v>
      </c>
      <c r="V2028" t="s">
        <v>229</v>
      </c>
      <c r="W2028" s="18">
        <v>0.90401679909999999</v>
      </c>
      <c r="X2028" t="s">
        <v>64</v>
      </c>
      <c r="Y2028" t="s">
        <v>4073</v>
      </c>
      <c r="Z2028" t="s">
        <v>4074</v>
      </c>
      <c r="AA2028" s="18">
        <v>79.3461185946</v>
      </c>
      <c r="AB2028" t="s">
        <v>4252</v>
      </c>
      <c r="AC2028" t="s">
        <v>4066</v>
      </c>
      <c r="AD2028" t="s">
        <v>4253</v>
      </c>
      <c r="AE2028" s="18">
        <v>0.11536822989999999</v>
      </c>
      <c r="AF2028" t="s">
        <v>10911</v>
      </c>
      <c r="AG2028" t="s">
        <v>4248</v>
      </c>
      <c r="AH2028" t="s">
        <v>10912</v>
      </c>
      <c r="AI2028" s="18">
        <v>7.1380092800000003E-2</v>
      </c>
      <c r="AJ2028" t="s">
        <v>10913</v>
      </c>
      <c r="AK2028" t="s">
        <v>4248</v>
      </c>
      <c r="AL2028" t="s">
        <v>10914</v>
      </c>
      <c r="AM2028" t="s">
        <v>4247</v>
      </c>
      <c r="AN2028" t="s">
        <v>4248</v>
      </c>
      <c r="AO2028" t="s">
        <v>4249</v>
      </c>
      <c r="AP2028" s="18">
        <v>5.7975660999999998E-2</v>
      </c>
      <c r="AQ2028" t="s">
        <v>123</v>
      </c>
      <c r="AR2028" t="b">
        <f>ISNUMBER(SEARCH('Consulta Por Puntos Baloto'!$E$5,B2028,1))</f>
        <v>0</v>
      </c>
      <c r="AS2028">
        <f t="shared" si="62"/>
        <v>3</v>
      </c>
      <c r="AT2028" t="str">
        <f t="shared" si="63"/>
        <v>Punto 472</v>
      </c>
    </row>
    <row r="2029" spans="1:46">
      <c r="A2029" t="s">
        <v>10915</v>
      </c>
      <c r="B2029" t="s">
        <v>10916</v>
      </c>
      <c r="C2029" s="18">
        <v>5.7975660999999998E-2</v>
      </c>
      <c r="D2029" t="s">
        <v>4247</v>
      </c>
      <c r="E2029" t="s">
        <v>4248</v>
      </c>
      <c r="F2029" t="s">
        <v>4249</v>
      </c>
      <c r="G2029" s="18">
        <v>0.81888536180000004</v>
      </c>
      <c r="H2029" t="s">
        <v>64</v>
      </c>
      <c r="I2029" t="s">
        <v>4073</v>
      </c>
      <c r="J2029" t="s">
        <v>4074</v>
      </c>
      <c r="K2029" s="18">
        <v>120.8940770677</v>
      </c>
      <c r="L2029" t="s">
        <v>64</v>
      </c>
      <c r="M2029" t="s">
        <v>4250</v>
      </c>
      <c r="N2029" t="s">
        <v>4251</v>
      </c>
      <c r="O2029" s="18">
        <v>82.785515566399994</v>
      </c>
      <c r="P2029" t="s">
        <v>4071</v>
      </c>
      <c r="Q2029" t="s">
        <v>4066</v>
      </c>
      <c r="R2029" t="s">
        <v>4072</v>
      </c>
      <c r="S2029" s="18">
        <v>346.08375624609999</v>
      </c>
      <c r="T2029" t="s">
        <v>227</v>
      </c>
      <c r="U2029" t="s">
        <v>228</v>
      </c>
      <c r="V2029" t="s">
        <v>229</v>
      </c>
      <c r="W2029" s="18">
        <v>0.90401679909999999</v>
      </c>
      <c r="X2029" t="s">
        <v>64</v>
      </c>
      <c r="Y2029" t="s">
        <v>4073</v>
      </c>
      <c r="Z2029" t="s">
        <v>4074</v>
      </c>
      <c r="AA2029" s="18">
        <v>79.3461185946</v>
      </c>
      <c r="AB2029" t="s">
        <v>4252</v>
      </c>
      <c r="AC2029" t="s">
        <v>4066</v>
      </c>
      <c r="AD2029" t="s">
        <v>4253</v>
      </c>
      <c r="AE2029" s="18">
        <v>0.11536822989999999</v>
      </c>
      <c r="AF2029" t="s">
        <v>10911</v>
      </c>
      <c r="AG2029" t="s">
        <v>4248</v>
      </c>
      <c r="AH2029" t="s">
        <v>10912</v>
      </c>
      <c r="AI2029" s="18">
        <v>7.1380092800000003E-2</v>
      </c>
      <c r="AJ2029" t="s">
        <v>10913</v>
      </c>
      <c r="AK2029" t="s">
        <v>4248</v>
      </c>
      <c r="AL2029" t="s">
        <v>10914</v>
      </c>
      <c r="AM2029" t="s">
        <v>4247</v>
      </c>
      <c r="AN2029" t="s">
        <v>4248</v>
      </c>
      <c r="AO2029" t="s">
        <v>4249</v>
      </c>
      <c r="AP2029" s="18">
        <v>5.7975660999999998E-2</v>
      </c>
      <c r="AQ2029" t="s">
        <v>123</v>
      </c>
      <c r="AR2029" t="b">
        <f>ISNUMBER(SEARCH('Consulta Por Puntos Baloto'!$E$5,B2029,1))</f>
        <v>0</v>
      </c>
      <c r="AS2029">
        <f t="shared" si="62"/>
        <v>3</v>
      </c>
      <c r="AT2029" t="str">
        <f t="shared" si="63"/>
        <v>Punto 472</v>
      </c>
    </row>
    <row r="2030" spans="1:46">
      <c r="A2030" t="s">
        <v>10917</v>
      </c>
      <c r="B2030" t="s">
        <v>10918</v>
      </c>
      <c r="C2030" s="18">
        <v>1.6816878174000001</v>
      </c>
      <c r="D2030" t="s">
        <v>4973</v>
      </c>
      <c r="E2030" t="s">
        <v>301</v>
      </c>
      <c r="F2030" t="s">
        <v>4974</v>
      </c>
      <c r="G2030" s="18">
        <v>1.5729045833999999</v>
      </c>
      <c r="H2030" t="s">
        <v>300</v>
      </c>
      <c r="I2030" t="s">
        <v>294</v>
      </c>
      <c r="J2030" t="s">
        <v>4489</v>
      </c>
      <c r="K2030" s="18">
        <v>3.3250639001</v>
      </c>
      <c r="L2030" t="s">
        <v>64</v>
      </c>
      <c r="M2030" t="s">
        <v>294</v>
      </c>
      <c r="N2030" t="s">
        <v>295</v>
      </c>
      <c r="O2030" s="18">
        <v>50.431498467300003</v>
      </c>
      <c r="P2030" t="s">
        <v>296</v>
      </c>
      <c r="Q2030" t="s">
        <v>297</v>
      </c>
      <c r="R2030" t="s">
        <v>298</v>
      </c>
      <c r="S2030" s="18">
        <v>112.7875970712</v>
      </c>
      <c r="T2030" t="s">
        <v>311</v>
      </c>
      <c r="U2030" t="s">
        <v>130</v>
      </c>
      <c r="V2030" t="s">
        <v>312</v>
      </c>
      <c r="W2030" s="18">
        <v>99.236258424699997</v>
      </c>
      <c r="X2030" t="s">
        <v>64</v>
      </c>
      <c r="Y2030" t="s">
        <v>313</v>
      </c>
      <c r="Z2030" t="s">
        <v>314</v>
      </c>
      <c r="AA2030" s="18">
        <v>1.5068341595000001</v>
      </c>
      <c r="AB2030" t="s">
        <v>300</v>
      </c>
      <c r="AC2030" t="s">
        <v>301</v>
      </c>
      <c r="AD2030" t="s">
        <v>302</v>
      </c>
      <c r="AE2030" s="18">
        <v>0.65417064459999996</v>
      </c>
      <c r="AF2030" t="s">
        <v>8739</v>
      </c>
      <c r="AG2030" t="s">
        <v>301</v>
      </c>
      <c r="AH2030" t="s">
        <v>8740</v>
      </c>
      <c r="AI2030" s="18">
        <v>2.15671497E-2</v>
      </c>
      <c r="AJ2030" t="s">
        <v>8745</v>
      </c>
      <c r="AK2030" t="s">
        <v>301</v>
      </c>
      <c r="AL2030" t="s">
        <v>8746</v>
      </c>
      <c r="AM2030" t="s">
        <v>8745</v>
      </c>
      <c r="AN2030" t="s">
        <v>301</v>
      </c>
      <c r="AO2030" t="s">
        <v>8746</v>
      </c>
      <c r="AP2030" s="18">
        <v>2.15671497E-2</v>
      </c>
      <c r="AQ2030" t="s">
        <v>123</v>
      </c>
      <c r="AR2030" t="b">
        <f>ISNUMBER(SEARCH('Consulta Por Puntos Baloto'!$E$5,B2030,1))</f>
        <v>0</v>
      </c>
      <c r="AS2030">
        <f t="shared" si="62"/>
        <v>35</v>
      </c>
      <c r="AT2030" t="str">
        <f t="shared" si="63"/>
        <v>Punto red</v>
      </c>
    </row>
    <row r="2031" spans="1:46">
      <c r="A2031" t="s">
        <v>10919</v>
      </c>
      <c r="B2031" t="s">
        <v>10920</v>
      </c>
      <c r="C2031" s="18">
        <v>10.637949540299999</v>
      </c>
      <c r="D2031" t="s">
        <v>3382</v>
      </c>
      <c r="E2031" t="s">
        <v>3383</v>
      </c>
      <c r="F2031" t="s">
        <v>3384</v>
      </c>
      <c r="G2031" s="18">
        <v>37.102889656499997</v>
      </c>
      <c r="H2031" t="s">
        <v>64</v>
      </c>
      <c r="I2031" t="s">
        <v>2638</v>
      </c>
      <c r="J2031" t="s">
        <v>2639</v>
      </c>
      <c r="K2031" s="18">
        <v>37.102889656499997</v>
      </c>
      <c r="L2031" t="s">
        <v>64</v>
      </c>
      <c r="M2031" t="s">
        <v>2638</v>
      </c>
      <c r="N2031" t="s">
        <v>2639</v>
      </c>
      <c r="O2031" s="18">
        <v>67.901590383599995</v>
      </c>
      <c r="P2031" t="s">
        <v>2625</v>
      </c>
      <c r="Q2031" t="s">
        <v>134</v>
      </c>
      <c r="R2031" t="s">
        <v>2626</v>
      </c>
      <c r="S2031" s="18">
        <v>66.741473253300001</v>
      </c>
      <c r="T2031" t="s">
        <v>311</v>
      </c>
      <c r="U2031" t="s">
        <v>130</v>
      </c>
      <c r="V2031" t="s">
        <v>312</v>
      </c>
      <c r="W2031" s="18">
        <v>49.745360374599997</v>
      </c>
      <c r="X2031" t="s">
        <v>64</v>
      </c>
      <c r="Y2031" t="s">
        <v>313</v>
      </c>
      <c r="Z2031" t="s">
        <v>314</v>
      </c>
      <c r="AA2031" s="18">
        <v>56.587043846100002</v>
      </c>
      <c r="AB2031" s="19" t="s">
        <v>2641</v>
      </c>
      <c r="AC2031" t="s">
        <v>1501</v>
      </c>
      <c r="AD2031" t="s">
        <v>2642</v>
      </c>
      <c r="AE2031" s="18">
        <v>10.6713737132</v>
      </c>
      <c r="AF2031" t="s">
        <v>3385</v>
      </c>
      <c r="AG2031" t="s">
        <v>3383</v>
      </c>
      <c r="AH2031" t="s">
        <v>3386</v>
      </c>
      <c r="AI2031" s="18">
        <v>5.2421747900000003E-2</v>
      </c>
      <c r="AJ2031" t="s">
        <v>10921</v>
      </c>
      <c r="AK2031" t="s">
        <v>10922</v>
      </c>
      <c r="AL2031" t="s">
        <v>10923</v>
      </c>
      <c r="AM2031" t="s">
        <v>10921</v>
      </c>
      <c r="AN2031" t="s">
        <v>10922</v>
      </c>
      <c r="AO2031" t="s">
        <v>10923</v>
      </c>
      <c r="AP2031" s="18">
        <v>5.2421747900000003E-2</v>
      </c>
      <c r="AQ2031" t="s">
        <v>123</v>
      </c>
      <c r="AR2031" t="b">
        <f>ISNUMBER(SEARCH('Consulta Por Puntos Baloto'!$E$5,B2031,1))</f>
        <v>0</v>
      </c>
      <c r="AS2031">
        <f t="shared" si="62"/>
        <v>35</v>
      </c>
      <c r="AT2031" t="str">
        <f t="shared" si="63"/>
        <v>Punto red</v>
      </c>
    </row>
    <row r="2032" spans="1:46">
      <c r="A2032" t="s">
        <v>10924</v>
      </c>
      <c r="B2032" t="s">
        <v>10925</v>
      </c>
      <c r="C2032" s="18">
        <v>30.298671139100001</v>
      </c>
      <c r="D2032" t="s">
        <v>4853</v>
      </c>
      <c r="E2032" t="s">
        <v>4854</v>
      </c>
      <c r="F2032" t="s">
        <v>4855</v>
      </c>
      <c r="G2032" s="18">
        <v>83.613294076000003</v>
      </c>
      <c r="H2032" t="s">
        <v>64</v>
      </c>
      <c r="I2032" t="s">
        <v>294</v>
      </c>
      <c r="J2032" t="s">
        <v>295</v>
      </c>
      <c r="K2032" s="18">
        <v>83.632868684900004</v>
      </c>
      <c r="L2032" t="s">
        <v>64</v>
      </c>
      <c r="M2032" t="s">
        <v>294</v>
      </c>
      <c r="N2032" t="s">
        <v>295</v>
      </c>
      <c r="O2032" s="18">
        <v>47.414742711899997</v>
      </c>
      <c r="P2032" t="s">
        <v>414</v>
      </c>
      <c r="Q2032" t="s">
        <v>411</v>
      </c>
      <c r="R2032" t="s">
        <v>415</v>
      </c>
      <c r="S2032" s="18">
        <v>100.23763154140001</v>
      </c>
      <c r="T2032" t="s">
        <v>85</v>
      </c>
      <c r="U2032" t="s">
        <v>86</v>
      </c>
      <c r="V2032" t="s">
        <v>87</v>
      </c>
      <c r="W2032" s="18">
        <v>98.143572054499998</v>
      </c>
      <c r="X2032" t="s">
        <v>64</v>
      </c>
      <c r="Y2032" t="s">
        <v>86</v>
      </c>
      <c r="Z2032" t="s">
        <v>299</v>
      </c>
      <c r="AA2032" s="18">
        <v>85.004585730499997</v>
      </c>
      <c r="AB2032" t="s">
        <v>300</v>
      </c>
      <c r="AC2032" t="s">
        <v>301</v>
      </c>
      <c r="AD2032" t="s">
        <v>302</v>
      </c>
      <c r="AE2032" s="18">
        <v>15.2034715146</v>
      </c>
      <c r="AF2032" t="s">
        <v>10333</v>
      </c>
      <c r="AG2032" t="s">
        <v>10334</v>
      </c>
      <c r="AH2032" t="s">
        <v>10335</v>
      </c>
      <c r="AI2032" s="18">
        <v>7.9148317400000001E-2</v>
      </c>
      <c r="AJ2032" t="s">
        <v>10336</v>
      </c>
      <c r="AK2032" t="s">
        <v>10337</v>
      </c>
      <c r="AL2032" t="s">
        <v>10338</v>
      </c>
      <c r="AM2032" t="s">
        <v>10336</v>
      </c>
      <c r="AN2032" t="s">
        <v>10337</v>
      </c>
      <c r="AO2032" t="s">
        <v>10338</v>
      </c>
      <c r="AP2032" s="18">
        <v>7.9148317400000001E-2</v>
      </c>
      <c r="AQ2032" t="s">
        <v>123</v>
      </c>
      <c r="AR2032" t="b">
        <f>ISNUMBER(SEARCH('Consulta Por Puntos Baloto'!$E$5,B2032,1))</f>
        <v>0</v>
      </c>
      <c r="AS2032">
        <f t="shared" si="62"/>
        <v>35</v>
      </c>
      <c r="AT2032" t="str">
        <f t="shared" si="63"/>
        <v>Punto red</v>
      </c>
    </row>
    <row r="2033" spans="1:46">
      <c r="A2033" t="s">
        <v>10926</v>
      </c>
      <c r="B2033" t="s">
        <v>10927</v>
      </c>
      <c r="C2033" s="18">
        <v>1.6816878174000001</v>
      </c>
      <c r="D2033" t="s">
        <v>4973</v>
      </c>
      <c r="E2033" t="s">
        <v>301</v>
      </c>
      <c r="F2033" t="s">
        <v>4974</v>
      </c>
      <c r="G2033" s="18">
        <v>1.5729045833999999</v>
      </c>
      <c r="H2033" t="s">
        <v>300</v>
      </c>
      <c r="I2033" t="s">
        <v>294</v>
      </c>
      <c r="J2033" t="s">
        <v>4489</v>
      </c>
      <c r="K2033" s="18">
        <v>3.3250639001</v>
      </c>
      <c r="L2033" t="s">
        <v>64</v>
      </c>
      <c r="M2033" t="s">
        <v>294</v>
      </c>
      <c r="N2033" t="s">
        <v>295</v>
      </c>
      <c r="O2033" s="18">
        <v>50.431498467300003</v>
      </c>
      <c r="P2033" t="s">
        <v>296</v>
      </c>
      <c r="Q2033" t="s">
        <v>297</v>
      </c>
      <c r="R2033" t="s">
        <v>298</v>
      </c>
      <c r="S2033" s="18">
        <v>112.7875970712</v>
      </c>
      <c r="T2033" t="s">
        <v>311</v>
      </c>
      <c r="U2033" t="s">
        <v>130</v>
      </c>
      <c r="V2033" t="s">
        <v>312</v>
      </c>
      <c r="W2033" s="18">
        <v>99.236258424699997</v>
      </c>
      <c r="X2033" t="s">
        <v>64</v>
      </c>
      <c r="Y2033" t="s">
        <v>313</v>
      </c>
      <c r="Z2033" t="s">
        <v>314</v>
      </c>
      <c r="AA2033" s="18">
        <v>1.5068341595000001</v>
      </c>
      <c r="AB2033" t="s">
        <v>300</v>
      </c>
      <c r="AC2033" t="s">
        <v>301</v>
      </c>
      <c r="AD2033" t="s">
        <v>302</v>
      </c>
      <c r="AE2033" s="18">
        <v>0.65417064459999996</v>
      </c>
      <c r="AF2033" t="s">
        <v>8739</v>
      </c>
      <c r="AG2033" t="s">
        <v>301</v>
      </c>
      <c r="AH2033" t="s">
        <v>8740</v>
      </c>
      <c r="AI2033" s="18">
        <v>2.15671497E-2</v>
      </c>
      <c r="AJ2033" t="s">
        <v>8745</v>
      </c>
      <c r="AK2033" t="s">
        <v>301</v>
      </c>
      <c r="AL2033" t="s">
        <v>8746</v>
      </c>
      <c r="AM2033" t="s">
        <v>8745</v>
      </c>
      <c r="AN2033" t="s">
        <v>301</v>
      </c>
      <c r="AO2033" t="s">
        <v>8746</v>
      </c>
      <c r="AP2033" s="18">
        <v>2.15671497E-2</v>
      </c>
      <c r="AQ2033" t="s">
        <v>123</v>
      </c>
      <c r="AR2033" t="b">
        <f>ISNUMBER(SEARCH('Consulta Por Puntos Baloto'!$E$5,B2033,1))</f>
        <v>0</v>
      </c>
      <c r="AS2033">
        <f t="shared" si="62"/>
        <v>35</v>
      </c>
      <c r="AT2033" t="str">
        <f t="shared" si="63"/>
        <v>Punto red</v>
      </c>
    </row>
    <row r="2034" spans="1:46">
      <c r="A2034" t="s">
        <v>10928</v>
      </c>
      <c r="B2034" t="s">
        <v>10929</v>
      </c>
      <c r="C2034" s="18">
        <v>0.80991399500000005</v>
      </c>
      <c r="D2034" t="s">
        <v>4512</v>
      </c>
      <c r="E2034" t="s">
        <v>297</v>
      </c>
      <c r="F2034" t="s">
        <v>4513</v>
      </c>
      <c r="G2034" s="18">
        <v>16.654854654899999</v>
      </c>
      <c r="H2034" t="s">
        <v>64</v>
      </c>
      <c r="I2034" t="s">
        <v>4514</v>
      </c>
      <c r="J2034" t="s">
        <v>4515</v>
      </c>
      <c r="K2034" s="18">
        <v>16.654854654899999</v>
      </c>
      <c r="L2034" t="s">
        <v>64</v>
      </c>
      <c r="M2034" t="s">
        <v>4514</v>
      </c>
      <c r="N2034" t="s">
        <v>4515</v>
      </c>
      <c r="O2034" s="18">
        <v>1.309414638</v>
      </c>
      <c r="P2034" t="s">
        <v>296</v>
      </c>
      <c r="Q2034" t="s">
        <v>297</v>
      </c>
      <c r="R2034" t="s">
        <v>298</v>
      </c>
      <c r="S2034" s="18">
        <v>144.44186358690001</v>
      </c>
      <c r="T2034" t="s">
        <v>85</v>
      </c>
      <c r="U2034" t="s">
        <v>86</v>
      </c>
      <c r="V2034" t="s">
        <v>87</v>
      </c>
      <c r="W2034" s="18">
        <v>88.800719516900003</v>
      </c>
      <c r="X2034" t="s">
        <v>64</v>
      </c>
      <c r="Y2034" t="s">
        <v>4519</v>
      </c>
      <c r="Z2034" t="s">
        <v>4520</v>
      </c>
      <c r="AA2034" s="18">
        <v>48.474884598800003</v>
      </c>
      <c r="AB2034" t="s">
        <v>300</v>
      </c>
      <c r="AC2034" t="s">
        <v>301</v>
      </c>
      <c r="AD2034" t="s">
        <v>302</v>
      </c>
      <c r="AE2034" s="18">
        <v>1.4433032607</v>
      </c>
      <c r="AF2034" t="s">
        <v>7531</v>
      </c>
      <c r="AG2034" t="s">
        <v>297</v>
      </c>
      <c r="AH2034" t="s">
        <v>7532</v>
      </c>
      <c r="AI2034" s="18">
        <v>0.1926784416</v>
      </c>
      <c r="AJ2034" t="s">
        <v>9186</v>
      </c>
      <c r="AK2034" t="s">
        <v>297</v>
      </c>
      <c r="AL2034" t="s">
        <v>9187</v>
      </c>
      <c r="AM2034" t="s">
        <v>9186</v>
      </c>
      <c r="AN2034" t="s">
        <v>297</v>
      </c>
      <c r="AO2034" t="s">
        <v>9187</v>
      </c>
      <c r="AP2034" s="18">
        <v>0.1926784416</v>
      </c>
      <c r="AQ2034" t="s">
        <v>123</v>
      </c>
      <c r="AR2034" t="b">
        <f>ISNUMBER(SEARCH('Consulta Por Puntos Baloto'!$E$5,B2034,1))</f>
        <v>0</v>
      </c>
      <c r="AS2034">
        <f t="shared" si="62"/>
        <v>35</v>
      </c>
      <c r="AT2034" t="str">
        <f t="shared" si="63"/>
        <v>Punto red</v>
      </c>
    </row>
    <row r="2035" spans="1:46">
      <c r="A2035" t="s">
        <v>10930</v>
      </c>
      <c r="B2035" t="s">
        <v>10931</v>
      </c>
      <c r="C2035" s="18">
        <v>0.88108169719999996</v>
      </c>
      <c r="D2035" t="s">
        <v>127</v>
      </c>
      <c r="E2035" t="s">
        <v>128</v>
      </c>
      <c r="F2035" t="s">
        <v>129</v>
      </c>
      <c r="G2035" s="18">
        <v>0.82787062820000001</v>
      </c>
      <c r="H2035" t="s">
        <v>423</v>
      </c>
      <c r="I2035" t="s">
        <v>130</v>
      </c>
      <c r="J2035" t="s">
        <v>424</v>
      </c>
      <c r="K2035" s="18">
        <v>0.94690169170000005</v>
      </c>
      <c r="L2035" t="s">
        <v>64</v>
      </c>
      <c r="M2035" t="s">
        <v>130</v>
      </c>
      <c r="N2035" t="s">
        <v>370</v>
      </c>
      <c r="O2035" s="18">
        <v>0.96682087650000004</v>
      </c>
      <c r="P2035" t="s">
        <v>133</v>
      </c>
      <c r="Q2035" t="s">
        <v>134</v>
      </c>
      <c r="R2035" t="s">
        <v>135</v>
      </c>
      <c r="S2035" s="18">
        <v>3.4836297664</v>
      </c>
      <c r="T2035" t="s">
        <v>371</v>
      </c>
      <c r="U2035" t="s">
        <v>130</v>
      </c>
      <c r="V2035" t="s">
        <v>372</v>
      </c>
      <c r="W2035" s="18">
        <v>3.6723411408</v>
      </c>
      <c r="X2035" t="s">
        <v>64</v>
      </c>
      <c r="Y2035" t="s">
        <v>130</v>
      </c>
      <c r="Z2035" t="s">
        <v>569</v>
      </c>
      <c r="AA2035" s="18">
        <v>0.82929392430000004</v>
      </c>
      <c r="AB2035" t="s">
        <v>140</v>
      </c>
      <c r="AC2035" t="s">
        <v>128</v>
      </c>
      <c r="AD2035" t="s">
        <v>141</v>
      </c>
      <c r="AE2035" s="18">
        <v>0.32693580709999998</v>
      </c>
      <c r="AF2035" t="s">
        <v>10932</v>
      </c>
      <c r="AG2035" t="s">
        <v>143</v>
      </c>
      <c r="AH2035" t="s">
        <v>10933</v>
      </c>
      <c r="AI2035" s="18">
        <v>9.2636879199999994E-2</v>
      </c>
      <c r="AJ2035" t="s">
        <v>10934</v>
      </c>
      <c r="AK2035" t="s">
        <v>134</v>
      </c>
      <c r="AL2035" t="s">
        <v>10935</v>
      </c>
      <c r="AM2035" t="s">
        <v>10934</v>
      </c>
      <c r="AN2035" t="s">
        <v>134</v>
      </c>
      <c r="AO2035" t="s">
        <v>10935</v>
      </c>
      <c r="AP2035" s="18">
        <v>9.2636879199999994E-2</v>
      </c>
      <c r="AQ2035" t="s">
        <v>123</v>
      </c>
      <c r="AR2035" t="b">
        <f>ISNUMBER(SEARCH('Consulta Por Puntos Baloto'!$E$5,B2035,1))</f>
        <v>0</v>
      </c>
      <c r="AS2035">
        <f t="shared" si="62"/>
        <v>35</v>
      </c>
      <c r="AT2035" t="str">
        <f t="shared" si="63"/>
        <v>Punto red</v>
      </c>
    </row>
    <row r="2036" spans="1:46">
      <c r="A2036" t="s">
        <v>10936</v>
      </c>
      <c r="B2036" t="s">
        <v>10937</v>
      </c>
      <c r="C2036" s="18">
        <v>1.0172142588999999</v>
      </c>
      <c r="D2036" t="s">
        <v>541</v>
      </c>
      <c r="E2036" t="s">
        <v>128</v>
      </c>
      <c r="F2036" t="s">
        <v>542</v>
      </c>
      <c r="G2036" s="18">
        <v>1.2204447528</v>
      </c>
      <c r="H2036" t="s">
        <v>64</v>
      </c>
      <c r="I2036" t="s">
        <v>130</v>
      </c>
      <c r="J2036" t="s">
        <v>370</v>
      </c>
      <c r="K2036" s="18">
        <v>1.2204447528</v>
      </c>
      <c r="L2036" t="s">
        <v>64</v>
      </c>
      <c r="M2036" t="s">
        <v>130</v>
      </c>
      <c r="N2036" t="s">
        <v>370</v>
      </c>
      <c r="O2036" s="18">
        <v>2.4682761743000001</v>
      </c>
      <c r="P2036" t="s">
        <v>133</v>
      </c>
      <c r="Q2036" t="s">
        <v>134</v>
      </c>
      <c r="R2036" t="s">
        <v>135</v>
      </c>
      <c r="S2036" s="18">
        <v>3.2492505980000002</v>
      </c>
      <c r="T2036" t="s">
        <v>136</v>
      </c>
      <c r="U2036" t="s">
        <v>130</v>
      </c>
      <c r="V2036" t="s">
        <v>137</v>
      </c>
      <c r="W2036" s="18">
        <v>2.2649473376000002</v>
      </c>
      <c r="X2036" t="s">
        <v>64</v>
      </c>
      <c r="Y2036" t="s">
        <v>130</v>
      </c>
      <c r="Z2036" t="s">
        <v>569</v>
      </c>
      <c r="AA2036" s="18">
        <v>1.0448911658</v>
      </c>
      <c r="AB2036" t="s">
        <v>818</v>
      </c>
      <c r="AC2036" t="s">
        <v>128</v>
      </c>
      <c r="AD2036" t="s">
        <v>819</v>
      </c>
      <c r="AE2036" s="18">
        <v>0.34368754820000003</v>
      </c>
      <c r="AF2036" t="s">
        <v>3835</v>
      </c>
      <c r="AG2036" t="s">
        <v>143</v>
      </c>
      <c r="AH2036" t="s">
        <v>3836</v>
      </c>
      <c r="AI2036" s="18">
        <v>0.33802610350000001</v>
      </c>
      <c r="AJ2036" t="s">
        <v>10938</v>
      </c>
      <c r="AK2036" t="s">
        <v>134</v>
      </c>
      <c r="AL2036" t="s">
        <v>10939</v>
      </c>
      <c r="AM2036" t="s">
        <v>10938</v>
      </c>
      <c r="AN2036" t="s">
        <v>134</v>
      </c>
      <c r="AO2036" t="s">
        <v>10939</v>
      </c>
      <c r="AP2036" s="18">
        <v>0.33802610350000001</v>
      </c>
      <c r="AQ2036" t="s">
        <v>123</v>
      </c>
      <c r="AR2036" t="b">
        <f>ISNUMBER(SEARCH('Consulta Por Puntos Baloto'!$E$5,B2036,1))</f>
        <v>0</v>
      </c>
      <c r="AS2036">
        <f t="shared" si="62"/>
        <v>35</v>
      </c>
      <c r="AT2036" t="str">
        <f t="shared" si="63"/>
        <v>Punto red</v>
      </c>
    </row>
    <row r="2037" spans="1:46">
      <c r="A2037" t="s">
        <v>10940</v>
      </c>
      <c r="B2037" t="s">
        <v>10941</v>
      </c>
      <c r="C2037" s="18">
        <v>1.0172142588999999</v>
      </c>
      <c r="D2037" t="s">
        <v>541</v>
      </c>
      <c r="E2037" t="s">
        <v>128</v>
      </c>
      <c r="F2037" t="s">
        <v>542</v>
      </c>
      <c r="G2037" s="18">
        <v>1.2204447528</v>
      </c>
      <c r="H2037" t="s">
        <v>64</v>
      </c>
      <c r="I2037" t="s">
        <v>130</v>
      </c>
      <c r="J2037" t="s">
        <v>370</v>
      </c>
      <c r="K2037" s="18">
        <v>1.2204447528</v>
      </c>
      <c r="L2037" t="s">
        <v>64</v>
      </c>
      <c r="M2037" t="s">
        <v>130</v>
      </c>
      <c r="N2037" t="s">
        <v>370</v>
      </c>
      <c r="O2037" s="18">
        <v>2.4682761743000001</v>
      </c>
      <c r="P2037" t="s">
        <v>133</v>
      </c>
      <c r="Q2037" t="s">
        <v>134</v>
      </c>
      <c r="R2037" t="s">
        <v>135</v>
      </c>
      <c r="S2037" s="18">
        <v>3.2492505980000002</v>
      </c>
      <c r="T2037" t="s">
        <v>136</v>
      </c>
      <c r="U2037" t="s">
        <v>130</v>
      </c>
      <c r="V2037" t="s">
        <v>137</v>
      </c>
      <c r="W2037" s="18">
        <v>2.2649473376000002</v>
      </c>
      <c r="X2037" t="s">
        <v>64</v>
      </c>
      <c r="Y2037" t="s">
        <v>130</v>
      </c>
      <c r="Z2037" t="s">
        <v>569</v>
      </c>
      <c r="AA2037" s="18">
        <v>1.0448911658</v>
      </c>
      <c r="AB2037" t="s">
        <v>818</v>
      </c>
      <c r="AC2037" t="s">
        <v>128</v>
      </c>
      <c r="AD2037" t="s">
        <v>819</v>
      </c>
      <c r="AE2037" s="18">
        <v>0.34368754820000003</v>
      </c>
      <c r="AF2037" t="s">
        <v>3835</v>
      </c>
      <c r="AG2037" t="s">
        <v>143</v>
      </c>
      <c r="AH2037" t="s">
        <v>3836</v>
      </c>
      <c r="AI2037" s="18">
        <v>0.33802610350000001</v>
      </c>
      <c r="AJ2037" t="s">
        <v>10938</v>
      </c>
      <c r="AK2037" t="s">
        <v>134</v>
      </c>
      <c r="AL2037" t="s">
        <v>10939</v>
      </c>
      <c r="AM2037" t="s">
        <v>10938</v>
      </c>
      <c r="AN2037" t="s">
        <v>134</v>
      </c>
      <c r="AO2037" t="s">
        <v>10939</v>
      </c>
      <c r="AP2037" s="18">
        <v>0.33802610350000001</v>
      </c>
      <c r="AQ2037" t="s">
        <v>123</v>
      </c>
      <c r="AR2037" t="b">
        <f>ISNUMBER(SEARCH('Consulta Por Puntos Baloto'!$E$5,B2037,1))</f>
        <v>0</v>
      </c>
      <c r="AS2037">
        <f t="shared" si="62"/>
        <v>35</v>
      </c>
      <c r="AT2037" t="str">
        <f t="shared" si="63"/>
        <v>Punto red</v>
      </c>
    </row>
    <row r="2038" spans="1:46">
      <c r="A2038" t="s">
        <v>10942</v>
      </c>
      <c r="B2038" t="s">
        <v>10943</v>
      </c>
      <c r="C2038" s="18">
        <v>62.431060244400001</v>
      </c>
      <c r="D2038" t="s">
        <v>6434</v>
      </c>
      <c r="E2038" t="s">
        <v>6435</v>
      </c>
      <c r="F2038" t="s">
        <v>6436</v>
      </c>
      <c r="G2038" s="18">
        <v>22.699762853199999</v>
      </c>
      <c r="H2038" t="s">
        <v>64</v>
      </c>
      <c r="I2038" t="s">
        <v>4560</v>
      </c>
      <c r="J2038" t="s">
        <v>4562</v>
      </c>
      <c r="K2038" s="18">
        <v>22.680215224499999</v>
      </c>
      <c r="L2038" t="s">
        <v>64</v>
      </c>
      <c r="M2038" t="s">
        <v>4560</v>
      </c>
      <c r="N2038" t="s">
        <v>4562</v>
      </c>
      <c r="O2038" s="18">
        <v>22.849097030199999</v>
      </c>
      <c r="P2038" t="s">
        <v>387</v>
      </c>
      <c r="Q2038" t="s">
        <v>388</v>
      </c>
      <c r="R2038" t="s">
        <v>389</v>
      </c>
      <c r="S2038" s="18">
        <v>230.6442027846</v>
      </c>
      <c r="T2038" t="s">
        <v>253</v>
      </c>
      <c r="U2038" t="s">
        <v>65</v>
      </c>
      <c r="V2038" t="s">
        <v>254</v>
      </c>
      <c r="W2038" s="18">
        <v>81.626571248600001</v>
      </c>
      <c r="X2038" t="s">
        <v>64</v>
      </c>
      <c r="Y2038" t="s">
        <v>4563</v>
      </c>
      <c r="Z2038" t="s">
        <v>4564</v>
      </c>
      <c r="AA2038" s="18">
        <v>22.886254212499999</v>
      </c>
      <c r="AB2038" t="s">
        <v>4559</v>
      </c>
      <c r="AC2038" t="s">
        <v>388</v>
      </c>
      <c r="AD2038" t="s">
        <v>4565</v>
      </c>
      <c r="AE2038" s="18">
        <v>2.3533279000000001E-2</v>
      </c>
      <c r="AF2038" t="s">
        <v>10944</v>
      </c>
      <c r="AG2038" t="s">
        <v>7576</v>
      </c>
      <c r="AH2038" t="s">
        <v>10945</v>
      </c>
      <c r="AI2038" s="18">
        <v>13.644656404099999</v>
      </c>
      <c r="AJ2038" t="s">
        <v>6440</v>
      </c>
      <c r="AK2038" t="s">
        <v>6441</v>
      </c>
      <c r="AL2038" t="s">
        <v>6442</v>
      </c>
      <c r="AM2038" t="s">
        <v>10944</v>
      </c>
      <c r="AN2038" t="s">
        <v>7576</v>
      </c>
      <c r="AO2038" t="s">
        <v>10945</v>
      </c>
      <c r="AP2038" s="18">
        <v>2.3533279000000001E-2</v>
      </c>
      <c r="AQ2038" t="s">
        <v>123</v>
      </c>
      <c r="AR2038" t="b">
        <f>ISNUMBER(SEARCH('Consulta Por Puntos Baloto'!$E$5,B2038,1))</f>
        <v>0</v>
      </c>
      <c r="AS2038">
        <f t="shared" si="62"/>
        <v>31</v>
      </c>
      <c r="AT2038" t="str">
        <f t="shared" si="63"/>
        <v>Punto pago</v>
      </c>
    </row>
    <row r="2039" spans="1:46">
      <c r="A2039" t="s">
        <v>10946</v>
      </c>
      <c r="B2039" t="s">
        <v>10947</v>
      </c>
      <c r="C2039" s="18">
        <v>44.459023756199997</v>
      </c>
      <c r="D2039" t="s">
        <v>4853</v>
      </c>
      <c r="E2039" t="s">
        <v>4854</v>
      </c>
      <c r="F2039" t="s">
        <v>4855</v>
      </c>
      <c r="G2039" s="18">
        <v>62.468010004699998</v>
      </c>
      <c r="H2039" t="s">
        <v>64</v>
      </c>
      <c r="I2039" t="s">
        <v>294</v>
      </c>
      <c r="J2039" t="s">
        <v>295</v>
      </c>
      <c r="K2039" s="18">
        <v>62.4877106398</v>
      </c>
      <c r="L2039" t="s">
        <v>64</v>
      </c>
      <c r="M2039" t="s">
        <v>294</v>
      </c>
      <c r="N2039" t="s">
        <v>295</v>
      </c>
      <c r="O2039" s="18">
        <v>54.146999775700003</v>
      </c>
      <c r="P2039" t="s">
        <v>296</v>
      </c>
      <c r="Q2039" t="s">
        <v>297</v>
      </c>
      <c r="R2039" t="s">
        <v>298</v>
      </c>
      <c r="S2039" s="18">
        <v>118.4337451083</v>
      </c>
      <c r="T2039" t="s">
        <v>85</v>
      </c>
      <c r="U2039" t="s">
        <v>86</v>
      </c>
      <c r="V2039" t="s">
        <v>87</v>
      </c>
      <c r="W2039" s="18">
        <v>116.0967907772</v>
      </c>
      <c r="X2039" t="s">
        <v>64</v>
      </c>
      <c r="Y2039" t="s">
        <v>86</v>
      </c>
      <c r="Z2039" t="s">
        <v>299</v>
      </c>
      <c r="AA2039" s="18">
        <v>63.878069047099999</v>
      </c>
      <c r="AB2039" t="s">
        <v>300</v>
      </c>
      <c r="AC2039" t="s">
        <v>301</v>
      </c>
      <c r="AD2039" t="s">
        <v>302</v>
      </c>
      <c r="AE2039" s="18">
        <v>0.1106284488</v>
      </c>
      <c r="AF2039" t="s">
        <v>10948</v>
      </c>
      <c r="AG2039" t="s">
        <v>10949</v>
      </c>
      <c r="AH2039" t="s">
        <v>10950</v>
      </c>
      <c r="AI2039" s="18">
        <v>1.4581657899999999E-2</v>
      </c>
      <c r="AJ2039" t="s">
        <v>10951</v>
      </c>
      <c r="AK2039" t="s">
        <v>10949</v>
      </c>
      <c r="AL2039" t="s">
        <v>10952</v>
      </c>
      <c r="AM2039" t="s">
        <v>10951</v>
      </c>
      <c r="AN2039" t="s">
        <v>10949</v>
      </c>
      <c r="AO2039" t="s">
        <v>10952</v>
      </c>
      <c r="AP2039" s="18">
        <v>1.4581657899999999E-2</v>
      </c>
      <c r="AQ2039" t="s">
        <v>123</v>
      </c>
      <c r="AR2039" t="b">
        <f>ISNUMBER(SEARCH('Consulta Por Puntos Baloto'!$E$5,B2039,1))</f>
        <v>0</v>
      </c>
      <c r="AS2039">
        <f t="shared" si="62"/>
        <v>35</v>
      </c>
      <c r="AT2039" t="str">
        <f t="shared" si="63"/>
        <v>Punto red</v>
      </c>
    </row>
    <row r="2040" spans="1:46">
      <c r="A2040" t="s">
        <v>10953</v>
      </c>
      <c r="B2040" t="s">
        <v>10954</v>
      </c>
      <c r="C2040" s="18">
        <v>4.3295955342000001</v>
      </c>
      <c r="D2040" t="s">
        <v>169</v>
      </c>
      <c r="E2040" t="s">
        <v>128</v>
      </c>
      <c r="F2040" t="s">
        <v>170</v>
      </c>
      <c r="G2040" s="18">
        <v>1.7813137641000001</v>
      </c>
      <c r="H2040" t="s">
        <v>64</v>
      </c>
      <c r="I2040" t="s">
        <v>130</v>
      </c>
      <c r="J2040" t="s">
        <v>619</v>
      </c>
      <c r="K2040" s="18">
        <v>2.7413848540000001</v>
      </c>
      <c r="L2040" t="s">
        <v>64</v>
      </c>
      <c r="M2040" t="s">
        <v>130</v>
      </c>
      <c r="N2040" t="s">
        <v>629</v>
      </c>
      <c r="O2040" s="18">
        <v>3.1872732110999999</v>
      </c>
      <c r="P2040" t="s">
        <v>173</v>
      </c>
      <c r="Q2040" t="s">
        <v>134</v>
      </c>
      <c r="R2040" t="s">
        <v>174</v>
      </c>
      <c r="S2040" s="18">
        <v>3.1624682238999999</v>
      </c>
      <c r="T2040" t="s">
        <v>64</v>
      </c>
      <c r="U2040" t="s">
        <v>130</v>
      </c>
      <c r="V2040" t="s">
        <v>171</v>
      </c>
      <c r="W2040" s="18">
        <v>2.6403786709000001</v>
      </c>
      <c r="X2040" t="s">
        <v>620</v>
      </c>
      <c r="Y2040" t="s">
        <v>130</v>
      </c>
      <c r="Z2040" t="s">
        <v>621</v>
      </c>
      <c r="AA2040" s="18">
        <v>3.205341233</v>
      </c>
      <c r="AB2040" t="s">
        <v>176</v>
      </c>
      <c r="AC2040" t="s">
        <v>128</v>
      </c>
      <c r="AD2040" t="s">
        <v>177</v>
      </c>
      <c r="AE2040" s="18">
        <v>0.21309286890000001</v>
      </c>
      <c r="AF2040" t="s">
        <v>3270</v>
      </c>
      <c r="AG2040" t="s">
        <v>143</v>
      </c>
      <c r="AH2040" t="s">
        <v>3271</v>
      </c>
      <c r="AI2040" s="18">
        <v>4.5083272899999999E-2</v>
      </c>
      <c r="AJ2040" t="s">
        <v>10955</v>
      </c>
      <c r="AK2040" t="s">
        <v>134</v>
      </c>
      <c r="AL2040" t="s">
        <v>10956</v>
      </c>
      <c r="AM2040" t="s">
        <v>10955</v>
      </c>
      <c r="AN2040" t="s">
        <v>134</v>
      </c>
      <c r="AO2040" t="s">
        <v>10956</v>
      </c>
      <c r="AP2040" s="18">
        <v>4.5083272899999999E-2</v>
      </c>
      <c r="AQ2040" t="s">
        <v>123</v>
      </c>
      <c r="AR2040" t="b">
        <f>ISNUMBER(SEARCH('Consulta Por Puntos Baloto'!$E$5,B2040,1))</f>
        <v>0</v>
      </c>
      <c r="AS2040">
        <f t="shared" si="62"/>
        <v>35</v>
      </c>
      <c r="AT2040" t="str">
        <f t="shared" si="63"/>
        <v>Punto red</v>
      </c>
    </row>
    <row r="2041" spans="1:46">
      <c r="A2041" t="s">
        <v>10957</v>
      </c>
      <c r="B2041" t="s">
        <v>10958</v>
      </c>
      <c r="C2041" s="18">
        <v>16.973444400799998</v>
      </c>
      <c r="D2041" t="s">
        <v>4247</v>
      </c>
      <c r="E2041" t="s">
        <v>4248</v>
      </c>
      <c r="F2041" t="s">
        <v>4249</v>
      </c>
      <c r="G2041" s="18">
        <v>16.2454026875</v>
      </c>
      <c r="H2041" t="s">
        <v>64</v>
      </c>
      <c r="I2041" t="s">
        <v>4073</v>
      </c>
      <c r="J2041" t="s">
        <v>4074</v>
      </c>
      <c r="K2041" s="18">
        <v>126.24114314089999</v>
      </c>
      <c r="L2041" t="s">
        <v>64</v>
      </c>
      <c r="M2041" t="s">
        <v>4250</v>
      </c>
      <c r="N2041" t="s">
        <v>4251</v>
      </c>
      <c r="O2041" s="18">
        <v>92.750995235600001</v>
      </c>
      <c r="P2041" t="s">
        <v>4071</v>
      </c>
      <c r="Q2041" t="s">
        <v>4066</v>
      </c>
      <c r="R2041" t="s">
        <v>4072</v>
      </c>
      <c r="S2041" s="18">
        <v>333.40823167669998</v>
      </c>
      <c r="T2041" t="s">
        <v>85</v>
      </c>
      <c r="U2041" t="s">
        <v>86</v>
      </c>
      <c r="V2041" t="s">
        <v>87</v>
      </c>
      <c r="W2041" s="18">
        <v>16.1981009233</v>
      </c>
      <c r="X2041" t="s">
        <v>64</v>
      </c>
      <c r="Y2041" t="s">
        <v>4073</v>
      </c>
      <c r="Z2041" t="s">
        <v>4074</v>
      </c>
      <c r="AA2041" s="18">
        <v>89.346673499000005</v>
      </c>
      <c r="AB2041" t="s">
        <v>4252</v>
      </c>
      <c r="AC2041" t="s">
        <v>4066</v>
      </c>
      <c r="AD2041" t="s">
        <v>4253</v>
      </c>
      <c r="AE2041" s="18">
        <v>7.3507261506999999</v>
      </c>
      <c r="AF2041" t="s">
        <v>10959</v>
      </c>
      <c r="AG2041" t="s">
        <v>10960</v>
      </c>
      <c r="AH2041" t="s">
        <v>10961</v>
      </c>
      <c r="AI2041" s="18">
        <v>9.7997810899999996E-2</v>
      </c>
      <c r="AJ2041" t="s">
        <v>10962</v>
      </c>
      <c r="AK2041" t="s">
        <v>10963</v>
      </c>
      <c r="AL2041" t="s">
        <v>10964</v>
      </c>
      <c r="AM2041" t="s">
        <v>10962</v>
      </c>
      <c r="AN2041" t="s">
        <v>10963</v>
      </c>
      <c r="AO2041" t="s">
        <v>10964</v>
      </c>
      <c r="AP2041" s="18">
        <v>9.7997810899999996E-2</v>
      </c>
      <c r="AQ2041" t="s">
        <v>123</v>
      </c>
      <c r="AR2041" t="b">
        <f>ISNUMBER(SEARCH('Consulta Por Puntos Baloto'!$E$5,B2041,1))</f>
        <v>0</v>
      </c>
      <c r="AS2041">
        <f t="shared" si="62"/>
        <v>35</v>
      </c>
      <c r="AT2041" t="str">
        <f t="shared" si="63"/>
        <v>Punto red</v>
      </c>
    </row>
    <row r="2042" spans="1:46">
      <c r="A2042" t="s">
        <v>10965</v>
      </c>
      <c r="B2042" t="s">
        <v>10966</v>
      </c>
      <c r="C2042" s="18">
        <v>17.236114040299999</v>
      </c>
      <c r="D2042" t="s">
        <v>4512</v>
      </c>
      <c r="E2042" t="s">
        <v>297</v>
      </c>
      <c r="F2042" t="s">
        <v>4513</v>
      </c>
      <c r="G2042" s="18">
        <v>1.7580887006000001</v>
      </c>
      <c r="H2042" t="s">
        <v>64</v>
      </c>
      <c r="I2042" t="s">
        <v>4514</v>
      </c>
      <c r="J2042" t="s">
        <v>4515</v>
      </c>
      <c r="K2042" s="18">
        <v>1.7580887006000001</v>
      </c>
      <c r="L2042" t="s">
        <v>64</v>
      </c>
      <c r="M2042" t="s">
        <v>4514</v>
      </c>
      <c r="N2042" t="s">
        <v>4515</v>
      </c>
      <c r="O2042" s="18">
        <v>0.16396151289999999</v>
      </c>
      <c r="P2042" t="s">
        <v>4516</v>
      </c>
      <c r="Q2042" t="s">
        <v>4517</v>
      </c>
      <c r="R2042" t="s">
        <v>4518</v>
      </c>
      <c r="S2042" s="18">
        <v>157.7991243102</v>
      </c>
      <c r="T2042" t="s">
        <v>85</v>
      </c>
      <c r="U2042" t="s">
        <v>86</v>
      </c>
      <c r="V2042" t="s">
        <v>87</v>
      </c>
      <c r="W2042" s="18">
        <v>72.219125120800001</v>
      </c>
      <c r="X2042" t="s">
        <v>64</v>
      </c>
      <c r="Y2042" t="s">
        <v>4519</v>
      </c>
      <c r="Z2042" t="s">
        <v>4520</v>
      </c>
      <c r="AA2042" s="18">
        <v>51.846421359499999</v>
      </c>
      <c r="AB2042" t="s">
        <v>300</v>
      </c>
      <c r="AC2042" t="s">
        <v>301</v>
      </c>
      <c r="AD2042" t="s">
        <v>302</v>
      </c>
      <c r="AE2042" s="18">
        <v>0.72833490540000001</v>
      </c>
      <c r="AF2042" t="s">
        <v>10713</v>
      </c>
      <c r="AG2042" t="s">
        <v>4517</v>
      </c>
      <c r="AH2042" t="s">
        <v>10714</v>
      </c>
      <c r="AI2042" s="18">
        <v>0.26444792900000003</v>
      </c>
      <c r="AJ2042" t="s">
        <v>10967</v>
      </c>
      <c r="AK2042" t="s">
        <v>4517</v>
      </c>
      <c r="AL2042" t="s">
        <v>10968</v>
      </c>
      <c r="AM2042" t="s">
        <v>4516</v>
      </c>
      <c r="AN2042" t="s">
        <v>4517</v>
      </c>
      <c r="AO2042" t="s">
        <v>4518</v>
      </c>
      <c r="AP2042" s="18">
        <v>0.16396151289999999</v>
      </c>
      <c r="AQ2042" t="s">
        <v>123</v>
      </c>
      <c r="AR2042" t="b">
        <f>ISNUMBER(SEARCH('Consulta Por Puntos Baloto'!$E$5,B2042,1))</f>
        <v>0</v>
      </c>
      <c r="AS2042">
        <f t="shared" si="62"/>
        <v>15</v>
      </c>
      <c r="AT2042" t="str">
        <f t="shared" si="63"/>
        <v>Punto Cencosud</v>
      </c>
    </row>
    <row r="2043" spans="1:46">
      <c r="A2043" t="s">
        <v>10969</v>
      </c>
      <c r="B2043" t="s">
        <v>10970</v>
      </c>
      <c r="C2043" s="18">
        <v>16.980607496499999</v>
      </c>
      <c r="D2043" t="s">
        <v>4512</v>
      </c>
      <c r="E2043" t="s">
        <v>297</v>
      </c>
      <c r="F2043" t="s">
        <v>4513</v>
      </c>
      <c r="G2043" s="18">
        <v>1.7286056976999999</v>
      </c>
      <c r="H2043" t="s">
        <v>64</v>
      </c>
      <c r="I2043" t="s">
        <v>4514</v>
      </c>
      <c r="J2043" t="s">
        <v>4515</v>
      </c>
      <c r="K2043" s="18">
        <v>1.7286056976999999</v>
      </c>
      <c r="L2043" t="s">
        <v>64</v>
      </c>
      <c r="M2043" t="s">
        <v>4514</v>
      </c>
      <c r="N2043" t="s">
        <v>4515</v>
      </c>
      <c r="O2043" s="18">
        <v>0.3026683564</v>
      </c>
      <c r="P2043" t="s">
        <v>4516</v>
      </c>
      <c r="Q2043" t="s">
        <v>4517</v>
      </c>
      <c r="R2043" t="s">
        <v>4518</v>
      </c>
      <c r="S2043" s="18">
        <v>157.5940724033</v>
      </c>
      <c r="T2043" t="s">
        <v>85</v>
      </c>
      <c r="U2043" t="s">
        <v>86</v>
      </c>
      <c r="V2043" t="s">
        <v>87</v>
      </c>
      <c r="W2043" s="18">
        <v>72.4695637011</v>
      </c>
      <c r="X2043" t="s">
        <v>64</v>
      </c>
      <c r="Y2043" t="s">
        <v>4519</v>
      </c>
      <c r="Z2043" t="s">
        <v>4520</v>
      </c>
      <c r="AA2043" s="18">
        <v>51.7525522193</v>
      </c>
      <c r="AB2043" t="s">
        <v>300</v>
      </c>
      <c r="AC2043" t="s">
        <v>301</v>
      </c>
      <c r="AD2043" t="s">
        <v>302</v>
      </c>
      <c r="AE2043" s="18">
        <v>0.56273174500000001</v>
      </c>
      <c r="AF2043" t="s">
        <v>10713</v>
      </c>
      <c r="AG2043" t="s">
        <v>4517</v>
      </c>
      <c r="AH2043" t="s">
        <v>10714</v>
      </c>
      <c r="AI2043" s="18">
        <v>0.41678789370000002</v>
      </c>
      <c r="AJ2043" t="s">
        <v>10967</v>
      </c>
      <c r="AK2043" t="s">
        <v>4517</v>
      </c>
      <c r="AL2043" t="s">
        <v>10968</v>
      </c>
      <c r="AM2043" t="s">
        <v>4516</v>
      </c>
      <c r="AN2043" t="s">
        <v>4517</v>
      </c>
      <c r="AO2043" t="s">
        <v>4518</v>
      </c>
      <c r="AP2043" s="18">
        <v>0.3026683564</v>
      </c>
      <c r="AQ2043" t="s">
        <v>123</v>
      </c>
      <c r="AR2043" t="b">
        <f>ISNUMBER(SEARCH('Consulta Por Puntos Baloto'!$E$5,B2043,1))</f>
        <v>0</v>
      </c>
      <c r="AS2043">
        <f t="shared" si="62"/>
        <v>15</v>
      </c>
      <c r="AT2043" t="str">
        <f t="shared" si="63"/>
        <v>Punto Cencosud</v>
      </c>
    </row>
    <row r="2044" spans="1:46">
      <c r="A2044" t="s">
        <v>10971</v>
      </c>
      <c r="B2044" t="s">
        <v>10972</v>
      </c>
      <c r="C2044" s="18">
        <v>2.6140151697</v>
      </c>
      <c r="D2044" t="s">
        <v>7736</v>
      </c>
      <c r="E2044" t="s">
        <v>4964</v>
      </c>
      <c r="F2044" t="s">
        <v>7737</v>
      </c>
      <c r="G2044" s="18">
        <v>74.013297255400005</v>
      </c>
      <c r="H2044" t="s">
        <v>64</v>
      </c>
      <c r="I2044" t="s">
        <v>4514</v>
      </c>
      <c r="J2044" t="s">
        <v>4515</v>
      </c>
      <c r="K2044" s="18">
        <v>74.013297255400005</v>
      </c>
      <c r="L2044" t="s">
        <v>64</v>
      </c>
      <c r="M2044" t="s">
        <v>4514</v>
      </c>
      <c r="N2044" t="s">
        <v>4515</v>
      </c>
      <c r="O2044" s="18">
        <v>2.0910154158999998</v>
      </c>
      <c r="P2044" t="s">
        <v>4963</v>
      </c>
      <c r="Q2044" t="s">
        <v>4964</v>
      </c>
      <c r="R2044" t="s">
        <v>4965</v>
      </c>
      <c r="S2044" s="18">
        <v>194.74115327289999</v>
      </c>
      <c r="T2044" t="s">
        <v>311</v>
      </c>
      <c r="U2044" t="s">
        <v>130</v>
      </c>
      <c r="V2044" t="s">
        <v>312</v>
      </c>
      <c r="W2044" s="18">
        <v>2.1047407845000001</v>
      </c>
      <c r="X2044" t="s">
        <v>64</v>
      </c>
      <c r="Y2044" t="s">
        <v>4519</v>
      </c>
      <c r="Z2044" t="s">
        <v>4520</v>
      </c>
      <c r="AA2044" s="18">
        <v>110.94151086159999</v>
      </c>
      <c r="AB2044" t="s">
        <v>300</v>
      </c>
      <c r="AC2044" t="s">
        <v>301</v>
      </c>
      <c r="AD2044" t="s">
        <v>302</v>
      </c>
      <c r="AE2044" s="18">
        <v>2.0362067387999998</v>
      </c>
      <c r="AF2044" t="s">
        <v>7738</v>
      </c>
      <c r="AG2044" t="s">
        <v>4964</v>
      </c>
      <c r="AH2044" t="s">
        <v>7739</v>
      </c>
      <c r="AI2044" s="18">
        <v>0.27685970989999997</v>
      </c>
      <c r="AJ2044" t="s">
        <v>10973</v>
      </c>
      <c r="AK2044" t="s">
        <v>4964</v>
      </c>
      <c r="AL2044" t="s">
        <v>10974</v>
      </c>
      <c r="AM2044" t="s">
        <v>10973</v>
      </c>
      <c r="AN2044" t="s">
        <v>4964</v>
      </c>
      <c r="AO2044" t="s">
        <v>10974</v>
      </c>
      <c r="AP2044" s="18">
        <v>0.27685970989999997</v>
      </c>
      <c r="AQ2044" t="s">
        <v>123</v>
      </c>
      <c r="AR2044" t="b">
        <f>ISNUMBER(SEARCH('Consulta Por Puntos Baloto'!$E$5,B2044,1))</f>
        <v>0</v>
      </c>
      <c r="AS2044">
        <f t="shared" si="62"/>
        <v>35</v>
      </c>
      <c r="AT2044" t="str">
        <f t="shared" si="63"/>
        <v>Punto red</v>
      </c>
    </row>
    <row r="2045" spans="1:46">
      <c r="A2045" t="s">
        <v>10975</v>
      </c>
      <c r="B2045" t="s">
        <v>10976</v>
      </c>
      <c r="C2045" s="18">
        <v>9.5874892182</v>
      </c>
      <c r="D2045" t="s">
        <v>4428</v>
      </c>
      <c r="E2045" t="s">
        <v>4429</v>
      </c>
      <c r="F2045" t="s">
        <v>4430</v>
      </c>
      <c r="G2045" s="18">
        <v>61.708023610600002</v>
      </c>
      <c r="H2045" t="s">
        <v>4431</v>
      </c>
      <c r="I2045" t="s">
        <v>4432</v>
      </c>
      <c r="J2045" t="s">
        <v>4433</v>
      </c>
      <c r="K2045" s="18">
        <v>64.931869623699995</v>
      </c>
      <c r="L2045" t="s">
        <v>64</v>
      </c>
      <c r="M2045" t="s">
        <v>4434</v>
      </c>
      <c r="N2045" t="s">
        <v>4435</v>
      </c>
      <c r="O2045" s="18">
        <v>67.681525600100002</v>
      </c>
      <c r="P2045" t="s">
        <v>4100</v>
      </c>
      <c r="Q2045" t="s">
        <v>4101</v>
      </c>
      <c r="R2045" t="s">
        <v>4102</v>
      </c>
      <c r="S2045" s="18">
        <v>68.860113222899997</v>
      </c>
      <c r="T2045" t="s">
        <v>227</v>
      </c>
      <c r="U2045" t="s">
        <v>228</v>
      </c>
      <c r="V2045" t="s">
        <v>229</v>
      </c>
      <c r="W2045" s="18">
        <v>68.185479911300007</v>
      </c>
      <c r="X2045" t="s">
        <v>64</v>
      </c>
      <c r="Y2045" t="s">
        <v>228</v>
      </c>
      <c r="Z2045" t="s">
        <v>4012</v>
      </c>
      <c r="AA2045" s="18">
        <v>66.723971329700007</v>
      </c>
      <c r="AB2045" t="s">
        <v>4436</v>
      </c>
      <c r="AC2045" t="s">
        <v>4437</v>
      </c>
      <c r="AD2045" t="s">
        <v>4438</v>
      </c>
      <c r="AE2045" s="18">
        <v>2.0613588200000001E-2</v>
      </c>
      <c r="AF2045" t="s">
        <v>10977</v>
      </c>
      <c r="AG2045" t="s">
        <v>8252</v>
      </c>
      <c r="AH2045" t="s">
        <v>10978</v>
      </c>
      <c r="AI2045" s="18">
        <v>7.1538126899999999E-2</v>
      </c>
      <c r="AJ2045" t="s">
        <v>10979</v>
      </c>
      <c r="AK2045" t="s">
        <v>8252</v>
      </c>
      <c r="AL2045" t="s">
        <v>10980</v>
      </c>
      <c r="AM2045" t="s">
        <v>10977</v>
      </c>
      <c r="AN2045" t="s">
        <v>8252</v>
      </c>
      <c r="AO2045" t="s">
        <v>10978</v>
      </c>
      <c r="AP2045" s="18">
        <v>2.0613588200000001E-2</v>
      </c>
      <c r="AQ2045" t="e">
        <v>#N/A</v>
      </c>
      <c r="AR2045" t="b">
        <f>ISNUMBER(SEARCH('Consulta Por Puntos Baloto'!$E$5,B2045,1))</f>
        <v>0</v>
      </c>
      <c r="AS2045">
        <f t="shared" si="62"/>
        <v>31</v>
      </c>
      <c r="AT2045" t="str">
        <f t="shared" si="63"/>
        <v>Punto pago</v>
      </c>
    </row>
    <row r="2046" spans="1:46">
      <c r="A2046" t="s">
        <v>10981</v>
      </c>
      <c r="B2046" t="s">
        <v>10982</v>
      </c>
      <c r="C2046" s="18">
        <v>2.2253976706</v>
      </c>
      <c r="D2046" t="s">
        <v>2585</v>
      </c>
      <c r="E2046" t="s">
        <v>128</v>
      </c>
      <c r="F2046" t="s">
        <v>2586</v>
      </c>
      <c r="G2046" s="18">
        <v>0.56245599010000003</v>
      </c>
      <c r="H2046" t="s">
        <v>64</v>
      </c>
      <c r="I2046" t="s">
        <v>130</v>
      </c>
      <c r="J2046" t="s">
        <v>4600</v>
      </c>
      <c r="K2046" s="18">
        <v>1.0729929455</v>
      </c>
      <c r="L2046" t="s">
        <v>2447</v>
      </c>
      <c r="M2046" t="s">
        <v>130</v>
      </c>
      <c r="N2046" t="s">
        <v>2448</v>
      </c>
      <c r="O2046" s="18">
        <v>0.95637752340000004</v>
      </c>
      <c r="P2046" t="s">
        <v>2746</v>
      </c>
      <c r="Q2046" t="s">
        <v>134</v>
      </c>
      <c r="R2046" t="s">
        <v>2747</v>
      </c>
      <c r="S2046" s="18">
        <v>2.1182589956000002</v>
      </c>
      <c r="T2046" t="s">
        <v>807</v>
      </c>
      <c r="U2046" t="s">
        <v>130</v>
      </c>
      <c r="V2046" t="s">
        <v>808</v>
      </c>
      <c r="W2046" s="18">
        <v>1.0729929455</v>
      </c>
      <c r="X2046" t="s">
        <v>2447</v>
      </c>
      <c r="Y2046" t="s">
        <v>130</v>
      </c>
      <c r="Z2046" t="s">
        <v>2448</v>
      </c>
      <c r="AA2046" s="18">
        <v>1.0729929455</v>
      </c>
      <c r="AB2046" t="s">
        <v>5781</v>
      </c>
      <c r="AC2046" t="s">
        <v>128</v>
      </c>
      <c r="AD2046" t="s">
        <v>5782</v>
      </c>
      <c r="AE2046" s="18">
        <v>0.25664822970000001</v>
      </c>
      <c r="AF2046" t="s">
        <v>10983</v>
      </c>
      <c r="AG2046" t="s">
        <v>143</v>
      </c>
      <c r="AH2046" t="s">
        <v>10984</v>
      </c>
      <c r="AI2046" s="18">
        <v>0.45852965220000003</v>
      </c>
      <c r="AJ2046" t="s">
        <v>4603</v>
      </c>
      <c r="AK2046" t="s">
        <v>134</v>
      </c>
      <c r="AL2046" t="s">
        <v>4604</v>
      </c>
      <c r="AM2046" t="s">
        <v>10983</v>
      </c>
      <c r="AN2046" t="s">
        <v>143</v>
      </c>
      <c r="AO2046" t="s">
        <v>10984</v>
      </c>
      <c r="AP2046" s="18">
        <v>0.25664822970000001</v>
      </c>
      <c r="AQ2046" t="s">
        <v>123</v>
      </c>
      <c r="AR2046" t="b">
        <f>ISNUMBER(SEARCH('Consulta Por Puntos Baloto'!$E$5,B2046,1))</f>
        <v>0</v>
      </c>
      <c r="AS2046">
        <f t="shared" si="62"/>
        <v>31</v>
      </c>
      <c r="AT2046" t="str">
        <f t="shared" si="63"/>
        <v>Punto pago</v>
      </c>
    </row>
    <row r="2047" spans="1:46">
      <c r="A2047" t="s">
        <v>10985</v>
      </c>
      <c r="B2047" t="s">
        <v>10986</v>
      </c>
      <c r="C2047" s="18">
        <v>0.14866981400000001</v>
      </c>
      <c r="D2047" t="s">
        <v>1001</v>
      </c>
      <c r="E2047" t="s">
        <v>128</v>
      </c>
      <c r="F2047" t="s">
        <v>1002</v>
      </c>
      <c r="G2047" s="18">
        <v>0.30759703700000002</v>
      </c>
      <c r="H2047" t="s">
        <v>64</v>
      </c>
      <c r="I2047" t="s">
        <v>130</v>
      </c>
      <c r="J2047" t="s">
        <v>2685</v>
      </c>
      <c r="K2047" s="18">
        <v>0.80033021770000001</v>
      </c>
      <c r="L2047" t="s">
        <v>2686</v>
      </c>
      <c r="M2047" t="s">
        <v>130</v>
      </c>
      <c r="N2047" t="s">
        <v>2687</v>
      </c>
      <c r="O2047" s="18">
        <v>0.63515507729999998</v>
      </c>
      <c r="P2047" t="s">
        <v>992</v>
      </c>
      <c r="Q2047" t="s">
        <v>134</v>
      </c>
      <c r="R2047" t="s">
        <v>993</v>
      </c>
      <c r="S2047" s="18">
        <v>2.8159039678000002</v>
      </c>
      <c r="T2047" t="s">
        <v>675</v>
      </c>
      <c r="U2047" t="s">
        <v>130</v>
      </c>
      <c r="V2047" t="s">
        <v>676</v>
      </c>
      <c r="W2047" s="18">
        <v>0.62155176899999998</v>
      </c>
      <c r="X2047" t="s">
        <v>64</v>
      </c>
      <c r="Y2047" t="s">
        <v>130</v>
      </c>
      <c r="Z2047" t="s">
        <v>1011</v>
      </c>
      <c r="AA2047" s="18">
        <v>0.80033021770000001</v>
      </c>
      <c r="AB2047" t="s">
        <v>2688</v>
      </c>
      <c r="AC2047" t="s">
        <v>128</v>
      </c>
      <c r="AD2047" t="s">
        <v>2689</v>
      </c>
      <c r="AE2047" s="18">
        <v>0.23080611600000001</v>
      </c>
      <c r="AF2047" t="s">
        <v>2690</v>
      </c>
      <c r="AG2047" t="s">
        <v>143</v>
      </c>
      <c r="AH2047" t="s">
        <v>2691</v>
      </c>
      <c r="AI2047" s="18">
        <v>0.1443041481</v>
      </c>
      <c r="AJ2047" t="s">
        <v>2692</v>
      </c>
      <c r="AK2047" t="s">
        <v>134</v>
      </c>
      <c r="AL2047" t="s">
        <v>2693</v>
      </c>
      <c r="AM2047" t="s">
        <v>2692</v>
      </c>
      <c r="AN2047" t="s">
        <v>134</v>
      </c>
      <c r="AO2047" t="s">
        <v>2693</v>
      </c>
      <c r="AP2047" s="18">
        <v>0.1443041481</v>
      </c>
      <c r="AQ2047" t="s">
        <v>123</v>
      </c>
      <c r="AR2047" t="b">
        <f>ISNUMBER(SEARCH('Consulta Por Puntos Baloto'!$E$5,B2047,1))</f>
        <v>0</v>
      </c>
      <c r="AS2047">
        <f t="shared" si="62"/>
        <v>35</v>
      </c>
      <c r="AT2047" t="str">
        <f t="shared" si="63"/>
        <v>Punto red</v>
      </c>
    </row>
    <row r="2048" spans="1:46">
      <c r="A2048" t="s">
        <v>10987</v>
      </c>
      <c r="B2048" t="s">
        <v>10988</v>
      </c>
      <c r="C2048" s="18">
        <v>80.826702982900002</v>
      </c>
      <c r="D2048" t="s">
        <v>4165</v>
      </c>
      <c r="E2048" t="s">
        <v>4166</v>
      </c>
      <c r="F2048" t="s">
        <v>4167</v>
      </c>
      <c r="G2048" s="18">
        <v>85.762978722100002</v>
      </c>
      <c r="H2048" t="s">
        <v>4916</v>
      </c>
      <c r="I2048" t="s">
        <v>4169</v>
      </c>
      <c r="J2048" t="s">
        <v>4917</v>
      </c>
      <c r="K2048" s="18">
        <v>172.0057726334</v>
      </c>
      <c r="L2048" t="s">
        <v>64</v>
      </c>
      <c r="M2048" t="s">
        <v>86</v>
      </c>
      <c r="N2048" t="s">
        <v>402</v>
      </c>
      <c r="O2048" s="18">
        <v>172.0057726334</v>
      </c>
      <c r="P2048" t="s">
        <v>403</v>
      </c>
      <c r="Q2048" t="s">
        <v>83</v>
      </c>
      <c r="R2048" t="s">
        <v>404</v>
      </c>
      <c r="S2048" s="18">
        <v>172.73314740110001</v>
      </c>
      <c r="T2048" t="s">
        <v>85</v>
      </c>
      <c r="U2048" t="s">
        <v>86</v>
      </c>
      <c r="V2048" t="s">
        <v>87</v>
      </c>
      <c r="W2048" s="18">
        <v>88.054967957399995</v>
      </c>
      <c r="X2048" t="s">
        <v>64</v>
      </c>
      <c r="Y2048" t="s">
        <v>4169</v>
      </c>
      <c r="Z2048" t="s">
        <v>4171</v>
      </c>
      <c r="AA2048" s="18">
        <v>85.818037253400007</v>
      </c>
      <c r="AB2048" t="s">
        <v>4916</v>
      </c>
      <c r="AC2048" t="s">
        <v>4172</v>
      </c>
      <c r="AD2048" t="s">
        <v>4918</v>
      </c>
      <c r="AE2048" s="18">
        <v>47.315722442000002</v>
      </c>
      <c r="AF2048" t="s">
        <v>10511</v>
      </c>
      <c r="AG2048" t="s">
        <v>10512</v>
      </c>
      <c r="AH2048" t="s">
        <v>10513</v>
      </c>
      <c r="AI2048" s="18">
        <v>4.3135639500000003E-2</v>
      </c>
      <c r="AJ2048" t="s">
        <v>10989</v>
      </c>
      <c r="AK2048" t="s">
        <v>10515</v>
      </c>
      <c r="AL2048" t="s">
        <v>10990</v>
      </c>
      <c r="AM2048" t="s">
        <v>10989</v>
      </c>
      <c r="AN2048" t="s">
        <v>10515</v>
      </c>
      <c r="AO2048" t="s">
        <v>10990</v>
      </c>
      <c r="AP2048" s="18">
        <v>4.3135639500000003E-2</v>
      </c>
      <c r="AQ2048" t="s">
        <v>123</v>
      </c>
      <c r="AR2048" t="b">
        <f>ISNUMBER(SEARCH('Consulta Por Puntos Baloto'!$E$5,B2048,1))</f>
        <v>0</v>
      </c>
      <c r="AS2048">
        <f t="shared" si="62"/>
        <v>35</v>
      </c>
      <c r="AT2048" t="str">
        <f t="shared" si="63"/>
        <v>Punto red</v>
      </c>
    </row>
    <row r="2049" spans="1:46">
      <c r="A2049" t="s">
        <v>10991</v>
      </c>
      <c r="B2049" t="s">
        <v>10992</v>
      </c>
      <c r="C2049" s="18">
        <v>12.650505558200001</v>
      </c>
      <c r="D2049" t="s">
        <v>5039</v>
      </c>
      <c r="E2049" t="s">
        <v>5040</v>
      </c>
      <c r="F2049" t="s">
        <v>5041</v>
      </c>
      <c r="G2049" s="18">
        <v>47.879646622499997</v>
      </c>
      <c r="H2049" t="s">
        <v>64</v>
      </c>
      <c r="I2049" t="s">
        <v>895</v>
      </c>
      <c r="J2049" t="s">
        <v>896</v>
      </c>
      <c r="K2049" s="18">
        <v>59.982451700299997</v>
      </c>
      <c r="L2049" t="s">
        <v>64</v>
      </c>
      <c r="M2049" t="s">
        <v>154</v>
      </c>
      <c r="N2049" t="s">
        <v>156</v>
      </c>
      <c r="O2049" s="18">
        <v>47.965179597700001</v>
      </c>
      <c r="P2049" t="s">
        <v>897</v>
      </c>
      <c r="Q2049" t="s">
        <v>893</v>
      </c>
      <c r="R2049" t="s">
        <v>898</v>
      </c>
      <c r="S2049" s="18">
        <v>116.2112254356</v>
      </c>
      <c r="T2049" t="s">
        <v>111</v>
      </c>
      <c r="U2049" t="s">
        <v>112</v>
      </c>
      <c r="V2049" t="s">
        <v>113</v>
      </c>
      <c r="W2049" s="18">
        <v>59.793075103200003</v>
      </c>
      <c r="X2049" t="s">
        <v>64</v>
      </c>
      <c r="Y2049" t="s">
        <v>154</v>
      </c>
      <c r="Z2049" t="s">
        <v>159</v>
      </c>
      <c r="AA2049" s="18">
        <v>60.532217471599999</v>
      </c>
      <c r="AB2049" s="19" t="s">
        <v>5019</v>
      </c>
      <c r="AC2049" t="s">
        <v>151</v>
      </c>
      <c r="AD2049" t="s">
        <v>5020</v>
      </c>
      <c r="AE2049" s="18">
        <v>9.9064866999999997E-3</v>
      </c>
      <c r="AF2049" t="s">
        <v>10993</v>
      </c>
      <c r="AG2049" t="s">
        <v>10994</v>
      </c>
      <c r="AH2049" t="s">
        <v>10995</v>
      </c>
      <c r="AI2049" s="18">
        <v>5.43476221E-2</v>
      </c>
      <c r="AJ2049" t="s">
        <v>10996</v>
      </c>
      <c r="AK2049" t="s">
        <v>10997</v>
      </c>
      <c r="AL2049" t="s">
        <v>10998</v>
      </c>
      <c r="AM2049" t="s">
        <v>10993</v>
      </c>
      <c r="AN2049" t="s">
        <v>10994</v>
      </c>
      <c r="AO2049" t="s">
        <v>10995</v>
      </c>
      <c r="AP2049" s="18">
        <v>9.9064866999999997E-3</v>
      </c>
      <c r="AQ2049" t="e">
        <v>#N/A</v>
      </c>
      <c r="AR2049" t="b">
        <f>ISNUMBER(SEARCH('Consulta Por Puntos Baloto'!$E$5,B2049,1))</f>
        <v>0</v>
      </c>
      <c r="AS2049">
        <f t="shared" si="62"/>
        <v>31</v>
      </c>
      <c r="AT2049" t="str">
        <f t="shared" si="63"/>
        <v>Punto pago</v>
      </c>
    </row>
    <row r="2050" spans="1:46">
      <c r="A2050" t="s">
        <v>10999</v>
      </c>
      <c r="B2050" t="s">
        <v>11000</v>
      </c>
      <c r="C2050" s="18">
        <v>3.5643773759999999</v>
      </c>
      <c r="D2050" t="s">
        <v>5165</v>
      </c>
      <c r="E2050" t="s">
        <v>220</v>
      </c>
      <c r="F2050" t="s">
        <v>5166</v>
      </c>
      <c r="G2050" s="18">
        <v>4.4376990096000002</v>
      </c>
      <c r="H2050" t="s">
        <v>64</v>
      </c>
      <c r="I2050" t="s">
        <v>223</v>
      </c>
      <c r="J2050" t="s">
        <v>5327</v>
      </c>
      <c r="K2050" s="18">
        <v>5.2265277867000002</v>
      </c>
      <c r="L2050" t="s">
        <v>64</v>
      </c>
      <c r="M2050" t="s">
        <v>223</v>
      </c>
      <c r="N2050" t="s">
        <v>4070</v>
      </c>
      <c r="O2050" s="18">
        <v>2.7724973190000002</v>
      </c>
      <c r="P2050" t="s">
        <v>4052</v>
      </c>
      <c r="Q2050" t="s">
        <v>4053</v>
      </c>
      <c r="R2050" t="s">
        <v>4054</v>
      </c>
      <c r="S2050" s="18">
        <v>13.926659934</v>
      </c>
      <c r="T2050" t="s">
        <v>227</v>
      </c>
      <c r="U2050" t="s">
        <v>228</v>
      </c>
      <c r="V2050" t="s">
        <v>229</v>
      </c>
      <c r="W2050" s="18">
        <v>5.5624009823999998</v>
      </c>
      <c r="X2050" t="s">
        <v>64</v>
      </c>
      <c r="Y2050" t="s">
        <v>4055</v>
      </c>
      <c r="Z2050" t="s">
        <v>4056</v>
      </c>
      <c r="AA2050" s="18">
        <v>5.1261061895999998</v>
      </c>
      <c r="AB2050" t="s">
        <v>4088</v>
      </c>
      <c r="AC2050" t="s">
        <v>220</v>
      </c>
      <c r="AD2050" t="s">
        <v>4089</v>
      </c>
      <c r="AE2050" s="18">
        <v>9.9827903300000007E-2</v>
      </c>
      <c r="AF2050" t="s">
        <v>11001</v>
      </c>
      <c r="AG2050" t="s">
        <v>220</v>
      </c>
      <c r="AH2050" t="s">
        <v>11002</v>
      </c>
      <c r="AI2050" s="18">
        <v>0.84910790439999995</v>
      </c>
      <c r="AJ2050" t="s">
        <v>5172</v>
      </c>
      <c r="AK2050" t="s">
        <v>220</v>
      </c>
      <c r="AL2050" t="s">
        <v>5173</v>
      </c>
      <c r="AM2050" t="s">
        <v>11001</v>
      </c>
      <c r="AN2050" t="s">
        <v>220</v>
      </c>
      <c r="AO2050" t="s">
        <v>11002</v>
      </c>
      <c r="AP2050" s="18">
        <v>9.9827903300000007E-2</v>
      </c>
      <c r="AQ2050" t="s">
        <v>123</v>
      </c>
      <c r="AR2050" t="b">
        <f>ISNUMBER(SEARCH('Consulta Por Puntos Baloto'!$E$5,B2050,1))</f>
        <v>0</v>
      </c>
      <c r="AS2050">
        <f t="shared" si="62"/>
        <v>31</v>
      </c>
      <c r="AT2050" t="str">
        <f t="shared" si="63"/>
        <v>Punto pago</v>
      </c>
    </row>
    <row r="2051" spans="1:46">
      <c r="A2051" t="s">
        <v>11003</v>
      </c>
      <c r="B2051" t="s">
        <v>11004</v>
      </c>
      <c r="C2051" s="18">
        <v>34.094238347199997</v>
      </c>
      <c r="D2051" t="s">
        <v>4024</v>
      </c>
      <c r="E2051" t="s">
        <v>4025</v>
      </c>
      <c r="F2051" t="s">
        <v>4026</v>
      </c>
      <c r="G2051" s="18">
        <v>33.864658522299997</v>
      </c>
      <c r="H2051" t="s">
        <v>64</v>
      </c>
      <c r="I2051" t="s">
        <v>4027</v>
      </c>
      <c r="J2051" t="s">
        <v>5135</v>
      </c>
      <c r="K2051" s="18">
        <v>85.925687432100005</v>
      </c>
      <c r="L2051" t="s">
        <v>64</v>
      </c>
      <c r="M2051" t="s">
        <v>4029</v>
      </c>
      <c r="N2051" t="s">
        <v>4030</v>
      </c>
      <c r="O2051" s="18">
        <v>34.571705203699999</v>
      </c>
      <c r="P2051" t="s">
        <v>4031</v>
      </c>
      <c r="Q2051" t="s">
        <v>4025</v>
      </c>
      <c r="R2051" t="s">
        <v>4032</v>
      </c>
      <c r="S2051" s="18">
        <v>153.20705107859999</v>
      </c>
      <c r="T2051" t="s">
        <v>69</v>
      </c>
      <c r="U2051" t="s">
        <v>65</v>
      </c>
      <c r="V2051" t="s">
        <v>70</v>
      </c>
      <c r="W2051" s="18">
        <v>33.919560676300001</v>
      </c>
      <c r="X2051" t="s">
        <v>64</v>
      </c>
      <c r="Y2051" t="s">
        <v>4027</v>
      </c>
      <c r="Z2051" t="s">
        <v>4033</v>
      </c>
      <c r="AA2051" s="18">
        <v>53.318972416400001</v>
      </c>
      <c r="AB2051" t="s">
        <v>4034</v>
      </c>
      <c r="AC2051" t="s">
        <v>4035</v>
      </c>
      <c r="AD2051" t="s">
        <v>4036</v>
      </c>
      <c r="AE2051" s="18">
        <v>20.6819161544</v>
      </c>
      <c r="AF2051" t="s">
        <v>11005</v>
      </c>
      <c r="AG2051" t="s">
        <v>11006</v>
      </c>
      <c r="AH2051" t="s">
        <v>11007</v>
      </c>
      <c r="AI2051" s="18">
        <v>20.687715753399999</v>
      </c>
      <c r="AJ2051" t="s">
        <v>11008</v>
      </c>
      <c r="AK2051" t="s">
        <v>11006</v>
      </c>
      <c r="AL2051" t="s">
        <v>11009</v>
      </c>
      <c r="AM2051" t="s">
        <v>11005</v>
      </c>
      <c r="AN2051" t="s">
        <v>11006</v>
      </c>
      <c r="AO2051" t="s">
        <v>11007</v>
      </c>
      <c r="AP2051" s="18">
        <v>20.6819161544</v>
      </c>
      <c r="AQ2051" t="s">
        <v>123</v>
      </c>
      <c r="AR2051" t="b">
        <f>ISNUMBER(SEARCH('Consulta Por Puntos Baloto'!$E$5,B2051,1))</f>
        <v>0</v>
      </c>
      <c r="AS2051">
        <f t="shared" ref="AS2051:AS2114" si="64">MATCH(AP2051,A2051:AL2051,0)</f>
        <v>31</v>
      </c>
      <c r="AT2051" t="str">
        <f t="shared" ref="AT2051:AT2114" si="65">+VLOOKUP(AS2051,$AW$2:$AX$10,2,0)</f>
        <v>Punto pago</v>
      </c>
    </row>
    <row r="2052" spans="1:46">
      <c r="A2052" t="s">
        <v>11010</v>
      </c>
      <c r="B2052" t="s">
        <v>11011</v>
      </c>
      <c r="C2052" s="18">
        <v>82.019696501799999</v>
      </c>
      <c r="D2052" t="s">
        <v>7736</v>
      </c>
      <c r="E2052" t="s">
        <v>4964</v>
      </c>
      <c r="F2052" t="s">
        <v>7737</v>
      </c>
      <c r="G2052" s="18">
        <v>143.8039531311</v>
      </c>
      <c r="H2052" t="s">
        <v>64</v>
      </c>
      <c r="I2052" t="s">
        <v>4514</v>
      </c>
      <c r="J2052" t="s">
        <v>4515</v>
      </c>
      <c r="K2052" s="18">
        <v>143.8039531311</v>
      </c>
      <c r="L2052" t="s">
        <v>64</v>
      </c>
      <c r="M2052" t="s">
        <v>4514</v>
      </c>
      <c r="N2052" t="s">
        <v>4515</v>
      </c>
      <c r="O2052" s="18">
        <v>81.020073707700007</v>
      </c>
      <c r="P2052" t="s">
        <v>4963</v>
      </c>
      <c r="Q2052" t="s">
        <v>4964</v>
      </c>
      <c r="R2052" t="s">
        <v>4965</v>
      </c>
      <c r="S2052" s="18">
        <v>248.81424070700001</v>
      </c>
      <c r="T2052" t="s">
        <v>85</v>
      </c>
      <c r="U2052" t="s">
        <v>86</v>
      </c>
      <c r="V2052" t="s">
        <v>87</v>
      </c>
      <c r="W2052" s="18">
        <v>80.942839108100003</v>
      </c>
      <c r="X2052" t="s">
        <v>64</v>
      </c>
      <c r="Y2052" t="s">
        <v>4519</v>
      </c>
      <c r="Z2052" t="s">
        <v>4520</v>
      </c>
      <c r="AA2052" s="18">
        <v>188.93597372030001</v>
      </c>
      <c r="AB2052" t="s">
        <v>300</v>
      </c>
      <c r="AC2052" t="s">
        <v>301</v>
      </c>
      <c r="AD2052" t="s">
        <v>302</v>
      </c>
      <c r="AE2052" s="18">
        <v>50.537334413000004</v>
      </c>
      <c r="AF2052" t="s">
        <v>10060</v>
      </c>
      <c r="AG2052" t="s">
        <v>10061</v>
      </c>
      <c r="AH2052" t="s">
        <v>10062</v>
      </c>
      <c r="AI2052" s="18">
        <v>2.2800209799999999E-2</v>
      </c>
      <c r="AJ2052" t="s">
        <v>11012</v>
      </c>
      <c r="AK2052" t="s">
        <v>11013</v>
      </c>
      <c r="AL2052" t="s">
        <v>11014</v>
      </c>
      <c r="AM2052" t="s">
        <v>11012</v>
      </c>
      <c r="AN2052" t="s">
        <v>11013</v>
      </c>
      <c r="AO2052" t="s">
        <v>11014</v>
      </c>
      <c r="AP2052" s="18">
        <v>2.2800209799999999E-2</v>
      </c>
      <c r="AQ2052" t="s">
        <v>123</v>
      </c>
      <c r="AR2052" t="b">
        <f>ISNUMBER(SEARCH('Consulta Por Puntos Baloto'!$E$5,B2052,1))</f>
        <v>0</v>
      </c>
      <c r="AS2052">
        <f t="shared" si="64"/>
        <v>35</v>
      </c>
      <c r="AT2052" t="str">
        <f t="shared" si="65"/>
        <v>Punto red</v>
      </c>
    </row>
    <row r="2053" spans="1:46">
      <c r="A2053" t="s">
        <v>11015</v>
      </c>
      <c r="B2053" t="s">
        <v>11016</v>
      </c>
      <c r="C2053" s="18">
        <v>0.61946833550000002</v>
      </c>
      <c r="D2053" t="s">
        <v>508</v>
      </c>
      <c r="E2053" t="s">
        <v>509</v>
      </c>
      <c r="F2053" t="s">
        <v>510</v>
      </c>
      <c r="G2053" s="18">
        <v>0.77088168420000003</v>
      </c>
      <c r="H2053" t="s">
        <v>64</v>
      </c>
      <c r="I2053" t="s">
        <v>112</v>
      </c>
      <c r="J2053" t="s">
        <v>1110</v>
      </c>
      <c r="K2053" s="18">
        <v>1.5353156616999999</v>
      </c>
      <c r="L2053" t="s">
        <v>64</v>
      </c>
      <c r="M2053" t="s">
        <v>112</v>
      </c>
      <c r="N2053" t="s">
        <v>721</v>
      </c>
      <c r="O2053" s="18">
        <v>1.9434274196000001</v>
      </c>
      <c r="P2053" t="s">
        <v>513</v>
      </c>
      <c r="Q2053" t="s">
        <v>509</v>
      </c>
      <c r="R2053" t="s">
        <v>514</v>
      </c>
      <c r="S2053" s="18">
        <v>1.9277378680999999</v>
      </c>
      <c r="T2053" t="s">
        <v>111</v>
      </c>
      <c r="U2053" t="s">
        <v>112</v>
      </c>
      <c r="V2053" t="s">
        <v>113</v>
      </c>
      <c r="W2053" s="18">
        <v>6.6960792455</v>
      </c>
      <c r="X2053" t="s">
        <v>64</v>
      </c>
      <c r="Y2053" t="s">
        <v>130</v>
      </c>
      <c r="Z2053" t="s">
        <v>517</v>
      </c>
      <c r="AA2053" s="18">
        <v>1.9290715373</v>
      </c>
      <c r="AB2053" s="19" t="s">
        <v>1111</v>
      </c>
      <c r="AC2053" t="s">
        <v>509</v>
      </c>
      <c r="AD2053" s="19" t="s">
        <v>1112</v>
      </c>
      <c r="AE2053" s="18">
        <v>0.27118504780000002</v>
      </c>
      <c r="AF2053" t="s">
        <v>1131</v>
      </c>
      <c r="AG2053" t="s">
        <v>509</v>
      </c>
      <c r="AH2053" t="s">
        <v>1132</v>
      </c>
      <c r="AI2053" s="18">
        <v>0.13315305660000001</v>
      </c>
      <c r="AJ2053" t="s">
        <v>11017</v>
      </c>
      <c r="AK2053" t="s">
        <v>509</v>
      </c>
      <c r="AL2053" t="s">
        <v>11018</v>
      </c>
      <c r="AM2053" t="s">
        <v>11017</v>
      </c>
      <c r="AN2053" t="s">
        <v>509</v>
      </c>
      <c r="AO2053" t="s">
        <v>11018</v>
      </c>
      <c r="AP2053" s="18">
        <v>0.13315305660000001</v>
      </c>
      <c r="AQ2053" t="s">
        <v>123</v>
      </c>
      <c r="AR2053" t="b">
        <f>ISNUMBER(SEARCH('Consulta Por Puntos Baloto'!$E$5,B2053,1))</f>
        <v>0</v>
      </c>
      <c r="AS2053">
        <f t="shared" si="64"/>
        <v>35</v>
      </c>
      <c r="AT2053" t="str">
        <f t="shared" si="65"/>
        <v>Punto red</v>
      </c>
    </row>
    <row r="2054" spans="1:46">
      <c r="A2054" t="s">
        <v>11019</v>
      </c>
      <c r="B2054" t="s">
        <v>11020</v>
      </c>
      <c r="C2054" s="18">
        <v>2.4680812595999999</v>
      </c>
      <c r="D2054" t="s">
        <v>353</v>
      </c>
      <c r="E2054" t="s">
        <v>354</v>
      </c>
      <c r="F2054" t="s">
        <v>355</v>
      </c>
      <c r="G2054" s="18">
        <v>2.2515695034999998</v>
      </c>
      <c r="H2054" t="s">
        <v>356</v>
      </c>
      <c r="I2054" t="s">
        <v>86</v>
      </c>
      <c r="J2054" t="s">
        <v>357</v>
      </c>
      <c r="K2054" s="18">
        <v>2.3175639787</v>
      </c>
      <c r="L2054" t="s">
        <v>64</v>
      </c>
      <c r="M2054" t="s">
        <v>86</v>
      </c>
      <c r="N2054" t="s">
        <v>358</v>
      </c>
      <c r="O2054" s="18">
        <v>3.6052102632</v>
      </c>
      <c r="P2054" t="s">
        <v>359</v>
      </c>
      <c r="Q2054" t="s">
        <v>83</v>
      </c>
      <c r="R2054" t="s">
        <v>360</v>
      </c>
      <c r="S2054" s="18">
        <v>4.5791890561999997</v>
      </c>
      <c r="T2054" t="s">
        <v>85</v>
      </c>
      <c r="U2054" t="s">
        <v>86</v>
      </c>
      <c r="V2054" t="s">
        <v>87</v>
      </c>
      <c r="W2054" s="18">
        <v>2.2918612441000001</v>
      </c>
      <c r="X2054" t="s">
        <v>64</v>
      </c>
      <c r="Y2054" t="s">
        <v>86</v>
      </c>
      <c r="Z2054" t="s">
        <v>299</v>
      </c>
      <c r="AA2054" s="18">
        <v>2.3314364877</v>
      </c>
      <c r="AB2054" s="19" t="s">
        <v>361</v>
      </c>
      <c r="AC2054" t="s">
        <v>83</v>
      </c>
      <c r="AD2054" s="19" t="s">
        <v>362</v>
      </c>
      <c r="AE2054" s="18">
        <v>0.1067650653</v>
      </c>
      <c r="AF2054" t="s">
        <v>11021</v>
      </c>
      <c r="AG2054" t="s">
        <v>83</v>
      </c>
      <c r="AH2054" t="s">
        <v>11022</v>
      </c>
      <c r="AI2054" s="18">
        <v>0.12540243030000001</v>
      </c>
      <c r="AJ2054" t="s">
        <v>11023</v>
      </c>
      <c r="AK2054" t="s">
        <v>83</v>
      </c>
      <c r="AL2054" t="s">
        <v>11024</v>
      </c>
      <c r="AM2054" t="s">
        <v>11021</v>
      </c>
      <c r="AN2054" t="s">
        <v>83</v>
      </c>
      <c r="AO2054" t="s">
        <v>11022</v>
      </c>
      <c r="AP2054" s="18">
        <v>0.1067650653</v>
      </c>
      <c r="AQ2054" t="s">
        <v>123</v>
      </c>
      <c r="AR2054" t="b">
        <f>ISNUMBER(SEARCH('Consulta Por Puntos Baloto'!$E$5,B2054,1))</f>
        <v>0</v>
      </c>
      <c r="AS2054">
        <f t="shared" si="64"/>
        <v>31</v>
      </c>
      <c r="AT2054" t="str">
        <f t="shared" si="65"/>
        <v>Punto pago</v>
      </c>
    </row>
    <row r="2055" spans="1:46">
      <c r="A2055" t="s">
        <v>11025</v>
      </c>
      <c r="B2055" t="s">
        <v>11026</v>
      </c>
      <c r="C2055" s="18">
        <v>2.0656868932000001</v>
      </c>
      <c r="D2055" t="s">
        <v>2585</v>
      </c>
      <c r="E2055" t="s">
        <v>128</v>
      </c>
      <c r="F2055" t="s">
        <v>2586</v>
      </c>
      <c r="G2055" s="18">
        <v>0.52259829179999995</v>
      </c>
      <c r="H2055" t="s">
        <v>2590</v>
      </c>
      <c r="I2055" t="s">
        <v>130</v>
      </c>
      <c r="J2055" t="s">
        <v>2591</v>
      </c>
      <c r="K2055" s="18">
        <v>0.61152592390000005</v>
      </c>
      <c r="L2055" t="s">
        <v>2447</v>
      </c>
      <c r="M2055" t="s">
        <v>130</v>
      </c>
      <c r="N2055" t="s">
        <v>2448</v>
      </c>
      <c r="O2055" s="18">
        <v>0.31049717329999998</v>
      </c>
      <c r="P2055" t="s">
        <v>2746</v>
      </c>
      <c r="Q2055" t="s">
        <v>134</v>
      </c>
      <c r="R2055" t="s">
        <v>2747</v>
      </c>
      <c r="S2055" s="18">
        <v>1.6163933799000001</v>
      </c>
      <c r="T2055" t="s">
        <v>807</v>
      </c>
      <c r="U2055" t="s">
        <v>130</v>
      </c>
      <c r="V2055" t="s">
        <v>808</v>
      </c>
      <c r="W2055" s="18">
        <v>0.52259829179999995</v>
      </c>
      <c r="X2055" t="s">
        <v>2590</v>
      </c>
      <c r="Y2055" t="s">
        <v>130</v>
      </c>
      <c r="Z2055" t="s">
        <v>2591</v>
      </c>
      <c r="AA2055" s="18">
        <v>0.52259829179999995</v>
      </c>
      <c r="AB2055" t="s">
        <v>6560</v>
      </c>
      <c r="AC2055" t="s">
        <v>128</v>
      </c>
      <c r="AD2055" t="s">
        <v>6561</v>
      </c>
      <c r="AE2055" s="18">
        <v>0.1138471759</v>
      </c>
      <c r="AF2055" t="s">
        <v>6160</v>
      </c>
      <c r="AG2055" t="s">
        <v>143</v>
      </c>
      <c r="AH2055" t="s">
        <v>6161</v>
      </c>
      <c r="AI2055" s="18">
        <v>3.68816587E-2</v>
      </c>
      <c r="AJ2055" t="s">
        <v>7440</v>
      </c>
      <c r="AK2055" t="s">
        <v>134</v>
      </c>
      <c r="AL2055" t="s">
        <v>7441</v>
      </c>
      <c r="AM2055" t="s">
        <v>7440</v>
      </c>
      <c r="AN2055" t="s">
        <v>134</v>
      </c>
      <c r="AO2055" t="s">
        <v>7441</v>
      </c>
      <c r="AP2055" s="18">
        <v>3.68816587E-2</v>
      </c>
      <c r="AQ2055" t="s">
        <v>123</v>
      </c>
      <c r="AR2055" t="b">
        <f>ISNUMBER(SEARCH('Consulta Por Puntos Baloto'!$E$5,B2055,1))</f>
        <v>0</v>
      </c>
      <c r="AS2055">
        <f t="shared" si="64"/>
        <v>35</v>
      </c>
      <c r="AT2055" t="str">
        <f t="shared" si="65"/>
        <v>Punto red</v>
      </c>
    </row>
    <row r="2056" spans="1:46">
      <c r="A2056" t="s">
        <v>11027</v>
      </c>
      <c r="B2056" t="s">
        <v>11028</v>
      </c>
      <c r="C2056" s="18">
        <v>0.38631360190000003</v>
      </c>
      <c r="D2056" t="s">
        <v>1001</v>
      </c>
      <c r="E2056" t="s">
        <v>128</v>
      </c>
      <c r="F2056" t="s">
        <v>1002</v>
      </c>
      <c r="G2056" s="18">
        <v>0.36393618480000001</v>
      </c>
      <c r="H2056" t="s">
        <v>64</v>
      </c>
      <c r="I2056" t="s">
        <v>130</v>
      </c>
      <c r="J2056" t="s">
        <v>2685</v>
      </c>
      <c r="K2056" s="18">
        <v>0.64267161029999997</v>
      </c>
      <c r="L2056" t="s">
        <v>64</v>
      </c>
      <c r="M2056" t="s">
        <v>130</v>
      </c>
      <c r="N2056" t="s">
        <v>1028</v>
      </c>
      <c r="O2056" s="18">
        <v>0.44482805949999998</v>
      </c>
      <c r="P2056" t="s">
        <v>992</v>
      </c>
      <c r="Q2056" t="s">
        <v>134</v>
      </c>
      <c r="R2056" t="s">
        <v>993</v>
      </c>
      <c r="S2056" s="18">
        <v>3.2782463998</v>
      </c>
      <c r="T2056" t="s">
        <v>675</v>
      </c>
      <c r="U2056" t="s">
        <v>130</v>
      </c>
      <c r="V2056" t="s">
        <v>676</v>
      </c>
      <c r="W2056" s="18">
        <v>0.44045853569999999</v>
      </c>
      <c r="X2056" t="s">
        <v>64</v>
      </c>
      <c r="Y2056" t="s">
        <v>130</v>
      </c>
      <c r="Z2056" t="s">
        <v>1011</v>
      </c>
      <c r="AA2056" s="18">
        <v>0.66480106390000004</v>
      </c>
      <c r="AB2056" t="s">
        <v>2688</v>
      </c>
      <c r="AC2056" t="s">
        <v>128</v>
      </c>
      <c r="AD2056" t="s">
        <v>2689</v>
      </c>
      <c r="AE2056" s="18">
        <v>3.8302019200000002E-2</v>
      </c>
      <c r="AF2056" t="s">
        <v>6142</v>
      </c>
      <c r="AG2056" t="s">
        <v>143</v>
      </c>
      <c r="AH2056" t="s">
        <v>6143</v>
      </c>
      <c r="AI2056" s="18">
        <v>0.42054023140000002</v>
      </c>
      <c r="AJ2056" t="s">
        <v>2692</v>
      </c>
      <c r="AK2056" t="s">
        <v>134</v>
      </c>
      <c r="AL2056" t="s">
        <v>2693</v>
      </c>
      <c r="AM2056" t="s">
        <v>6142</v>
      </c>
      <c r="AN2056" t="s">
        <v>143</v>
      </c>
      <c r="AO2056" t="s">
        <v>6143</v>
      </c>
      <c r="AP2056" s="18">
        <v>3.8302019200000002E-2</v>
      </c>
      <c r="AQ2056" t="s">
        <v>123</v>
      </c>
      <c r="AR2056" t="b">
        <f>ISNUMBER(SEARCH('Consulta Por Puntos Baloto'!$E$5,B2056,1))</f>
        <v>0</v>
      </c>
      <c r="AS2056">
        <f t="shared" si="64"/>
        <v>31</v>
      </c>
      <c r="AT2056" t="str">
        <f t="shared" si="65"/>
        <v>Punto pago</v>
      </c>
    </row>
    <row r="2057" spans="1:46">
      <c r="A2057" t="s">
        <v>11029</v>
      </c>
      <c r="B2057" t="s">
        <v>11030</v>
      </c>
      <c r="C2057" s="18">
        <v>0.87938030609999995</v>
      </c>
      <c r="D2057" t="s">
        <v>481</v>
      </c>
      <c r="E2057" t="s">
        <v>128</v>
      </c>
      <c r="F2057" t="s">
        <v>482</v>
      </c>
      <c r="G2057" s="18">
        <v>0.42539117630000001</v>
      </c>
      <c r="H2057" t="s">
        <v>64</v>
      </c>
      <c r="I2057" t="s">
        <v>130</v>
      </c>
      <c r="J2057" t="s">
        <v>550</v>
      </c>
      <c r="K2057" s="18">
        <v>1.0874036269</v>
      </c>
      <c r="L2057" t="s">
        <v>64</v>
      </c>
      <c r="M2057" t="s">
        <v>130</v>
      </c>
      <c r="N2057" t="s">
        <v>440</v>
      </c>
      <c r="O2057" s="18">
        <v>1.4158607915000001</v>
      </c>
      <c r="P2057" t="s">
        <v>494</v>
      </c>
      <c r="Q2057" t="s">
        <v>134</v>
      </c>
      <c r="R2057" t="s">
        <v>495</v>
      </c>
      <c r="S2057" s="18">
        <v>3.2662475357999998</v>
      </c>
      <c r="T2057" t="s">
        <v>371</v>
      </c>
      <c r="U2057" t="s">
        <v>130</v>
      </c>
      <c r="V2057" t="s">
        <v>372</v>
      </c>
      <c r="W2057" s="18">
        <v>1.3781235694</v>
      </c>
      <c r="X2057" t="s">
        <v>498</v>
      </c>
      <c r="Y2057" t="s">
        <v>130</v>
      </c>
      <c r="Z2057" t="s">
        <v>499</v>
      </c>
      <c r="AA2057" s="18">
        <v>1.4158607915000001</v>
      </c>
      <c r="AB2057" t="s">
        <v>500</v>
      </c>
      <c r="AC2057" t="s">
        <v>128</v>
      </c>
      <c r="AD2057" t="s">
        <v>501</v>
      </c>
      <c r="AE2057" s="18">
        <v>0.1932748782</v>
      </c>
      <c r="AF2057" t="s">
        <v>11031</v>
      </c>
      <c r="AG2057" t="s">
        <v>143</v>
      </c>
      <c r="AH2057" t="s">
        <v>11032</v>
      </c>
      <c r="AI2057" s="18">
        <v>0.16857341249999999</v>
      </c>
      <c r="AJ2057" t="s">
        <v>11033</v>
      </c>
      <c r="AK2057" t="s">
        <v>134</v>
      </c>
      <c r="AL2057" t="s">
        <v>11034</v>
      </c>
      <c r="AM2057" t="s">
        <v>11033</v>
      </c>
      <c r="AN2057" t="s">
        <v>134</v>
      </c>
      <c r="AO2057" t="s">
        <v>11034</v>
      </c>
      <c r="AP2057" s="18">
        <v>0.16857341249999999</v>
      </c>
      <c r="AQ2057" t="s">
        <v>123</v>
      </c>
      <c r="AR2057" t="b">
        <f>ISNUMBER(SEARCH('Consulta Por Puntos Baloto'!$E$5,B2057,1))</f>
        <v>0</v>
      </c>
      <c r="AS2057">
        <f t="shared" si="64"/>
        <v>35</v>
      </c>
      <c r="AT2057" t="str">
        <f t="shared" si="65"/>
        <v>Punto red</v>
      </c>
    </row>
    <row r="2058" spans="1:46">
      <c r="A2058" t="s">
        <v>11035</v>
      </c>
      <c r="B2058" t="s">
        <v>11036</v>
      </c>
      <c r="C2058" s="18">
        <v>1.1025227536</v>
      </c>
      <c r="D2058" t="s">
        <v>169</v>
      </c>
      <c r="E2058" t="s">
        <v>128</v>
      </c>
      <c r="F2058" t="s">
        <v>170</v>
      </c>
      <c r="G2058" s="18">
        <v>0.72712695110000003</v>
      </c>
      <c r="H2058" t="s">
        <v>64</v>
      </c>
      <c r="I2058" t="s">
        <v>130</v>
      </c>
      <c r="J2058" t="s">
        <v>586</v>
      </c>
      <c r="K2058" s="18">
        <v>0.88757611430000005</v>
      </c>
      <c r="L2058" t="s">
        <v>64</v>
      </c>
      <c r="M2058" t="s">
        <v>130</v>
      </c>
      <c r="N2058" t="s">
        <v>172</v>
      </c>
      <c r="O2058" s="18">
        <v>1.9399923836999999</v>
      </c>
      <c r="P2058" t="s">
        <v>173</v>
      </c>
      <c r="Q2058" t="s">
        <v>134</v>
      </c>
      <c r="R2058" t="s">
        <v>174</v>
      </c>
      <c r="S2058" s="18">
        <v>2.1011461841000001</v>
      </c>
      <c r="T2058" t="s">
        <v>64</v>
      </c>
      <c r="U2058" t="s">
        <v>130</v>
      </c>
      <c r="V2058" t="s">
        <v>171</v>
      </c>
      <c r="W2058" s="18">
        <v>2.0435346892999999</v>
      </c>
      <c r="X2058" t="s">
        <v>64</v>
      </c>
      <c r="Y2058" t="s">
        <v>130</v>
      </c>
      <c r="Z2058" t="s">
        <v>175</v>
      </c>
      <c r="AA2058" s="18">
        <v>2.1225065919000001</v>
      </c>
      <c r="AB2058" t="s">
        <v>176</v>
      </c>
      <c r="AC2058" t="s">
        <v>128</v>
      </c>
      <c r="AD2058" t="s">
        <v>177</v>
      </c>
      <c r="AE2058" s="18">
        <v>6.7368284400000006E-2</v>
      </c>
      <c r="AF2058" t="s">
        <v>2818</v>
      </c>
      <c r="AG2058" t="s">
        <v>143</v>
      </c>
      <c r="AH2058" t="s">
        <v>2819</v>
      </c>
      <c r="AI2058" s="18">
        <v>2.4010041400000001E-2</v>
      </c>
      <c r="AJ2058" t="s">
        <v>11037</v>
      </c>
      <c r="AK2058" t="s">
        <v>134</v>
      </c>
      <c r="AL2058" t="s">
        <v>11038</v>
      </c>
      <c r="AM2058" t="s">
        <v>11037</v>
      </c>
      <c r="AN2058" t="s">
        <v>134</v>
      </c>
      <c r="AO2058" t="s">
        <v>11038</v>
      </c>
      <c r="AP2058" s="18">
        <v>2.4010041400000001E-2</v>
      </c>
      <c r="AQ2058" t="s">
        <v>123</v>
      </c>
      <c r="AR2058" t="b">
        <f>ISNUMBER(SEARCH('Consulta Por Puntos Baloto'!$E$5,B2058,1))</f>
        <v>0</v>
      </c>
      <c r="AS2058">
        <f t="shared" si="64"/>
        <v>35</v>
      </c>
      <c r="AT2058" t="str">
        <f t="shared" si="65"/>
        <v>Punto red</v>
      </c>
    </row>
    <row r="2059" spans="1:46">
      <c r="A2059" t="s">
        <v>11039</v>
      </c>
      <c r="B2059" t="s">
        <v>11040</v>
      </c>
      <c r="C2059" s="18">
        <v>0.77372923510000002</v>
      </c>
      <c r="D2059" t="s">
        <v>202</v>
      </c>
      <c r="E2059" t="s">
        <v>128</v>
      </c>
      <c r="F2059" t="s">
        <v>203</v>
      </c>
      <c r="G2059" s="18">
        <v>0.26336804450000001</v>
      </c>
      <c r="H2059" t="s">
        <v>64</v>
      </c>
      <c r="I2059" t="s">
        <v>130</v>
      </c>
      <c r="J2059" t="s">
        <v>11041</v>
      </c>
      <c r="K2059" s="18">
        <v>0.7592073735</v>
      </c>
      <c r="L2059" t="s">
        <v>205</v>
      </c>
      <c r="M2059" t="s">
        <v>130</v>
      </c>
      <c r="N2059" t="s">
        <v>206</v>
      </c>
      <c r="O2059" s="18">
        <v>1.1393910036999999</v>
      </c>
      <c r="P2059" t="s">
        <v>1398</v>
      </c>
      <c r="Q2059" t="s">
        <v>134</v>
      </c>
      <c r="R2059" t="s">
        <v>1399</v>
      </c>
      <c r="S2059" s="18">
        <v>1.3266678581</v>
      </c>
      <c r="T2059" t="s">
        <v>136</v>
      </c>
      <c r="U2059" t="s">
        <v>130</v>
      </c>
      <c r="V2059" t="s">
        <v>137</v>
      </c>
      <c r="W2059" s="18">
        <v>1.9253540727</v>
      </c>
      <c r="X2059" t="s">
        <v>64</v>
      </c>
      <c r="Y2059" t="s">
        <v>130</v>
      </c>
      <c r="Z2059" t="s">
        <v>209</v>
      </c>
      <c r="AA2059" s="18">
        <v>0.59446276840000001</v>
      </c>
      <c r="AB2059" t="s">
        <v>210</v>
      </c>
      <c r="AC2059" t="s">
        <v>128</v>
      </c>
      <c r="AD2059" t="s">
        <v>211</v>
      </c>
      <c r="AE2059" s="18">
        <v>0.16448483750000001</v>
      </c>
      <c r="AF2059" t="s">
        <v>11042</v>
      </c>
      <c r="AG2059" t="s">
        <v>143</v>
      </c>
      <c r="AH2059" t="s">
        <v>11043</v>
      </c>
      <c r="AI2059" s="18">
        <v>0.24634167260000001</v>
      </c>
      <c r="AJ2059" t="s">
        <v>11044</v>
      </c>
      <c r="AK2059" t="s">
        <v>134</v>
      </c>
      <c r="AL2059" t="s">
        <v>11045</v>
      </c>
      <c r="AM2059" t="s">
        <v>11042</v>
      </c>
      <c r="AN2059" t="s">
        <v>143</v>
      </c>
      <c r="AO2059" t="s">
        <v>11043</v>
      </c>
      <c r="AP2059" s="18">
        <v>0.16448483750000001</v>
      </c>
      <c r="AQ2059" t="s">
        <v>123</v>
      </c>
      <c r="AR2059" t="b">
        <f>ISNUMBER(SEARCH('Consulta Por Puntos Baloto'!$E$5,B2059,1))</f>
        <v>0</v>
      </c>
      <c r="AS2059">
        <f t="shared" si="64"/>
        <v>31</v>
      </c>
      <c r="AT2059" t="str">
        <f t="shared" si="65"/>
        <v>Punto pago</v>
      </c>
    </row>
    <row r="2060" spans="1:46">
      <c r="A2060" t="s">
        <v>11046</v>
      </c>
      <c r="B2060" t="s">
        <v>11047</v>
      </c>
      <c r="C2060" s="18">
        <v>2.5002113187999999</v>
      </c>
      <c r="D2060" t="s">
        <v>5165</v>
      </c>
      <c r="E2060" t="s">
        <v>220</v>
      </c>
      <c r="F2060" t="s">
        <v>5166</v>
      </c>
      <c r="G2060" s="18">
        <v>2.5018519588000001</v>
      </c>
      <c r="H2060" t="s">
        <v>64</v>
      </c>
      <c r="I2060" t="s">
        <v>223</v>
      </c>
      <c r="J2060" t="s">
        <v>5327</v>
      </c>
      <c r="K2060" s="18">
        <v>3.8073559187999999</v>
      </c>
      <c r="L2060" t="s">
        <v>64</v>
      </c>
      <c r="M2060" t="s">
        <v>223</v>
      </c>
      <c r="N2060" t="s">
        <v>4230</v>
      </c>
      <c r="O2060" s="18">
        <v>2.5198766463000002</v>
      </c>
      <c r="P2060" t="s">
        <v>4231</v>
      </c>
      <c r="Q2060" t="s">
        <v>220</v>
      </c>
      <c r="R2060" t="s">
        <v>4232</v>
      </c>
      <c r="S2060" s="18">
        <v>11.269547874600001</v>
      </c>
      <c r="T2060" t="s">
        <v>227</v>
      </c>
      <c r="U2060" t="s">
        <v>228</v>
      </c>
      <c r="V2060" t="s">
        <v>229</v>
      </c>
      <c r="W2060" s="18">
        <v>4.35216841</v>
      </c>
      <c r="X2060" t="s">
        <v>222</v>
      </c>
      <c r="Y2060" t="s">
        <v>223</v>
      </c>
      <c r="Z2060" t="s">
        <v>224</v>
      </c>
      <c r="AA2060" s="18">
        <v>1.3673673799999999</v>
      </c>
      <c r="AB2060" t="s">
        <v>4088</v>
      </c>
      <c r="AC2060" t="s">
        <v>220</v>
      </c>
      <c r="AD2060" t="s">
        <v>4089</v>
      </c>
      <c r="AE2060" s="18">
        <v>3.4685696199999998E-2</v>
      </c>
      <c r="AF2060" t="s">
        <v>11048</v>
      </c>
      <c r="AG2060" t="s">
        <v>220</v>
      </c>
      <c r="AH2060" t="s">
        <v>11049</v>
      </c>
      <c r="AI2060" s="18">
        <v>0.41870972639999998</v>
      </c>
      <c r="AJ2060" t="s">
        <v>8190</v>
      </c>
      <c r="AK2060" t="s">
        <v>220</v>
      </c>
      <c r="AL2060" t="s">
        <v>8191</v>
      </c>
      <c r="AM2060" t="s">
        <v>11048</v>
      </c>
      <c r="AN2060" t="s">
        <v>220</v>
      </c>
      <c r="AO2060" t="s">
        <v>11049</v>
      </c>
      <c r="AP2060" s="18">
        <v>3.4685696199999998E-2</v>
      </c>
      <c r="AQ2060" t="s">
        <v>123</v>
      </c>
      <c r="AR2060" t="b">
        <f>ISNUMBER(SEARCH('Consulta Por Puntos Baloto'!$E$5,B2060,1))</f>
        <v>0</v>
      </c>
      <c r="AS2060">
        <f t="shared" si="64"/>
        <v>31</v>
      </c>
      <c r="AT2060" t="str">
        <f t="shared" si="65"/>
        <v>Punto pago</v>
      </c>
    </row>
    <row r="2061" spans="1:46">
      <c r="A2061" t="s">
        <v>11050</v>
      </c>
      <c r="B2061" t="s">
        <v>11051</v>
      </c>
      <c r="C2061" s="18">
        <v>7.0018571500000001E-2</v>
      </c>
      <c r="D2061" t="s">
        <v>5116</v>
      </c>
      <c r="E2061" t="s">
        <v>4734</v>
      </c>
      <c r="F2061" t="s">
        <v>5117</v>
      </c>
      <c r="G2061" s="18">
        <v>90.046703669400003</v>
      </c>
      <c r="H2061" t="s">
        <v>383</v>
      </c>
      <c r="I2061" t="s">
        <v>384</v>
      </c>
      <c r="J2061" t="s">
        <v>385</v>
      </c>
      <c r="K2061" s="18">
        <v>90.528433054399997</v>
      </c>
      <c r="L2061" t="s">
        <v>64</v>
      </c>
      <c r="M2061" t="s">
        <v>384</v>
      </c>
      <c r="N2061" t="s">
        <v>386</v>
      </c>
      <c r="O2061" s="18">
        <v>0.12760268359999999</v>
      </c>
      <c r="P2061" t="s">
        <v>4733</v>
      </c>
      <c r="Q2061" t="s">
        <v>4734</v>
      </c>
      <c r="R2061" t="s">
        <v>4735</v>
      </c>
      <c r="S2061" s="18">
        <v>176.93532873960001</v>
      </c>
      <c r="T2061" t="s">
        <v>253</v>
      </c>
      <c r="U2061" t="s">
        <v>65</v>
      </c>
      <c r="V2061" t="s">
        <v>254</v>
      </c>
      <c r="W2061" s="18">
        <v>176.2087417786</v>
      </c>
      <c r="X2061" t="s">
        <v>276</v>
      </c>
      <c r="Y2061" t="s">
        <v>65</v>
      </c>
      <c r="Z2061" t="s">
        <v>277</v>
      </c>
      <c r="AA2061" s="18">
        <v>90.049592795899997</v>
      </c>
      <c r="AB2061" t="s">
        <v>383</v>
      </c>
      <c r="AC2061" t="s">
        <v>391</v>
      </c>
      <c r="AD2061" t="s">
        <v>392</v>
      </c>
      <c r="AE2061" s="18">
        <v>2.3103351000000002E-3</v>
      </c>
      <c r="AF2061" t="s">
        <v>11052</v>
      </c>
      <c r="AG2061" t="s">
        <v>4734</v>
      </c>
      <c r="AH2061" t="s">
        <v>11053</v>
      </c>
      <c r="AI2061" s="18">
        <v>6.1417790999999996E-3</v>
      </c>
      <c r="AJ2061" t="s">
        <v>11054</v>
      </c>
      <c r="AK2061" t="s">
        <v>4734</v>
      </c>
      <c r="AL2061" t="s">
        <v>11055</v>
      </c>
      <c r="AM2061" t="s">
        <v>11052</v>
      </c>
      <c r="AN2061" t="s">
        <v>4734</v>
      </c>
      <c r="AO2061" t="s">
        <v>11053</v>
      </c>
      <c r="AP2061" s="18">
        <v>2.3103351000000002E-3</v>
      </c>
      <c r="AQ2061" t="s">
        <v>4218</v>
      </c>
      <c r="AR2061" t="b">
        <f>ISNUMBER(SEARCH('Consulta Por Puntos Baloto'!$E$5,B2061,1))</f>
        <v>0</v>
      </c>
      <c r="AS2061">
        <f t="shared" si="64"/>
        <v>31</v>
      </c>
      <c r="AT2061" t="str">
        <f t="shared" si="65"/>
        <v>Punto pago</v>
      </c>
    </row>
    <row r="2062" spans="1:46">
      <c r="A2062" t="s">
        <v>11056</v>
      </c>
      <c r="B2062" t="s">
        <v>11057</v>
      </c>
      <c r="C2062" s="18">
        <v>7.3567418161999996</v>
      </c>
      <c r="D2062" t="s">
        <v>169</v>
      </c>
      <c r="E2062" t="s">
        <v>128</v>
      </c>
      <c r="F2062" t="s">
        <v>170</v>
      </c>
      <c r="G2062" s="18">
        <v>6.1657924519999998</v>
      </c>
      <c r="H2062" t="s">
        <v>64</v>
      </c>
      <c r="I2062" t="s">
        <v>130</v>
      </c>
      <c r="J2062" t="s">
        <v>1435</v>
      </c>
      <c r="K2062" s="18">
        <v>7.5830572640999998</v>
      </c>
      <c r="L2062" t="s">
        <v>64</v>
      </c>
      <c r="M2062" t="s">
        <v>130</v>
      </c>
      <c r="N2062" t="s">
        <v>172</v>
      </c>
      <c r="O2062" s="18">
        <v>6.3822972301999998</v>
      </c>
      <c r="P2062" t="s">
        <v>173</v>
      </c>
      <c r="Q2062" t="s">
        <v>134</v>
      </c>
      <c r="R2062" t="s">
        <v>174</v>
      </c>
      <c r="S2062" s="18">
        <v>6.2244229014999997</v>
      </c>
      <c r="T2062" t="s">
        <v>64</v>
      </c>
      <c r="U2062" t="s">
        <v>130</v>
      </c>
      <c r="V2062" t="s">
        <v>171</v>
      </c>
      <c r="W2062" s="18">
        <v>6.3054797990000004</v>
      </c>
      <c r="X2062" t="s">
        <v>620</v>
      </c>
      <c r="Y2062" t="s">
        <v>130</v>
      </c>
      <c r="Z2062" t="s">
        <v>621</v>
      </c>
      <c r="AA2062" s="18">
        <v>6.1912725122000003</v>
      </c>
      <c r="AB2062" t="s">
        <v>176</v>
      </c>
      <c r="AC2062" t="s">
        <v>128</v>
      </c>
      <c r="AD2062" t="s">
        <v>177</v>
      </c>
      <c r="AE2062" s="18">
        <v>0.44562350210000001</v>
      </c>
      <c r="AF2062" t="s">
        <v>11058</v>
      </c>
      <c r="AG2062" t="s">
        <v>1504</v>
      </c>
      <c r="AH2062" t="s">
        <v>11059</v>
      </c>
      <c r="AI2062" s="18">
        <v>0.16260291120000001</v>
      </c>
      <c r="AJ2062" t="s">
        <v>11060</v>
      </c>
      <c r="AK2062" t="s">
        <v>1504</v>
      </c>
      <c r="AL2062" t="s">
        <v>11061</v>
      </c>
      <c r="AM2062" t="s">
        <v>11060</v>
      </c>
      <c r="AN2062" t="s">
        <v>1504</v>
      </c>
      <c r="AO2062" t="s">
        <v>11061</v>
      </c>
      <c r="AP2062" s="18">
        <v>0.16260291120000001</v>
      </c>
      <c r="AQ2062" t="e">
        <v>#N/A</v>
      </c>
      <c r="AR2062" t="b">
        <f>ISNUMBER(SEARCH('Consulta Por Puntos Baloto'!$E$5,B2062,1))</f>
        <v>0</v>
      </c>
      <c r="AS2062">
        <f t="shared" si="64"/>
        <v>35</v>
      </c>
      <c r="AT2062" t="str">
        <f t="shared" si="65"/>
        <v>Punto red</v>
      </c>
    </row>
    <row r="2063" spans="1:46">
      <c r="A2063" t="s">
        <v>11062</v>
      </c>
      <c r="B2063" t="s">
        <v>11063</v>
      </c>
      <c r="C2063" s="18">
        <v>24.5357460016</v>
      </c>
      <c r="D2063" t="s">
        <v>4165</v>
      </c>
      <c r="E2063" t="s">
        <v>4166</v>
      </c>
      <c r="F2063" t="s">
        <v>4167</v>
      </c>
      <c r="G2063" s="18">
        <v>85.677810633799993</v>
      </c>
      <c r="H2063" t="s">
        <v>4916</v>
      </c>
      <c r="I2063" t="s">
        <v>4169</v>
      </c>
      <c r="J2063" t="s">
        <v>4917</v>
      </c>
      <c r="K2063" s="18">
        <v>131.85996384719999</v>
      </c>
      <c r="L2063" t="s">
        <v>64</v>
      </c>
      <c r="M2063" t="s">
        <v>86</v>
      </c>
      <c r="N2063" t="s">
        <v>402</v>
      </c>
      <c r="O2063" s="18">
        <v>131.85996384719999</v>
      </c>
      <c r="P2063" t="s">
        <v>403</v>
      </c>
      <c r="Q2063" t="s">
        <v>83</v>
      </c>
      <c r="R2063" t="s">
        <v>404</v>
      </c>
      <c r="S2063" s="18">
        <v>132.3705634941</v>
      </c>
      <c r="T2063" t="s">
        <v>85</v>
      </c>
      <c r="U2063" t="s">
        <v>86</v>
      </c>
      <c r="V2063" t="s">
        <v>87</v>
      </c>
      <c r="W2063" s="18">
        <v>87.237241878999995</v>
      </c>
      <c r="X2063" t="s">
        <v>64</v>
      </c>
      <c r="Y2063" t="s">
        <v>4169</v>
      </c>
      <c r="Z2063" t="s">
        <v>4171</v>
      </c>
      <c r="AA2063" s="18">
        <v>85.715473099899995</v>
      </c>
      <c r="AB2063" t="s">
        <v>4916</v>
      </c>
      <c r="AC2063" t="s">
        <v>4172</v>
      </c>
      <c r="AD2063" t="s">
        <v>4918</v>
      </c>
      <c r="AE2063" s="18">
        <v>5.8311769999999999E-2</v>
      </c>
      <c r="AF2063" t="s">
        <v>11064</v>
      </c>
      <c r="AG2063" t="s">
        <v>11065</v>
      </c>
      <c r="AH2063" t="s">
        <v>11066</v>
      </c>
      <c r="AI2063" s="18">
        <v>0.12880476069999999</v>
      </c>
      <c r="AJ2063" t="s">
        <v>11067</v>
      </c>
      <c r="AK2063" t="s">
        <v>11068</v>
      </c>
      <c r="AL2063" t="s">
        <v>11069</v>
      </c>
      <c r="AM2063" t="s">
        <v>11064</v>
      </c>
      <c r="AN2063" t="s">
        <v>11065</v>
      </c>
      <c r="AO2063" t="s">
        <v>11066</v>
      </c>
      <c r="AP2063" s="18">
        <v>5.8311769999999999E-2</v>
      </c>
      <c r="AQ2063" t="e">
        <v>#N/A</v>
      </c>
      <c r="AR2063" t="b">
        <f>ISNUMBER(SEARCH('Consulta Por Puntos Baloto'!$E$5,B2063,1))</f>
        <v>0</v>
      </c>
      <c r="AS2063">
        <f t="shared" si="64"/>
        <v>31</v>
      </c>
      <c r="AT2063" t="str">
        <f t="shared" si="65"/>
        <v>Punto pago</v>
      </c>
    </row>
    <row r="2064" spans="1:46">
      <c r="A2064" t="s">
        <v>11070</v>
      </c>
      <c r="B2064" t="s">
        <v>11071</v>
      </c>
      <c r="C2064" s="18">
        <v>30.677237654199999</v>
      </c>
      <c r="D2064" t="s">
        <v>4096</v>
      </c>
      <c r="E2064" t="s">
        <v>4097</v>
      </c>
      <c r="F2064" t="s">
        <v>4098</v>
      </c>
      <c r="G2064" s="18">
        <v>41.423457664200001</v>
      </c>
      <c r="H2064" t="s">
        <v>4029</v>
      </c>
      <c r="I2064" t="s">
        <v>4029</v>
      </c>
      <c r="J2064" t="s">
        <v>4099</v>
      </c>
      <c r="K2064" s="18">
        <v>42.255967408399997</v>
      </c>
      <c r="L2064" t="s">
        <v>64</v>
      </c>
      <c r="M2064" t="s">
        <v>4029</v>
      </c>
      <c r="N2064" t="s">
        <v>4030</v>
      </c>
      <c r="O2064" s="18">
        <v>50.887172527799997</v>
      </c>
      <c r="P2064" t="s">
        <v>4031</v>
      </c>
      <c r="Q2064" t="s">
        <v>4025</v>
      </c>
      <c r="R2064" t="s">
        <v>4032</v>
      </c>
      <c r="S2064" s="18">
        <v>112.2538886813</v>
      </c>
      <c r="T2064" t="s">
        <v>227</v>
      </c>
      <c r="U2064" t="s">
        <v>228</v>
      </c>
      <c r="V2064" t="s">
        <v>229</v>
      </c>
      <c r="W2064" s="18">
        <v>43.752613797000002</v>
      </c>
      <c r="X2064" t="s">
        <v>4103</v>
      </c>
      <c r="Y2064" t="s">
        <v>4029</v>
      </c>
      <c r="Z2064" t="s">
        <v>4104</v>
      </c>
      <c r="AA2064" s="18">
        <v>41.431281815699997</v>
      </c>
      <c r="AB2064" s="19" t="s">
        <v>4105</v>
      </c>
      <c r="AC2064" t="s">
        <v>4106</v>
      </c>
      <c r="AD2064" t="s">
        <v>4107</v>
      </c>
      <c r="AE2064" s="18">
        <v>3.7063633700000001E-2</v>
      </c>
      <c r="AF2064" t="s">
        <v>11072</v>
      </c>
      <c r="AG2064" t="s">
        <v>11073</v>
      </c>
      <c r="AH2064" t="s">
        <v>11074</v>
      </c>
      <c r="AI2064" s="18">
        <v>7.0714465000000004E-2</v>
      </c>
      <c r="AJ2064" t="s">
        <v>11075</v>
      </c>
      <c r="AK2064" t="s">
        <v>11076</v>
      </c>
      <c r="AL2064" t="s">
        <v>11077</v>
      </c>
      <c r="AM2064" t="s">
        <v>11072</v>
      </c>
      <c r="AN2064" t="s">
        <v>11073</v>
      </c>
      <c r="AO2064" t="s">
        <v>11074</v>
      </c>
      <c r="AP2064" s="18">
        <v>3.7063633700000001E-2</v>
      </c>
      <c r="AQ2064" t="e">
        <v>#N/A</v>
      </c>
      <c r="AR2064" t="b">
        <f>ISNUMBER(SEARCH('Consulta Por Puntos Baloto'!$E$5,B2064,1))</f>
        <v>0</v>
      </c>
      <c r="AS2064">
        <f t="shared" si="64"/>
        <v>31</v>
      </c>
      <c r="AT2064" t="str">
        <f t="shared" si="65"/>
        <v>Punto pago</v>
      </c>
    </row>
    <row r="2065" spans="1:46">
      <c r="A2065" t="s">
        <v>11078</v>
      </c>
      <c r="B2065" t="s">
        <v>11079</v>
      </c>
      <c r="C2065" s="18">
        <v>1.5841150210999999</v>
      </c>
      <c r="D2065" t="s">
        <v>4869</v>
      </c>
      <c r="E2065" t="s">
        <v>4106</v>
      </c>
      <c r="F2065" t="s">
        <v>4870</v>
      </c>
      <c r="G2065" s="18">
        <v>1.3313201378999999</v>
      </c>
      <c r="H2065" t="s">
        <v>64</v>
      </c>
      <c r="I2065" t="s">
        <v>4029</v>
      </c>
      <c r="J2065" t="s">
        <v>11080</v>
      </c>
      <c r="K2065" s="18">
        <v>2.2343176969999998</v>
      </c>
      <c r="L2065" t="s">
        <v>64</v>
      </c>
      <c r="M2065" t="s">
        <v>4029</v>
      </c>
      <c r="N2065" t="s">
        <v>4030</v>
      </c>
      <c r="O2065" s="18">
        <v>56.947009492600003</v>
      </c>
      <c r="P2065" t="s">
        <v>4031</v>
      </c>
      <c r="Q2065" t="s">
        <v>4025</v>
      </c>
      <c r="R2065" t="s">
        <v>4032</v>
      </c>
      <c r="S2065" s="18">
        <v>124.8414211108</v>
      </c>
      <c r="T2065" t="s">
        <v>227</v>
      </c>
      <c r="U2065" t="s">
        <v>228</v>
      </c>
      <c r="V2065" t="s">
        <v>229</v>
      </c>
      <c r="W2065" s="18">
        <v>1.3742980025</v>
      </c>
      <c r="X2065" t="s">
        <v>4103</v>
      </c>
      <c r="Y2065" t="s">
        <v>4029</v>
      </c>
      <c r="Z2065" t="s">
        <v>4104</v>
      </c>
      <c r="AA2065" s="18">
        <v>1.2592987756</v>
      </c>
      <c r="AB2065" t="s">
        <v>5549</v>
      </c>
      <c r="AC2065" t="s">
        <v>4106</v>
      </c>
      <c r="AD2065" t="s">
        <v>5550</v>
      </c>
      <c r="AE2065" s="18">
        <v>4.84719646E-2</v>
      </c>
      <c r="AF2065" t="s">
        <v>11081</v>
      </c>
      <c r="AG2065" t="s">
        <v>4106</v>
      </c>
      <c r="AH2065" t="s">
        <v>11082</v>
      </c>
      <c r="AI2065" s="18">
        <v>0.1529736645</v>
      </c>
      <c r="AJ2065" t="s">
        <v>11083</v>
      </c>
      <c r="AK2065" t="s">
        <v>4106</v>
      </c>
      <c r="AL2065" t="s">
        <v>11084</v>
      </c>
      <c r="AM2065" t="s">
        <v>11081</v>
      </c>
      <c r="AN2065" t="s">
        <v>4106</v>
      </c>
      <c r="AO2065" t="s">
        <v>11082</v>
      </c>
      <c r="AP2065" s="18">
        <v>4.84719646E-2</v>
      </c>
      <c r="AQ2065" t="s">
        <v>123</v>
      </c>
      <c r="AR2065" t="b">
        <f>ISNUMBER(SEARCH('Consulta Por Puntos Baloto'!$E$5,B2065,1))</f>
        <v>0</v>
      </c>
      <c r="AS2065">
        <f t="shared" si="64"/>
        <v>31</v>
      </c>
      <c r="AT2065" t="str">
        <f t="shared" si="65"/>
        <v>Punto pago</v>
      </c>
    </row>
    <row r="2066" spans="1:46">
      <c r="A2066" t="s">
        <v>11085</v>
      </c>
      <c r="B2066" t="s">
        <v>11086</v>
      </c>
      <c r="C2066" s="18">
        <v>0.62360686730000003</v>
      </c>
      <c r="D2066" t="s">
        <v>9547</v>
      </c>
      <c r="E2066" t="s">
        <v>3972</v>
      </c>
      <c r="F2066" t="s">
        <v>9548</v>
      </c>
      <c r="G2066" s="18">
        <v>0.45859899479999999</v>
      </c>
      <c r="H2066" t="s">
        <v>64</v>
      </c>
      <c r="I2066" t="s">
        <v>3974</v>
      </c>
      <c r="J2066" t="s">
        <v>9549</v>
      </c>
      <c r="K2066" s="18">
        <v>0.55317918249999998</v>
      </c>
      <c r="L2066" t="s">
        <v>4334</v>
      </c>
      <c r="M2066" t="s">
        <v>3974</v>
      </c>
      <c r="N2066" t="s">
        <v>9550</v>
      </c>
      <c r="O2066" s="18">
        <v>0.47445637039999999</v>
      </c>
      <c r="P2066" t="s">
        <v>4332</v>
      </c>
      <c r="Q2066" t="s">
        <v>3972</v>
      </c>
      <c r="R2066" t="s">
        <v>4333</v>
      </c>
      <c r="S2066" s="18">
        <v>466.62798655530003</v>
      </c>
      <c r="T2066" t="s">
        <v>85</v>
      </c>
      <c r="U2066" t="s">
        <v>86</v>
      </c>
      <c r="V2066" t="s">
        <v>87</v>
      </c>
      <c r="W2066" s="18">
        <v>2.1339457554000001</v>
      </c>
      <c r="X2066" t="s">
        <v>3979</v>
      </c>
      <c r="Y2066" t="s">
        <v>3974</v>
      </c>
      <c r="Z2066" t="s">
        <v>3980</v>
      </c>
      <c r="AA2066" s="18">
        <v>0.54912495900000002</v>
      </c>
      <c r="AB2066" t="s">
        <v>4334</v>
      </c>
      <c r="AC2066" t="s">
        <v>3972</v>
      </c>
      <c r="AD2066" t="s">
        <v>4335</v>
      </c>
      <c r="AE2066" s="18">
        <v>0.1842984758</v>
      </c>
      <c r="AF2066" t="s">
        <v>11087</v>
      </c>
      <c r="AG2066" t="s">
        <v>3972</v>
      </c>
      <c r="AH2066" t="s">
        <v>11088</v>
      </c>
      <c r="AI2066" s="18">
        <v>0.398157335</v>
      </c>
      <c r="AJ2066" t="s">
        <v>349</v>
      </c>
      <c r="AK2066" t="s">
        <v>3972</v>
      </c>
      <c r="AL2066" t="s">
        <v>9553</v>
      </c>
      <c r="AM2066" t="s">
        <v>11087</v>
      </c>
      <c r="AN2066" t="s">
        <v>3972</v>
      </c>
      <c r="AO2066" t="s">
        <v>11088</v>
      </c>
      <c r="AP2066" s="18">
        <v>0.1842984758</v>
      </c>
      <c r="AQ2066" t="s">
        <v>123</v>
      </c>
      <c r="AR2066" t="b">
        <f>ISNUMBER(SEARCH('Consulta Por Puntos Baloto'!$E$5,B2066,1))</f>
        <v>0</v>
      </c>
      <c r="AS2066">
        <f t="shared" si="64"/>
        <v>31</v>
      </c>
      <c r="AT2066" t="str">
        <f t="shared" si="65"/>
        <v>Punto pago</v>
      </c>
    </row>
    <row r="2067" spans="1:46">
      <c r="A2067" t="s">
        <v>11089</v>
      </c>
      <c r="B2067" t="s">
        <v>11090</v>
      </c>
      <c r="C2067" s="18">
        <v>3.2362312584000001</v>
      </c>
      <c r="D2067" t="s">
        <v>481</v>
      </c>
      <c r="E2067" t="s">
        <v>128</v>
      </c>
      <c r="F2067" t="s">
        <v>482</v>
      </c>
      <c r="G2067" s="18">
        <v>1.1204897501</v>
      </c>
      <c r="H2067" t="s">
        <v>371</v>
      </c>
      <c r="I2067" t="s">
        <v>130</v>
      </c>
      <c r="J2067" t="s">
        <v>372</v>
      </c>
      <c r="K2067" s="18">
        <v>1.3529498568</v>
      </c>
      <c r="L2067" t="s">
        <v>64</v>
      </c>
      <c r="M2067" t="s">
        <v>130</v>
      </c>
      <c r="N2067" t="s">
        <v>512</v>
      </c>
      <c r="O2067" s="18">
        <v>3.7629278455000001</v>
      </c>
      <c r="P2067" t="s">
        <v>494</v>
      </c>
      <c r="Q2067" t="s">
        <v>134</v>
      </c>
      <c r="R2067" t="s">
        <v>495</v>
      </c>
      <c r="S2067" s="18">
        <v>1.0801344074999999</v>
      </c>
      <c r="T2067" t="s">
        <v>371</v>
      </c>
      <c r="U2067" t="s">
        <v>130</v>
      </c>
      <c r="V2067" t="s">
        <v>372</v>
      </c>
      <c r="W2067" s="18">
        <v>2.0779842221</v>
      </c>
      <c r="X2067" t="s">
        <v>64</v>
      </c>
      <c r="Y2067" t="s">
        <v>130</v>
      </c>
      <c r="Z2067" t="s">
        <v>532</v>
      </c>
      <c r="AA2067" s="18">
        <v>2.0096342495999999</v>
      </c>
      <c r="AB2067" s="19" t="s">
        <v>963</v>
      </c>
      <c r="AC2067" t="s">
        <v>128</v>
      </c>
      <c r="AD2067" t="s">
        <v>964</v>
      </c>
      <c r="AE2067" s="18">
        <v>1.9504618200000001E-2</v>
      </c>
      <c r="AF2067" t="s">
        <v>1335</v>
      </c>
      <c r="AG2067" t="s">
        <v>143</v>
      </c>
      <c r="AH2067" t="s">
        <v>1336</v>
      </c>
      <c r="AI2067" s="18">
        <v>0.35671216779999998</v>
      </c>
      <c r="AJ2067" t="s">
        <v>11091</v>
      </c>
      <c r="AK2067" t="s">
        <v>134</v>
      </c>
      <c r="AL2067" t="s">
        <v>11092</v>
      </c>
      <c r="AM2067" t="s">
        <v>1335</v>
      </c>
      <c r="AN2067" t="s">
        <v>143</v>
      </c>
      <c r="AO2067" t="s">
        <v>1336</v>
      </c>
      <c r="AP2067" s="18">
        <v>1.9504618200000001E-2</v>
      </c>
      <c r="AQ2067" t="s">
        <v>123</v>
      </c>
      <c r="AR2067" t="b">
        <f>ISNUMBER(SEARCH('Consulta Por Puntos Baloto'!$E$5,B2067,1))</f>
        <v>0</v>
      </c>
      <c r="AS2067">
        <f t="shared" si="64"/>
        <v>31</v>
      </c>
      <c r="AT2067" t="str">
        <f t="shared" si="65"/>
        <v>Punto pago</v>
      </c>
    </row>
    <row r="2068" spans="1:46">
      <c r="A2068" t="s">
        <v>11093</v>
      </c>
      <c r="B2068" t="s">
        <v>11094</v>
      </c>
      <c r="C2068" s="18">
        <v>2.5754572089000001</v>
      </c>
      <c r="D2068" t="s">
        <v>2585</v>
      </c>
      <c r="E2068" t="s">
        <v>128</v>
      </c>
      <c r="F2068" t="s">
        <v>2586</v>
      </c>
      <c r="G2068" s="18">
        <v>1.3726649725</v>
      </c>
      <c r="H2068" t="s">
        <v>64</v>
      </c>
      <c r="I2068" t="s">
        <v>130</v>
      </c>
      <c r="J2068" t="s">
        <v>5613</v>
      </c>
      <c r="K2068" s="18">
        <v>1.7367324411</v>
      </c>
      <c r="L2068" t="s">
        <v>311</v>
      </c>
      <c r="M2068" t="s">
        <v>130</v>
      </c>
      <c r="N2068" t="s">
        <v>2660</v>
      </c>
      <c r="O2068" s="18">
        <v>3.2690359735999999</v>
      </c>
      <c r="P2068" t="s">
        <v>2588</v>
      </c>
      <c r="Q2068" t="s">
        <v>134</v>
      </c>
      <c r="R2068" t="s">
        <v>2589</v>
      </c>
      <c r="S2068" s="18">
        <v>1.7367324411</v>
      </c>
      <c r="T2068" t="s">
        <v>311</v>
      </c>
      <c r="U2068" t="s">
        <v>130</v>
      </c>
      <c r="V2068" t="s">
        <v>312</v>
      </c>
      <c r="W2068" s="18">
        <v>1.7367324411</v>
      </c>
      <c r="X2068" t="s">
        <v>64</v>
      </c>
      <c r="Y2068" t="s">
        <v>130</v>
      </c>
      <c r="Z2068" t="s">
        <v>2659</v>
      </c>
      <c r="AA2068" s="18">
        <v>1.8146286706999999</v>
      </c>
      <c r="AB2068" t="s">
        <v>2661</v>
      </c>
      <c r="AC2068" t="s">
        <v>128</v>
      </c>
      <c r="AD2068" t="s">
        <v>2662</v>
      </c>
      <c r="AE2068" s="18">
        <v>0.252598671</v>
      </c>
      <c r="AF2068" t="s">
        <v>11095</v>
      </c>
      <c r="AG2068" t="s">
        <v>143</v>
      </c>
      <c r="AH2068" t="s">
        <v>11096</v>
      </c>
      <c r="AI2068" s="18">
        <v>0.1082297774</v>
      </c>
      <c r="AJ2068" t="s">
        <v>7651</v>
      </c>
      <c r="AK2068" t="s">
        <v>134</v>
      </c>
      <c r="AL2068" t="s">
        <v>7652</v>
      </c>
      <c r="AM2068" t="s">
        <v>7651</v>
      </c>
      <c r="AN2068" t="s">
        <v>134</v>
      </c>
      <c r="AO2068" t="s">
        <v>7652</v>
      </c>
      <c r="AP2068" s="18">
        <v>0.1082297774</v>
      </c>
      <c r="AQ2068" t="s">
        <v>123</v>
      </c>
      <c r="AR2068" t="b">
        <f>ISNUMBER(SEARCH('Consulta Por Puntos Baloto'!$E$5,B2068,1))</f>
        <v>0</v>
      </c>
      <c r="AS2068">
        <f t="shared" si="64"/>
        <v>35</v>
      </c>
      <c r="AT2068" t="str">
        <f t="shared" si="65"/>
        <v>Punto red</v>
      </c>
    </row>
    <row r="2069" spans="1:46">
      <c r="A2069" t="s">
        <v>11097</v>
      </c>
      <c r="B2069" t="s">
        <v>11098</v>
      </c>
      <c r="C2069" s="18">
        <v>0.71122307070000002</v>
      </c>
      <c r="D2069" t="s">
        <v>563</v>
      </c>
      <c r="E2069" t="s">
        <v>128</v>
      </c>
      <c r="F2069" t="s">
        <v>564</v>
      </c>
      <c r="G2069" s="18">
        <v>0.3646482284</v>
      </c>
      <c r="H2069" t="s">
        <v>567</v>
      </c>
      <c r="I2069" t="s">
        <v>130</v>
      </c>
      <c r="J2069" t="s">
        <v>568</v>
      </c>
      <c r="K2069" s="18">
        <v>0.3646482284</v>
      </c>
      <c r="L2069" t="s">
        <v>567</v>
      </c>
      <c r="M2069" t="s">
        <v>130</v>
      </c>
      <c r="N2069" t="s">
        <v>568</v>
      </c>
      <c r="O2069" s="18">
        <v>1.5794153074999999</v>
      </c>
      <c r="P2069" t="s">
        <v>441</v>
      </c>
      <c r="Q2069" t="s">
        <v>134</v>
      </c>
      <c r="R2069" t="s">
        <v>442</v>
      </c>
      <c r="S2069" s="18">
        <v>1.5674931234</v>
      </c>
      <c r="T2069" t="s">
        <v>136</v>
      </c>
      <c r="U2069" t="s">
        <v>130</v>
      </c>
      <c r="V2069" t="s">
        <v>137</v>
      </c>
      <c r="W2069" s="18">
        <v>0.70306734770000001</v>
      </c>
      <c r="X2069" t="s">
        <v>64</v>
      </c>
      <c r="Y2069" t="s">
        <v>130</v>
      </c>
      <c r="Z2069" t="s">
        <v>569</v>
      </c>
      <c r="AA2069" s="18">
        <v>0.73048334680000004</v>
      </c>
      <c r="AB2069" s="19" t="s">
        <v>443</v>
      </c>
      <c r="AC2069" t="s">
        <v>128</v>
      </c>
      <c r="AD2069" t="s">
        <v>444</v>
      </c>
      <c r="AE2069" s="18">
        <v>0.26723961940000002</v>
      </c>
      <c r="AF2069" t="s">
        <v>2839</v>
      </c>
      <c r="AG2069" t="s">
        <v>143</v>
      </c>
      <c r="AH2069" t="s">
        <v>2840</v>
      </c>
      <c r="AI2069" s="18">
        <v>0.16278717970000001</v>
      </c>
      <c r="AJ2069" t="s">
        <v>2841</v>
      </c>
      <c r="AK2069" t="s">
        <v>134</v>
      </c>
      <c r="AL2069" t="s">
        <v>2842</v>
      </c>
      <c r="AM2069" t="s">
        <v>2841</v>
      </c>
      <c r="AN2069" t="s">
        <v>134</v>
      </c>
      <c r="AO2069" t="s">
        <v>2842</v>
      </c>
      <c r="AP2069" s="18">
        <v>0.16278717970000001</v>
      </c>
      <c r="AQ2069" t="s">
        <v>123</v>
      </c>
      <c r="AR2069" t="b">
        <f>ISNUMBER(SEARCH('Consulta Por Puntos Baloto'!$E$5,B2069,1))</f>
        <v>0</v>
      </c>
      <c r="AS2069">
        <f t="shared" si="64"/>
        <v>35</v>
      </c>
      <c r="AT2069" t="str">
        <f t="shared" si="65"/>
        <v>Punto red</v>
      </c>
    </row>
    <row r="2070" spans="1:46">
      <c r="A2070" t="s">
        <v>11099</v>
      </c>
      <c r="B2070" t="s">
        <v>11100</v>
      </c>
      <c r="C2070" s="18">
        <v>1.0874212424</v>
      </c>
      <c r="D2070" t="s">
        <v>4580</v>
      </c>
      <c r="E2070" t="s">
        <v>83</v>
      </c>
      <c r="F2070" t="s">
        <v>4581</v>
      </c>
      <c r="G2070" s="18">
        <v>0.50721171899999995</v>
      </c>
      <c r="H2070" t="s">
        <v>64</v>
      </c>
      <c r="I2070" t="s">
        <v>86</v>
      </c>
      <c r="J2070" t="s">
        <v>402</v>
      </c>
      <c r="K2070" s="18">
        <v>0.50721171899999995</v>
      </c>
      <c r="L2070" t="s">
        <v>64</v>
      </c>
      <c r="M2070" t="s">
        <v>86</v>
      </c>
      <c r="N2070" t="s">
        <v>402</v>
      </c>
      <c r="O2070" s="18">
        <v>0.4821867836</v>
      </c>
      <c r="P2070" t="s">
        <v>7384</v>
      </c>
      <c r="Q2070" t="s">
        <v>83</v>
      </c>
      <c r="R2070" t="s">
        <v>7385</v>
      </c>
      <c r="S2070" s="18">
        <v>0.84191624340000004</v>
      </c>
      <c r="T2070" t="s">
        <v>85</v>
      </c>
      <c r="U2070" t="s">
        <v>86</v>
      </c>
      <c r="V2070" t="s">
        <v>87</v>
      </c>
      <c r="W2070" s="18">
        <v>0.84191624340000004</v>
      </c>
      <c r="X2070" t="s">
        <v>64</v>
      </c>
      <c r="Y2070" t="s">
        <v>91</v>
      </c>
      <c r="Z2070" t="s">
        <v>92</v>
      </c>
      <c r="AA2070" s="18">
        <v>0.57289916490000004</v>
      </c>
      <c r="AB2070" t="s">
        <v>4586</v>
      </c>
      <c r="AC2070" t="s">
        <v>83</v>
      </c>
      <c r="AD2070" t="s">
        <v>4587</v>
      </c>
      <c r="AE2070" s="18">
        <v>9.6065968900000007E-2</v>
      </c>
      <c r="AF2070" t="s">
        <v>11101</v>
      </c>
      <c r="AG2070" t="s">
        <v>83</v>
      </c>
      <c r="AH2070" t="s">
        <v>11102</v>
      </c>
      <c r="AI2070" s="18">
        <v>0.30773714289999998</v>
      </c>
      <c r="AJ2070" t="s">
        <v>11103</v>
      </c>
      <c r="AK2070" t="s">
        <v>83</v>
      </c>
      <c r="AL2070" t="s">
        <v>11104</v>
      </c>
      <c r="AM2070" t="s">
        <v>11101</v>
      </c>
      <c r="AN2070" t="s">
        <v>83</v>
      </c>
      <c r="AO2070" t="s">
        <v>11102</v>
      </c>
      <c r="AP2070" s="18">
        <v>9.6065968900000007E-2</v>
      </c>
      <c r="AQ2070" t="s">
        <v>123</v>
      </c>
      <c r="AR2070" t="b">
        <f>ISNUMBER(SEARCH('Consulta Por Puntos Baloto'!$E$5,B2070,1))</f>
        <v>0</v>
      </c>
      <c r="AS2070">
        <f t="shared" si="64"/>
        <v>31</v>
      </c>
      <c r="AT2070" t="str">
        <f t="shared" si="65"/>
        <v>Punto pago</v>
      </c>
    </row>
    <row r="2071" spans="1:46">
      <c r="A2071" t="s">
        <v>11105</v>
      </c>
      <c r="B2071" t="s">
        <v>11106</v>
      </c>
      <c r="C2071" s="18">
        <v>1.7312175395</v>
      </c>
      <c r="D2071" t="s">
        <v>1096</v>
      </c>
      <c r="E2071" t="s">
        <v>128</v>
      </c>
      <c r="F2071" t="s">
        <v>1097</v>
      </c>
      <c r="G2071" s="18">
        <v>0.43082174579999999</v>
      </c>
      <c r="H2071" t="s">
        <v>64</v>
      </c>
      <c r="I2071" t="s">
        <v>130</v>
      </c>
      <c r="J2071" t="s">
        <v>1098</v>
      </c>
      <c r="K2071" s="18">
        <v>0.43082174579999999</v>
      </c>
      <c r="L2071" t="s">
        <v>64</v>
      </c>
      <c r="M2071" t="s">
        <v>130</v>
      </c>
      <c r="N2071" t="s">
        <v>1098</v>
      </c>
      <c r="O2071" s="18">
        <v>0.72118649189999995</v>
      </c>
      <c r="P2071" t="s">
        <v>1099</v>
      </c>
      <c r="Q2071" t="s">
        <v>134</v>
      </c>
      <c r="R2071" t="s">
        <v>1100</v>
      </c>
      <c r="S2071" s="18">
        <v>2.2170328711999998</v>
      </c>
      <c r="T2071" t="s">
        <v>1086</v>
      </c>
      <c r="U2071" t="s">
        <v>130</v>
      </c>
      <c r="V2071" t="s">
        <v>1087</v>
      </c>
      <c r="W2071" s="18">
        <v>0.64890149350000004</v>
      </c>
      <c r="X2071" t="s">
        <v>64</v>
      </c>
      <c r="Y2071" t="s">
        <v>130</v>
      </c>
      <c r="Z2071" t="s">
        <v>1101</v>
      </c>
      <c r="AA2071" s="18">
        <v>0.64890149350000004</v>
      </c>
      <c r="AB2071" t="s">
        <v>5847</v>
      </c>
      <c r="AC2071" t="s">
        <v>128</v>
      </c>
      <c r="AD2071" t="s">
        <v>5848</v>
      </c>
      <c r="AE2071" s="18">
        <v>0.23830002619999999</v>
      </c>
      <c r="AF2071" t="s">
        <v>1104</v>
      </c>
      <c r="AG2071" t="s">
        <v>143</v>
      </c>
      <c r="AH2071" t="s">
        <v>1105</v>
      </c>
      <c r="AI2071" s="18">
        <v>0.70620299639999995</v>
      </c>
      <c r="AJ2071" t="s">
        <v>1106</v>
      </c>
      <c r="AK2071" t="s">
        <v>134</v>
      </c>
      <c r="AL2071" t="s">
        <v>1107</v>
      </c>
      <c r="AM2071" t="s">
        <v>1104</v>
      </c>
      <c r="AN2071" t="s">
        <v>143</v>
      </c>
      <c r="AO2071" t="s">
        <v>1105</v>
      </c>
      <c r="AP2071" s="18">
        <v>0.23830002619999999</v>
      </c>
      <c r="AQ2071" t="s">
        <v>123</v>
      </c>
      <c r="AR2071" t="b">
        <f>ISNUMBER(SEARCH('Consulta Por Puntos Baloto'!$E$5,B2071,1))</f>
        <v>0</v>
      </c>
      <c r="AS2071">
        <f t="shared" si="64"/>
        <v>31</v>
      </c>
      <c r="AT2071" t="str">
        <f t="shared" si="65"/>
        <v>Punto pago</v>
      </c>
    </row>
    <row r="2072" spans="1:46">
      <c r="A2072" t="s">
        <v>11107</v>
      </c>
      <c r="B2072" t="s">
        <v>11108</v>
      </c>
      <c r="C2072" s="18">
        <v>2.7264180370000002</v>
      </c>
      <c r="D2072" t="s">
        <v>353</v>
      </c>
      <c r="E2072" t="s">
        <v>354</v>
      </c>
      <c r="F2072" t="s">
        <v>355</v>
      </c>
      <c r="G2072" s="18">
        <v>2.733093405</v>
      </c>
      <c r="H2072" t="s">
        <v>64</v>
      </c>
      <c r="I2072" t="s">
        <v>86</v>
      </c>
      <c r="J2072" t="s">
        <v>358</v>
      </c>
      <c r="K2072" s="18">
        <v>2.7126867304000002</v>
      </c>
      <c r="L2072" t="s">
        <v>64</v>
      </c>
      <c r="M2072" t="s">
        <v>86</v>
      </c>
      <c r="N2072" t="s">
        <v>358</v>
      </c>
      <c r="O2072" s="18">
        <v>5.8382160337000002</v>
      </c>
      <c r="P2072" t="s">
        <v>359</v>
      </c>
      <c r="Q2072" t="s">
        <v>83</v>
      </c>
      <c r="R2072" t="s">
        <v>360</v>
      </c>
      <c r="S2072" s="18">
        <v>7.5513710085000003</v>
      </c>
      <c r="T2072" t="s">
        <v>85</v>
      </c>
      <c r="U2072" t="s">
        <v>86</v>
      </c>
      <c r="V2072" t="s">
        <v>87</v>
      </c>
      <c r="W2072" s="18">
        <v>4.3709315331000003</v>
      </c>
      <c r="X2072" t="s">
        <v>64</v>
      </c>
      <c r="Y2072" t="s">
        <v>86</v>
      </c>
      <c r="Z2072" t="s">
        <v>299</v>
      </c>
      <c r="AA2072" s="18">
        <v>4.3401676800000004</v>
      </c>
      <c r="AB2072" s="19" t="s">
        <v>361</v>
      </c>
      <c r="AC2072" t="s">
        <v>83</v>
      </c>
      <c r="AD2072" s="19" t="s">
        <v>362</v>
      </c>
      <c r="AE2072" s="18">
        <v>0.17493586859999999</v>
      </c>
      <c r="AF2072" t="s">
        <v>11109</v>
      </c>
      <c r="AG2072" t="s">
        <v>354</v>
      </c>
      <c r="AH2072" t="s">
        <v>11110</v>
      </c>
      <c r="AI2072" s="18">
        <v>0.22991389700000001</v>
      </c>
      <c r="AJ2072" t="s">
        <v>2058</v>
      </c>
      <c r="AK2072" t="s">
        <v>354</v>
      </c>
      <c r="AL2072" t="s">
        <v>11111</v>
      </c>
      <c r="AM2072" t="s">
        <v>11109</v>
      </c>
      <c r="AN2072" t="s">
        <v>354</v>
      </c>
      <c r="AO2072" t="s">
        <v>11110</v>
      </c>
      <c r="AP2072" s="18">
        <v>0.17493586859999999</v>
      </c>
      <c r="AQ2072" t="s">
        <v>123</v>
      </c>
      <c r="AR2072" t="b">
        <f>ISNUMBER(SEARCH('Consulta Por Puntos Baloto'!$E$5,B2072,1))</f>
        <v>0</v>
      </c>
      <c r="AS2072">
        <f t="shared" si="64"/>
        <v>31</v>
      </c>
      <c r="AT2072" t="str">
        <f t="shared" si="65"/>
        <v>Punto pago</v>
      </c>
    </row>
    <row r="2073" spans="1:46">
      <c r="A2073" t="s">
        <v>11112</v>
      </c>
      <c r="B2073" t="s">
        <v>11113</v>
      </c>
      <c r="C2073" s="18">
        <v>0.71042565710000005</v>
      </c>
      <c r="D2073" t="s">
        <v>4495</v>
      </c>
      <c r="E2073" t="s">
        <v>4496</v>
      </c>
      <c r="F2073" t="s">
        <v>4497</v>
      </c>
      <c r="G2073" s="18">
        <v>0.50671616100000005</v>
      </c>
      <c r="H2073" t="s">
        <v>383</v>
      </c>
      <c r="I2073" t="s">
        <v>384</v>
      </c>
      <c r="J2073" t="s">
        <v>385</v>
      </c>
      <c r="K2073" s="18">
        <v>2.6094004677</v>
      </c>
      <c r="L2073" t="s">
        <v>64</v>
      </c>
      <c r="M2073" t="s">
        <v>384</v>
      </c>
      <c r="N2073" t="s">
        <v>386</v>
      </c>
      <c r="O2073" s="18">
        <v>90.357800989300003</v>
      </c>
      <c r="P2073" t="s">
        <v>4733</v>
      </c>
      <c r="Q2073" t="s">
        <v>4734</v>
      </c>
      <c r="R2073" t="s">
        <v>4735</v>
      </c>
      <c r="S2073" s="18">
        <v>103.2077760172</v>
      </c>
      <c r="T2073" t="s">
        <v>253</v>
      </c>
      <c r="U2073" t="s">
        <v>65</v>
      </c>
      <c r="V2073" t="s">
        <v>254</v>
      </c>
      <c r="W2073" s="18">
        <v>103.01133808</v>
      </c>
      <c r="X2073" t="s">
        <v>276</v>
      </c>
      <c r="Y2073" t="s">
        <v>65</v>
      </c>
      <c r="Z2073" t="s">
        <v>277</v>
      </c>
      <c r="AA2073" s="18">
        <v>0.50355121950000004</v>
      </c>
      <c r="AB2073" t="s">
        <v>383</v>
      </c>
      <c r="AC2073" t="s">
        <v>391</v>
      </c>
      <c r="AD2073" t="s">
        <v>392</v>
      </c>
      <c r="AE2073" s="18">
        <v>4.8792754299999998E-2</v>
      </c>
      <c r="AF2073" t="s">
        <v>11114</v>
      </c>
      <c r="AG2073" t="s">
        <v>4496</v>
      </c>
      <c r="AH2073" t="s">
        <v>11115</v>
      </c>
      <c r="AI2073" s="18">
        <v>0.20608002989999999</v>
      </c>
      <c r="AJ2073" t="s">
        <v>4757</v>
      </c>
      <c r="AK2073" t="s">
        <v>391</v>
      </c>
      <c r="AL2073" t="s">
        <v>11116</v>
      </c>
      <c r="AM2073" t="s">
        <v>11114</v>
      </c>
      <c r="AN2073" t="s">
        <v>4496</v>
      </c>
      <c r="AO2073" t="s">
        <v>11115</v>
      </c>
      <c r="AP2073" s="18">
        <v>4.8792754299999998E-2</v>
      </c>
      <c r="AQ2073" t="s">
        <v>123</v>
      </c>
      <c r="AR2073" t="b">
        <f>ISNUMBER(SEARCH('Consulta Por Puntos Baloto'!$E$5,B2073,1))</f>
        <v>0</v>
      </c>
      <c r="AS2073">
        <f t="shared" si="64"/>
        <v>31</v>
      </c>
      <c r="AT2073" t="str">
        <f t="shared" si="65"/>
        <v>Punto pago</v>
      </c>
    </row>
    <row r="2074" spans="1:46">
      <c r="A2074" t="s">
        <v>11117</v>
      </c>
      <c r="B2074" t="s">
        <v>11118</v>
      </c>
      <c r="C2074" s="18">
        <v>11.5353140858</v>
      </c>
      <c r="D2074" t="s">
        <v>4247</v>
      </c>
      <c r="E2074" t="s">
        <v>4248</v>
      </c>
      <c r="F2074" t="s">
        <v>4249</v>
      </c>
      <c r="G2074" s="18">
        <v>10.725471805</v>
      </c>
      <c r="H2074" t="s">
        <v>64</v>
      </c>
      <c r="I2074" t="s">
        <v>4073</v>
      </c>
      <c r="J2074" t="s">
        <v>4074</v>
      </c>
      <c r="K2074" s="18">
        <v>120.19279390529999</v>
      </c>
      <c r="L2074" t="s">
        <v>64</v>
      </c>
      <c r="M2074" t="s">
        <v>4250</v>
      </c>
      <c r="N2074" t="s">
        <v>4251</v>
      </c>
      <c r="O2074" s="18">
        <v>92.173200086500003</v>
      </c>
      <c r="P2074" t="s">
        <v>4071</v>
      </c>
      <c r="Q2074" t="s">
        <v>4066</v>
      </c>
      <c r="R2074" t="s">
        <v>4072</v>
      </c>
      <c r="S2074" s="18">
        <v>340.81659244830001</v>
      </c>
      <c r="T2074" t="s">
        <v>85</v>
      </c>
      <c r="U2074" t="s">
        <v>86</v>
      </c>
      <c r="V2074" t="s">
        <v>87</v>
      </c>
      <c r="W2074" s="18">
        <v>10.6507040506</v>
      </c>
      <c r="X2074" t="s">
        <v>64</v>
      </c>
      <c r="Y2074" t="s">
        <v>4073</v>
      </c>
      <c r="Z2074" t="s">
        <v>4074</v>
      </c>
      <c r="AA2074" s="18">
        <v>88.740059359399993</v>
      </c>
      <c r="AB2074" t="s">
        <v>4252</v>
      </c>
      <c r="AC2074" t="s">
        <v>4066</v>
      </c>
      <c r="AD2074" t="s">
        <v>4253</v>
      </c>
      <c r="AE2074" s="18">
        <v>2.6241070000000001E-3</v>
      </c>
      <c r="AF2074" t="s">
        <v>11119</v>
      </c>
      <c r="AG2074" t="s">
        <v>10960</v>
      </c>
      <c r="AH2074" t="s">
        <v>11120</v>
      </c>
      <c r="AI2074" s="18">
        <v>3.9447576099999999E-2</v>
      </c>
      <c r="AJ2074" t="s">
        <v>6430</v>
      </c>
      <c r="AK2074" t="s">
        <v>10960</v>
      </c>
      <c r="AL2074" t="s">
        <v>11121</v>
      </c>
      <c r="AM2074" t="s">
        <v>11119</v>
      </c>
      <c r="AN2074" t="s">
        <v>10960</v>
      </c>
      <c r="AO2074" t="s">
        <v>11120</v>
      </c>
      <c r="AP2074" s="18">
        <v>2.6241070000000001E-3</v>
      </c>
      <c r="AQ2074" t="s">
        <v>123</v>
      </c>
      <c r="AR2074" t="b">
        <f>ISNUMBER(SEARCH('Consulta Por Puntos Baloto'!$E$5,B2074,1))</f>
        <v>0</v>
      </c>
      <c r="AS2074">
        <f t="shared" si="64"/>
        <v>31</v>
      </c>
      <c r="AT2074" t="str">
        <f t="shared" si="65"/>
        <v>Punto pago</v>
      </c>
    </row>
    <row r="2075" spans="1:46">
      <c r="A2075" t="s">
        <v>11122</v>
      </c>
      <c r="B2075" t="s">
        <v>11123</v>
      </c>
      <c r="C2075" s="18">
        <v>1.5758128828</v>
      </c>
      <c r="D2075" t="s">
        <v>584</v>
      </c>
      <c r="E2075" t="s">
        <v>128</v>
      </c>
      <c r="F2075" t="s">
        <v>585</v>
      </c>
      <c r="G2075" s="18">
        <v>1.1819288106000001</v>
      </c>
      <c r="H2075" t="s">
        <v>64</v>
      </c>
      <c r="I2075" t="s">
        <v>130</v>
      </c>
      <c r="J2075" t="s">
        <v>714</v>
      </c>
      <c r="K2075" s="18">
        <v>1.1819288106000001</v>
      </c>
      <c r="L2075" t="s">
        <v>64</v>
      </c>
      <c r="M2075" t="s">
        <v>130</v>
      </c>
      <c r="N2075" t="s">
        <v>714</v>
      </c>
      <c r="O2075" s="18">
        <v>1.1598021306999999</v>
      </c>
      <c r="P2075" t="s">
        <v>588</v>
      </c>
      <c r="Q2075" t="s">
        <v>134</v>
      </c>
      <c r="R2075" t="s">
        <v>589</v>
      </c>
      <c r="S2075" s="18">
        <v>2.1222107796</v>
      </c>
      <c r="T2075" t="s">
        <v>469</v>
      </c>
      <c r="U2075" t="s">
        <v>130</v>
      </c>
      <c r="V2075" t="s">
        <v>470</v>
      </c>
      <c r="W2075" s="18">
        <v>1.1923296046</v>
      </c>
      <c r="X2075" t="s">
        <v>64</v>
      </c>
      <c r="Y2075" t="s">
        <v>130</v>
      </c>
      <c r="Z2075" t="s">
        <v>590</v>
      </c>
      <c r="AA2075" s="18">
        <v>1.9011977339999999</v>
      </c>
      <c r="AB2075" t="s">
        <v>691</v>
      </c>
      <c r="AC2075" t="s">
        <v>128</v>
      </c>
      <c r="AD2075" t="s">
        <v>692</v>
      </c>
      <c r="AE2075" s="18">
        <v>0.22152748080000001</v>
      </c>
      <c r="AF2075" t="s">
        <v>3234</v>
      </c>
      <c r="AG2075" t="s">
        <v>143</v>
      </c>
      <c r="AH2075" t="s">
        <v>3235</v>
      </c>
      <c r="AI2075" s="18">
        <v>0.18180034610000001</v>
      </c>
      <c r="AJ2075" t="s">
        <v>3236</v>
      </c>
      <c r="AK2075" t="s">
        <v>134</v>
      </c>
      <c r="AL2075" t="s">
        <v>3237</v>
      </c>
      <c r="AM2075" t="s">
        <v>3236</v>
      </c>
      <c r="AN2075" t="s">
        <v>134</v>
      </c>
      <c r="AO2075" t="s">
        <v>3237</v>
      </c>
      <c r="AP2075" s="18">
        <v>0.18180034610000001</v>
      </c>
      <c r="AQ2075" t="s">
        <v>123</v>
      </c>
      <c r="AR2075" t="b">
        <f>ISNUMBER(SEARCH('Consulta Por Puntos Baloto'!$E$5,B2075,1))</f>
        <v>0</v>
      </c>
      <c r="AS2075">
        <f t="shared" si="64"/>
        <v>35</v>
      </c>
      <c r="AT2075" t="str">
        <f t="shared" si="65"/>
        <v>Punto red</v>
      </c>
    </row>
    <row r="2076" spans="1:46">
      <c r="A2076" t="s">
        <v>11124</v>
      </c>
      <c r="B2076" t="s">
        <v>11125</v>
      </c>
      <c r="C2076" s="18">
        <v>0.88402208969999996</v>
      </c>
      <c r="D2076" t="s">
        <v>150</v>
      </c>
      <c r="E2076" t="s">
        <v>151</v>
      </c>
      <c r="F2076" t="s">
        <v>152</v>
      </c>
      <c r="G2076" s="18">
        <v>0.8526286179</v>
      </c>
      <c r="H2076" t="s">
        <v>153</v>
      </c>
      <c r="I2076" t="s">
        <v>154</v>
      </c>
      <c r="J2076" t="s">
        <v>155</v>
      </c>
      <c r="K2076" s="18">
        <v>4.9996815124999996</v>
      </c>
      <c r="L2076" t="s">
        <v>64</v>
      </c>
      <c r="M2076" t="s">
        <v>154</v>
      </c>
      <c r="N2076" t="s">
        <v>156</v>
      </c>
      <c r="O2076" s="18">
        <v>5.0506237260000004</v>
      </c>
      <c r="P2076" t="s">
        <v>157</v>
      </c>
      <c r="Q2076" t="s">
        <v>151</v>
      </c>
      <c r="R2076" t="s">
        <v>158</v>
      </c>
      <c r="S2076" s="18">
        <v>116.52640985790001</v>
      </c>
      <c r="T2076" t="s">
        <v>111</v>
      </c>
      <c r="U2076" t="s">
        <v>112</v>
      </c>
      <c r="V2076" t="s">
        <v>113</v>
      </c>
      <c r="W2076" s="18">
        <v>6.3187628060999996</v>
      </c>
      <c r="X2076" t="s">
        <v>64</v>
      </c>
      <c r="Y2076" t="s">
        <v>154</v>
      </c>
      <c r="Z2076" t="s">
        <v>159</v>
      </c>
      <c r="AA2076" s="18">
        <v>0.86941049579999996</v>
      </c>
      <c r="AB2076" s="19" t="s">
        <v>153</v>
      </c>
      <c r="AC2076" t="s">
        <v>151</v>
      </c>
      <c r="AD2076" t="s">
        <v>160</v>
      </c>
      <c r="AE2076" s="18">
        <v>0.10079417609999999</v>
      </c>
      <c r="AF2076" t="s">
        <v>11126</v>
      </c>
      <c r="AG2076" t="s">
        <v>4535</v>
      </c>
      <c r="AH2076" t="s">
        <v>11127</v>
      </c>
      <c r="AI2076" s="18">
        <v>0.23236844679999999</v>
      </c>
      <c r="AJ2076" t="s">
        <v>11128</v>
      </c>
      <c r="AK2076" t="s">
        <v>151</v>
      </c>
      <c r="AL2076" t="s">
        <v>11129</v>
      </c>
      <c r="AM2076" t="s">
        <v>11126</v>
      </c>
      <c r="AN2076" t="s">
        <v>4535</v>
      </c>
      <c r="AO2076" t="s">
        <v>11127</v>
      </c>
      <c r="AP2076" s="18">
        <v>0.10079417609999999</v>
      </c>
      <c r="AQ2076" t="s">
        <v>123</v>
      </c>
      <c r="AR2076" t="b">
        <f>ISNUMBER(SEARCH('Consulta Por Puntos Baloto'!$E$5,B2076,1))</f>
        <v>0</v>
      </c>
      <c r="AS2076">
        <f t="shared" si="64"/>
        <v>31</v>
      </c>
      <c r="AT2076" t="str">
        <f t="shared" si="65"/>
        <v>Punto pago</v>
      </c>
    </row>
    <row r="2077" spans="1:46">
      <c r="A2077" t="s">
        <v>11130</v>
      </c>
      <c r="B2077" t="s">
        <v>11131</v>
      </c>
      <c r="C2077" s="18">
        <v>0.53399560810000002</v>
      </c>
      <c r="D2077" t="s">
        <v>150</v>
      </c>
      <c r="E2077" t="s">
        <v>151</v>
      </c>
      <c r="F2077" t="s">
        <v>152</v>
      </c>
      <c r="G2077" s="18">
        <v>0.57438571029999996</v>
      </c>
      <c r="H2077" t="s">
        <v>153</v>
      </c>
      <c r="I2077" t="s">
        <v>154</v>
      </c>
      <c r="J2077" t="s">
        <v>155</v>
      </c>
      <c r="K2077" s="18">
        <v>4.5487178119999996</v>
      </c>
      <c r="L2077" t="s">
        <v>64</v>
      </c>
      <c r="M2077" t="s">
        <v>154</v>
      </c>
      <c r="N2077" t="s">
        <v>156</v>
      </c>
      <c r="O2077" s="18">
        <v>4.5982472794999998</v>
      </c>
      <c r="P2077" t="s">
        <v>157</v>
      </c>
      <c r="Q2077" t="s">
        <v>151</v>
      </c>
      <c r="R2077" t="s">
        <v>158</v>
      </c>
      <c r="S2077" s="18">
        <v>116.16773896630001</v>
      </c>
      <c r="T2077" t="s">
        <v>111</v>
      </c>
      <c r="U2077" t="s">
        <v>112</v>
      </c>
      <c r="V2077" t="s">
        <v>113</v>
      </c>
      <c r="W2077" s="18">
        <v>5.8842825520000002</v>
      </c>
      <c r="X2077" t="s">
        <v>64</v>
      </c>
      <c r="Y2077" t="s">
        <v>154</v>
      </c>
      <c r="Z2077" t="s">
        <v>159</v>
      </c>
      <c r="AA2077" s="18">
        <v>0.59165322819999999</v>
      </c>
      <c r="AB2077" s="19" t="s">
        <v>153</v>
      </c>
      <c r="AC2077" t="s">
        <v>151</v>
      </c>
      <c r="AD2077" t="s">
        <v>160</v>
      </c>
      <c r="AE2077" s="18">
        <v>0.1720868334</v>
      </c>
      <c r="AF2077" t="s">
        <v>7595</v>
      </c>
      <c r="AG2077" t="s">
        <v>4535</v>
      </c>
      <c r="AH2077" t="s">
        <v>7596</v>
      </c>
      <c r="AI2077" s="18">
        <v>0.2504612665</v>
      </c>
      <c r="AJ2077" t="s">
        <v>7594</v>
      </c>
      <c r="AK2077" t="s">
        <v>151</v>
      </c>
      <c r="AL2077" t="s">
        <v>7597</v>
      </c>
      <c r="AM2077" t="s">
        <v>7595</v>
      </c>
      <c r="AN2077" t="s">
        <v>4535</v>
      </c>
      <c r="AO2077" t="s">
        <v>7596</v>
      </c>
      <c r="AP2077" s="18">
        <v>0.1720868334</v>
      </c>
      <c r="AQ2077" t="s">
        <v>123</v>
      </c>
      <c r="AR2077" t="b">
        <f>ISNUMBER(SEARCH('Consulta Por Puntos Baloto'!$E$5,B2077,1))</f>
        <v>0</v>
      </c>
      <c r="AS2077">
        <f t="shared" si="64"/>
        <v>31</v>
      </c>
      <c r="AT2077" t="str">
        <f t="shared" si="65"/>
        <v>Punto pago</v>
      </c>
    </row>
    <row r="2078" spans="1:46">
      <c r="A2078" t="s">
        <v>11132</v>
      </c>
      <c r="B2078" t="s">
        <v>11133</v>
      </c>
      <c r="C2078" s="18">
        <v>23.4260896921</v>
      </c>
      <c r="D2078" t="s">
        <v>4620</v>
      </c>
      <c r="E2078" t="s">
        <v>4621</v>
      </c>
      <c r="F2078" t="s">
        <v>4622</v>
      </c>
      <c r="G2078" s="18">
        <v>32.003459141800001</v>
      </c>
      <c r="H2078" t="s">
        <v>4623</v>
      </c>
      <c r="I2078" t="s">
        <v>154</v>
      </c>
      <c r="J2078" t="s">
        <v>4624</v>
      </c>
      <c r="K2078" s="18">
        <v>32.779212824399998</v>
      </c>
      <c r="L2078" t="s">
        <v>64</v>
      </c>
      <c r="M2078" t="s">
        <v>154</v>
      </c>
      <c r="N2078" t="s">
        <v>156</v>
      </c>
      <c r="O2078" s="18">
        <v>32.844442793299997</v>
      </c>
      <c r="P2078" t="s">
        <v>157</v>
      </c>
      <c r="Q2078" t="s">
        <v>151</v>
      </c>
      <c r="R2078" t="s">
        <v>158</v>
      </c>
      <c r="S2078" s="18">
        <v>100.29407309779999</v>
      </c>
      <c r="T2078" t="s">
        <v>111</v>
      </c>
      <c r="U2078" t="s">
        <v>112</v>
      </c>
      <c r="V2078" t="s">
        <v>113</v>
      </c>
      <c r="W2078" s="18">
        <v>32.004828867100002</v>
      </c>
      <c r="X2078" t="s">
        <v>64</v>
      </c>
      <c r="Y2078" t="s">
        <v>154</v>
      </c>
      <c r="Z2078" t="s">
        <v>159</v>
      </c>
      <c r="AA2078" s="18">
        <v>32.008229179600001</v>
      </c>
      <c r="AB2078" s="19" t="s">
        <v>899</v>
      </c>
      <c r="AC2078" t="s">
        <v>151</v>
      </c>
      <c r="AD2078" t="s">
        <v>900</v>
      </c>
      <c r="AE2078" s="18">
        <v>6.5164687799999996E-2</v>
      </c>
      <c r="AF2078" t="s">
        <v>4625</v>
      </c>
      <c r="AG2078" t="s">
        <v>4626</v>
      </c>
      <c r="AH2078" t="s">
        <v>4627</v>
      </c>
      <c r="AI2078" s="18">
        <v>18.725275288500001</v>
      </c>
      <c r="AJ2078" t="s">
        <v>4628</v>
      </c>
      <c r="AK2078" t="s">
        <v>4629</v>
      </c>
      <c r="AL2078" t="s">
        <v>4630</v>
      </c>
      <c r="AM2078" t="s">
        <v>4625</v>
      </c>
      <c r="AN2078" t="s">
        <v>4626</v>
      </c>
      <c r="AO2078" t="s">
        <v>4627</v>
      </c>
      <c r="AP2078" s="18">
        <v>6.5164687799999996E-2</v>
      </c>
      <c r="AQ2078" t="s">
        <v>123</v>
      </c>
      <c r="AR2078" t="b">
        <f>ISNUMBER(SEARCH('Consulta Por Puntos Baloto'!$E$5,B2078,1))</f>
        <v>0</v>
      </c>
      <c r="AS2078">
        <f t="shared" si="64"/>
        <v>31</v>
      </c>
      <c r="AT2078" t="str">
        <f t="shared" si="65"/>
        <v>Punto pago</v>
      </c>
    </row>
    <row r="2079" spans="1:46">
      <c r="A2079" t="s">
        <v>11134</v>
      </c>
      <c r="B2079" t="s">
        <v>11135</v>
      </c>
      <c r="C2079" s="18">
        <v>0.23238022359999999</v>
      </c>
      <c r="D2079" t="s">
        <v>508</v>
      </c>
      <c r="E2079" t="s">
        <v>509</v>
      </c>
      <c r="F2079" t="s">
        <v>510</v>
      </c>
      <c r="G2079" s="18">
        <v>0.11427974320000001</v>
      </c>
      <c r="H2079" t="s">
        <v>64</v>
      </c>
      <c r="I2079" t="s">
        <v>112</v>
      </c>
      <c r="J2079" t="s">
        <v>1110</v>
      </c>
      <c r="K2079" s="18">
        <v>1.4982553110000001</v>
      </c>
      <c r="L2079" t="s">
        <v>64</v>
      </c>
      <c r="M2079" t="s">
        <v>112</v>
      </c>
      <c r="N2079" t="s">
        <v>721</v>
      </c>
      <c r="O2079" s="18">
        <v>1.9471902848</v>
      </c>
      <c r="P2079" t="s">
        <v>513</v>
      </c>
      <c r="Q2079" t="s">
        <v>509</v>
      </c>
      <c r="R2079" t="s">
        <v>514</v>
      </c>
      <c r="S2079" s="18">
        <v>1.9352000643</v>
      </c>
      <c r="T2079" t="s">
        <v>111</v>
      </c>
      <c r="U2079" t="s">
        <v>112</v>
      </c>
      <c r="V2079" t="s">
        <v>113</v>
      </c>
      <c r="W2079" s="18">
        <v>7.1048522795000002</v>
      </c>
      <c r="X2079" t="s">
        <v>64</v>
      </c>
      <c r="Y2079" t="s">
        <v>130</v>
      </c>
      <c r="Z2079" t="s">
        <v>517</v>
      </c>
      <c r="AA2079" s="18">
        <v>1.9366866541000001</v>
      </c>
      <c r="AB2079" s="19" t="s">
        <v>1111</v>
      </c>
      <c r="AC2079" t="s">
        <v>509</v>
      </c>
      <c r="AD2079" s="19" t="s">
        <v>1112</v>
      </c>
      <c r="AE2079" s="18">
        <v>1.0242780199999999E-2</v>
      </c>
      <c r="AF2079" t="s">
        <v>1243</v>
      </c>
      <c r="AG2079" t="s">
        <v>509</v>
      </c>
      <c r="AH2079" t="s">
        <v>1244</v>
      </c>
      <c r="AI2079" s="18">
        <v>4.9138528999999997E-3</v>
      </c>
      <c r="AJ2079" t="s">
        <v>11136</v>
      </c>
      <c r="AK2079" t="s">
        <v>509</v>
      </c>
      <c r="AL2079" t="s">
        <v>11137</v>
      </c>
      <c r="AM2079" t="s">
        <v>11136</v>
      </c>
      <c r="AN2079" t="s">
        <v>509</v>
      </c>
      <c r="AO2079" t="s">
        <v>11137</v>
      </c>
      <c r="AP2079" s="18">
        <v>4.9138528999999997E-3</v>
      </c>
      <c r="AQ2079" t="s">
        <v>123</v>
      </c>
      <c r="AR2079" t="b">
        <f>ISNUMBER(SEARCH('Consulta Por Puntos Baloto'!$E$5,B2079,1))</f>
        <v>0</v>
      </c>
      <c r="AS2079">
        <f t="shared" si="64"/>
        <v>35</v>
      </c>
      <c r="AT2079" t="str">
        <f t="shared" si="65"/>
        <v>Punto red</v>
      </c>
    </row>
    <row r="2080" spans="1:46">
      <c r="A2080" t="s">
        <v>11138</v>
      </c>
      <c r="B2080" t="s">
        <v>11139</v>
      </c>
      <c r="C2080" s="18">
        <v>2.7030701696000001</v>
      </c>
      <c r="D2080" t="s">
        <v>150</v>
      </c>
      <c r="E2080" t="s">
        <v>151</v>
      </c>
      <c r="F2080" t="s">
        <v>152</v>
      </c>
      <c r="G2080" s="18">
        <v>0.76338958739999996</v>
      </c>
      <c r="H2080" t="s">
        <v>9807</v>
      </c>
      <c r="I2080" t="s">
        <v>154</v>
      </c>
      <c r="J2080" t="s">
        <v>9808</v>
      </c>
      <c r="K2080" s="18">
        <v>1.7887542237</v>
      </c>
      <c r="L2080" t="s">
        <v>64</v>
      </c>
      <c r="M2080" t="s">
        <v>154</v>
      </c>
      <c r="N2080" t="s">
        <v>156</v>
      </c>
      <c r="O2080" s="18">
        <v>1.8485557324999999</v>
      </c>
      <c r="P2080" t="s">
        <v>157</v>
      </c>
      <c r="Q2080" t="s">
        <v>151</v>
      </c>
      <c r="R2080" t="s">
        <v>158</v>
      </c>
      <c r="S2080" s="18">
        <v>113.5434461868</v>
      </c>
      <c r="T2080" t="s">
        <v>111</v>
      </c>
      <c r="U2080" t="s">
        <v>112</v>
      </c>
      <c r="V2080" t="s">
        <v>113</v>
      </c>
      <c r="W2080" s="18">
        <v>3.0912414581999998</v>
      </c>
      <c r="X2080" t="s">
        <v>64</v>
      </c>
      <c r="Y2080" t="s">
        <v>154</v>
      </c>
      <c r="Z2080" t="s">
        <v>159</v>
      </c>
      <c r="AA2080" s="18">
        <v>0.79456305279999995</v>
      </c>
      <c r="AB2080" s="19" t="s">
        <v>5019</v>
      </c>
      <c r="AC2080" t="s">
        <v>151</v>
      </c>
      <c r="AD2080" t="s">
        <v>5020</v>
      </c>
      <c r="AE2080" s="18">
        <v>0.29425237949999999</v>
      </c>
      <c r="AF2080" t="s">
        <v>11140</v>
      </c>
      <c r="AG2080" t="s">
        <v>4535</v>
      </c>
      <c r="AH2080" t="s">
        <v>11141</v>
      </c>
      <c r="AI2080" s="18">
        <v>5.4960381500000002E-2</v>
      </c>
      <c r="AJ2080" t="s">
        <v>11142</v>
      </c>
      <c r="AK2080" t="s">
        <v>151</v>
      </c>
      <c r="AL2080" t="s">
        <v>11143</v>
      </c>
      <c r="AM2080" t="s">
        <v>11142</v>
      </c>
      <c r="AN2080" t="s">
        <v>151</v>
      </c>
      <c r="AO2080" t="s">
        <v>11143</v>
      </c>
      <c r="AP2080" s="18">
        <v>5.4960381500000002E-2</v>
      </c>
      <c r="AQ2080" t="s">
        <v>123</v>
      </c>
      <c r="AR2080" t="b">
        <f>ISNUMBER(SEARCH('Consulta Por Puntos Baloto'!$E$5,B2080,1))</f>
        <v>0</v>
      </c>
      <c r="AS2080">
        <f t="shared" si="64"/>
        <v>35</v>
      </c>
      <c r="AT2080" t="str">
        <f t="shared" si="65"/>
        <v>Punto red</v>
      </c>
    </row>
    <row r="2081" spans="1:46">
      <c r="A2081" t="s">
        <v>11144</v>
      </c>
      <c r="B2081" t="s">
        <v>11145</v>
      </c>
      <c r="C2081" s="18">
        <v>3.2709464185999999</v>
      </c>
      <c r="D2081" t="s">
        <v>150</v>
      </c>
      <c r="E2081" t="s">
        <v>151</v>
      </c>
      <c r="F2081" t="s">
        <v>152</v>
      </c>
      <c r="G2081" s="18">
        <v>0.66834146309999998</v>
      </c>
      <c r="H2081" t="s">
        <v>4623</v>
      </c>
      <c r="I2081" t="s">
        <v>154</v>
      </c>
      <c r="J2081" t="s">
        <v>4624</v>
      </c>
      <c r="K2081" s="18">
        <v>1.2673531602999999</v>
      </c>
      <c r="L2081" t="s">
        <v>64</v>
      </c>
      <c r="M2081" t="s">
        <v>154</v>
      </c>
      <c r="N2081" t="s">
        <v>156</v>
      </c>
      <c r="O2081" s="18">
        <v>1.3354613851999999</v>
      </c>
      <c r="P2081" t="s">
        <v>157</v>
      </c>
      <c r="Q2081" t="s">
        <v>151</v>
      </c>
      <c r="R2081" t="s">
        <v>158</v>
      </c>
      <c r="S2081" s="18">
        <v>112.9929493291</v>
      </c>
      <c r="T2081" t="s">
        <v>111</v>
      </c>
      <c r="U2081" t="s">
        <v>112</v>
      </c>
      <c r="V2081" t="s">
        <v>113</v>
      </c>
      <c r="W2081" s="18">
        <v>2.5216293555</v>
      </c>
      <c r="X2081" t="s">
        <v>64</v>
      </c>
      <c r="Y2081" t="s">
        <v>154</v>
      </c>
      <c r="Z2081" t="s">
        <v>159</v>
      </c>
      <c r="AA2081" s="18">
        <v>0.63083795819999999</v>
      </c>
      <c r="AB2081" s="19" t="s">
        <v>899</v>
      </c>
      <c r="AC2081" t="s">
        <v>151</v>
      </c>
      <c r="AD2081" t="s">
        <v>900</v>
      </c>
      <c r="AE2081" s="18">
        <v>9.5341588199999994E-2</v>
      </c>
      <c r="AF2081" t="s">
        <v>9902</v>
      </c>
      <c r="AG2081" t="s">
        <v>4535</v>
      </c>
      <c r="AH2081" t="s">
        <v>9903</v>
      </c>
      <c r="AI2081" s="18">
        <v>0.28508761840000002</v>
      </c>
      <c r="AJ2081" t="s">
        <v>9904</v>
      </c>
      <c r="AK2081" t="s">
        <v>151</v>
      </c>
      <c r="AL2081" t="s">
        <v>9905</v>
      </c>
      <c r="AM2081" t="s">
        <v>9902</v>
      </c>
      <c r="AN2081" t="s">
        <v>4535</v>
      </c>
      <c r="AO2081" t="s">
        <v>9903</v>
      </c>
      <c r="AP2081" s="18">
        <v>9.5341588199999994E-2</v>
      </c>
      <c r="AQ2081" t="s">
        <v>123</v>
      </c>
      <c r="AR2081" t="b">
        <f>ISNUMBER(SEARCH('Consulta Por Puntos Baloto'!$E$5,B2081,1))</f>
        <v>0</v>
      </c>
      <c r="AS2081">
        <f t="shared" si="64"/>
        <v>31</v>
      </c>
      <c r="AT2081" t="str">
        <f t="shared" si="65"/>
        <v>Punto pago</v>
      </c>
    </row>
    <row r="2082" spans="1:46">
      <c r="A2082" t="s">
        <v>11146</v>
      </c>
      <c r="B2082" t="s">
        <v>11147</v>
      </c>
      <c r="C2082" s="18">
        <v>4.3904987945</v>
      </c>
      <c r="D2082" t="s">
        <v>150</v>
      </c>
      <c r="E2082" t="s">
        <v>151</v>
      </c>
      <c r="F2082" t="s">
        <v>152</v>
      </c>
      <c r="G2082" s="18">
        <v>1.0301913836000001</v>
      </c>
      <c r="H2082" t="s">
        <v>4623</v>
      </c>
      <c r="I2082" t="s">
        <v>154</v>
      </c>
      <c r="J2082" t="s">
        <v>4624</v>
      </c>
      <c r="K2082" s="18">
        <v>1.9544035486</v>
      </c>
      <c r="L2082" t="s">
        <v>64</v>
      </c>
      <c r="M2082" t="s">
        <v>154</v>
      </c>
      <c r="N2082" t="s">
        <v>156</v>
      </c>
      <c r="O2082" s="18">
        <v>2.0343994617000001</v>
      </c>
      <c r="P2082" t="s">
        <v>157</v>
      </c>
      <c r="Q2082" t="s">
        <v>151</v>
      </c>
      <c r="R2082" t="s">
        <v>158</v>
      </c>
      <c r="S2082" s="18">
        <v>111.8494011155</v>
      </c>
      <c r="T2082" t="s">
        <v>111</v>
      </c>
      <c r="U2082" t="s">
        <v>112</v>
      </c>
      <c r="V2082" t="s">
        <v>113</v>
      </c>
      <c r="W2082" s="18">
        <v>2.2256811432000001</v>
      </c>
      <c r="X2082" t="s">
        <v>64</v>
      </c>
      <c r="Y2082" t="s">
        <v>154</v>
      </c>
      <c r="Z2082" t="s">
        <v>159</v>
      </c>
      <c r="AA2082" s="18">
        <v>1.0352750357</v>
      </c>
      <c r="AB2082" s="19" t="s">
        <v>899</v>
      </c>
      <c r="AC2082" t="s">
        <v>151</v>
      </c>
      <c r="AD2082" t="s">
        <v>900</v>
      </c>
      <c r="AE2082" s="18">
        <v>6.1943629899999998E-2</v>
      </c>
      <c r="AF2082" t="s">
        <v>9415</v>
      </c>
      <c r="AG2082" t="s">
        <v>4535</v>
      </c>
      <c r="AH2082" t="s">
        <v>9416</v>
      </c>
      <c r="AI2082" s="18">
        <v>1.0352750357</v>
      </c>
      <c r="AJ2082" t="s">
        <v>903</v>
      </c>
      <c r="AK2082" t="s">
        <v>151</v>
      </c>
      <c r="AL2082" t="s">
        <v>9410</v>
      </c>
      <c r="AM2082" t="s">
        <v>9415</v>
      </c>
      <c r="AN2082" t="s">
        <v>4535</v>
      </c>
      <c r="AO2082" t="s">
        <v>9416</v>
      </c>
      <c r="AP2082" s="18">
        <v>6.1943629899999998E-2</v>
      </c>
      <c r="AQ2082" t="s">
        <v>123</v>
      </c>
      <c r="AR2082" t="b">
        <f>ISNUMBER(SEARCH('Consulta Por Puntos Baloto'!$E$5,B2082,1))</f>
        <v>0</v>
      </c>
      <c r="AS2082">
        <f t="shared" si="64"/>
        <v>31</v>
      </c>
      <c r="AT2082" t="str">
        <f t="shared" si="65"/>
        <v>Punto pago</v>
      </c>
    </row>
    <row r="2083" spans="1:46">
      <c r="A2083" t="s">
        <v>11148</v>
      </c>
      <c r="B2083" t="s">
        <v>11149</v>
      </c>
      <c r="C2083" s="18">
        <v>2.0709415047999999</v>
      </c>
      <c r="D2083" t="s">
        <v>169</v>
      </c>
      <c r="E2083" t="s">
        <v>128</v>
      </c>
      <c r="F2083" t="s">
        <v>170</v>
      </c>
      <c r="G2083" s="18">
        <v>0.36976464879999998</v>
      </c>
      <c r="H2083" t="s">
        <v>64</v>
      </c>
      <c r="I2083" t="s">
        <v>130</v>
      </c>
      <c r="J2083" t="s">
        <v>586</v>
      </c>
      <c r="K2083" s="18">
        <v>1.8663311994</v>
      </c>
      <c r="L2083" t="s">
        <v>64</v>
      </c>
      <c r="M2083" t="s">
        <v>130</v>
      </c>
      <c r="N2083" t="s">
        <v>172</v>
      </c>
      <c r="O2083" s="18">
        <v>2.5895954752999999</v>
      </c>
      <c r="P2083" t="s">
        <v>173</v>
      </c>
      <c r="Q2083" t="s">
        <v>134</v>
      </c>
      <c r="R2083" t="s">
        <v>174</v>
      </c>
      <c r="S2083" s="18">
        <v>2.7460361692999999</v>
      </c>
      <c r="T2083" t="s">
        <v>64</v>
      </c>
      <c r="U2083" t="s">
        <v>130</v>
      </c>
      <c r="V2083" t="s">
        <v>171</v>
      </c>
      <c r="W2083" s="18">
        <v>2.6159032558000002</v>
      </c>
      <c r="X2083" t="s">
        <v>64</v>
      </c>
      <c r="Y2083" t="s">
        <v>130</v>
      </c>
      <c r="Z2083" t="s">
        <v>175</v>
      </c>
      <c r="AA2083" s="18">
        <v>2.780709469</v>
      </c>
      <c r="AB2083" t="s">
        <v>176</v>
      </c>
      <c r="AC2083" t="s">
        <v>128</v>
      </c>
      <c r="AD2083" t="s">
        <v>177</v>
      </c>
      <c r="AE2083" s="18">
        <v>4.5945249200000003E-2</v>
      </c>
      <c r="AF2083" t="s">
        <v>445</v>
      </c>
      <c r="AG2083" t="s">
        <v>143</v>
      </c>
      <c r="AH2083" t="s">
        <v>11150</v>
      </c>
      <c r="AI2083" s="18">
        <v>0.1229197405</v>
      </c>
      <c r="AJ2083" t="s">
        <v>11151</v>
      </c>
      <c r="AK2083" t="s">
        <v>134</v>
      </c>
      <c r="AL2083" t="s">
        <v>11152</v>
      </c>
      <c r="AM2083" t="s">
        <v>445</v>
      </c>
      <c r="AN2083" t="s">
        <v>143</v>
      </c>
      <c r="AO2083" t="s">
        <v>11150</v>
      </c>
      <c r="AP2083" s="18">
        <v>4.5945249200000003E-2</v>
      </c>
      <c r="AQ2083" t="s">
        <v>123</v>
      </c>
      <c r="AR2083" t="b">
        <f>ISNUMBER(SEARCH('Consulta Por Puntos Baloto'!$E$5,B2083,1))</f>
        <v>0</v>
      </c>
      <c r="AS2083">
        <f t="shared" si="64"/>
        <v>31</v>
      </c>
      <c r="AT2083" t="str">
        <f t="shared" si="65"/>
        <v>Punto pago</v>
      </c>
    </row>
    <row r="2084" spans="1:46">
      <c r="A2084" t="s">
        <v>11153</v>
      </c>
      <c r="B2084" t="s">
        <v>11154</v>
      </c>
      <c r="C2084" s="18">
        <v>3.6544497266999998</v>
      </c>
      <c r="D2084" t="s">
        <v>526</v>
      </c>
      <c r="E2084" t="s">
        <v>128</v>
      </c>
      <c r="F2084" t="s">
        <v>527</v>
      </c>
      <c r="G2084" s="18">
        <v>0.87326213239999995</v>
      </c>
      <c r="H2084" t="s">
        <v>64</v>
      </c>
      <c r="I2084" t="s">
        <v>130</v>
      </c>
      <c r="J2084" t="s">
        <v>3865</v>
      </c>
      <c r="K2084" s="18">
        <v>1.6880394555</v>
      </c>
      <c r="L2084" t="s">
        <v>64</v>
      </c>
      <c r="M2084" t="s">
        <v>130</v>
      </c>
      <c r="N2084" t="s">
        <v>512</v>
      </c>
      <c r="O2084" s="18">
        <v>2.6634005311000002</v>
      </c>
      <c r="P2084" t="s">
        <v>1300</v>
      </c>
      <c r="Q2084" t="s">
        <v>134</v>
      </c>
      <c r="R2084" t="s">
        <v>1301</v>
      </c>
      <c r="S2084" s="18">
        <v>2.4289335419000002</v>
      </c>
      <c r="T2084" t="s">
        <v>371</v>
      </c>
      <c r="U2084" t="s">
        <v>130</v>
      </c>
      <c r="V2084" t="s">
        <v>372</v>
      </c>
      <c r="W2084" s="18">
        <v>1.1063785515</v>
      </c>
      <c r="X2084" t="s">
        <v>64</v>
      </c>
      <c r="Y2084" t="s">
        <v>130</v>
      </c>
      <c r="Z2084" t="s">
        <v>532</v>
      </c>
      <c r="AA2084" s="18">
        <v>0.96596568270000005</v>
      </c>
      <c r="AB2084" t="s">
        <v>1333</v>
      </c>
      <c r="AC2084" t="s">
        <v>128</v>
      </c>
      <c r="AD2084" t="s">
        <v>1334</v>
      </c>
      <c r="AE2084" s="18">
        <v>0.36813051940000002</v>
      </c>
      <c r="AF2084" t="s">
        <v>11155</v>
      </c>
      <c r="AG2084" t="s">
        <v>143</v>
      </c>
      <c r="AH2084" t="s">
        <v>11156</v>
      </c>
      <c r="AI2084" s="18">
        <v>0.2306004435</v>
      </c>
      <c r="AJ2084" t="s">
        <v>11157</v>
      </c>
      <c r="AK2084" t="s">
        <v>134</v>
      </c>
      <c r="AL2084" t="s">
        <v>11158</v>
      </c>
      <c r="AM2084" t="s">
        <v>11157</v>
      </c>
      <c r="AN2084" t="s">
        <v>134</v>
      </c>
      <c r="AO2084" t="s">
        <v>11158</v>
      </c>
      <c r="AP2084" s="18">
        <v>0.2306004435</v>
      </c>
      <c r="AQ2084" t="s">
        <v>123</v>
      </c>
      <c r="AR2084" t="b">
        <f>ISNUMBER(SEARCH('Consulta Por Puntos Baloto'!$E$5,B2084,1))</f>
        <v>0</v>
      </c>
      <c r="AS2084">
        <f t="shared" si="64"/>
        <v>35</v>
      </c>
      <c r="AT2084" t="str">
        <f t="shared" si="65"/>
        <v>Punto red</v>
      </c>
    </row>
    <row r="2085" spans="1:46">
      <c r="A2085" t="s">
        <v>11159</v>
      </c>
      <c r="B2085" t="s">
        <v>11160</v>
      </c>
      <c r="C2085" s="18">
        <v>0.4365325907</v>
      </c>
      <c r="D2085" t="s">
        <v>5248</v>
      </c>
      <c r="E2085" t="s">
        <v>5249</v>
      </c>
      <c r="F2085" t="s">
        <v>5250</v>
      </c>
      <c r="G2085" s="18">
        <v>23.869664039300002</v>
      </c>
      <c r="H2085" t="s">
        <v>64</v>
      </c>
      <c r="I2085" t="s">
        <v>4389</v>
      </c>
      <c r="J2085" t="s">
        <v>4390</v>
      </c>
      <c r="K2085" s="18">
        <v>61.443248867900003</v>
      </c>
      <c r="L2085" t="s">
        <v>64</v>
      </c>
      <c r="M2085" t="s">
        <v>343</v>
      </c>
      <c r="N2085" t="s">
        <v>344</v>
      </c>
      <c r="O2085" s="18">
        <v>23.8446677156</v>
      </c>
      <c r="P2085" t="s">
        <v>4391</v>
      </c>
      <c r="Q2085" t="s">
        <v>4392</v>
      </c>
      <c r="R2085" t="s">
        <v>4393</v>
      </c>
      <c r="S2085" s="18">
        <v>83.328981648400003</v>
      </c>
      <c r="T2085" t="s">
        <v>69</v>
      </c>
      <c r="U2085" t="s">
        <v>65</v>
      </c>
      <c r="V2085" t="s">
        <v>70</v>
      </c>
      <c r="W2085" s="18">
        <v>23.869664039300002</v>
      </c>
      <c r="X2085" t="s">
        <v>64</v>
      </c>
      <c r="Y2085" t="s">
        <v>4389</v>
      </c>
      <c r="Z2085" t="s">
        <v>4390</v>
      </c>
      <c r="AA2085" s="18">
        <v>62.790475518699999</v>
      </c>
      <c r="AB2085" t="s">
        <v>345</v>
      </c>
      <c r="AC2085" t="s">
        <v>341</v>
      </c>
      <c r="AD2085" t="s">
        <v>346</v>
      </c>
      <c r="AE2085" s="18">
        <v>0.7037889692</v>
      </c>
      <c r="AF2085" t="s">
        <v>11161</v>
      </c>
      <c r="AG2085" t="s">
        <v>5249</v>
      </c>
      <c r="AH2085" t="s">
        <v>11162</v>
      </c>
      <c r="AI2085" s="18">
        <v>4.90290029E-2</v>
      </c>
      <c r="AJ2085" t="s">
        <v>349</v>
      </c>
      <c r="AK2085" t="s">
        <v>7664</v>
      </c>
      <c r="AL2085" t="s">
        <v>11163</v>
      </c>
      <c r="AM2085" t="s">
        <v>349</v>
      </c>
      <c r="AN2085" t="s">
        <v>7664</v>
      </c>
      <c r="AO2085" t="s">
        <v>11163</v>
      </c>
      <c r="AP2085" s="18">
        <v>4.90290029E-2</v>
      </c>
      <c r="AQ2085" t="s">
        <v>123</v>
      </c>
      <c r="AR2085" t="b">
        <f>ISNUMBER(SEARCH('Consulta Por Puntos Baloto'!$E$5,B2085,1))</f>
        <v>0</v>
      </c>
      <c r="AS2085">
        <f t="shared" si="64"/>
        <v>35</v>
      </c>
      <c r="AT2085" t="str">
        <f t="shared" si="65"/>
        <v>Punto red</v>
      </c>
    </row>
    <row r="2086" spans="1:46">
      <c r="A2086" t="s">
        <v>11164</v>
      </c>
      <c r="B2086" t="s">
        <v>11165</v>
      </c>
      <c r="C2086" s="18">
        <v>1.4434534277</v>
      </c>
      <c r="D2086" t="s">
        <v>5165</v>
      </c>
      <c r="E2086" t="s">
        <v>220</v>
      </c>
      <c r="F2086" t="s">
        <v>5166</v>
      </c>
      <c r="G2086" s="18">
        <v>2.3154675719000002</v>
      </c>
      <c r="H2086" t="s">
        <v>64</v>
      </c>
      <c r="I2086" t="s">
        <v>223</v>
      </c>
      <c r="J2086" t="s">
        <v>5327</v>
      </c>
      <c r="K2086" s="18">
        <v>3.2159318664000001</v>
      </c>
      <c r="L2086" t="s">
        <v>64</v>
      </c>
      <c r="M2086" t="s">
        <v>223</v>
      </c>
      <c r="N2086" t="s">
        <v>4070</v>
      </c>
      <c r="O2086" s="18">
        <v>2.7972002392999999</v>
      </c>
      <c r="P2086" t="s">
        <v>4231</v>
      </c>
      <c r="Q2086" t="s">
        <v>220</v>
      </c>
      <c r="R2086" t="s">
        <v>4232</v>
      </c>
      <c r="S2086" s="18">
        <v>11.8836787575</v>
      </c>
      <c r="T2086" t="s">
        <v>227</v>
      </c>
      <c r="U2086" t="s">
        <v>228</v>
      </c>
      <c r="V2086" t="s">
        <v>229</v>
      </c>
      <c r="W2086" s="18">
        <v>5.2386874869</v>
      </c>
      <c r="X2086" t="s">
        <v>222</v>
      </c>
      <c r="Y2086" t="s">
        <v>223</v>
      </c>
      <c r="Z2086" t="s">
        <v>224</v>
      </c>
      <c r="AA2086" s="18">
        <v>3.1580448569000001</v>
      </c>
      <c r="AB2086" t="s">
        <v>4088</v>
      </c>
      <c r="AC2086" t="s">
        <v>220</v>
      </c>
      <c r="AD2086" t="s">
        <v>4089</v>
      </c>
      <c r="AE2086" s="18">
        <v>0.26407360800000002</v>
      </c>
      <c r="AF2086" t="s">
        <v>9369</v>
      </c>
      <c r="AG2086" t="s">
        <v>220</v>
      </c>
      <c r="AH2086" t="s">
        <v>9370</v>
      </c>
      <c r="AI2086" s="18">
        <v>0.24226985949999999</v>
      </c>
      <c r="AJ2086" t="s">
        <v>8695</v>
      </c>
      <c r="AK2086" t="s">
        <v>220</v>
      </c>
      <c r="AL2086" t="s">
        <v>8696</v>
      </c>
      <c r="AM2086" t="s">
        <v>8695</v>
      </c>
      <c r="AN2086" t="s">
        <v>220</v>
      </c>
      <c r="AO2086" t="s">
        <v>8696</v>
      </c>
      <c r="AP2086" s="18">
        <v>0.24226985949999999</v>
      </c>
      <c r="AQ2086" t="s">
        <v>123</v>
      </c>
      <c r="AR2086" t="b">
        <f>ISNUMBER(SEARCH('Consulta Por Puntos Baloto'!$E$5,B2086,1))</f>
        <v>0</v>
      </c>
      <c r="AS2086">
        <f t="shared" si="64"/>
        <v>35</v>
      </c>
      <c r="AT2086" t="str">
        <f t="shared" si="65"/>
        <v>Punto red</v>
      </c>
    </row>
    <row r="2087" spans="1:46">
      <c r="A2087" t="s">
        <v>11166</v>
      </c>
      <c r="B2087" t="s">
        <v>11167</v>
      </c>
      <c r="C2087" s="18">
        <v>11.065001995799999</v>
      </c>
      <c r="D2087" t="s">
        <v>508</v>
      </c>
      <c r="E2087" t="s">
        <v>509</v>
      </c>
      <c r="F2087" t="s">
        <v>510</v>
      </c>
      <c r="G2087" s="18">
        <v>11.082982083499999</v>
      </c>
      <c r="H2087" t="s">
        <v>64</v>
      </c>
      <c r="I2087" t="s">
        <v>112</v>
      </c>
      <c r="J2087" t="s">
        <v>1110</v>
      </c>
      <c r="K2087" s="18">
        <v>12.2126823288</v>
      </c>
      <c r="L2087" t="s">
        <v>64</v>
      </c>
      <c r="M2087" t="s">
        <v>112</v>
      </c>
      <c r="N2087" t="s">
        <v>721</v>
      </c>
      <c r="O2087" s="18">
        <v>12.559617578999999</v>
      </c>
      <c r="P2087" t="s">
        <v>513</v>
      </c>
      <c r="Q2087" t="s">
        <v>509</v>
      </c>
      <c r="R2087" t="s">
        <v>514</v>
      </c>
      <c r="S2087" s="18">
        <v>12.5431233056</v>
      </c>
      <c r="T2087" t="s">
        <v>111</v>
      </c>
      <c r="U2087" t="s">
        <v>112</v>
      </c>
      <c r="V2087" t="s">
        <v>113</v>
      </c>
      <c r="W2087" s="18">
        <v>15.3590560381</v>
      </c>
      <c r="X2087" t="s">
        <v>64</v>
      </c>
      <c r="Y2087" t="s">
        <v>130</v>
      </c>
      <c r="Z2087" t="s">
        <v>517</v>
      </c>
      <c r="AA2087" s="18">
        <v>12.544204708900001</v>
      </c>
      <c r="AB2087" s="19" t="s">
        <v>1111</v>
      </c>
      <c r="AC2087" t="s">
        <v>509</v>
      </c>
      <c r="AD2087" s="19" t="s">
        <v>1112</v>
      </c>
      <c r="AE2087" s="18">
        <v>0.10461161049999999</v>
      </c>
      <c r="AF2087" t="s">
        <v>1881</v>
      </c>
      <c r="AG2087" t="s">
        <v>1882</v>
      </c>
      <c r="AH2087" t="s">
        <v>1883</v>
      </c>
      <c r="AI2087" s="18">
        <v>4.8535305299999998E-2</v>
      </c>
      <c r="AJ2087" t="s">
        <v>1907</v>
      </c>
      <c r="AK2087" t="s">
        <v>1882</v>
      </c>
      <c r="AL2087" t="s">
        <v>1908</v>
      </c>
      <c r="AM2087" t="s">
        <v>1907</v>
      </c>
      <c r="AN2087" t="s">
        <v>1882</v>
      </c>
      <c r="AO2087" t="s">
        <v>1908</v>
      </c>
      <c r="AP2087" s="18">
        <v>4.8535305299999998E-2</v>
      </c>
      <c r="AQ2087" t="e">
        <v>#N/A</v>
      </c>
      <c r="AR2087" t="b">
        <f>ISNUMBER(SEARCH('Consulta Por Puntos Baloto'!$E$5,B2087,1))</f>
        <v>0</v>
      </c>
      <c r="AS2087">
        <f t="shared" si="64"/>
        <v>35</v>
      </c>
      <c r="AT2087" t="str">
        <f t="shared" si="65"/>
        <v>Punto red</v>
      </c>
    </row>
    <row r="2088" spans="1:46">
      <c r="A2088" t="s">
        <v>11168</v>
      </c>
      <c r="B2088" t="s">
        <v>11169</v>
      </c>
      <c r="C2088" s="18">
        <v>2.0438661136</v>
      </c>
      <c r="D2088" t="s">
        <v>4065</v>
      </c>
      <c r="E2088" t="s">
        <v>4066</v>
      </c>
      <c r="F2088" t="s">
        <v>4067</v>
      </c>
      <c r="G2088" s="18">
        <v>1.1600663617</v>
      </c>
      <c r="H2088" t="s">
        <v>64</v>
      </c>
      <c r="I2088" t="s">
        <v>4068</v>
      </c>
      <c r="J2088" t="s">
        <v>11170</v>
      </c>
      <c r="K2088" s="18">
        <v>188.13480355569999</v>
      </c>
      <c r="L2088" t="s">
        <v>64</v>
      </c>
      <c r="M2088" t="s">
        <v>4250</v>
      </c>
      <c r="N2088" t="s">
        <v>4251</v>
      </c>
      <c r="O2088" s="18">
        <v>1.3490243523000001</v>
      </c>
      <c r="P2088" t="s">
        <v>4071</v>
      </c>
      <c r="Q2088" t="s">
        <v>4066</v>
      </c>
      <c r="R2088" t="s">
        <v>4072</v>
      </c>
      <c r="S2088" s="18">
        <v>284.97719647550002</v>
      </c>
      <c r="T2088" t="s">
        <v>227</v>
      </c>
      <c r="U2088" t="s">
        <v>228</v>
      </c>
      <c r="V2088" t="s">
        <v>229</v>
      </c>
      <c r="W2088" s="18">
        <v>83.029911143099994</v>
      </c>
      <c r="X2088" t="s">
        <v>64</v>
      </c>
      <c r="Y2088" t="s">
        <v>4073</v>
      </c>
      <c r="Z2088" t="s">
        <v>4074</v>
      </c>
      <c r="AA2088" s="18">
        <v>2.1921950924</v>
      </c>
      <c r="AB2088" s="19" t="s">
        <v>4075</v>
      </c>
      <c r="AC2088" t="s">
        <v>4066</v>
      </c>
      <c r="AD2088" t="s">
        <v>4076</v>
      </c>
      <c r="AE2088" s="18">
        <v>1.1237309191</v>
      </c>
      <c r="AF2088" t="s">
        <v>11171</v>
      </c>
      <c r="AG2088" t="s">
        <v>4066</v>
      </c>
      <c r="AH2088" t="s">
        <v>11172</v>
      </c>
      <c r="AI2088" s="18">
        <v>0.12800615830000001</v>
      </c>
      <c r="AJ2088" t="s">
        <v>11173</v>
      </c>
      <c r="AK2088" t="s">
        <v>4066</v>
      </c>
      <c r="AL2088" t="s">
        <v>11174</v>
      </c>
      <c r="AM2088" t="s">
        <v>11173</v>
      </c>
      <c r="AN2088" t="s">
        <v>4066</v>
      </c>
      <c r="AO2088" t="s">
        <v>11174</v>
      </c>
      <c r="AP2088" s="18">
        <v>0.12800615830000001</v>
      </c>
      <c r="AQ2088" t="s">
        <v>123</v>
      </c>
      <c r="AR2088" t="b">
        <f>ISNUMBER(SEARCH('Consulta Por Puntos Baloto'!$E$5,B2088,1))</f>
        <v>0</v>
      </c>
      <c r="AS2088">
        <f t="shared" si="64"/>
        <v>35</v>
      </c>
      <c r="AT2088" t="str">
        <f t="shared" si="65"/>
        <v>Punto red</v>
      </c>
    </row>
    <row r="2089" spans="1:46">
      <c r="A2089" t="s">
        <v>11175</v>
      </c>
      <c r="B2089" t="s">
        <v>11176</v>
      </c>
      <c r="C2089" s="18">
        <v>1.8451179573000001</v>
      </c>
      <c r="D2089" t="s">
        <v>584</v>
      </c>
      <c r="E2089" t="s">
        <v>128</v>
      </c>
      <c r="F2089" t="s">
        <v>585</v>
      </c>
      <c r="G2089" s="18">
        <v>0.36054769809999998</v>
      </c>
      <c r="H2089" t="s">
        <v>64</v>
      </c>
      <c r="I2089" t="s">
        <v>130</v>
      </c>
      <c r="J2089" t="s">
        <v>628</v>
      </c>
      <c r="K2089" s="18">
        <v>1.30872287</v>
      </c>
      <c r="L2089" t="s">
        <v>64</v>
      </c>
      <c r="M2089" t="s">
        <v>130</v>
      </c>
      <c r="N2089" t="s">
        <v>587</v>
      </c>
      <c r="O2089" s="18">
        <v>3.3487159418000001</v>
      </c>
      <c r="P2089" t="s">
        <v>173</v>
      </c>
      <c r="Q2089" t="s">
        <v>134</v>
      </c>
      <c r="R2089" t="s">
        <v>174</v>
      </c>
      <c r="S2089" s="18">
        <v>2.3530203279999999</v>
      </c>
      <c r="T2089" t="s">
        <v>469</v>
      </c>
      <c r="U2089" t="s">
        <v>130</v>
      </c>
      <c r="V2089" t="s">
        <v>470</v>
      </c>
      <c r="W2089" s="18">
        <v>3.1369758056000001</v>
      </c>
      <c r="X2089" t="s">
        <v>620</v>
      </c>
      <c r="Y2089" t="s">
        <v>130</v>
      </c>
      <c r="Z2089" t="s">
        <v>621</v>
      </c>
      <c r="AA2089" s="18">
        <v>2.3530203279999999</v>
      </c>
      <c r="AB2089" t="s">
        <v>591</v>
      </c>
      <c r="AC2089" t="s">
        <v>128</v>
      </c>
      <c r="AD2089" t="s">
        <v>592</v>
      </c>
      <c r="AE2089" s="18">
        <v>0.1101294592</v>
      </c>
      <c r="AF2089" t="s">
        <v>6679</v>
      </c>
      <c r="AG2089" t="s">
        <v>143</v>
      </c>
      <c r="AH2089" t="s">
        <v>11177</v>
      </c>
      <c r="AI2089" s="18">
        <v>0.20992522829999999</v>
      </c>
      <c r="AJ2089" t="s">
        <v>349</v>
      </c>
      <c r="AK2089" t="s">
        <v>134</v>
      </c>
      <c r="AL2089" t="s">
        <v>11178</v>
      </c>
      <c r="AM2089" t="s">
        <v>6679</v>
      </c>
      <c r="AN2089" t="s">
        <v>143</v>
      </c>
      <c r="AO2089" t="s">
        <v>11177</v>
      </c>
      <c r="AP2089" s="18">
        <v>0.1101294592</v>
      </c>
      <c r="AQ2089" t="s">
        <v>123</v>
      </c>
      <c r="AR2089" t="b">
        <f>ISNUMBER(SEARCH('Consulta Por Puntos Baloto'!$E$5,B2089,1))</f>
        <v>0</v>
      </c>
      <c r="AS2089">
        <f t="shared" si="64"/>
        <v>31</v>
      </c>
      <c r="AT2089" t="str">
        <f t="shared" si="65"/>
        <v>Punto pago</v>
      </c>
    </row>
    <row r="2090" spans="1:46">
      <c r="A2090" t="s">
        <v>11179</v>
      </c>
      <c r="B2090" t="s">
        <v>11180</v>
      </c>
      <c r="C2090" s="18">
        <v>2.2530325304000001</v>
      </c>
      <c r="D2090" t="s">
        <v>584</v>
      </c>
      <c r="E2090" t="s">
        <v>128</v>
      </c>
      <c r="F2090" t="s">
        <v>585</v>
      </c>
      <c r="G2090" s="18">
        <v>0.43437225299999999</v>
      </c>
      <c r="H2090" t="s">
        <v>64</v>
      </c>
      <c r="I2090" t="s">
        <v>130</v>
      </c>
      <c r="J2090" t="s">
        <v>628</v>
      </c>
      <c r="K2090" s="18">
        <v>1.3591495484</v>
      </c>
      <c r="L2090" t="s">
        <v>64</v>
      </c>
      <c r="M2090" t="s">
        <v>130</v>
      </c>
      <c r="N2090" t="s">
        <v>629</v>
      </c>
      <c r="O2090" s="18">
        <v>3.1059839123000001</v>
      </c>
      <c r="P2090" t="s">
        <v>173</v>
      </c>
      <c r="Q2090" t="s">
        <v>134</v>
      </c>
      <c r="R2090" t="s">
        <v>174</v>
      </c>
      <c r="S2090" s="18">
        <v>2.7035848170999999</v>
      </c>
      <c r="T2090" t="s">
        <v>469</v>
      </c>
      <c r="U2090" t="s">
        <v>130</v>
      </c>
      <c r="V2090" t="s">
        <v>470</v>
      </c>
      <c r="W2090" s="18">
        <v>2.8438632318999999</v>
      </c>
      <c r="X2090" t="s">
        <v>620</v>
      </c>
      <c r="Y2090" t="s">
        <v>130</v>
      </c>
      <c r="Z2090" t="s">
        <v>621</v>
      </c>
      <c r="AA2090" s="18">
        <v>2.7035848170999999</v>
      </c>
      <c r="AB2090" t="s">
        <v>591</v>
      </c>
      <c r="AC2090" t="s">
        <v>128</v>
      </c>
      <c r="AD2090" t="s">
        <v>592</v>
      </c>
      <c r="AE2090" s="18">
        <v>1.88334265E-2</v>
      </c>
      <c r="AF2090" t="s">
        <v>11181</v>
      </c>
      <c r="AG2090" t="s">
        <v>143</v>
      </c>
      <c r="AH2090" t="s">
        <v>11182</v>
      </c>
      <c r="AI2090" s="18">
        <v>0.38499621280000001</v>
      </c>
      <c r="AJ2090" t="s">
        <v>349</v>
      </c>
      <c r="AK2090" t="s">
        <v>134</v>
      </c>
      <c r="AL2090" t="s">
        <v>11178</v>
      </c>
      <c r="AM2090" t="s">
        <v>11181</v>
      </c>
      <c r="AN2090" t="s">
        <v>143</v>
      </c>
      <c r="AO2090" t="s">
        <v>11182</v>
      </c>
      <c r="AP2090" s="18">
        <v>1.88334265E-2</v>
      </c>
      <c r="AQ2090" t="s">
        <v>123</v>
      </c>
      <c r="AR2090" t="b">
        <f>ISNUMBER(SEARCH('Consulta Por Puntos Baloto'!$E$5,B2090,1))</f>
        <v>0</v>
      </c>
      <c r="AS2090">
        <f t="shared" si="64"/>
        <v>31</v>
      </c>
      <c r="AT2090" t="str">
        <f t="shared" si="65"/>
        <v>Punto pago</v>
      </c>
    </row>
    <row r="2091" spans="1:46">
      <c r="A2091" t="s">
        <v>11183</v>
      </c>
      <c r="B2091" t="s">
        <v>11184</v>
      </c>
      <c r="C2091" s="18">
        <v>87.876272993599997</v>
      </c>
      <c r="D2091" t="s">
        <v>185</v>
      </c>
      <c r="E2091" t="s">
        <v>83</v>
      </c>
      <c r="F2091" t="s">
        <v>186</v>
      </c>
      <c r="G2091" s="18">
        <v>7.9954696507999996</v>
      </c>
      <c r="H2091" t="s">
        <v>64</v>
      </c>
      <c r="I2091" t="s">
        <v>187</v>
      </c>
      <c r="J2091" t="s">
        <v>4877</v>
      </c>
      <c r="K2091" s="18">
        <v>9.1081362311999996</v>
      </c>
      <c r="L2091" t="s">
        <v>64</v>
      </c>
      <c r="M2091" t="s">
        <v>187</v>
      </c>
      <c r="N2091" t="s">
        <v>189</v>
      </c>
      <c r="O2091" s="18">
        <v>9.3080260874</v>
      </c>
      <c r="P2091" t="s">
        <v>190</v>
      </c>
      <c r="Q2091" t="s">
        <v>191</v>
      </c>
      <c r="R2091" t="s">
        <v>192</v>
      </c>
      <c r="S2091" s="18">
        <v>88.541343486499997</v>
      </c>
      <c r="T2091" t="s">
        <v>85</v>
      </c>
      <c r="U2091" t="s">
        <v>86</v>
      </c>
      <c r="V2091" t="s">
        <v>87</v>
      </c>
      <c r="W2091" s="18">
        <v>88.541343486499997</v>
      </c>
      <c r="X2091" t="s">
        <v>64</v>
      </c>
      <c r="Y2091" t="s">
        <v>91</v>
      </c>
      <c r="Z2091" t="s">
        <v>92</v>
      </c>
      <c r="AA2091" s="18">
        <v>87.973292022400003</v>
      </c>
      <c r="AB2091" t="s">
        <v>193</v>
      </c>
      <c r="AC2091" t="s">
        <v>83</v>
      </c>
      <c r="AD2091" t="s">
        <v>194</v>
      </c>
      <c r="AE2091" s="18">
        <v>1.5372575499999999E-2</v>
      </c>
      <c r="AF2091" t="s">
        <v>11185</v>
      </c>
      <c r="AG2091" t="s">
        <v>11186</v>
      </c>
      <c r="AH2091" t="s">
        <v>11187</v>
      </c>
      <c r="AI2091" s="18">
        <v>7.0133771799999994E-2</v>
      </c>
      <c r="AJ2091" t="s">
        <v>11188</v>
      </c>
      <c r="AK2091" t="s">
        <v>11189</v>
      </c>
      <c r="AL2091" t="s">
        <v>11190</v>
      </c>
      <c r="AM2091" t="s">
        <v>11185</v>
      </c>
      <c r="AN2091" t="s">
        <v>11186</v>
      </c>
      <c r="AO2091" t="s">
        <v>11187</v>
      </c>
      <c r="AP2091" s="18">
        <v>1.5372575499999999E-2</v>
      </c>
      <c r="AQ2091" t="s">
        <v>123</v>
      </c>
      <c r="AR2091" t="b">
        <f>ISNUMBER(SEARCH('Consulta Por Puntos Baloto'!$E$5,B2091,1))</f>
        <v>0</v>
      </c>
      <c r="AS2091">
        <f t="shared" si="64"/>
        <v>31</v>
      </c>
      <c r="AT2091" t="str">
        <f t="shared" si="65"/>
        <v>Punto pago</v>
      </c>
    </row>
    <row r="2092" spans="1:46">
      <c r="A2092" t="s">
        <v>11191</v>
      </c>
      <c r="B2092" t="s">
        <v>11192</v>
      </c>
      <c r="C2092" s="18">
        <v>6.5249631350000001</v>
      </c>
      <c r="D2092" t="s">
        <v>541</v>
      </c>
      <c r="E2092" t="s">
        <v>128</v>
      </c>
      <c r="F2092" t="s">
        <v>542</v>
      </c>
      <c r="G2092" s="18">
        <v>0.3385408929</v>
      </c>
      <c r="H2092" t="s">
        <v>64</v>
      </c>
      <c r="I2092" t="s">
        <v>130</v>
      </c>
      <c r="J2092" t="s">
        <v>511</v>
      </c>
      <c r="K2092" s="18">
        <v>2.7723929549999999</v>
      </c>
      <c r="L2092" t="s">
        <v>64</v>
      </c>
      <c r="M2092" t="s">
        <v>130</v>
      </c>
      <c r="N2092" t="s">
        <v>512</v>
      </c>
      <c r="O2092" s="18">
        <v>5.0960836093999999</v>
      </c>
      <c r="P2092" t="s">
        <v>513</v>
      </c>
      <c r="Q2092" t="s">
        <v>509</v>
      </c>
      <c r="R2092" t="s">
        <v>514</v>
      </c>
      <c r="S2092" s="18">
        <v>4.0434652080999998</v>
      </c>
      <c r="T2092" t="s">
        <v>371</v>
      </c>
      <c r="U2092" t="s">
        <v>130</v>
      </c>
      <c r="V2092" t="s">
        <v>372</v>
      </c>
      <c r="W2092" s="18">
        <v>0.41729248880000003</v>
      </c>
      <c r="X2092" t="s">
        <v>64</v>
      </c>
      <c r="Y2092" t="s">
        <v>130</v>
      </c>
      <c r="Z2092" t="s">
        <v>517</v>
      </c>
      <c r="AA2092" s="18">
        <v>4.1216487823000003</v>
      </c>
      <c r="AB2092" s="19" t="s">
        <v>963</v>
      </c>
      <c r="AC2092" t="s">
        <v>128</v>
      </c>
      <c r="AD2092" t="s">
        <v>964</v>
      </c>
      <c r="AE2092" s="18">
        <v>0.25023699430000002</v>
      </c>
      <c r="AF2092" t="s">
        <v>1351</v>
      </c>
      <c r="AG2092" t="s">
        <v>143</v>
      </c>
      <c r="AH2092" t="s">
        <v>1352</v>
      </c>
      <c r="AI2092" s="18">
        <v>0.1167684266</v>
      </c>
      <c r="AJ2092" t="s">
        <v>1353</v>
      </c>
      <c r="AK2092" t="s">
        <v>134</v>
      </c>
      <c r="AL2092" t="s">
        <v>1354</v>
      </c>
      <c r="AM2092" t="s">
        <v>1353</v>
      </c>
      <c r="AN2092" t="s">
        <v>134</v>
      </c>
      <c r="AO2092" t="s">
        <v>1354</v>
      </c>
      <c r="AP2092" s="18">
        <v>0.1167684266</v>
      </c>
      <c r="AQ2092" t="e">
        <v>#N/A</v>
      </c>
      <c r="AR2092" t="b">
        <f>ISNUMBER(SEARCH('Consulta Por Puntos Baloto'!$E$5,B2092,1))</f>
        <v>0</v>
      </c>
      <c r="AS2092">
        <f t="shared" si="64"/>
        <v>35</v>
      </c>
      <c r="AT2092" t="str">
        <f t="shared" si="65"/>
        <v>Punto red</v>
      </c>
    </row>
    <row r="2093" spans="1:46">
      <c r="A2093" t="s">
        <v>11193</v>
      </c>
      <c r="B2093" t="s">
        <v>11194</v>
      </c>
      <c r="C2093" s="18">
        <v>0.93576068509999999</v>
      </c>
      <c r="D2093" t="s">
        <v>5001</v>
      </c>
      <c r="E2093" t="s">
        <v>220</v>
      </c>
      <c r="F2093" t="s">
        <v>5002</v>
      </c>
      <c r="G2093" s="18">
        <v>0.67335239349999998</v>
      </c>
      <c r="H2093" t="s">
        <v>64</v>
      </c>
      <c r="I2093" t="s">
        <v>223</v>
      </c>
      <c r="J2093" t="s">
        <v>5004</v>
      </c>
      <c r="K2093" s="18">
        <v>0.67335239349999998</v>
      </c>
      <c r="L2093" t="s">
        <v>64</v>
      </c>
      <c r="M2093" t="s">
        <v>223</v>
      </c>
      <c r="N2093" t="s">
        <v>5004</v>
      </c>
      <c r="O2093" s="18">
        <v>3.6138532321999999</v>
      </c>
      <c r="P2093" t="s">
        <v>5106</v>
      </c>
      <c r="Q2093" t="s">
        <v>220</v>
      </c>
      <c r="R2093" t="s">
        <v>5107</v>
      </c>
      <c r="S2093" s="18">
        <v>5.6049771826999999</v>
      </c>
      <c r="T2093" t="s">
        <v>227</v>
      </c>
      <c r="U2093" t="s">
        <v>228</v>
      </c>
      <c r="V2093" t="s">
        <v>229</v>
      </c>
      <c r="W2093" s="18">
        <v>4.0404340017999996</v>
      </c>
      <c r="X2093" t="s">
        <v>222</v>
      </c>
      <c r="Y2093" t="s">
        <v>223</v>
      </c>
      <c r="Z2093" t="s">
        <v>224</v>
      </c>
      <c r="AA2093" s="18">
        <v>1.1280805134</v>
      </c>
      <c r="AB2093" t="s">
        <v>5005</v>
      </c>
      <c r="AC2093" t="s">
        <v>220</v>
      </c>
      <c r="AD2093" t="s">
        <v>5006</v>
      </c>
      <c r="AE2093" s="18">
        <v>7.4695289000000003E-3</v>
      </c>
      <c r="AF2093" t="s">
        <v>9335</v>
      </c>
      <c r="AG2093" t="s">
        <v>220</v>
      </c>
      <c r="AH2093" t="s">
        <v>9336</v>
      </c>
      <c r="AI2093" s="18">
        <v>0.67335239349999998</v>
      </c>
      <c r="AJ2093" t="s">
        <v>349</v>
      </c>
      <c r="AK2093" t="s">
        <v>220</v>
      </c>
      <c r="AL2093" t="s">
        <v>5009</v>
      </c>
      <c r="AM2093" t="s">
        <v>9335</v>
      </c>
      <c r="AN2093" t="s">
        <v>220</v>
      </c>
      <c r="AO2093" t="s">
        <v>9336</v>
      </c>
      <c r="AP2093" s="18">
        <v>7.4695289000000003E-3</v>
      </c>
      <c r="AQ2093" t="s">
        <v>123</v>
      </c>
      <c r="AR2093" t="b">
        <f>ISNUMBER(SEARCH('Consulta Por Puntos Baloto'!$E$5,B2093,1))</f>
        <v>0</v>
      </c>
      <c r="AS2093">
        <f t="shared" si="64"/>
        <v>31</v>
      </c>
      <c r="AT2093" t="str">
        <f t="shared" si="65"/>
        <v>Punto pago</v>
      </c>
    </row>
    <row r="2094" spans="1:46">
      <c r="A2094" t="s">
        <v>11195</v>
      </c>
      <c r="B2094" t="s">
        <v>11196</v>
      </c>
      <c r="C2094" s="18">
        <v>1.8349908224</v>
      </c>
      <c r="D2094" t="s">
        <v>526</v>
      </c>
      <c r="E2094" t="s">
        <v>128</v>
      </c>
      <c r="F2094" t="s">
        <v>527</v>
      </c>
      <c r="G2094" s="18">
        <v>0.55037097850000005</v>
      </c>
      <c r="H2094" t="s">
        <v>64</v>
      </c>
      <c r="I2094" t="s">
        <v>130</v>
      </c>
      <c r="J2094" t="s">
        <v>2104</v>
      </c>
      <c r="K2094" s="18">
        <v>0.55037097850000005</v>
      </c>
      <c r="L2094" t="s">
        <v>64</v>
      </c>
      <c r="M2094" t="s">
        <v>130</v>
      </c>
      <c r="N2094" t="s">
        <v>2104</v>
      </c>
      <c r="O2094" s="18">
        <v>1.8716013820999999</v>
      </c>
      <c r="P2094" t="s">
        <v>1300</v>
      </c>
      <c r="Q2094" t="s">
        <v>134</v>
      </c>
      <c r="R2094" t="s">
        <v>1301</v>
      </c>
      <c r="S2094" s="18">
        <v>3.1491160845000001</v>
      </c>
      <c r="T2094" t="s">
        <v>496</v>
      </c>
      <c r="U2094" t="s">
        <v>130</v>
      </c>
      <c r="V2094" t="s">
        <v>497</v>
      </c>
      <c r="W2094" s="18">
        <v>2.1610779240000002</v>
      </c>
      <c r="X2094" t="s">
        <v>745</v>
      </c>
      <c r="Y2094" t="s">
        <v>130</v>
      </c>
      <c r="Z2094" t="s">
        <v>746</v>
      </c>
      <c r="AA2094" s="18">
        <v>2.1610779240000002</v>
      </c>
      <c r="AB2094" t="s">
        <v>2106</v>
      </c>
      <c r="AC2094" t="s">
        <v>128</v>
      </c>
      <c r="AD2094" t="s">
        <v>2107</v>
      </c>
      <c r="AE2094" s="18">
        <v>0.22508298839999999</v>
      </c>
      <c r="AF2094" t="s">
        <v>11197</v>
      </c>
      <c r="AG2094" t="s">
        <v>143</v>
      </c>
      <c r="AH2094" t="s">
        <v>11198</v>
      </c>
      <c r="AI2094" s="18">
        <v>0.1189049464</v>
      </c>
      <c r="AJ2094" t="s">
        <v>2110</v>
      </c>
      <c r="AK2094" t="s">
        <v>134</v>
      </c>
      <c r="AL2094" t="s">
        <v>2111</v>
      </c>
      <c r="AM2094" t="s">
        <v>2110</v>
      </c>
      <c r="AN2094" t="s">
        <v>134</v>
      </c>
      <c r="AO2094" t="s">
        <v>2111</v>
      </c>
      <c r="AP2094" s="18">
        <v>0.1189049464</v>
      </c>
      <c r="AQ2094" t="s">
        <v>123</v>
      </c>
      <c r="AR2094" t="b">
        <f>ISNUMBER(SEARCH('Consulta Por Puntos Baloto'!$E$5,B2094,1))</f>
        <v>0</v>
      </c>
      <c r="AS2094">
        <f t="shared" si="64"/>
        <v>35</v>
      </c>
      <c r="AT2094" t="str">
        <f t="shared" si="65"/>
        <v>Punto red</v>
      </c>
    </row>
    <row r="2095" spans="1:46">
      <c r="A2095" t="s">
        <v>11199</v>
      </c>
      <c r="B2095" t="s">
        <v>11200</v>
      </c>
      <c r="C2095" s="18">
        <v>0.56914541760000004</v>
      </c>
      <c r="D2095" t="s">
        <v>563</v>
      </c>
      <c r="E2095" t="s">
        <v>128</v>
      </c>
      <c r="F2095" t="s">
        <v>564</v>
      </c>
      <c r="G2095" s="18">
        <v>0.48232228799999999</v>
      </c>
      <c r="H2095" t="s">
        <v>64</v>
      </c>
      <c r="I2095" t="s">
        <v>130</v>
      </c>
      <c r="J2095" t="s">
        <v>885</v>
      </c>
      <c r="K2095" s="18">
        <v>0.50469487010000003</v>
      </c>
      <c r="L2095" t="s">
        <v>64</v>
      </c>
      <c r="M2095" t="s">
        <v>130</v>
      </c>
      <c r="N2095" t="s">
        <v>132</v>
      </c>
      <c r="O2095" s="18">
        <v>1.6756654716999999</v>
      </c>
      <c r="P2095" t="s">
        <v>453</v>
      </c>
      <c r="Q2095" t="s">
        <v>134</v>
      </c>
      <c r="R2095" t="s">
        <v>454</v>
      </c>
      <c r="S2095" s="18">
        <v>2.0071859321000001</v>
      </c>
      <c r="T2095" t="s">
        <v>136</v>
      </c>
      <c r="U2095" t="s">
        <v>130</v>
      </c>
      <c r="V2095" t="s">
        <v>137</v>
      </c>
      <c r="W2095" s="18">
        <v>1.1163297347000001</v>
      </c>
      <c r="X2095" t="s">
        <v>138</v>
      </c>
      <c r="Y2095" t="s">
        <v>130</v>
      </c>
      <c r="Z2095" t="s">
        <v>139</v>
      </c>
      <c r="AA2095" s="18">
        <v>1.1163297347000001</v>
      </c>
      <c r="AB2095" s="19" t="s">
        <v>455</v>
      </c>
      <c r="AC2095" t="s">
        <v>128</v>
      </c>
      <c r="AD2095" t="s">
        <v>456</v>
      </c>
      <c r="AE2095" s="18">
        <v>9.5702553199999998E-2</v>
      </c>
      <c r="AF2095" t="s">
        <v>10091</v>
      </c>
      <c r="AG2095" t="s">
        <v>143</v>
      </c>
      <c r="AH2095" t="s">
        <v>10092</v>
      </c>
      <c r="AI2095" s="18">
        <v>0.14637487169999999</v>
      </c>
      <c r="AJ2095" t="s">
        <v>11201</v>
      </c>
      <c r="AK2095" t="s">
        <v>134</v>
      </c>
      <c r="AL2095" t="s">
        <v>11202</v>
      </c>
      <c r="AM2095" t="s">
        <v>10091</v>
      </c>
      <c r="AN2095" t="s">
        <v>143</v>
      </c>
      <c r="AO2095" t="s">
        <v>10092</v>
      </c>
      <c r="AP2095" s="18">
        <v>9.5702553199999998E-2</v>
      </c>
      <c r="AQ2095" t="s">
        <v>123</v>
      </c>
      <c r="AR2095" t="b">
        <f>ISNUMBER(SEARCH('Consulta Por Puntos Baloto'!$E$5,B2095,1))</f>
        <v>0</v>
      </c>
      <c r="AS2095">
        <f t="shared" si="64"/>
        <v>31</v>
      </c>
      <c r="AT2095" t="str">
        <f t="shared" si="65"/>
        <v>Punto pago</v>
      </c>
    </row>
    <row r="2096" spans="1:46">
      <c r="A2096" t="s">
        <v>11203</v>
      </c>
      <c r="B2096" t="s">
        <v>11204</v>
      </c>
      <c r="C2096" s="18">
        <v>2.7296958616000002</v>
      </c>
      <c r="D2096" t="s">
        <v>2585</v>
      </c>
      <c r="E2096" t="s">
        <v>128</v>
      </c>
      <c r="F2096" t="s">
        <v>2586</v>
      </c>
      <c r="G2096" s="18">
        <v>0.3460309412</v>
      </c>
      <c r="H2096" t="s">
        <v>64</v>
      </c>
      <c r="I2096" t="s">
        <v>130</v>
      </c>
      <c r="J2096" t="s">
        <v>2745</v>
      </c>
      <c r="K2096" s="18">
        <v>0.93373872260000002</v>
      </c>
      <c r="L2096" t="s">
        <v>2447</v>
      </c>
      <c r="M2096" t="s">
        <v>130</v>
      </c>
      <c r="N2096" t="s">
        <v>2448</v>
      </c>
      <c r="O2096" s="18">
        <v>1.0708077207</v>
      </c>
      <c r="P2096" t="s">
        <v>2746</v>
      </c>
      <c r="Q2096" t="s">
        <v>134</v>
      </c>
      <c r="R2096" t="s">
        <v>2747</v>
      </c>
      <c r="S2096" s="18">
        <v>1.8869537298000001</v>
      </c>
      <c r="T2096" t="s">
        <v>807</v>
      </c>
      <c r="U2096" t="s">
        <v>130</v>
      </c>
      <c r="V2096" t="s">
        <v>808</v>
      </c>
      <c r="W2096" s="18">
        <v>0.93373872260000002</v>
      </c>
      <c r="X2096" t="s">
        <v>2447</v>
      </c>
      <c r="Y2096" t="s">
        <v>130</v>
      </c>
      <c r="Z2096" t="s">
        <v>2448</v>
      </c>
      <c r="AA2096" s="18">
        <v>0.83391136499999996</v>
      </c>
      <c r="AB2096" t="s">
        <v>810</v>
      </c>
      <c r="AC2096" t="s">
        <v>128</v>
      </c>
      <c r="AD2096" t="s">
        <v>811</v>
      </c>
      <c r="AE2096" s="18">
        <v>0.61004479519999999</v>
      </c>
      <c r="AF2096" t="s">
        <v>6379</v>
      </c>
      <c r="AG2096" t="s">
        <v>143</v>
      </c>
      <c r="AH2096" t="s">
        <v>9654</v>
      </c>
      <c r="AI2096" s="18">
        <v>5.1452108699999999E-2</v>
      </c>
      <c r="AJ2096" t="s">
        <v>1106</v>
      </c>
      <c r="AK2096" t="s">
        <v>134</v>
      </c>
      <c r="AL2096" t="s">
        <v>11205</v>
      </c>
      <c r="AM2096" t="s">
        <v>1106</v>
      </c>
      <c r="AN2096" t="s">
        <v>134</v>
      </c>
      <c r="AO2096" t="s">
        <v>11205</v>
      </c>
      <c r="AP2096" s="18">
        <v>5.1452108699999999E-2</v>
      </c>
      <c r="AQ2096" t="s">
        <v>123</v>
      </c>
      <c r="AR2096" t="b">
        <f>ISNUMBER(SEARCH('Consulta Por Puntos Baloto'!$E$5,B2096,1))</f>
        <v>0</v>
      </c>
      <c r="AS2096">
        <f t="shared" si="64"/>
        <v>35</v>
      </c>
      <c r="AT2096" t="str">
        <f t="shared" si="65"/>
        <v>Punto red</v>
      </c>
    </row>
    <row r="2097" spans="1:46">
      <c r="A2097" t="s">
        <v>11206</v>
      </c>
      <c r="B2097" t="s">
        <v>11207</v>
      </c>
      <c r="C2097" s="18">
        <v>2.5339923189000002</v>
      </c>
      <c r="D2097" t="s">
        <v>2585</v>
      </c>
      <c r="E2097" t="s">
        <v>128</v>
      </c>
      <c r="F2097" t="s">
        <v>2586</v>
      </c>
      <c r="G2097" s="18">
        <v>0.46826147870000001</v>
      </c>
      <c r="H2097" t="s">
        <v>64</v>
      </c>
      <c r="I2097" t="s">
        <v>130</v>
      </c>
      <c r="J2097" t="s">
        <v>5506</v>
      </c>
      <c r="K2097" s="18">
        <v>2.1515972763</v>
      </c>
      <c r="L2097" t="s">
        <v>64</v>
      </c>
      <c r="M2097" t="s">
        <v>130</v>
      </c>
      <c r="N2097" t="s">
        <v>3478</v>
      </c>
      <c r="O2097" s="18">
        <v>2.7289763102000002</v>
      </c>
      <c r="P2097" t="s">
        <v>2588</v>
      </c>
      <c r="Q2097" t="s">
        <v>134</v>
      </c>
      <c r="R2097" t="s">
        <v>2589</v>
      </c>
      <c r="S2097" s="18">
        <v>3.1294405071</v>
      </c>
      <c r="T2097" t="s">
        <v>807</v>
      </c>
      <c r="U2097" t="s">
        <v>130</v>
      </c>
      <c r="V2097" t="s">
        <v>808</v>
      </c>
      <c r="W2097" s="18">
        <v>2.5781214101000001</v>
      </c>
      <c r="X2097" t="s">
        <v>2590</v>
      </c>
      <c r="Y2097" t="s">
        <v>130</v>
      </c>
      <c r="Z2097" t="s">
        <v>2591</v>
      </c>
      <c r="AA2097" s="18">
        <v>2.5781214101000001</v>
      </c>
      <c r="AB2097" t="s">
        <v>6560</v>
      </c>
      <c r="AC2097" t="s">
        <v>128</v>
      </c>
      <c r="AD2097" t="s">
        <v>6561</v>
      </c>
      <c r="AE2097" s="18">
        <v>0.1087707514</v>
      </c>
      <c r="AF2097" t="s">
        <v>11208</v>
      </c>
      <c r="AG2097" t="s">
        <v>143</v>
      </c>
      <c r="AH2097" t="s">
        <v>11209</v>
      </c>
      <c r="AI2097" s="18">
        <v>0.49961837440000001</v>
      </c>
      <c r="AJ2097" t="s">
        <v>11210</v>
      </c>
      <c r="AK2097" t="s">
        <v>134</v>
      </c>
      <c r="AL2097" t="s">
        <v>11211</v>
      </c>
      <c r="AM2097" t="s">
        <v>11208</v>
      </c>
      <c r="AN2097" t="s">
        <v>143</v>
      </c>
      <c r="AO2097" t="s">
        <v>11209</v>
      </c>
      <c r="AP2097" s="18">
        <v>0.1087707514</v>
      </c>
      <c r="AQ2097" t="s">
        <v>123</v>
      </c>
      <c r="AR2097" t="b">
        <f>ISNUMBER(SEARCH('Consulta Por Puntos Baloto'!$E$5,B2097,1))</f>
        <v>0</v>
      </c>
      <c r="AS2097">
        <f t="shared" si="64"/>
        <v>31</v>
      </c>
      <c r="AT2097" t="str">
        <f t="shared" si="65"/>
        <v>Punto pago</v>
      </c>
    </row>
    <row r="2098" spans="1:46">
      <c r="A2098" t="s">
        <v>11212</v>
      </c>
      <c r="B2098" t="s">
        <v>11213</v>
      </c>
      <c r="C2098" s="18">
        <v>2.3409095008</v>
      </c>
      <c r="D2098" t="s">
        <v>2585</v>
      </c>
      <c r="E2098" t="s">
        <v>128</v>
      </c>
      <c r="F2098" t="s">
        <v>2586</v>
      </c>
      <c r="G2098" s="18">
        <v>0.45583889989999998</v>
      </c>
      <c r="H2098" t="s">
        <v>64</v>
      </c>
      <c r="I2098" t="s">
        <v>130</v>
      </c>
      <c r="J2098" t="s">
        <v>5290</v>
      </c>
      <c r="K2098" s="18">
        <v>1.3231554296000001</v>
      </c>
      <c r="L2098" t="s">
        <v>64</v>
      </c>
      <c r="M2098" t="s">
        <v>130</v>
      </c>
      <c r="N2098" t="s">
        <v>3478</v>
      </c>
      <c r="O2098" s="18">
        <v>2.1042268058000002</v>
      </c>
      <c r="P2098" t="s">
        <v>2746</v>
      </c>
      <c r="Q2098" t="s">
        <v>134</v>
      </c>
      <c r="R2098" t="s">
        <v>2747</v>
      </c>
      <c r="S2098" s="18">
        <v>2.2860243337999999</v>
      </c>
      <c r="T2098" t="s">
        <v>807</v>
      </c>
      <c r="U2098" t="s">
        <v>130</v>
      </c>
      <c r="V2098" t="s">
        <v>808</v>
      </c>
      <c r="W2098" s="18">
        <v>1.8326578703</v>
      </c>
      <c r="X2098" t="s">
        <v>2590</v>
      </c>
      <c r="Y2098" t="s">
        <v>130</v>
      </c>
      <c r="Z2098" t="s">
        <v>2591</v>
      </c>
      <c r="AA2098" s="18">
        <v>1.8326578703</v>
      </c>
      <c r="AB2098" t="s">
        <v>6560</v>
      </c>
      <c r="AC2098" t="s">
        <v>128</v>
      </c>
      <c r="AD2098" t="s">
        <v>6561</v>
      </c>
      <c r="AE2098" s="18">
        <v>0.16158757109999999</v>
      </c>
      <c r="AF2098" t="s">
        <v>11214</v>
      </c>
      <c r="AG2098" t="s">
        <v>143</v>
      </c>
      <c r="AH2098" t="s">
        <v>11215</v>
      </c>
      <c r="AI2098" s="18">
        <v>9.6427000499999999E-2</v>
      </c>
      <c r="AJ2098" t="s">
        <v>11216</v>
      </c>
      <c r="AK2098" t="s">
        <v>134</v>
      </c>
      <c r="AL2098" t="s">
        <v>11217</v>
      </c>
      <c r="AM2098" t="s">
        <v>11216</v>
      </c>
      <c r="AN2098" t="s">
        <v>134</v>
      </c>
      <c r="AO2098" t="s">
        <v>11217</v>
      </c>
      <c r="AP2098" s="18">
        <v>9.6427000499999999E-2</v>
      </c>
      <c r="AQ2098" t="s">
        <v>123</v>
      </c>
      <c r="AR2098" t="b">
        <f>ISNUMBER(SEARCH('Consulta Por Puntos Baloto'!$E$5,B2098,1))</f>
        <v>0</v>
      </c>
      <c r="AS2098">
        <f t="shared" si="64"/>
        <v>35</v>
      </c>
      <c r="AT2098" t="str">
        <f t="shared" si="65"/>
        <v>Punto red</v>
      </c>
    </row>
    <row r="2099" spans="1:46">
      <c r="A2099" t="s">
        <v>11218</v>
      </c>
      <c r="B2099" t="s">
        <v>11219</v>
      </c>
      <c r="C2099" s="18">
        <v>137.33925217820001</v>
      </c>
      <c r="D2099" t="s">
        <v>4065</v>
      </c>
      <c r="E2099" t="s">
        <v>4066</v>
      </c>
      <c r="F2099" t="s">
        <v>4067</v>
      </c>
      <c r="G2099" s="18">
        <v>135.22047783529999</v>
      </c>
      <c r="H2099" t="s">
        <v>64</v>
      </c>
      <c r="I2099" t="s">
        <v>4068</v>
      </c>
      <c r="J2099" t="s">
        <v>4069</v>
      </c>
      <c r="K2099" s="18">
        <v>202.11003063730001</v>
      </c>
      <c r="L2099" t="s">
        <v>64</v>
      </c>
      <c r="M2099" t="s">
        <v>223</v>
      </c>
      <c r="N2099" t="s">
        <v>4070</v>
      </c>
      <c r="O2099" s="18">
        <v>135.2204777908</v>
      </c>
      <c r="P2099" t="s">
        <v>4071</v>
      </c>
      <c r="Q2099" t="s">
        <v>4066</v>
      </c>
      <c r="R2099" t="s">
        <v>4072</v>
      </c>
      <c r="S2099" s="18">
        <v>208.8347611312</v>
      </c>
      <c r="T2099" t="s">
        <v>227</v>
      </c>
      <c r="U2099" t="s">
        <v>228</v>
      </c>
      <c r="V2099" t="s">
        <v>229</v>
      </c>
      <c r="W2099" s="18">
        <v>197.1802171905</v>
      </c>
      <c r="X2099" t="s">
        <v>64</v>
      </c>
      <c r="Y2099" t="s">
        <v>4055</v>
      </c>
      <c r="Z2099" t="s">
        <v>4056</v>
      </c>
      <c r="AA2099" s="18">
        <v>137.27733887880001</v>
      </c>
      <c r="AB2099" s="19" t="s">
        <v>4075</v>
      </c>
      <c r="AC2099" t="s">
        <v>4066</v>
      </c>
      <c r="AD2099" t="s">
        <v>4076</v>
      </c>
      <c r="AE2099" s="18">
        <v>6.5142893699999996E-2</v>
      </c>
      <c r="AF2099" t="s">
        <v>11220</v>
      </c>
      <c r="AG2099" t="s">
        <v>7591</v>
      </c>
      <c r="AH2099" t="s">
        <v>11221</v>
      </c>
      <c r="AI2099" s="18">
        <v>0.16138010159999999</v>
      </c>
      <c r="AJ2099" t="s">
        <v>7590</v>
      </c>
      <c r="AK2099" t="s">
        <v>7591</v>
      </c>
      <c r="AL2099" t="s">
        <v>7592</v>
      </c>
      <c r="AM2099" t="s">
        <v>11220</v>
      </c>
      <c r="AN2099" t="s">
        <v>7591</v>
      </c>
      <c r="AO2099" t="s">
        <v>11221</v>
      </c>
      <c r="AP2099" s="18">
        <v>6.5142893699999996E-2</v>
      </c>
      <c r="AQ2099" t="s">
        <v>123</v>
      </c>
      <c r="AR2099" t="b">
        <f>ISNUMBER(SEARCH('Consulta Por Puntos Baloto'!$E$5,B2099,1))</f>
        <v>0</v>
      </c>
      <c r="AS2099">
        <f t="shared" si="64"/>
        <v>31</v>
      </c>
      <c r="AT2099" t="str">
        <f t="shared" si="65"/>
        <v>Punto pago</v>
      </c>
    </row>
    <row r="2100" spans="1:46">
      <c r="A2100" t="s">
        <v>11222</v>
      </c>
      <c r="B2100" t="s">
        <v>11223</v>
      </c>
      <c r="C2100" s="18">
        <v>2.1120309801000001</v>
      </c>
      <c r="D2100" t="s">
        <v>3960</v>
      </c>
      <c r="E2100" t="s">
        <v>128</v>
      </c>
      <c r="F2100" t="s">
        <v>3961</v>
      </c>
      <c r="G2100" s="18">
        <v>0.61156246849999996</v>
      </c>
      <c r="H2100" t="s">
        <v>5845</v>
      </c>
      <c r="I2100" t="s">
        <v>130</v>
      </c>
      <c r="J2100" t="s">
        <v>5846</v>
      </c>
      <c r="K2100" s="18">
        <v>1.0727660344000001</v>
      </c>
      <c r="L2100" t="s">
        <v>64</v>
      </c>
      <c r="M2100" t="s">
        <v>130</v>
      </c>
      <c r="N2100" t="s">
        <v>1098</v>
      </c>
      <c r="O2100" s="18">
        <v>0.14462766990000001</v>
      </c>
      <c r="P2100" t="s">
        <v>1099</v>
      </c>
      <c r="Q2100" t="s">
        <v>134</v>
      </c>
      <c r="R2100" t="s">
        <v>1100</v>
      </c>
      <c r="S2100" s="18">
        <v>2.1288743642000001</v>
      </c>
      <c r="T2100" t="s">
        <v>1086</v>
      </c>
      <c r="U2100" t="s">
        <v>130</v>
      </c>
      <c r="V2100" t="s">
        <v>1087</v>
      </c>
      <c r="W2100" s="18">
        <v>0.61156246849999996</v>
      </c>
      <c r="X2100" t="s">
        <v>64</v>
      </c>
      <c r="Y2100" t="s">
        <v>130</v>
      </c>
      <c r="Z2100" t="s">
        <v>1101</v>
      </c>
      <c r="AA2100" s="18">
        <v>0.61156246849999996</v>
      </c>
      <c r="AB2100" t="s">
        <v>5847</v>
      </c>
      <c r="AC2100" t="s">
        <v>128</v>
      </c>
      <c r="AD2100" t="s">
        <v>5848</v>
      </c>
      <c r="AE2100" s="18">
        <v>0.70599337650000005</v>
      </c>
      <c r="AF2100" t="s">
        <v>1104</v>
      </c>
      <c r="AG2100" t="s">
        <v>143</v>
      </c>
      <c r="AH2100" t="s">
        <v>1105</v>
      </c>
      <c r="AI2100" s="18">
        <v>0.41568661359999998</v>
      </c>
      <c r="AJ2100" t="s">
        <v>11224</v>
      </c>
      <c r="AK2100" t="s">
        <v>134</v>
      </c>
      <c r="AL2100" t="s">
        <v>11225</v>
      </c>
      <c r="AM2100" t="s">
        <v>1099</v>
      </c>
      <c r="AN2100" t="s">
        <v>134</v>
      </c>
      <c r="AO2100" t="s">
        <v>1100</v>
      </c>
      <c r="AP2100" s="18">
        <v>0.14462766990000001</v>
      </c>
      <c r="AQ2100" t="e">
        <v>#N/A</v>
      </c>
      <c r="AR2100" t="b">
        <f>ISNUMBER(SEARCH('Consulta Por Puntos Baloto'!$E$5,B2100,1))</f>
        <v>0</v>
      </c>
      <c r="AS2100">
        <f t="shared" si="64"/>
        <v>15</v>
      </c>
      <c r="AT2100" t="str">
        <f t="shared" si="65"/>
        <v>Punto Cencosud</v>
      </c>
    </row>
    <row r="2101" spans="1:46">
      <c r="A2101" t="s">
        <v>11226</v>
      </c>
      <c r="B2101" t="s">
        <v>11227</v>
      </c>
      <c r="C2101" s="18">
        <v>1.8726675150000001</v>
      </c>
      <c r="D2101" t="s">
        <v>2585</v>
      </c>
      <c r="E2101" t="s">
        <v>128</v>
      </c>
      <c r="F2101" t="s">
        <v>2586</v>
      </c>
      <c r="G2101" s="18">
        <v>0.98679272360000003</v>
      </c>
      <c r="H2101" t="s">
        <v>64</v>
      </c>
      <c r="I2101" t="s">
        <v>130</v>
      </c>
      <c r="J2101" t="s">
        <v>8427</v>
      </c>
      <c r="K2101" s="18">
        <v>1.7642118054</v>
      </c>
      <c r="L2101" t="s">
        <v>64</v>
      </c>
      <c r="M2101" t="s">
        <v>130</v>
      </c>
      <c r="N2101" t="s">
        <v>6598</v>
      </c>
      <c r="O2101" s="18">
        <v>2.4890555782999999</v>
      </c>
      <c r="P2101" t="s">
        <v>2588</v>
      </c>
      <c r="Q2101" t="s">
        <v>134</v>
      </c>
      <c r="R2101" t="s">
        <v>2589</v>
      </c>
      <c r="S2101" s="18">
        <v>1.8237502831000001</v>
      </c>
      <c r="T2101" t="s">
        <v>311</v>
      </c>
      <c r="U2101" t="s">
        <v>130</v>
      </c>
      <c r="V2101" t="s">
        <v>312</v>
      </c>
      <c r="W2101" s="18">
        <v>1.8237502831000001</v>
      </c>
      <c r="X2101" t="s">
        <v>64</v>
      </c>
      <c r="Y2101" t="s">
        <v>130</v>
      </c>
      <c r="Z2101" t="s">
        <v>2659</v>
      </c>
      <c r="AA2101" s="18">
        <v>1.8582744714999999</v>
      </c>
      <c r="AB2101" t="s">
        <v>2661</v>
      </c>
      <c r="AC2101" t="s">
        <v>128</v>
      </c>
      <c r="AD2101" t="s">
        <v>2662</v>
      </c>
      <c r="AE2101" s="18">
        <v>0.18195202299999999</v>
      </c>
      <c r="AF2101" t="s">
        <v>11228</v>
      </c>
      <c r="AG2101" t="s">
        <v>143</v>
      </c>
      <c r="AH2101" t="s">
        <v>11229</v>
      </c>
      <c r="AI2101" s="18">
        <v>3.0310569999999998E-2</v>
      </c>
      <c r="AJ2101" t="s">
        <v>11230</v>
      </c>
      <c r="AK2101" t="s">
        <v>134</v>
      </c>
      <c r="AL2101" t="s">
        <v>11231</v>
      </c>
      <c r="AM2101" t="s">
        <v>11230</v>
      </c>
      <c r="AN2101" t="s">
        <v>134</v>
      </c>
      <c r="AO2101" t="s">
        <v>11231</v>
      </c>
      <c r="AP2101" s="18">
        <v>3.0310569999999998E-2</v>
      </c>
      <c r="AQ2101" t="s">
        <v>123</v>
      </c>
      <c r="AR2101" t="b">
        <f>ISNUMBER(SEARCH('Consulta Por Puntos Baloto'!$E$5,B2101,1))</f>
        <v>0</v>
      </c>
      <c r="AS2101">
        <f t="shared" si="64"/>
        <v>35</v>
      </c>
      <c r="AT2101" t="str">
        <f t="shared" si="65"/>
        <v>Punto red</v>
      </c>
    </row>
    <row r="2102" spans="1:46">
      <c r="A2102" t="s">
        <v>11232</v>
      </c>
      <c r="B2102" t="s">
        <v>11233</v>
      </c>
      <c r="C2102" s="18">
        <v>2.3897182667000001</v>
      </c>
      <c r="D2102" t="s">
        <v>2585</v>
      </c>
      <c r="E2102" t="s">
        <v>128</v>
      </c>
      <c r="F2102" t="s">
        <v>2586</v>
      </c>
      <c r="G2102" s="18">
        <v>0.63546060110000002</v>
      </c>
      <c r="H2102" t="s">
        <v>2590</v>
      </c>
      <c r="I2102" t="s">
        <v>130</v>
      </c>
      <c r="J2102" t="s">
        <v>2591</v>
      </c>
      <c r="K2102" s="18">
        <v>0.78188807689999995</v>
      </c>
      <c r="L2102" t="s">
        <v>64</v>
      </c>
      <c r="M2102" t="s">
        <v>130</v>
      </c>
      <c r="N2102" t="s">
        <v>3478</v>
      </c>
      <c r="O2102" s="18">
        <v>0.72283596459999999</v>
      </c>
      <c r="P2102" t="s">
        <v>2746</v>
      </c>
      <c r="Q2102" t="s">
        <v>134</v>
      </c>
      <c r="R2102" t="s">
        <v>2747</v>
      </c>
      <c r="S2102" s="18">
        <v>0.98610276060000002</v>
      </c>
      <c r="T2102" t="s">
        <v>807</v>
      </c>
      <c r="U2102" t="s">
        <v>130</v>
      </c>
      <c r="V2102" t="s">
        <v>808</v>
      </c>
      <c r="W2102" s="18">
        <v>0.63546060110000002</v>
      </c>
      <c r="X2102" t="s">
        <v>2590</v>
      </c>
      <c r="Y2102" t="s">
        <v>130</v>
      </c>
      <c r="Z2102" t="s">
        <v>2591</v>
      </c>
      <c r="AA2102" s="18">
        <v>0.63546060110000002</v>
      </c>
      <c r="AB2102" t="s">
        <v>6560</v>
      </c>
      <c r="AC2102" t="s">
        <v>128</v>
      </c>
      <c r="AD2102" t="s">
        <v>6561</v>
      </c>
      <c r="AE2102" s="18">
        <v>0.41283380539999998</v>
      </c>
      <c r="AF2102" t="s">
        <v>6105</v>
      </c>
      <c r="AG2102" t="s">
        <v>143</v>
      </c>
      <c r="AH2102" t="s">
        <v>6106</v>
      </c>
      <c r="AI2102" s="18">
        <v>8.5853221499999993E-2</v>
      </c>
      <c r="AJ2102" t="s">
        <v>8685</v>
      </c>
      <c r="AK2102" t="s">
        <v>134</v>
      </c>
      <c r="AL2102" t="s">
        <v>8686</v>
      </c>
      <c r="AM2102" t="s">
        <v>8685</v>
      </c>
      <c r="AN2102" t="s">
        <v>134</v>
      </c>
      <c r="AO2102" t="s">
        <v>8686</v>
      </c>
      <c r="AP2102" s="18">
        <v>8.5853221499999993E-2</v>
      </c>
      <c r="AQ2102" t="s">
        <v>123</v>
      </c>
      <c r="AR2102" t="b">
        <f>ISNUMBER(SEARCH('Consulta Por Puntos Baloto'!$E$5,B2102,1))</f>
        <v>0</v>
      </c>
      <c r="AS2102">
        <f t="shared" si="64"/>
        <v>35</v>
      </c>
      <c r="AT2102" t="str">
        <f t="shared" si="65"/>
        <v>Punto red</v>
      </c>
    </row>
    <row r="2103" spans="1:46">
      <c r="A2103" t="s">
        <v>11234</v>
      </c>
      <c r="B2103" t="s">
        <v>11235</v>
      </c>
      <c r="C2103" s="18">
        <v>0.87394858269999998</v>
      </c>
      <c r="D2103" t="s">
        <v>4869</v>
      </c>
      <c r="E2103" t="s">
        <v>4106</v>
      </c>
      <c r="F2103" t="s">
        <v>4870</v>
      </c>
      <c r="G2103" s="18">
        <v>0.33821293790000001</v>
      </c>
      <c r="H2103" t="s">
        <v>64</v>
      </c>
      <c r="I2103" t="s">
        <v>4029</v>
      </c>
      <c r="J2103" t="s">
        <v>11080</v>
      </c>
      <c r="K2103" s="18">
        <v>3.0746679938999999</v>
      </c>
      <c r="L2103" t="s">
        <v>64</v>
      </c>
      <c r="M2103" t="s">
        <v>4029</v>
      </c>
      <c r="N2103" t="s">
        <v>4030</v>
      </c>
      <c r="O2103" s="18">
        <v>58.030981711800003</v>
      </c>
      <c r="P2103" t="s">
        <v>4031</v>
      </c>
      <c r="Q2103" t="s">
        <v>4025</v>
      </c>
      <c r="R2103" t="s">
        <v>4032</v>
      </c>
      <c r="S2103" s="18">
        <v>124.8924115168</v>
      </c>
      <c r="T2103" t="s">
        <v>227</v>
      </c>
      <c r="U2103" t="s">
        <v>228</v>
      </c>
      <c r="V2103" t="s">
        <v>229</v>
      </c>
      <c r="W2103" s="18">
        <v>0.48842569489999998</v>
      </c>
      <c r="X2103" t="s">
        <v>64</v>
      </c>
      <c r="Y2103" t="s">
        <v>4029</v>
      </c>
      <c r="Z2103" t="s">
        <v>6039</v>
      </c>
      <c r="AA2103" s="18">
        <v>1.3297672867000001</v>
      </c>
      <c r="AB2103" t="s">
        <v>5549</v>
      </c>
      <c r="AC2103" t="s">
        <v>4106</v>
      </c>
      <c r="AD2103" t="s">
        <v>5550</v>
      </c>
      <c r="AE2103" s="18">
        <v>9.8968179899999995E-2</v>
      </c>
      <c r="AF2103" t="s">
        <v>11236</v>
      </c>
      <c r="AG2103" t="s">
        <v>4106</v>
      </c>
      <c r="AH2103" t="s">
        <v>11237</v>
      </c>
      <c r="AI2103" s="18">
        <v>0</v>
      </c>
      <c r="AJ2103" t="s">
        <v>11238</v>
      </c>
      <c r="AK2103" t="s">
        <v>4106</v>
      </c>
      <c r="AL2103" t="s">
        <v>11239</v>
      </c>
      <c r="AM2103" t="s">
        <v>11238</v>
      </c>
      <c r="AN2103" t="s">
        <v>4106</v>
      </c>
      <c r="AO2103" t="s">
        <v>11239</v>
      </c>
      <c r="AP2103" s="18">
        <v>0</v>
      </c>
      <c r="AQ2103" t="s">
        <v>123</v>
      </c>
      <c r="AR2103" t="b">
        <f>ISNUMBER(SEARCH('Consulta Por Puntos Baloto'!$E$5,B2103,1))</f>
        <v>0</v>
      </c>
      <c r="AS2103">
        <f t="shared" si="64"/>
        <v>35</v>
      </c>
      <c r="AT2103" t="str">
        <f t="shared" si="65"/>
        <v>Punto red</v>
      </c>
    </row>
    <row r="2104" spans="1:46">
      <c r="A2104" t="s">
        <v>11240</v>
      </c>
      <c r="B2104" t="s">
        <v>11241</v>
      </c>
      <c r="C2104" s="18">
        <v>1.5847121063</v>
      </c>
      <c r="D2104" t="s">
        <v>5001</v>
      </c>
      <c r="E2104" t="s">
        <v>220</v>
      </c>
      <c r="F2104" t="s">
        <v>5002</v>
      </c>
      <c r="G2104" s="18">
        <v>0.89722043529999995</v>
      </c>
      <c r="H2104" t="s">
        <v>11242</v>
      </c>
      <c r="I2104" t="s">
        <v>223</v>
      </c>
      <c r="J2104" t="s">
        <v>11243</v>
      </c>
      <c r="K2104" s="18">
        <v>0.98615312690000001</v>
      </c>
      <c r="L2104" t="s">
        <v>64</v>
      </c>
      <c r="M2104" t="s">
        <v>223</v>
      </c>
      <c r="N2104" t="s">
        <v>9384</v>
      </c>
      <c r="O2104" s="18">
        <v>1.3284214422</v>
      </c>
      <c r="P2104" t="s">
        <v>225</v>
      </c>
      <c r="Q2104" t="s">
        <v>220</v>
      </c>
      <c r="R2104" t="s">
        <v>226</v>
      </c>
      <c r="S2104" s="18">
        <v>5.5500570248000001</v>
      </c>
      <c r="T2104" t="s">
        <v>227</v>
      </c>
      <c r="U2104" t="s">
        <v>228</v>
      </c>
      <c r="V2104" t="s">
        <v>229</v>
      </c>
      <c r="W2104" s="18">
        <v>1.821341817</v>
      </c>
      <c r="X2104" t="s">
        <v>222</v>
      </c>
      <c r="Y2104" t="s">
        <v>223</v>
      </c>
      <c r="Z2104" t="s">
        <v>224</v>
      </c>
      <c r="AA2104" s="18">
        <v>0.79637327209999997</v>
      </c>
      <c r="AB2104" t="s">
        <v>6401</v>
      </c>
      <c r="AC2104" t="s">
        <v>220</v>
      </c>
      <c r="AD2104" t="s">
        <v>6402</v>
      </c>
      <c r="AE2104" s="18">
        <v>0.20105452200000001</v>
      </c>
      <c r="AF2104" t="s">
        <v>11244</v>
      </c>
      <c r="AG2104" t="s">
        <v>220</v>
      </c>
      <c r="AH2104" t="s">
        <v>11245</v>
      </c>
      <c r="AI2104" s="18">
        <v>0.64836873510000004</v>
      </c>
      <c r="AJ2104" t="s">
        <v>11246</v>
      </c>
      <c r="AK2104" t="s">
        <v>220</v>
      </c>
      <c r="AL2104" t="s">
        <v>11247</v>
      </c>
      <c r="AM2104" t="s">
        <v>11244</v>
      </c>
      <c r="AN2104" t="s">
        <v>220</v>
      </c>
      <c r="AO2104" t="s">
        <v>11245</v>
      </c>
      <c r="AP2104" s="18">
        <v>0.20105452200000001</v>
      </c>
      <c r="AQ2104" t="s">
        <v>123</v>
      </c>
      <c r="AR2104" t="b">
        <f>ISNUMBER(SEARCH('Consulta Por Puntos Baloto'!$E$5,B2104,1))</f>
        <v>0</v>
      </c>
      <c r="AS2104">
        <f t="shared" si="64"/>
        <v>31</v>
      </c>
      <c r="AT2104" t="str">
        <f t="shared" si="65"/>
        <v>Punto pago</v>
      </c>
    </row>
    <row r="2105" spans="1:46">
      <c r="A2105" t="s">
        <v>11248</v>
      </c>
      <c r="B2105" t="s">
        <v>11249</v>
      </c>
      <c r="C2105" s="18">
        <v>1.5847121063</v>
      </c>
      <c r="D2105" t="s">
        <v>5001</v>
      </c>
      <c r="E2105" t="s">
        <v>220</v>
      </c>
      <c r="F2105" t="s">
        <v>5002</v>
      </c>
      <c r="G2105" s="18">
        <v>0.89722043529999995</v>
      </c>
      <c r="H2105" t="s">
        <v>11242</v>
      </c>
      <c r="I2105" t="s">
        <v>223</v>
      </c>
      <c r="J2105" t="s">
        <v>11243</v>
      </c>
      <c r="K2105" s="18">
        <v>0.98615312690000001</v>
      </c>
      <c r="L2105" t="s">
        <v>64</v>
      </c>
      <c r="M2105" t="s">
        <v>223</v>
      </c>
      <c r="N2105" t="s">
        <v>9384</v>
      </c>
      <c r="O2105" s="18">
        <v>1.3284214422</v>
      </c>
      <c r="P2105" t="s">
        <v>225</v>
      </c>
      <c r="Q2105" t="s">
        <v>220</v>
      </c>
      <c r="R2105" t="s">
        <v>226</v>
      </c>
      <c r="S2105" s="18">
        <v>5.5500570248000001</v>
      </c>
      <c r="T2105" t="s">
        <v>227</v>
      </c>
      <c r="U2105" t="s">
        <v>228</v>
      </c>
      <c r="V2105" t="s">
        <v>229</v>
      </c>
      <c r="W2105" s="18">
        <v>1.821341817</v>
      </c>
      <c r="X2105" t="s">
        <v>222</v>
      </c>
      <c r="Y2105" t="s">
        <v>223</v>
      </c>
      <c r="Z2105" t="s">
        <v>224</v>
      </c>
      <c r="AA2105" s="18">
        <v>0.79637327209999997</v>
      </c>
      <c r="AB2105" t="s">
        <v>6401</v>
      </c>
      <c r="AC2105" t="s">
        <v>220</v>
      </c>
      <c r="AD2105" t="s">
        <v>6402</v>
      </c>
      <c r="AE2105" s="18">
        <v>0.20105452200000001</v>
      </c>
      <c r="AF2105" t="s">
        <v>11244</v>
      </c>
      <c r="AG2105" t="s">
        <v>220</v>
      </c>
      <c r="AH2105" t="s">
        <v>11245</v>
      </c>
      <c r="AI2105" s="18">
        <v>0.64836873510000004</v>
      </c>
      <c r="AJ2105" t="s">
        <v>11246</v>
      </c>
      <c r="AK2105" t="s">
        <v>220</v>
      </c>
      <c r="AL2105" t="s">
        <v>11247</v>
      </c>
      <c r="AM2105" t="s">
        <v>11244</v>
      </c>
      <c r="AN2105" t="s">
        <v>220</v>
      </c>
      <c r="AO2105" t="s">
        <v>11245</v>
      </c>
      <c r="AP2105" s="18">
        <v>0.20105452200000001</v>
      </c>
      <c r="AQ2105" t="s">
        <v>123</v>
      </c>
      <c r="AR2105" t="b">
        <f>ISNUMBER(SEARCH('Consulta Por Puntos Baloto'!$E$5,B2105,1))</f>
        <v>0</v>
      </c>
      <c r="AS2105">
        <f t="shared" si="64"/>
        <v>31</v>
      </c>
      <c r="AT2105" t="str">
        <f t="shared" si="65"/>
        <v>Punto pago</v>
      </c>
    </row>
    <row r="2106" spans="1:46">
      <c r="A2106" t="s">
        <v>11250</v>
      </c>
      <c r="B2106" t="s">
        <v>11251</v>
      </c>
      <c r="C2106" s="18">
        <v>4.8393352462000001</v>
      </c>
      <c r="D2106" t="s">
        <v>4401</v>
      </c>
      <c r="E2106" t="s">
        <v>62</v>
      </c>
      <c r="F2106" t="s">
        <v>4402</v>
      </c>
      <c r="G2106" s="18">
        <v>4.2661848950000003</v>
      </c>
      <c r="H2106" t="s">
        <v>64</v>
      </c>
      <c r="I2106" t="s">
        <v>65</v>
      </c>
      <c r="J2106" t="s">
        <v>4212</v>
      </c>
      <c r="K2106" s="18">
        <v>4.2553795335000002</v>
      </c>
      <c r="L2106" t="s">
        <v>64</v>
      </c>
      <c r="M2106" t="s">
        <v>65</v>
      </c>
      <c r="N2106" t="s">
        <v>4212</v>
      </c>
      <c r="O2106" s="18">
        <v>4.5234048571000001</v>
      </c>
      <c r="P2106" t="s">
        <v>67</v>
      </c>
      <c r="Q2106" t="s">
        <v>62</v>
      </c>
      <c r="R2106" t="s">
        <v>68</v>
      </c>
      <c r="S2106" s="18">
        <v>4.3151573256000004</v>
      </c>
      <c r="T2106" t="s">
        <v>69</v>
      </c>
      <c r="U2106" t="s">
        <v>65</v>
      </c>
      <c r="V2106" t="s">
        <v>70</v>
      </c>
      <c r="W2106" s="18">
        <v>4.5258509359000003</v>
      </c>
      <c r="X2106" t="s">
        <v>276</v>
      </c>
      <c r="Y2106" t="s">
        <v>65</v>
      </c>
      <c r="Z2106" t="s">
        <v>277</v>
      </c>
      <c r="AA2106" s="18">
        <v>4.3126442068999999</v>
      </c>
      <c r="AB2106" t="s">
        <v>4405</v>
      </c>
      <c r="AC2106" t="s">
        <v>62</v>
      </c>
      <c r="AD2106" t="s">
        <v>4406</v>
      </c>
      <c r="AE2106" s="18">
        <v>6.05493675E-2</v>
      </c>
      <c r="AF2106" t="s">
        <v>11252</v>
      </c>
      <c r="AG2106" t="s">
        <v>62</v>
      </c>
      <c r="AH2106" t="s">
        <v>11253</v>
      </c>
      <c r="AI2106" s="18">
        <v>4.5765841699999997E-2</v>
      </c>
      <c r="AJ2106" t="s">
        <v>11254</v>
      </c>
      <c r="AK2106" t="s">
        <v>62</v>
      </c>
      <c r="AL2106" t="s">
        <v>11255</v>
      </c>
      <c r="AM2106" t="s">
        <v>11254</v>
      </c>
      <c r="AN2106" t="s">
        <v>62</v>
      </c>
      <c r="AO2106" t="s">
        <v>11255</v>
      </c>
      <c r="AP2106" s="18">
        <v>4.5765841699999997E-2</v>
      </c>
      <c r="AQ2106" t="s">
        <v>123</v>
      </c>
      <c r="AR2106" t="b">
        <f>ISNUMBER(SEARCH('Consulta Por Puntos Baloto'!$E$5,B2106,1))</f>
        <v>0</v>
      </c>
      <c r="AS2106">
        <f t="shared" si="64"/>
        <v>35</v>
      </c>
      <c r="AT2106" t="str">
        <f t="shared" si="65"/>
        <v>Punto red</v>
      </c>
    </row>
    <row r="2107" spans="1:46">
      <c r="A2107" t="s">
        <v>11256</v>
      </c>
      <c r="B2107" t="s">
        <v>11257</v>
      </c>
      <c r="C2107" s="18">
        <v>0.43839375069999997</v>
      </c>
      <c r="D2107" t="s">
        <v>4329</v>
      </c>
      <c r="E2107" t="s">
        <v>3972</v>
      </c>
      <c r="F2107" t="s">
        <v>4330</v>
      </c>
      <c r="G2107" s="18">
        <v>0.20123129319999999</v>
      </c>
      <c r="H2107" t="s">
        <v>64</v>
      </c>
      <c r="I2107" t="s">
        <v>3974</v>
      </c>
      <c r="J2107" t="s">
        <v>4331</v>
      </c>
      <c r="K2107" s="18">
        <v>0.20123129319999999</v>
      </c>
      <c r="L2107" t="s">
        <v>64</v>
      </c>
      <c r="M2107" t="s">
        <v>3974</v>
      </c>
      <c r="N2107" t="s">
        <v>4331</v>
      </c>
      <c r="O2107" s="18">
        <v>0.66709396590000003</v>
      </c>
      <c r="P2107" t="s">
        <v>4332</v>
      </c>
      <c r="Q2107" t="s">
        <v>3972</v>
      </c>
      <c r="R2107" t="s">
        <v>4333</v>
      </c>
      <c r="S2107" s="18">
        <v>467.34629516080003</v>
      </c>
      <c r="T2107" t="s">
        <v>85</v>
      </c>
      <c r="U2107" t="s">
        <v>86</v>
      </c>
      <c r="V2107" t="s">
        <v>87</v>
      </c>
      <c r="W2107" s="18">
        <v>1.0492294647</v>
      </c>
      <c r="X2107" t="s">
        <v>3979</v>
      </c>
      <c r="Y2107" t="s">
        <v>3974</v>
      </c>
      <c r="Z2107" t="s">
        <v>3980</v>
      </c>
      <c r="AA2107" s="18">
        <v>0.71272041959999999</v>
      </c>
      <c r="AB2107" t="s">
        <v>4334</v>
      </c>
      <c r="AC2107" t="s">
        <v>3972</v>
      </c>
      <c r="AD2107" t="s">
        <v>4335</v>
      </c>
      <c r="AE2107" s="18">
        <v>0.35271059370000002</v>
      </c>
      <c r="AF2107" t="s">
        <v>11258</v>
      </c>
      <c r="AG2107" t="s">
        <v>3972</v>
      </c>
      <c r="AH2107" t="s">
        <v>11259</v>
      </c>
      <c r="AI2107" s="18">
        <v>0.55385595990000003</v>
      </c>
      <c r="AJ2107" t="s">
        <v>6247</v>
      </c>
      <c r="AK2107" t="s">
        <v>3972</v>
      </c>
      <c r="AL2107" t="s">
        <v>6248</v>
      </c>
      <c r="AM2107" t="s">
        <v>64</v>
      </c>
      <c r="AN2107" t="s">
        <v>3974</v>
      </c>
      <c r="AO2107" t="s">
        <v>4331</v>
      </c>
      <c r="AP2107" s="18">
        <v>0.20123129319999999</v>
      </c>
      <c r="AQ2107" t="e">
        <v>#N/A</v>
      </c>
      <c r="AR2107" t="b">
        <f>ISNUMBER(SEARCH('Consulta Por Puntos Baloto'!$E$5,B2107,1))</f>
        <v>0</v>
      </c>
      <c r="AS2107">
        <f t="shared" si="64"/>
        <v>7</v>
      </c>
      <c r="AT2107" t="str">
        <f t="shared" si="65"/>
        <v>Cajero automático</v>
      </c>
    </row>
    <row r="2108" spans="1:46">
      <c r="A2108" t="s">
        <v>11260</v>
      </c>
      <c r="B2108" t="s">
        <v>11261</v>
      </c>
      <c r="C2108" s="18">
        <v>2.3769156377999998</v>
      </c>
      <c r="D2108" t="s">
        <v>4210</v>
      </c>
      <c r="E2108" t="s">
        <v>62</v>
      </c>
      <c r="F2108" t="s">
        <v>4211</v>
      </c>
      <c r="G2108" s="18">
        <v>1.6684958419</v>
      </c>
      <c r="H2108" t="s">
        <v>64</v>
      </c>
      <c r="I2108" t="s">
        <v>65</v>
      </c>
      <c r="J2108" t="s">
        <v>4212</v>
      </c>
      <c r="K2108" s="18">
        <v>1.6602509839999999</v>
      </c>
      <c r="L2108" t="s">
        <v>64</v>
      </c>
      <c r="M2108" t="s">
        <v>65</v>
      </c>
      <c r="N2108" t="s">
        <v>4212</v>
      </c>
      <c r="O2108" s="18">
        <v>1.6961010250999999</v>
      </c>
      <c r="P2108" t="s">
        <v>67</v>
      </c>
      <c r="Q2108" t="s">
        <v>62</v>
      </c>
      <c r="R2108" t="s">
        <v>68</v>
      </c>
      <c r="S2108" s="18">
        <v>2.3832394144000002</v>
      </c>
      <c r="T2108" t="s">
        <v>253</v>
      </c>
      <c r="U2108" t="s">
        <v>65</v>
      </c>
      <c r="V2108" t="s">
        <v>254</v>
      </c>
      <c r="W2108" s="18">
        <v>1.7031616829</v>
      </c>
      <c r="X2108" t="s">
        <v>276</v>
      </c>
      <c r="Y2108" t="s">
        <v>65</v>
      </c>
      <c r="Z2108" t="s">
        <v>277</v>
      </c>
      <c r="AA2108" s="18">
        <v>1.7166973012</v>
      </c>
      <c r="AB2108" t="s">
        <v>5203</v>
      </c>
      <c r="AC2108" t="s">
        <v>62</v>
      </c>
      <c r="AD2108" t="s">
        <v>5204</v>
      </c>
      <c r="AE2108" s="18">
        <v>0.34573071779999998</v>
      </c>
      <c r="AF2108" t="s">
        <v>11262</v>
      </c>
      <c r="AG2108" t="s">
        <v>62</v>
      </c>
      <c r="AH2108" t="s">
        <v>11263</v>
      </c>
      <c r="AI2108" s="18">
        <v>0.36140471800000001</v>
      </c>
      <c r="AJ2108" t="s">
        <v>11264</v>
      </c>
      <c r="AK2108" t="s">
        <v>62</v>
      </c>
      <c r="AL2108" t="s">
        <v>11265</v>
      </c>
      <c r="AM2108" t="s">
        <v>11262</v>
      </c>
      <c r="AN2108" t="s">
        <v>62</v>
      </c>
      <c r="AO2108" t="s">
        <v>11263</v>
      </c>
      <c r="AP2108" s="18">
        <v>0.34573071779999998</v>
      </c>
      <c r="AQ2108" t="s">
        <v>123</v>
      </c>
      <c r="AR2108" t="b">
        <f>ISNUMBER(SEARCH('Consulta Por Puntos Baloto'!$E$5,B2108,1))</f>
        <v>0</v>
      </c>
      <c r="AS2108">
        <f t="shared" si="64"/>
        <v>31</v>
      </c>
      <c r="AT2108" t="str">
        <f t="shared" si="65"/>
        <v>Punto pago</v>
      </c>
    </row>
    <row r="2109" spans="1:46">
      <c r="A2109" t="s">
        <v>11266</v>
      </c>
      <c r="B2109" t="s">
        <v>11267</v>
      </c>
      <c r="C2109" s="18">
        <v>8.9867336000000006E-2</v>
      </c>
      <c r="D2109" t="s">
        <v>5599</v>
      </c>
      <c r="E2109" t="s">
        <v>5600</v>
      </c>
      <c r="F2109" t="s">
        <v>5601</v>
      </c>
      <c r="G2109" s="18">
        <v>0.81972120240000002</v>
      </c>
      <c r="H2109" t="s">
        <v>227</v>
      </c>
      <c r="I2109" t="s">
        <v>228</v>
      </c>
      <c r="J2109" t="s">
        <v>229</v>
      </c>
      <c r="K2109" s="18">
        <v>2.1177716687000001</v>
      </c>
      <c r="L2109" t="s">
        <v>64</v>
      </c>
      <c r="M2109" t="s">
        <v>223</v>
      </c>
      <c r="N2109" t="s">
        <v>6225</v>
      </c>
      <c r="O2109" s="18">
        <v>2.6236869162000001</v>
      </c>
      <c r="P2109" t="s">
        <v>4100</v>
      </c>
      <c r="Q2109" t="s">
        <v>4101</v>
      </c>
      <c r="R2109" t="s">
        <v>4102</v>
      </c>
      <c r="S2109" s="18">
        <v>0.82897287590000002</v>
      </c>
      <c r="T2109" t="s">
        <v>227</v>
      </c>
      <c r="U2109" t="s">
        <v>228</v>
      </c>
      <c r="V2109" t="s">
        <v>229</v>
      </c>
      <c r="W2109" s="18">
        <v>1.6826351849000001</v>
      </c>
      <c r="X2109" t="s">
        <v>64</v>
      </c>
      <c r="Y2109" t="s">
        <v>228</v>
      </c>
      <c r="Z2109" t="s">
        <v>4012</v>
      </c>
      <c r="AA2109" s="18">
        <v>0.82076864189999998</v>
      </c>
      <c r="AB2109" t="s">
        <v>227</v>
      </c>
      <c r="AC2109" t="s">
        <v>5600</v>
      </c>
      <c r="AD2109" t="s">
        <v>5605</v>
      </c>
      <c r="AE2109" s="18">
        <v>0.13424921719999999</v>
      </c>
      <c r="AF2109" t="s">
        <v>11268</v>
      </c>
      <c r="AG2109" t="s">
        <v>5600</v>
      </c>
      <c r="AH2109" t="s">
        <v>11269</v>
      </c>
      <c r="AI2109" s="18">
        <v>0.17293277730000001</v>
      </c>
      <c r="AJ2109" t="s">
        <v>349</v>
      </c>
      <c r="AK2109" t="s">
        <v>5600</v>
      </c>
      <c r="AL2109" t="s">
        <v>9375</v>
      </c>
      <c r="AM2109" t="s">
        <v>5599</v>
      </c>
      <c r="AN2109" t="s">
        <v>5600</v>
      </c>
      <c r="AO2109" t="s">
        <v>5601</v>
      </c>
      <c r="AP2109" s="18">
        <v>8.9867336000000006E-2</v>
      </c>
      <c r="AQ2109" t="s">
        <v>123</v>
      </c>
      <c r="AR2109" t="b">
        <f>ISNUMBER(SEARCH('Consulta Por Puntos Baloto'!$E$5,B2109,1))</f>
        <v>0</v>
      </c>
      <c r="AS2109">
        <f t="shared" si="64"/>
        <v>3</v>
      </c>
      <c r="AT2109" t="str">
        <f t="shared" si="65"/>
        <v>Punto 472</v>
      </c>
    </row>
    <row r="2110" spans="1:46">
      <c r="A2110" t="s">
        <v>11270</v>
      </c>
      <c r="B2110" t="s">
        <v>11271</v>
      </c>
      <c r="C2110" s="18">
        <v>53.512752126400002</v>
      </c>
      <c r="D2110" t="s">
        <v>291</v>
      </c>
      <c r="E2110" t="s">
        <v>292</v>
      </c>
      <c r="F2110" t="s">
        <v>293</v>
      </c>
      <c r="G2110" s="18">
        <v>65.522554949300002</v>
      </c>
      <c r="H2110" t="s">
        <v>64</v>
      </c>
      <c r="I2110" t="s">
        <v>294</v>
      </c>
      <c r="J2110" t="s">
        <v>295</v>
      </c>
      <c r="K2110" s="18">
        <v>65.534630873099999</v>
      </c>
      <c r="L2110" t="s">
        <v>64</v>
      </c>
      <c r="M2110" t="s">
        <v>294</v>
      </c>
      <c r="N2110" t="s">
        <v>295</v>
      </c>
      <c r="O2110" s="18">
        <v>71.749707921799995</v>
      </c>
      <c r="P2110" t="s">
        <v>296</v>
      </c>
      <c r="Q2110" t="s">
        <v>297</v>
      </c>
      <c r="R2110" t="s">
        <v>298</v>
      </c>
      <c r="S2110" s="18">
        <v>130.65677249250001</v>
      </c>
      <c r="T2110" t="s">
        <v>85</v>
      </c>
      <c r="U2110" t="s">
        <v>86</v>
      </c>
      <c r="V2110" t="s">
        <v>87</v>
      </c>
      <c r="W2110" s="18">
        <v>128.68816490629999</v>
      </c>
      <c r="X2110" t="s">
        <v>64</v>
      </c>
      <c r="Y2110" t="s">
        <v>86</v>
      </c>
      <c r="Z2110" t="s">
        <v>299</v>
      </c>
      <c r="AA2110" s="18">
        <v>66.227455411899996</v>
      </c>
      <c r="AB2110" t="s">
        <v>300</v>
      </c>
      <c r="AC2110" t="s">
        <v>301</v>
      </c>
      <c r="AD2110" t="s">
        <v>302</v>
      </c>
      <c r="AE2110" s="18">
        <v>16.631210404299999</v>
      </c>
      <c r="AF2110" t="s">
        <v>11272</v>
      </c>
      <c r="AG2110" t="s">
        <v>10334</v>
      </c>
      <c r="AH2110" t="s">
        <v>11273</v>
      </c>
      <c r="AI2110" s="18">
        <v>6.5596170591999998</v>
      </c>
      <c r="AJ2110" t="s">
        <v>6448</v>
      </c>
      <c r="AK2110" t="s">
        <v>6449</v>
      </c>
      <c r="AL2110" t="s">
        <v>6450</v>
      </c>
      <c r="AM2110" t="s">
        <v>6448</v>
      </c>
      <c r="AN2110" t="s">
        <v>6449</v>
      </c>
      <c r="AO2110" t="s">
        <v>6450</v>
      </c>
      <c r="AP2110" s="18">
        <v>6.5596170591999998</v>
      </c>
      <c r="AQ2110" t="s">
        <v>123</v>
      </c>
      <c r="AR2110" t="b">
        <f>ISNUMBER(SEARCH('Consulta Por Puntos Baloto'!$E$5,B2110,1))</f>
        <v>0</v>
      </c>
      <c r="AS2110">
        <f t="shared" si="64"/>
        <v>35</v>
      </c>
      <c r="AT2110" t="str">
        <f t="shared" si="65"/>
        <v>Punto red</v>
      </c>
    </row>
    <row r="2111" spans="1:46">
      <c r="A2111" t="s">
        <v>11274</v>
      </c>
      <c r="B2111" t="s">
        <v>11275</v>
      </c>
      <c r="C2111" s="18">
        <v>1.5263397164000001</v>
      </c>
      <c r="D2111" t="s">
        <v>6065</v>
      </c>
      <c r="E2111" t="s">
        <v>5832</v>
      </c>
      <c r="F2111" t="s">
        <v>6066</v>
      </c>
      <c r="G2111" s="18">
        <v>1.1963277667000001</v>
      </c>
      <c r="H2111" t="s">
        <v>64</v>
      </c>
      <c r="I2111" t="s">
        <v>3998</v>
      </c>
      <c r="J2111" t="s">
        <v>7063</v>
      </c>
      <c r="K2111" s="18">
        <v>69.601415164399995</v>
      </c>
      <c r="L2111" t="s">
        <v>64</v>
      </c>
      <c r="M2111" t="s">
        <v>3974</v>
      </c>
      <c r="N2111" t="s">
        <v>4304</v>
      </c>
      <c r="O2111" s="18">
        <v>1.2452203352</v>
      </c>
      <c r="P2111" t="s">
        <v>5835</v>
      </c>
      <c r="Q2111" t="s">
        <v>5832</v>
      </c>
      <c r="R2111" t="s">
        <v>5836</v>
      </c>
      <c r="S2111" s="18">
        <v>468.17340829680001</v>
      </c>
      <c r="T2111" t="s">
        <v>85</v>
      </c>
      <c r="U2111" t="s">
        <v>86</v>
      </c>
      <c r="V2111" t="s">
        <v>87</v>
      </c>
      <c r="W2111" s="18">
        <v>1.3171574365000001</v>
      </c>
      <c r="X2111" t="s">
        <v>64</v>
      </c>
      <c r="Y2111" t="s">
        <v>3998</v>
      </c>
      <c r="Z2111" t="s">
        <v>3999</v>
      </c>
      <c r="AA2111" s="18">
        <v>3.0071085463</v>
      </c>
      <c r="AB2111" s="19" t="s">
        <v>5837</v>
      </c>
      <c r="AC2111" t="s">
        <v>5832</v>
      </c>
      <c r="AD2111" t="s">
        <v>5838</v>
      </c>
      <c r="AE2111" s="18">
        <v>0.2257770288</v>
      </c>
      <c r="AF2111" t="s">
        <v>11276</v>
      </c>
      <c r="AG2111" t="s">
        <v>5832</v>
      </c>
      <c r="AH2111" t="s">
        <v>11277</v>
      </c>
      <c r="AI2111" s="18">
        <v>0.62855412980000003</v>
      </c>
      <c r="AJ2111" t="s">
        <v>11278</v>
      </c>
      <c r="AK2111" t="s">
        <v>5832</v>
      </c>
      <c r="AL2111" t="s">
        <v>11279</v>
      </c>
      <c r="AM2111" t="s">
        <v>11276</v>
      </c>
      <c r="AN2111" t="s">
        <v>5832</v>
      </c>
      <c r="AO2111" t="s">
        <v>11277</v>
      </c>
      <c r="AP2111" s="18">
        <v>0.2257770288</v>
      </c>
      <c r="AQ2111" t="s">
        <v>123</v>
      </c>
      <c r="AR2111" t="b">
        <f>ISNUMBER(SEARCH('Consulta Por Puntos Baloto'!$E$5,B2111,1))</f>
        <v>0</v>
      </c>
      <c r="AS2111">
        <f t="shared" si="64"/>
        <v>31</v>
      </c>
      <c r="AT2111" t="str">
        <f t="shared" si="65"/>
        <v>Punto pago</v>
      </c>
    </row>
    <row r="2112" spans="1:46">
      <c r="A2112" t="s">
        <v>11280</v>
      </c>
      <c r="B2112" t="s">
        <v>11281</v>
      </c>
      <c r="C2112" s="18">
        <v>1.5263397164000001</v>
      </c>
      <c r="D2112" t="s">
        <v>6065</v>
      </c>
      <c r="E2112" t="s">
        <v>5832</v>
      </c>
      <c r="F2112" t="s">
        <v>6066</v>
      </c>
      <c r="G2112" s="18">
        <v>1.1963277667000001</v>
      </c>
      <c r="H2112" t="s">
        <v>64</v>
      </c>
      <c r="I2112" t="s">
        <v>3998</v>
      </c>
      <c r="J2112" t="s">
        <v>7063</v>
      </c>
      <c r="K2112" s="18">
        <v>69.601415164399995</v>
      </c>
      <c r="L2112" t="s">
        <v>64</v>
      </c>
      <c r="M2112" t="s">
        <v>3974</v>
      </c>
      <c r="N2112" t="s">
        <v>4304</v>
      </c>
      <c r="O2112" s="18">
        <v>1.2452203352</v>
      </c>
      <c r="P2112" t="s">
        <v>5835</v>
      </c>
      <c r="Q2112" t="s">
        <v>5832</v>
      </c>
      <c r="R2112" t="s">
        <v>5836</v>
      </c>
      <c r="S2112" s="18">
        <v>468.17340829680001</v>
      </c>
      <c r="T2112" t="s">
        <v>85</v>
      </c>
      <c r="U2112" t="s">
        <v>86</v>
      </c>
      <c r="V2112" t="s">
        <v>87</v>
      </c>
      <c r="W2112" s="18">
        <v>1.3171574365000001</v>
      </c>
      <c r="X2112" t="s">
        <v>64</v>
      </c>
      <c r="Y2112" t="s">
        <v>3998</v>
      </c>
      <c r="Z2112" t="s">
        <v>3999</v>
      </c>
      <c r="AA2112" s="18">
        <v>3.0071085463</v>
      </c>
      <c r="AB2112" s="19" t="s">
        <v>5837</v>
      </c>
      <c r="AC2112" t="s">
        <v>5832</v>
      </c>
      <c r="AD2112" t="s">
        <v>5838</v>
      </c>
      <c r="AE2112" s="18">
        <v>0.2257770288</v>
      </c>
      <c r="AF2112" t="s">
        <v>11276</v>
      </c>
      <c r="AG2112" t="s">
        <v>5832</v>
      </c>
      <c r="AH2112" t="s">
        <v>11277</v>
      </c>
      <c r="AI2112" s="18">
        <v>0.62855412980000003</v>
      </c>
      <c r="AJ2112" t="s">
        <v>11278</v>
      </c>
      <c r="AK2112" t="s">
        <v>5832</v>
      </c>
      <c r="AL2112" t="s">
        <v>11279</v>
      </c>
      <c r="AM2112" t="s">
        <v>11276</v>
      </c>
      <c r="AN2112" t="s">
        <v>5832</v>
      </c>
      <c r="AO2112" t="s">
        <v>11277</v>
      </c>
      <c r="AP2112" s="18">
        <v>0.2257770288</v>
      </c>
      <c r="AQ2112" t="s">
        <v>123</v>
      </c>
      <c r="AR2112" t="b">
        <f>ISNUMBER(SEARCH('Consulta Por Puntos Baloto'!$E$5,B2112,1))</f>
        <v>0</v>
      </c>
      <c r="AS2112">
        <f t="shared" si="64"/>
        <v>31</v>
      </c>
      <c r="AT2112" t="str">
        <f t="shared" si="65"/>
        <v>Punto pago</v>
      </c>
    </row>
    <row r="2113" spans="1:46">
      <c r="A2113" t="s">
        <v>11282</v>
      </c>
      <c r="B2113" t="s">
        <v>11283</v>
      </c>
      <c r="C2113" s="18">
        <v>22.584226245499998</v>
      </c>
      <c r="D2113" t="s">
        <v>5132</v>
      </c>
      <c r="E2113" t="s">
        <v>5133</v>
      </c>
      <c r="F2113" t="s">
        <v>5134</v>
      </c>
      <c r="G2113" s="18">
        <v>43.954110747000001</v>
      </c>
      <c r="H2113" t="s">
        <v>64</v>
      </c>
      <c r="I2113" t="s">
        <v>4027</v>
      </c>
      <c r="J2113" t="s">
        <v>5135</v>
      </c>
      <c r="K2113" s="18">
        <v>101.6764004811</v>
      </c>
      <c r="L2113" t="s">
        <v>64</v>
      </c>
      <c r="M2113" t="s">
        <v>4029</v>
      </c>
      <c r="N2113" t="s">
        <v>4030</v>
      </c>
      <c r="O2113" s="18">
        <v>44.509980216099997</v>
      </c>
      <c r="P2113" t="s">
        <v>4031</v>
      </c>
      <c r="Q2113" t="s">
        <v>4025</v>
      </c>
      <c r="R2113" t="s">
        <v>4032</v>
      </c>
      <c r="S2113" s="18">
        <v>125.8571227706</v>
      </c>
      <c r="T2113" t="s">
        <v>69</v>
      </c>
      <c r="U2113" t="s">
        <v>65</v>
      </c>
      <c r="V2113" t="s">
        <v>70</v>
      </c>
      <c r="W2113" s="18">
        <v>43.9853700862</v>
      </c>
      <c r="X2113" t="s">
        <v>64</v>
      </c>
      <c r="Y2113" t="s">
        <v>4027</v>
      </c>
      <c r="Z2113" t="s">
        <v>4033</v>
      </c>
      <c r="AA2113" s="18">
        <v>62.644150349</v>
      </c>
      <c r="AB2113" t="s">
        <v>4899</v>
      </c>
      <c r="AC2113" t="s">
        <v>4900</v>
      </c>
      <c r="AD2113" t="s">
        <v>4901</v>
      </c>
      <c r="AE2113" s="18">
        <v>4.2940706600000003E-2</v>
      </c>
      <c r="AF2113" t="s">
        <v>11284</v>
      </c>
      <c r="AG2113" t="s">
        <v>11285</v>
      </c>
      <c r="AH2113" t="s">
        <v>11286</v>
      </c>
      <c r="AI2113" s="18">
        <v>0.13228939940000001</v>
      </c>
      <c r="AJ2113" t="s">
        <v>11287</v>
      </c>
      <c r="AK2113" t="s">
        <v>11285</v>
      </c>
      <c r="AL2113" t="s">
        <v>11288</v>
      </c>
      <c r="AM2113" t="s">
        <v>11284</v>
      </c>
      <c r="AN2113" t="s">
        <v>11285</v>
      </c>
      <c r="AO2113" t="s">
        <v>11286</v>
      </c>
      <c r="AP2113" s="18">
        <v>4.2940706600000003E-2</v>
      </c>
      <c r="AQ2113" t="s">
        <v>123</v>
      </c>
      <c r="AR2113" t="b">
        <f>ISNUMBER(SEARCH('Consulta Por Puntos Baloto'!$E$5,B2113,1))</f>
        <v>0</v>
      </c>
      <c r="AS2113">
        <f t="shared" si="64"/>
        <v>31</v>
      </c>
      <c r="AT2113" t="str">
        <f t="shared" si="65"/>
        <v>Punto pago</v>
      </c>
    </row>
    <row r="2114" spans="1:46">
      <c r="A2114" t="s">
        <v>11289</v>
      </c>
      <c r="B2114" t="s">
        <v>11290</v>
      </c>
      <c r="C2114" s="18">
        <v>66.886764782</v>
      </c>
      <c r="D2114" t="s">
        <v>5692</v>
      </c>
      <c r="E2114" t="s">
        <v>5692</v>
      </c>
      <c r="F2114" t="s">
        <v>5693</v>
      </c>
      <c r="G2114" s="18">
        <v>72.903003462499996</v>
      </c>
      <c r="H2114" t="s">
        <v>64</v>
      </c>
      <c r="I2114" t="s">
        <v>3993</v>
      </c>
      <c r="J2114" t="s">
        <v>3995</v>
      </c>
      <c r="K2114" s="18">
        <v>72.903003462499996</v>
      </c>
      <c r="L2114" t="s">
        <v>64</v>
      </c>
      <c r="M2114" t="s">
        <v>3993</v>
      </c>
      <c r="N2114" t="s">
        <v>3995</v>
      </c>
      <c r="O2114" s="18">
        <v>65.8948169855</v>
      </c>
      <c r="P2114" t="s">
        <v>5694</v>
      </c>
      <c r="Q2114" t="s">
        <v>5695</v>
      </c>
      <c r="R2114" t="s">
        <v>5696</v>
      </c>
      <c r="S2114" s="18">
        <v>425.4046503038</v>
      </c>
      <c r="T2114" t="s">
        <v>85</v>
      </c>
      <c r="U2114" t="s">
        <v>86</v>
      </c>
      <c r="V2114" t="s">
        <v>87</v>
      </c>
      <c r="W2114" s="18">
        <v>156.69047953309999</v>
      </c>
      <c r="X2114" t="s">
        <v>64</v>
      </c>
      <c r="Y2114" t="s">
        <v>3998</v>
      </c>
      <c r="Z2114" t="s">
        <v>3999</v>
      </c>
      <c r="AA2114" s="18">
        <v>73.219702264299997</v>
      </c>
      <c r="AB2114" t="s">
        <v>4000</v>
      </c>
      <c r="AC2114" t="s">
        <v>3991</v>
      </c>
      <c r="AD2114" t="s">
        <v>4001</v>
      </c>
      <c r="AE2114" s="18">
        <v>2.03101041E-2</v>
      </c>
      <c r="AF2114" t="s">
        <v>11291</v>
      </c>
      <c r="AG2114" t="s">
        <v>11292</v>
      </c>
      <c r="AH2114" t="s">
        <v>11293</v>
      </c>
      <c r="AI2114" s="18">
        <v>9.7038092999999995E-3</v>
      </c>
      <c r="AJ2114" t="s">
        <v>11294</v>
      </c>
      <c r="AK2114" t="s">
        <v>11292</v>
      </c>
      <c r="AL2114" t="s">
        <v>11295</v>
      </c>
      <c r="AM2114" t="s">
        <v>11294</v>
      </c>
      <c r="AN2114" t="s">
        <v>11292</v>
      </c>
      <c r="AO2114" t="s">
        <v>11295</v>
      </c>
      <c r="AP2114" s="18">
        <v>9.7038092999999995E-3</v>
      </c>
      <c r="AQ2114" t="s">
        <v>123</v>
      </c>
      <c r="AR2114" t="b">
        <f>ISNUMBER(SEARCH('Consulta Por Puntos Baloto'!$E$5,B2114,1))</f>
        <v>0</v>
      </c>
      <c r="AS2114">
        <f t="shared" si="64"/>
        <v>35</v>
      </c>
      <c r="AT2114" t="str">
        <f t="shared" si="65"/>
        <v>Punto red</v>
      </c>
    </row>
    <row r="2115" spans="1:46">
      <c r="A2115" t="s">
        <v>11296</v>
      </c>
      <c r="B2115" t="s">
        <v>11297</v>
      </c>
      <c r="C2115" s="18">
        <v>59.339951139999997</v>
      </c>
      <c r="D2115" t="s">
        <v>3692</v>
      </c>
      <c r="E2115" t="s">
        <v>3693</v>
      </c>
      <c r="F2115" t="s">
        <v>3694</v>
      </c>
      <c r="G2115" s="18">
        <v>89.178565317700006</v>
      </c>
      <c r="H2115" t="s">
        <v>64</v>
      </c>
      <c r="I2115" t="s">
        <v>4008</v>
      </c>
      <c r="J2115" t="s">
        <v>4009</v>
      </c>
      <c r="K2115" s="18">
        <v>89.398406327800004</v>
      </c>
      <c r="L2115" t="s">
        <v>4010</v>
      </c>
      <c r="M2115" t="s">
        <v>4008</v>
      </c>
      <c r="N2115" t="s">
        <v>4011</v>
      </c>
      <c r="O2115" s="18">
        <v>112.2768609649</v>
      </c>
      <c r="P2115" t="s">
        <v>225</v>
      </c>
      <c r="Q2115" t="s">
        <v>220</v>
      </c>
      <c r="R2115" t="s">
        <v>226</v>
      </c>
      <c r="S2115" s="18">
        <v>113.0393574571</v>
      </c>
      <c r="T2115" t="s">
        <v>227</v>
      </c>
      <c r="U2115" t="s">
        <v>228</v>
      </c>
      <c r="V2115" t="s">
        <v>229</v>
      </c>
      <c r="W2115" s="18">
        <v>110.9423843694</v>
      </c>
      <c r="X2115" t="s">
        <v>64</v>
      </c>
      <c r="Y2115" t="s">
        <v>228</v>
      </c>
      <c r="Z2115" t="s">
        <v>4012</v>
      </c>
      <c r="AA2115" s="18">
        <v>89.169756767899997</v>
      </c>
      <c r="AB2115" s="19" t="s">
        <v>4013</v>
      </c>
      <c r="AC2115" t="s">
        <v>4014</v>
      </c>
      <c r="AD2115" t="s">
        <v>4015</v>
      </c>
      <c r="AE2115" s="18">
        <v>2.0128163399999999E-2</v>
      </c>
      <c r="AF2115" t="s">
        <v>11298</v>
      </c>
      <c r="AG2115" t="s">
        <v>4017</v>
      </c>
      <c r="AH2115" t="s">
        <v>11299</v>
      </c>
      <c r="AI2115" s="18">
        <v>7.4370117000000001E-3</v>
      </c>
      <c r="AJ2115" t="s">
        <v>6258</v>
      </c>
      <c r="AK2115" t="s">
        <v>4020</v>
      </c>
      <c r="AL2115" t="s">
        <v>6259</v>
      </c>
      <c r="AM2115" t="s">
        <v>6258</v>
      </c>
      <c r="AN2115" t="s">
        <v>4020</v>
      </c>
      <c r="AO2115" t="s">
        <v>6259</v>
      </c>
      <c r="AP2115" s="18">
        <v>7.4370117000000001E-3</v>
      </c>
      <c r="AQ2115" t="s">
        <v>123</v>
      </c>
      <c r="AR2115" t="b">
        <f>ISNUMBER(SEARCH('Consulta Por Puntos Baloto'!$E$5,B2115,1))</f>
        <v>0</v>
      </c>
      <c r="AS2115">
        <f t="shared" ref="AS2115:AS2178" si="66">MATCH(AP2115,A2115:AL2115,0)</f>
        <v>35</v>
      </c>
      <c r="AT2115" t="str">
        <f t="shared" ref="AT2115:AT2178" si="67">+VLOOKUP(AS2115,$AW$2:$AX$10,2,0)</f>
        <v>Punto red</v>
      </c>
    </row>
    <row r="2116" spans="1:46">
      <c r="A2116" t="s">
        <v>11300</v>
      </c>
      <c r="B2116" t="s">
        <v>11301</v>
      </c>
      <c r="C2116" s="18">
        <v>38.457046807399998</v>
      </c>
      <c r="D2116" t="s">
        <v>4084</v>
      </c>
      <c r="E2116" t="s">
        <v>4053</v>
      </c>
      <c r="F2116" t="s">
        <v>4085</v>
      </c>
      <c r="G2116" s="18">
        <v>39.423058108600003</v>
      </c>
      <c r="H2116" t="s">
        <v>64</v>
      </c>
      <c r="I2116" t="s">
        <v>223</v>
      </c>
      <c r="J2116" t="s">
        <v>5167</v>
      </c>
      <c r="K2116" s="18">
        <v>42.969388602000002</v>
      </c>
      <c r="L2116" t="s">
        <v>64</v>
      </c>
      <c r="M2116" t="s">
        <v>223</v>
      </c>
      <c r="N2116" t="s">
        <v>4070</v>
      </c>
      <c r="O2116" s="18">
        <v>40.037013420599997</v>
      </c>
      <c r="P2116" t="s">
        <v>4052</v>
      </c>
      <c r="Q2116" t="s">
        <v>4053</v>
      </c>
      <c r="R2116" t="s">
        <v>4054</v>
      </c>
      <c r="S2116" s="18">
        <v>49.5484138363</v>
      </c>
      <c r="T2116" t="s">
        <v>227</v>
      </c>
      <c r="U2116" t="s">
        <v>228</v>
      </c>
      <c r="V2116" t="s">
        <v>229</v>
      </c>
      <c r="W2116" s="18">
        <v>39.6091291356</v>
      </c>
      <c r="X2116" t="s">
        <v>64</v>
      </c>
      <c r="Y2116" t="s">
        <v>4055</v>
      </c>
      <c r="Z2116" t="s">
        <v>4056</v>
      </c>
      <c r="AA2116" s="18">
        <v>42.457580785200001</v>
      </c>
      <c r="AB2116" t="s">
        <v>5188</v>
      </c>
      <c r="AC2116" t="s">
        <v>220</v>
      </c>
      <c r="AD2116" t="s">
        <v>5189</v>
      </c>
      <c r="AE2116" s="18">
        <v>8.2070437999999992E-3</v>
      </c>
      <c r="AF2116" t="s">
        <v>11302</v>
      </c>
      <c r="AG2116" t="s">
        <v>5191</v>
      </c>
      <c r="AH2116" t="s">
        <v>11303</v>
      </c>
      <c r="AI2116" s="18">
        <v>0.1103828565</v>
      </c>
      <c r="AJ2116" t="s">
        <v>5193</v>
      </c>
      <c r="AK2116" t="s">
        <v>5191</v>
      </c>
      <c r="AL2116" t="s">
        <v>5194</v>
      </c>
      <c r="AM2116" t="s">
        <v>11302</v>
      </c>
      <c r="AN2116" t="s">
        <v>5191</v>
      </c>
      <c r="AO2116" t="s">
        <v>11303</v>
      </c>
      <c r="AP2116" s="18">
        <v>8.2070437999999992E-3</v>
      </c>
      <c r="AQ2116" t="e">
        <v>#N/A</v>
      </c>
      <c r="AR2116" t="b">
        <f>ISNUMBER(SEARCH('Consulta Por Puntos Baloto'!$E$5,B2116,1))</f>
        <v>0</v>
      </c>
      <c r="AS2116">
        <f t="shared" si="66"/>
        <v>31</v>
      </c>
      <c r="AT2116" t="str">
        <f t="shared" si="67"/>
        <v>Punto pago</v>
      </c>
    </row>
    <row r="2117" spans="1:46">
      <c r="A2117" t="s">
        <v>11304</v>
      </c>
      <c r="B2117" t="s">
        <v>11305</v>
      </c>
      <c r="C2117" s="18">
        <v>30.8547984183</v>
      </c>
      <c r="D2117" t="s">
        <v>5873</v>
      </c>
      <c r="E2117" t="s">
        <v>5874</v>
      </c>
      <c r="F2117" t="s">
        <v>5875</v>
      </c>
      <c r="G2117" s="18">
        <v>75.973165615400006</v>
      </c>
      <c r="H2117" t="s">
        <v>64</v>
      </c>
      <c r="I2117" t="s">
        <v>4055</v>
      </c>
      <c r="J2117" t="s">
        <v>4086</v>
      </c>
      <c r="K2117" s="18">
        <v>84.3346952558</v>
      </c>
      <c r="L2117" t="s">
        <v>64</v>
      </c>
      <c r="M2117" t="s">
        <v>223</v>
      </c>
      <c r="N2117" t="s">
        <v>4070</v>
      </c>
      <c r="O2117" s="18">
        <v>78.163510021999997</v>
      </c>
      <c r="P2117" t="s">
        <v>4052</v>
      </c>
      <c r="Q2117" t="s">
        <v>4053</v>
      </c>
      <c r="R2117" t="s">
        <v>4054</v>
      </c>
      <c r="S2117" s="18">
        <v>92.812297502099995</v>
      </c>
      <c r="T2117" t="s">
        <v>227</v>
      </c>
      <c r="U2117" t="s">
        <v>228</v>
      </c>
      <c r="V2117" t="s">
        <v>229</v>
      </c>
      <c r="W2117" s="18">
        <v>76.016683920000006</v>
      </c>
      <c r="X2117" t="s">
        <v>64</v>
      </c>
      <c r="Y2117" t="s">
        <v>4055</v>
      </c>
      <c r="Z2117" t="s">
        <v>4056</v>
      </c>
      <c r="AA2117" s="18">
        <v>84.181583887599999</v>
      </c>
      <c r="AB2117" t="s">
        <v>4088</v>
      </c>
      <c r="AC2117" t="s">
        <v>220</v>
      </c>
      <c r="AD2117" t="s">
        <v>4089</v>
      </c>
      <c r="AE2117" s="18">
        <v>4.0028205300000001E-2</v>
      </c>
      <c r="AF2117" t="s">
        <v>11306</v>
      </c>
      <c r="AG2117" t="s">
        <v>11307</v>
      </c>
      <c r="AH2117" t="s">
        <v>11308</v>
      </c>
      <c r="AI2117" s="18">
        <v>6.1921426000000002E-2</v>
      </c>
      <c r="AJ2117" t="s">
        <v>11309</v>
      </c>
      <c r="AK2117" t="s">
        <v>11307</v>
      </c>
      <c r="AL2117" t="s">
        <v>11310</v>
      </c>
      <c r="AM2117" t="s">
        <v>11306</v>
      </c>
      <c r="AN2117" t="s">
        <v>11307</v>
      </c>
      <c r="AO2117" t="s">
        <v>11308</v>
      </c>
      <c r="AP2117" s="18">
        <v>4.0028205300000001E-2</v>
      </c>
      <c r="AQ2117" t="s">
        <v>123</v>
      </c>
      <c r="AR2117" t="b">
        <f>ISNUMBER(SEARCH('Consulta Por Puntos Baloto'!$E$5,B2117,1))</f>
        <v>0</v>
      </c>
      <c r="AS2117">
        <f t="shared" si="66"/>
        <v>31</v>
      </c>
      <c r="AT2117" t="str">
        <f t="shared" si="67"/>
        <v>Punto pago</v>
      </c>
    </row>
    <row r="2118" spans="1:46">
      <c r="A2118" t="s">
        <v>11311</v>
      </c>
      <c r="B2118" t="s">
        <v>11312</v>
      </c>
      <c r="C2118" s="18">
        <v>18.7157041488</v>
      </c>
      <c r="D2118" t="s">
        <v>5116</v>
      </c>
      <c r="E2118" t="s">
        <v>4734</v>
      </c>
      <c r="F2118" t="s">
        <v>5117</v>
      </c>
      <c r="G2118" s="18">
        <v>91.046076503799995</v>
      </c>
      <c r="H2118" t="s">
        <v>64</v>
      </c>
      <c r="I2118" t="s">
        <v>384</v>
      </c>
      <c r="J2118" t="s">
        <v>6030</v>
      </c>
      <c r="K2118" s="18">
        <v>91.103445359700004</v>
      </c>
      <c r="L2118" t="s">
        <v>64</v>
      </c>
      <c r="M2118" t="s">
        <v>384</v>
      </c>
      <c r="N2118" t="s">
        <v>386</v>
      </c>
      <c r="O2118" s="18">
        <v>18.646599648799999</v>
      </c>
      <c r="P2118" t="s">
        <v>4733</v>
      </c>
      <c r="Q2118" t="s">
        <v>4734</v>
      </c>
      <c r="R2118" t="s">
        <v>4735</v>
      </c>
      <c r="S2118" s="18">
        <v>168.8700340641</v>
      </c>
      <c r="T2118" t="s">
        <v>253</v>
      </c>
      <c r="U2118" t="s">
        <v>65</v>
      </c>
      <c r="V2118" t="s">
        <v>254</v>
      </c>
      <c r="W2118" s="18">
        <v>168.02558548760001</v>
      </c>
      <c r="X2118" t="s">
        <v>276</v>
      </c>
      <c r="Y2118" t="s">
        <v>65</v>
      </c>
      <c r="Z2118" t="s">
        <v>277</v>
      </c>
      <c r="AA2118" s="18">
        <v>91.098992537200004</v>
      </c>
      <c r="AB2118" t="s">
        <v>383</v>
      </c>
      <c r="AC2118" t="s">
        <v>391</v>
      </c>
      <c r="AD2118" t="s">
        <v>392</v>
      </c>
      <c r="AE2118" s="18">
        <v>0.12049701979999999</v>
      </c>
      <c r="AF2118" t="s">
        <v>6031</v>
      </c>
      <c r="AG2118" t="s">
        <v>6032</v>
      </c>
      <c r="AH2118" t="s">
        <v>6033</v>
      </c>
      <c r="AI2118" s="18">
        <v>9.9291577999999995E-3</v>
      </c>
      <c r="AJ2118" t="s">
        <v>11313</v>
      </c>
      <c r="AK2118" t="s">
        <v>6035</v>
      </c>
      <c r="AL2118" t="s">
        <v>11314</v>
      </c>
      <c r="AM2118" t="s">
        <v>11313</v>
      </c>
      <c r="AN2118" t="s">
        <v>6035</v>
      </c>
      <c r="AO2118" t="s">
        <v>11314</v>
      </c>
      <c r="AP2118" s="18">
        <v>9.9291577999999995E-3</v>
      </c>
      <c r="AQ2118" t="s">
        <v>123</v>
      </c>
      <c r="AR2118" t="b">
        <f>ISNUMBER(SEARCH('Consulta Por Puntos Baloto'!$E$5,B2118,1))</f>
        <v>0</v>
      </c>
      <c r="AS2118">
        <f t="shared" si="66"/>
        <v>35</v>
      </c>
      <c r="AT2118" t="str">
        <f t="shared" si="67"/>
        <v>Punto red</v>
      </c>
    </row>
    <row r="2119" spans="1:46">
      <c r="A2119" t="s">
        <v>11315</v>
      </c>
      <c r="B2119" t="s">
        <v>11316</v>
      </c>
      <c r="C2119" s="18">
        <v>9.8695557096000002</v>
      </c>
      <c r="D2119" t="s">
        <v>4512</v>
      </c>
      <c r="E2119" t="s">
        <v>297</v>
      </c>
      <c r="F2119" t="s">
        <v>4513</v>
      </c>
      <c r="G2119" s="18">
        <v>8.7944615251999991</v>
      </c>
      <c r="H2119" t="s">
        <v>64</v>
      </c>
      <c r="I2119" t="s">
        <v>4514</v>
      </c>
      <c r="J2119" t="s">
        <v>4515</v>
      </c>
      <c r="K2119" s="18">
        <v>8.7944615251999991</v>
      </c>
      <c r="L2119" t="s">
        <v>64</v>
      </c>
      <c r="M2119" t="s">
        <v>4514</v>
      </c>
      <c r="N2119" t="s">
        <v>4515</v>
      </c>
      <c r="O2119" s="18">
        <v>8.4548727319000001</v>
      </c>
      <c r="P2119" t="s">
        <v>4516</v>
      </c>
      <c r="Q2119" t="s">
        <v>4517</v>
      </c>
      <c r="R2119" t="s">
        <v>4518</v>
      </c>
      <c r="S2119" s="18">
        <v>153.07485215380001</v>
      </c>
      <c r="T2119" t="s">
        <v>85</v>
      </c>
      <c r="U2119" t="s">
        <v>86</v>
      </c>
      <c r="V2119" t="s">
        <v>87</v>
      </c>
      <c r="W2119" s="18">
        <v>80.5842462958</v>
      </c>
      <c r="X2119" t="s">
        <v>64</v>
      </c>
      <c r="Y2119" t="s">
        <v>4519</v>
      </c>
      <c r="Z2119" t="s">
        <v>4520</v>
      </c>
      <c r="AA2119" s="18">
        <v>46.957040573199997</v>
      </c>
      <c r="AB2119" t="s">
        <v>300</v>
      </c>
      <c r="AC2119" t="s">
        <v>301</v>
      </c>
      <c r="AD2119" t="s">
        <v>302</v>
      </c>
      <c r="AE2119" s="18">
        <v>7.5127987758000003</v>
      </c>
      <c r="AF2119" t="s">
        <v>7783</v>
      </c>
      <c r="AG2119" t="s">
        <v>4517</v>
      </c>
      <c r="AH2119" t="s">
        <v>7784</v>
      </c>
      <c r="AI2119" s="18">
        <v>1.55964803E-2</v>
      </c>
      <c r="AJ2119" t="s">
        <v>11317</v>
      </c>
      <c r="AK2119" t="s">
        <v>7786</v>
      </c>
      <c r="AL2119" t="s">
        <v>11318</v>
      </c>
      <c r="AM2119" t="s">
        <v>11317</v>
      </c>
      <c r="AN2119" t="s">
        <v>7786</v>
      </c>
      <c r="AO2119" t="s">
        <v>11318</v>
      </c>
      <c r="AP2119" s="18">
        <v>1.55964803E-2</v>
      </c>
      <c r="AQ2119" t="s">
        <v>123</v>
      </c>
      <c r="AR2119" t="b">
        <f>ISNUMBER(SEARCH('Consulta Por Puntos Baloto'!$E$5,B2119,1))</f>
        <v>0</v>
      </c>
      <c r="AS2119">
        <f t="shared" si="66"/>
        <v>35</v>
      </c>
      <c r="AT2119" t="str">
        <f t="shared" si="67"/>
        <v>Punto red</v>
      </c>
    </row>
    <row r="2120" spans="1:46">
      <c r="A2120" t="s">
        <v>11319</v>
      </c>
      <c r="B2120" t="s">
        <v>11320</v>
      </c>
      <c r="C2120" s="18">
        <v>32.806420847200002</v>
      </c>
      <c r="D2120" t="s">
        <v>291</v>
      </c>
      <c r="E2120" t="s">
        <v>292</v>
      </c>
      <c r="F2120" t="s">
        <v>293</v>
      </c>
      <c r="G2120" s="18">
        <v>57.241356536399998</v>
      </c>
      <c r="H2120" t="s">
        <v>64</v>
      </c>
      <c r="I2120" t="s">
        <v>2638</v>
      </c>
      <c r="J2120" t="s">
        <v>2639</v>
      </c>
      <c r="K2120" s="18">
        <v>57.241356536399998</v>
      </c>
      <c r="L2120" t="s">
        <v>64</v>
      </c>
      <c r="M2120" t="s">
        <v>2638</v>
      </c>
      <c r="N2120" t="s">
        <v>2639</v>
      </c>
      <c r="O2120" s="18">
        <v>83.7496830794</v>
      </c>
      <c r="P2120" t="s">
        <v>1454</v>
      </c>
      <c r="Q2120" t="s">
        <v>1449</v>
      </c>
      <c r="R2120" t="s">
        <v>1455</v>
      </c>
      <c r="S2120" s="18">
        <v>85.259918533199993</v>
      </c>
      <c r="T2120" t="s">
        <v>311</v>
      </c>
      <c r="U2120" t="s">
        <v>130</v>
      </c>
      <c r="V2120" t="s">
        <v>312</v>
      </c>
      <c r="W2120" s="18">
        <v>68.541123786599996</v>
      </c>
      <c r="X2120" t="s">
        <v>64</v>
      </c>
      <c r="Y2120" t="s">
        <v>313</v>
      </c>
      <c r="Z2120" t="s">
        <v>314</v>
      </c>
      <c r="AA2120" s="18">
        <v>74.216551057999993</v>
      </c>
      <c r="AB2120" s="19" t="s">
        <v>2641</v>
      </c>
      <c r="AC2120" t="s">
        <v>1501</v>
      </c>
      <c r="AD2120" t="s">
        <v>2642</v>
      </c>
      <c r="AE2120" s="18">
        <v>8.9150362320000003</v>
      </c>
      <c r="AF2120" t="s">
        <v>11321</v>
      </c>
      <c r="AG2120" t="s">
        <v>11322</v>
      </c>
      <c r="AH2120" t="s">
        <v>11323</v>
      </c>
      <c r="AI2120" s="18">
        <v>0.1037038108</v>
      </c>
      <c r="AJ2120" t="s">
        <v>11324</v>
      </c>
      <c r="AK2120" t="s">
        <v>11325</v>
      </c>
      <c r="AL2120" t="s">
        <v>11326</v>
      </c>
      <c r="AM2120" t="s">
        <v>11324</v>
      </c>
      <c r="AN2120" t="s">
        <v>11325</v>
      </c>
      <c r="AO2120" t="s">
        <v>11326</v>
      </c>
      <c r="AP2120" s="18">
        <v>0.1037038108</v>
      </c>
      <c r="AQ2120" t="s">
        <v>123</v>
      </c>
      <c r="AR2120" t="b">
        <f>ISNUMBER(SEARCH('Consulta Por Puntos Baloto'!$E$5,B2120,1))</f>
        <v>0</v>
      </c>
      <c r="AS2120">
        <f t="shared" si="66"/>
        <v>35</v>
      </c>
      <c r="AT2120" t="str">
        <f t="shared" si="67"/>
        <v>Punto red</v>
      </c>
    </row>
    <row r="2121" spans="1:46">
      <c r="A2121" t="s">
        <v>11327</v>
      </c>
      <c r="B2121" t="s">
        <v>11328</v>
      </c>
      <c r="C2121" s="18">
        <v>0.85589879359999999</v>
      </c>
      <c r="D2121" t="s">
        <v>584</v>
      </c>
      <c r="E2121" t="s">
        <v>128</v>
      </c>
      <c r="F2121" t="s">
        <v>585</v>
      </c>
      <c r="G2121" s="18">
        <v>0.50014451120000003</v>
      </c>
      <c r="H2121" t="s">
        <v>64</v>
      </c>
      <c r="I2121" t="s">
        <v>130</v>
      </c>
      <c r="J2121" t="s">
        <v>714</v>
      </c>
      <c r="K2121" s="18">
        <v>0.50014451120000003</v>
      </c>
      <c r="L2121" t="s">
        <v>64</v>
      </c>
      <c r="M2121" t="s">
        <v>130</v>
      </c>
      <c r="N2121" t="s">
        <v>714</v>
      </c>
      <c r="O2121" s="18">
        <v>1.5780976395999999</v>
      </c>
      <c r="P2121" t="s">
        <v>588</v>
      </c>
      <c r="Q2121" t="s">
        <v>134</v>
      </c>
      <c r="R2121" t="s">
        <v>589</v>
      </c>
      <c r="S2121" s="18">
        <v>1.6021873547000001</v>
      </c>
      <c r="T2121" t="s">
        <v>469</v>
      </c>
      <c r="U2121" t="s">
        <v>130</v>
      </c>
      <c r="V2121" t="s">
        <v>470</v>
      </c>
      <c r="W2121" s="18">
        <v>1.6149540442999999</v>
      </c>
      <c r="X2121" t="s">
        <v>64</v>
      </c>
      <c r="Y2121" t="s">
        <v>130</v>
      </c>
      <c r="Z2121" t="s">
        <v>590</v>
      </c>
      <c r="AA2121" s="18">
        <v>1.6021873547000001</v>
      </c>
      <c r="AB2121" t="s">
        <v>591</v>
      </c>
      <c r="AC2121" t="s">
        <v>128</v>
      </c>
      <c r="AD2121" t="s">
        <v>592</v>
      </c>
      <c r="AE2121" s="18">
        <v>0.1578928476</v>
      </c>
      <c r="AF2121" t="s">
        <v>4607</v>
      </c>
      <c r="AG2121" t="s">
        <v>143</v>
      </c>
      <c r="AH2121" t="s">
        <v>4608</v>
      </c>
      <c r="AI2121" s="18">
        <v>4.3470433400000001E-2</v>
      </c>
      <c r="AJ2121" t="s">
        <v>4609</v>
      </c>
      <c r="AK2121" t="s">
        <v>134</v>
      </c>
      <c r="AL2121" t="s">
        <v>4610</v>
      </c>
      <c r="AM2121" t="s">
        <v>4609</v>
      </c>
      <c r="AN2121" t="s">
        <v>134</v>
      </c>
      <c r="AO2121" t="s">
        <v>4610</v>
      </c>
      <c r="AP2121" s="18">
        <v>4.3470433400000001E-2</v>
      </c>
      <c r="AQ2121" t="s">
        <v>123</v>
      </c>
      <c r="AR2121" t="b">
        <f>ISNUMBER(SEARCH('Consulta Por Puntos Baloto'!$E$5,B2121,1))</f>
        <v>0</v>
      </c>
      <c r="AS2121">
        <f t="shared" si="66"/>
        <v>35</v>
      </c>
      <c r="AT2121" t="str">
        <f t="shared" si="67"/>
        <v>Punto red</v>
      </c>
    </row>
    <row r="2122" spans="1:46">
      <c r="A2122" t="s">
        <v>11329</v>
      </c>
      <c r="B2122" t="s">
        <v>11330</v>
      </c>
      <c r="C2122" s="18">
        <v>0.2225573055</v>
      </c>
      <c r="D2122" t="s">
        <v>3382</v>
      </c>
      <c r="E2122" t="s">
        <v>3383</v>
      </c>
      <c r="F2122" t="s">
        <v>3384</v>
      </c>
      <c r="G2122" s="18">
        <v>36.6371519311</v>
      </c>
      <c r="H2122" t="s">
        <v>64</v>
      </c>
      <c r="I2122" t="s">
        <v>2638</v>
      </c>
      <c r="J2122" t="s">
        <v>2639</v>
      </c>
      <c r="K2122" s="18">
        <v>36.6371519311</v>
      </c>
      <c r="L2122" t="s">
        <v>64</v>
      </c>
      <c r="M2122" t="s">
        <v>2638</v>
      </c>
      <c r="N2122" t="s">
        <v>2639</v>
      </c>
      <c r="O2122" s="18">
        <v>66.592717305899995</v>
      </c>
      <c r="P2122" t="s">
        <v>2625</v>
      </c>
      <c r="Q2122" t="s">
        <v>134</v>
      </c>
      <c r="R2122" t="s">
        <v>2626</v>
      </c>
      <c r="S2122" s="18">
        <v>65.223344954300003</v>
      </c>
      <c r="T2122" t="s">
        <v>311</v>
      </c>
      <c r="U2122" t="s">
        <v>130</v>
      </c>
      <c r="V2122" t="s">
        <v>312</v>
      </c>
      <c r="W2122" s="18">
        <v>48.944406778699999</v>
      </c>
      <c r="X2122" t="s">
        <v>64</v>
      </c>
      <c r="Y2122" t="s">
        <v>313</v>
      </c>
      <c r="Z2122" t="s">
        <v>314</v>
      </c>
      <c r="AA2122" s="18">
        <v>55.828806284099997</v>
      </c>
      <c r="AB2122" t="s">
        <v>300</v>
      </c>
      <c r="AC2122" t="s">
        <v>301</v>
      </c>
      <c r="AD2122" t="s">
        <v>302</v>
      </c>
      <c r="AE2122" s="18">
        <v>2.2056348199999999E-2</v>
      </c>
      <c r="AF2122" t="s">
        <v>3385</v>
      </c>
      <c r="AG2122" t="s">
        <v>3383</v>
      </c>
      <c r="AH2122" t="s">
        <v>3386</v>
      </c>
      <c r="AI2122" s="18">
        <v>3.9142913999999996E-3</v>
      </c>
      <c r="AJ2122" t="s">
        <v>11331</v>
      </c>
      <c r="AK2122" t="s">
        <v>3383</v>
      </c>
      <c r="AL2122" t="s">
        <v>11332</v>
      </c>
      <c r="AM2122" t="s">
        <v>11331</v>
      </c>
      <c r="AN2122" t="s">
        <v>3383</v>
      </c>
      <c r="AO2122" t="s">
        <v>11332</v>
      </c>
      <c r="AP2122" s="18">
        <v>3.9142913999999996E-3</v>
      </c>
      <c r="AQ2122" t="s">
        <v>123</v>
      </c>
      <c r="AR2122" t="b">
        <f>ISNUMBER(SEARCH('Consulta Por Puntos Baloto'!$E$5,B2122,1))</f>
        <v>0</v>
      </c>
      <c r="AS2122">
        <f t="shared" si="66"/>
        <v>35</v>
      </c>
      <c r="AT2122" t="str">
        <f t="shared" si="67"/>
        <v>Punto red</v>
      </c>
    </row>
    <row r="2123" spans="1:46">
      <c r="A2123" t="s">
        <v>11333</v>
      </c>
      <c r="B2123" t="s">
        <v>11334</v>
      </c>
      <c r="C2123" s="18">
        <v>17.050403724300001</v>
      </c>
      <c r="D2123" t="s">
        <v>4512</v>
      </c>
      <c r="E2123" t="s">
        <v>297</v>
      </c>
      <c r="F2123" t="s">
        <v>4513</v>
      </c>
      <c r="G2123" s="18">
        <v>0.7067219575</v>
      </c>
      <c r="H2123" t="s">
        <v>64</v>
      </c>
      <c r="I2123" t="s">
        <v>4514</v>
      </c>
      <c r="J2123" t="s">
        <v>4515</v>
      </c>
      <c r="K2123" s="18">
        <v>0.7067219575</v>
      </c>
      <c r="L2123" t="s">
        <v>64</v>
      </c>
      <c r="M2123" t="s">
        <v>4514</v>
      </c>
      <c r="N2123" t="s">
        <v>4515</v>
      </c>
      <c r="O2123" s="18">
        <v>0.89123792560000004</v>
      </c>
      <c r="P2123" t="s">
        <v>4516</v>
      </c>
      <c r="Q2123" t="s">
        <v>4517</v>
      </c>
      <c r="R2123" t="s">
        <v>4518</v>
      </c>
      <c r="S2123" s="18">
        <v>157.0519800797</v>
      </c>
      <c r="T2123" t="s">
        <v>85</v>
      </c>
      <c r="U2123" t="s">
        <v>86</v>
      </c>
      <c r="V2123" t="s">
        <v>87</v>
      </c>
      <c r="W2123" s="18">
        <v>72.165601556400006</v>
      </c>
      <c r="X2123" t="s">
        <v>64</v>
      </c>
      <c r="Y2123" t="s">
        <v>4519</v>
      </c>
      <c r="Z2123" t="s">
        <v>4520</v>
      </c>
      <c r="AA2123" s="18">
        <v>52.759083511299998</v>
      </c>
      <c r="AB2123" t="s">
        <v>300</v>
      </c>
      <c r="AC2123" t="s">
        <v>301</v>
      </c>
      <c r="AD2123" t="s">
        <v>302</v>
      </c>
      <c r="AE2123" s="18">
        <v>0.44618575240000002</v>
      </c>
      <c r="AF2123" t="s">
        <v>4521</v>
      </c>
      <c r="AG2123" t="s">
        <v>4517</v>
      </c>
      <c r="AH2123" t="s">
        <v>4522</v>
      </c>
      <c r="AI2123" s="18">
        <v>0.1581487469</v>
      </c>
      <c r="AJ2123" t="s">
        <v>10890</v>
      </c>
      <c r="AK2123" t="s">
        <v>4517</v>
      </c>
      <c r="AL2123" t="s">
        <v>10891</v>
      </c>
      <c r="AM2123" t="s">
        <v>10890</v>
      </c>
      <c r="AN2123" t="s">
        <v>4517</v>
      </c>
      <c r="AO2123" t="s">
        <v>10891</v>
      </c>
      <c r="AP2123" s="18">
        <v>0.1581487469</v>
      </c>
      <c r="AQ2123" t="s">
        <v>123</v>
      </c>
      <c r="AR2123" t="b">
        <f>ISNUMBER(SEARCH('Consulta Por Puntos Baloto'!$E$5,B2123,1))</f>
        <v>0</v>
      </c>
      <c r="AS2123">
        <f t="shared" si="66"/>
        <v>35</v>
      </c>
      <c r="AT2123" t="str">
        <f t="shared" si="67"/>
        <v>Punto red</v>
      </c>
    </row>
    <row r="2124" spans="1:46">
      <c r="A2124" t="s">
        <v>11335</v>
      </c>
      <c r="B2124" t="s">
        <v>11336</v>
      </c>
      <c r="C2124" s="18">
        <v>87.973753857299997</v>
      </c>
      <c r="D2124" t="s">
        <v>1689</v>
      </c>
      <c r="E2124" t="s">
        <v>1690</v>
      </c>
      <c r="F2124" t="s">
        <v>1691</v>
      </c>
      <c r="G2124" s="18">
        <v>87.916344813699993</v>
      </c>
      <c r="H2124" t="s">
        <v>64</v>
      </c>
      <c r="I2124" t="s">
        <v>114</v>
      </c>
      <c r="J2124" t="s">
        <v>3347</v>
      </c>
      <c r="K2124" s="18">
        <v>115.97161259569999</v>
      </c>
      <c r="L2124" t="s">
        <v>64</v>
      </c>
      <c r="M2124" t="s">
        <v>294</v>
      </c>
      <c r="N2124" t="s">
        <v>295</v>
      </c>
      <c r="O2124" s="18">
        <v>106.8745296379</v>
      </c>
      <c r="P2124" t="s">
        <v>4963</v>
      </c>
      <c r="Q2124" t="s">
        <v>4964</v>
      </c>
      <c r="R2124" t="s">
        <v>4965</v>
      </c>
      <c r="S2124" s="18">
        <v>120.4112756497</v>
      </c>
      <c r="T2124" t="s">
        <v>807</v>
      </c>
      <c r="U2124" t="s">
        <v>130</v>
      </c>
      <c r="V2124" t="s">
        <v>808</v>
      </c>
      <c r="W2124" s="18">
        <v>88.546414840699995</v>
      </c>
      <c r="X2124" t="s">
        <v>3348</v>
      </c>
      <c r="Y2124" t="s">
        <v>114</v>
      </c>
      <c r="Z2124" t="s">
        <v>3349</v>
      </c>
      <c r="AA2124" s="18">
        <v>87.989686496900006</v>
      </c>
      <c r="AB2124" t="s">
        <v>1694</v>
      </c>
      <c r="AC2124" t="s">
        <v>1690</v>
      </c>
      <c r="AD2124" t="s">
        <v>1695</v>
      </c>
      <c r="AE2124" s="18">
        <v>35.080238994600002</v>
      </c>
      <c r="AF2124" t="s">
        <v>3350</v>
      </c>
      <c r="AG2124" t="s">
        <v>3351</v>
      </c>
      <c r="AH2124" t="s">
        <v>3352</v>
      </c>
      <c r="AI2124" s="18">
        <v>0.1058782868</v>
      </c>
      <c r="AJ2124" t="s">
        <v>11337</v>
      </c>
      <c r="AK2124" t="s">
        <v>11338</v>
      </c>
      <c r="AL2124" t="s">
        <v>11339</v>
      </c>
      <c r="AM2124" t="s">
        <v>11337</v>
      </c>
      <c r="AN2124" t="s">
        <v>11338</v>
      </c>
      <c r="AO2124" t="s">
        <v>11339</v>
      </c>
      <c r="AP2124" s="18">
        <v>0.1058782868</v>
      </c>
      <c r="AQ2124" t="s">
        <v>123</v>
      </c>
      <c r="AR2124" t="b">
        <f>ISNUMBER(SEARCH('Consulta Por Puntos Baloto'!$E$5,B2124,1))</f>
        <v>0</v>
      </c>
      <c r="AS2124">
        <f t="shared" si="66"/>
        <v>35</v>
      </c>
      <c r="AT2124" t="str">
        <f t="shared" si="67"/>
        <v>Punto red</v>
      </c>
    </row>
    <row r="2125" spans="1:46">
      <c r="A2125" t="s">
        <v>11340</v>
      </c>
      <c r="B2125" t="s">
        <v>11341</v>
      </c>
      <c r="C2125" s="18">
        <v>25.2272549881</v>
      </c>
      <c r="D2125" t="s">
        <v>7736</v>
      </c>
      <c r="E2125" t="s">
        <v>4964</v>
      </c>
      <c r="F2125" t="s">
        <v>7737</v>
      </c>
      <c r="G2125" s="18">
        <v>73.888008978599998</v>
      </c>
      <c r="H2125" t="s">
        <v>64</v>
      </c>
      <c r="I2125" t="s">
        <v>4514</v>
      </c>
      <c r="J2125" t="s">
        <v>4515</v>
      </c>
      <c r="K2125" s="18">
        <v>73.888008978599998</v>
      </c>
      <c r="L2125" t="s">
        <v>64</v>
      </c>
      <c r="M2125" t="s">
        <v>4514</v>
      </c>
      <c r="N2125" t="s">
        <v>4515</v>
      </c>
      <c r="O2125" s="18">
        <v>25.952075457999999</v>
      </c>
      <c r="P2125" t="s">
        <v>4963</v>
      </c>
      <c r="Q2125" t="s">
        <v>4964</v>
      </c>
      <c r="R2125" t="s">
        <v>4965</v>
      </c>
      <c r="S2125" s="18">
        <v>172.22724931939999</v>
      </c>
      <c r="T2125" t="s">
        <v>311</v>
      </c>
      <c r="U2125" t="s">
        <v>130</v>
      </c>
      <c r="V2125" t="s">
        <v>312</v>
      </c>
      <c r="W2125" s="18">
        <v>26.037248460000001</v>
      </c>
      <c r="X2125" t="s">
        <v>64</v>
      </c>
      <c r="Y2125" t="s">
        <v>4519</v>
      </c>
      <c r="Z2125" t="s">
        <v>4520</v>
      </c>
      <c r="AA2125" s="18">
        <v>98.809846811</v>
      </c>
      <c r="AB2125" t="s">
        <v>300</v>
      </c>
      <c r="AC2125" t="s">
        <v>301</v>
      </c>
      <c r="AD2125" t="s">
        <v>302</v>
      </c>
      <c r="AE2125" s="18">
        <v>1.29411731E-2</v>
      </c>
      <c r="AF2125" t="s">
        <v>7852</v>
      </c>
      <c r="AG2125" t="s">
        <v>7853</v>
      </c>
      <c r="AH2125" t="s">
        <v>7854</v>
      </c>
      <c r="AI2125" s="18">
        <v>2.1105946000000001E-3</v>
      </c>
      <c r="AJ2125" t="s">
        <v>7902</v>
      </c>
      <c r="AK2125" t="s">
        <v>7853</v>
      </c>
      <c r="AL2125" t="s">
        <v>7903</v>
      </c>
      <c r="AM2125" t="s">
        <v>7902</v>
      </c>
      <c r="AN2125" t="s">
        <v>7853</v>
      </c>
      <c r="AO2125" t="s">
        <v>7903</v>
      </c>
      <c r="AP2125" s="18">
        <v>2.1105946000000001E-3</v>
      </c>
      <c r="AQ2125" t="s">
        <v>123</v>
      </c>
      <c r="AR2125" t="b">
        <f>ISNUMBER(SEARCH('Consulta Por Puntos Baloto'!$E$5,B2125,1))</f>
        <v>0</v>
      </c>
      <c r="AS2125">
        <f t="shared" si="66"/>
        <v>35</v>
      </c>
      <c r="AT2125" t="str">
        <f t="shared" si="67"/>
        <v>Punto red</v>
      </c>
    </row>
    <row r="2126" spans="1:46">
      <c r="A2126" t="s">
        <v>11342</v>
      </c>
      <c r="B2126" t="s">
        <v>11343</v>
      </c>
      <c r="C2126" s="18">
        <v>2.1834587118000002</v>
      </c>
      <c r="D2126" t="s">
        <v>463</v>
      </c>
      <c r="E2126" t="s">
        <v>128</v>
      </c>
      <c r="F2126" t="s">
        <v>464</v>
      </c>
      <c r="G2126" s="18">
        <v>0.75961423849999998</v>
      </c>
      <c r="H2126" t="s">
        <v>2089</v>
      </c>
      <c r="I2126" t="s">
        <v>130</v>
      </c>
      <c r="J2126" t="s">
        <v>2090</v>
      </c>
      <c r="K2126" s="18">
        <v>1.4461768240999999</v>
      </c>
      <c r="L2126" t="s">
        <v>64</v>
      </c>
      <c r="M2126" t="s">
        <v>130</v>
      </c>
      <c r="N2126" t="s">
        <v>466</v>
      </c>
      <c r="O2126" s="18">
        <v>1.1817783206000001</v>
      </c>
      <c r="P2126" t="s">
        <v>467</v>
      </c>
      <c r="Q2126" t="s">
        <v>134</v>
      </c>
      <c r="R2126" t="s">
        <v>468</v>
      </c>
      <c r="S2126" s="18">
        <v>3.7718884566000002</v>
      </c>
      <c r="T2126" t="s">
        <v>469</v>
      </c>
      <c r="U2126" t="s">
        <v>130</v>
      </c>
      <c r="V2126" t="s">
        <v>470</v>
      </c>
      <c r="W2126" s="18">
        <v>2.1857816620000001</v>
      </c>
      <c r="X2126" t="s">
        <v>745</v>
      </c>
      <c r="Y2126" t="s">
        <v>130</v>
      </c>
      <c r="Z2126" t="s">
        <v>746</v>
      </c>
      <c r="AA2126" s="18">
        <v>0.75961423849999998</v>
      </c>
      <c r="AB2126" s="19" t="s">
        <v>473</v>
      </c>
      <c r="AC2126" t="s">
        <v>128</v>
      </c>
      <c r="AD2126" t="s">
        <v>474</v>
      </c>
      <c r="AE2126" s="18">
        <v>0.21092993779999999</v>
      </c>
      <c r="AF2126" t="s">
        <v>2142</v>
      </c>
      <c r="AG2126" t="s">
        <v>143</v>
      </c>
      <c r="AH2126" t="s">
        <v>2143</v>
      </c>
      <c r="AI2126" s="18">
        <v>0.19389684930000001</v>
      </c>
      <c r="AJ2126" t="s">
        <v>2100</v>
      </c>
      <c r="AK2126" t="s">
        <v>134</v>
      </c>
      <c r="AL2126" t="s">
        <v>2101</v>
      </c>
      <c r="AM2126" t="s">
        <v>2100</v>
      </c>
      <c r="AN2126" t="s">
        <v>134</v>
      </c>
      <c r="AO2126" t="s">
        <v>2101</v>
      </c>
      <c r="AP2126" s="18">
        <v>0.19389684930000001</v>
      </c>
      <c r="AQ2126" t="s">
        <v>123</v>
      </c>
      <c r="AR2126" t="b">
        <f>ISNUMBER(SEARCH('Consulta Por Puntos Baloto'!$E$5,B2126,1))</f>
        <v>0</v>
      </c>
      <c r="AS2126">
        <f t="shared" si="66"/>
        <v>35</v>
      </c>
      <c r="AT2126" t="str">
        <f t="shared" si="67"/>
        <v>Punto red</v>
      </c>
    </row>
    <row r="2127" spans="1:46">
      <c r="A2127" t="s">
        <v>11344</v>
      </c>
      <c r="B2127" t="s">
        <v>11345</v>
      </c>
      <c r="C2127" s="18">
        <v>21.6528726162</v>
      </c>
      <c r="D2127" t="s">
        <v>4247</v>
      </c>
      <c r="E2127" t="s">
        <v>4248</v>
      </c>
      <c r="F2127" t="s">
        <v>4249</v>
      </c>
      <c r="G2127" s="18">
        <v>21.895379274</v>
      </c>
      <c r="H2127" t="s">
        <v>64</v>
      </c>
      <c r="I2127" t="s">
        <v>4073</v>
      </c>
      <c r="J2127" t="s">
        <v>4074</v>
      </c>
      <c r="K2127" s="18">
        <v>142.4122418083</v>
      </c>
      <c r="L2127" t="s">
        <v>64</v>
      </c>
      <c r="M2127" t="s">
        <v>4250</v>
      </c>
      <c r="N2127" t="s">
        <v>4251</v>
      </c>
      <c r="O2127" s="18">
        <v>67.892804588100006</v>
      </c>
      <c r="P2127" t="s">
        <v>4071</v>
      </c>
      <c r="Q2127" t="s">
        <v>4066</v>
      </c>
      <c r="R2127" t="s">
        <v>4072</v>
      </c>
      <c r="S2127" s="18">
        <v>324.51187192110001</v>
      </c>
      <c r="T2127" t="s">
        <v>227</v>
      </c>
      <c r="U2127" t="s">
        <v>228</v>
      </c>
      <c r="V2127" t="s">
        <v>229</v>
      </c>
      <c r="W2127" s="18">
        <v>21.970849985000001</v>
      </c>
      <c r="X2127" t="s">
        <v>64</v>
      </c>
      <c r="Y2127" t="s">
        <v>4073</v>
      </c>
      <c r="Z2127" t="s">
        <v>4074</v>
      </c>
      <c r="AA2127" s="18">
        <v>64.520542315100002</v>
      </c>
      <c r="AB2127" t="s">
        <v>4252</v>
      </c>
      <c r="AC2127" t="s">
        <v>4066</v>
      </c>
      <c r="AD2127" t="s">
        <v>4253</v>
      </c>
      <c r="AE2127" s="18">
        <v>1.564111E-2</v>
      </c>
      <c r="AF2127" t="s">
        <v>11346</v>
      </c>
      <c r="AG2127" t="s">
        <v>11347</v>
      </c>
      <c r="AH2127" t="s">
        <v>11348</v>
      </c>
      <c r="AI2127" s="18">
        <v>4.9794666799999998E-2</v>
      </c>
      <c r="AJ2127" t="s">
        <v>11349</v>
      </c>
      <c r="AK2127" t="s">
        <v>11350</v>
      </c>
      <c r="AL2127" t="s">
        <v>11351</v>
      </c>
      <c r="AM2127" t="s">
        <v>11346</v>
      </c>
      <c r="AN2127" t="s">
        <v>11347</v>
      </c>
      <c r="AO2127" t="s">
        <v>11348</v>
      </c>
      <c r="AP2127" s="18">
        <v>1.564111E-2</v>
      </c>
      <c r="AQ2127" t="s">
        <v>123</v>
      </c>
      <c r="AR2127" t="b">
        <f>ISNUMBER(SEARCH('Consulta Por Puntos Baloto'!$E$5,B2127,1))</f>
        <v>0</v>
      </c>
      <c r="AS2127">
        <f t="shared" si="66"/>
        <v>31</v>
      </c>
      <c r="AT2127" t="str">
        <f t="shared" si="67"/>
        <v>Punto pago</v>
      </c>
    </row>
    <row r="2128" spans="1:46">
      <c r="A2128" t="s">
        <v>11352</v>
      </c>
      <c r="B2128" t="s">
        <v>11353</v>
      </c>
      <c r="C2128" s="18">
        <v>1.2669685641999999</v>
      </c>
      <c r="D2128" t="s">
        <v>526</v>
      </c>
      <c r="E2128" t="s">
        <v>128</v>
      </c>
      <c r="F2128" t="s">
        <v>527</v>
      </c>
      <c r="G2128" s="18">
        <v>0.63760646030000001</v>
      </c>
      <c r="H2128" t="s">
        <v>64</v>
      </c>
      <c r="I2128" t="s">
        <v>130</v>
      </c>
      <c r="J2128" t="s">
        <v>2425</v>
      </c>
      <c r="K2128" s="18">
        <v>1.6961517935999999</v>
      </c>
      <c r="L2128" t="s">
        <v>64</v>
      </c>
      <c r="M2128" t="s">
        <v>130</v>
      </c>
      <c r="N2128" t="s">
        <v>529</v>
      </c>
      <c r="O2128" s="18">
        <v>1.4570865686000001</v>
      </c>
      <c r="P2128" t="s">
        <v>494</v>
      </c>
      <c r="Q2128" t="s">
        <v>134</v>
      </c>
      <c r="R2128" t="s">
        <v>495</v>
      </c>
      <c r="S2128" s="18">
        <v>3.4723897278</v>
      </c>
      <c r="T2128" t="s">
        <v>496</v>
      </c>
      <c r="U2128" t="s">
        <v>130</v>
      </c>
      <c r="V2128" t="s">
        <v>497</v>
      </c>
      <c r="W2128" s="18">
        <v>1.4223607602999999</v>
      </c>
      <c r="X2128" t="s">
        <v>64</v>
      </c>
      <c r="Y2128" t="s">
        <v>130</v>
      </c>
      <c r="Z2128" t="s">
        <v>532</v>
      </c>
      <c r="AA2128" s="18">
        <v>1.4570865686000001</v>
      </c>
      <c r="AB2128" t="s">
        <v>500</v>
      </c>
      <c r="AC2128" t="s">
        <v>128</v>
      </c>
      <c r="AD2128" t="s">
        <v>501</v>
      </c>
      <c r="AE2128" s="18">
        <v>0.33517265029999999</v>
      </c>
      <c r="AF2128" t="s">
        <v>11354</v>
      </c>
      <c r="AG2128" t="s">
        <v>143</v>
      </c>
      <c r="AH2128" t="s">
        <v>11355</v>
      </c>
      <c r="AI2128" s="18">
        <v>0.31530504300000001</v>
      </c>
      <c r="AJ2128" t="s">
        <v>11356</v>
      </c>
      <c r="AK2128" t="s">
        <v>134</v>
      </c>
      <c r="AL2128" t="s">
        <v>11357</v>
      </c>
      <c r="AM2128" t="s">
        <v>11356</v>
      </c>
      <c r="AN2128" t="s">
        <v>134</v>
      </c>
      <c r="AO2128" t="s">
        <v>11357</v>
      </c>
      <c r="AP2128" s="18">
        <v>0.31530504300000001</v>
      </c>
      <c r="AQ2128" t="s">
        <v>123</v>
      </c>
      <c r="AR2128" t="b">
        <f>ISNUMBER(SEARCH('Consulta Por Puntos Baloto'!$E$5,B2128,1))</f>
        <v>0</v>
      </c>
      <c r="AS2128">
        <f t="shared" si="66"/>
        <v>35</v>
      </c>
      <c r="AT2128" t="str">
        <f t="shared" si="67"/>
        <v>Punto red</v>
      </c>
    </row>
    <row r="2129" spans="1:46">
      <c r="A2129" t="s">
        <v>11358</v>
      </c>
      <c r="B2129" t="s">
        <v>11359</v>
      </c>
      <c r="C2129" s="18">
        <v>0.55059612579999995</v>
      </c>
      <c r="D2129" t="s">
        <v>4084</v>
      </c>
      <c r="E2129" t="s">
        <v>4053</v>
      </c>
      <c r="F2129" t="s">
        <v>4085</v>
      </c>
      <c r="G2129" s="18">
        <v>2.1852679235000001</v>
      </c>
      <c r="H2129" t="s">
        <v>64</v>
      </c>
      <c r="I2129" t="s">
        <v>4055</v>
      </c>
      <c r="J2129" t="s">
        <v>4056</v>
      </c>
      <c r="K2129" s="18">
        <v>9.3839730979000002</v>
      </c>
      <c r="L2129" t="s">
        <v>64</v>
      </c>
      <c r="M2129" t="s">
        <v>223</v>
      </c>
      <c r="N2129" t="s">
        <v>4070</v>
      </c>
      <c r="O2129" s="18">
        <v>2.5149023156000001</v>
      </c>
      <c r="P2129" t="s">
        <v>4052</v>
      </c>
      <c r="Q2129" t="s">
        <v>4053</v>
      </c>
      <c r="R2129" t="s">
        <v>4054</v>
      </c>
      <c r="S2129" s="18">
        <v>18.0451060609</v>
      </c>
      <c r="T2129" t="s">
        <v>227</v>
      </c>
      <c r="U2129" t="s">
        <v>228</v>
      </c>
      <c r="V2129" t="s">
        <v>229</v>
      </c>
      <c r="W2129" s="18">
        <v>2.2227812141999999</v>
      </c>
      <c r="X2129" t="s">
        <v>64</v>
      </c>
      <c r="Y2129" t="s">
        <v>4055</v>
      </c>
      <c r="Z2129" t="s">
        <v>4056</v>
      </c>
      <c r="AA2129" s="18">
        <v>8.5708861215999992</v>
      </c>
      <c r="AB2129" t="s">
        <v>4088</v>
      </c>
      <c r="AC2129" t="s">
        <v>220</v>
      </c>
      <c r="AD2129" t="s">
        <v>4089</v>
      </c>
      <c r="AE2129" s="18">
        <v>0.167646404</v>
      </c>
      <c r="AF2129" t="s">
        <v>11360</v>
      </c>
      <c r="AG2129" t="s">
        <v>4053</v>
      </c>
      <c r="AH2129" t="s">
        <v>11361</v>
      </c>
      <c r="AI2129" s="18">
        <v>0.17562084920000001</v>
      </c>
      <c r="AJ2129" t="s">
        <v>5227</v>
      </c>
      <c r="AK2129" t="s">
        <v>4053</v>
      </c>
      <c r="AL2129" t="s">
        <v>5228</v>
      </c>
      <c r="AM2129" t="s">
        <v>11360</v>
      </c>
      <c r="AN2129" t="s">
        <v>4053</v>
      </c>
      <c r="AO2129" t="s">
        <v>11361</v>
      </c>
      <c r="AP2129" s="18">
        <v>0.167646404</v>
      </c>
      <c r="AQ2129" t="s">
        <v>123</v>
      </c>
      <c r="AR2129" t="b">
        <f>ISNUMBER(SEARCH('Consulta Por Puntos Baloto'!$E$5,B2129,1))</f>
        <v>0</v>
      </c>
      <c r="AS2129">
        <f t="shared" si="66"/>
        <v>31</v>
      </c>
      <c r="AT2129" t="str">
        <f t="shared" si="67"/>
        <v>Punto pago</v>
      </c>
    </row>
    <row r="2130" spans="1:46">
      <c r="A2130" t="s">
        <v>11362</v>
      </c>
      <c r="B2130" t="s">
        <v>11363</v>
      </c>
      <c r="C2130" s="18">
        <v>0.97508742270000004</v>
      </c>
      <c r="D2130" t="s">
        <v>563</v>
      </c>
      <c r="E2130" t="s">
        <v>128</v>
      </c>
      <c r="F2130" t="s">
        <v>564</v>
      </c>
      <c r="G2130" s="18">
        <v>0.25186910350000002</v>
      </c>
      <c r="H2130" t="s">
        <v>64</v>
      </c>
      <c r="I2130" t="s">
        <v>130</v>
      </c>
      <c r="J2130" t="s">
        <v>131</v>
      </c>
      <c r="K2130" s="18">
        <v>0.61594464270000004</v>
      </c>
      <c r="L2130" t="s">
        <v>64</v>
      </c>
      <c r="M2130" t="s">
        <v>130</v>
      </c>
      <c r="N2130" t="s">
        <v>132</v>
      </c>
      <c r="O2130" s="18">
        <v>1.8563103263</v>
      </c>
      <c r="P2130" t="s">
        <v>453</v>
      </c>
      <c r="Q2130" t="s">
        <v>134</v>
      </c>
      <c r="R2130" t="s">
        <v>454</v>
      </c>
      <c r="S2130" s="18">
        <v>2.3053230342000002</v>
      </c>
      <c r="T2130" t="s">
        <v>136</v>
      </c>
      <c r="U2130" t="s">
        <v>130</v>
      </c>
      <c r="V2130" t="s">
        <v>137</v>
      </c>
      <c r="W2130" s="18">
        <v>1.3658469078</v>
      </c>
      <c r="X2130" t="s">
        <v>138</v>
      </c>
      <c r="Y2130" t="s">
        <v>130</v>
      </c>
      <c r="Z2130" t="s">
        <v>139</v>
      </c>
      <c r="AA2130" s="18">
        <v>1.3658469078</v>
      </c>
      <c r="AB2130" s="19" t="s">
        <v>455</v>
      </c>
      <c r="AC2130" t="s">
        <v>128</v>
      </c>
      <c r="AD2130" t="s">
        <v>456</v>
      </c>
      <c r="AE2130" s="18">
        <v>0.46962685389999997</v>
      </c>
      <c r="AF2130" t="s">
        <v>5652</v>
      </c>
      <c r="AG2130" t="s">
        <v>143</v>
      </c>
      <c r="AH2130" t="s">
        <v>5653</v>
      </c>
      <c r="AI2130" s="18">
        <v>0.1856636092</v>
      </c>
      <c r="AJ2130" t="s">
        <v>11364</v>
      </c>
      <c r="AK2130" t="s">
        <v>134</v>
      </c>
      <c r="AL2130" t="s">
        <v>11365</v>
      </c>
      <c r="AM2130" t="s">
        <v>11364</v>
      </c>
      <c r="AN2130" t="s">
        <v>134</v>
      </c>
      <c r="AO2130" t="s">
        <v>11365</v>
      </c>
      <c r="AP2130" s="18">
        <v>0.1856636092</v>
      </c>
      <c r="AQ2130" t="s">
        <v>123</v>
      </c>
      <c r="AR2130" t="b">
        <f>ISNUMBER(SEARCH('Consulta Por Puntos Baloto'!$E$5,B2130,1))</f>
        <v>0</v>
      </c>
      <c r="AS2130">
        <f t="shared" si="66"/>
        <v>35</v>
      </c>
      <c r="AT2130" t="str">
        <f t="shared" si="67"/>
        <v>Punto red</v>
      </c>
    </row>
    <row r="2131" spans="1:46">
      <c r="A2131" t="s">
        <v>11366</v>
      </c>
      <c r="B2131" t="s">
        <v>11367</v>
      </c>
      <c r="C2131" s="18">
        <v>71.070638908500001</v>
      </c>
      <c r="D2131" t="s">
        <v>380</v>
      </c>
      <c r="E2131" t="s">
        <v>381</v>
      </c>
      <c r="F2131" t="s">
        <v>382</v>
      </c>
      <c r="G2131" s="18">
        <v>108.11104588880001</v>
      </c>
      <c r="H2131" t="s">
        <v>64</v>
      </c>
      <c r="I2131" t="s">
        <v>4560</v>
      </c>
      <c r="J2131" t="s">
        <v>4562</v>
      </c>
      <c r="K2131" s="18">
        <v>108.1043582643</v>
      </c>
      <c r="L2131" t="s">
        <v>64</v>
      </c>
      <c r="M2131" t="s">
        <v>4560</v>
      </c>
      <c r="N2131" t="s">
        <v>4562</v>
      </c>
      <c r="O2131" s="18">
        <v>107.3271847566</v>
      </c>
      <c r="P2131" t="s">
        <v>5857</v>
      </c>
      <c r="Q2131" t="s">
        <v>388</v>
      </c>
      <c r="R2131" t="s">
        <v>5858</v>
      </c>
      <c r="S2131" s="18">
        <v>258.91627803</v>
      </c>
      <c r="T2131" t="s">
        <v>253</v>
      </c>
      <c r="U2131" t="s">
        <v>65</v>
      </c>
      <c r="V2131" t="s">
        <v>254</v>
      </c>
      <c r="W2131" s="18">
        <v>109.108323384</v>
      </c>
      <c r="X2131" t="s">
        <v>64</v>
      </c>
      <c r="Y2131" t="s">
        <v>4563</v>
      </c>
      <c r="Z2131" t="s">
        <v>4564</v>
      </c>
      <c r="AA2131" s="18">
        <v>107.1696004274</v>
      </c>
      <c r="AB2131" t="s">
        <v>5859</v>
      </c>
      <c r="AC2131" t="s">
        <v>388</v>
      </c>
      <c r="AD2131" t="s">
        <v>5860</v>
      </c>
      <c r="AE2131" s="18">
        <v>5.23859572E-2</v>
      </c>
      <c r="AF2131" t="s">
        <v>11368</v>
      </c>
      <c r="AG2131" t="s">
        <v>11369</v>
      </c>
      <c r="AH2131" t="s">
        <v>11370</v>
      </c>
      <c r="AI2131" s="18">
        <v>70.967624971700005</v>
      </c>
      <c r="AJ2131" t="s">
        <v>11371</v>
      </c>
      <c r="AK2131" t="s">
        <v>381</v>
      </c>
      <c r="AL2131" t="s">
        <v>11372</v>
      </c>
      <c r="AM2131" t="s">
        <v>11368</v>
      </c>
      <c r="AN2131" t="s">
        <v>11369</v>
      </c>
      <c r="AO2131" t="s">
        <v>11370</v>
      </c>
      <c r="AP2131" s="18">
        <v>5.23859572E-2</v>
      </c>
      <c r="AQ2131" t="e">
        <v>#N/A</v>
      </c>
      <c r="AR2131" t="b">
        <f>ISNUMBER(SEARCH('Consulta Por Puntos Baloto'!$E$5,B2131,1))</f>
        <v>0</v>
      </c>
      <c r="AS2131">
        <f t="shared" si="66"/>
        <v>31</v>
      </c>
      <c r="AT2131" t="str">
        <f t="shared" si="67"/>
        <v>Punto pago</v>
      </c>
    </row>
    <row r="2132" spans="1:46">
      <c r="A2132" t="s">
        <v>11373</v>
      </c>
      <c r="B2132" t="s">
        <v>11374</v>
      </c>
      <c r="C2132" s="18">
        <v>1.6294379601</v>
      </c>
      <c r="D2132" t="s">
        <v>4580</v>
      </c>
      <c r="E2132" t="s">
        <v>83</v>
      </c>
      <c r="F2132" t="s">
        <v>4581</v>
      </c>
      <c r="G2132" s="18">
        <v>0.78252193650000001</v>
      </c>
      <c r="H2132" t="s">
        <v>356</v>
      </c>
      <c r="I2132" t="s">
        <v>86</v>
      </c>
      <c r="J2132" t="s">
        <v>357</v>
      </c>
      <c r="K2132" s="18">
        <v>1.6997082255</v>
      </c>
      <c r="L2132" t="s">
        <v>64</v>
      </c>
      <c r="M2132" t="s">
        <v>86</v>
      </c>
      <c r="N2132" t="s">
        <v>88</v>
      </c>
      <c r="O2132" s="18">
        <v>1.4977409309</v>
      </c>
      <c r="P2132" t="s">
        <v>359</v>
      </c>
      <c r="Q2132" t="s">
        <v>83</v>
      </c>
      <c r="R2132" t="s">
        <v>360</v>
      </c>
      <c r="S2132" s="18">
        <v>2.725809951</v>
      </c>
      <c r="T2132" t="s">
        <v>85</v>
      </c>
      <c r="U2132" t="s">
        <v>86</v>
      </c>
      <c r="V2132" t="s">
        <v>87</v>
      </c>
      <c r="W2132" s="18">
        <v>0.80737418279999995</v>
      </c>
      <c r="X2132" t="s">
        <v>64</v>
      </c>
      <c r="Y2132" t="s">
        <v>86</v>
      </c>
      <c r="Z2132" t="s">
        <v>299</v>
      </c>
      <c r="AA2132" s="18">
        <v>0.85395172279999998</v>
      </c>
      <c r="AB2132" s="19" t="s">
        <v>361</v>
      </c>
      <c r="AC2132" t="s">
        <v>83</v>
      </c>
      <c r="AD2132" s="19" t="s">
        <v>362</v>
      </c>
      <c r="AE2132" s="18">
        <v>0.41985891920000001</v>
      </c>
      <c r="AF2132" t="s">
        <v>11375</v>
      </c>
      <c r="AG2132" t="s">
        <v>83</v>
      </c>
      <c r="AH2132" t="s">
        <v>11376</v>
      </c>
      <c r="AI2132" s="18">
        <v>0</v>
      </c>
      <c r="AJ2132" t="s">
        <v>11374</v>
      </c>
      <c r="AK2132" t="s">
        <v>83</v>
      </c>
      <c r="AL2132" t="s">
        <v>11377</v>
      </c>
      <c r="AM2132" t="s">
        <v>11374</v>
      </c>
      <c r="AN2132" t="s">
        <v>83</v>
      </c>
      <c r="AO2132" t="s">
        <v>11377</v>
      </c>
      <c r="AP2132" s="18">
        <v>0</v>
      </c>
      <c r="AQ2132" t="s">
        <v>123</v>
      </c>
      <c r="AR2132" t="b">
        <f>ISNUMBER(SEARCH('Consulta Por Puntos Baloto'!$E$5,B2132,1))</f>
        <v>0</v>
      </c>
      <c r="AS2132">
        <f t="shared" si="66"/>
        <v>35</v>
      </c>
      <c r="AT2132" t="str">
        <f t="shared" si="67"/>
        <v>Punto red</v>
      </c>
    </row>
    <row r="2133" spans="1:46">
      <c r="A2133" t="s">
        <v>11378</v>
      </c>
      <c r="B2133" t="s">
        <v>11379</v>
      </c>
      <c r="C2133" s="18">
        <v>1.5684542240999999</v>
      </c>
      <c r="D2133" t="s">
        <v>1096</v>
      </c>
      <c r="E2133" t="s">
        <v>128</v>
      </c>
      <c r="F2133" t="s">
        <v>1097</v>
      </c>
      <c r="G2133" s="18">
        <v>0.3167669468</v>
      </c>
      <c r="H2133" t="s">
        <v>64</v>
      </c>
      <c r="I2133" t="s">
        <v>130</v>
      </c>
      <c r="J2133" t="s">
        <v>6413</v>
      </c>
      <c r="K2133" s="18">
        <v>0.37326969980000002</v>
      </c>
      <c r="L2133" t="s">
        <v>2669</v>
      </c>
      <c r="M2133" t="s">
        <v>130</v>
      </c>
      <c r="N2133" t="s">
        <v>2670</v>
      </c>
      <c r="O2133" s="18">
        <v>0.80542528229999999</v>
      </c>
      <c r="P2133" t="s">
        <v>1300</v>
      </c>
      <c r="Q2133" t="s">
        <v>134</v>
      </c>
      <c r="R2133" t="s">
        <v>1301</v>
      </c>
      <c r="S2133" s="18">
        <v>2.5959033708999999</v>
      </c>
      <c r="T2133" t="s">
        <v>1086</v>
      </c>
      <c r="U2133" t="s">
        <v>130</v>
      </c>
      <c r="V2133" t="s">
        <v>1087</v>
      </c>
      <c r="W2133" s="18">
        <v>0.97954025919999999</v>
      </c>
      <c r="X2133" t="s">
        <v>64</v>
      </c>
      <c r="Y2133" t="s">
        <v>130</v>
      </c>
      <c r="Z2133" t="s">
        <v>532</v>
      </c>
      <c r="AA2133" s="18">
        <v>0.40459924000000003</v>
      </c>
      <c r="AB2133" s="19" t="s">
        <v>1102</v>
      </c>
      <c r="AC2133" t="s">
        <v>128</v>
      </c>
      <c r="AD2133" t="s">
        <v>1103</v>
      </c>
      <c r="AE2133" s="18">
        <v>0.21020297639999999</v>
      </c>
      <c r="AF2133" t="s">
        <v>3655</v>
      </c>
      <c r="AG2133" t="s">
        <v>143</v>
      </c>
      <c r="AH2133" t="s">
        <v>3656</v>
      </c>
      <c r="AI2133" s="18">
        <v>3.2619260599999998E-2</v>
      </c>
      <c r="AJ2133" t="s">
        <v>1410</v>
      </c>
      <c r="AK2133" t="s">
        <v>134</v>
      </c>
      <c r="AL2133" t="s">
        <v>1411</v>
      </c>
      <c r="AM2133" t="s">
        <v>1410</v>
      </c>
      <c r="AN2133" t="s">
        <v>134</v>
      </c>
      <c r="AO2133" t="s">
        <v>1411</v>
      </c>
      <c r="AP2133" s="18">
        <v>3.2619260599999998E-2</v>
      </c>
      <c r="AQ2133" t="s">
        <v>123</v>
      </c>
      <c r="AR2133" t="b">
        <f>ISNUMBER(SEARCH('Consulta Por Puntos Baloto'!$E$5,B2133,1))</f>
        <v>0</v>
      </c>
      <c r="AS2133">
        <f t="shared" si="66"/>
        <v>35</v>
      </c>
      <c r="AT2133" t="str">
        <f t="shared" si="67"/>
        <v>Punto red</v>
      </c>
    </row>
    <row r="2134" spans="1:46">
      <c r="A2134" t="s">
        <v>11380</v>
      </c>
      <c r="B2134" t="s">
        <v>11381</v>
      </c>
      <c r="C2134" s="18">
        <v>1.7415659636</v>
      </c>
      <c r="D2134" t="s">
        <v>481</v>
      </c>
      <c r="E2134" t="s">
        <v>128</v>
      </c>
      <c r="F2134" t="s">
        <v>482</v>
      </c>
      <c r="G2134" s="18">
        <v>0.61392505310000001</v>
      </c>
      <c r="H2134" t="s">
        <v>64</v>
      </c>
      <c r="I2134" t="s">
        <v>130</v>
      </c>
      <c r="J2134" t="s">
        <v>550</v>
      </c>
      <c r="K2134" s="18">
        <v>1.9601784018999999</v>
      </c>
      <c r="L2134" t="s">
        <v>64</v>
      </c>
      <c r="M2134" t="s">
        <v>130</v>
      </c>
      <c r="N2134" t="s">
        <v>440</v>
      </c>
      <c r="O2134" s="18">
        <v>1.8141943366</v>
      </c>
      <c r="P2134" t="s">
        <v>494</v>
      </c>
      <c r="Q2134" t="s">
        <v>134</v>
      </c>
      <c r="R2134" t="s">
        <v>495</v>
      </c>
      <c r="S2134" s="18">
        <v>2.7333641068999999</v>
      </c>
      <c r="T2134" t="s">
        <v>371</v>
      </c>
      <c r="U2134" t="s">
        <v>130</v>
      </c>
      <c r="V2134" t="s">
        <v>372</v>
      </c>
      <c r="W2134" s="18">
        <v>1.6006552254999999</v>
      </c>
      <c r="X2134" t="s">
        <v>64</v>
      </c>
      <c r="Y2134" t="s">
        <v>130</v>
      </c>
      <c r="Z2134" t="s">
        <v>532</v>
      </c>
      <c r="AA2134" s="18">
        <v>1.8141943366</v>
      </c>
      <c r="AB2134" t="s">
        <v>500</v>
      </c>
      <c r="AC2134" t="s">
        <v>128</v>
      </c>
      <c r="AD2134" t="s">
        <v>501</v>
      </c>
      <c r="AE2134" s="18">
        <v>5.7333850999999998E-2</v>
      </c>
      <c r="AF2134" t="s">
        <v>2956</v>
      </c>
      <c r="AG2134" t="s">
        <v>143</v>
      </c>
      <c r="AH2134" t="s">
        <v>2957</v>
      </c>
      <c r="AI2134" s="18">
        <v>0.1451715693</v>
      </c>
      <c r="AJ2134" t="s">
        <v>2958</v>
      </c>
      <c r="AK2134" t="s">
        <v>134</v>
      </c>
      <c r="AL2134" t="s">
        <v>2959</v>
      </c>
      <c r="AM2134" t="s">
        <v>2956</v>
      </c>
      <c r="AN2134" t="s">
        <v>143</v>
      </c>
      <c r="AO2134" t="s">
        <v>2957</v>
      </c>
      <c r="AP2134" s="18">
        <v>5.7333850999999998E-2</v>
      </c>
      <c r="AQ2134" t="s">
        <v>123</v>
      </c>
      <c r="AR2134" t="b">
        <f>ISNUMBER(SEARCH('Consulta Por Puntos Baloto'!$E$5,B2134,1))</f>
        <v>0</v>
      </c>
      <c r="AS2134">
        <f t="shared" si="66"/>
        <v>31</v>
      </c>
      <c r="AT2134" t="str">
        <f t="shared" si="67"/>
        <v>Punto pago</v>
      </c>
    </row>
    <row r="2135" spans="1:46">
      <c r="A2135" t="s">
        <v>11382</v>
      </c>
      <c r="B2135" t="s">
        <v>11383</v>
      </c>
      <c r="C2135" s="18">
        <v>219.9648526613</v>
      </c>
      <c r="D2135" t="s">
        <v>4730</v>
      </c>
      <c r="E2135" t="s">
        <v>4731</v>
      </c>
      <c r="F2135" t="s">
        <v>4732</v>
      </c>
      <c r="G2135" s="18">
        <v>318.37325071959998</v>
      </c>
      <c r="H2135" t="s">
        <v>4559</v>
      </c>
      <c r="I2135" t="s">
        <v>4560</v>
      </c>
      <c r="J2135" t="s">
        <v>4561</v>
      </c>
      <c r="K2135" s="18">
        <v>318.71314495029998</v>
      </c>
      <c r="L2135" t="s">
        <v>64</v>
      </c>
      <c r="M2135" t="s">
        <v>4560</v>
      </c>
      <c r="N2135" t="s">
        <v>4562</v>
      </c>
      <c r="O2135" s="18">
        <v>266.50871361449998</v>
      </c>
      <c r="P2135" t="s">
        <v>4733</v>
      </c>
      <c r="Q2135" t="s">
        <v>4734</v>
      </c>
      <c r="R2135" t="s">
        <v>4735</v>
      </c>
      <c r="S2135" s="18">
        <v>440.21450602789997</v>
      </c>
      <c r="T2135" t="s">
        <v>253</v>
      </c>
      <c r="U2135" t="s">
        <v>65</v>
      </c>
      <c r="V2135" t="s">
        <v>254</v>
      </c>
      <c r="W2135" s="18">
        <v>337.08343237370002</v>
      </c>
      <c r="X2135" t="s">
        <v>64</v>
      </c>
      <c r="Y2135" t="s">
        <v>4563</v>
      </c>
      <c r="Z2135" t="s">
        <v>4564</v>
      </c>
      <c r="AA2135" s="18">
        <v>318.38659182250001</v>
      </c>
      <c r="AB2135" t="s">
        <v>4559</v>
      </c>
      <c r="AC2135" t="s">
        <v>388</v>
      </c>
      <c r="AD2135" t="s">
        <v>4565</v>
      </c>
      <c r="AE2135" s="18">
        <v>1.2789831000000001E-3</v>
      </c>
      <c r="AF2135" t="s">
        <v>11384</v>
      </c>
      <c r="AG2135" t="s">
        <v>11385</v>
      </c>
      <c r="AH2135" t="s">
        <v>11386</v>
      </c>
      <c r="AI2135" s="18">
        <v>3.5965037300000002E-2</v>
      </c>
      <c r="AJ2135" t="s">
        <v>11387</v>
      </c>
      <c r="AK2135" t="s">
        <v>11385</v>
      </c>
      <c r="AL2135" t="s">
        <v>11388</v>
      </c>
      <c r="AM2135" t="s">
        <v>11384</v>
      </c>
      <c r="AN2135" t="s">
        <v>11385</v>
      </c>
      <c r="AO2135" t="s">
        <v>11386</v>
      </c>
      <c r="AP2135" s="18">
        <v>1.2789831000000001E-3</v>
      </c>
      <c r="AQ2135" t="s">
        <v>123</v>
      </c>
      <c r="AR2135" t="b">
        <f>ISNUMBER(SEARCH('Consulta Por Puntos Baloto'!$E$5,B2135,1))</f>
        <v>0</v>
      </c>
      <c r="AS2135">
        <f t="shared" si="66"/>
        <v>31</v>
      </c>
      <c r="AT2135" t="str">
        <f t="shared" si="67"/>
        <v>Punto pago</v>
      </c>
    </row>
    <row r="2136" spans="1:46">
      <c r="A2136" t="s">
        <v>11389</v>
      </c>
      <c r="B2136" t="s">
        <v>11390</v>
      </c>
      <c r="C2136" s="18">
        <v>1.5419845129</v>
      </c>
      <c r="D2136" t="s">
        <v>2585</v>
      </c>
      <c r="E2136" t="s">
        <v>128</v>
      </c>
      <c r="F2136" t="s">
        <v>2586</v>
      </c>
      <c r="G2136" s="18">
        <v>0.88424171959999998</v>
      </c>
      <c r="H2136" t="s">
        <v>64</v>
      </c>
      <c r="I2136" t="s">
        <v>130</v>
      </c>
      <c r="J2136" t="s">
        <v>2659</v>
      </c>
      <c r="K2136" s="18">
        <v>0.88424171959999998</v>
      </c>
      <c r="L2136" t="s">
        <v>311</v>
      </c>
      <c r="M2136" t="s">
        <v>130</v>
      </c>
      <c r="N2136" t="s">
        <v>2660</v>
      </c>
      <c r="O2136" s="18">
        <v>2.2398554965000002</v>
      </c>
      <c r="P2136" t="s">
        <v>2588</v>
      </c>
      <c r="Q2136" t="s">
        <v>134</v>
      </c>
      <c r="R2136" t="s">
        <v>2589</v>
      </c>
      <c r="S2136" s="18">
        <v>0.88424171959999998</v>
      </c>
      <c r="T2136" t="s">
        <v>311</v>
      </c>
      <c r="U2136" t="s">
        <v>130</v>
      </c>
      <c r="V2136" t="s">
        <v>312</v>
      </c>
      <c r="W2136" s="18">
        <v>0.88424171959999998</v>
      </c>
      <c r="X2136" t="s">
        <v>64</v>
      </c>
      <c r="Y2136" t="s">
        <v>130</v>
      </c>
      <c r="Z2136" t="s">
        <v>2659</v>
      </c>
      <c r="AA2136" s="18">
        <v>0.93410261790000004</v>
      </c>
      <c r="AB2136" t="s">
        <v>2661</v>
      </c>
      <c r="AC2136" t="s">
        <v>128</v>
      </c>
      <c r="AD2136" t="s">
        <v>2662</v>
      </c>
      <c r="AE2136" s="18">
        <v>0.2628994093</v>
      </c>
      <c r="AF2136" t="s">
        <v>11391</v>
      </c>
      <c r="AG2136" t="s">
        <v>143</v>
      </c>
      <c r="AH2136" t="s">
        <v>11392</v>
      </c>
      <c r="AI2136" s="18">
        <v>0.21750164899999999</v>
      </c>
      <c r="AJ2136" t="s">
        <v>11393</v>
      </c>
      <c r="AK2136" t="s">
        <v>134</v>
      </c>
      <c r="AL2136" t="s">
        <v>11394</v>
      </c>
      <c r="AM2136" t="s">
        <v>11393</v>
      </c>
      <c r="AN2136" t="s">
        <v>134</v>
      </c>
      <c r="AO2136" t="s">
        <v>11394</v>
      </c>
      <c r="AP2136" s="18">
        <v>0.21750164899999999</v>
      </c>
      <c r="AQ2136" t="s">
        <v>123</v>
      </c>
      <c r="AR2136" t="b">
        <f>ISNUMBER(SEARCH('Consulta Por Puntos Baloto'!$E$5,B2136,1))</f>
        <v>0</v>
      </c>
      <c r="AS2136">
        <f t="shared" si="66"/>
        <v>35</v>
      </c>
      <c r="AT2136" t="str">
        <f t="shared" si="67"/>
        <v>Punto red</v>
      </c>
    </row>
    <row r="2137" spans="1:46">
      <c r="A2137" t="s">
        <v>11395</v>
      </c>
      <c r="B2137" t="s">
        <v>11396</v>
      </c>
      <c r="C2137" s="18">
        <v>1.5903178338999999</v>
      </c>
      <c r="D2137" t="s">
        <v>4284</v>
      </c>
      <c r="E2137" t="s">
        <v>3972</v>
      </c>
      <c r="F2137" t="s">
        <v>4285</v>
      </c>
      <c r="G2137" s="18">
        <v>0.9980123581</v>
      </c>
      <c r="H2137" t="s">
        <v>4286</v>
      </c>
      <c r="I2137" t="s">
        <v>3974</v>
      </c>
      <c r="J2137" t="s">
        <v>4287</v>
      </c>
      <c r="K2137" s="18">
        <v>0.99661903460000001</v>
      </c>
      <c r="L2137" t="s">
        <v>64</v>
      </c>
      <c r="M2137" t="s">
        <v>3974</v>
      </c>
      <c r="N2137" t="s">
        <v>4288</v>
      </c>
      <c r="O2137" s="18">
        <v>0.99841032500000004</v>
      </c>
      <c r="P2137" t="s">
        <v>4265</v>
      </c>
      <c r="Q2137" t="s">
        <v>3972</v>
      </c>
      <c r="R2137" t="s">
        <v>4266</v>
      </c>
      <c r="S2137" s="18">
        <v>464.87559386309999</v>
      </c>
      <c r="T2137" t="s">
        <v>85</v>
      </c>
      <c r="U2137" t="s">
        <v>86</v>
      </c>
      <c r="V2137" t="s">
        <v>87</v>
      </c>
      <c r="W2137" s="18">
        <v>3.0012391396</v>
      </c>
      <c r="X2137" t="s">
        <v>3979</v>
      </c>
      <c r="Y2137" t="s">
        <v>3974</v>
      </c>
      <c r="Z2137" t="s">
        <v>3980</v>
      </c>
      <c r="AA2137" s="18">
        <v>0.99801214220000001</v>
      </c>
      <c r="AB2137" t="s">
        <v>4286</v>
      </c>
      <c r="AC2137" t="s">
        <v>3972</v>
      </c>
      <c r="AD2137" t="s">
        <v>4289</v>
      </c>
      <c r="AE2137" s="18">
        <v>0.1037254002</v>
      </c>
      <c r="AF2137" t="s">
        <v>11397</v>
      </c>
      <c r="AG2137" t="s">
        <v>3972</v>
      </c>
      <c r="AH2137" t="s">
        <v>11398</v>
      </c>
      <c r="AI2137" s="18">
        <v>0.69910987479999998</v>
      </c>
      <c r="AJ2137" t="s">
        <v>329</v>
      </c>
      <c r="AK2137" t="s">
        <v>3972</v>
      </c>
      <c r="AL2137" t="s">
        <v>4292</v>
      </c>
      <c r="AM2137" t="s">
        <v>11397</v>
      </c>
      <c r="AN2137" t="s">
        <v>3972</v>
      </c>
      <c r="AO2137" t="s">
        <v>11398</v>
      </c>
      <c r="AP2137" s="18">
        <v>0.1037254002</v>
      </c>
      <c r="AQ2137" t="s">
        <v>123</v>
      </c>
      <c r="AR2137" t="b">
        <f>ISNUMBER(SEARCH('Consulta Por Puntos Baloto'!$E$5,B2137,1))</f>
        <v>0</v>
      </c>
      <c r="AS2137">
        <f t="shared" si="66"/>
        <v>31</v>
      </c>
      <c r="AT2137" t="str">
        <f t="shared" si="67"/>
        <v>Punto pago</v>
      </c>
    </row>
    <row r="2138" spans="1:46">
      <c r="A2138" t="s">
        <v>11399</v>
      </c>
      <c r="B2138" t="s">
        <v>11400</v>
      </c>
      <c r="C2138" s="18">
        <v>2.0182467404</v>
      </c>
      <c r="D2138" t="s">
        <v>5165</v>
      </c>
      <c r="E2138" t="s">
        <v>220</v>
      </c>
      <c r="F2138" t="s">
        <v>5166</v>
      </c>
      <c r="G2138" s="18">
        <v>2.3776200953000002</v>
      </c>
      <c r="H2138" t="s">
        <v>64</v>
      </c>
      <c r="I2138" t="s">
        <v>223</v>
      </c>
      <c r="J2138" t="s">
        <v>5327</v>
      </c>
      <c r="K2138" s="18">
        <v>3.7740980133000002</v>
      </c>
      <c r="L2138" t="s">
        <v>64</v>
      </c>
      <c r="M2138" t="s">
        <v>223</v>
      </c>
      <c r="N2138" t="s">
        <v>4070</v>
      </c>
      <c r="O2138" s="18">
        <v>2.5956661578000002</v>
      </c>
      <c r="P2138" t="s">
        <v>4231</v>
      </c>
      <c r="Q2138" t="s">
        <v>220</v>
      </c>
      <c r="R2138" t="s">
        <v>4232</v>
      </c>
      <c r="S2138" s="18">
        <v>11.7650296795</v>
      </c>
      <c r="T2138" t="s">
        <v>227</v>
      </c>
      <c r="U2138" t="s">
        <v>228</v>
      </c>
      <c r="V2138" t="s">
        <v>229</v>
      </c>
      <c r="W2138" s="18">
        <v>4.8207163528999999</v>
      </c>
      <c r="X2138" t="s">
        <v>222</v>
      </c>
      <c r="Y2138" t="s">
        <v>223</v>
      </c>
      <c r="Z2138" t="s">
        <v>224</v>
      </c>
      <c r="AA2138" s="18">
        <v>1.9353200048000001</v>
      </c>
      <c r="AB2138" t="s">
        <v>4088</v>
      </c>
      <c r="AC2138" t="s">
        <v>220</v>
      </c>
      <c r="AD2138" t="s">
        <v>4089</v>
      </c>
      <c r="AE2138" s="18">
        <v>0.18987643909999999</v>
      </c>
      <c r="AF2138" t="s">
        <v>11401</v>
      </c>
      <c r="AG2138" t="s">
        <v>220</v>
      </c>
      <c r="AH2138" t="s">
        <v>11402</v>
      </c>
      <c r="AI2138" s="18">
        <v>0.48250605130000002</v>
      </c>
      <c r="AJ2138" t="s">
        <v>7211</v>
      </c>
      <c r="AK2138" t="s">
        <v>220</v>
      </c>
      <c r="AL2138" t="s">
        <v>7212</v>
      </c>
      <c r="AM2138" t="s">
        <v>11401</v>
      </c>
      <c r="AN2138" t="s">
        <v>220</v>
      </c>
      <c r="AO2138" t="s">
        <v>11402</v>
      </c>
      <c r="AP2138" s="18">
        <v>0.18987643909999999</v>
      </c>
      <c r="AQ2138" t="s">
        <v>123</v>
      </c>
      <c r="AR2138" t="b">
        <f>ISNUMBER(SEARCH('Consulta Por Puntos Baloto'!$E$5,B2138,1))</f>
        <v>0</v>
      </c>
      <c r="AS2138">
        <f t="shared" si="66"/>
        <v>31</v>
      </c>
      <c r="AT2138" t="str">
        <f t="shared" si="67"/>
        <v>Punto pago</v>
      </c>
    </row>
    <row r="2139" spans="1:46">
      <c r="A2139" t="s">
        <v>11403</v>
      </c>
      <c r="B2139" t="s">
        <v>11404</v>
      </c>
      <c r="C2139" s="18">
        <v>49.638078707600002</v>
      </c>
      <c r="D2139" t="s">
        <v>4973</v>
      </c>
      <c r="E2139" t="s">
        <v>301</v>
      </c>
      <c r="F2139" t="s">
        <v>4974</v>
      </c>
      <c r="G2139" s="18">
        <v>49.4861210304</v>
      </c>
      <c r="H2139" t="s">
        <v>300</v>
      </c>
      <c r="I2139" t="s">
        <v>294</v>
      </c>
      <c r="J2139" t="s">
        <v>4489</v>
      </c>
      <c r="K2139" s="18">
        <v>51.078261293099999</v>
      </c>
      <c r="L2139" t="s">
        <v>64</v>
      </c>
      <c r="M2139" t="s">
        <v>294</v>
      </c>
      <c r="N2139" t="s">
        <v>295</v>
      </c>
      <c r="O2139" s="18">
        <v>84.483914782599996</v>
      </c>
      <c r="P2139" t="s">
        <v>4516</v>
      </c>
      <c r="Q2139" t="s">
        <v>4517</v>
      </c>
      <c r="R2139" t="s">
        <v>4518</v>
      </c>
      <c r="S2139" s="18">
        <v>83.456449031399998</v>
      </c>
      <c r="T2139" t="s">
        <v>311</v>
      </c>
      <c r="U2139" t="s">
        <v>130</v>
      </c>
      <c r="V2139" t="s">
        <v>312</v>
      </c>
      <c r="W2139" s="18">
        <v>75.663906065299997</v>
      </c>
      <c r="X2139" t="s">
        <v>64</v>
      </c>
      <c r="Y2139" t="s">
        <v>313</v>
      </c>
      <c r="Z2139" t="s">
        <v>314</v>
      </c>
      <c r="AA2139" s="18">
        <v>49.414910356</v>
      </c>
      <c r="AB2139" t="s">
        <v>300</v>
      </c>
      <c r="AC2139" t="s">
        <v>301</v>
      </c>
      <c r="AD2139" t="s">
        <v>302</v>
      </c>
      <c r="AE2139" s="18">
        <v>0.1030325651</v>
      </c>
      <c r="AF2139" t="s">
        <v>8496</v>
      </c>
      <c r="AG2139" t="s">
        <v>8497</v>
      </c>
      <c r="AH2139" t="s">
        <v>8498</v>
      </c>
      <c r="AI2139" s="18">
        <v>5.4180962700000002E-2</v>
      </c>
      <c r="AJ2139" t="s">
        <v>10649</v>
      </c>
      <c r="AK2139" t="s">
        <v>8497</v>
      </c>
      <c r="AL2139" t="s">
        <v>10650</v>
      </c>
      <c r="AM2139" t="s">
        <v>10649</v>
      </c>
      <c r="AN2139" t="s">
        <v>8497</v>
      </c>
      <c r="AO2139" t="s">
        <v>10650</v>
      </c>
      <c r="AP2139" s="18">
        <v>5.4180962700000002E-2</v>
      </c>
      <c r="AQ2139" t="e">
        <v>#N/A</v>
      </c>
      <c r="AR2139" t="b">
        <f>ISNUMBER(SEARCH('Consulta Por Puntos Baloto'!$E$5,B2139,1))</f>
        <v>0</v>
      </c>
      <c r="AS2139">
        <f t="shared" si="66"/>
        <v>35</v>
      </c>
      <c r="AT2139" t="str">
        <f t="shared" si="67"/>
        <v>Punto red</v>
      </c>
    </row>
    <row r="2140" spans="1:46">
      <c r="A2140" t="s">
        <v>11405</v>
      </c>
      <c r="B2140" t="s">
        <v>9773</v>
      </c>
      <c r="C2140" s="18">
        <v>1.6669798228999999</v>
      </c>
      <c r="D2140" t="s">
        <v>4512</v>
      </c>
      <c r="E2140" t="s">
        <v>297</v>
      </c>
      <c r="F2140" t="s">
        <v>4513</v>
      </c>
      <c r="G2140" s="18">
        <v>15.6104639279</v>
      </c>
      <c r="H2140" t="s">
        <v>64</v>
      </c>
      <c r="I2140" t="s">
        <v>4514</v>
      </c>
      <c r="J2140" t="s">
        <v>4515</v>
      </c>
      <c r="K2140" s="18">
        <v>15.6104639279</v>
      </c>
      <c r="L2140" t="s">
        <v>64</v>
      </c>
      <c r="M2140" t="s">
        <v>4514</v>
      </c>
      <c r="N2140" t="s">
        <v>4515</v>
      </c>
      <c r="O2140" s="18">
        <v>2.0514735559999999</v>
      </c>
      <c r="P2140" t="s">
        <v>296</v>
      </c>
      <c r="Q2140" t="s">
        <v>297</v>
      </c>
      <c r="R2140" t="s">
        <v>298</v>
      </c>
      <c r="S2140" s="18">
        <v>145.38918809859999</v>
      </c>
      <c r="T2140" t="s">
        <v>85</v>
      </c>
      <c r="U2140" t="s">
        <v>86</v>
      </c>
      <c r="V2140" t="s">
        <v>87</v>
      </c>
      <c r="W2140" s="18">
        <v>87.780302845600005</v>
      </c>
      <c r="X2140" t="s">
        <v>64</v>
      </c>
      <c r="Y2140" t="s">
        <v>4519</v>
      </c>
      <c r="Z2140" t="s">
        <v>4520</v>
      </c>
      <c r="AA2140" s="18">
        <v>48.329299423999998</v>
      </c>
      <c r="AB2140" t="s">
        <v>300</v>
      </c>
      <c r="AC2140" t="s">
        <v>301</v>
      </c>
      <c r="AD2140" t="s">
        <v>302</v>
      </c>
      <c r="AE2140" s="18">
        <v>1.4619444108999999</v>
      </c>
      <c r="AF2140" t="s">
        <v>7531</v>
      </c>
      <c r="AG2140" t="s">
        <v>297</v>
      </c>
      <c r="AH2140" t="s">
        <v>7532</v>
      </c>
      <c r="AI2140" s="18">
        <v>8.1729800000000005E-4</v>
      </c>
      <c r="AJ2140" t="s">
        <v>9773</v>
      </c>
      <c r="AK2140" t="s">
        <v>297</v>
      </c>
      <c r="AL2140" t="s">
        <v>9774</v>
      </c>
      <c r="AM2140" t="s">
        <v>9773</v>
      </c>
      <c r="AN2140" t="s">
        <v>297</v>
      </c>
      <c r="AO2140" t="s">
        <v>9774</v>
      </c>
      <c r="AP2140" s="18">
        <v>8.1729800000000005E-4</v>
      </c>
      <c r="AQ2140" t="s">
        <v>123</v>
      </c>
      <c r="AR2140" t="b">
        <f>ISNUMBER(SEARCH('Consulta Por Puntos Baloto'!$E$5,B2140,1))</f>
        <v>0</v>
      </c>
      <c r="AS2140">
        <f t="shared" si="66"/>
        <v>35</v>
      </c>
      <c r="AT2140" t="str">
        <f t="shared" si="67"/>
        <v>Punto red</v>
      </c>
    </row>
    <row r="2141" spans="1:46">
      <c r="A2141" t="s">
        <v>11256</v>
      </c>
      <c r="B2141" t="s">
        <v>11257</v>
      </c>
      <c r="C2141" s="18">
        <v>0.43839375069999997</v>
      </c>
      <c r="D2141" t="s">
        <v>4329</v>
      </c>
      <c r="E2141" t="s">
        <v>3972</v>
      </c>
      <c r="F2141" t="s">
        <v>4330</v>
      </c>
      <c r="G2141" s="18">
        <v>0.20123129319999999</v>
      </c>
      <c r="H2141" t="s">
        <v>64</v>
      </c>
      <c r="I2141" t="s">
        <v>3974</v>
      </c>
      <c r="J2141" t="s">
        <v>4331</v>
      </c>
      <c r="K2141" s="18">
        <v>0.20123129319999999</v>
      </c>
      <c r="L2141" t="s">
        <v>64</v>
      </c>
      <c r="M2141" t="s">
        <v>3974</v>
      </c>
      <c r="N2141" t="s">
        <v>4331</v>
      </c>
      <c r="O2141" s="18">
        <v>0.66709396590000003</v>
      </c>
      <c r="P2141" t="s">
        <v>4332</v>
      </c>
      <c r="Q2141" t="s">
        <v>3972</v>
      </c>
      <c r="R2141" t="s">
        <v>4333</v>
      </c>
      <c r="S2141" s="18">
        <v>467.34629516080003</v>
      </c>
      <c r="T2141" t="s">
        <v>85</v>
      </c>
      <c r="U2141" t="s">
        <v>86</v>
      </c>
      <c r="V2141" t="s">
        <v>87</v>
      </c>
      <c r="W2141" s="18">
        <v>1.0492294647</v>
      </c>
      <c r="X2141" t="s">
        <v>3979</v>
      </c>
      <c r="Y2141" t="s">
        <v>3974</v>
      </c>
      <c r="Z2141" t="s">
        <v>3980</v>
      </c>
      <c r="AA2141" s="18">
        <v>0.71272041959999999</v>
      </c>
      <c r="AB2141" t="s">
        <v>4334</v>
      </c>
      <c r="AC2141" t="s">
        <v>3972</v>
      </c>
      <c r="AD2141" t="s">
        <v>4335</v>
      </c>
      <c r="AE2141" s="18">
        <v>0.35271059370000002</v>
      </c>
      <c r="AF2141" t="s">
        <v>11258</v>
      </c>
      <c r="AG2141" t="s">
        <v>3972</v>
      </c>
      <c r="AH2141" t="s">
        <v>11259</v>
      </c>
      <c r="AI2141" s="18">
        <v>0.55385595990000003</v>
      </c>
      <c r="AJ2141" t="s">
        <v>6247</v>
      </c>
      <c r="AK2141" t="s">
        <v>3972</v>
      </c>
      <c r="AL2141" t="s">
        <v>6248</v>
      </c>
      <c r="AM2141" t="s">
        <v>64</v>
      </c>
      <c r="AN2141" t="s">
        <v>3974</v>
      </c>
      <c r="AO2141" t="s">
        <v>4331</v>
      </c>
      <c r="AP2141" s="18">
        <v>0.20123129319999999</v>
      </c>
      <c r="AQ2141" t="e">
        <v>#N/A</v>
      </c>
      <c r="AR2141" t="b">
        <f>ISNUMBER(SEARCH('Consulta Por Puntos Baloto'!$E$5,B2141,1))</f>
        <v>0</v>
      </c>
      <c r="AS2141">
        <f t="shared" si="66"/>
        <v>7</v>
      </c>
      <c r="AT2141" t="str">
        <f t="shared" si="67"/>
        <v>Cajero automático</v>
      </c>
    </row>
    <row r="2142" spans="1:46">
      <c r="A2142" t="s">
        <v>11406</v>
      </c>
      <c r="B2142" t="s">
        <v>11407</v>
      </c>
      <c r="C2142" s="18">
        <v>0.48073249800000001</v>
      </c>
      <c r="D2142" t="s">
        <v>4805</v>
      </c>
      <c r="E2142" t="s">
        <v>3972</v>
      </c>
      <c r="F2142" t="s">
        <v>4806</v>
      </c>
      <c r="G2142" s="18">
        <v>0.29058707700000003</v>
      </c>
      <c r="H2142" t="s">
        <v>3979</v>
      </c>
      <c r="I2142" t="s">
        <v>3974</v>
      </c>
      <c r="J2142" t="s">
        <v>3980</v>
      </c>
      <c r="K2142" s="18">
        <v>0.97145141970000004</v>
      </c>
      <c r="L2142" t="s">
        <v>64</v>
      </c>
      <c r="M2142" t="s">
        <v>3974</v>
      </c>
      <c r="N2142" t="s">
        <v>4331</v>
      </c>
      <c r="O2142" s="18">
        <v>1.4336689193000001</v>
      </c>
      <c r="P2142" t="s">
        <v>4332</v>
      </c>
      <c r="Q2142" t="s">
        <v>3972</v>
      </c>
      <c r="R2142" t="s">
        <v>4333</v>
      </c>
      <c r="S2142" s="18">
        <v>467.57000394980003</v>
      </c>
      <c r="T2142" t="s">
        <v>85</v>
      </c>
      <c r="U2142" t="s">
        <v>86</v>
      </c>
      <c r="V2142" t="s">
        <v>87</v>
      </c>
      <c r="W2142" s="18">
        <v>0.29058707700000003</v>
      </c>
      <c r="X2142" t="s">
        <v>3979</v>
      </c>
      <c r="Y2142" t="s">
        <v>3974</v>
      </c>
      <c r="Z2142" t="s">
        <v>3980</v>
      </c>
      <c r="AA2142" s="18">
        <v>0.29058707700000003</v>
      </c>
      <c r="AB2142" t="s">
        <v>3979</v>
      </c>
      <c r="AC2142" t="s">
        <v>3972</v>
      </c>
      <c r="AD2142" t="s">
        <v>5811</v>
      </c>
      <c r="AE2142" s="18">
        <v>0.26336350359999999</v>
      </c>
      <c r="AF2142" t="s">
        <v>5812</v>
      </c>
      <c r="AG2142" t="s">
        <v>3972</v>
      </c>
      <c r="AH2142" t="s">
        <v>5813</v>
      </c>
      <c r="AI2142" s="18">
        <v>0.31111696080000001</v>
      </c>
      <c r="AJ2142" t="s">
        <v>349</v>
      </c>
      <c r="AK2142" t="s">
        <v>3972</v>
      </c>
      <c r="AL2142" t="s">
        <v>5814</v>
      </c>
      <c r="AM2142" t="s">
        <v>5812</v>
      </c>
      <c r="AN2142" t="s">
        <v>3972</v>
      </c>
      <c r="AO2142" t="s">
        <v>5813</v>
      </c>
      <c r="AP2142" s="18">
        <v>0.26336350359999999</v>
      </c>
      <c r="AQ2142" t="s">
        <v>123</v>
      </c>
      <c r="AR2142" t="b">
        <f>ISNUMBER(SEARCH('Consulta Por Puntos Baloto'!$E$5,B2142,1))</f>
        <v>0</v>
      </c>
      <c r="AS2142">
        <f t="shared" si="66"/>
        <v>31</v>
      </c>
      <c r="AT2142" t="str">
        <f t="shared" si="67"/>
        <v>Punto pago</v>
      </c>
    </row>
    <row r="2143" spans="1:46">
      <c r="A2143" t="s">
        <v>11408</v>
      </c>
      <c r="B2143" t="s">
        <v>11409</v>
      </c>
      <c r="C2143" s="18">
        <v>3.1954082775999999</v>
      </c>
      <c r="D2143" t="s">
        <v>541</v>
      </c>
      <c r="E2143" t="s">
        <v>128</v>
      </c>
      <c r="F2143" t="s">
        <v>542</v>
      </c>
      <c r="G2143" s="18">
        <v>0.46062804149999997</v>
      </c>
      <c r="H2143" t="s">
        <v>64</v>
      </c>
      <c r="I2143" t="s">
        <v>130</v>
      </c>
      <c r="J2143" t="s">
        <v>1268</v>
      </c>
      <c r="K2143" s="18">
        <v>2.3669455387</v>
      </c>
      <c r="L2143" t="s">
        <v>64</v>
      </c>
      <c r="M2143" t="s">
        <v>130</v>
      </c>
      <c r="N2143" t="s">
        <v>512</v>
      </c>
      <c r="O2143" s="18">
        <v>3.0827767386999998</v>
      </c>
      <c r="P2143" t="s">
        <v>133</v>
      </c>
      <c r="Q2143" t="s">
        <v>134</v>
      </c>
      <c r="R2143" t="s">
        <v>135</v>
      </c>
      <c r="S2143" s="18">
        <v>1.7692409068999999</v>
      </c>
      <c r="T2143" t="s">
        <v>371</v>
      </c>
      <c r="U2143" t="s">
        <v>130</v>
      </c>
      <c r="V2143" t="s">
        <v>372</v>
      </c>
      <c r="W2143" s="18">
        <v>0.49249998909999998</v>
      </c>
      <c r="X2143" t="s">
        <v>64</v>
      </c>
      <c r="Y2143" t="s">
        <v>130</v>
      </c>
      <c r="Z2143" t="s">
        <v>373</v>
      </c>
      <c r="AA2143" s="18">
        <v>1.097066753</v>
      </c>
      <c r="AB2143" s="19" t="s">
        <v>963</v>
      </c>
      <c r="AC2143" t="s">
        <v>128</v>
      </c>
      <c r="AD2143" t="s">
        <v>964</v>
      </c>
      <c r="AE2143" s="18">
        <v>5.1714888000000001E-2</v>
      </c>
      <c r="AF2143" t="s">
        <v>2929</v>
      </c>
      <c r="AG2143" t="s">
        <v>143</v>
      </c>
      <c r="AH2143" t="s">
        <v>11410</v>
      </c>
      <c r="AI2143" s="18">
        <v>0.13522971850000001</v>
      </c>
      <c r="AJ2143" t="s">
        <v>11411</v>
      </c>
      <c r="AK2143" t="s">
        <v>134</v>
      </c>
      <c r="AL2143" t="s">
        <v>11412</v>
      </c>
      <c r="AM2143" t="s">
        <v>2929</v>
      </c>
      <c r="AN2143" t="s">
        <v>143</v>
      </c>
      <c r="AO2143" t="s">
        <v>11410</v>
      </c>
      <c r="AP2143" s="18">
        <v>5.1714888000000001E-2</v>
      </c>
      <c r="AQ2143" t="s">
        <v>123</v>
      </c>
      <c r="AR2143" t="b">
        <f>ISNUMBER(SEARCH('Consulta Por Puntos Baloto'!$E$5,B2143,1))</f>
        <v>0</v>
      </c>
      <c r="AS2143">
        <f t="shared" si="66"/>
        <v>31</v>
      </c>
      <c r="AT2143" t="str">
        <f t="shared" si="67"/>
        <v>Punto pago</v>
      </c>
    </row>
    <row r="2144" spans="1:46">
      <c r="A2144" t="s">
        <v>11413</v>
      </c>
      <c r="B2144" t="s">
        <v>11414</v>
      </c>
      <c r="C2144" s="18">
        <v>49.722283181800002</v>
      </c>
      <c r="D2144" t="s">
        <v>4973</v>
      </c>
      <c r="E2144" t="s">
        <v>301</v>
      </c>
      <c r="F2144" t="s">
        <v>4974</v>
      </c>
      <c r="G2144" s="18">
        <v>49.570301446999999</v>
      </c>
      <c r="H2144" t="s">
        <v>300</v>
      </c>
      <c r="I2144" t="s">
        <v>294</v>
      </c>
      <c r="J2144" t="s">
        <v>4489</v>
      </c>
      <c r="K2144" s="18">
        <v>51.162534430999997</v>
      </c>
      <c r="L2144" t="s">
        <v>64</v>
      </c>
      <c r="M2144" t="s">
        <v>294</v>
      </c>
      <c r="N2144" t="s">
        <v>295</v>
      </c>
      <c r="O2144" s="18">
        <v>84.452722237700002</v>
      </c>
      <c r="P2144" t="s">
        <v>2588</v>
      </c>
      <c r="Q2144" t="s">
        <v>134</v>
      </c>
      <c r="R2144" t="s">
        <v>2589</v>
      </c>
      <c r="S2144" s="18">
        <v>83.416825659699995</v>
      </c>
      <c r="T2144" t="s">
        <v>311</v>
      </c>
      <c r="U2144" t="s">
        <v>130</v>
      </c>
      <c r="V2144" t="s">
        <v>312</v>
      </c>
      <c r="W2144" s="18">
        <v>75.639258096600003</v>
      </c>
      <c r="X2144" t="s">
        <v>64</v>
      </c>
      <c r="Y2144" t="s">
        <v>313</v>
      </c>
      <c r="Z2144" t="s">
        <v>314</v>
      </c>
      <c r="AA2144" s="18">
        <v>49.499089703000003</v>
      </c>
      <c r="AB2144" t="s">
        <v>300</v>
      </c>
      <c r="AC2144" t="s">
        <v>301</v>
      </c>
      <c r="AD2144" t="s">
        <v>302</v>
      </c>
      <c r="AE2144" s="18">
        <v>0.13289756520000001</v>
      </c>
      <c r="AF2144" t="s">
        <v>8496</v>
      </c>
      <c r="AG2144" t="s">
        <v>8497</v>
      </c>
      <c r="AH2144" t="s">
        <v>8498</v>
      </c>
      <c r="AI2144" s="18">
        <v>3.51237379E-2</v>
      </c>
      <c r="AJ2144" t="s">
        <v>10649</v>
      </c>
      <c r="AK2144" t="s">
        <v>8497</v>
      </c>
      <c r="AL2144" t="s">
        <v>10650</v>
      </c>
      <c r="AM2144" t="s">
        <v>10649</v>
      </c>
      <c r="AN2144" t="s">
        <v>8497</v>
      </c>
      <c r="AO2144" t="s">
        <v>10650</v>
      </c>
      <c r="AP2144" s="18">
        <v>3.51237379E-2</v>
      </c>
      <c r="AQ2144" t="s">
        <v>123</v>
      </c>
      <c r="AR2144" t="b">
        <f>ISNUMBER(SEARCH('Consulta Por Puntos Baloto'!$E$5,B2144,1))</f>
        <v>0</v>
      </c>
      <c r="AS2144">
        <f t="shared" si="66"/>
        <v>35</v>
      </c>
      <c r="AT2144" t="str">
        <f t="shared" si="67"/>
        <v>Punto red</v>
      </c>
    </row>
    <row r="2145" spans="1:46">
      <c r="A2145" t="s">
        <v>11415</v>
      </c>
      <c r="B2145" t="s">
        <v>11416</v>
      </c>
      <c r="C2145" s="18">
        <v>2.8434800903999999</v>
      </c>
      <c r="D2145" t="s">
        <v>463</v>
      </c>
      <c r="E2145" t="s">
        <v>128</v>
      </c>
      <c r="F2145" t="s">
        <v>464</v>
      </c>
      <c r="G2145" s="18">
        <v>0.99952191580000005</v>
      </c>
      <c r="H2145" t="s">
        <v>64</v>
      </c>
      <c r="I2145" t="s">
        <v>130</v>
      </c>
      <c r="J2145" t="s">
        <v>2097</v>
      </c>
      <c r="K2145" s="18">
        <v>2.1034191756</v>
      </c>
      <c r="L2145" t="s">
        <v>64</v>
      </c>
      <c r="M2145" t="s">
        <v>130</v>
      </c>
      <c r="N2145" t="s">
        <v>466</v>
      </c>
      <c r="O2145" s="18">
        <v>1.2057156784</v>
      </c>
      <c r="P2145" t="s">
        <v>467</v>
      </c>
      <c r="Q2145" t="s">
        <v>134</v>
      </c>
      <c r="R2145" t="s">
        <v>468</v>
      </c>
      <c r="S2145" s="18">
        <v>3.5763665709999999</v>
      </c>
      <c r="T2145" t="s">
        <v>469</v>
      </c>
      <c r="U2145" t="s">
        <v>130</v>
      </c>
      <c r="V2145" t="s">
        <v>470</v>
      </c>
      <c r="W2145" s="18">
        <v>2.8273777966</v>
      </c>
      <c r="X2145" t="s">
        <v>64</v>
      </c>
      <c r="Y2145" t="s">
        <v>471</v>
      </c>
      <c r="Z2145" t="s">
        <v>472</v>
      </c>
      <c r="AA2145" s="18">
        <v>1.7782765059000001</v>
      </c>
      <c r="AB2145" s="19" t="s">
        <v>473</v>
      </c>
      <c r="AC2145" t="s">
        <v>128</v>
      </c>
      <c r="AD2145" t="s">
        <v>474</v>
      </c>
      <c r="AE2145" s="18">
        <v>4.2148468500000001E-2</v>
      </c>
      <c r="AF2145" t="s">
        <v>11417</v>
      </c>
      <c r="AG2145" t="s">
        <v>143</v>
      </c>
      <c r="AH2145" t="s">
        <v>11418</v>
      </c>
      <c r="AI2145" s="18">
        <v>0.14947880080000001</v>
      </c>
      <c r="AJ2145" t="s">
        <v>11419</v>
      </c>
      <c r="AK2145" t="s">
        <v>134</v>
      </c>
      <c r="AL2145" t="s">
        <v>11420</v>
      </c>
      <c r="AM2145" t="s">
        <v>11417</v>
      </c>
      <c r="AN2145" t="s">
        <v>143</v>
      </c>
      <c r="AO2145" t="s">
        <v>11418</v>
      </c>
      <c r="AP2145" s="18">
        <v>4.2148468500000001E-2</v>
      </c>
      <c r="AQ2145" t="s">
        <v>123</v>
      </c>
      <c r="AR2145" t="b">
        <f>ISNUMBER(SEARCH('Consulta Por Puntos Baloto'!$E$5,B2145,1))</f>
        <v>0</v>
      </c>
      <c r="AS2145">
        <f t="shared" si="66"/>
        <v>31</v>
      </c>
      <c r="AT2145" t="str">
        <f t="shared" si="67"/>
        <v>Punto pago</v>
      </c>
    </row>
    <row r="2146" spans="1:46">
      <c r="A2146" t="s">
        <v>11421</v>
      </c>
      <c r="B2146" t="s">
        <v>11422</v>
      </c>
      <c r="C2146" s="18">
        <v>1.1543200635999999</v>
      </c>
      <c r="D2146" t="s">
        <v>2585</v>
      </c>
      <c r="E2146" t="s">
        <v>128</v>
      </c>
      <c r="F2146" t="s">
        <v>2586</v>
      </c>
      <c r="G2146" s="18">
        <v>0.60074796249999995</v>
      </c>
      <c r="H2146" t="s">
        <v>64</v>
      </c>
      <c r="I2146" t="s">
        <v>130</v>
      </c>
      <c r="J2146" t="s">
        <v>3950</v>
      </c>
      <c r="K2146" s="18">
        <v>0.60074796249999995</v>
      </c>
      <c r="L2146" t="s">
        <v>64</v>
      </c>
      <c r="M2146" t="s">
        <v>130</v>
      </c>
      <c r="N2146" t="s">
        <v>2624</v>
      </c>
      <c r="O2146" s="18">
        <v>1.0743920829</v>
      </c>
      <c r="P2146" t="s">
        <v>2625</v>
      </c>
      <c r="Q2146" t="s">
        <v>134</v>
      </c>
      <c r="R2146" t="s">
        <v>2626</v>
      </c>
      <c r="S2146" s="18">
        <v>0.82650881629999995</v>
      </c>
      <c r="T2146" t="s">
        <v>311</v>
      </c>
      <c r="U2146" t="s">
        <v>130</v>
      </c>
      <c r="V2146" t="s">
        <v>312</v>
      </c>
      <c r="W2146" s="18">
        <v>0.82650881629999995</v>
      </c>
      <c r="X2146" t="s">
        <v>64</v>
      </c>
      <c r="Y2146" t="s">
        <v>130</v>
      </c>
      <c r="Z2146" t="s">
        <v>2659</v>
      </c>
      <c r="AA2146" s="18">
        <v>0.6570356437</v>
      </c>
      <c r="AB2146" t="s">
        <v>2628</v>
      </c>
      <c r="AC2146" t="s">
        <v>128</v>
      </c>
      <c r="AD2146" t="s">
        <v>2629</v>
      </c>
      <c r="AE2146" s="18">
        <v>0.23321869740000001</v>
      </c>
      <c r="AF2146" t="s">
        <v>3951</v>
      </c>
      <c r="AG2146" t="s">
        <v>143</v>
      </c>
      <c r="AH2146" t="s">
        <v>3952</v>
      </c>
      <c r="AI2146" s="18">
        <v>0.46249536730000002</v>
      </c>
      <c r="AJ2146" t="s">
        <v>6883</v>
      </c>
      <c r="AK2146" t="s">
        <v>134</v>
      </c>
      <c r="AL2146" t="s">
        <v>6884</v>
      </c>
      <c r="AM2146" t="s">
        <v>3951</v>
      </c>
      <c r="AN2146" t="s">
        <v>143</v>
      </c>
      <c r="AO2146" t="s">
        <v>3952</v>
      </c>
      <c r="AP2146" s="18">
        <v>0.23321869740000001</v>
      </c>
      <c r="AQ2146" t="s">
        <v>123</v>
      </c>
      <c r="AR2146" t="b">
        <f>ISNUMBER(SEARCH('Consulta Por Puntos Baloto'!$E$5,B2146,1))</f>
        <v>0</v>
      </c>
      <c r="AS2146">
        <f t="shared" si="66"/>
        <v>31</v>
      </c>
      <c r="AT2146" t="str">
        <f t="shared" si="67"/>
        <v>Punto pago</v>
      </c>
    </row>
    <row r="2147" spans="1:46">
      <c r="A2147" t="s">
        <v>11423</v>
      </c>
      <c r="B2147" t="s">
        <v>11424</v>
      </c>
      <c r="C2147" s="18">
        <v>0.65264075330000004</v>
      </c>
      <c r="D2147" t="s">
        <v>5270</v>
      </c>
      <c r="E2147" t="s">
        <v>4172</v>
      </c>
      <c r="F2147" t="s">
        <v>5271</v>
      </c>
      <c r="G2147" s="18">
        <v>0.57283434799999999</v>
      </c>
      <c r="H2147" t="s">
        <v>4168</v>
      </c>
      <c r="I2147" t="s">
        <v>4169</v>
      </c>
      <c r="J2147" t="s">
        <v>5409</v>
      </c>
      <c r="K2147" s="18">
        <v>102.1560101818</v>
      </c>
      <c r="L2147" t="s">
        <v>64</v>
      </c>
      <c r="M2147" t="s">
        <v>86</v>
      </c>
      <c r="N2147" t="s">
        <v>402</v>
      </c>
      <c r="O2147" s="18">
        <v>102.1560101818</v>
      </c>
      <c r="P2147" t="s">
        <v>403</v>
      </c>
      <c r="Q2147" t="s">
        <v>83</v>
      </c>
      <c r="R2147" t="s">
        <v>404</v>
      </c>
      <c r="S2147" s="18">
        <v>103.12158324240001</v>
      </c>
      <c r="T2147" t="s">
        <v>85</v>
      </c>
      <c r="U2147" t="s">
        <v>86</v>
      </c>
      <c r="V2147" t="s">
        <v>87</v>
      </c>
      <c r="W2147" s="18">
        <v>5.8741582286999998</v>
      </c>
      <c r="X2147" t="s">
        <v>64</v>
      </c>
      <c r="Y2147" t="s">
        <v>4169</v>
      </c>
      <c r="Z2147" t="s">
        <v>4171</v>
      </c>
      <c r="AA2147" s="18">
        <v>0.56129789929999996</v>
      </c>
      <c r="AB2147" t="s">
        <v>4168</v>
      </c>
      <c r="AC2147" t="s">
        <v>4172</v>
      </c>
      <c r="AD2147" t="s">
        <v>4173</v>
      </c>
      <c r="AE2147" s="18">
        <v>9.0497688E-3</v>
      </c>
      <c r="AF2147" t="s">
        <v>11425</v>
      </c>
      <c r="AG2147" t="s">
        <v>8706</v>
      </c>
      <c r="AH2147" t="s">
        <v>11426</v>
      </c>
      <c r="AI2147" s="18">
        <v>4.6185389E-3</v>
      </c>
      <c r="AJ2147" t="s">
        <v>11427</v>
      </c>
      <c r="AK2147" t="s">
        <v>4172</v>
      </c>
      <c r="AL2147" t="s">
        <v>11428</v>
      </c>
      <c r="AM2147" t="s">
        <v>11427</v>
      </c>
      <c r="AN2147" t="s">
        <v>4172</v>
      </c>
      <c r="AO2147" t="s">
        <v>11428</v>
      </c>
      <c r="AP2147" s="18">
        <v>4.6185389E-3</v>
      </c>
      <c r="AQ2147" t="s">
        <v>123</v>
      </c>
      <c r="AR2147" t="b">
        <f>ISNUMBER(SEARCH('Consulta Por Puntos Baloto'!$E$5,B2147,1))</f>
        <v>0</v>
      </c>
      <c r="AS2147">
        <f t="shared" si="66"/>
        <v>35</v>
      </c>
      <c r="AT2147" t="str">
        <f t="shared" si="67"/>
        <v>Punto red</v>
      </c>
    </row>
    <row r="2148" spans="1:46">
      <c r="A2148" t="s">
        <v>11429</v>
      </c>
      <c r="B2148" t="s">
        <v>11430</v>
      </c>
      <c r="C2148" s="18">
        <v>26.184179448799998</v>
      </c>
      <c r="D2148" t="s">
        <v>8533</v>
      </c>
      <c r="E2148" t="s">
        <v>8534</v>
      </c>
      <c r="F2148" t="s">
        <v>8535</v>
      </c>
      <c r="G2148" s="18">
        <v>67.404227658400004</v>
      </c>
      <c r="H2148" t="s">
        <v>64</v>
      </c>
      <c r="I2148" t="s">
        <v>4029</v>
      </c>
      <c r="J2148" t="s">
        <v>6039</v>
      </c>
      <c r="K2148" s="18">
        <v>68.778973428699999</v>
      </c>
      <c r="L2148" t="s">
        <v>64</v>
      </c>
      <c r="M2148" t="s">
        <v>4029</v>
      </c>
      <c r="N2148" t="s">
        <v>4030</v>
      </c>
      <c r="O2148" s="18">
        <v>96.859420459700004</v>
      </c>
      <c r="P2148" t="s">
        <v>1454</v>
      </c>
      <c r="Q2148" t="s">
        <v>1449</v>
      </c>
      <c r="R2148" t="s">
        <v>1455</v>
      </c>
      <c r="S2148" s="18">
        <v>107.31184097569999</v>
      </c>
      <c r="T2148" t="s">
        <v>227</v>
      </c>
      <c r="U2148" t="s">
        <v>228</v>
      </c>
      <c r="V2148" t="s">
        <v>229</v>
      </c>
      <c r="W2148" s="18">
        <v>67.402845533999994</v>
      </c>
      <c r="X2148" t="s">
        <v>64</v>
      </c>
      <c r="Y2148" t="s">
        <v>4029</v>
      </c>
      <c r="Z2148" t="s">
        <v>6039</v>
      </c>
      <c r="AA2148" s="18">
        <v>67.828897168300003</v>
      </c>
      <c r="AB2148" t="s">
        <v>5549</v>
      </c>
      <c r="AC2148" t="s">
        <v>4106</v>
      </c>
      <c r="AD2148" t="s">
        <v>5550</v>
      </c>
      <c r="AE2148" s="18">
        <v>5.1885338599999997E-2</v>
      </c>
      <c r="AF2148" t="s">
        <v>11431</v>
      </c>
      <c r="AG2148" t="s">
        <v>11432</v>
      </c>
      <c r="AH2148" t="s">
        <v>11433</v>
      </c>
      <c r="AI2148" s="18">
        <v>5.3912871899999999E-2</v>
      </c>
      <c r="AJ2148" t="s">
        <v>11434</v>
      </c>
      <c r="AK2148" t="s">
        <v>11435</v>
      </c>
      <c r="AL2148" t="s">
        <v>11436</v>
      </c>
      <c r="AM2148" t="s">
        <v>11431</v>
      </c>
      <c r="AN2148" t="s">
        <v>11432</v>
      </c>
      <c r="AO2148" t="s">
        <v>11433</v>
      </c>
      <c r="AP2148" s="18">
        <v>5.1885338599999997E-2</v>
      </c>
      <c r="AQ2148" t="s">
        <v>123</v>
      </c>
      <c r="AR2148" t="b">
        <f>ISNUMBER(SEARCH('Consulta Por Puntos Baloto'!$E$5,B2148,1))</f>
        <v>0</v>
      </c>
      <c r="AS2148">
        <f t="shared" si="66"/>
        <v>31</v>
      </c>
      <c r="AT2148" t="str">
        <f t="shared" si="67"/>
        <v>Punto pago</v>
      </c>
    </row>
    <row r="2149" spans="1:46">
      <c r="A2149" t="s">
        <v>11437</v>
      </c>
      <c r="B2149" t="s">
        <v>11438</v>
      </c>
      <c r="C2149" s="18">
        <v>21.8698387395</v>
      </c>
      <c r="D2149" t="s">
        <v>5373</v>
      </c>
      <c r="E2149" t="s">
        <v>4900</v>
      </c>
      <c r="F2149" t="s">
        <v>5374</v>
      </c>
      <c r="G2149" s="18">
        <v>21.7672194473</v>
      </c>
      <c r="H2149" t="s">
        <v>4431</v>
      </c>
      <c r="I2149" t="s">
        <v>4432</v>
      </c>
      <c r="J2149" t="s">
        <v>4433</v>
      </c>
      <c r="K2149" s="18">
        <v>24.258443146200001</v>
      </c>
      <c r="L2149" t="s">
        <v>64</v>
      </c>
      <c r="M2149" t="s">
        <v>4434</v>
      </c>
      <c r="N2149" t="s">
        <v>4435</v>
      </c>
      <c r="O2149" s="18">
        <v>26.9119717841</v>
      </c>
      <c r="P2149" t="s">
        <v>4100</v>
      </c>
      <c r="Q2149" t="s">
        <v>4101</v>
      </c>
      <c r="R2149" t="s">
        <v>4102</v>
      </c>
      <c r="S2149" s="18">
        <v>28.4772532468</v>
      </c>
      <c r="T2149" t="s">
        <v>227</v>
      </c>
      <c r="U2149" t="s">
        <v>228</v>
      </c>
      <c r="V2149" t="s">
        <v>229</v>
      </c>
      <c r="W2149" s="18">
        <v>28.3916038178</v>
      </c>
      <c r="X2149" t="s">
        <v>64</v>
      </c>
      <c r="Y2149" t="s">
        <v>228</v>
      </c>
      <c r="Z2149" t="s">
        <v>4012</v>
      </c>
      <c r="AA2149" s="18">
        <v>26.1951465679</v>
      </c>
      <c r="AB2149" t="s">
        <v>4436</v>
      </c>
      <c r="AC2149" t="s">
        <v>4437</v>
      </c>
      <c r="AD2149" t="s">
        <v>4438</v>
      </c>
      <c r="AE2149" s="18">
        <v>9.2930665000000006E-3</v>
      </c>
      <c r="AF2149" t="s">
        <v>11439</v>
      </c>
      <c r="AG2149" t="s">
        <v>11440</v>
      </c>
      <c r="AH2149" t="s">
        <v>11441</v>
      </c>
      <c r="AI2149" s="18">
        <v>10.1736573853</v>
      </c>
      <c r="AJ2149" t="s">
        <v>11442</v>
      </c>
      <c r="AK2149" t="s">
        <v>11443</v>
      </c>
      <c r="AL2149" t="s">
        <v>11444</v>
      </c>
      <c r="AM2149" t="s">
        <v>11439</v>
      </c>
      <c r="AN2149" t="s">
        <v>11440</v>
      </c>
      <c r="AO2149" t="s">
        <v>11441</v>
      </c>
      <c r="AP2149" s="18">
        <v>9.2930665000000006E-3</v>
      </c>
      <c r="AQ2149" t="s">
        <v>123</v>
      </c>
      <c r="AR2149" t="b">
        <f>ISNUMBER(SEARCH('Consulta Por Puntos Baloto'!$E$5,B2149,1))</f>
        <v>0</v>
      </c>
      <c r="AS2149">
        <f t="shared" si="66"/>
        <v>31</v>
      </c>
      <c r="AT2149" t="str">
        <f t="shared" si="67"/>
        <v>Punto pago</v>
      </c>
    </row>
    <row r="2150" spans="1:46">
      <c r="A2150" t="s">
        <v>11445</v>
      </c>
      <c r="B2150" t="s">
        <v>11446</v>
      </c>
      <c r="C2150" s="18">
        <v>4.4101412168999996</v>
      </c>
      <c r="D2150" t="s">
        <v>584</v>
      </c>
      <c r="E2150" t="s">
        <v>128</v>
      </c>
      <c r="F2150" t="s">
        <v>585</v>
      </c>
      <c r="G2150" s="18">
        <v>1.9547146193</v>
      </c>
      <c r="H2150" t="s">
        <v>64</v>
      </c>
      <c r="I2150" t="s">
        <v>11447</v>
      </c>
      <c r="J2150" t="s">
        <v>11448</v>
      </c>
      <c r="K2150" s="18">
        <v>2.3447920909</v>
      </c>
      <c r="L2150" t="s">
        <v>64</v>
      </c>
      <c r="M2150" t="s">
        <v>130</v>
      </c>
      <c r="N2150" t="s">
        <v>629</v>
      </c>
      <c r="O2150" s="18">
        <v>3.5422451600999998</v>
      </c>
      <c r="P2150" t="s">
        <v>173</v>
      </c>
      <c r="Q2150" t="s">
        <v>134</v>
      </c>
      <c r="R2150" t="s">
        <v>174</v>
      </c>
      <c r="S2150" s="18">
        <v>3.5346346778000002</v>
      </c>
      <c r="T2150" t="s">
        <v>64</v>
      </c>
      <c r="U2150" t="s">
        <v>130</v>
      </c>
      <c r="V2150" t="s">
        <v>171</v>
      </c>
      <c r="W2150" s="18">
        <v>3.0141387133999999</v>
      </c>
      <c r="X2150" t="s">
        <v>620</v>
      </c>
      <c r="Y2150" t="s">
        <v>130</v>
      </c>
      <c r="Z2150" t="s">
        <v>621</v>
      </c>
      <c r="AA2150" s="18">
        <v>3.5803241854999999</v>
      </c>
      <c r="AB2150" t="s">
        <v>176</v>
      </c>
      <c r="AC2150" t="s">
        <v>128</v>
      </c>
      <c r="AD2150" t="s">
        <v>177</v>
      </c>
      <c r="AE2150" s="18">
        <v>0.15737923470000001</v>
      </c>
      <c r="AF2150" t="s">
        <v>11449</v>
      </c>
      <c r="AG2150" t="s">
        <v>143</v>
      </c>
      <c r="AH2150" t="s">
        <v>11450</v>
      </c>
      <c r="AI2150" s="18">
        <v>0.1330368297</v>
      </c>
      <c r="AJ2150" t="s">
        <v>11451</v>
      </c>
      <c r="AK2150" t="s">
        <v>134</v>
      </c>
      <c r="AL2150" t="s">
        <v>11452</v>
      </c>
      <c r="AM2150" t="s">
        <v>11451</v>
      </c>
      <c r="AN2150" t="s">
        <v>134</v>
      </c>
      <c r="AO2150" t="s">
        <v>11452</v>
      </c>
      <c r="AP2150" s="18">
        <v>0.1330368297</v>
      </c>
      <c r="AQ2150" t="s">
        <v>123</v>
      </c>
      <c r="AR2150" t="b">
        <f>ISNUMBER(SEARCH('Consulta Por Puntos Baloto'!$E$5,B2150,1))</f>
        <v>0</v>
      </c>
      <c r="AS2150">
        <f t="shared" si="66"/>
        <v>35</v>
      </c>
      <c r="AT2150" t="str">
        <f t="shared" si="67"/>
        <v>Punto red</v>
      </c>
    </row>
    <row r="2151" spans="1:46">
      <c r="A2151" t="s">
        <v>11453</v>
      </c>
      <c r="B2151" t="s">
        <v>11454</v>
      </c>
      <c r="C2151" s="18">
        <v>5.0429642425000001</v>
      </c>
      <c r="D2151" t="s">
        <v>508</v>
      </c>
      <c r="E2151" t="s">
        <v>509</v>
      </c>
      <c r="F2151" t="s">
        <v>510</v>
      </c>
      <c r="G2151" s="18">
        <v>0.98546096679999995</v>
      </c>
      <c r="H2151" t="s">
        <v>64</v>
      </c>
      <c r="I2151" t="s">
        <v>130</v>
      </c>
      <c r="J2151" t="s">
        <v>707</v>
      </c>
      <c r="K2151" s="18">
        <v>3.6000430601</v>
      </c>
      <c r="L2151" t="s">
        <v>64</v>
      </c>
      <c r="M2151" t="s">
        <v>112</v>
      </c>
      <c r="N2151" t="s">
        <v>721</v>
      </c>
      <c r="O2151" s="18">
        <v>3.1511765343000002</v>
      </c>
      <c r="P2151" t="s">
        <v>513</v>
      </c>
      <c r="Q2151" t="s">
        <v>509</v>
      </c>
      <c r="R2151" t="s">
        <v>514</v>
      </c>
      <c r="S2151" s="18">
        <v>1.371641449</v>
      </c>
      <c r="T2151" t="s">
        <v>515</v>
      </c>
      <c r="U2151" t="s">
        <v>130</v>
      </c>
      <c r="V2151" t="s">
        <v>516</v>
      </c>
      <c r="W2151" s="18">
        <v>2.7738504273000002</v>
      </c>
      <c r="X2151" t="s">
        <v>64</v>
      </c>
      <c r="Y2151" t="s">
        <v>130</v>
      </c>
      <c r="Z2151" t="s">
        <v>517</v>
      </c>
      <c r="AA2151" s="18">
        <v>1.371641449</v>
      </c>
      <c r="AB2151" t="s">
        <v>518</v>
      </c>
      <c r="AC2151" t="s">
        <v>128</v>
      </c>
      <c r="AD2151" t="s">
        <v>519</v>
      </c>
      <c r="AE2151" s="18">
        <v>0.2196951194</v>
      </c>
      <c r="AF2151" t="s">
        <v>11455</v>
      </c>
      <c r="AG2151" t="s">
        <v>143</v>
      </c>
      <c r="AH2151" t="s">
        <v>11456</v>
      </c>
      <c r="AI2151" s="18">
        <v>9.6210558200000004E-2</v>
      </c>
      <c r="AJ2151" t="s">
        <v>11457</v>
      </c>
      <c r="AK2151" t="s">
        <v>134</v>
      </c>
      <c r="AL2151" t="s">
        <v>11458</v>
      </c>
      <c r="AM2151" t="s">
        <v>11457</v>
      </c>
      <c r="AN2151" t="s">
        <v>134</v>
      </c>
      <c r="AO2151" t="s">
        <v>11458</v>
      </c>
      <c r="AP2151" s="18">
        <v>9.6210558200000004E-2</v>
      </c>
      <c r="AQ2151" t="s">
        <v>123</v>
      </c>
      <c r="AR2151" t="b">
        <f>ISNUMBER(SEARCH('Consulta Por Puntos Baloto'!$E$5,B2151,1))</f>
        <v>0</v>
      </c>
      <c r="AS2151">
        <f t="shared" si="66"/>
        <v>35</v>
      </c>
      <c r="AT2151" t="str">
        <f t="shared" si="67"/>
        <v>Punto red</v>
      </c>
    </row>
    <row r="2152" spans="1:46">
      <c r="A2152" t="s">
        <v>11459</v>
      </c>
      <c r="B2152" t="s">
        <v>11460</v>
      </c>
      <c r="C2152" s="18">
        <v>121.9467181764</v>
      </c>
      <c r="D2152" t="s">
        <v>5270</v>
      </c>
      <c r="E2152" t="s">
        <v>4172</v>
      </c>
      <c r="F2152" t="s">
        <v>5271</v>
      </c>
      <c r="G2152" s="18">
        <v>121.8993407661</v>
      </c>
      <c r="H2152" t="s">
        <v>4168</v>
      </c>
      <c r="I2152" t="s">
        <v>4169</v>
      </c>
      <c r="J2152" t="s">
        <v>5409</v>
      </c>
      <c r="K2152" s="18">
        <v>130.2902275221</v>
      </c>
      <c r="L2152" t="s">
        <v>64</v>
      </c>
      <c r="M2152" t="s">
        <v>86</v>
      </c>
      <c r="N2152" t="s">
        <v>413</v>
      </c>
      <c r="O2152" s="18">
        <v>137.76338998040001</v>
      </c>
      <c r="P2152" t="s">
        <v>359</v>
      </c>
      <c r="Q2152" t="s">
        <v>83</v>
      </c>
      <c r="R2152" t="s">
        <v>360</v>
      </c>
      <c r="S2152" s="18">
        <v>139.1372119792</v>
      </c>
      <c r="T2152" t="s">
        <v>85</v>
      </c>
      <c r="U2152" t="s">
        <v>86</v>
      </c>
      <c r="V2152" t="s">
        <v>87</v>
      </c>
      <c r="W2152" s="18">
        <v>123.1883923414</v>
      </c>
      <c r="X2152" t="s">
        <v>64</v>
      </c>
      <c r="Y2152" t="s">
        <v>4169</v>
      </c>
      <c r="Z2152" t="s">
        <v>4171</v>
      </c>
      <c r="AA2152" s="18">
        <v>121.89824882169999</v>
      </c>
      <c r="AB2152" t="s">
        <v>4168</v>
      </c>
      <c r="AC2152" t="s">
        <v>4172</v>
      </c>
      <c r="AD2152" t="s">
        <v>4173</v>
      </c>
      <c r="AE2152" s="18">
        <v>0.1147776231</v>
      </c>
      <c r="AF2152" t="s">
        <v>6978</v>
      </c>
      <c r="AG2152" t="s">
        <v>6979</v>
      </c>
      <c r="AH2152" t="s">
        <v>6980</v>
      </c>
      <c r="AI2152" s="18">
        <v>1.74117752E-2</v>
      </c>
      <c r="AJ2152" t="s">
        <v>11461</v>
      </c>
      <c r="AK2152" t="s">
        <v>6979</v>
      </c>
      <c r="AL2152" t="s">
        <v>11462</v>
      </c>
      <c r="AM2152" t="s">
        <v>11461</v>
      </c>
      <c r="AN2152" t="s">
        <v>6979</v>
      </c>
      <c r="AO2152" t="s">
        <v>11462</v>
      </c>
      <c r="AP2152" s="18">
        <v>1.74117752E-2</v>
      </c>
      <c r="AQ2152" t="s">
        <v>123</v>
      </c>
      <c r="AR2152" t="b">
        <f>ISNUMBER(SEARCH('Consulta Por Puntos Baloto'!$E$5,B2152,1))</f>
        <v>0</v>
      </c>
      <c r="AS2152">
        <f t="shared" si="66"/>
        <v>35</v>
      </c>
      <c r="AT2152" t="str">
        <f t="shared" si="67"/>
        <v>Punto red</v>
      </c>
    </row>
    <row r="2153" spans="1:46">
      <c r="A2153" t="s">
        <v>11463</v>
      </c>
      <c r="B2153" t="s">
        <v>11464</v>
      </c>
      <c r="C2153" s="18">
        <v>4.7341704216</v>
      </c>
      <c r="D2153" t="s">
        <v>61</v>
      </c>
      <c r="E2153" t="s">
        <v>62</v>
      </c>
      <c r="F2153" t="s">
        <v>63</v>
      </c>
      <c r="G2153" s="18">
        <v>5.1839822353000002</v>
      </c>
      <c r="H2153" t="s">
        <v>64</v>
      </c>
      <c r="I2153" t="s">
        <v>65</v>
      </c>
      <c r="J2153" t="s">
        <v>66</v>
      </c>
      <c r="K2153" s="18">
        <v>5.1952145053000001</v>
      </c>
      <c r="L2153" t="s">
        <v>64</v>
      </c>
      <c r="M2153" t="s">
        <v>65</v>
      </c>
      <c r="N2153" t="s">
        <v>66</v>
      </c>
      <c r="O2153" s="18">
        <v>7.6764107004</v>
      </c>
      <c r="P2153" t="s">
        <v>67</v>
      </c>
      <c r="Q2153" t="s">
        <v>62</v>
      </c>
      <c r="R2153" t="s">
        <v>68</v>
      </c>
      <c r="S2153" s="18">
        <v>6.5128814842000002</v>
      </c>
      <c r="T2153" t="s">
        <v>69</v>
      </c>
      <c r="U2153" t="s">
        <v>65</v>
      </c>
      <c r="V2153" t="s">
        <v>70</v>
      </c>
      <c r="W2153" s="18">
        <v>6.5061705942000003</v>
      </c>
      <c r="X2153" t="s">
        <v>71</v>
      </c>
      <c r="Y2153" t="s">
        <v>65</v>
      </c>
      <c r="Z2153" t="s">
        <v>72</v>
      </c>
      <c r="AA2153" s="18">
        <v>5.9325386117000001</v>
      </c>
      <c r="AB2153" t="s">
        <v>73</v>
      </c>
      <c r="AC2153" t="s">
        <v>62</v>
      </c>
      <c r="AD2153" t="s">
        <v>74</v>
      </c>
      <c r="AE2153" s="18">
        <v>6.2443242900000001E-2</v>
      </c>
      <c r="AF2153" t="s">
        <v>11465</v>
      </c>
      <c r="AG2153" t="s">
        <v>62</v>
      </c>
      <c r="AH2153" t="s">
        <v>11466</v>
      </c>
      <c r="AI2153" s="18">
        <v>0.37337758729999998</v>
      </c>
      <c r="AJ2153" t="s">
        <v>11467</v>
      </c>
      <c r="AK2153" t="s">
        <v>62</v>
      </c>
      <c r="AL2153" t="s">
        <v>11468</v>
      </c>
      <c r="AM2153" t="s">
        <v>11465</v>
      </c>
      <c r="AN2153" t="s">
        <v>62</v>
      </c>
      <c r="AO2153" t="s">
        <v>11466</v>
      </c>
      <c r="AP2153" s="18">
        <v>6.2443242900000001E-2</v>
      </c>
      <c r="AQ2153" t="s">
        <v>123</v>
      </c>
      <c r="AR2153" t="b">
        <f>ISNUMBER(SEARCH('Consulta Por Puntos Baloto'!$E$5,B2153,1))</f>
        <v>0</v>
      </c>
      <c r="AS2153">
        <f t="shared" si="66"/>
        <v>31</v>
      </c>
      <c r="AT2153" t="str">
        <f t="shared" si="67"/>
        <v>Punto pago</v>
      </c>
    </row>
    <row r="2154" spans="1:46">
      <c r="A2154" t="s">
        <v>11469</v>
      </c>
      <c r="B2154" t="s">
        <v>11470</v>
      </c>
      <c r="C2154" s="18">
        <v>4.7341704216</v>
      </c>
      <c r="D2154" t="s">
        <v>61</v>
      </c>
      <c r="E2154" t="s">
        <v>62</v>
      </c>
      <c r="F2154" t="s">
        <v>63</v>
      </c>
      <c r="G2154" s="18">
        <v>5.1839822353000002</v>
      </c>
      <c r="H2154" t="s">
        <v>64</v>
      </c>
      <c r="I2154" t="s">
        <v>65</v>
      </c>
      <c r="J2154" t="s">
        <v>66</v>
      </c>
      <c r="K2154" s="18">
        <v>5.1952145053000001</v>
      </c>
      <c r="L2154" t="s">
        <v>64</v>
      </c>
      <c r="M2154" t="s">
        <v>65</v>
      </c>
      <c r="N2154" t="s">
        <v>66</v>
      </c>
      <c r="O2154" s="18">
        <v>7.6764107004</v>
      </c>
      <c r="P2154" t="s">
        <v>67</v>
      </c>
      <c r="Q2154" t="s">
        <v>62</v>
      </c>
      <c r="R2154" t="s">
        <v>68</v>
      </c>
      <c r="S2154" s="18">
        <v>6.5128814842000002</v>
      </c>
      <c r="T2154" t="s">
        <v>69</v>
      </c>
      <c r="U2154" t="s">
        <v>65</v>
      </c>
      <c r="V2154" t="s">
        <v>70</v>
      </c>
      <c r="W2154" s="18">
        <v>6.5061705942000003</v>
      </c>
      <c r="X2154" t="s">
        <v>71</v>
      </c>
      <c r="Y2154" t="s">
        <v>65</v>
      </c>
      <c r="Z2154" t="s">
        <v>72</v>
      </c>
      <c r="AA2154" s="18">
        <v>5.9325386117000001</v>
      </c>
      <c r="AB2154" t="s">
        <v>73</v>
      </c>
      <c r="AC2154" t="s">
        <v>62</v>
      </c>
      <c r="AD2154" t="s">
        <v>74</v>
      </c>
      <c r="AE2154" s="18">
        <v>6.2443242900000001E-2</v>
      </c>
      <c r="AF2154" t="s">
        <v>11465</v>
      </c>
      <c r="AG2154" t="s">
        <v>62</v>
      </c>
      <c r="AH2154" t="s">
        <v>11466</v>
      </c>
      <c r="AI2154" s="18">
        <v>0.37337758729999998</v>
      </c>
      <c r="AJ2154" t="s">
        <v>11467</v>
      </c>
      <c r="AK2154" t="s">
        <v>62</v>
      </c>
      <c r="AL2154" t="s">
        <v>11468</v>
      </c>
      <c r="AM2154" t="s">
        <v>11465</v>
      </c>
      <c r="AN2154" t="s">
        <v>62</v>
      </c>
      <c r="AO2154" t="s">
        <v>11466</v>
      </c>
      <c r="AP2154" s="18">
        <v>6.2443242900000001E-2</v>
      </c>
      <c r="AQ2154" t="s">
        <v>123</v>
      </c>
      <c r="AR2154" t="b">
        <f>ISNUMBER(SEARCH('Consulta Por Puntos Baloto'!$E$5,B2154,1))</f>
        <v>0</v>
      </c>
      <c r="AS2154">
        <f t="shared" si="66"/>
        <v>31</v>
      </c>
      <c r="AT2154" t="str">
        <f t="shared" si="67"/>
        <v>Punto pago</v>
      </c>
    </row>
    <row r="2155" spans="1:46">
      <c r="A2155" t="s">
        <v>11471</v>
      </c>
      <c r="B2155" t="s">
        <v>11472</v>
      </c>
      <c r="C2155" s="18">
        <v>2.3801603276000001</v>
      </c>
      <c r="D2155" t="s">
        <v>1689</v>
      </c>
      <c r="E2155" t="s">
        <v>1690</v>
      </c>
      <c r="F2155" t="s">
        <v>1691</v>
      </c>
      <c r="G2155" s="18">
        <v>2.1731676457</v>
      </c>
      <c r="H2155" t="s">
        <v>64</v>
      </c>
      <c r="I2155" t="s">
        <v>114</v>
      </c>
      <c r="J2155" t="s">
        <v>4221</v>
      </c>
      <c r="K2155" s="18">
        <v>70.935024587300006</v>
      </c>
      <c r="L2155" t="s">
        <v>64</v>
      </c>
      <c r="M2155" t="s">
        <v>130</v>
      </c>
      <c r="N2155" t="s">
        <v>132</v>
      </c>
      <c r="O2155" s="18">
        <v>70.925763429200003</v>
      </c>
      <c r="P2155" t="s">
        <v>453</v>
      </c>
      <c r="Q2155" t="s">
        <v>134</v>
      </c>
      <c r="R2155" t="s">
        <v>454</v>
      </c>
      <c r="S2155" s="18">
        <v>71.670306246999999</v>
      </c>
      <c r="T2155" t="s">
        <v>136</v>
      </c>
      <c r="U2155" t="s">
        <v>130</v>
      </c>
      <c r="V2155" t="s">
        <v>137</v>
      </c>
      <c r="W2155" s="18">
        <v>2.5197363688999999</v>
      </c>
      <c r="X2155" t="s">
        <v>3348</v>
      </c>
      <c r="Y2155" t="s">
        <v>114</v>
      </c>
      <c r="Z2155" t="s">
        <v>3349</v>
      </c>
      <c r="AA2155" s="18">
        <v>2.3365518885999998</v>
      </c>
      <c r="AB2155" t="s">
        <v>1694</v>
      </c>
      <c r="AC2155" t="s">
        <v>1690</v>
      </c>
      <c r="AD2155" t="s">
        <v>1695</v>
      </c>
      <c r="AE2155" s="18">
        <v>0.1270270839</v>
      </c>
      <c r="AF2155" t="s">
        <v>11473</v>
      </c>
      <c r="AG2155" t="s">
        <v>1690</v>
      </c>
      <c r="AH2155" t="s">
        <v>11474</v>
      </c>
      <c r="AI2155" s="18">
        <v>8.6832575499999995E-2</v>
      </c>
      <c r="AJ2155" t="s">
        <v>11475</v>
      </c>
      <c r="AK2155" t="s">
        <v>1690</v>
      </c>
      <c r="AL2155" t="s">
        <v>11476</v>
      </c>
      <c r="AM2155" t="s">
        <v>11475</v>
      </c>
      <c r="AN2155" t="s">
        <v>1690</v>
      </c>
      <c r="AO2155" t="s">
        <v>11476</v>
      </c>
      <c r="AP2155" s="18">
        <v>8.6832575499999995E-2</v>
      </c>
      <c r="AQ2155" t="s">
        <v>123</v>
      </c>
      <c r="AR2155" t="b">
        <f>ISNUMBER(SEARCH('Consulta Por Puntos Baloto'!$E$5,B2155,1))</f>
        <v>0</v>
      </c>
      <c r="AS2155">
        <f t="shared" si="66"/>
        <v>35</v>
      </c>
      <c r="AT2155" t="str">
        <f t="shared" si="67"/>
        <v>Punto red</v>
      </c>
    </row>
    <row r="2156" spans="1:46">
      <c r="A2156" t="s">
        <v>11477</v>
      </c>
      <c r="B2156" t="s">
        <v>11478</v>
      </c>
      <c r="C2156" s="18">
        <v>0.74278227269999997</v>
      </c>
      <c r="D2156" t="s">
        <v>61</v>
      </c>
      <c r="E2156" t="s">
        <v>62</v>
      </c>
      <c r="F2156" t="s">
        <v>63</v>
      </c>
      <c r="G2156" s="18">
        <v>2.2194425234000001</v>
      </c>
      <c r="H2156" t="s">
        <v>64</v>
      </c>
      <c r="I2156" t="s">
        <v>65</v>
      </c>
      <c r="J2156" t="s">
        <v>6918</v>
      </c>
      <c r="K2156" s="18">
        <v>2.3450422282000001</v>
      </c>
      <c r="L2156" t="s">
        <v>64</v>
      </c>
      <c r="M2156" t="s">
        <v>65</v>
      </c>
      <c r="N2156" t="s">
        <v>66</v>
      </c>
      <c r="O2156" s="18">
        <v>8.6819333207000007</v>
      </c>
      <c r="P2156" t="s">
        <v>67</v>
      </c>
      <c r="Q2156" t="s">
        <v>62</v>
      </c>
      <c r="R2156" t="s">
        <v>68</v>
      </c>
      <c r="S2156" s="18">
        <v>4.9254289460000003</v>
      </c>
      <c r="T2156" t="s">
        <v>69</v>
      </c>
      <c r="U2156" t="s">
        <v>65</v>
      </c>
      <c r="V2156" t="s">
        <v>70</v>
      </c>
      <c r="W2156" s="18">
        <v>2.4006050229000002</v>
      </c>
      <c r="X2156" t="s">
        <v>71</v>
      </c>
      <c r="Y2156" t="s">
        <v>65</v>
      </c>
      <c r="Z2156" t="s">
        <v>72</v>
      </c>
      <c r="AA2156" s="18">
        <v>2.4026973744000002</v>
      </c>
      <c r="AB2156" t="s">
        <v>243</v>
      </c>
      <c r="AC2156" t="s">
        <v>62</v>
      </c>
      <c r="AD2156" t="s">
        <v>244</v>
      </c>
      <c r="AE2156" s="18">
        <v>0.14073018509999999</v>
      </c>
      <c r="AF2156" t="s">
        <v>11479</v>
      </c>
      <c r="AG2156" t="s">
        <v>62</v>
      </c>
      <c r="AH2156" t="s">
        <v>11480</v>
      </c>
      <c r="AI2156" s="18">
        <v>0.24707863960000001</v>
      </c>
      <c r="AJ2156" t="s">
        <v>11481</v>
      </c>
      <c r="AK2156" t="s">
        <v>62</v>
      </c>
      <c r="AL2156" t="s">
        <v>11482</v>
      </c>
      <c r="AM2156" t="s">
        <v>11479</v>
      </c>
      <c r="AN2156" t="s">
        <v>62</v>
      </c>
      <c r="AO2156" t="s">
        <v>11480</v>
      </c>
      <c r="AP2156" s="18">
        <v>0.14073018509999999</v>
      </c>
      <c r="AQ2156" t="s">
        <v>123</v>
      </c>
      <c r="AR2156" t="b">
        <f>ISNUMBER(SEARCH('Consulta Por Puntos Baloto'!$E$5,B2156,1))</f>
        <v>0</v>
      </c>
      <c r="AS2156">
        <f t="shared" si="66"/>
        <v>31</v>
      </c>
      <c r="AT2156" t="str">
        <f t="shared" si="67"/>
        <v>Punto pago</v>
      </c>
    </row>
    <row r="2157" spans="1:46">
      <c r="A2157" t="s">
        <v>11483</v>
      </c>
      <c r="B2157" t="s">
        <v>11484</v>
      </c>
      <c r="C2157" s="18">
        <v>75.334698923900007</v>
      </c>
      <c r="D2157" t="s">
        <v>5029</v>
      </c>
      <c r="E2157" t="s">
        <v>5030</v>
      </c>
      <c r="F2157" t="s">
        <v>5031</v>
      </c>
      <c r="G2157" s="18">
        <v>88.810403978899998</v>
      </c>
      <c r="H2157" t="s">
        <v>64</v>
      </c>
      <c r="I2157" t="s">
        <v>3993</v>
      </c>
      <c r="J2157" t="s">
        <v>3995</v>
      </c>
      <c r="K2157" s="18">
        <v>89.103439998499994</v>
      </c>
      <c r="L2157" t="s">
        <v>64</v>
      </c>
      <c r="M2157" t="s">
        <v>3993</v>
      </c>
      <c r="N2157" t="s">
        <v>3995</v>
      </c>
      <c r="O2157" s="18">
        <v>88.824913656899994</v>
      </c>
      <c r="P2157" t="s">
        <v>3996</v>
      </c>
      <c r="Q2157" t="s">
        <v>3991</v>
      </c>
      <c r="R2157" t="s">
        <v>3997</v>
      </c>
      <c r="S2157" s="18">
        <v>326.31494758960002</v>
      </c>
      <c r="T2157" t="s">
        <v>85</v>
      </c>
      <c r="U2157" t="s">
        <v>86</v>
      </c>
      <c r="V2157" t="s">
        <v>87</v>
      </c>
      <c r="W2157" s="18">
        <v>143.20016171899999</v>
      </c>
      <c r="X2157" t="s">
        <v>64</v>
      </c>
      <c r="Y2157" t="s">
        <v>3998</v>
      </c>
      <c r="Z2157" t="s">
        <v>3999</v>
      </c>
      <c r="AA2157" s="18">
        <v>89.155847376799997</v>
      </c>
      <c r="AB2157" t="s">
        <v>4000</v>
      </c>
      <c r="AC2157" t="s">
        <v>3991</v>
      </c>
      <c r="AD2157" t="s">
        <v>4001</v>
      </c>
      <c r="AE2157" s="18">
        <v>3.4296420000000001E-3</v>
      </c>
      <c r="AF2157" t="s">
        <v>11485</v>
      </c>
      <c r="AG2157" t="s">
        <v>7116</v>
      </c>
      <c r="AH2157" t="s">
        <v>11486</v>
      </c>
      <c r="AI2157" s="18">
        <v>7.7825865899999999E-2</v>
      </c>
      <c r="AJ2157" t="s">
        <v>7118</v>
      </c>
      <c r="AK2157" t="s">
        <v>7116</v>
      </c>
      <c r="AL2157" t="s">
        <v>7119</v>
      </c>
      <c r="AM2157" t="s">
        <v>11485</v>
      </c>
      <c r="AN2157" t="s">
        <v>7116</v>
      </c>
      <c r="AO2157" t="s">
        <v>11486</v>
      </c>
      <c r="AP2157" s="18">
        <v>3.4296420000000001E-3</v>
      </c>
      <c r="AQ2157" t="s">
        <v>123</v>
      </c>
      <c r="AR2157" t="b">
        <f>ISNUMBER(SEARCH('Consulta Por Puntos Baloto'!$E$5,B2157,1))</f>
        <v>0</v>
      </c>
      <c r="AS2157">
        <f t="shared" si="66"/>
        <v>31</v>
      </c>
      <c r="AT2157" t="str">
        <f t="shared" si="67"/>
        <v>Punto pago</v>
      </c>
    </row>
    <row r="2158" spans="1:46">
      <c r="A2158" t="s">
        <v>11487</v>
      </c>
      <c r="B2158" t="s">
        <v>11488</v>
      </c>
      <c r="C2158" s="18">
        <v>49.235180561500002</v>
      </c>
      <c r="D2158" t="s">
        <v>353</v>
      </c>
      <c r="E2158" t="s">
        <v>354</v>
      </c>
      <c r="F2158" t="s">
        <v>355</v>
      </c>
      <c r="G2158" s="18">
        <v>45.908207693199998</v>
      </c>
      <c r="H2158" t="s">
        <v>64</v>
      </c>
      <c r="I2158" t="s">
        <v>86</v>
      </c>
      <c r="J2158" t="s">
        <v>413</v>
      </c>
      <c r="K2158" s="18">
        <v>45.908207693199998</v>
      </c>
      <c r="L2158" t="s">
        <v>64</v>
      </c>
      <c r="M2158" t="s">
        <v>86</v>
      </c>
      <c r="N2158" t="s">
        <v>413</v>
      </c>
      <c r="O2158" s="18">
        <v>49.168835242599997</v>
      </c>
      <c r="P2158" t="s">
        <v>359</v>
      </c>
      <c r="Q2158" t="s">
        <v>83</v>
      </c>
      <c r="R2158" t="s">
        <v>360</v>
      </c>
      <c r="S2158" s="18">
        <v>50.337944242500001</v>
      </c>
      <c r="T2158" t="s">
        <v>85</v>
      </c>
      <c r="U2158" t="s">
        <v>86</v>
      </c>
      <c r="V2158" t="s">
        <v>87</v>
      </c>
      <c r="W2158" s="18">
        <v>49.068911031200003</v>
      </c>
      <c r="X2158" t="s">
        <v>64</v>
      </c>
      <c r="Y2158" t="s">
        <v>86</v>
      </c>
      <c r="Z2158" t="s">
        <v>299</v>
      </c>
      <c r="AA2158" s="18">
        <v>49.0172732244</v>
      </c>
      <c r="AB2158" s="19" t="s">
        <v>361</v>
      </c>
      <c r="AC2158" t="s">
        <v>83</v>
      </c>
      <c r="AD2158" s="19" t="s">
        <v>362</v>
      </c>
      <c r="AE2158" s="18">
        <v>0.10706765159999999</v>
      </c>
      <c r="AF2158" t="s">
        <v>11489</v>
      </c>
      <c r="AG2158" t="s">
        <v>11490</v>
      </c>
      <c r="AH2158" t="s">
        <v>11491</v>
      </c>
      <c r="AI2158" s="18">
        <v>0.1183959576</v>
      </c>
      <c r="AJ2158" t="s">
        <v>11492</v>
      </c>
      <c r="AK2158" t="s">
        <v>11493</v>
      </c>
      <c r="AL2158" t="s">
        <v>11494</v>
      </c>
      <c r="AM2158" t="s">
        <v>11489</v>
      </c>
      <c r="AN2158" t="s">
        <v>11490</v>
      </c>
      <c r="AO2158" t="s">
        <v>11491</v>
      </c>
      <c r="AP2158" s="18">
        <v>0.10706765159999999</v>
      </c>
      <c r="AQ2158" t="s">
        <v>123</v>
      </c>
      <c r="AR2158" t="b">
        <f>ISNUMBER(SEARCH('Consulta Por Puntos Baloto'!$E$5,B2158,1))</f>
        <v>0</v>
      </c>
      <c r="AS2158">
        <f t="shared" si="66"/>
        <v>31</v>
      </c>
      <c r="AT2158" t="str">
        <f t="shared" si="67"/>
        <v>Punto pago</v>
      </c>
    </row>
    <row r="2159" spans="1:46">
      <c r="A2159" t="s">
        <v>11495</v>
      </c>
      <c r="B2159" t="s">
        <v>11496</v>
      </c>
      <c r="C2159" s="18">
        <v>5.5526113199999998E-2</v>
      </c>
      <c r="D2159" t="s">
        <v>410</v>
      </c>
      <c r="E2159" t="s">
        <v>411</v>
      </c>
      <c r="F2159" t="s">
        <v>412</v>
      </c>
      <c r="G2159" s="18">
        <v>48.570802588900001</v>
      </c>
      <c r="H2159" t="s">
        <v>64</v>
      </c>
      <c r="I2159" t="s">
        <v>86</v>
      </c>
      <c r="J2159" t="s">
        <v>413</v>
      </c>
      <c r="K2159" s="18">
        <v>48.570802588900001</v>
      </c>
      <c r="L2159" t="s">
        <v>64</v>
      </c>
      <c r="M2159" t="s">
        <v>86</v>
      </c>
      <c r="N2159" t="s">
        <v>413</v>
      </c>
      <c r="O2159" s="18">
        <v>3.2532820400000002E-2</v>
      </c>
      <c r="P2159" t="s">
        <v>414</v>
      </c>
      <c r="Q2159" t="s">
        <v>411</v>
      </c>
      <c r="R2159" t="s">
        <v>415</v>
      </c>
      <c r="S2159" s="18">
        <v>63.093634015299997</v>
      </c>
      <c r="T2159" t="s">
        <v>85</v>
      </c>
      <c r="U2159" t="s">
        <v>86</v>
      </c>
      <c r="V2159" t="s">
        <v>87</v>
      </c>
      <c r="W2159" s="18">
        <v>60.233795058299997</v>
      </c>
      <c r="X2159" t="s">
        <v>64</v>
      </c>
      <c r="Y2159" t="s">
        <v>86</v>
      </c>
      <c r="Z2159" t="s">
        <v>299</v>
      </c>
      <c r="AA2159" s="18">
        <v>60.241846194600001</v>
      </c>
      <c r="AB2159" s="19" t="s">
        <v>361</v>
      </c>
      <c r="AC2159" t="s">
        <v>83</v>
      </c>
      <c r="AD2159" s="19" t="s">
        <v>362</v>
      </c>
      <c r="AE2159" s="18">
        <v>6.3005302099999994E-2</v>
      </c>
      <c r="AF2159" t="s">
        <v>6798</v>
      </c>
      <c r="AG2159" t="s">
        <v>411</v>
      </c>
      <c r="AH2159" t="s">
        <v>6799</v>
      </c>
      <c r="AI2159" s="18">
        <v>7.0639919999999998E-4</v>
      </c>
      <c r="AJ2159" t="s">
        <v>11497</v>
      </c>
      <c r="AK2159" t="s">
        <v>411</v>
      </c>
      <c r="AL2159" t="s">
        <v>11498</v>
      </c>
      <c r="AM2159" t="s">
        <v>11497</v>
      </c>
      <c r="AN2159" t="s">
        <v>411</v>
      </c>
      <c r="AO2159" t="s">
        <v>11498</v>
      </c>
      <c r="AP2159" s="18">
        <v>7.0639919999999998E-4</v>
      </c>
      <c r="AQ2159" t="s">
        <v>123</v>
      </c>
      <c r="AR2159" t="b">
        <f>ISNUMBER(SEARCH('Consulta Por Puntos Baloto'!$E$5,B2159,1))</f>
        <v>0</v>
      </c>
      <c r="AS2159">
        <f t="shared" si="66"/>
        <v>35</v>
      </c>
      <c r="AT2159" t="str">
        <f t="shared" si="67"/>
        <v>Punto red</v>
      </c>
    </row>
    <row r="2160" spans="1:46">
      <c r="A2160" t="s">
        <v>11499</v>
      </c>
      <c r="B2160" t="s">
        <v>11500</v>
      </c>
      <c r="C2160" s="18">
        <v>0.78579642790000004</v>
      </c>
      <c r="D2160" t="s">
        <v>584</v>
      </c>
      <c r="E2160" t="s">
        <v>128</v>
      </c>
      <c r="F2160" t="s">
        <v>585</v>
      </c>
      <c r="G2160" s="18">
        <v>0.56138723869999996</v>
      </c>
      <c r="H2160" t="s">
        <v>469</v>
      </c>
      <c r="I2160" t="s">
        <v>130</v>
      </c>
      <c r="J2160" t="s">
        <v>6590</v>
      </c>
      <c r="K2160" s="18">
        <v>0.59252748099999997</v>
      </c>
      <c r="L2160" t="s">
        <v>64</v>
      </c>
      <c r="M2160" t="s">
        <v>130</v>
      </c>
      <c r="N2160" t="s">
        <v>587</v>
      </c>
      <c r="O2160" s="18">
        <v>2.9074547159000002</v>
      </c>
      <c r="P2160" t="s">
        <v>588</v>
      </c>
      <c r="Q2160" t="s">
        <v>134</v>
      </c>
      <c r="R2160" t="s">
        <v>589</v>
      </c>
      <c r="S2160" s="18">
        <v>0.56138723869999996</v>
      </c>
      <c r="T2160" t="s">
        <v>469</v>
      </c>
      <c r="U2160" t="s">
        <v>130</v>
      </c>
      <c r="V2160" t="s">
        <v>470</v>
      </c>
      <c r="W2160" s="18">
        <v>2.944378752</v>
      </c>
      <c r="X2160" t="s">
        <v>64</v>
      </c>
      <c r="Y2160" t="s">
        <v>130</v>
      </c>
      <c r="Z2160" t="s">
        <v>590</v>
      </c>
      <c r="AA2160" s="18">
        <v>0.56138723869999996</v>
      </c>
      <c r="AB2160" t="s">
        <v>591</v>
      </c>
      <c r="AC2160" t="s">
        <v>128</v>
      </c>
      <c r="AD2160" t="s">
        <v>592</v>
      </c>
      <c r="AE2160" s="18">
        <v>7.1801135200000005E-2</v>
      </c>
      <c r="AF2160" t="s">
        <v>2885</v>
      </c>
      <c r="AG2160" t="s">
        <v>143</v>
      </c>
      <c r="AH2160" t="s">
        <v>2886</v>
      </c>
      <c r="AI2160" s="18">
        <v>0.1534020871</v>
      </c>
      <c r="AJ2160" t="s">
        <v>2887</v>
      </c>
      <c r="AK2160" t="s">
        <v>134</v>
      </c>
      <c r="AL2160" t="s">
        <v>2888</v>
      </c>
      <c r="AM2160" t="s">
        <v>2885</v>
      </c>
      <c r="AN2160" t="s">
        <v>143</v>
      </c>
      <c r="AO2160" t="s">
        <v>2886</v>
      </c>
      <c r="AP2160" s="18">
        <v>7.1801135200000005E-2</v>
      </c>
      <c r="AQ2160" t="s">
        <v>123</v>
      </c>
      <c r="AR2160" t="b">
        <f>ISNUMBER(SEARCH('Consulta Por Puntos Baloto'!$E$5,B2160,1))</f>
        <v>0</v>
      </c>
      <c r="AS2160">
        <f t="shared" si="66"/>
        <v>31</v>
      </c>
      <c r="AT2160" t="str">
        <f t="shared" si="67"/>
        <v>Punto pago</v>
      </c>
    </row>
    <row r="2161" spans="1:46">
      <c r="A2161" t="s">
        <v>11501</v>
      </c>
      <c r="B2161" t="s">
        <v>11502</v>
      </c>
      <c r="C2161" s="18">
        <v>0.97893862700000001</v>
      </c>
      <c r="D2161" t="s">
        <v>4580</v>
      </c>
      <c r="E2161" t="s">
        <v>83</v>
      </c>
      <c r="F2161" t="s">
        <v>4581</v>
      </c>
      <c r="G2161" s="18">
        <v>0.72634372680000003</v>
      </c>
      <c r="H2161" t="s">
        <v>4584</v>
      </c>
      <c r="I2161" t="s">
        <v>86</v>
      </c>
      <c r="J2161" t="s">
        <v>4761</v>
      </c>
      <c r="K2161" s="18">
        <v>1.9003383619000001</v>
      </c>
      <c r="L2161" t="s">
        <v>64</v>
      </c>
      <c r="M2161" t="s">
        <v>86</v>
      </c>
      <c r="N2161" t="s">
        <v>88</v>
      </c>
      <c r="O2161" s="18">
        <v>0.71599278389999998</v>
      </c>
      <c r="P2161" t="s">
        <v>359</v>
      </c>
      <c r="Q2161" t="s">
        <v>83</v>
      </c>
      <c r="R2161" t="s">
        <v>360</v>
      </c>
      <c r="S2161" s="18">
        <v>2.4314055388</v>
      </c>
      <c r="T2161" t="s">
        <v>85</v>
      </c>
      <c r="U2161" t="s">
        <v>86</v>
      </c>
      <c r="V2161" t="s">
        <v>87</v>
      </c>
      <c r="W2161" s="18">
        <v>0.72634372680000003</v>
      </c>
      <c r="X2161" t="s">
        <v>4584</v>
      </c>
      <c r="Y2161" t="s">
        <v>86</v>
      </c>
      <c r="Z2161" t="s">
        <v>4585</v>
      </c>
      <c r="AA2161" s="18">
        <v>0.74172529919999997</v>
      </c>
      <c r="AB2161" t="s">
        <v>4762</v>
      </c>
      <c r="AC2161" t="s">
        <v>83</v>
      </c>
      <c r="AD2161" t="s">
        <v>4763</v>
      </c>
      <c r="AE2161" s="18">
        <v>0.51562704829999995</v>
      </c>
      <c r="AF2161" t="s">
        <v>11503</v>
      </c>
      <c r="AG2161" t="s">
        <v>83</v>
      </c>
      <c r="AH2161" t="s">
        <v>11504</v>
      </c>
      <c r="AI2161" s="18">
        <v>0.41846725769999998</v>
      </c>
      <c r="AJ2161" t="s">
        <v>11505</v>
      </c>
      <c r="AK2161" t="s">
        <v>83</v>
      </c>
      <c r="AL2161" t="s">
        <v>11506</v>
      </c>
      <c r="AM2161" t="s">
        <v>11505</v>
      </c>
      <c r="AN2161" t="s">
        <v>83</v>
      </c>
      <c r="AO2161" t="s">
        <v>11506</v>
      </c>
      <c r="AP2161" s="18">
        <v>0.41846725769999998</v>
      </c>
      <c r="AQ2161" t="s">
        <v>123</v>
      </c>
      <c r="AR2161" t="b">
        <f>ISNUMBER(SEARCH('Consulta Por Puntos Baloto'!$E$5,B2161,1))</f>
        <v>0</v>
      </c>
      <c r="AS2161">
        <f t="shared" si="66"/>
        <v>35</v>
      </c>
      <c r="AT2161" t="str">
        <f t="shared" si="67"/>
        <v>Punto red</v>
      </c>
    </row>
    <row r="2162" spans="1:46">
      <c r="A2162" t="s">
        <v>11507</v>
      </c>
      <c r="B2162" t="s">
        <v>11508</v>
      </c>
      <c r="C2162" s="18">
        <v>0.24137086699999999</v>
      </c>
      <c r="D2162" t="s">
        <v>4580</v>
      </c>
      <c r="E2162" t="s">
        <v>83</v>
      </c>
      <c r="F2162" t="s">
        <v>4581</v>
      </c>
      <c r="G2162" s="18">
        <v>0.1361776022</v>
      </c>
      <c r="H2162" t="s">
        <v>4584</v>
      </c>
      <c r="I2162" t="s">
        <v>86</v>
      </c>
      <c r="J2162" t="s">
        <v>4761</v>
      </c>
      <c r="K2162" s="18">
        <v>1.5003811057000001</v>
      </c>
      <c r="L2162" t="s">
        <v>64</v>
      </c>
      <c r="M2162" t="s">
        <v>86</v>
      </c>
      <c r="N2162" t="s">
        <v>88</v>
      </c>
      <c r="O2162" s="18">
        <v>0.13229905380000001</v>
      </c>
      <c r="P2162" t="s">
        <v>359</v>
      </c>
      <c r="Q2162" t="s">
        <v>83</v>
      </c>
      <c r="R2162" t="s">
        <v>360</v>
      </c>
      <c r="S2162" s="18">
        <v>1.6825248624</v>
      </c>
      <c r="T2162" t="s">
        <v>85</v>
      </c>
      <c r="U2162" t="s">
        <v>86</v>
      </c>
      <c r="V2162" t="s">
        <v>87</v>
      </c>
      <c r="W2162" s="18">
        <v>0.1361776022</v>
      </c>
      <c r="X2162" t="s">
        <v>4584</v>
      </c>
      <c r="Y2162" t="s">
        <v>86</v>
      </c>
      <c r="Z2162" t="s">
        <v>4585</v>
      </c>
      <c r="AA2162" s="18">
        <v>0.12747208669999999</v>
      </c>
      <c r="AB2162" t="s">
        <v>4762</v>
      </c>
      <c r="AC2162" t="s">
        <v>83</v>
      </c>
      <c r="AD2162" t="s">
        <v>4763</v>
      </c>
      <c r="AE2162" s="18">
        <v>0.1293582059</v>
      </c>
      <c r="AF2162" t="s">
        <v>4764</v>
      </c>
      <c r="AG2162" t="s">
        <v>83</v>
      </c>
      <c r="AH2162" t="s">
        <v>4765</v>
      </c>
      <c r="AI2162" s="18">
        <v>0.1129008304</v>
      </c>
      <c r="AJ2162" t="s">
        <v>11509</v>
      </c>
      <c r="AK2162" t="s">
        <v>83</v>
      </c>
      <c r="AL2162" t="s">
        <v>11510</v>
      </c>
      <c r="AM2162" t="s">
        <v>11509</v>
      </c>
      <c r="AN2162" t="s">
        <v>83</v>
      </c>
      <c r="AO2162" t="s">
        <v>11510</v>
      </c>
      <c r="AP2162" s="18">
        <v>0.1129008304</v>
      </c>
      <c r="AQ2162" t="s">
        <v>123</v>
      </c>
      <c r="AR2162" t="b">
        <f>ISNUMBER(SEARCH('Consulta Por Puntos Baloto'!$E$5,B2162,1))</f>
        <v>0</v>
      </c>
      <c r="AS2162">
        <f t="shared" si="66"/>
        <v>35</v>
      </c>
      <c r="AT2162" t="str">
        <f t="shared" si="67"/>
        <v>Punto red</v>
      </c>
    </row>
    <row r="2163" spans="1:46">
      <c r="A2163" t="s">
        <v>11511</v>
      </c>
      <c r="B2163" t="s">
        <v>11512</v>
      </c>
      <c r="C2163" s="18">
        <v>17.013267022800001</v>
      </c>
      <c r="D2163" t="s">
        <v>4512</v>
      </c>
      <c r="E2163" t="s">
        <v>297</v>
      </c>
      <c r="F2163" t="s">
        <v>4513</v>
      </c>
      <c r="G2163" s="18">
        <v>25.777881284300001</v>
      </c>
      <c r="H2163" t="s">
        <v>64</v>
      </c>
      <c r="I2163" t="s">
        <v>4514</v>
      </c>
      <c r="J2163" t="s">
        <v>4515</v>
      </c>
      <c r="K2163" s="18">
        <v>25.777881284300001</v>
      </c>
      <c r="L2163" t="s">
        <v>64</v>
      </c>
      <c r="M2163" t="s">
        <v>4514</v>
      </c>
      <c r="N2163" t="s">
        <v>4515</v>
      </c>
      <c r="O2163" s="18">
        <v>16.507710232899999</v>
      </c>
      <c r="P2163" t="s">
        <v>296</v>
      </c>
      <c r="Q2163" t="s">
        <v>297</v>
      </c>
      <c r="R2163" t="s">
        <v>298</v>
      </c>
      <c r="S2163" s="18">
        <v>130.7463049152</v>
      </c>
      <c r="T2163" t="s">
        <v>85</v>
      </c>
      <c r="U2163" t="s">
        <v>86</v>
      </c>
      <c r="V2163" t="s">
        <v>87</v>
      </c>
      <c r="W2163" s="18">
        <v>91.292641851200003</v>
      </c>
      <c r="X2163" t="s">
        <v>64</v>
      </c>
      <c r="Y2163" t="s">
        <v>4519</v>
      </c>
      <c r="Z2163" t="s">
        <v>4520</v>
      </c>
      <c r="AA2163" s="18">
        <v>65.871017702000003</v>
      </c>
      <c r="AB2163" t="s">
        <v>300</v>
      </c>
      <c r="AC2163" t="s">
        <v>301</v>
      </c>
      <c r="AD2163" t="s">
        <v>302</v>
      </c>
      <c r="AE2163" s="18">
        <v>2.3672524300000001E-2</v>
      </c>
      <c r="AF2163" t="s">
        <v>8451</v>
      </c>
      <c r="AG2163" t="s">
        <v>8452</v>
      </c>
      <c r="AH2163" t="s">
        <v>8453</v>
      </c>
      <c r="AI2163" s="18">
        <v>1.9198764100000001E-2</v>
      </c>
      <c r="AJ2163" t="s">
        <v>8454</v>
      </c>
      <c r="AK2163" t="s">
        <v>8452</v>
      </c>
      <c r="AL2163" t="s">
        <v>8455</v>
      </c>
      <c r="AM2163" t="s">
        <v>8454</v>
      </c>
      <c r="AN2163" t="s">
        <v>8452</v>
      </c>
      <c r="AO2163" t="s">
        <v>8455</v>
      </c>
      <c r="AP2163" s="18">
        <v>1.9198764100000001E-2</v>
      </c>
      <c r="AQ2163" t="s">
        <v>123</v>
      </c>
      <c r="AR2163" t="b">
        <f>ISNUMBER(SEARCH('Consulta Por Puntos Baloto'!$E$5,B2163,1))</f>
        <v>0</v>
      </c>
      <c r="AS2163">
        <f t="shared" si="66"/>
        <v>35</v>
      </c>
      <c r="AT2163" t="str">
        <f t="shared" si="67"/>
        <v>Punto red</v>
      </c>
    </row>
    <row r="2164" spans="1:46">
      <c r="A2164" t="s">
        <v>11513</v>
      </c>
      <c r="B2164" t="s">
        <v>11514</v>
      </c>
      <c r="C2164" s="18">
        <v>1.1523725918000001</v>
      </c>
      <c r="D2164" t="s">
        <v>219</v>
      </c>
      <c r="E2164" t="s">
        <v>220</v>
      </c>
      <c r="F2164" t="s">
        <v>221</v>
      </c>
      <c r="G2164" s="18">
        <v>0.98298758200000003</v>
      </c>
      <c r="H2164" t="s">
        <v>222</v>
      </c>
      <c r="I2164" t="s">
        <v>223</v>
      </c>
      <c r="J2164" t="s">
        <v>224</v>
      </c>
      <c r="K2164" s="18">
        <v>0.98298758200000003</v>
      </c>
      <c r="L2164" t="s">
        <v>222</v>
      </c>
      <c r="M2164" t="s">
        <v>223</v>
      </c>
      <c r="N2164" t="s">
        <v>224</v>
      </c>
      <c r="O2164" s="18">
        <v>1.3899757119</v>
      </c>
      <c r="P2164" t="s">
        <v>225</v>
      </c>
      <c r="Q2164" t="s">
        <v>220</v>
      </c>
      <c r="R2164" t="s">
        <v>226</v>
      </c>
      <c r="S2164" s="18">
        <v>7.3342625842000002</v>
      </c>
      <c r="T2164" t="s">
        <v>227</v>
      </c>
      <c r="U2164" t="s">
        <v>228</v>
      </c>
      <c r="V2164" t="s">
        <v>229</v>
      </c>
      <c r="W2164" s="18">
        <v>0.98298758200000003</v>
      </c>
      <c r="X2164" t="s">
        <v>222</v>
      </c>
      <c r="Y2164" t="s">
        <v>223</v>
      </c>
      <c r="Z2164" t="s">
        <v>224</v>
      </c>
      <c r="AA2164" s="18">
        <v>0.98298758200000003</v>
      </c>
      <c r="AB2164" t="s">
        <v>230</v>
      </c>
      <c r="AC2164" t="s">
        <v>220</v>
      </c>
      <c r="AD2164" t="s">
        <v>231</v>
      </c>
      <c r="AE2164" s="18">
        <v>6.4303830399999998E-2</v>
      </c>
      <c r="AF2164" t="s">
        <v>11515</v>
      </c>
      <c r="AG2164" t="s">
        <v>220</v>
      </c>
      <c r="AH2164" t="s">
        <v>11516</v>
      </c>
      <c r="AI2164" s="18">
        <v>0.81341198999999997</v>
      </c>
      <c r="AJ2164" t="s">
        <v>234</v>
      </c>
      <c r="AK2164" t="s">
        <v>220</v>
      </c>
      <c r="AL2164" t="s">
        <v>235</v>
      </c>
      <c r="AM2164" t="s">
        <v>11515</v>
      </c>
      <c r="AN2164" t="s">
        <v>220</v>
      </c>
      <c r="AO2164" t="s">
        <v>11516</v>
      </c>
      <c r="AP2164" s="18">
        <v>6.4303830399999998E-2</v>
      </c>
      <c r="AQ2164" t="s">
        <v>123</v>
      </c>
      <c r="AR2164" t="b">
        <f>ISNUMBER(SEARCH('Consulta Por Puntos Baloto'!$E$5,B2164,1))</f>
        <v>0</v>
      </c>
      <c r="AS2164">
        <f t="shared" si="66"/>
        <v>31</v>
      </c>
      <c r="AT2164" t="str">
        <f t="shared" si="67"/>
        <v>Punto pago</v>
      </c>
    </row>
    <row r="2165" spans="1:46">
      <c r="A2165" t="s">
        <v>11517</v>
      </c>
      <c r="B2165" t="s">
        <v>11518</v>
      </c>
      <c r="C2165" s="18">
        <v>5.9753905398000002</v>
      </c>
      <c r="D2165" t="s">
        <v>1689</v>
      </c>
      <c r="E2165" t="s">
        <v>1690</v>
      </c>
      <c r="F2165" t="s">
        <v>1691</v>
      </c>
      <c r="G2165" s="18">
        <v>4.1805369302999997</v>
      </c>
      <c r="H2165" t="s">
        <v>64</v>
      </c>
      <c r="I2165" t="s">
        <v>114</v>
      </c>
      <c r="J2165" t="s">
        <v>3347</v>
      </c>
      <c r="K2165" s="18">
        <v>74.222207468099995</v>
      </c>
      <c r="L2165" t="s">
        <v>64</v>
      </c>
      <c r="M2165" t="s">
        <v>130</v>
      </c>
      <c r="N2165" t="s">
        <v>132</v>
      </c>
      <c r="O2165" s="18">
        <v>74.186377969700004</v>
      </c>
      <c r="P2165" t="s">
        <v>453</v>
      </c>
      <c r="Q2165" t="s">
        <v>134</v>
      </c>
      <c r="R2165" t="s">
        <v>454</v>
      </c>
      <c r="S2165" s="18">
        <v>74.924087871699996</v>
      </c>
      <c r="T2165" t="s">
        <v>136</v>
      </c>
      <c r="U2165" t="s">
        <v>130</v>
      </c>
      <c r="V2165" t="s">
        <v>137</v>
      </c>
      <c r="W2165" s="18">
        <v>5.1058847291999996</v>
      </c>
      <c r="X2165" t="s">
        <v>3348</v>
      </c>
      <c r="Y2165" t="s">
        <v>114</v>
      </c>
      <c r="Z2165" t="s">
        <v>3349</v>
      </c>
      <c r="AA2165" s="18">
        <v>5.1020765918000004</v>
      </c>
      <c r="AB2165" s="19" t="s">
        <v>3348</v>
      </c>
      <c r="AC2165" t="s">
        <v>1690</v>
      </c>
      <c r="AD2165" s="19" t="s">
        <v>5358</v>
      </c>
      <c r="AE2165" s="18">
        <v>2.6613452974</v>
      </c>
      <c r="AF2165" t="s">
        <v>10653</v>
      </c>
      <c r="AG2165" t="s">
        <v>1690</v>
      </c>
      <c r="AH2165" t="s">
        <v>10654</v>
      </c>
      <c r="AI2165" s="18">
        <v>0.32630007010000001</v>
      </c>
      <c r="AJ2165" t="s">
        <v>11519</v>
      </c>
      <c r="AK2165" t="s">
        <v>1690</v>
      </c>
      <c r="AL2165" t="s">
        <v>11520</v>
      </c>
      <c r="AM2165" t="s">
        <v>11519</v>
      </c>
      <c r="AN2165" t="s">
        <v>1690</v>
      </c>
      <c r="AO2165" t="s">
        <v>11520</v>
      </c>
      <c r="AP2165" s="18">
        <v>0.32630007010000001</v>
      </c>
      <c r="AQ2165" t="s">
        <v>123</v>
      </c>
      <c r="AR2165" t="b">
        <f>ISNUMBER(SEARCH('Consulta Por Puntos Baloto'!$E$5,B2165,1))</f>
        <v>0</v>
      </c>
      <c r="AS2165">
        <f t="shared" si="66"/>
        <v>35</v>
      </c>
      <c r="AT2165" t="str">
        <f t="shared" si="67"/>
        <v>Punto red</v>
      </c>
    </row>
    <row r="2166" spans="1:46">
      <c r="A2166" t="s">
        <v>11521</v>
      </c>
      <c r="B2166" t="s">
        <v>11522</v>
      </c>
      <c r="C2166" s="18">
        <v>2.4627768751999999</v>
      </c>
      <c r="D2166" t="s">
        <v>1689</v>
      </c>
      <c r="E2166" t="s">
        <v>1690</v>
      </c>
      <c r="F2166" t="s">
        <v>1691</v>
      </c>
      <c r="G2166" s="18">
        <v>2.1914998845999998</v>
      </c>
      <c r="H2166" t="s">
        <v>64</v>
      </c>
      <c r="I2166" t="s">
        <v>114</v>
      </c>
      <c r="J2166" t="s">
        <v>3347</v>
      </c>
      <c r="K2166" s="18">
        <v>71.145475235800006</v>
      </c>
      <c r="L2166" t="s">
        <v>64</v>
      </c>
      <c r="M2166" t="s">
        <v>130</v>
      </c>
      <c r="N2166" t="s">
        <v>132</v>
      </c>
      <c r="O2166" s="18">
        <v>71.139071541299998</v>
      </c>
      <c r="P2166" t="s">
        <v>453</v>
      </c>
      <c r="Q2166" t="s">
        <v>134</v>
      </c>
      <c r="R2166" t="s">
        <v>454</v>
      </c>
      <c r="S2166" s="18">
        <v>71.884302469199994</v>
      </c>
      <c r="T2166" t="s">
        <v>136</v>
      </c>
      <c r="U2166" t="s">
        <v>130</v>
      </c>
      <c r="V2166" t="s">
        <v>137</v>
      </c>
      <c r="W2166" s="18">
        <v>2.3470996447000001</v>
      </c>
      <c r="X2166" t="s">
        <v>3348</v>
      </c>
      <c r="Y2166" t="s">
        <v>114</v>
      </c>
      <c r="Z2166" t="s">
        <v>3349</v>
      </c>
      <c r="AA2166" s="18">
        <v>2.3424477664999999</v>
      </c>
      <c r="AB2166" s="19" t="s">
        <v>3348</v>
      </c>
      <c r="AC2166" t="s">
        <v>1690</v>
      </c>
      <c r="AD2166" s="19" t="s">
        <v>5358</v>
      </c>
      <c r="AE2166" s="18">
        <v>0.118852846</v>
      </c>
      <c r="AF2166" t="s">
        <v>11523</v>
      </c>
      <c r="AG2166" t="s">
        <v>1690</v>
      </c>
      <c r="AH2166" t="s">
        <v>11524</v>
      </c>
      <c r="AI2166" s="18">
        <v>0.1202049318</v>
      </c>
      <c r="AJ2166" t="s">
        <v>11525</v>
      </c>
      <c r="AK2166" t="s">
        <v>1690</v>
      </c>
      <c r="AL2166" t="s">
        <v>11526</v>
      </c>
      <c r="AM2166" t="s">
        <v>11523</v>
      </c>
      <c r="AN2166" t="s">
        <v>1690</v>
      </c>
      <c r="AO2166" t="s">
        <v>11524</v>
      </c>
      <c r="AP2166" s="18">
        <v>0.118852846</v>
      </c>
      <c r="AQ2166" t="s">
        <v>123</v>
      </c>
      <c r="AR2166" t="b">
        <f>ISNUMBER(SEARCH('Consulta Por Puntos Baloto'!$E$5,B2166,1))</f>
        <v>0</v>
      </c>
      <c r="AS2166">
        <f t="shared" si="66"/>
        <v>31</v>
      </c>
      <c r="AT2166" t="str">
        <f t="shared" si="67"/>
        <v>Punto pago</v>
      </c>
    </row>
    <row r="2167" spans="1:46">
      <c r="A2167" t="s">
        <v>11527</v>
      </c>
      <c r="B2167" t="s">
        <v>11528</v>
      </c>
      <c r="C2167" s="18">
        <v>1.7879817081</v>
      </c>
      <c r="D2167" t="s">
        <v>584</v>
      </c>
      <c r="E2167" t="s">
        <v>128</v>
      </c>
      <c r="F2167" t="s">
        <v>585</v>
      </c>
      <c r="G2167" s="18">
        <v>0.71201734699999997</v>
      </c>
      <c r="H2167" t="s">
        <v>64</v>
      </c>
      <c r="I2167" t="s">
        <v>130</v>
      </c>
      <c r="J2167" t="s">
        <v>1722</v>
      </c>
      <c r="K2167" s="18">
        <v>1.2344750378</v>
      </c>
      <c r="L2167" t="s">
        <v>64</v>
      </c>
      <c r="M2167" t="s">
        <v>130</v>
      </c>
      <c r="N2167" t="s">
        <v>587</v>
      </c>
      <c r="O2167" s="18">
        <v>3.9148355194</v>
      </c>
      <c r="P2167" t="s">
        <v>588</v>
      </c>
      <c r="Q2167" t="s">
        <v>134</v>
      </c>
      <c r="R2167" t="s">
        <v>589</v>
      </c>
      <c r="S2167" s="18">
        <v>0.83319103750000001</v>
      </c>
      <c r="T2167" t="s">
        <v>469</v>
      </c>
      <c r="U2167" t="s">
        <v>130</v>
      </c>
      <c r="V2167" t="s">
        <v>470</v>
      </c>
      <c r="W2167" s="18">
        <v>3.6607313168000002</v>
      </c>
      <c r="X2167" t="s">
        <v>64</v>
      </c>
      <c r="Y2167" t="s">
        <v>130</v>
      </c>
      <c r="Z2167" t="s">
        <v>690</v>
      </c>
      <c r="AA2167" s="18">
        <v>0.83319103750000001</v>
      </c>
      <c r="AB2167" t="s">
        <v>591</v>
      </c>
      <c r="AC2167" t="s">
        <v>128</v>
      </c>
      <c r="AD2167" t="s">
        <v>592</v>
      </c>
      <c r="AE2167" s="18">
        <v>8.9895368500000003E-2</v>
      </c>
      <c r="AF2167" t="s">
        <v>11529</v>
      </c>
      <c r="AG2167" t="s">
        <v>143</v>
      </c>
      <c r="AH2167" t="s">
        <v>11530</v>
      </c>
      <c r="AI2167" s="18">
        <v>0.118671041</v>
      </c>
      <c r="AJ2167" t="s">
        <v>11531</v>
      </c>
      <c r="AK2167" t="s">
        <v>134</v>
      </c>
      <c r="AL2167" t="s">
        <v>11532</v>
      </c>
      <c r="AM2167" t="s">
        <v>11529</v>
      </c>
      <c r="AN2167" t="s">
        <v>143</v>
      </c>
      <c r="AO2167" t="s">
        <v>11530</v>
      </c>
      <c r="AP2167" s="18">
        <v>8.9895368500000003E-2</v>
      </c>
      <c r="AQ2167" t="s">
        <v>123</v>
      </c>
      <c r="AR2167" t="b">
        <f>ISNUMBER(SEARCH('Consulta Por Puntos Baloto'!$E$5,B2167,1))</f>
        <v>0</v>
      </c>
      <c r="AS2167">
        <f t="shared" si="66"/>
        <v>31</v>
      </c>
      <c r="AT2167" t="str">
        <f t="shared" si="67"/>
        <v>Punto pago</v>
      </c>
    </row>
    <row r="2168" spans="1:46">
      <c r="A2168" t="s">
        <v>11533</v>
      </c>
      <c r="B2168" t="s">
        <v>11534</v>
      </c>
      <c r="C2168" s="18">
        <v>2.0170879219</v>
      </c>
      <c r="D2168" t="s">
        <v>563</v>
      </c>
      <c r="E2168" t="s">
        <v>128</v>
      </c>
      <c r="F2168" t="s">
        <v>564</v>
      </c>
      <c r="G2168" s="18">
        <v>0.87109410229999995</v>
      </c>
      <c r="H2168" t="s">
        <v>64</v>
      </c>
      <c r="I2168" t="s">
        <v>130</v>
      </c>
      <c r="J2168" t="s">
        <v>131</v>
      </c>
      <c r="K2168" s="18">
        <v>1.5847628981999999</v>
      </c>
      <c r="L2168" t="s">
        <v>64</v>
      </c>
      <c r="M2168" t="s">
        <v>130</v>
      </c>
      <c r="N2168" t="s">
        <v>132</v>
      </c>
      <c r="O2168" s="18">
        <v>2.6357294770999999</v>
      </c>
      <c r="P2168" t="s">
        <v>133</v>
      </c>
      <c r="Q2168" t="s">
        <v>134</v>
      </c>
      <c r="R2168" t="s">
        <v>135</v>
      </c>
      <c r="S2168" s="18">
        <v>3.3020874695</v>
      </c>
      <c r="T2168" t="s">
        <v>136</v>
      </c>
      <c r="U2168" t="s">
        <v>130</v>
      </c>
      <c r="V2168" t="s">
        <v>137</v>
      </c>
      <c r="W2168" s="18">
        <v>2.345911139</v>
      </c>
      <c r="X2168" t="s">
        <v>138</v>
      </c>
      <c r="Y2168" t="s">
        <v>130</v>
      </c>
      <c r="Z2168" t="s">
        <v>139</v>
      </c>
      <c r="AA2168" s="18">
        <v>1.9213380100999999</v>
      </c>
      <c r="AB2168" t="s">
        <v>140</v>
      </c>
      <c r="AC2168" t="s">
        <v>128</v>
      </c>
      <c r="AD2168" t="s">
        <v>141</v>
      </c>
      <c r="AE2168" s="18">
        <v>0</v>
      </c>
      <c r="AF2168" t="s">
        <v>142</v>
      </c>
      <c r="AG2168" t="s">
        <v>143</v>
      </c>
      <c r="AH2168" t="s">
        <v>144</v>
      </c>
      <c r="AI2168" s="18">
        <v>2.4290507199999999E-2</v>
      </c>
      <c r="AJ2168" t="s">
        <v>11535</v>
      </c>
      <c r="AK2168" t="s">
        <v>134</v>
      </c>
      <c r="AL2168" t="s">
        <v>11536</v>
      </c>
      <c r="AM2168" t="s">
        <v>142</v>
      </c>
      <c r="AN2168" t="s">
        <v>143</v>
      </c>
      <c r="AO2168" t="s">
        <v>144</v>
      </c>
      <c r="AP2168" s="18">
        <v>0</v>
      </c>
      <c r="AQ2168" t="s">
        <v>123</v>
      </c>
      <c r="AR2168" t="b">
        <f>ISNUMBER(SEARCH('Consulta Por Puntos Baloto'!$E$5,B2168,1))</f>
        <v>0</v>
      </c>
      <c r="AS2168">
        <f t="shared" si="66"/>
        <v>31</v>
      </c>
      <c r="AT2168" t="str">
        <f t="shared" si="67"/>
        <v>Punto pago</v>
      </c>
    </row>
    <row r="2169" spans="1:46">
      <c r="A2169" t="s">
        <v>11537</v>
      </c>
      <c r="B2169" t="s">
        <v>11538</v>
      </c>
      <c r="C2169" s="18">
        <v>0.76134579469999997</v>
      </c>
      <c r="D2169" t="s">
        <v>508</v>
      </c>
      <c r="E2169" t="s">
        <v>509</v>
      </c>
      <c r="F2169" t="s">
        <v>510</v>
      </c>
      <c r="G2169" s="18">
        <v>0.77310475820000002</v>
      </c>
      <c r="H2169" t="s">
        <v>64</v>
      </c>
      <c r="I2169" t="s">
        <v>112</v>
      </c>
      <c r="J2169" t="s">
        <v>1110</v>
      </c>
      <c r="K2169" s="18">
        <v>0.9595117836</v>
      </c>
      <c r="L2169" t="s">
        <v>64</v>
      </c>
      <c r="M2169" t="s">
        <v>112</v>
      </c>
      <c r="N2169" t="s">
        <v>721</v>
      </c>
      <c r="O2169" s="18">
        <v>1.3829586036999999</v>
      </c>
      <c r="P2169" t="s">
        <v>513</v>
      </c>
      <c r="Q2169" t="s">
        <v>509</v>
      </c>
      <c r="R2169" t="s">
        <v>514</v>
      </c>
      <c r="S2169" s="18">
        <v>1.3738451747</v>
      </c>
      <c r="T2169" t="s">
        <v>111</v>
      </c>
      <c r="U2169" t="s">
        <v>112</v>
      </c>
      <c r="V2169" t="s">
        <v>113</v>
      </c>
      <c r="W2169" s="18">
        <v>6.6556232516999998</v>
      </c>
      <c r="X2169" t="s">
        <v>64</v>
      </c>
      <c r="Y2169" t="s">
        <v>130</v>
      </c>
      <c r="Z2169" t="s">
        <v>517</v>
      </c>
      <c r="AA2169" s="18">
        <v>1.3752970103</v>
      </c>
      <c r="AB2169" s="19" t="s">
        <v>1111</v>
      </c>
      <c r="AC2169" t="s">
        <v>509</v>
      </c>
      <c r="AD2169" s="19" t="s">
        <v>1112</v>
      </c>
      <c r="AE2169" s="18">
        <v>0.46724222700000001</v>
      </c>
      <c r="AF2169" t="s">
        <v>3369</v>
      </c>
      <c r="AG2169" t="s">
        <v>509</v>
      </c>
      <c r="AH2169" t="s">
        <v>3370</v>
      </c>
      <c r="AI2169" s="18">
        <v>2.98520356E-2</v>
      </c>
      <c r="AJ2169" t="s">
        <v>1539</v>
      </c>
      <c r="AK2169" t="s">
        <v>509</v>
      </c>
      <c r="AL2169" t="s">
        <v>11539</v>
      </c>
      <c r="AM2169" t="s">
        <v>1539</v>
      </c>
      <c r="AN2169" t="s">
        <v>509</v>
      </c>
      <c r="AO2169" t="s">
        <v>11539</v>
      </c>
      <c r="AP2169" s="18">
        <v>2.98520356E-2</v>
      </c>
      <c r="AQ2169" t="s">
        <v>123</v>
      </c>
      <c r="AR2169" t="b">
        <f>ISNUMBER(SEARCH('Consulta Por Puntos Baloto'!$E$5,B2169,1))</f>
        <v>0</v>
      </c>
      <c r="AS2169">
        <f t="shared" si="66"/>
        <v>35</v>
      </c>
      <c r="AT2169" t="str">
        <f t="shared" si="67"/>
        <v>Punto red</v>
      </c>
    </row>
    <row r="2170" spans="1:46">
      <c r="A2170" t="s">
        <v>11540</v>
      </c>
      <c r="B2170" t="s">
        <v>11541</v>
      </c>
      <c r="C2170" s="18">
        <v>5.2241863822000001</v>
      </c>
      <c r="D2170" t="s">
        <v>526</v>
      </c>
      <c r="E2170" t="s">
        <v>128</v>
      </c>
      <c r="F2170" t="s">
        <v>527</v>
      </c>
      <c r="G2170" s="18">
        <v>0.5423038805</v>
      </c>
      <c r="H2170" t="s">
        <v>64</v>
      </c>
      <c r="I2170" t="s">
        <v>130</v>
      </c>
      <c r="J2170" t="s">
        <v>779</v>
      </c>
      <c r="K2170" s="18">
        <v>2.9392409149000001</v>
      </c>
      <c r="L2170" t="s">
        <v>64</v>
      </c>
      <c r="M2170" t="s">
        <v>130</v>
      </c>
      <c r="N2170" t="s">
        <v>529</v>
      </c>
      <c r="O2170" s="18">
        <v>0.5162608823</v>
      </c>
      <c r="P2170" t="s">
        <v>530</v>
      </c>
      <c r="Q2170" t="s">
        <v>134</v>
      </c>
      <c r="R2170" t="s">
        <v>531</v>
      </c>
      <c r="S2170" s="18">
        <v>3.8431134021000002</v>
      </c>
      <c r="T2170" t="s">
        <v>515</v>
      </c>
      <c r="U2170" t="s">
        <v>130</v>
      </c>
      <c r="V2170" t="s">
        <v>516</v>
      </c>
      <c r="W2170" s="18">
        <v>3.8611212044999998</v>
      </c>
      <c r="X2170" t="s">
        <v>64</v>
      </c>
      <c r="Y2170" t="s">
        <v>130</v>
      </c>
      <c r="Z2170" t="s">
        <v>532</v>
      </c>
      <c r="AA2170" s="18">
        <v>2.5655214775999999</v>
      </c>
      <c r="AB2170" t="s">
        <v>533</v>
      </c>
      <c r="AC2170" t="s">
        <v>128</v>
      </c>
      <c r="AD2170" t="s">
        <v>534</v>
      </c>
      <c r="AE2170" s="18">
        <v>0.27513094659999998</v>
      </c>
      <c r="AF2170" t="s">
        <v>2380</v>
      </c>
      <c r="AG2170" t="s">
        <v>143</v>
      </c>
      <c r="AH2170" t="s">
        <v>2381</v>
      </c>
      <c r="AI2170" s="18">
        <v>4.2032722000000002E-2</v>
      </c>
      <c r="AJ2170" t="s">
        <v>3940</v>
      </c>
      <c r="AK2170" t="s">
        <v>134</v>
      </c>
      <c r="AL2170" t="s">
        <v>3941</v>
      </c>
      <c r="AM2170" t="s">
        <v>3940</v>
      </c>
      <c r="AN2170" t="s">
        <v>134</v>
      </c>
      <c r="AO2170" t="s">
        <v>3941</v>
      </c>
      <c r="AP2170" s="18">
        <v>4.2032722000000002E-2</v>
      </c>
      <c r="AQ2170" t="s">
        <v>123</v>
      </c>
      <c r="AR2170" t="b">
        <f>ISNUMBER(SEARCH('Consulta Por Puntos Baloto'!$E$5,B2170,1))</f>
        <v>0</v>
      </c>
      <c r="AS2170">
        <f t="shared" si="66"/>
        <v>35</v>
      </c>
      <c r="AT2170" t="str">
        <f t="shared" si="67"/>
        <v>Punto red</v>
      </c>
    </row>
    <row r="2171" spans="1:46">
      <c r="A2171" t="s">
        <v>11542</v>
      </c>
      <c r="B2171" t="s">
        <v>11543</v>
      </c>
      <c r="C2171" s="18">
        <v>0.48181444610000002</v>
      </c>
      <c r="D2171" t="s">
        <v>7736</v>
      </c>
      <c r="E2171" t="s">
        <v>4964</v>
      </c>
      <c r="F2171" t="s">
        <v>7737</v>
      </c>
      <c r="G2171" s="18">
        <v>16.784402663800002</v>
      </c>
      <c r="H2171" t="s">
        <v>64</v>
      </c>
      <c r="I2171" t="s">
        <v>4514</v>
      </c>
      <c r="J2171" t="s">
        <v>4515</v>
      </c>
      <c r="K2171" s="18">
        <v>16.784402663800002</v>
      </c>
      <c r="L2171" t="s">
        <v>64</v>
      </c>
      <c r="M2171" t="s">
        <v>4514</v>
      </c>
      <c r="N2171" t="s">
        <v>4515</v>
      </c>
      <c r="O2171" s="18">
        <v>0.61379776720000001</v>
      </c>
      <c r="P2171" t="s">
        <v>4963</v>
      </c>
      <c r="Q2171" t="s">
        <v>4964</v>
      </c>
      <c r="R2171" t="s">
        <v>4965</v>
      </c>
      <c r="S2171" s="18">
        <v>144.153358981</v>
      </c>
      <c r="T2171" t="s">
        <v>85</v>
      </c>
      <c r="U2171" t="s">
        <v>86</v>
      </c>
      <c r="V2171" t="s">
        <v>87</v>
      </c>
      <c r="W2171" s="18">
        <v>0.67428336339999995</v>
      </c>
      <c r="X2171" t="s">
        <v>64</v>
      </c>
      <c r="Y2171" t="s">
        <v>4519</v>
      </c>
      <c r="Z2171" t="s">
        <v>4520</v>
      </c>
      <c r="AA2171" s="18">
        <v>48.734173480800003</v>
      </c>
      <c r="AB2171" t="s">
        <v>300</v>
      </c>
      <c r="AC2171" t="s">
        <v>301</v>
      </c>
      <c r="AD2171" t="s">
        <v>302</v>
      </c>
      <c r="AE2171" s="18">
        <v>0.80515049530000005</v>
      </c>
      <c r="AF2171" t="s">
        <v>7738</v>
      </c>
      <c r="AG2171" t="s">
        <v>4964</v>
      </c>
      <c r="AH2171" t="s">
        <v>7739</v>
      </c>
      <c r="AI2171" s="18">
        <v>8.8223742800000005E-2</v>
      </c>
      <c r="AJ2171" t="s">
        <v>11544</v>
      </c>
      <c r="AK2171" t="s">
        <v>4964</v>
      </c>
      <c r="AL2171" t="s">
        <v>11545</v>
      </c>
      <c r="AM2171" t="s">
        <v>11544</v>
      </c>
      <c r="AN2171" t="s">
        <v>4964</v>
      </c>
      <c r="AO2171" t="s">
        <v>11545</v>
      </c>
      <c r="AP2171" s="18">
        <v>8.8223742800000005E-2</v>
      </c>
      <c r="AQ2171" t="s">
        <v>123</v>
      </c>
      <c r="AR2171" t="b">
        <f>ISNUMBER(SEARCH('Consulta Por Puntos Baloto'!$E$5,B2171,1))</f>
        <v>0</v>
      </c>
      <c r="AS2171">
        <f t="shared" si="66"/>
        <v>35</v>
      </c>
      <c r="AT2171" t="str">
        <f t="shared" si="67"/>
        <v>Punto red</v>
      </c>
    </row>
    <row r="2172" spans="1:46">
      <c r="A2172" t="s">
        <v>11546</v>
      </c>
      <c r="B2172" t="s">
        <v>11547</v>
      </c>
      <c r="C2172" s="18">
        <v>1.6330418363999999</v>
      </c>
      <c r="D2172" t="s">
        <v>563</v>
      </c>
      <c r="E2172" t="s">
        <v>128</v>
      </c>
      <c r="F2172" t="s">
        <v>564</v>
      </c>
      <c r="G2172" s="18">
        <v>0.84701935210000001</v>
      </c>
      <c r="H2172" t="s">
        <v>64</v>
      </c>
      <c r="I2172" t="s">
        <v>130</v>
      </c>
      <c r="J2172" t="s">
        <v>131</v>
      </c>
      <c r="K2172" s="18">
        <v>1.4770718804</v>
      </c>
      <c r="L2172" t="s">
        <v>64</v>
      </c>
      <c r="M2172" t="s">
        <v>130</v>
      </c>
      <c r="N2172" t="s">
        <v>132</v>
      </c>
      <c r="O2172" s="18">
        <v>2.4650420720000001</v>
      </c>
      <c r="P2172" t="s">
        <v>133</v>
      </c>
      <c r="Q2172" t="s">
        <v>134</v>
      </c>
      <c r="R2172" t="s">
        <v>135</v>
      </c>
      <c r="S2172" s="18">
        <v>3.1382054621000002</v>
      </c>
      <c r="T2172" t="s">
        <v>136</v>
      </c>
      <c r="U2172" t="s">
        <v>130</v>
      </c>
      <c r="V2172" t="s">
        <v>137</v>
      </c>
      <c r="W2172" s="18">
        <v>2.2165376655000002</v>
      </c>
      <c r="X2172" t="s">
        <v>138</v>
      </c>
      <c r="Y2172" t="s">
        <v>130</v>
      </c>
      <c r="Z2172" t="s">
        <v>139</v>
      </c>
      <c r="AA2172" s="18">
        <v>1.8267342602000001</v>
      </c>
      <c r="AB2172" t="s">
        <v>818</v>
      </c>
      <c r="AC2172" t="s">
        <v>128</v>
      </c>
      <c r="AD2172" t="s">
        <v>819</v>
      </c>
      <c r="AE2172" s="18">
        <v>0.55287811659999997</v>
      </c>
      <c r="AF2172" t="s">
        <v>7606</v>
      </c>
      <c r="AG2172" t="s">
        <v>143</v>
      </c>
      <c r="AH2172" t="s">
        <v>7607</v>
      </c>
      <c r="AI2172" s="18">
        <v>0.21185297140000001</v>
      </c>
      <c r="AJ2172" t="s">
        <v>11548</v>
      </c>
      <c r="AK2172" t="s">
        <v>134</v>
      </c>
      <c r="AL2172" t="s">
        <v>11549</v>
      </c>
      <c r="AM2172" t="s">
        <v>11548</v>
      </c>
      <c r="AN2172" t="s">
        <v>134</v>
      </c>
      <c r="AO2172" t="s">
        <v>11549</v>
      </c>
      <c r="AP2172" s="18">
        <v>0.21185297140000001</v>
      </c>
      <c r="AQ2172" t="e">
        <v>#N/A</v>
      </c>
      <c r="AR2172" t="b">
        <f>ISNUMBER(SEARCH('Consulta Por Puntos Baloto'!$E$5,B2172,1))</f>
        <v>0</v>
      </c>
      <c r="AS2172">
        <f t="shared" si="66"/>
        <v>35</v>
      </c>
      <c r="AT2172" t="str">
        <f t="shared" si="67"/>
        <v>Punto red</v>
      </c>
    </row>
    <row r="2173" spans="1:46">
      <c r="A2173" t="s">
        <v>11550</v>
      </c>
      <c r="B2173" t="s">
        <v>11551</v>
      </c>
      <c r="C2173" s="18">
        <v>1.6330418363999999</v>
      </c>
      <c r="D2173" t="s">
        <v>563</v>
      </c>
      <c r="E2173" t="s">
        <v>128</v>
      </c>
      <c r="F2173" t="s">
        <v>564</v>
      </c>
      <c r="G2173" s="18">
        <v>0.84701935210000001</v>
      </c>
      <c r="H2173" t="s">
        <v>64</v>
      </c>
      <c r="I2173" t="s">
        <v>130</v>
      </c>
      <c r="J2173" t="s">
        <v>131</v>
      </c>
      <c r="K2173" s="18">
        <v>1.4770718804</v>
      </c>
      <c r="L2173" t="s">
        <v>64</v>
      </c>
      <c r="M2173" t="s">
        <v>130</v>
      </c>
      <c r="N2173" t="s">
        <v>132</v>
      </c>
      <c r="O2173" s="18">
        <v>2.4650420720000001</v>
      </c>
      <c r="P2173" t="s">
        <v>133</v>
      </c>
      <c r="Q2173" t="s">
        <v>134</v>
      </c>
      <c r="R2173" t="s">
        <v>135</v>
      </c>
      <c r="S2173" s="18">
        <v>3.1382054621000002</v>
      </c>
      <c r="T2173" t="s">
        <v>136</v>
      </c>
      <c r="U2173" t="s">
        <v>130</v>
      </c>
      <c r="V2173" t="s">
        <v>137</v>
      </c>
      <c r="W2173" s="18">
        <v>2.2165376655000002</v>
      </c>
      <c r="X2173" t="s">
        <v>138</v>
      </c>
      <c r="Y2173" t="s">
        <v>130</v>
      </c>
      <c r="Z2173" t="s">
        <v>139</v>
      </c>
      <c r="AA2173" s="18">
        <v>1.8267342602000001</v>
      </c>
      <c r="AB2173" t="s">
        <v>818</v>
      </c>
      <c r="AC2173" t="s">
        <v>128</v>
      </c>
      <c r="AD2173" t="s">
        <v>819</v>
      </c>
      <c r="AE2173" s="18">
        <v>0.55287811659999997</v>
      </c>
      <c r="AF2173" t="s">
        <v>7606</v>
      </c>
      <c r="AG2173" t="s">
        <v>143</v>
      </c>
      <c r="AH2173" t="s">
        <v>7607</v>
      </c>
      <c r="AI2173" s="18">
        <v>0.21185297140000001</v>
      </c>
      <c r="AJ2173" t="s">
        <v>11548</v>
      </c>
      <c r="AK2173" t="s">
        <v>134</v>
      </c>
      <c r="AL2173" t="s">
        <v>11549</v>
      </c>
      <c r="AM2173" t="s">
        <v>11548</v>
      </c>
      <c r="AN2173" t="s">
        <v>134</v>
      </c>
      <c r="AO2173" t="s">
        <v>11549</v>
      </c>
      <c r="AP2173" s="18">
        <v>0.21185297140000001</v>
      </c>
      <c r="AQ2173" t="e">
        <v>#N/A</v>
      </c>
      <c r="AR2173" t="b">
        <f>ISNUMBER(SEARCH('Consulta Por Puntos Baloto'!$E$5,B2173,1))</f>
        <v>0</v>
      </c>
      <c r="AS2173">
        <f t="shared" si="66"/>
        <v>35</v>
      </c>
      <c r="AT2173" t="str">
        <f t="shared" si="67"/>
        <v>Punto red</v>
      </c>
    </row>
    <row r="2174" spans="1:46">
      <c r="A2174" t="s">
        <v>11552</v>
      </c>
      <c r="B2174" t="s">
        <v>11553</v>
      </c>
      <c r="C2174" s="18">
        <v>59.901338797900003</v>
      </c>
      <c r="D2174" t="s">
        <v>4556</v>
      </c>
      <c r="E2174" t="s">
        <v>4557</v>
      </c>
      <c r="F2174" t="s">
        <v>4558</v>
      </c>
      <c r="G2174" s="18">
        <v>2.0887527546000002</v>
      </c>
      <c r="H2174" t="s">
        <v>4559</v>
      </c>
      <c r="I2174" t="s">
        <v>4560</v>
      </c>
      <c r="J2174" t="s">
        <v>4561</v>
      </c>
      <c r="K2174" s="18">
        <v>2.4314914323000001</v>
      </c>
      <c r="L2174" t="s">
        <v>64</v>
      </c>
      <c r="M2174" t="s">
        <v>4560</v>
      </c>
      <c r="N2174" t="s">
        <v>4562</v>
      </c>
      <c r="O2174" s="18">
        <v>2.7561830306999999</v>
      </c>
      <c r="P2174" t="s">
        <v>387</v>
      </c>
      <c r="Q2174" t="s">
        <v>388</v>
      </c>
      <c r="R2174" t="s">
        <v>389</v>
      </c>
      <c r="S2174" s="18">
        <v>252.67351920729999</v>
      </c>
      <c r="T2174" t="s">
        <v>253</v>
      </c>
      <c r="U2174" t="s">
        <v>65</v>
      </c>
      <c r="V2174" t="s">
        <v>254</v>
      </c>
      <c r="W2174" s="18">
        <v>59.464405861899998</v>
      </c>
      <c r="X2174" t="s">
        <v>64</v>
      </c>
      <c r="Y2174" t="s">
        <v>4563</v>
      </c>
      <c r="Z2174" t="s">
        <v>4564</v>
      </c>
      <c r="AA2174" s="18">
        <v>2.1020613483999999</v>
      </c>
      <c r="AB2174" t="s">
        <v>4559</v>
      </c>
      <c r="AC2174" t="s">
        <v>388</v>
      </c>
      <c r="AD2174" t="s">
        <v>4565</v>
      </c>
      <c r="AE2174" s="18">
        <v>0.66939788219999996</v>
      </c>
      <c r="AF2174" t="s">
        <v>11554</v>
      </c>
      <c r="AG2174" t="s">
        <v>388</v>
      </c>
      <c r="AH2174" t="s">
        <v>11555</v>
      </c>
      <c r="AI2174" s="18">
        <v>0.46431361440000002</v>
      </c>
      <c r="AJ2174" t="s">
        <v>10380</v>
      </c>
      <c r="AK2174" t="s">
        <v>388</v>
      </c>
      <c r="AL2174" t="s">
        <v>10381</v>
      </c>
      <c r="AM2174" t="s">
        <v>10380</v>
      </c>
      <c r="AN2174" t="s">
        <v>388</v>
      </c>
      <c r="AO2174" t="s">
        <v>10381</v>
      </c>
      <c r="AP2174" s="18">
        <v>0.46431361440000002</v>
      </c>
      <c r="AQ2174" t="s">
        <v>123</v>
      </c>
      <c r="AR2174" t="b">
        <f>ISNUMBER(SEARCH('Consulta Por Puntos Baloto'!$E$5,B2174,1))</f>
        <v>0</v>
      </c>
      <c r="AS2174">
        <f t="shared" si="66"/>
        <v>35</v>
      </c>
      <c r="AT2174" t="str">
        <f t="shared" si="67"/>
        <v>Punto red</v>
      </c>
    </row>
    <row r="2175" spans="1:46">
      <c r="A2175" t="s">
        <v>11556</v>
      </c>
      <c r="B2175" t="s">
        <v>11557</v>
      </c>
      <c r="C2175" s="18">
        <v>103.7248492887</v>
      </c>
      <c r="D2175" t="s">
        <v>4065</v>
      </c>
      <c r="E2175" t="s">
        <v>4066</v>
      </c>
      <c r="F2175" t="s">
        <v>4067</v>
      </c>
      <c r="G2175" s="18">
        <v>101.9036550023</v>
      </c>
      <c r="H2175" t="s">
        <v>64</v>
      </c>
      <c r="I2175" t="s">
        <v>4068</v>
      </c>
      <c r="J2175" t="s">
        <v>4069</v>
      </c>
      <c r="K2175" s="18">
        <v>259.8076644491</v>
      </c>
      <c r="L2175" t="s">
        <v>64</v>
      </c>
      <c r="M2175" t="s">
        <v>4250</v>
      </c>
      <c r="N2175" t="s">
        <v>4251</v>
      </c>
      <c r="O2175" s="18">
        <v>101.90365498289999</v>
      </c>
      <c r="P2175" t="s">
        <v>4071</v>
      </c>
      <c r="Q2175" t="s">
        <v>4066</v>
      </c>
      <c r="R2175" t="s">
        <v>4072</v>
      </c>
      <c r="S2175" s="18">
        <v>279.39245483129997</v>
      </c>
      <c r="T2175" t="s">
        <v>227</v>
      </c>
      <c r="U2175" t="s">
        <v>228</v>
      </c>
      <c r="V2175" t="s">
        <v>229</v>
      </c>
      <c r="W2175" s="18">
        <v>180.19446683199999</v>
      </c>
      <c r="X2175" t="s">
        <v>64</v>
      </c>
      <c r="Y2175" t="s">
        <v>4073</v>
      </c>
      <c r="Z2175" t="s">
        <v>4074</v>
      </c>
      <c r="AA2175" s="18">
        <v>103.5084511502</v>
      </c>
      <c r="AB2175" s="19" t="s">
        <v>4075</v>
      </c>
      <c r="AC2175" t="s">
        <v>4066</v>
      </c>
      <c r="AD2175" t="s">
        <v>4076</v>
      </c>
      <c r="AE2175" s="18">
        <v>5.1550588286999997</v>
      </c>
      <c r="AF2175" t="s">
        <v>11558</v>
      </c>
      <c r="AG2175" t="s">
        <v>11559</v>
      </c>
      <c r="AH2175" t="s">
        <v>11560</v>
      </c>
      <c r="AI2175" s="18">
        <v>0.15995716139999999</v>
      </c>
      <c r="AJ2175" t="s">
        <v>11561</v>
      </c>
      <c r="AK2175" t="s">
        <v>11559</v>
      </c>
      <c r="AL2175" t="s">
        <v>11562</v>
      </c>
      <c r="AM2175" t="s">
        <v>11561</v>
      </c>
      <c r="AN2175" t="s">
        <v>11559</v>
      </c>
      <c r="AO2175" t="s">
        <v>11562</v>
      </c>
      <c r="AP2175" s="18">
        <v>0.15995716139999999</v>
      </c>
      <c r="AQ2175" t="s">
        <v>123</v>
      </c>
      <c r="AR2175" t="b">
        <f>ISNUMBER(SEARCH('Consulta Por Puntos Baloto'!$E$5,B2175,1))</f>
        <v>0</v>
      </c>
      <c r="AS2175">
        <f t="shared" si="66"/>
        <v>35</v>
      </c>
      <c r="AT2175" t="str">
        <f t="shared" si="67"/>
        <v>Punto red</v>
      </c>
    </row>
    <row r="2176" spans="1:46">
      <c r="A2176" t="s">
        <v>11563</v>
      </c>
      <c r="B2176" t="s">
        <v>11564</v>
      </c>
      <c r="C2176" s="18">
        <v>103.5103255691</v>
      </c>
      <c r="D2176" t="s">
        <v>4065</v>
      </c>
      <c r="E2176" t="s">
        <v>4066</v>
      </c>
      <c r="F2176" t="s">
        <v>4067</v>
      </c>
      <c r="G2176" s="18">
        <v>101.68690276140001</v>
      </c>
      <c r="H2176" t="s">
        <v>64</v>
      </c>
      <c r="I2176" t="s">
        <v>4068</v>
      </c>
      <c r="J2176" t="s">
        <v>4069</v>
      </c>
      <c r="K2176" s="18">
        <v>259.75881645980002</v>
      </c>
      <c r="L2176" t="s">
        <v>64</v>
      </c>
      <c r="M2176" t="s">
        <v>4250</v>
      </c>
      <c r="N2176" t="s">
        <v>4251</v>
      </c>
      <c r="O2176" s="18">
        <v>101.6869027419</v>
      </c>
      <c r="P2176" t="s">
        <v>4071</v>
      </c>
      <c r="Q2176" t="s">
        <v>4066</v>
      </c>
      <c r="R2176" t="s">
        <v>4072</v>
      </c>
      <c r="S2176" s="18">
        <v>279.15774387350001</v>
      </c>
      <c r="T2176" t="s">
        <v>227</v>
      </c>
      <c r="U2176" t="s">
        <v>228</v>
      </c>
      <c r="V2176" t="s">
        <v>229</v>
      </c>
      <c r="W2176" s="18">
        <v>180.02791053670001</v>
      </c>
      <c r="X2176" t="s">
        <v>64</v>
      </c>
      <c r="Y2176" t="s">
        <v>4073</v>
      </c>
      <c r="Z2176" t="s">
        <v>4074</v>
      </c>
      <c r="AA2176" s="18">
        <v>103.2943931054</v>
      </c>
      <c r="AB2176" s="19" t="s">
        <v>4075</v>
      </c>
      <c r="AC2176" t="s">
        <v>4066</v>
      </c>
      <c r="AD2176" t="s">
        <v>4076</v>
      </c>
      <c r="AE2176" s="18">
        <v>5.0025650275000002</v>
      </c>
      <c r="AF2176" t="s">
        <v>11558</v>
      </c>
      <c r="AG2176" t="s">
        <v>11559</v>
      </c>
      <c r="AH2176" t="s">
        <v>11560</v>
      </c>
      <c r="AI2176" s="18">
        <v>0.4365175013</v>
      </c>
      <c r="AJ2176" t="s">
        <v>11561</v>
      </c>
      <c r="AK2176" t="s">
        <v>11559</v>
      </c>
      <c r="AL2176" t="s">
        <v>11562</v>
      </c>
      <c r="AM2176" t="s">
        <v>11561</v>
      </c>
      <c r="AN2176" t="s">
        <v>11559</v>
      </c>
      <c r="AO2176" t="s">
        <v>11562</v>
      </c>
      <c r="AP2176" s="18">
        <v>0.4365175013</v>
      </c>
      <c r="AQ2176" t="s">
        <v>123</v>
      </c>
      <c r="AR2176" t="b">
        <f>ISNUMBER(SEARCH('Consulta Por Puntos Baloto'!$E$5,B2176,1))</f>
        <v>0</v>
      </c>
      <c r="AS2176">
        <f t="shared" si="66"/>
        <v>35</v>
      </c>
      <c r="AT2176" t="str">
        <f t="shared" si="67"/>
        <v>Punto red</v>
      </c>
    </row>
    <row r="2177" spans="1:46">
      <c r="A2177" t="s">
        <v>11565</v>
      </c>
      <c r="B2177" t="s">
        <v>11566</v>
      </c>
      <c r="C2177" s="18">
        <v>0.42882613889999999</v>
      </c>
      <c r="D2177" t="s">
        <v>4049</v>
      </c>
      <c r="E2177" t="s">
        <v>4050</v>
      </c>
      <c r="F2177" t="s">
        <v>4051</v>
      </c>
      <c r="G2177" s="18">
        <v>4.7231016587000001</v>
      </c>
      <c r="H2177" t="s">
        <v>64</v>
      </c>
      <c r="I2177" t="s">
        <v>4008</v>
      </c>
      <c r="J2177" t="s">
        <v>4009</v>
      </c>
      <c r="K2177" s="18">
        <v>5.4094361533999997</v>
      </c>
      <c r="L2177" t="s">
        <v>4010</v>
      </c>
      <c r="M2177" t="s">
        <v>4008</v>
      </c>
      <c r="N2177" t="s">
        <v>4011</v>
      </c>
      <c r="O2177" s="18">
        <v>26.577874401700001</v>
      </c>
      <c r="P2177" t="s">
        <v>225</v>
      </c>
      <c r="Q2177" t="s">
        <v>220</v>
      </c>
      <c r="R2177" t="s">
        <v>226</v>
      </c>
      <c r="S2177" s="18">
        <v>27.957102791600001</v>
      </c>
      <c r="T2177" t="s">
        <v>227</v>
      </c>
      <c r="U2177" t="s">
        <v>228</v>
      </c>
      <c r="V2177" t="s">
        <v>229</v>
      </c>
      <c r="W2177" s="18">
        <v>26.134677508500001</v>
      </c>
      <c r="X2177" t="s">
        <v>64</v>
      </c>
      <c r="Y2177" t="s">
        <v>228</v>
      </c>
      <c r="Z2177" t="s">
        <v>4012</v>
      </c>
      <c r="AA2177" s="18">
        <v>4.7087062574000003</v>
      </c>
      <c r="AB2177" s="19" t="s">
        <v>4013</v>
      </c>
      <c r="AC2177" t="s">
        <v>4014</v>
      </c>
      <c r="AD2177" t="s">
        <v>4015</v>
      </c>
      <c r="AE2177" s="18">
        <v>5.3226128900000003E-2</v>
      </c>
      <c r="AF2177" t="s">
        <v>11567</v>
      </c>
      <c r="AG2177" t="s">
        <v>4050</v>
      </c>
      <c r="AH2177" t="s">
        <v>11568</v>
      </c>
      <c r="AI2177" s="18">
        <v>0.56759608709999998</v>
      </c>
      <c r="AJ2177" t="s">
        <v>11569</v>
      </c>
      <c r="AK2177" t="s">
        <v>4050</v>
      </c>
      <c r="AL2177" t="s">
        <v>11570</v>
      </c>
      <c r="AM2177" t="s">
        <v>11567</v>
      </c>
      <c r="AN2177" t="s">
        <v>4050</v>
      </c>
      <c r="AO2177" t="s">
        <v>11568</v>
      </c>
      <c r="AP2177" s="18">
        <v>5.3226128900000003E-2</v>
      </c>
      <c r="AQ2177" t="s">
        <v>123</v>
      </c>
      <c r="AR2177" t="b">
        <f>ISNUMBER(SEARCH('Consulta Por Puntos Baloto'!$E$5,B2177,1))</f>
        <v>0</v>
      </c>
      <c r="AS2177">
        <f t="shared" si="66"/>
        <v>31</v>
      </c>
      <c r="AT2177" t="str">
        <f t="shared" si="67"/>
        <v>Punto pago</v>
      </c>
    </row>
    <row r="2178" spans="1:46">
      <c r="A2178" t="s">
        <v>11571</v>
      </c>
      <c r="B2178" t="s">
        <v>11572</v>
      </c>
      <c r="C2178" s="18">
        <v>2.1106869970000002</v>
      </c>
      <c r="D2178" t="s">
        <v>463</v>
      </c>
      <c r="E2178" t="s">
        <v>128</v>
      </c>
      <c r="F2178" t="s">
        <v>464</v>
      </c>
      <c r="G2178" s="18">
        <v>0.56095154140000003</v>
      </c>
      <c r="H2178" t="s">
        <v>64</v>
      </c>
      <c r="I2178" t="s">
        <v>130</v>
      </c>
      <c r="J2178" t="s">
        <v>1722</v>
      </c>
      <c r="K2178" s="18">
        <v>2.1680011868000002</v>
      </c>
      <c r="L2178" t="s">
        <v>64</v>
      </c>
      <c r="M2178" t="s">
        <v>130</v>
      </c>
      <c r="N2178" t="s">
        <v>587</v>
      </c>
      <c r="O2178" s="18">
        <v>3.4628233805000002</v>
      </c>
      <c r="P2178" t="s">
        <v>467</v>
      </c>
      <c r="Q2178" t="s">
        <v>134</v>
      </c>
      <c r="R2178" t="s">
        <v>468</v>
      </c>
      <c r="S2178" s="18">
        <v>1.2407028242</v>
      </c>
      <c r="T2178" t="s">
        <v>469</v>
      </c>
      <c r="U2178" t="s">
        <v>130</v>
      </c>
      <c r="V2178" t="s">
        <v>470</v>
      </c>
      <c r="W2178" s="18">
        <v>3.0871101210999998</v>
      </c>
      <c r="X2178" t="s">
        <v>64</v>
      </c>
      <c r="Y2178" t="s">
        <v>130</v>
      </c>
      <c r="Z2178" t="s">
        <v>690</v>
      </c>
      <c r="AA2178" s="18">
        <v>1.2407028242</v>
      </c>
      <c r="AB2178" t="s">
        <v>591</v>
      </c>
      <c r="AC2178" t="s">
        <v>128</v>
      </c>
      <c r="AD2178" t="s">
        <v>592</v>
      </c>
      <c r="AE2178" s="18">
        <v>4.0184463599999998E-2</v>
      </c>
      <c r="AF2178" t="s">
        <v>11573</v>
      </c>
      <c r="AG2178" t="s">
        <v>143</v>
      </c>
      <c r="AH2178" t="s">
        <v>11574</v>
      </c>
      <c r="AI2178" s="18">
        <v>0.22697980130000001</v>
      </c>
      <c r="AJ2178" t="s">
        <v>1725</v>
      </c>
      <c r="AK2178" t="s">
        <v>134</v>
      </c>
      <c r="AL2178" t="s">
        <v>1726</v>
      </c>
      <c r="AM2178" t="s">
        <v>11573</v>
      </c>
      <c r="AN2178" t="s">
        <v>143</v>
      </c>
      <c r="AO2178" t="s">
        <v>11574</v>
      </c>
      <c r="AP2178" s="18">
        <v>4.0184463599999998E-2</v>
      </c>
      <c r="AQ2178" t="s">
        <v>123</v>
      </c>
      <c r="AR2178" t="b">
        <f>ISNUMBER(SEARCH('Consulta Por Puntos Baloto'!$E$5,B2178,1))</f>
        <v>0</v>
      </c>
      <c r="AS2178">
        <f t="shared" si="66"/>
        <v>31</v>
      </c>
      <c r="AT2178" t="str">
        <f t="shared" si="67"/>
        <v>Punto pago</v>
      </c>
    </row>
    <row r="2179" spans="1:46">
      <c r="A2179" t="s">
        <v>11575</v>
      </c>
      <c r="B2179" t="s">
        <v>11576</v>
      </c>
      <c r="C2179" s="18">
        <v>12.6178356877</v>
      </c>
      <c r="D2179" t="s">
        <v>4096</v>
      </c>
      <c r="E2179" t="s">
        <v>4097</v>
      </c>
      <c r="F2179" t="s">
        <v>4098</v>
      </c>
      <c r="G2179" s="18">
        <v>45.903246163600002</v>
      </c>
      <c r="H2179" t="s">
        <v>4029</v>
      </c>
      <c r="I2179" t="s">
        <v>4029</v>
      </c>
      <c r="J2179" t="s">
        <v>4099</v>
      </c>
      <c r="K2179" s="18">
        <v>45.941115469499998</v>
      </c>
      <c r="L2179" t="s">
        <v>64</v>
      </c>
      <c r="M2179" t="s">
        <v>4029</v>
      </c>
      <c r="N2179" t="s">
        <v>4030</v>
      </c>
      <c r="O2179" s="18">
        <v>77.294902397300007</v>
      </c>
      <c r="P2179" t="s">
        <v>4100</v>
      </c>
      <c r="Q2179" t="s">
        <v>4101</v>
      </c>
      <c r="R2179" t="s">
        <v>4102</v>
      </c>
      <c r="S2179" s="18">
        <v>77.6971603235</v>
      </c>
      <c r="T2179" t="s">
        <v>227</v>
      </c>
      <c r="U2179" t="s">
        <v>228</v>
      </c>
      <c r="V2179" t="s">
        <v>229</v>
      </c>
      <c r="W2179" s="18">
        <v>46.810988451900002</v>
      </c>
      <c r="X2179" t="s">
        <v>4103</v>
      </c>
      <c r="Y2179" t="s">
        <v>4029</v>
      </c>
      <c r="Z2179" t="s">
        <v>4104</v>
      </c>
      <c r="AA2179" s="18">
        <v>45.916058739900002</v>
      </c>
      <c r="AB2179" s="19" t="s">
        <v>4105</v>
      </c>
      <c r="AC2179" t="s">
        <v>4106</v>
      </c>
      <c r="AD2179" t="s">
        <v>4107</v>
      </c>
      <c r="AE2179" s="18">
        <v>7.4064878400000006E-2</v>
      </c>
      <c r="AF2179" t="s">
        <v>11577</v>
      </c>
      <c r="AG2179" t="s">
        <v>11578</v>
      </c>
      <c r="AH2179" t="s">
        <v>11579</v>
      </c>
      <c r="AI2179" s="18">
        <v>6.2058065177000001</v>
      </c>
      <c r="AJ2179" t="s">
        <v>4111</v>
      </c>
      <c r="AK2179" t="s">
        <v>4112</v>
      </c>
      <c r="AL2179" t="s">
        <v>4113</v>
      </c>
      <c r="AM2179" t="s">
        <v>11577</v>
      </c>
      <c r="AN2179" t="s">
        <v>11578</v>
      </c>
      <c r="AO2179" t="s">
        <v>11579</v>
      </c>
      <c r="AP2179" s="18">
        <v>7.4064878400000006E-2</v>
      </c>
      <c r="AQ2179" t="s">
        <v>123</v>
      </c>
      <c r="AR2179" t="b">
        <f>ISNUMBER(SEARCH('Consulta Por Puntos Baloto'!$E$5,B2179,1))</f>
        <v>0</v>
      </c>
      <c r="AS2179">
        <f t="shared" ref="AS2179:AS2242" si="68">MATCH(AP2179,A2179:AL2179,0)</f>
        <v>31</v>
      </c>
      <c r="AT2179" t="str">
        <f t="shared" ref="AT2179:AT2242" si="69">+VLOOKUP(AS2179,$AW$2:$AX$10,2,0)</f>
        <v>Punto pago</v>
      </c>
    </row>
    <row r="2180" spans="1:46">
      <c r="A2180" t="s">
        <v>11580</v>
      </c>
      <c r="B2180" t="s">
        <v>11581</v>
      </c>
      <c r="C2180" s="18">
        <v>55.159898719200001</v>
      </c>
      <c r="D2180" t="s">
        <v>4247</v>
      </c>
      <c r="E2180" t="s">
        <v>4248</v>
      </c>
      <c r="F2180" t="s">
        <v>4249</v>
      </c>
      <c r="G2180" s="18">
        <v>54.552063029999999</v>
      </c>
      <c r="H2180" t="s">
        <v>64</v>
      </c>
      <c r="I2180" t="s">
        <v>4073</v>
      </c>
      <c r="J2180" t="s">
        <v>4074</v>
      </c>
      <c r="K2180" s="18">
        <v>84.1342653305</v>
      </c>
      <c r="L2180" t="s">
        <v>64</v>
      </c>
      <c r="M2180" t="s">
        <v>4250</v>
      </c>
      <c r="N2180" t="s">
        <v>4251</v>
      </c>
      <c r="O2180" s="18">
        <v>137.6245066075</v>
      </c>
      <c r="P2180" t="s">
        <v>4071</v>
      </c>
      <c r="Q2180" t="s">
        <v>4066</v>
      </c>
      <c r="R2180" t="s">
        <v>4072</v>
      </c>
      <c r="S2180" s="18">
        <v>361.56534885259998</v>
      </c>
      <c r="T2180" t="s">
        <v>85</v>
      </c>
      <c r="U2180" t="s">
        <v>86</v>
      </c>
      <c r="V2180" t="s">
        <v>87</v>
      </c>
      <c r="W2180" s="18">
        <v>54.457011968400003</v>
      </c>
      <c r="X2180" t="s">
        <v>64</v>
      </c>
      <c r="Y2180" t="s">
        <v>4073</v>
      </c>
      <c r="Z2180" t="s">
        <v>4074</v>
      </c>
      <c r="AA2180" s="18">
        <v>89.050754791700001</v>
      </c>
      <c r="AB2180" s="19" t="s">
        <v>4269</v>
      </c>
      <c r="AC2180" t="s">
        <v>4261</v>
      </c>
      <c r="AD2180" t="s">
        <v>4270</v>
      </c>
      <c r="AE2180" s="18">
        <v>7.1991763000000004E-3</v>
      </c>
      <c r="AF2180" t="s">
        <v>11582</v>
      </c>
      <c r="AG2180" t="s">
        <v>5402</v>
      </c>
      <c r="AH2180" t="s">
        <v>11583</v>
      </c>
      <c r="AI2180" s="18">
        <v>1.1707350199999999E-2</v>
      </c>
      <c r="AJ2180" t="s">
        <v>5404</v>
      </c>
      <c r="AK2180" t="s">
        <v>5405</v>
      </c>
      <c r="AL2180" t="s">
        <v>5406</v>
      </c>
      <c r="AM2180" t="s">
        <v>11582</v>
      </c>
      <c r="AN2180" t="s">
        <v>5402</v>
      </c>
      <c r="AO2180" t="s">
        <v>11583</v>
      </c>
      <c r="AP2180" s="18">
        <v>7.1991763000000004E-3</v>
      </c>
      <c r="AQ2180" t="e">
        <v>#N/A</v>
      </c>
      <c r="AR2180" t="b">
        <f>ISNUMBER(SEARCH('Consulta Por Puntos Baloto'!$E$5,B2180,1))</f>
        <v>0</v>
      </c>
      <c r="AS2180">
        <f t="shared" si="68"/>
        <v>31</v>
      </c>
      <c r="AT2180" t="str">
        <f t="shared" si="69"/>
        <v>Punto pago</v>
      </c>
    </row>
    <row r="2181" spans="1:46">
      <c r="A2181" t="s">
        <v>11584</v>
      </c>
      <c r="B2181" t="s">
        <v>11585</v>
      </c>
      <c r="C2181" s="18">
        <v>1.2637029955000001</v>
      </c>
      <c r="D2181" t="s">
        <v>481</v>
      </c>
      <c r="E2181" t="s">
        <v>128</v>
      </c>
      <c r="F2181" t="s">
        <v>482</v>
      </c>
      <c r="G2181" s="18">
        <v>1.1172146037999999</v>
      </c>
      <c r="H2181" t="s">
        <v>483</v>
      </c>
      <c r="I2181" t="s">
        <v>130</v>
      </c>
      <c r="J2181" t="s">
        <v>484</v>
      </c>
      <c r="K2181" s="18">
        <v>1.9576998754999999</v>
      </c>
      <c r="L2181" t="s">
        <v>64</v>
      </c>
      <c r="M2181" t="s">
        <v>130</v>
      </c>
      <c r="N2181" t="s">
        <v>440</v>
      </c>
      <c r="O2181" s="18">
        <v>2.4033380947</v>
      </c>
      <c r="P2181" t="s">
        <v>494</v>
      </c>
      <c r="Q2181" t="s">
        <v>134</v>
      </c>
      <c r="R2181" t="s">
        <v>495</v>
      </c>
      <c r="S2181" s="18">
        <v>2.3382250982000001</v>
      </c>
      <c r="T2181" t="s">
        <v>371</v>
      </c>
      <c r="U2181" t="s">
        <v>130</v>
      </c>
      <c r="V2181" t="s">
        <v>372</v>
      </c>
      <c r="W2181" s="18">
        <v>2.3771735775999998</v>
      </c>
      <c r="X2181" t="s">
        <v>498</v>
      </c>
      <c r="Y2181" t="s">
        <v>130</v>
      </c>
      <c r="Z2181" t="s">
        <v>499</v>
      </c>
      <c r="AA2181" s="18">
        <v>1.0680808468</v>
      </c>
      <c r="AB2181" s="19" t="s">
        <v>485</v>
      </c>
      <c r="AC2181" t="s">
        <v>128</v>
      </c>
      <c r="AD2181" t="s">
        <v>486</v>
      </c>
      <c r="AE2181" s="18">
        <v>0.16917688480000001</v>
      </c>
      <c r="AF2181" t="s">
        <v>11586</v>
      </c>
      <c r="AG2181" t="s">
        <v>143</v>
      </c>
      <c r="AH2181" t="s">
        <v>11587</v>
      </c>
      <c r="AI2181" s="18">
        <v>0.16917688480000001</v>
      </c>
      <c r="AJ2181" t="s">
        <v>11588</v>
      </c>
      <c r="AK2181" t="s">
        <v>134</v>
      </c>
      <c r="AL2181" t="s">
        <v>11589</v>
      </c>
      <c r="AM2181" t="s">
        <v>11586</v>
      </c>
      <c r="AN2181" t="s">
        <v>143</v>
      </c>
      <c r="AO2181" t="s">
        <v>11587</v>
      </c>
      <c r="AP2181" s="18">
        <v>0.16917688480000001</v>
      </c>
      <c r="AQ2181" t="s">
        <v>123</v>
      </c>
      <c r="AR2181" t="b">
        <f>ISNUMBER(SEARCH('Consulta Por Puntos Baloto'!$E$5,B2181,1))</f>
        <v>0</v>
      </c>
      <c r="AS2181">
        <f t="shared" si="68"/>
        <v>31</v>
      </c>
      <c r="AT2181" t="str">
        <f t="shared" si="69"/>
        <v>Punto pago</v>
      </c>
    </row>
    <row r="2182" spans="1:46">
      <c r="A2182" t="s">
        <v>11584</v>
      </c>
      <c r="B2182" t="s">
        <v>11585</v>
      </c>
      <c r="C2182" s="18">
        <v>1.2637029955000001</v>
      </c>
      <c r="D2182" t="s">
        <v>481</v>
      </c>
      <c r="E2182" t="s">
        <v>128</v>
      </c>
      <c r="F2182" t="s">
        <v>482</v>
      </c>
      <c r="G2182" s="18">
        <v>1.1172146037999999</v>
      </c>
      <c r="H2182" t="s">
        <v>483</v>
      </c>
      <c r="I2182" t="s">
        <v>130</v>
      </c>
      <c r="J2182" t="s">
        <v>484</v>
      </c>
      <c r="K2182" s="18">
        <v>1.9576998754999999</v>
      </c>
      <c r="L2182" t="s">
        <v>64</v>
      </c>
      <c r="M2182" t="s">
        <v>130</v>
      </c>
      <c r="N2182" t="s">
        <v>440</v>
      </c>
      <c r="O2182" s="18">
        <v>2.4033380947</v>
      </c>
      <c r="P2182" t="s">
        <v>494</v>
      </c>
      <c r="Q2182" t="s">
        <v>134</v>
      </c>
      <c r="R2182" t="s">
        <v>495</v>
      </c>
      <c r="S2182" s="18">
        <v>2.3382250982000001</v>
      </c>
      <c r="T2182" t="s">
        <v>371</v>
      </c>
      <c r="U2182" t="s">
        <v>130</v>
      </c>
      <c r="V2182" t="s">
        <v>372</v>
      </c>
      <c r="W2182" s="18">
        <v>2.3771735775999998</v>
      </c>
      <c r="X2182" t="s">
        <v>498</v>
      </c>
      <c r="Y2182" t="s">
        <v>130</v>
      </c>
      <c r="Z2182" t="s">
        <v>499</v>
      </c>
      <c r="AA2182" s="18">
        <v>1.0680808468</v>
      </c>
      <c r="AB2182" s="19" t="s">
        <v>485</v>
      </c>
      <c r="AC2182" t="s">
        <v>128</v>
      </c>
      <c r="AD2182" t="s">
        <v>486</v>
      </c>
      <c r="AE2182" s="18">
        <v>0.16917688480000001</v>
      </c>
      <c r="AF2182" t="s">
        <v>11586</v>
      </c>
      <c r="AG2182" t="s">
        <v>143</v>
      </c>
      <c r="AH2182" t="s">
        <v>11587</v>
      </c>
      <c r="AI2182" s="18">
        <v>0.16917688480000001</v>
      </c>
      <c r="AJ2182" t="s">
        <v>11588</v>
      </c>
      <c r="AK2182" t="s">
        <v>134</v>
      </c>
      <c r="AL2182" t="s">
        <v>11589</v>
      </c>
      <c r="AM2182" t="s">
        <v>11588</v>
      </c>
      <c r="AN2182" t="s">
        <v>134</v>
      </c>
      <c r="AO2182" t="s">
        <v>11589</v>
      </c>
      <c r="AP2182" s="18">
        <v>0.16917688480000001</v>
      </c>
      <c r="AQ2182" t="s">
        <v>123</v>
      </c>
      <c r="AR2182" t="b">
        <f>ISNUMBER(SEARCH('Consulta Por Puntos Baloto'!$E$5,B2182,1))</f>
        <v>0</v>
      </c>
      <c r="AS2182">
        <f t="shared" si="68"/>
        <v>31</v>
      </c>
      <c r="AT2182" t="str">
        <f t="shared" si="69"/>
        <v>Punto pago</v>
      </c>
    </row>
    <row r="2183" spans="1:46">
      <c r="A2183" t="s">
        <v>11590</v>
      </c>
      <c r="B2183" t="s">
        <v>11591</v>
      </c>
      <c r="C2183" s="18">
        <v>1.2637029955000001</v>
      </c>
      <c r="D2183" t="s">
        <v>481</v>
      </c>
      <c r="E2183" t="s">
        <v>128</v>
      </c>
      <c r="F2183" t="s">
        <v>482</v>
      </c>
      <c r="G2183" s="18">
        <v>1.1172146037999999</v>
      </c>
      <c r="H2183" t="s">
        <v>483</v>
      </c>
      <c r="I2183" t="s">
        <v>130</v>
      </c>
      <c r="J2183" t="s">
        <v>484</v>
      </c>
      <c r="K2183" s="18">
        <v>1.9576998754999999</v>
      </c>
      <c r="L2183" t="s">
        <v>64</v>
      </c>
      <c r="M2183" t="s">
        <v>130</v>
      </c>
      <c r="N2183" t="s">
        <v>440</v>
      </c>
      <c r="O2183" s="18">
        <v>2.4033380947</v>
      </c>
      <c r="P2183" t="s">
        <v>494</v>
      </c>
      <c r="Q2183" t="s">
        <v>134</v>
      </c>
      <c r="R2183" t="s">
        <v>495</v>
      </c>
      <c r="S2183" s="18">
        <v>2.3382250982000001</v>
      </c>
      <c r="T2183" t="s">
        <v>371</v>
      </c>
      <c r="U2183" t="s">
        <v>130</v>
      </c>
      <c r="V2183" t="s">
        <v>372</v>
      </c>
      <c r="W2183" s="18">
        <v>2.3771735775999998</v>
      </c>
      <c r="X2183" t="s">
        <v>498</v>
      </c>
      <c r="Y2183" t="s">
        <v>130</v>
      </c>
      <c r="Z2183" t="s">
        <v>499</v>
      </c>
      <c r="AA2183" s="18">
        <v>1.0680808468</v>
      </c>
      <c r="AB2183" s="19" t="s">
        <v>485</v>
      </c>
      <c r="AC2183" t="s">
        <v>128</v>
      </c>
      <c r="AD2183" t="s">
        <v>486</v>
      </c>
      <c r="AE2183" s="18">
        <v>0.16917688480000001</v>
      </c>
      <c r="AF2183" t="s">
        <v>11586</v>
      </c>
      <c r="AG2183" t="s">
        <v>143</v>
      </c>
      <c r="AH2183" t="s">
        <v>11587</v>
      </c>
      <c r="AI2183" s="18">
        <v>0.16917688480000001</v>
      </c>
      <c r="AJ2183" t="s">
        <v>11588</v>
      </c>
      <c r="AK2183" t="s">
        <v>134</v>
      </c>
      <c r="AL2183" t="s">
        <v>11589</v>
      </c>
      <c r="AM2183" t="s">
        <v>11586</v>
      </c>
      <c r="AN2183" t="s">
        <v>143</v>
      </c>
      <c r="AO2183" t="s">
        <v>11587</v>
      </c>
      <c r="AP2183" s="18">
        <v>0.16917688480000001</v>
      </c>
      <c r="AQ2183" t="s">
        <v>123</v>
      </c>
      <c r="AR2183" t="b">
        <f>ISNUMBER(SEARCH('Consulta Por Puntos Baloto'!$E$5,B2183,1))</f>
        <v>0</v>
      </c>
      <c r="AS2183">
        <f t="shared" si="68"/>
        <v>31</v>
      </c>
      <c r="AT2183" t="str">
        <f t="shared" si="69"/>
        <v>Punto pago</v>
      </c>
    </row>
    <row r="2184" spans="1:46">
      <c r="A2184" t="s">
        <v>11590</v>
      </c>
      <c r="B2184" t="s">
        <v>11591</v>
      </c>
      <c r="C2184" s="18">
        <v>1.2637029955000001</v>
      </c>
      <c r="D2184" t="s">
        <v>481</v>
      </c>
      <c r="E2184" t="s">
        <v>128</v>
      </c>
      <c r="F2184" t="s">
        <v>482</v>
      </c>
      <c r="G2184" s="18">
        <v>1.1172146037999999</v>
      </c>
      <c r="H2184" t="s">
        <v>483</v>
      </c>
      <c r="I2184" t="s">
        <v>130</v>
      </c>
      <c r="J2184" t="s">
        <v>484</v>
      </c>
      <c r="K2184" s="18">
        <v>1.9576998754999999</v>
      </c>
      <c r="L2184" t="s">
        <v>64</v>
      </c>
      <c r="M2184" t="s">
        <v>130</v>
      </c>
      <c r="N2184" t="s">
        <v>440</v>
      </c>
      <c r="O2184" s="18">
        <v>2.4033380947</v>
      </c>
      <c r="P2184" t="s">
        <v>494</v>
      </c>
      <c r="Q2184" t="s">
        <v>134</v>
      </c>
      <c r="R2184" t="s">
        <v>495</v>
      </c>
      <c r="S2184" s="18">
        <v>2.3382250982000001</v>
      </c>
      <c r="T2184" t="s">
        <v>371</v>
      </c>
      <c r="U2184" t="s">
        <v>130</v>
      </c>
      <c r="V2184" t="s">
        <v>372</v>
      </c>
      <c r="W2184" s="18">
        <v>2.3771735775999998</v>
      </c>
      <c r="X2184" t="s">
        <v>498</v>
      </c>
      <c r="Y2184" t="s">
        <v>130</v>
      </c>
      <c r="Z2184" t="s">
        <v>499</v>
      </c>
      <c r="AA2184" s="18">
        <v>1.0680808468</v>
      </c>
      <c r="AB2184" s="19" t="s">
        <v>485</v>
      </c>
      <c r="AC2184" t="s">
        <v>128</v>
      </c>
      <c r="AD2184" t="s">
        <v>486</v>
      </c>
      <c r="AE2184" s="18">
        <v>0.16917688480000001</v>
      </c>
      <c r="AF2184" t="s">
        <v>11586</v>
      </c>
      <c r="AG2184" t="s">
        <v>143</v>
      </c>
      <c r="AH2184" t="s">
        <v>11587</v>
      </c>
      <c r="AI2184" s="18">
        <v>0.16917688480000001</v>
      </c>
      <c r="AJ2184" t="s">
        <v>11588</v>
      </c>
      <c r="AK2184" t="s">
        <v>134</v>
      </c>
      <c r="AL2184" t="s">
        <v>11589</v>
      </c>
      <c r="AM2184" t="s">
        <v>11588</v>
      </c>
      <c r="AN2184" t="s">
        <v>134</v>
      </c>
      <c r="AO2184" t="s">
        <v>11589</v>
      </c>
      <c r="AP2184" s="18">
        <v>0.16917688480000001</v>
      </c>
      <c r="AQ2184" t="s">
        <v>123</v>
      </c>
      <c r="AR2184" t="b">
        <f>ISNUMBER(SEARCH('Consulta Por Puntos Baloto'!$E$5,B2184,1))</f>
        <v>0</v>
      </c>
      <c r="AS2184">
        <f t="shared" si="68"/>
        <v>31</v>
      </c>
      <c r="AT2184" t="str">
        <f t="shared" si="69"/>
        <v>Punto pago</v>
      </c>
    </row>
    <row r="2185" spans="1:46">
      <c r="A2185" t="s">
        <v>11592</v>
      </c>
      <c r="B2185" t="s">
        <v>11593</v>
      </c>
      <c r="C2185" s="18">
        <v>1.3465565017000001</v>
      </c>
      <c r="D2185" t="s">
        <v>584</v>
      </c>
      <c r="E2185" t="s">
        <v>128</v>
      </c>
      <c r="F2185" t="s">
        <v>585</v>
      </c>
      <c r="G2185" s="18">
        <v>0.95214970929999998</v>
      </c>
      <c r="H2185" t="s">
        <v>64</v>
      </c>
      <c r="I2185" t="s">
        <v>130</v>
      </c>
      <c r="J2185" t="s">
        <v>714</v>
      </c>
      <c r="K2185" s="18">
        <v>0.95214970929999998</v>
      </c>
      <c r="L2185" t="s">
        <v>64</v>
      </c>
      <c r="M2185" t="s">
        <v>130</v>
      </c>
      <c r="N2185" t="s">
        <v>714</v>
      </c>
      <c r="O2185" s="18">
        <v>1.2765952129</v>
      </c>
      <c r="P2185" t="s">
        <v>588</v>
      </c>
      <c r="Q2185" t="s">
        <v>134</v>
      </c>
      <c r="R2185" t="s">
        <v>589</v>
      </c>
      <c r="S2185" s="18">
        <v>2.5566799999000001</v>
      </c>
      <c r="T2185" t="s">
        <v>469</v>
      </c>
      <c r="U2185" t="s">
        <v>130</v>
      </c>
      <c r="V2185" t="s">
        <v>470</v>
      </c>
      <c r="W2185" s="18">
        <v>1.3041587344000001</v>
      </c>
      <c r="X2185" t="s">
        <v>64</v>
      </c>
      <c r="Y2185" t="s">
        <v>130</v>
      </c>
      <c r="Z2185" t="s">
        <v>590</v>
      </c>
      <c r="AA2185" s="18">
        <v>2.0623751678</v>
      </c>
      <c r="AB2185" t="s">
        <v>637</v>
      </c>
      <c r="AC2185" t="s">
        <v>128</v>
      </c>
      <c r="AD2185" t="s">
        <v>638</v>
      </c>
      <c r="AE2185" s="18">
        <v>8.3989255200000001E-2</v>
      </c>
      <c r="AF2185" t="s">
        <v>11594</v>
      </c>
      <c r="AG2185" t="s">
        <v>143</v>
      </c>
      <c r="AH2185" t="s">
        <v>11595</v>
      </c>
      <c r="AI2185" s="18">
        <v>2.6547513799999999E-2</v>
      </c>
      <c r="AJ2185" t="s">
        <v>11596</v>
      </c>
      <c r="AK2185" t="s">
        <v>134</v>
      </c>
      <c r="AL2185" t="s">
        <v>11597</v>
      </c>
      <c r="AM2185" t="s">
        <v>11596</v>
      </c>
      <c r="AN2185" t="s">
        <v>134</v>
      </c>
      <c r="AO2185" t="s">
        <v>11597</v>
      </c>
      <c r="AP2185" s="18">
        <v>2.6547513799999999E-2</v>
      </c>
      <c r="AQ2185" t="s">
        <v>123</v>
      </c>
      <c r="AR2185" t="b">
        <f>ISNUMBER(SEARCH('Consulta Por Puntos Baloto'!$E$5,B2185,1))</f>
        <v>0</v>
      </c>
      <c r="AS2185">
        <f t="shared" si="68"/>
        <v>35</v>
      </c>
      <c r="AT2185" t="str">
        <f t="shared" si="69"/>
        <v>Punto red</v>
      </c>
    </row>
    <row r="2186" spans="1:46">
      <c r="A2186" t="s">
        <v>11598</v>
      </c>
      <c r="B2186" t="s">
        <v>11599</v>
      </c>
      <c r="C2186" s="18">
        <v>0.5965736412</v>
      </c>
      <c r="D2186" t="s">
        <v>219</v>
      </c>
      <c r="E2186" t="s">
        <v>220</v>
      </c>
      <c r="F2186" t="s">
        <v>221</v>
      </c>
      <c r="G2186" s="18">
        <v>0.1094746939</v>
      </c>
      <c r="H2186" t="s">
        <v>4228</v>
      </c>
      <c r="I2186" t="s">
        <v>223</v>
      </c>
      <c r="J2186" t="s">
        <v>4229</v>
      </c>
      <c r="K2186" s="18">
        <v>1.259975783</v>
      </c>
      <c r="L2186" t="s">
        <v>64</v>
      </c>
      <c r="M2186" t="s">
        <v>223</v>
      </c>
      <c r="N2186" t="s">
        <v>4230</v>
      </c>
      <c r="O2186" s="18">
        <v>1.1380652847999999</v>
      </c>
      <c r="P2186" t="s">
        <v>4231</v>
      </c>
      <c r="Q2186" t="s">
        <v>220</v>
      </c>
      <c r="R2186" t="s">
        <v>4232</v>
      </c>
      <c r="S2186" s="18">
        <v>8.7111271833000004</v>
      </c>
      <c r="T2186" t="s">
        <v>227</v>
      </c>
      <c r="U2186" t="s">
        <v>228</v>
      </c>
      <c r="V2186" t="s">
        <v>229</v>
      </c>
      <c r="W2186" s="18">
        <v>1.7671773159999999</v>
      </c>
      <c r="X2186" t="s">
        <v>222</v>
      </c>
      <c r="Y2186" t="s">
        <v>223</v>
      </c>
      <c r="Z2186" t="s">
        <v>224</v>
      </c>
      <c r="AA2186" s="18">
        <v>0.54559959999999996</v>
      </c>
      <c r="AB2186" t="s">
        <v>4797</v>
      </c>
      <c r="AC2186" t="s">
        <v>220</v>
      </c>
      <c r="AD2186" t="s">
        <v>4798</v>
      </c>
      <c r="AE2186" s="18">
        <v>8.4093912999999992E-3</v>
      </c>
      <c r="AF2186" t="s">
        <v>11600</v>
      </c>
      <c r="AG2186" t="s">
        <v>220</v>
      </c>
      <c r="AH2186" t="s">
        <v>11601</v>
      </c>
      <c r="AI2186" s="18">
        <v>7.8553901300000006E-2</v>
      </c>
      <c r="AJ2186" t="s">
        <v>11602</v>
      </c>
      <c r="AK2186" t="s">
        <v>220</v>
      </c>
      <c r="AL2186" t="s">
        <v>11603</v>
      </c>
      <c r="AM2186" t="s">
        <v>11600</v>
      </c>
      <c r="AN2186" t="s">
        <v>220</v>
      </c>
      <c r="AO2186" t="s">
        <v>11601</v>
      </c>
      <c r="AP2186" s="18">
        <v>8.4093912999999992E-3</v>
      </c>
      <c r="AQ2186" t="s">
        <v>123</v>
      </c>
      <c r="AR2186" t="b">
        <f>ISNUMBER(SEARCH('Consulta Por Puntos Baloto'!$E$5,B2186,1))</f>
        <v>0</v>
      </c>
      <c r="AS2186">
        <f t="shared" si="68"/>
        <v>31</v>
      </c>
      <c r="AT2186" t="str">
        <f t="shared" si="69"/>
        <v>Punto pago</v>
      </c>
    </row>
    <row r="2187" spans="1:46">
      <c r="A2187" t="s">
        <v>11604</v>
      </c>
      <c r="B2187" t="s">
        <v>11605</v>
      </c>
      <c r="C2187" s="18">
        <v>1.9555109106999999</v>
      </c>
      <c r="D2187" t="s">
        <v>127</v>
      </c>
      <c r="E2187" t="s">
        <v>128</v>
      </c>
      <c r="F2187" t="s">
        <v>129</v>
      </c>
      <c r="G2187" s="18">
        <v>0.83572314709999995</v>
      </c>
      <c r="H2187" t="s">
        <v>205</v>
      </c>
      <c r="I2187" t="s">
        <v>130</v>
      </c>
      <c r="J2187" t="s">
        <v>206</v>
      </c>
      <c r="K2187" s="18">
        <v>2.0776236470999998</v>
      </c>
      <c r="L2187" t="s">
        <v>64</v>
      </c>
      <c r="M2187" t="s">
        <v>130</v>
      </c>
      <c r="N2187" t="s">
        <v>370</v>
      </c>
      <c r="O2187" s="18">
        <v>1.3590676698999999</v>
      </c>
      <c r="P2187" t="s">
        <v>133</v>
      </c>
      <c r="Q2187" t="s">
        <v>134</v>
      </c>
      <c r="R2187" t="s">
        <v>135</v>
      </c>
      <c r="S2187" s="18">
        <v>2.8293213543000002</v>
      </c>
      <c r="T2187" t="s">
        <v>371</v>
      </c>
      <c r="U2187" t="s">
        <v>130</v>
      </c>
      <c r="V2187" t="s">
        <v>372</v>
      </c>
      <c r="W2187" s="18">
        <v>2.2856931669999998</v>
      </c>
      <c r="X2187" t="s">
        <v>64</v>
      </c>
      <c r="Y2187" t="s">
        <v>130</v>
      </c>
      <c r="Z2187" t="s">
        <v>373</v>
      </c>
      <c r="AA2187" s="18">
        <v>1.959679503</v>
      </c>
      <c r="AB2187" s="19" t="s">
        <v>963</v>
      </c>
      <c r="AC2187" t="s">
        <v>128</v>
      </c>
      <c r="AD2187" t="s">
        <v>964</v>
      </c>
      <c r="AE2187" s="18">
        <v>3.3618952899999999E-2</v>
      </c>
      <c r="AF2187" t="s">
        <v>11606</v>
      </c>
      <c r="AG2187" t="s">
        <v>143</v>
      </c>
      <c r="AH2187" t="s">
        <v>11607</v>
      </c>
      <c r="AI2187" s="18">
        <v>0.2845058345</v>
      </c>
      <c r="AJ2187" t="s">
        <v>11608</v>
      </c>
      <c r="AK2187" t="s">
        <v>134</v>
      </c>
      <c r="AL2187" t="s">
        <v>11609</v>
      </c>
      <c r="AM2187" t="s">
        <v>11606</v>
      </c>
      <c r="AN2187" t="s">
        <v>143</v>
      </c>
      <c r="AO2187" t="s">
        <v>11607</v>
      </c>
      <c r="AP2187" s="18">
        <v>3.3618952899999999E-2</v>
      </c>
      <c r="AQ2187" t="s">
        <v>123</v>
      </c>
      <c r="AR2187" t="b">
        <f>ISNUMBER(SEARCH('Consulta Por Puntos Baloto'!$E$5,B2187,1))</f>
        <v>0</v>
      </c>
      <c r="AS2187">
        <f t="shared" si="68"/>
        <v>31</v>
      </c>
      <c r="AT2187" t="str">
        <f t="shared" si="69"/>
        <v>Punto pago</v>
      </c>
    </row>
    <row r="2188" spans="1:46">
      <c r="A2188" t="s">
        <v>11610</v>
      </c>
      <c r="B2188" t="s">
        <v>11611</v>
      </c>
      <c r="C2188" s="18">
        <v>7.0356488800000005E-2</v>
      </c>
      <c r="D2188" t="s">
        <v>219</v>
      </c>
      <c r="E2188" t="s">
        <v>220</v>
      </c>
      <c r="F2188" t="s">
        <v>221</v>
      </c>
      <c r="G2188" s="18">
        <v>0.35025685839999998</v>
      </c>
      <c r="H2188" t="s">
        <v>4795</v>
      </c>
      <c r="I2188" t="s">
        <v>223</v>
      </c>
      <c r="J2188" t="s">
        <v>4939</v>
      </c>
      <c r="K2188" s="18">
        <v>0.77804363099999996</v>
      </c>
      <c r="L2188" t="s">
        <v>64</v>
      </c>
      <c r="M2188" t="s">
        <v>223</v>
      </c>
      <c r="N2188" t="s">
        <v>4230</v>
      </c>
      <c r="O2188" s="18">
        <v>1.4546008767</v>
      </c>
      <c r="P2188" t="s">
        <v>4231</v>
      </c>
      <c r="Q2188" t="s">
        <v>220</v>
      </c>
      <c r="R2188" t="s">
        <v>4232</v>
      </c>
      <c r="S2188" s="18">
        <v>8.1410442075000002</v>
      </c>
      <c r="T2188" t="s">
        <v>227</v>
      </c>
      <c r="U2188" t="s">
        <v>228</v>
      </c>
      <c r="V2188" t="s">
        <v>229</v>
      </c>
      <c r="W2188" s="18">
        <v>1.1950968470000001</v>
      </c>
      <c r="X2188" t="s">
        <v>222</v>
      </c>
      <c r="Y2188" t="s">
        <v>223</v>
      </c>
      <c r="Z2188" t="s">
        <v>224</v>
      </c>
      <c r="AA2188" s="18">
        <v>0.33028045420000002</v>
      </c>
      <c r="AB2188" t="s">
        <v>4797</v>
      </c>
      <c r="AC2188" t="s">
        <v>220</v>
      </c>
      <c r="AD2188" t="s">
        <v>4798</v>
      </c>
      <c r="AE2188" s="18">
        <v>4.6918828099999997E-2</v>
      </c>
      <c r="AF2188" t="s">
        <v>11612</v>
      </c>
      <c r="AG2188" t="s">
        <v>220</v>
      </c>
      <c r="AH2188" t="s">
        <v>11613</v>
      </c>
      <c r="AI2188" s="18">
        <v>9.5135289100000006E-2</v>
      </c>
      <c r="AJ2188" t="s">
        <v>11614</v>
      </c>
      <c r="AK2188" t="s">
        <v>220</v>
      </c>
      <c r="AL2188" t="s">
        <v>11615</v>
      </c>
      <c r="AM2188" t="s">
        <v>11612</v>
      </c>
      <c r="AN2188" t="s">
        <v>220</v>
      </c>
      <c r="AO2188" t="s">
        <v>11613</v>
      </c>
      <c r="AP2188" s="18">
        <v>4.6918828099999997E-2</v>
      </c>
      <c r="AQ2188" t="s">
        <v>4218</v>
      </c>
      <c r="AR2188" t="b">
        <f>ISNUMBER(SEARCH('Consulta Por Puntos Baloto'!$E$5,B2188,1))</f>
        <v>0</v>
      </c>
      <c r="AS2188">
        <f t="shared" si="68"/>
        <v>31</v>
      </c>
      <c r="AT2188" t="str">
        <f t="shared" si="69"/>
        <v>Punto pago</v>
      </c>
    </row>
    <row r="2189" spans="1:46">
      <c r="A2189" t="s">
        <v>11616</v>
      </c>
      <c r="B2189" t="s">
        <v>11617</v>
      </c>
      <c r="C2189" s="18">
        <v>2.5230355754999998</v>
      </c>
      <c r="D2189" t="s">
        <v>2585</v>
      </c>
      <c r="E2189" t="s">
        <v>128</v>
      </c>
      <c r="F2189" t="s">
        <v>2586</v>
      </c>
      <c r="G2189" s="18">
        <v>1.3822170042999999</v>
      </c>
      <c r="H2189" t="s">
        <v>64</v>
      </c>
      <c r="I2189" t="s">
        <v>130</v>
      </c>
      <c r="J2189" t="s">
        <v>8427</v>
      </c>
      <c r="K2189" s="18">
        <v>2.3252238870999999</v>
      </c>
      <c r="L2189" t="s">
        <v>311</v>
      </c>
      <c r="M2189" t="s">
        <v>130</v>
      </c>
      <c r="N2189" t="s">
        <v>2660</v>
      </c>
      <c r="O2189" s="18">
        <v>3.1331514456999998</v>
      </c>
      <c r="P2189" t="s">
        <v>2588</v>
      </c>
      <c r="Q2189" t="s">
        <v>134</v>
      </c>
      <c r="R2189" t="s">
        <v>2589</v>
      </c>
      <c r="S2189" s="18">
        <v>2.3252238870999999</v>
      </c>
      <c r="T2189" t="s">
        <v>311</v>
      </c>
      <c r="U2189" t="s">
        <v>130</v>
      </c>
      <c r="V2189" t="s">
        <v>312</v>
      </c>
      <c r="W2189" s="18">
        <v>2.3252238870999999</v>
      </c>
      <c r="X2189" t="s">
        <v>64</v>
      </c>
      <c r="Y2189" t="s">
        <v>130</v>
      </c>
      <c r="Z2189" t="s">
        <v>2659</v>
      </c>
      <c r="AA2189" s="18">
        <v>2.3749340642000001</v>
      </c>
      <c r="AB2189" t="s">
        <v>2661</v>
      </c>
      <c r="AC2189" t="s">
        <v>128</v>
      </c>
      <c r="AD2189" t="s">
        <v>2662</v>
      </c>
      <c r="AE2189" s="18">
        <v>2.2693901700000001E-2</v>
      </c>
      <c r="AF2189" t="s">
        <v>11618</v>
      </c>
      <c r="AG2189" t="s">
        <v>143</v>
      </c>
      <c r="AH2189" t="s">
        <v>11619</v>
      </c>
      <c r="AI2189" s="18">
        <v>1.8956804399999999E-2</v>
      </c>
      <c r="AJ2189" t="s">
        <v>11620</v>
      </c>
      <c r="AK2189" t="s">
        <v>134</v>
      </c>
      <c r="AL2189" t="s">
        <v>11621</v>
      </c>
      <c r="AM2189" t="s">
        <v>11620</v>
      </c>
      <c r="AN2189" t="s">
        <v>134</v>
      </c>
      <c r="AO2189" t="s">
        <v>11621</v>
      </c>
      <c r="AP2189" s="18">
        <v>1.8956804399999999E-2</v>
      </c>
      <c r="AQ2189" t="s">
        <v>123</v>
      </c>
      <c r="AR2189" t="b">
        <f>ISNUMBER(SEARCH('Consulta Por Puntos Baloto'!$E$5,B2189,1))</f>
        <v>0</v>
      </c>
      <c r="AS2189">
        <f t="shared" si="68"/>
        <v>35</v>
      </c>
      <c r="AT2189" t="str">
        <f t="shared" si="69"/>
        <v>Punto red</v>
      </c>
    </row>
    <row r="2190" spans="1:46">
      <c r="A2190" t="s">
        <v>11622</v>
      </c>
      <c r="B2190" t="s">
        <v>11623</v>
      </c>
      <c r="C2190" s="18">
        <v>3.6700574808000002</v>
      </c>
      <c r="D2190" t="s">
        <v>4084</v>
      </c>
      <c r="E2190" t="s">
        <v>4053</v>
      </c>
      <c r="F2190" t="s">
        <v>4085</v>
      </c>
      <c r="G2190" s="18">
        <v>4.5906955922000003</v>
      </c>
      <c r="H2190" t="s">
        <v>64</v>
      </c>
      <c r="I2190" t="s">
        <v>223</v>
      </c>
      <c r="J2190" t="s">
        <v>5327</v>
      </c>
      <c r="K2190" s="18">
        <v>5.6397557770000004</v>
      </c>
      <c r="L2190" t="s">
        <v>64</v>
      </c>
      <c r="M2190" t="s">
        <v>223</v>
      </c>
      <c r="N2190" t="s">
        <v>4070</v>
      </c>
      <c r="O2190" s="18">
        <v>1.7404506143</v>
      </c>
      <c r="P2190" t="s">
        <v>4052</v>
      </c>
      <c r="Q2190" t="s">
        <v>4053</v>
      </c>
      <c r="R2190" t="s">
        <v>4054</v>
      </c>
      <c r="S2190" s="18">
        <v>14.2602203811</v>
      </c>
      <c r="T2190" t="s">
        <v>227</v>
      </c>
      <c r="U2190" t="s">
        <v>228</v>
      </c>
      <c r="V2190" t="s">
        <v>229</v>
      </c>
      <c r="W2190" s="18">
        <v>4.6604846478999997</v>
      </c>
      <c r="X2190" t="s">
        <v>64</v>
      </c>
      <c r="Y2190" t="s">
        <v>4055</v>
      </c>
      <c r="Z2190" t="s">
        <v>4056</v>
      </c>
      <c r="AA2190" s="18">
        <v>4.8801882181999998</v>
      </c>
      <c r="AB2190" t="s">
        <v>4088</v>
      </c>
      <c r="AC2190" t="s">
        <v>220</v>
      </c>
      <c r="AD2190" t="s">
        <v>4089</v>
      </c>
      <c r="AE2190" s="18">
        <v>0.3552416913</v>
      </c>
      <c r="AF2190" t="s">
        <v>7991</v>
      </c>
      <c r="AG2190" t="s">
        <v>220</v>
      </c>
      <c r="AH2190" t="s">
        <v>7992</v>
      </c>
      <c r="AI2190" s="18">
        <v>0.57103519189999996</v>
      </c>
      <c r="AJ2190" t="s">
        <v>7993</v>
      </c>
      <c r="AK2190" t="s">
        <v>220</v>
      </c>
      <c r="AL2190" t="s">
        <v>7994</v>
      </c>
      <c r="AM2190" t="s">
        <v>7991</v>
      </c>
      <c r="AN2190" t="s">
        <v>220</v>
      </c>
      <c r="AO2190" t="s">
        <v>7992</v>
      </c>
      <c r="AP2190" s="18">
        <v>0.3552416913</v>
      </c>
      <c r="AQ2190" t="s">
        <v>123</v>
      </c>
      <c r="AR2190" t="b">
        <f>ISNUMBER(SEARCH('Consulta Por Puntos Baloto'!$E$5,B2190,1))</f>
        <v>0</v>
      </c>
      <c r="AS2190">
        <f t="shared" si="68"/>
        <v>31</v>
      </c>
      <c r="AT2190" t="str">
        <f t="shared" si="69"/>
        <v>Punto pago</v>
      </c>
    </row>
    <row r="2191" spans="1:46">
      <c r="A2191" t="s">
        <v>11624</v>
      </c>
      <c r="B2191" t="s">
        <v>11625</v>
      </c>
      <c r="C2191" s="18">
        <v>1.7823045514</v>
      </c>
      <c r="D2191" t="s">
        <v>4401</v>
      </c>
      <c r="E2191" t="s">
        <v>62</v>
      </c>
      <c r="F2191" t="s">
        <v>4402</v>
      </c>
      <c r="G2191" s="18">
        <v>1.4590421891000001</v>
      </c>
      <c r="H2191" t="s">
        <v>64</v>
      </c>
      <c r="I2191" t="s">
        <v>65</v>
      </c>
      <c r="J2191" t="s">
        <v>70</v>
      </c>
      <c r="K2191" s="18">
        <v>1.7916276454</v>
      </c>
      <c r="L2191" t="s">
        <v>4403</v>
      </c>
      <c r="M2191" t="s">
        <v>65</v>
      </c>
      <c r="N2191" t="s">
        <v>4404</v>
      </c>
      <c r="O2191" s="18">
        <v>5.0183920974999996</v>
      </c>
      <c r="P2191" t="s">
        <v>67</v>
      </c>
      <c r="Q2191" t="s">
        <v>62</v>
      </c>
      <c r="R2191" t="s">
        <v>68</v>
      </c>
      <c r="S2191" s="18">
        <v>1.4682628519000001</v>
      </c>
      <c r="T2191" t="s">
        <v>69</v>
      </c>
      <c r="U2191" t="s">
        <v>65</v>
      </c>
      <c r="V2191" t="s">
        <v>70</v>
      </c>
      <c r="W2191" s="18">
        <v>3.0909707215000002</v>
      </c>
      <c r="X2191" t="s">
        <v>64</v>
      </c>
      <c r="Y2191" t="s">
        <v>65</v>
      </c>
      <c r="Z2191" t="s">
        <v>4213</v>
      </c>
      <c r="AA2191" s="18">
        <v>1.4662029235</v>
      </c>
      <c r="AB2191" t="s">
        <v>4405</v>
      </c>
      <c r="AC2191" t="s">
        <v>62</v>
      </c>
      <c r="AD2191" t="s">
        <v>4406</v>
      </c>
      <c r="AE2191" s="18">
        <v>8.8678798000000007E-3</v>
      </c>
      <c r="AF2191" t="s">
        <v>11626</v>
      </c>
      <c r="AG2191" t="s">
        <v>62</v>
      </c>
      <c r="AH2191" t="s">
        <v>11627</v>
      </c>
      <c r="AI2191" s="18">
        <v>0.12512921769999999</v>
      </c>
      <c r="AJ2191" t="s">
        <v>8079</v>
      </c>
      <c r="AK2191" t="s">
        <v>62</v>
      </c>
      <c r="AL2191" t="s">
        <v>8080</v>
      </c>
      <c r="AM2191" t="s">
        <v>11626</v>
      </c>
      <c r="AN2191" t="s">
        <v>62</v>
      </c>
      <c r="AO2191" t="s">
        <v>11627</v>
      </c>
      <c r="AP2191" s="18">
        <v>8.8678798000000007E-3</v>
      </c>
      <c r="AQ2191" t="s">
        <v>123</v>
      </c>
      <c r="AR2191" t="b">
        <f>ISNUMBER(SEARCH('Consulta Por Puntos Baloto'!$E$5,B2191,1))</f>
        <v>0</v>
      </c>
      <c r="AS2191">
        <f t="shared" si="68"/>
        <v>31</v>
      </c>
      <c r="AT2191" t="str">
        <f t="shared" si="69"/>
        <v>Punto pago</v>
      </c>
    </row>
    <row r="2192" spans="1:46">
      <c r="A2192" t="s">
        <v>11628</v>
      </c>
      <c r="B2192" t="s">
        <v>11629</v>
      </c>
      <c r="C2192" s="18">
        <v>0.1947423764</v>
      </c>
      <c r="D2192" t="s">
        <v>5599</v>
      </c>
      <c r="E2192" t="s">
        <v>5600</v>
      </c>
      <c r="F2192" t="s">
        <v>5601</v>
      </c>
      <c r="G2192" s="18">
        <v>1.0065385310999999</v>
      </c>
      <c r="H2192" t="s">
        <v>227</v>
      </c>
      <c r="I2192" t="s">
        <v>228</v>
      </c>
      <c r="J2192" t="s">
        <v>229</v>
      </c>
      <c r="K2192" s="18">
        <v>2.1897635366000001</v>
      </c>
      <c r="L2192" t="s">
        <v>64</v>
      </c>
      <c r="M2192" t="s">
        <v>4434</v>
      </c>
      <c r="N2192" t="s">
        <v>5602</v>
      </c>
      <c r="O2192" s="18">
        <v>2.6598317760999999</v>
      </c>
      <c r="P2192" t="s">
        <v>4100</v>
      </c>
      <c r="Q2192" t="s">
        <v>4101</v>
      </c>
      <c r="R2192" t="s">
        <v>4102</v>
      </c>
      <c r="S2192" s="18">
        <v>1.0166809800000001</v>
      </c>
      <c r="T2192" t="s">
        <v>227</v>
      </c>
      <c r="U2192" t="s">
        <v>228</v>
      </c>
      <c r="V2192" t="s">
        <v>229</v>
      </c>
      <c r="W2192" s="18">
        <v>1.6029239156999999</v>
      </c>
      <c r="X2192" t="s">
        <v>64</v>
      </c>
      <c r="Y2192" t="s">
        <v>228</v>
      </c>
      <c r="Z2192" t="s">
        <v>4012</v>
      </c>
      <c r="AA2192" s="18">
        <v>1.0093138852000001</v>
      </c>
      <c r="AB2192" t="s">
        <v>227</v>
      </c>
      <c r="AC2192" t="s">
        <v>5600</v>
      </c>
      <c r="AD2192" t="s">
        <v>5605</v>
      </c>
      <c r="AE2192" s="18">
        <v>7.3155898499999997E-2</v>
      </c>
      <c r="AF2192" t="s">
        <v>11630</v>
      </c>
      <c r="AG2192" t="s">
        <v>5600</v>
      </c>
      <c r="AH2192" t="s">
        <v>11631</v>
      </c>
      <c r="AI2192" s="18">
        <v>0.3614696422</v>
      </c>
      <c r="AJ2192" t="s">
        <v>349</v>
      </c>
      <c r="AK2192" t="s">
        <v>5600</v>
      </c>
      <c r="AL2192" t="s">
        <v>9375</v>
      </c>
      <c r="AM2192" t="s">
        <v>11630</v>
      </c>
      <c r="AN2192" t="s">
        <v>5600</v>
      </c>
      <c r="AO2192" t="s">
        <v>11631</v>
      </c>
      <c r="AP2192" s="18">
        <v>7.3155898499999997E-2</v>
      </c>
      <c r="AQ2192" t="s">
        <v>123</v>
      </c>
      <c r="AR2192" t="b">
        <f>ISNUMBER(SEARCH('Consulta Por Puntos Baloto'!$E$5,B2192,1))</f>
        <v>0</v>
      </c>
      <c r="AS2192">
        <f t="shared" si="68"/>
        <v>31</v>
      </c>
      <c r="AT2192" t="str">
        <f t="shared" si="69"/>
        <v>Punto pago</v>
      </c>
    </row>
    <row r="2193" spans="1:46">
      <c r="A2193" t="s">
        <v>11632</v>
      </c>
      <c r="B2193" t="s">
        <v>11633</v>
      </c>
      <c r="C2193" s="18">
        <v>2.4843687024999999</v>
      </c>
      <c r="D2193" t="s">
        <v>2444</v>
      </c>
      <c r="E2193" t="s">
        <v>128</v>
      </c>
      <c r="F2193" t="s">
        <v>2445</v>
      </c>
      <c r="G2193" s="18">
        <v>0.5617837282</v>
      </c>
      <c r="H2193" t="s">
        <v>64</v>
      </c>
      <c r="I2193" t="s">
        <v>130</v>
      </c>
      <c r="J2193" t="s">
        <v>11634</v>
      </c>
      <c r="K2193" s="18">
        <v>1.0513553111</v>
      </c>
      <c r="L2193" t="s">
        <v>64</v>
      </c>
      <c r="M2193" t="s">
        <v>130</v>
      </c>
      <c r="N2193" t="s">
        <v>804</v>
      </c>
      <c r="O2193" s="18">
        <v>0.979449915</v>
      </c>
      <c r="P2193" t="s">
        <v>805</v>
      </c>
      <c r="Q2193" t="s">
        <v>134</v>
      </c>
      <c r="R2193" t="s">
        <v>806</v>
      </c>
      <c r="S2193" s="18">
        <v>2.4723749421000001</v>
      </c>
      <c r="T2193" t="s">
        <v>1086</v>
      </c>
      <c r="U2193" t="s">
        <v>130</v>
      </c>
      <c r="V2193" t="s">
        <v>1087</v>
      </c>
      <c r="W2193" s="18">
        <v>1.0437941046999999</v>
      </c>
      <c r="X2193" t="s">
        <v>2720</v>
      </c>
      <c r="Y2193" t="s">
        <v>130</v>
      </c>
      <c r="Z2193" t="s">
        <v>2721</v>
      </c>
      <c r="AA2193" s="18">
        <v>0.979449915</v>
      </c>
      <c r="AB2193" t="s">
        <v>2722</v>
      </c>
      <c r="AC2193" t="s">
        <v>128</v>
      </c>
      <c r="AD2193" t="s">
        <v>2723</v>
      </c>
      <c r="AE2193" s="18">
        <v>0.39520102600000001</v>
      </c>
      <c r="AF2193" t="s">
        <v>2739</v>
      </c>
      <c r="AG2193" t="s">
        <v>143</v>
      </c>
      <c r="AH2193" t="s">
        <v>2740</v>
      </c>
      <c r="AI2193" s="18">
        <v>0.26384894199999998</v>
      </c>
      <c r="AJ2193" t="s">
        <v>11635</v>
      </c>
      <c r="AK2193" t="s">
        <v>134</v>
      </c>
      <c r="AL2193" t="s">
        <v>11636</v>
      </c>
      <c r="AM2193" t="s">
        <v>11635</v>
      </c>
      <c r="AN2193" t="s">
        <v>134</v>
      </c>
      <c r="AO2193" t="s">
        <v>11636</v>
      </c>
      <c r="AP2193" s="18">
        <v>0.26384894199999998</v>
      </c>
      <c r="AQ2193" t="s">
        <v>123</v>
      </c>
      <c r="AR2193" t="b">
        <f>ISNUMBER(SEARCH('Consulta Por Puntos Baloto'!$E$5,B2193,1))</f>
        <v>0</v>
      </c>
      <c r="AS2193">
        <f t="shared" si="68"/>
        <v>35</v>
      </c>
      <c r="AT2193" t="str">
        <f t="shared" si="69"/>
        <v>Punto red</v>
      </c>
    </row>
    <row r="2194" spans="1:46">
      <c r="A2194" t="s">
        <v>11637</v>
      </c>
      <c r="B2194" t="s">
        <v>11638</v>
      </c>
      <c r="C2194" s="18">
        <v>2.4843687024999999</v>
      </c>
      <c r="D2194" t="s">
        <v>2444</v>
      </c>
      <c r="E2194" t="s">
        <v>128</v>
      </c>
      <c r="F2194" t="s">
        <v>2445</v>
      </c>
      <c r="G2194" s="18">
        <v>0.5617837282</v>
      </c>
      <c r="H2194" t="s">
        <v>64</v>
      </c>
      <c r="I2194" t="s">
        <v>130</v>
      </c>
      <c r="J2194" t="s">
        <v>11634</v>
      </c>
      <c r="K2194" s="18">
        <v>1.0513553111</v>
      </c>
      <c r="L2194" t="s">
        <v>64</v>
      </c>
      <c r="M2194" t="s">
        <v>130</v>
      </c>
      <c r="N2194" t="s">
        <v>804</v>
      </c>
      <c r="O2194" s="18">
        <v>0.979449915</v>
      </c>
      <c r="P2194" t="s">
        <v>805</v>
      </c>
      <c r="Q2194" t="s">
        <v>134</v>
      </c>
      <c r="R2194" t="s">
        <v>806</v>
      </c>
      <c r="S2194" s="18">
        <v>2.4723749421000001</v>
      </c>
      <c r="T2194" t="s">
        <v>1086</v>
      </c>
      <c r="U2194" t="s">
        <v>130</v>
      </c>
      <c r="V2194" t="s">
        <v>1087</v>
      </c>
      <c r="W2194" s="18">
        <v>1.0437941046999999</v>
      </c>
      <c r="X2194" t="s">
        <v>2720</v>
      </c>
      <c r="Y2194" t="s">
        <v>130</v>
      </c>
      <c r="Z2194" t="s">
        <v>2721</v>
      </c>
      <c r="AA2194" s="18">
        <v>0.979449915</v>
      </c>
      <c r="AB2194" t="s">
        <v>2722</v>
      </c>
      <c r="AC2194" t="s">
        <v>128</v>
      </c>
      <c r="AD2194" t="s">
        <v>2723</v>
      </c>
      <c r="AE2194" s="18">
        <v>0.39520102600000001</v>
      </c>
      <c r="AF2194" t="s">
        <v>2739</v>
      </c>
      <c r="AG2194" t="s">
        <v>143</v>
      </c>
      <c r="AH2194" t="s">
        <v>2740</v>
      </c>
      <c r="AI2194" s="18">
        <v>0.26384894199999998</v>
      </c>
      <c r="AJ2194" t="s">
        <v>11635</v>
      </c>
      <c r="AK2194" t="s">
        <v>134</v>
      </c>
      <c r="AL2194" t="s">
        <v>11636</v>
      </c>
      <c r="AM2194" t="s">
        <v>11635</v>
      </c>
      <c r="AN2194" t="s">
        <v>134</v>
      </c>
      <c r="AO2194" t="s">
        <v>11636</v>
      </c>
      <c r="AP2194" s="18">
        <v>0.26384894199999998</v>
      </c>
      <c r="AQ2194" t="s">
        <v>123</v>
      </c>
      <c r="AR2194" t="b">
        <f>ISNUMBER(SEARCH('Consulta Por Puntos Baloto'!$E$5,B2194,1))</f>
        <v>0</v>
      </c>
      <c r="AS2194">
        <f t="shared" si="68"/>
        <v>35</v>
      </c>
      <c r="AT2194" t="str">
        <f t="shared" si="69"/>
        <v>Punto red</v>
      </c>
    </row>
    <row r="2195" spans="1:46">
      <c r="A2195" t="s">
        <v>11639</v>
      </c>
      <c r="B2195" t="s">
        <v>11640</v>
      </c>
      <c r="C2195" s="18">
        <v>1.8604600594</v>
      </c>
      <c r="D2195" t="s">
        <v>463</v>
      </c>
      <c r="E2195" t="s">
        <v>128</v>
      </c>
      <c r="F2195" t="s">
        <v>464</v>
      </c>
      <c r="G2195" s="18">
        <v>0.75670947649999998</v>
      </c>
      <c r="H2195" t="s">
        <v>64</v>
      </c>
      <c r="I2195" t="s">
        <v>130</v>
      </c>
      <c r="J2195" t="s">
        <v>690</v>
      </c>
      <c r="K2195" s="18">
        <v>1.6279810466</v>
      </c>
      <c r="L2195" t="s">
        <v>64</v>
      </c>
      <c r="M2195" t="s">
        <v>130</v>
      </c>
      <c r="N2195" t="s">
        <v>742</v>
      </c>
      <c r="O2195" s="18">
        <v>1.9191332356999999</v>
      </c>
      <c r="P2195" t="s">
        <v>688</v>
      </c>
      <c r="Q2195" t="s">
        <v>134</v>
      </c>
      <c r="R2195" t="s">
        <v>689</v>
      </c>
      <c r="S2195" s="18">
        <v>2.4016685616000002</v>
      </c>
      <c r="T2195" t="s">
        <v>496</v>
      </c>
      <c r="U2195" t="s">
        <v>130</v>
      </c>
      <c r="V2195" t="s">
        <v>497</v>
      </c>
      <c r="W2195" s="18">
        <v>0.74879863859999996</v>
      </c>
      <c r="X2195" t="s">
        <v>64</v>
      </c>
      <c r="Y2195" t="s">
        <v>130</v>
      </c>
      <c r="Z2195" t="s">
        <v>690</v>
      </c>
      <c r="AA2195" s="18">
        <v>1.5212176145</v>
      </c>
      <c r="AB2195" t="s">
        <v>747</v>
      </c>
      <c r="AC2195" t="s">
        <v>128</v>
      </c>
      <c r="AD2195" t="s">
        <v>748</v>
      </c>
      <c r="AE2195" s="18">
        <v>0.13270204469999999</v>
      </c>
      <c r="AF2195" t="s">
        <v>11641</v>
      </c>
      <c r="AG2195" t="s">
        <v>143</v>
      </c>
      <c r="AH2195" t="s">
        <v>11642</v>
      </c>
      <c r="AI2195" s="18">
        <v>0.24610254209999999</v>
      </c>
      <c r="AJ2195" t="s">
        <v>11643</v>
      </c>
      <c r="AK2195" t="s">
        <v>134</v>
      </c>
      <c r="AL2195" t="s">
        <v>11644</v>
      </c>
      <c r="AM2195" t="s">
        <v>11641</v>
      </c>
      <c r="AN2195" t="s">
        <v>143</v>
      </c>
      <c r="AO2195" t="s">
        <v>11642</v>
      </c>
      <c r="AP2195" s="18">
        <v>0.13270204469999999</v>
      </c>
      <c r="AQ2195" t="s">
        <v>123</v>
      </c>
      <c r="AR2195" t="b">
        <f>ISNUMBER(SEARCH('Consulta Por Puntos Baloto'!$E$5,B2195,1))</f>
        <v>0</v>
      </c>
      <c r="AS2195">
        <f t="shared" si="68"/>
        <v>31</v>
      </c>
      <c r="AT2195" t="str">
        <f t="shared" si="69"/>
        <v>Punto pago</v>
      </c>
    </row>
    <row r="2196" spans="1:46">
      <c r="A2196" t="s">
        <v>11645</v>
      </c>
      <c r="B2196" t="s">
        <v>11646</v>
      </c>
      <c r="C2196" s="18">
        <v>6.4902342200000004E-2</v>
      </c>
      <c r="D2196" t="s">
        <v>4853</v>
      </c>
      <c r="E2196" t="s">
        <v>4854</v>
      </c>
      <c r="F2196" t="s">
        <v>4855</v>
      </c>
      <c r="G2196" s="18">
        <v>62.201459884800002</v>
      </c>
      <c r="H2196" t="s">
        <v>64</v>
      </c>
      <c r="I2196" t="s">
        <v>86</v>
      </c>
      <c r="J2196" t="s">
        <v>413</v>
      </c>
      <c r="K2196" s="18">
        <v>62.201459884800002</v>
      </c>
      <c r="L2196" t="s">
        <v>64</v>
      </c>
      <c r="M2196" t="s">
        <v>86</v>
      </c>
      <c r="N2196" t="s">
        <v>413</v>
      </c>
      <c r="O2196" s="18">
        <v>17.0677414498</v>
      </c>
      <c r="P2196" t="s">
        <v>414</v>
      </c>
      <c r="Q2196" t="s">
        <v>411</v>
      </c>
      <c r="R2196" t="s">
        <v>415</v>
      </c>
      <c r="S2196" s="18">
        <v>74.766356086399995</v>
      </c>
      <c r="T2196" t="s">
        <v>85</v>
      </c>
      <c r="U2196" t="s">
        <v>86</v>
      </c>
      <c r="V2196" t="s">
        <v>87</v>
      </c>
      <c r="W2196" s="18">
        <v>72.239099404399994</v>
      </c>
      <c r="X2196" t="s">
        <v>64</v>
      </c>
      <c r="Y2196" t="s">
        <v>86</v>
      </c>
      <c r="Z2196" t="s">
        <v>299</v>
      </c>
      <c r="AA2196" s="18">
        <v>72.256384840899997</v>
      </c>
      <c r="AB2196" s="19" t="s">
        <v>361</v>
      </c>
      <c r="AC2196" t="s">
        <v>83</v>
      </c>
      <c r="AD2196" s="19" t="s">
        <v>362</v>
      </c>
      <c r="AE2196" s="18">
        <v>6.2084904599999997E-2</v>
      </c>
      <c r="AF2196" t="s">
        <v>6276</v>
      </c>
      <c r="AG2196" t="s">
        <v>4854</v>
      </c>
      <c r="AH2196" t="s">
        <v>6277</v>
      </c>
      <c r="AI2196" s="18">
        <v>1.0816588800000001E-2</v>
      </c>
      <c r="AJ2196" t="s">
        <v>11647</v>
      </c>
      <c r="AK2196" t="s">
        <v>4854</v>
      </c>
      <c r="AL2196" t="s">
        <v>11648</v>
      </c>
      <c r="AM2196" t="s">
        <v>11647</v>
      </c>
      <c r="AN2196" t="s">
        <v>4854</v>
      </c>
      <c r="AO2196" t="s">
        <v>11648</v>
      </c>
      <c r="AP2196" s="18">
        <v>1.0816588800000001E-2</v>
      </c>
      <c r="AQ2196" t="e">
        <v>#N/A</v>
      </c>
      <c r="AR2196" t="b">
        <f>ISNUMBER(SEARCH('Consulta Por Puntos Baloto'!$E$5,B2196,1))</f>
        <v>0</v>
      </c>
      <c r="AS2196">
        <f t="shared" si="68"/>
        <v>35</v>
      </c>
      <c r="AT2196" t="str">
        <f t="shared" si="69"/>
        <v>Punto red</v>
      </c>
    </row>
    <row r="2197" spans="1:46">
      <c r="A2197" t="s">
        <v>11649</v>
      </c>
      <c r="B2197" t="s">
        <v>11650</v>
      </c>
      <c r="C2197" s="18">
        <v>10.5837192053</v>
      </c>
      <c r="D2197" t="s">
        <v>4973</v>
      </c>
      <c r="E2197" t="s">
        <v>301</v>
      </c>
      <c r="F2197" t="s">
        <v>4974</v>
      </c>
      <c r="G2197" s="18">
        <v>10.3637702128</v>
      </c>
      <c r="H2197" t="s">
        <v>300</v>
      </c>
      <c r="I2197" t="s">
        <v>294</v>
      </c>
      <c r="J2197" t="s">
        <v>4489</v>
      </c>
      <c r="K2197" s="18">
        <v>11.426437225000001</v>
      </c>
      <c r="L2197" t="s">
        <v>64</v>
      </c>
      <c r="M2197" t="s">
        <v>294</v>
      </c>
      <c r="N2197" t="s">
        <v>295</v>
      </c>
      <c r="O2197" s="18">
        <v>54.9638764388</v>
      </c>
      <c r="P2197" t="s">
        <v>296</v>
      </c>
      <c r="Q2197" t="s">
        <v>297</v>
      </c>
      <c r="R2197" t="s">
        <v>298</v>
      </c>
      <c r="S2197" s="18">
        <v>110.6217612536</v>
      </c>
      <c r="T2197" t="s">
        <v>311</v>
      </c>
      <c r="U2197" t="s">
        <v>130</v>
      </c>
      <c r="V2197" t="s">
        <v>312</v>
      </c>
      <c r="W2197" s="18">
        <v>96.037532510800006</v>
      </c>
      <c r="X2197" t="s">
        <v>64</v>
      </c>
      <c r="Y2197" t="s">
        <v>313</v>
      </c>
      <c r="Z2197" t="s">
        <v>314</v>
      </c>
      <c r="AA2197" s="18">
        <v>10.379299942699999</v>
      </c>
      <c r="AB2197" t="s">
        <v>300</v>
      </c>
      <c r="AC2197" t="s">
        <v>301</v>
      </c>
      <c r="AD2197" t="s">
        <v>302</v>
      </c>
      <c r="AE2197" s="18">
        <v>9.4461856947000005</v>
      </c>
      <c r="AF2197" t="s">
        <v>9748</v>
      </c>
      <c r="AG2197" t="s">
        <v>301</v>
      </c>
      <c r="AH2197" t="s">
        <v>9749</v>
      </c>
      <c r="AI2197" s="18">
        <v>1.1603203499999999E-2</v>
      </c>
      <c r="AJ2197" t="s">
        <v>11650</v>
      </c>
      <c r="AK2197" t="s">
        <v>11651</v>
      </c>
      <c r="AL2197" t="s">
        <v>11652</v>
      </c>
      <c r="AM2197" t="s">
        <v>11650</v>
      </c>
      <c r="AN2197" t="s">
        <v>11651</v>
      </c>
      <c r="AO2197" t="s">
        <v>11652</v>
      </c>
      <c r="AP2197" s="18">
        <v>1.1603203499999999E-2</v>
      </c>
      <c r="AQ2197" t="s">
        <v>123</v>
      </c>
      <c r="AR2197" t="b">
        <f>ISNUMBER(SEARCH('Consulta Por Puntos Baloto'!$E$5,B2197,1))</f>
        <v>0</v>
      </c>
      <c r="AS2197">
        <f t="shared" si="68"/>
        <v>35</v>
      </c>
      <c r="AT2197" t="str">
        <f t="shared" si="69"/>
        <v>Punto red</v>
      </c>
    </row>
    <row r="2198" spans="1:46">
      <c r="A2198" t="s">
        <v>11653</v>
      </c>
      <c r="B2198" t="s">
        <v>11654</v>
      </c>
      <c r="C2198" s="18">
        <v>9.2082377207999997</v>
      </c>
      <c r="D2198" t="s">
        <v>3012</v>
      </c>
      <c r="E2198" t="s">
        <v>3013</v>
      </c>
      <c r="F2198" t="s">
        <v>3014</v>
      </c>
      <c r="G2198" s="18">
        <v>2.5426401063999999</v>
      </c>
      <c r="H2198" t="s">
        <v>64</v>
      </c>
      <c r="I2198" t="s">
        <v>313</v>
      </c>
      <c r="J2198" t="s">
        <v>314</v>
      </c>
      <c r="K2198" s="18">
        <v>10.1428853208</v>
      </c>
      <c r="L2198" t="s">
        <v>64</v>
      </c>
      <c r="M2198" t="s">
        <v>2638</v>
      </c>
      <c r="N2198" t="s">
        <v>2639</v>
      </c>
      <c r="O2198" s="18">
        <v>20.7250780816</v>
      </c>
      <c r="P2198" t="s">
        <v>2625</v>
      </c>
      <c r="Q2198" t="s">
        <v>134</v>
      </c>
      <c r="R2198" t="s">
        <v>2626</v>
      </c>
      <c r="S2198" s="18">
        <v>19.6916014</v>
      </c>
      <c r="T2198" t="s">
        <v>311</v>
      </c>
      <c r="U2198" t="s">
        <v>130</v>
      </c>
      <c r="V2198" t="s">
        <v>312</v>
      </c>
      <c r="W2198" s="18">
        <v>2.5426401063999999</v>
      </c>
      <c r="X2198" t="s">
        <v>64</v>
      </c>
      <c r="Y2198" t="s">
        <v>313</v>
      </c>
      <c r="Z2198" t="s">
        <v>314</v>
      </c>
      <c r="AA2198" s="18">
        <v>9.4394035459999994</v>
      </c>
      <c r="AB2198" s="19" t="s">
        <v>2641</v>
      </c>
      <c r="AC2198" t="s">
        <v>1501</v>
      </c>
      <c r="AD2198" t="s">
        <v>2642</v>
      </c>
      <c r="AE2198" s="18">
        <v>2.4514247936000002</v>
      </c>
      <c r="AF2198" t="s">
        <v>3470</v>
      </c>
      <c r="AG2198" t="s">
        <v>3471</v>
      </c>
      <c r="AH2198" t="s">
        <v>3472</v>
      </c>
      <c r="AI2198" s="18">
        <v>0.20403050950000001</v>
      </c>
      <c r="AJ2198" t="s">
        <v>3473</v>
      </c>
      <c r="AK2198" t="s">
        <v>3449</v>
      </c>
      <c r="AL2198" t="s">
        <v>3474</v>
      </c>
      <c r="AM2198" t="s">
        <v>3473</v>
      </c>
      <c r="AN2198" t="s">
        <v>3449</v>
      </c>
      <c r="AO2198" t="s">
        <v>3474</v>
      </c>
      <c r="AP2198" s="18">
        <v>0.20403050950000001</v>
      </c>
      <c r="AQ2198" t="s">
        <v>123</v>
      </c>
      <c r="AR2198" t="b">
        <f>ISNUMBER(SEARCH('Consulta Por Puntos Baloto'!$E$5,B2198,1))</f>
        <v>0</v>
      </c>
      <c r="AS2198">
        <f t="shared" si="68"/>
        <v>35</v>
      </c>
      <c r="AT2198" t="str">
        <f t="shared" si="69"/>
        <v>Punto red</v>
      </c>
    </row>
    <row r="2199" spans="1:46">
      <c r="A2199" t="s">
        <v>11655</v>
      </c>
      <c r="B2199" t="s">
        <v>11656</v>
      </c>
      <c r="C2199" s="18">
        <v>1.1030287874</v>
      </c>
      <c r="D2199" t="s">
        <v>1500</v>
      </c>
      <c r="E2199" t="s">
        <v>1501</v>
      </c>
      <c r="F2199" t="s">
        <v>1502</v>
      </c>
      <c r="G2199" s="18">
        <v>1.2050800011</v>
      </c>
      <c r="H2199" t="s">
        <v>64</v>
      </c>
      <c r="I2199" t="s">
        <v>2636</v>
      </c>
      <c r="J2199" t="s">
        <v>2637</v>
      </c>
      <c r="K2199" s="18">
        <v>9.8773769727000005</v>
      </c>
      <c r="L2199" t="s">
        <v>311</v>
      </c>
      <c r="M2199" t="s">
        <v>130</v>
      </c>
      <c r="N2199" t="s">
        <v>2660</v>
      </c>
      <c r="O2199" s="18">
        <v>10.552757209499999</v>
      </c>
      <c r="P2199" t="s">
        <v>2625</v>
      </c>
      <c r="Q2199" t="s">
        <v>134</v>
      </c>
      <c r="R2199" t="s">
        <v>2626</v>
      </c>
      <c r="S2199" s="18">
        <v>9.8773769727000005</v>
      </c>
      <c r="T2199" t="s">
        <v>311</v>
      </c>
      <c r="U2199" t="s">
        <v>130</v>
      </c>
      <c r="V2199" t="s">
        <v>312</v>
      </c>
      <c r="W2199" s="18">
        <v>2.1786929853000001</v>
      </c>
      <c r="X2199" t="s">
        <v>64</v>
      </c>
      <c r="Y2199" t="s">
        <v>2636</v>
      </c>
      <c r="Z2199" t="s">
        <v>3005</v>
      </c>
      <c r="AA2199" s="18">
        <v>1.1909866938</v>
      </c>
      <c r="AB2199" s="19" t="s">
        <v>2641</v>
      </c>
      <c r="AC2199" t="s">
        <v>1501</v>
      </c>
      <c r="AD2199" t="s">
        <v>2642</v>
      </c>
      <c r="AE2199" s="18">
        <v>1.1697037239999999</v>
      </c>
      <c r="AF2199" t="s">
        <v>3006</v>
      </c>
      <c r="AG2199" t="s">
        <v>1501</v>
      </c>
      <c r="AH2199" t="s">
        <v>3007</v>
      </c>
      <c r="AI2199" s="18">
        <v>0.1821634956</v>
      </c>
      <c r="AJ2199" t="s">
        <v>11657</v>
      </c>
      <c r="AK2199" t="s">
        <v>1501</v>
      </c>
      <c r="AL2199" t="s">
        <v>11658</v>
      </c>
      <c r="AM2199" t="s">
        <v>11657</v>
      </c>
      <c r="AN2199" t="s">
        <v>1501</v>
      </c>
      <c r="AO2199" t="s">
        <v>11658</v>
      </c>
      <c r="AP2199" s="18">
        <v>0.1821634956</v>
      </c>
      <c r="AQ2199" t="s">
        <v>123</v>
      </c>
      <c r="AR2199" t="b">
        <f>ISNUMBER(SEARCH('Consulta Por Puntos Baloto'!$E$5,B2199,1))</f>
        <v>0</v>
      </c>
      <c r="AS2199">
        <f t="shared" si="68"/>
        <v>35</v>
      </c>
      <c r="AT2199" t="str">
        <f t="shared" si="69"/>
        <v>Punto red</v>
      </c>
    </row>
    <row r="2200" spans="1:46">
      <c r="A2200" t="s">
        <v>11659</v>
      </c>
      <c r="B2200" t="s">
        <v>11660</v>
      </c>
      <c r="C2200" s="18">
        <v>0.75307479649999998</v>
      </c>
      <c r="D2200" t="s">
        <v>185</v>
      </c>
      <c r="E2200" t="s">
        <v>83</v>
      </c>
      <c r="F2200" t="s">
        <v>186</v>
      </c>
      <c r="G2200" s="18">
        <v>0.8502297808</v>
      </c>
      <c r="H2200" t="s">
        <v>64</v>
      </c>
      <c r="I2200" t="s">
        <v>86</v>
      </c>
      <c r="J2200" t="s">
        <v>88</v>
      </c>
      <c r="K2200" s="18">
        <v>0.8502297808</v>
      </c>
      <c r="L2200" t="s">
        <v>64</v>
      </c>
      <c r="M2200" t="s">
        <v>86</v>
      </c>
      <c r="N2200" t="s">
        <v>88</v>
      </c>
      <c r="O2200" s="18">
        <v>0.85239026620000002</v>
      </c>
      <c r="P2200" t="s">
        <v>89</v>
      </c>
      <c r="Q2200" t="s">
        <v>83</v>
      </c>
      <c r="R2200" t="s">
        <v>90</v>
      </c>
      <c r="S2200" s="18">
        <v>1.8078715942000001</v>
      </c>
      <c r="T2200" t="s">
        <v>85</v>
      </c>
      <c r="U2200" t="s">
        <v>86</v>
      </c>
      <c r="V2200" t="s">
        <v>87</v>
      </c>
      <c r="W2200" s="18">
        <v>1.8078715942000001</v>
      </c>
      <c r="X2200" t="s">
        <v>64</v>
      </c>
      <c r="Y2200" t="s">
        <v>91</v>
      </c>
      <c r="Z2200" t="s">
        <v>92</v>
      </c>
      <c r="AA2200" s="18">
        <v>0.95250222139999996</v>
      </c>
      <c r="AB2200" t="s">
        <v>193</v>
      </c>
      <c r="AC2200" t="s">
        <v>83</v>
      </c>
      <c r="AD2200" t="s">
        <v>194</v>
      </c>
      <c r="AE2200" s="18">
        <v>0.30482586960000002</v>
      </c>
      <c r="AF2200" t="s">
        <v>11661</v>
      </c>
      <c r="AG2200" t="s">
        <v>83</v>
      </c>
      <c r="AH2200" t="s">
        <v>11662</v>
      </c>
      <c r="AI2200" s="18">
        <v>7.9320491600000001E-2</v>
      </c>
      <c r="AJ2200" t="s">
        <v>11663</v>
      </c>
      <c r="AK2200" t="s">
        <v>83</v>
      </c>
      <c r="AL2200" t="s">
        <v>11664</v>
      </c>
      <c r="AM2200" t="s">
        <v>11663</v>
      </c>
      <c r="AN2200" t="s">
        <v>83</v>
      </c>
      <c r="AO2200" t="s">
        <v>11664</v>
      </c>
      <c r="AP2200" s="18">
        <v>7.9320491600000001E-2</v>
      </c>
      <c r="AQ2200" t="e">
        <v>#N/A</v>
      </c>
      <c r="AR2200" t="b">
        <f>ISNUMBER(SEARCH('Consulta Por Puntos Baloto'!$E$5,B2200,1))</f>
        <v>0</v>
      </c>
      <c r="AS2200">
        <f t="shared" si="68"/>
        <v>35</v>
      </c>
      <c r="AT2200" t="str">
        <f t="shared" si="69"/>
        <v>Punto red</v>
      </c>
    </row>
    <row r="2201" spans="1:46">
      <c r="A2201" t="s">
        <v>11665</v>
      </c>
      <c r="B2201" t="s">
        <v>11666</v>
      </c>
      <c r="C2201" s="18">
        <v>9.8118062817999991</v>
      </c>
      <c r="D2201" t="s">
        <v>4663</v>
      </c>
      <c r="E2201" t="s">
        <v>4664</v>
      </c>
      <c r="F2201" t="s">
        <v>4665</v>
      </c>
      <c r="G2201" s="18">
        <v>23.925231548199999</v>
      </c>
      <c r="H2201" t="s">
        <v>64</v>
      </c>
      <c r="I2201" t="s">
        <v>4008</v>
      </c>
      <c r="J2201" t="s">
        <v>4009</v>
      </c>
      <c r="K2201" s="18">
        <v>23.9538803873</v>
      </c>
      <c r="L2201" t="s">
        <v>4010</v>
      </c>
      <c r="M2201" t="s">
        <v>4008</v>
      </c>
      <c r="N2201" t="s">
        <v>4011</v>
      </c>
      <c r="O2201" s="18">
        <v>47.172599861999998</v>
      </c>
      <c r="P2201" t="s">
        <v>225</v>
      </c>
      <c r="Q2201" t="s">
        <v>220</v>
      </c>
      <c r="R2201" t="s">
        <v>226</v>
      </c>
      <c r="S2201" s="18">
        <v>47.101130423000001</v>
      </c>
      <c r="T2201" t="s">
        <v>227</v>
      </c>
      <c r="U2201" t="s">
        <v>228</v>
      </c>
      <c r="V2201" t="s">
        <v>229</v>
      </c>
      <c r="W2201" s="18">
        <v>44.909970263799998</v>
      </c>
      <c r="X2201" t="s">
        <v>64</v>
      </c>
      <c r="Y2201" t="s">
        <v>228</v>
      </c>
      <c r="Z2201" t="s">
        <v>4012</v>
      </c>
      <c r="AA2201" s="18">
        <v>23.919699936099999</v>
      </c>
      <c r="AB2201" s="19" t="s">
        <v>4013</v>
      </c>
      <c r="AC2201" t="s">
        <v>4014</v>
      </c>
      <c r="AD2201" t="s">
        <v>4015</v>
      </c>
      <c r="AE2201" s="18">
        <v>9.7089274717999992</v>
      </c>
      <c r="AF2201" t="s">
        <v>11667</v>
      </c>
      <c r="AG2201" t="s">
        <v>4664</v>
      </c>
      <c r="AH2201" t="s">
        <v>11668</v>
      </c>
      <c r="AI2201" s="18">
        <v>0.58382744870000003</v>
      </c>
      <c r="AJ2201" t="s">
        <v>5736</v>
      </c>
      <c r="AK2201" t="s">
        <v>5737</v>
      </c>
      <c r="AL2201" t="s">
        <v>5738</v>
      </c>
      <c r="AM2201" t="s">
        <v>5736</v>
      </c>
      <c r="AN2201" t="s">
        <v>5737</v>
      </c>
      <c r="AO2201" t="s">
        <v>5738</v>
      </c>
      <c r="AP2201" s="18">
        <v>0.58382744870000003</v>
      </c>
      <c r="AQ2201" t="s">
        <v>123</v>
      </c>
      <c r="AR2201" t="b">
        <f>ISNUMBER(SEARCH('Consulta Por Puntos Baloto'!$E$5,B2201,1))</f>
        <v>0</v>
      </c>
      <c r="AS2201">
        <f t="shared" si="68"/>
        <v>35</v>
      </c>
      <c r="AT2201" t="str">
        <f t="shared" si="69"/>
        <v>Punto red</v>
      </c>
    </row>
    <row r="2202" spans="1:46">
      <c r="A2202" t="s">
        <v>11669</v>
      </c>
      <c r="B2202" t="s">
        <v>11670</v>
      </c>
      <c r="C2202" s="18">
        <v>1.0812080982000001</v>
      </c>
      <c r="D2202" t="s">
        <v>4302</v>
      </c>
      <c r="E2202" t="s">
        <v>3972</v>
      </c>
      <c r="F2202" t="s">
        <v>4303</v>
      </c>
      <c r="G2202" s="18">
        <v>0.50694138239999997</v>
      </c>
      <c r="H2202" t="s">
        <v>64</v>
      </c>
      <c r="I2202" t="s">
        <v>3974</v>
      </c>
      <c r="J2202" t="s">
        <v>4304</v>
      </c>
      <c r="K2202" s="18">
        <v>0.50694138239999997</v>
      </c>
      <c r="L2202" t="s">
        <v>64</v>
      </c>
      <c r="M2202" t="s">
        <v>3974</v>
      </c>
      <c r="N2202" t="s">
        <v>4304</v>
      </c>
      <c r="O2202" s="18">
        <v>1.5512000103000001</v>
      </c>
      <c r="P2202" t="s">
        <v>4305</v>
      </c>
      <c r="Q2202" t="s">
        <v>3972</v>
      </c>
      <c r="R2202" t="s">
        <v>4306</v>
      </c>
      <c r="S2202" s="18">
        <v>465.29375532490002</v>
      </c>
      <c r="T2202" t="s">
        <v>85</v>
      </c>
      <c r="U2202" t="s">
        <v>86</v>
      </c>
      <c r="V2202" t="s">
        <v>87</v>
      </c>
      <c r="W2202" s="18">
        <v>3.6000780454000001</v>
      </c>
      <c r="X2202" t="s">
        <v>3979</v>
      </c>
      <c r="Y2202" t="s">
        <v>3974</v>
      </c>
      <c r="Z2202" t="s">
        <v>3980</v>
      </c>
      <c r="AA2202" s="18">
        <v>1.3026681357000001</v>
      </c>
      <c r="AB2202" t="s">
        <v>3981</v>
      </c>
      <c r="AC2202" t="s">
        <v>3972</v>
      </c>
      <c r="AD2202" t="s">
        <v>3982</v>
      </c>
      <c r="AE2202" s="18">
        <v>4.5443817099999999E-2</v>
      </c>
      <c r="AF2202" t="s">
        <v>11671</v>
      </c>
      <c r="AG2202" t="s">
        <v>3972</v>
      </c>
      <c r="AH2202" t="s">
        <v>11672</v>
      </c>
      <c r="AI2202" s="18">
        <v>0.3047558964</v>
      </c>
      <c r="AJ2202" t="s">
        <v>349</v>
      </c>
      <c r="AK2202" t="s">
        <v>3972</v>
      </c>
      <c r="AL2202" t="s">
        <v>11673</v>
      </c>
      <c r="AM2202" t="s">
        <v>11671</v>
      </c>
      <c r="AN2202" t="s">
        <v>3972</v>
      </c>
      <c r="AO2202" t="s">
        <v>11672</v>
      </c>
      <c r="AP2202" s="18">
        <v>4.5443817099999999E-2</v>
      </c>
      <c r="AQ2202" t="s">
        <v>123</v>
      </c>
      <c r="AR2202" t="b">
        <f>ISNUMBER(SEARCH('Consulta Por Puntos Baloto'!$E$5,B2202,1))</f>
        <v>0</v>
      </c>
      <c r="AS2202">
        <f t="shared" si="68"/>
        <v>31</v>
      </c>
      <c r="AT2202" t="str">
        <f t="shared" si="69"/>
        <v>Punto pago</v>
      </c>
    </row>
    <row r="2203" spans="1:46">
      <c r="A2203" t="s">
        <v>11674</v>
      </c>
      <c r="B2203" t="s">
        <v>11675</v>
      </c>
      <c r="C2203" s="18">
        <v>1.9004196466000001</v>
      </c>
      <c r="D2203" t="s">
        <v>463</v>
      </c>
      <c r="E2203" t="s">
        <v>128</v>
      </c>
      <c r="F2203" t="s">
        <v>464</v>
      </c>
      <c r="G2203" s="18">
        <v>1.0718638798</v>
      </c>
      <c r="H2203" t="s">
        <v>2089</v>
      </c>
      <c r="I2203" t="s">
        <v>130</v>
      </c>
      <c r="J2203" t="s">
        <v>2090</v>
      </c>
      <c r="K2203" s="18">
        <v>1.7830234056000001</v>
      </c>
      <c r="L2203" t="s">
        <v>64</v>
      </c>
      <c r="M2203" t="s">
        <v>130</v>
      </c>
      <c r="N2203" t="s">
        <v>466</v>
      </c>
      <c r="O2203" s="18">
        <v>1.0820083188</v>
      </c>
      <c r="P2203" t="s">
        <v>743</v>
      </c>
      <c r="Q2203" t="s">
        <v>134</v>
      </c>
      <c r="R2203" t="s">
        <v>744</v>
      </c>
      <c r="S2203" s="18">
        <v>4.0164425934999999</v>
      </c>
      <c r="T2203" t="s">
        <v>469</v>
      </c>
      <c r="U2203" t="s">
        <v>130</v>
      </c>
      <c r="V2203" t="s">
        <v>470</v>
      </c>
      <c r="W2203" s="18">
        <v>1.1711070042</v>
      </c>
      <c r="X2203" t="s">
        <v>745</v>
      </c>
      <c r="Y2203" t="s">
        <v>130</v>
      </c>
      <c r="Z2203" t="s">
        <v>746</v>
      </c>
      <c r="AA2203" s="18">
        <v>1.0718638798</v>
      </c>
      <c r="AB2203" s="19" t="s">
        <v>473</v>
      </c>
      <c r="AC2203" t="s">
        <v>128</v>
      </c>
      <c r="AD2203" t="s">
        <v>474</v>
      </c>
      <c r="AE2203" s="18">
        <v>0.25376020989999998</v>
      </c>
      <c r="AF2203" t="s">
        <v>11676</v>
      </c>
      <c r="AG2203" t="s">
        <v>143</v>
      </c>
      <c r="AH2203" t="s">
        <v>11677</v>
      </c>
      <c r="AI2203" s="18">
        <v>0.399824872</v>
      </c>
      <c r="AJ2203" t="s">
        <v>11678</v>
      </c>
      <c r="AK2203" t="s">
        <v>134</v>
      </c>
      <c r="AL2203" t="s">
        <v>11679</v>
      </c>
      <c r="AM2203" t="s">
        <v>11676</v>
      </c>
      <c r="AN2203" t="s">
        <v>143</v>
      </c>
      <c r="AO2203" t="s">
        <v>11677</v>
      </c>
      <c r="AP2203" s="18">
        <v>0.25376020989999998</v>
      </c>
      <c r="AQ2203" t="s">
        <v>123</v>
      </c>
      <c r="AR2203" t="b">
        <f>ISNUMBER(SEARCH('Consulta Por Puntos Baloto'!$E$5,B2203,1))</f>
        <v>0</v>
      </c>
      <c r="AS2203">
        <f t="shared" si="68"/>
        <v>31</v>
      </c>
      <c r="AT2203" t="str">
        <f t="shared" si="69"/>
        <v>Punto pago</v>
      </c>
    </row>
    <row r="2204" spans="1:46">
      <c r="A2204" t="s">
        <v>11680</v>
      </c>
      <c r="B2204" t="s">
        <v>11681</v>
      </c>
      <c r="C2204" s="18">
        <v>2.924283623</v>
      </c>
      <c r="D2204" t="s">
        <v>1083</v>
      </c>
      <c r="E2204" t="s">
        <v>128</v>
      </c>
      <c r="F2204" t="s">
        <v>1084</v>
      </c>
      <c r="G2204" s="18">
        <v>0.15831295249999999</v>
      </c>
      <c r="H2204" t="s">
        <v>64</v>
      </c>
      <c r="I2204" t="s">
        <v>130</v>
      </c>
      <c r="J2204" t="s">
        <v>1085</v>
      </c>
      <c r="K2204" s="18">
        <v>0.17315627880000001</v>
      </c>
      <c r="L2204" t="s">
        <v>64</v>
      </c>
      <c r="M2204" t="s">
        <v>130</v>
      </c>
      <c r="N2204" t="s">
        <v>1085</v>
      </c>
      <c r="O2204" s="18">
        <v>0.94179689879999995</v>
      </c>
      <c r="P2204" t="s">
        <v>699</v>
      </c>
      <c r="Q2204" t="s">
        <v>134</v>
      </c>
      <c r="R2204" t="s">
        <v>700</v>
      </c>
      <c r="S2204" s="18">
        <v>3.8133034273000002</v>
      </c>
      <c r="T2204" t="s">
        <v>1086</v>
      </c>
      <c r="U2204" t="s">
        <v>130</v>
      </c>
      <c r="V2204" t="s">
        <v>1087</v>
      </c>
      <c r="W2204" s="18">
        <v>1.7704605407</v>
      </c>
      <c r="X2204" t="s">
        <v>64</v>
      </c>
      <c r="Y2204" t="s">
        <v>130</v>
      </c>
      <c r="Z2204" t="s">
        <v>590</v>
      </c>
      <c r="AA2204" s="18">
        <v>0.94179689879999995</v>
      </c>
      <c r="AB2204" t="s">
        <v>637</v>
      </c>
      <c r="AC2204" t="s">
        <v>128</v>
      </c>
      <c r="AD2204" t="s">
        <v>638</v>
      </c>
      <c r="AE2204" s="18">
        <v>0.79158493119999995</v>
      </c>
      <c r="AF2204" t="s">
        <v>1088</v>
      </c>
      <c r="AG2204" t="s">
        <v>143</v>
      </c>
      <c r="AH2204" t="s">
        <v>1089</v>
      </c>
      <c r="AI2204" s="18">
        <v>1.4903349200000001E-2</v>
      </c>
      <c r="AJ2204" t="s">
        <v>1090</v>
      </c>
      <c r="AK2204" t="s">
        <v>134</v>
      </c>
      <c r="AL2204" t="s">
        <v>1091</v>
      </c>
      <c r="AM2204" t="s">
        <v>1090</v>
      </c>
      <c r="AN2204" t="s">
        <v>134</v>
      </c>
      <c r="AO2204" t="s">
        <v>1091</v>
      </c>
      <c r="AP2204" s="18">
        <v>1.4903349200000001E-2</v>
      </c>
      <c r="AQ2204" t="s">
        <v>123</v>
      </c>
      <c r="AR2204" t="b">
        <f>ISNUMBER(SEARCH('Consulta Por Puntos Baloto'!$E$5,B2204,1))</f>
        <v>0</v>
      </c>
      <c r="AS2204">
        <f t="shared" si="68"/>
        <v>35</v>
      </c>
      <c r="AT2204" t="str">
        <f t="shared" si="69"/>
        <v>Punto red</v>
      </c>
    </row>
    <row r="2205" spans="1:46">
      <c r="A2205" t="s">
        <v>11682</v>
      </c>
      <c r="B2205" t="s">
        <v>11683</v>
      </c>
      <c r="C2205" s="18">
        <v>59.226649439799999</v>
      </c>
      <c r="D2205" t="s">
        <v>3692</v>
      </c>
      <c r="E2205" t="s">
        <v>3693</v>
      </c>
      <c r="F2205" t="s">
        <v>3694</v>
      </c>
      <c r="G2205" s="18">
        <v>89.245739924000006</v>
      </c>
      <c r="H2205" t="s">
        <v>64</v>
      </c>
      <c r="I2205" t="s">
        <v>4008</v>
      </c>
      <c r="J2205" t="s">
        <v>4009</v>
      </c>
      <c r="K2205" s="18">
        <v>89.464655081999993</v>
      </c>
      <c r="L2205" t="s">
        <v>4010</v>
      </c>
      <c r="M2205" t="s">
        <v>4008</v>
      </c>
      <c r="N2205" t="s">
        <v>4011</v>
      </c>
      <c r="O2205" s="18">
        <v>112.3473863702</v>
      </c>
      <c r="P2205" t="s">
        <v>225</v>
      </c>
      <c r="Q2205" t="s">
        <v>220</v>
      </c>
      <c r="R2205" t="s">
        <v>226</v>
      </c>
      <c r="S2205" s="18">
        <v>113.1040196311</v>
      </c>
      <c r="T2205" t="s">
        <v>227</v>
      </c>
      <c r="U2205" t="s">
        <v>228</v>
      </c>
      <c r="V2205" t="s">
        <v>229</v>
      </c>
      <c r="W2205" s="18">
        <v>111.0059461707</v>
      </c>
      <c r="X2205" t="s">
        <v>64</v>
      </c>
      <c r="Y2205" t="s">
        <v>228</v>
      </c>
      <c r="Z2205" t="s">
        <v>4012</v>
      </c>
      <c r="AA2205" s="18">
        <v>89.236945623300002</v>
      </c>
      <c r="AB2205" s="19" t="s">
        <v>4013</v>
      </c>
      <c r="AC2205" t="s">
        <v>4014</v>
      </c>
      <c r="AD2205" t="s">
        <v>4015</v>
      </c>
      <c r="AE2205" s="18">
        <v>5.9125310000000004E-3</v>
      </c>
      <c r="AF2205" t="s">
        <v>11684</v>
      </c>
      <c r="AG2205" t="s">
        <v>4017</v>
      </c>
      <c r="AH2205" t="s">
        <v>11685</v>
      </c>
      <c r="AI2205" s="18">
        <v>2.3487379499999999E-2</v>
      </c>
      <c r="AJ2205" t="s">
        <v>11686</v>
      </c>
      <c r="AK2205" t="s">
        <v>4020</v>
      </c>
      <c r="AL2205" t="s">
        <v>11687</v>
      </c>
      <c r="AM2205" t="s">
        <v>11684</v>
      </c>
      <c r="AN2205" t="s">
        <v>4017</v>
      </c>
      <c r="AO2205" t="s">
        <v>11685</v>
      </c>
      <c r="AP2205" s="18">
        <v>5.9125310000000004E-3</v>
      </c>
      <c r="AQ2205" t="s">
        <v>123</v>
      </c>
      <c r="AR2205" t="b">
        <f>ISNUMBER(SEARCH('Consulta Por Puntos Baloto'!$E$5,B2205,1))</f>
        <v>0</v>
      </c>
      <c r="AS2205">
        <f t="shared" si="68"/>
        <v>31</v>
      </c>
      <c r="AT2205" t="str">
        <f t="shared" si="69"/>
        <v>Punto pago</v>
      </c>
    </row>
    <row r="2206" spans="1:46">
      <c r="A2206" t="s">
        <v>11688</v>
      </c>
      <c r="B2206" t="s">
        <v>11689</v>
      </c>
      <c r="C2206" s="18">
        <v>81.990718253200001</v>
      </c>
      <c r="D2206" t="s">
        <v>4464</v>
      </c>
      <c r="E2206" t="s">
        <v>4465</v>
      </c>
      <c r="F2206" t="s">
        <v>4466</v>
      </c>
      <c r="G2206" s="18">
        <v>118.7921202731</v>
      </c>
      <c r="H2206" t="s">
        <v>64</v>
      </c>
      <c r="I2206" t="s">
        <v>4073</v>
      </c>
      <c r="J2206" t="s">
        <v>4074</v>
      </c>
      <c r="K2206" s="18">
        <v>183.82512305430001</v>
      </c>
      <c r="L2206" t="s">
        <v>64</v>
      </c>
      <c r="M2206" t="s">
        <v>187</v>
      </c>
      <c r="N2206" t="s">
        <v>189</v>
      </c>
      <c r="O2206" s="18">
        <v>141.23966673129999</v>
      </c>
      <c r="P2206" t="s">
        <v>4071</v>
      </c>
      <c r="Q2206" t="s">
        <v>4066</v>
      </c>
      <c r="R2206" t="s">
        <v>4072</v>
      </c>
      <c r="S2206" s="18">
        <v>228.32294935429999</v>
      </c>
      <c r="T2206" t="s">
        <v>85</v>
      </c>
      <c r="U2206" t="s">
        <v>86</v>
      </c>
      <c r="V2206" t="s">
        <v>87</v>
      </c>
      <c r="W2206" s="18">
        <v>118.7986857912</v>
      </c>
      <c r="X2206" t="s">
        <v>64</v>
      </c>
      <c r="Y2206" t="s">
        <v>4073</v>
      </c>
      <c r="Z2206" t="s">
        <v>4074</v>
      </c>
      <c r="AA2206" s="18">
        <v>139.3701643066</v>
      </c>
      <c r="AB2206" t="s">
        <v>4252</v>
      </c>
      <c r="AC2206" t="s">
        <v>4066</v>
      </c>
      <c r="AD2206" t="s">
        <v>4253</v>
      </c>
      <c r="AE2206" s="18">
        <v>6.6359437199999996E-2</v>
      </c>
      <c r="AF2206" t="s">
        <v>11690</v>
      </c>
      <c r="AG2206" t="s">
        <v>11691</v>
      </c>
      <c r="AH2206" t="s">
        <v>11692</v>
      </c>
      <c r="AI2206" s="18">
        <v>8.5118959489999995</v>
      </c>
      <c r="AJ2206" t="s">
        <v>11693</v>
      </c>
      <c r="AK2206" t="s">
        <v>11694</v>
      </c>
      <c r="AL2206" t="s">
        <v>11695</v>
      </c>
      <c r="AM2206" t="s">
        <v>11690</v>
      </c>
      <c r="AN2206" t="s">
        <v>11691</v>
      </c>
      <c r="AO2206" t="s">
        <v>11692</v>
      </c>
      <c r="AP2206" s="18">
        <v>6.6359437199999996E-2</v>
      </c>
      <c r="AQ2206" t="e">
        <v>#N/A</v>
      </c>
      <c r="AR2206" t="b">
        <f>ISNUMBER(SEARCH('Consulta Por Puntos Baloto'!$E$5,B2206,1))</f>
        <v>0</v>
      </c>
      <c r="AS2206">
        <f t="shared" si="68"/>
        <v>31</v>
      </c>
      <c r="AT2206" t="str">
        <f t="shared" si="69"/>
        <v>Punto pago</v>
      </c>
    </row>
    <row r="2207" spans="1:46">
      <c r="A2207" t="s">
        <v>11696</v>
      </c>
      <c r="B2207" t="s">
        <v>11697</v>
      </c>
      <c r="C2207" s="18">
        <v>1.4635624804</v>
      </c>
      <c r="D2207" t="s">
        <v>4144</v>
      </c>
      <c r="E2207" t="s">
        <v>4035</v>
      </c>
      <c r="F2207" t="s">
        <v>4145</v>
      </c>
      <c r="G2207" s="18">
        <v>0.42804541039999999</v>
      </c>
      <c r="H2207" t="s">
        <v>4895</v>
      </c>
      <c r="I2207" t="s">
        <v>4146</v>
      </c>
      <c r="J2207" t="s">
        <v>4896</v>
      </c>
      <c r="K2207" s="18">
        <v>35.8597226654</v>
      </c>
      <c r="L2207" t="s">
        <v>64</v>
      </c>
      <c r="M2207" t="s">
        <v>4029</v>
      </c>
      <c r="N2207" t="s">
        <v>4030</v>
      </c>
      <c r="O2207" s="18">
        <v>25.096449725199999</v>
      </c>
      <c r="P2207" t="s">
        <v>4031</v>
      </c>
      <c r="Q2207" t="s">
        <v>4025</v>
      </c>
      <c r="R2207" t="s">
        <v>4032</v>
      </c>
      <c r="S2207" s="18">
        <v>152.6041861679</v>
      </c>
      <c r="T2207" t="s">
        <v>227</v>
      </c>
      <c r="U2207" t="s">
        <v>228</v>
      </c>
      <c r="V2207" t="s">
        <v>229</v>
      </c>
      <c r="W2207" s="18">
        <v>1.0990910966</v>
      </c>
      <c r="X2207" t="s">
        <v>4897</v>
      </c>
      <c r="Y2207" t="s">
        <v>4146</v>
      </c>
      <c r="Z2207" t="s">
        <v>4898</v>
      </c>
      <c r="AA2207" s="18">
        <v>0.43376549009999998</v>
      </c>
      <c r="AB2207" t="s">
        <v>4895</v>
      </c>
      <c r="AC2207" t="s">
        <v>4035</v>
      </c>
      <c r="AD2207" t="s">
        <v>7472</v>
      </c>
      <c r="AE2207" s="18">
        <v>0.30769462450000001</v>
      </c>
      <c r="AF2207" t="s">
        <v>11698</v>
      </c>
      <c r="AG2207" t="s">
        <v>4035</v>
      </c>
      <c r="AH2207" t="s">
        <v>11699</v>
      </c>
      <c r="AI2207" s="18">
        <v>0.49488101880000002</v>
      </c>
      <c r="AJ2207" t="s">
        <v>349</v>
      </c>
      <c r="AK2207" t="s">
        <v>4035</v>
      </c>
      <c r="AL2207" t="s">
        <v>11700</v>
      </c>
      <c r="AM2207" t="s">
        <v>11698</v>
      </c>
      <c r="AN2207" t="s">
        <v>4035</v>
      </c>
      <c r="AO2207" t="s">
        <v>11699</v>
      </c>
      <c r="AP2207" s="18">
        <v>0.30769462450000001</v>
      </c>
      <c r="AQ2207" t="s">
        <v>123</v>
      </c>
      <c r="AR2207" t="b">
        <f>ISNUMBER(SEARCH('Consulta Por Puntos Baloto'!$E$5,B2207,1))</f>
        <v>0</v>
      </c>
      <c r="AS2207">
        <f t="shared" si="68"/>
        <v>31</v>
      </c>
      <c r="AT2207" t="str">
        <f t="shared" si="69"/>
        <v>Punto pago</v>
      </c>
    </row>
    <row r="2208" spans="1:46">
      <c r="A2208" t="s">
        <v>11701</v>
      </c>
      <c r="B2208" t="s">
        <v>11702</v>
      </c>
      <c r="C2208" s="18">
        <v>1.2068198037</v>
      </c>
      <c r="D2208" t="s">
        <v>5001</v>
      </c>
      <c r="E2208" t="s">
        <v>220</v>
      </c>
      <c r="F2208" t="s">
        <v>5002</v>
      </c>
      <c r="G2208" s="18">
        <v>0.34914105490000003</v>
      </c>
      <c r="H2208" t="s">
        <v>64</v>
      </c>
      <c r="I2208" t="s">
        <v>223</v>
      </c>
      <c r="J2208" t="s">
        <v>5004</v>
      </c>
      <c r="K2208" s="18">
        <v>0.34914105490000003</v>
      </c>
      <c r="L2208" t="s">
        <v>64</v>
      </c>
      <c r="M2208" t="s">
        <v>223</v>
      </c>
      <c r="N2208" t="s">
        <v>5004</v>
      </c>
      <c r="O2208" s="18">
        <v>3.4183377589999999</v>
      </c>
      <c r="P2208" t="s">
        <v>5106</v>
      </c>
      <c r="Q2208" t="s">
        <v>220</v>
      </c>
      <c r="R2208" t="s">
        <v>5107</v>
      </c>
      <c r="S2208" s="18">
        <v>6.3327211363</v>
      </c>
      <c r="T2208" t="s">
        <v>227</v>
      </c>
      <c r="U2208" t="s">
        <v>228</v>
      </c>
      <c r="V2208" t="s">
        <v>229</v>
      </c>
      <c r="W2208" s="18">
        <v>4.2447051408999998</v>
      </c>
      <c r="X2208" t="s">
        <v>222</v>
      </c>
      <c r="Y2208" t="s">
        <v>223</v>
      </c>
      <c r="Z2208" t="s">
        <v>224</v>
      </c>
      <c r="AA2208" s="18">
        <v>1.6924944506999999</v>
      </c>
      <c r="AB2208" t="s">
        <v>5188</v>
      </c>
      <c r="AC2208" t="s">
        <v>220</v>
      </c>
      <c r="AD2208" t="s">
        <v>5189</v>
      </c>
      <c r="AE2208" s="18">
        <v>9.0291063800000002E-2</v>
      </c>
      <c r="AF2208" t="s">
        <v>11703</v>
      </c>
      <c r="AG2208" t="s">
        <v>220</v>
      </c>
      <c r="AH2208" t="s">
        <v>11704</v>
      </c>
      <c r="AI2208" s="18">
        <v>0.34914105490000003</v>
      </c>
      <c r="AJ2208" t="s">
        <v>349</v>
      </c>
      <c r="AK2208" t="s">
        <v>220</v>
      </c>
      <c r="AL2208" t="s">
        <v>5009</v>
      </c>
      <c r="AM2208" t="s">
        <v>11703</v>
      </c>
      <c r="AN2208" t="s">
        <v>220</v>
      </c>
      <c r="AO2208" t="s">
        <v>11704</v>
      </c>
      <c r="AP2208" s="18">
        <v>9.0291063800000002E-2</v>
      </c>
      <c r="AQ2208" t="s">
        <v>123</v>
      </c>
      <c r="AR2208" t="b">
        <f>ISNUMBER(SEARCH('Consulta Por Puntos Baloto'!$E$5,B2208,1))</f>
        <v>0</v>
      </c>
      <c r="AS2208">
        <f t="shared" si="68"/>
        <v>31</v>
      </c>
      <c r="AT2208" t="str">
        <f t="shared" si="69"/>
        <v>Punto pago</v>
      </c>
    </row>
    <row r="2209" spans="1:46">
      <c r="A2209" t="s">
        <v>11705</v>
      </c>
      <c r="B2209" t="s">
        <v>11706</v>
      </c>
      <c r="C2209" s="18">
        <v>20.346451018900002</v>
      </c>
      <c r="D2209" t="s">
        <v>1448</v>
      </c>
      <c r="E2209" t="s">
        <v>1449</v>
      </c>
      <c r="F2209" t="s">
        <v>1450</v>
      </c>
      <c r="G2209" s="18">
        <v>19.5548819903</v>
      </c>
      <c r="H2209" t="s">
        <v>64</v>
      </c>
      <c r="I2209" t="s">
        <v>1451</v>
      </c>
      <c r="J2209" t="s">
        <v>1456</v>
      </c>
      <c r="K2209" s="18">
        <v>34.1388778253</v>
      </c>
      <c r="L2209" t="s">
        <v>64</v>
      </c>
      <c r="M2209" t="s">
        <v>471</v>
      </c>
      <c r="N2209" t="s">
        <v>1453</v>
      </c>
      <c r="O2209" s="18">
        <v>19.554882001199999</v>
      </c>
      <c r="P2209" t="s">
        <v>1454</v>
      </c>
      <c r="Q2209" t="s">
        <v>1449</v>
      </c>
      <c r="R2209" t="s">
        <v>1455</v>
      </c>
      <c r="S2209" s="18">
        <v>37.458175601800001</v>
      </c>
      <c r="T2209" t="s">
        <v>64</v>
      </c>
      <c r="U2209" t="s">
        <v>130</v>
      </c>
      <c r="V2209" t="s">
        <v>171</v>
      </c>
      <c r="W2209" s="18">
        <v>19.564366753000002</v>
      </c>
      <c r="X2209" t="s">
        <v>64</v>
      </c>
      <c r="Y2209" t="s">
        <v>1451</v>
      </c>
      <c r="Z2209" t="s">
        <v>1456</v>
      </c>
      <c r="AA2209" s="18">
        <v>33.461463131899997</v>
      </c>
      <c r="AB2209" s="19" t="s">
        <v>2641</v>
      </c>
      <c r="AC2209" t="s">
        <v>1501</v>
      </c>
      <c r="AD2209" t="s">
        <v>2642</v>
      </c>
      <c r="AE2209" s="18">
        <v>7.9946717000000007E-3</v>
      </c>
      <c r="AF2209" t="s">
        <v>3703</v>
      </c>
      <c r="AG2209" t="s">
        <v>3704</v>
      </c>
      <c r="AH2209" t="s">
        <v>3705</v>
      </c>
      <c r="AI2209" s="18">
        <v>4.5538599000000003E-3</v>
      </c>
      <c r="AJ2209" t="s">
        <v>11707</v>
      </c>
      <c r="AK2209" t="s">
        <v>3704</v>
      </c>
      <c r="AL2209" t="s">
        <v>11708</v>
      </c>
      <c r="AM2209" t="s">
        <v>11707</v>
      </c>
      <c r="AN2209" t="s">
        <v>3704</v>
      </c>
      <c r="AO2209" t="s">
        <v>11708</v>
      </c>
      <c r="AP2209" s="18">
        <v>4.5538599000000003E-3</v>
      </c>
      <c r="AQ2209" t="s">
        <v>123</v>
      </c>
      <c r="AR2209" t="b">
        <f>ISNUMBER(SEARCH('Consulta Por Puntos Baloto'!$E$5,B2209,1))</f>
        <v>0</v>
      </c>
      <c r="AS2209">
        <f t="shared" si="68"/>
        <v>35</v>
      </c>
      <c r="AT2209" t="str">
        <f t="shared" si="69"/>
        <v>Punto red</v>
      </c>
    </row>
    <row r="2210" spans="1:46">
      <c r="A2210" t="s">
        <v>11709</v>
      </c>
      <c r="B2210" t="s">
        <v>11710</v>
      </c>
      <c r="C2210" s="18">
        <v>0.3972518444</v>
      </c>
      <c r="D2210" t="s">
        <v>4580</v>
      </c>
      <c r="E2210" t="s">
        <v>83</v>
      </c>
      <c r="F2210" t="s">
        <v>4581</v>
      </c>
      <c r="G2210" s="18">
        <v>0.33654467760000001</v>
      </c>
      <c r="H2210" t="s">
        <v>4584</v>
      </c>
      <c r="I2210" t="s">
        <v>86</v>
      </c>
      <c r="J2210" t="s">
        <v>4761</v>
      </c>
      <c r="K2210" s="18">
        <v>1.1842654369000001</v>
      </c>
      <c r="L2210" t="s">
        <v>64</v>
      </c>
      <c r="M2210" t="s">
        <v>86</v>
      </c>
      <c r="N2210" t="s">
        <v>88</v>
      </c>
      <c r="O2210" s="18">
        <v>0.34954856470000001</v>
      </c>
      <c r="P2210" t="s">
        <v>359</v>
      </c>
      <c r="Q2210" t="s">
        <v>83</v>
      </c>
      <c r="R2210" t="s">
        <v>360</v>
      </c>
      <c r="S2210" s="18">
        <v>1.7042001273</v>
      </c>
      <c r="T2210" t="s">
        <v>85</v>
      </c>
      <c r="U2210" t="s">
        <v>86</v>
      </c>
      <c r="V2210" t="s">
        <v>87</v>
      </c>
      <c r="W2210" s="18">
        <v>0.33654467760000001</v>
      </c>
      <c r="X2210" t="s">
        <v>4584</v>
      </c>
      <c r="Y2210" t="s">
        <v>86</v>
      </c>
      <c r="Z2210" t="s">
        <v>4585</v>
      </c>
      <c r="AA2210" s="18">
        <v>0.3387877608</v>
      </c>
      <c r="AB2210" t="s">
        <v>4762</v>
      </c>
      <c r="AC2210" t="s">
        <v>83</v>
      </c>
      <c r="AD2210" t="s">
        <v>4763</v>
      </c>
      <c r="AE2210" s="18">
        <v>0.31981719250000001</v>
      </c>
      <c r="AF2210" t="s">
        <v>7187</v>
      </c>
      <c r="AG2210" t="s">
        <v>83</v>
      </c>
      <c r="AH2210" t="s">
        <v>7188</v>
      </c>
      <c r="AI2210" s="18">
        <v>0.26522631070000002</v>
      </c>
      <c r="AJ2210" t="s">
        <v>4766</v>
      </c>
      <c r="AK2210" t="s">
        <v>83</v>
      </c>
      <c r="AL2210" t="s">
        <v>4767</v>
      </c>
      <c r="AM2210" t="s">
        <v>4766</v>
      </c>
      <c r="AN2210" t="s">
        <v>83</v>
      </c>
      <c r="AO2210" t="s">
        <v>4767</v>
      </c>
      <c r="AP2210" s="18">
        <v>0.26522631070000002</v>
      </c>
      <c r="AQ2210" t="s">
        <v>123</v>
      </c>
      <c r="AR2210" t="b">
        <f>ISNUMBER(SEARCH('Consulta Por Puntos Baloto'!$E$5,B2210,1))</f>
        <v>0</v>
      </c>
      <c r="AS2210">
        <f t="shared" si="68"/>
        <v>35</v>
      </c>
      <c r="AT2210" t="str">
        <f t="shared" si="69"/>
        <v>Punto red</v>
      </c>
    </row>
    <row r="2211" spans="1:46">
      <c r="A2211" t="s">
        <v>11711</v>
      </c>
      <c r="B2211" t="s">
        <v>11712</v>
      </c>
      <c r="C2211" s="18">
        <v>15.759366034999999</v>
      </c>
      <c r="D2211" t="s">
        <v>4512</v>
      </c>
      <c r="E2211" t="s">
        <v>297</v>
      </c>
      <c r="F2211" t="s">
        <v>4513</v>
      </c>
      <c r="G2211" s="18">
        <v>1.7133783230999999</v>
      </c>
      <c r="H2211" t="s">
        <v>64</v>
      </c>
      <c r="I2211" t="s">
        <v>4514</v>
      </c>
      <c r="J2211" t="s">
        <v>4515</v>
      </c>
      <c r="K2211" s="18">
        <v>1.7133783230999999</v>
      </c>
      <c r="L2211" t="s">
        <v>64</v>
      </c>
      <c r="M2211" t="s">
        <v>4514</v>
      </c>
      <c r="N2211" t="s">
        <v>4515</v>
      </c>
      <c r="O2211" s="18">
        <v>1.4820389467999999</v>
      </c>
      <c r="P2211" t="s">
        <v>4516</v>
      </c>
      <c r="Q2211" t="s">
        <v>4517</v>
      </c>
      <c r="R2211" t="s">
        <v>4518</v>
      </c>
      <c r="S2211" s="18">
        <v>156.36933219459999</v>
      </c>
      <c r="T2211" t="s">
        <v>85</v>
      </c>
      <c r="U2211" t="s">
        <v>86</v>
      </c>
      <c r="V2211" t="s">
        <v>87</v>
      </c>
      <c r="W2211" s="18">
        <v>73.558721624399993</v>
      </c>
      <c r="X2211" t="s">
        <v>64</v>
      </c>
      <c r="Y2211" t="s">
        <v>4519</v>
      </c>
      <c r="Z2211" t="s">
        <v>4520</v>
      </c>
      <c r="AA2211" s="18">
        <v>51.7382840211</v>
      </c>
      <c r="AB2211" t="s">
        <v>300</v>
      </c>
      <c r="AC2211" t="s">
        <v>301</v>
      </c>
      <c r="AD2211" t="s">
        <v>302</v>
      </c>
      <c r="AE2211" s="18">
        <v>0.78710082390000002</v>
      </c>
      <c r="AF2211" t="s">
        <v>11713</v>
      </c>
      <c r="AG2211" t="s">
        <v>4517</v>
      </c>
      <c r="AH2211" t="s">
        <v>11714</v>
      </c>
      <c r="AI2211" s="18">
        <v>0.47645307129999998</v>
      </c>
      <c r="AJ2211" t="s">
        <v>1410</v>
      </c>
      <c r="AK2211" t="s">
        <v>4517</v>
      </c>
      <c r="AL2211" t="s">
        <v>9732</v>
      </c>
      <c r="AM2211" t="s">
        <v>1410</v>
      </c>
      <c r="AN2211" t="s">
        <v>4517</v>
      </c>
      <c r="AO2211" t="s">
        <v>9732</v>
      </c>
      <c r="AP2211" s="18">
        <v>0.47645307129999998</v>
      </c>
      <c r="AQ2211" t="s">
        <v>123</v>
      </c>
      <c r="AR2211" t="b">
        <f>ISNUMBER(SEARCH('Consulta Por Puntos Baloto'!$E$5,B2211,1))</f>
        <v>0</v>
      </c>
      <c r="AS2211">
        <f t="shared" si="68"/>
        <v>35</v>
      </c>
      <c r="AT2211" t="str">
        <f t="shared" si="69"/>
        <v>Punto red</v>
      </c>
    </row>
    <row r="2212" spans="1:46">
      <c r="A2212" t="s">
        <v>11715</v>
      </c>
      <c r="B2212" t="s">
        <v>11716</v>
      </c>
      <c r="C2212" s="18">
        <v>2.4784317566</v>
      </c>
      <c r="D2212" t="s">
        <v>2585</v>
      </c>
      <c r="E2212" t="s">
        <v>128</v>
      </c>
      <c r="F2212" t="s">
        <v>2586</v>
      </c>
      <c r="G2212" s="18">
        <v>1.2356983104000001</v>
      </c>
      <c r="H2212" t="s">
        <v>64</v>
      </c>
      <c r="I2212" t="s">
        <v>130</v>
      </c>
      <c r="J2212" t="s">
        <v>8427</v>
      </c>
      <c r="K2212" s="18">
        <v>2.3863996024</v>
      </c>
      <c r="L2212" t="s">
        <v>311</v>
      </c>
      <c r="M2212" t="s">
        <v>130</v>
      </c>
      <c r="N2212" t="s">
        <v>2660</v>
      </c>
      <c r="O2212" s="18">
        <v>3.0666734617999998</v>
      </c>
      <c r="P2212" t="s">
        <v>2588</v>
      </c>
      <c r="Q2212" t="s">
        <v>134</v>
      </c>
      <c r="R2212" t="s">
        <v>2589</v>
      </c>
      <c r="S2212" s="18">
        <v>2.3863996024</v>
      </c>
      <c r="T2212" t="s">
        <v>311</v>
      </c>
      <c r="U2212" t="s">
        <v>130</v>
      </c>
      <c r="V2212" t="s">
        <v>312</v>
      </c>
      <c r="W2212" s="18">
        <v>2.3863996024</v>
      </c>
      <c r="X2212" t="s">
        <v>64</v>
      </c>
      <c r="Y2212" t="s">
        <v>130</v>
      </c>
      <c r="Z2212" t="s">
        <v>2659</v>
      </c>
      <c r="AA2212" s="18">
        <v>2.4307520628999999</v>
      </c>
      <c r="AB2212" t="s">
        <v>2661</v>
      </c>
      <c r="AC2212" t="s">
        <v>128</v>
      </c>
      <c r="AD2212" t="s">
        <v>2662</v>
      </c>
      <c r="AE2212" s="18">
        <v>0.1890678757</v>
      </c>
      <c r="AF2212" t="s">
        <v>11618</v>
      </c>
      <c r="AG2212" t="s">
        <v>143</v>
      </c>
      <c r="AH2212" t="s">
        <v>11619</v>
      </c>
      <c r="AI2212" s="18">
        <v>0.16018579790000001</v>
      </c>
      <c r="AJ2212" t="s">
        <v>11620</v>
      </c>
      <c r="AK2212" t="s">
        <v>134</v>
      </c>
      <c r="AL2212" t="s">
        <v>11621</v>
      </c>
      <c r="AM2212" t="s">
        <v>11620</v>
      </c>
      <c r="AN2212" t="s">
        <v>134</v>
      </c>
      <c r="AO2212" t="s">
        <v>11621</v>
      </c>
      <c r="AP2212" s="18">
        <v>0.16018579790000001</v>
      </c>
      <c r="AQ2212" t="s">
        <v>123</v>
      </c>
      <c r="AR2212" t="b">
        <f>ISNUMBER(SEARCH('Consulta Por Puntos Baloto'!$E$5,B2212,1))</f>
        <v>0</v>
      </c>
      <c r="AS2212">
        <f t="shared" si="68"/>
        <v>35</v>
      </c>
      <c r="AT2212" t="str">
        <f t="shared" si="69"/>
        <v>Punto red</v>
      </c>
    </row>
    <row r="2213" spans="1:46">
      <c r="A2213" t="s">
        <v>11717</v>
      </c>
      <c r="B2213" t="s">
        <v>11718</v>
      </c>
      <c r="C2213" s="18">
        <v>1.2209213901</v>
      </c>
      <c r="D2213" t="s">
        <v>4793</v>
      </c>
      <c r="E2213" t="s">
        <v>220</v>
      </c>
      <c r="F2213" t="s">
        <v>4794</v>
      </c>
      <c r="G2213" s="18">
        <v>0.77901923630000003</v>
      </c>
      <c r="H2213" t="s">
        <v>4228</v>
      </c>
      <c r="I2213" t="s">
        <v>223</v>
      </c>
      <c r="J2213" t="s">
        <v>4229</v>
      </c>
      <c r="K2213" s="18">
        <v>1.8739847172999999</v>
      </c>
      <c r="L2213" t="s">
        <v>64</v>
      </c>
      <c r="M2213" t="s">
        <v>223</v>
      </c>
      <c r="N2213" t="s">
        <v>4230</v>
      </c>
      <c r="O2213" s="18">
        <v>0.9605651422</v>
      </c>
      <c r="P2213" t="s">
        <v>4231</v>
      </c>
      <c r="Q2213" t="s">
        <v>220</v>
      </c>
      <c r="R2213" t="s">
        <v>4232</v>
      </c>
      <c r="S2213" s="18">
        <v>9.4065737637000009</v>
      </c>
      <c r="T2213" t="s">
        <v>227</v>
      </c>
      <c r="U2213" t="s">
        <v>228</v>
      </c>
      <c r="V2213" t="s">
        <v>229</v>
      </c>
      <c r="W2213" s="18">
        <v>2.4596284676</v>
      </c>
      <c r="X2213" t="s">
        <v>222</v>
      </c>
      <c r="Y2213" t="s">
        <v>223</v>
      </c>
      <c r="Z2213" t="s">
        <v>224</v>
      </c>
      <c r="AA2213" s="18">
        <v>0.58069197210000001</v>
      </c>
      <c r="AB2213" t="s">
        <v>4088</v>
      </c>
      <c r="AC2213" t="s">
        <v>220</v>
      </c>
      <c r="AD2213" t="s">
        <v>4089</v>
      </c>
      <c r="AE2213" s="18">
        <v>0.29827992780000001</v>
      </c>
      <c r="AF2213" t="s">
        <v>11719</v>
      </c>
      <c r="AG2213" t="s">
        <v>220</v>
      </c>
      <c r="AH2213" t="s">
        <v>11720</v>
      </c>
      <c r="AI2213" s="18">
        <v>0.41400493319999998</v>
      </c>
      <c r="AJ2213" t="s">
        <v>349</v>
      </c>
      <c r="AK2213" t="s">
        <v>220</v>
      </c>
      <c r="AL2213" t="s">
        <v>11721</v>
      </c>
      <c r="AM2213" t="s">
        <v>11719</v>
      </c>
      <c r="AN2213" t="s">
        <v>220</v>
      </c>
      <c r="AO2213" t="s">
        <v>11720</v>
      </c>
      <c r="AP2213" s="18">
        <v>0.29827992780000001</v>
      </c>
      <c r="AQ2213" t="s">
        <v>123</v>
      </c>
      <c r="AR2213" t="b">
        <f>ISNUMBER(SEARCH('Consulta Por Puntos Baloto'!$E$5,B2213,1))</f>
        <v>0</v>
      </c>
      <c r="AS2213">
        <f t="shared" si="68"/>
        <v>31</v>
      </c>
      <c r="AT2213" t="str">
        <f t="shared" si="69"/>
        <v>Punto pago</v>
      </c>
    </row>
    <row r="2214" spans="1:46">
      <c r="A2214" t="s">
        <v>11722</v>
      </c>
      <c r="B2214" t="s">
        <v>11723</v>
      </c>
      <c r="C2214" s="18">
        <v>1.2209213901</v>
      </c>
      <c r="D2214" t="s">
        <v>4793</v>
      </c>
      <c r="E2214" t="s">
        <v>220</v>
      </c>
      <c r="F2214" t="s">
        <v>4794</v>
      </c>
      <c r="G2214" s="18">
        <v>0.77901923630000003</v>
      </c>
      <c r="H2214" t="s">
        <v>4228</v>
      </c>
      <c r="I2214" t="s">
        <v>223</v>
      </c>
      <c r="J2214" t="s">
        <v>4229</v>
      </c>
      <c r="K2214" s="18">
        <v>1.8739847172999999</v>
      </c>
      <c r="L2214" t="s">
        <v>64</v>
      </c>
      <c r="M2214" t="s">
        <v>223</v>
      </c>
      <c r="N2214" t="s">
        <v>4230</v>
      </c>
      <c r="O2214" s="18">
        <v>0.9605651422</v>
      </c>
      <c r="P2214" t="s">
        <v>4231</v>
      </c>
      <c r="Q2214" t="s">
        <v>220</v>
      </c>
      <c r="R2214" t="s">
        <v>4232</v>
      </c>
      <c r="S2214" s="18">
        <v>9.4065737637000009</v>
      </c>
      <c r="T2214" t="s">
        <v>227</v>
      </c>
      <c r="U2214" t="s">
        <v>228</v>
      </c>
      <c r="V2214" t="s">
        <v>229</v>
      </c>
      <c r="W2214" s="18">
        <v>2.4596284676</v>
      </c>
      <c r="X2214" t="s">
        <v>222</v>
      </c>
      <c r="Y2214" t="s">
        <v>223</v>
      </c>
      <c r="Z2214" t="s">
        <v>224</v>
      </c>
      <c r="AA2214" s="18">
        <v>0.58069197210000001</v>
      </c>
      <c r="AB2214" t="s">
        <v>4088</v>
      </c>
      <c r="AC2214" t="s">
        <v>220</v>
      </c>
      <c r="AD2214" t="s">
        <v>4089</v>
      </c>
      <c r="AE2214" s="18">
        <v>0.29827992780000001</v>
      </c>
      <c r="AF2214" t="s">
        <v>11719</v>
      </c>
      <c r="AG2214" t="s">
        <v>220</v>
      </c>
      <c r="AH2214" t="s">
        <v>11720</v>
      </c>
      <c r="AI2214" s="18">
        <v>0.41400493319999998</v>
      </c>
      <c r="AJ2214" t="s">
        <v>349</v>
      </c>
      <c r="AK2214" t="s">
        <v>220</v>
      </c>
      <c r="AL2214" t="s">
        <v>11721</v>
      </c>
      <c r="AM2214" t="s">
        <v>11719</v>
      </c>
      <c r="AN2214" t="s">
        <v>220</v>
      </c>
      <c r="AO2214" t="s">
        <v>11720</v>
      </c>
      <c r="AP2214" s="18">
        <v>0.29827992780000001</v>
      </c>
      <c r="AQ2214" t="s">
        <v>123</v>
      </c>
      <c r="AR2214" t="b">
        <f>ISNUMBER(SEARCH('Consulta Por Puntos Baloto'!$E$5,B2214,1))</f>
        <v>0</v>
      </c>
      <c r="AS2214">
        <f t="shared" si="68"/>
        <v>31</v>
      </c>
      <c r="AT2214" t="str">
        <f t="shared" si="69"/>
        <v>Punto pago</v>
      </c>
    </row>
    <row r="2215" spans="1:46">
      <c r="A2215" t="s">
        <v>11724</v>
      </c>
      <c r="B2215" t="s">
        <v>11725</v>
      </c>
      <c r="C2215" s="18">
        <v>2.3412018166999999</v>
      </c>
      <c r="D2215" t="s">
        <v>5102</v>
      </c>
      <c r="E2215" t="s">
        <v>220</v>
      </c>
      <c r="F2215" t="s">
        <v>5103</v>
      </c>
      <c r="G2215" s="18">
        <v>1.6304397142</v>
      </c>
      <c r="H2215" t="s">
        <v>7193</v>
      </c>
      <c r="I2215" t="s">
        <v>223</v>
      </c>
      <c r="J2215" t="s">
        <v>7194</v>
      </c>
      <c r="K2215" s="18">
        <v>2.5402216968000002</v>
      </c>
      <c r="L2215" t="s">
        <v>64</v>
      </c>
      <c r="M2215" t="s">
        <v>223</v>
      </c>
      <c r="N2215" t="s">
        <v>4070</v>
      </c>
      <c r="O2215" s="18">
        <v>2.6698930973000001</v>
      </c>
      <c r="P2215" t="s">
        <v>5106</v>
      </c>
      <c r="Q2215" t="s">
        <v>220</v>
      </c>
      <c r="R2215" t="s">
        <v>5107</v>
      </c>
      <c r="S2215" s="18">
        <v>9.3749084700999994</v>
      </c>
      <c r="T2215" t="s">
        <v>227</v>
      </c>
      <c r="U2215" t="s">
        <v>228</v>
      </c>
      <c r="V2215" t="s">
        <v>229</v>
      </c>
      <c r="W2215" s="18">
        <v>4.7416896702000004</v>
      </c>
      <c r="X2215" t="s">
        <v>222</v>
      </c>
      <c r="Y2215" t="s">
        <v>223</v>
      </c>
      <c r="Z2215" t="s">
        <v>224</v>
      </c>
      <c r="AA2215" s="18">
        <v>1.6304397142</v>
      </c>
      <c r="AB2215" t="s">
        <v>5188</v>
      </c>
      <c r="AC2215" t="s">
        <v>220</v>
      </c>
      <c r="AD2215" t="s">
        <v>5189</v>
      </c>
      <c r="AE2215" s="18">
        <v>0.1331198532</v>
      </c>
      <c r="AF2215" t="s">
        <v>11726</v>
      </c>
      <c r="AG2215" t="s">
        <v>220</v>
      </c>
      <c r="AH2215" t="s">
        <v>11727</v>
      </c>
      <c r="AI2215" s="18">
        <v>1.1777136262000001</v>
      </c>
      <c r="AJ2215" t="s">
        <v>7898</v>
      </c>
      <c r="AK2215" t="s">
        <v>220</v>
      </c>
      <c r="AL2215" t="s">
        <v>7899</v>
      </c>
      <c r="AM2215" t="s">
        <v>11726</v>
      </c>
      <c r="AN2215" t="s">
        <v>220</v>
      </c>
      <c r="AO2215" t="s">
        <v>11727</v>
      </c>
      <c r="AP2215" s="18">
        <v>0.1331198532</v>
      </c>
      <c r="AQ2215" t="s">
        <v>123</v>
      </c>
      <c r="AR2215" t="b">
        <f>ISNUMBER(SEARCH('Consulta Por Puntos Baloto'!$E$5,B2215,1))</f>
        <v>0</v>
      </c>
      <c r="AS2215">
        <f t="shared" si="68"/>
        <v>31</v>
      </c>
      <c r="AT2215" t="str">
        <f t="shared" si="69"/>
        <v>Punto pago</v>
      </c>
    </row>
    <row r="2216" spans="1:46">
      <c r="A2216" t="s">
        <v>11728</v>
      </c>
      <c r="B2216" t="s">
        <v>11729</v>
      </c>
      <c r="C2216" s="18">
        <v>21.639983734400001</v>
      </c>
      <c r="D2216" t="s">
        <v>150</v>
      </c>
      <c r="E2216" t="s">
        <v>151</v>
      </c>
      <c r="F2216" t="s">
        <v>152</v>
      </c>
      <c r="G2216" s="18">
        <v>21.494738817199998</v>
      </c>
      <c r="H2216" t="s">
        <v>153</v>
      </c>
      <c r="I2216" t="s">
        <v>154</v>
      </c>
      <c r="J2216" t="s">
        <v>155</v>
      </c>
      <c r="K2216" s="18">
        <v>25.920520188000001</v>
      </c>
      <c r="L2216" t="s">
        <v>64</v>
      </c>
      <c r="M2216" t="s">
        <v>154</v>
      </c>
      <c r="N2216" t="s">
        <v>156</v>
      </c>
      <c r="O2216" s="18">
        <v>25.9464510858</v>
      </c>
      <c r="P2216" t="s">
        <v>157</v>
      </c>
      <c r="Q2216" t="s">
        <v>151</v>
      </c>
      <c r="R2216" t="s">
        <v>158</v>
      </c>
      <c r="S2216" s="18">
        <v>137.76616383250001</v>
      </c>
      <c r="T2216" t="s">
        <v>111</v>
      </c>
      <c r="U2216" t="s">
        <v>112</v>
      </c>
      <c r="V2216" t="s">
        <v>113</v>
      </c>
      <c r="W2216" s="18">
        <v>27.3769545456</v>
      </c>
      <c r="X2216" t="s">
        <v>64</v>
      </c>
      <c r="Y2216" t="s">
        <v>154</v>
      </c>
      <c r="Z2216" t="s">
        <v>159</v>
      </c>
      <c r="AA2216" s="18">
        <v>21.4942646738</v>
      </c>
      <c r="AB2216" s="19" t="s">
        <v>153</v>
      </c>
      <c r="AC2216" t="s">
        <v>151</v>
      </c>
      <c r="AD2216" t="s">
        <v>160</v>
      </c>
      <c r="AE2216" s="18">
        <v>2.0714709000000001E-2</v>
      </c>
      <c r="AF2216" t="s">
        <v>161</v>
      </c>
      <c r="AG2216" t="s">
        <v>162</v>
      </c>
      <c r="AH2216" t="s">
        <v>163</v>
      </c>
      <c r="AI2216" s="18">
        <v>4.0113409999999999E-3</v>
      </c>
      <c r="AJ2216" t="s">
        <v>164</v>
      </c>
      <c r="AK2216" t="s">
        <v>162</v>
      </c>
      <c r="AL2216" t="s">
        <v>165</v>
      </c>
      <c r="AM2216" t="s">
        <v>164</v>
      </c>
      <c r="AN2216" t="s">
        <v>162</v>
      </c>
      <c r="AO2216" t="s">
        <v>165</v>
      </c>
      <c r="AP2216" s="18">
        <v>4.0113409999999999E-3</v>
      </c>
      <c r="AQ2216" t="s">
        <v>123</v>
      </c>
      <c r="AR2216" t="b">
        <f>ISNUMBER(SEARCH('Consulta Por Puntos Baloto'!$E$5,B2216,1))</f>
        <v>0</v>
      </c>
      <c r="AS2216">
        <f t="shared" si="68"/>
        <v>35</v>
      </c>
      <c r="AT2216" t="str">
        <f t="shared" si="69"/>
        <v>Punto red</v>
      </c>
    </row>
    <row r="2217" spans="1:46">
      <c r="A2217" t="s">
        <v>11730</v>
      </c>
      <c r="B2217" t="s">
        <v>11731</v>
      </c>
      <c r="C2217" s="18">
        <v>2.7443324914999998</v>
      </c>
      <c r="D2217" t="s">
        <v>4210</v>
      </c>
      <c r="E2217" t="s">
        <v>62</v>
      </c>
      <c r="F2217" t="s">
        <v>4211</v>
      </c>
      <c r="G2217" s="18">
        <v>1.2614917746000001</v>
      </c>
      <c r="H2217" t="s">
        <v>64</v>
      </c>
      <c r="I2217" t="s">
        <v>65</v>
      </c>
      <c r="J2217" t="s">
        <v>4213</v>
      </c>
      <c r="K2217" s="18">
        <v>2.2063592963000001</v>
      </c>
      <c r="L2217" t="s">
        <v>64</v>
      </c>
      <c r="M2217" t="s">
        <v>65</v>
      </c>
      <c r="N2217" t="s">
        <v>4212</v>
      </c>
      <c r="O2217" s="18">
        <v>3.9602581891000002</v>
      </c>
      <c r="P2217" t="s">
        <v>67</v>
      </c>
      <c r="Q2217" t="s">
        <v>62</v>
      </c>
      <c r="R2217" t="s">
        <v>68</v>
      </c>
      <c r="S2217" s="18">
        <v>2.7441791616</v>
      </c>
      <c r="T2217" t="s">
        <v>253</v>
      </c>
      <c r="U2217" t="s">
        <v>65</v>
      </c>
      <c r="V2217" t="s">
        <v>254</v>
      </c>
      <c r="W2217" s="18">
        <v>1.2654413544000001</v>
      </c>
      <c r="X2217" t="s">
        <v>64</v>
      </c>
      <c r="Y2217" t="s">
        <v>65</v>
      </c>
      <c r="Z2217" t="s">
        <v>4213</v>
      </c>
      <c r="AA2217" s="18">
        <v>2.7180459492</v>
      </c>
      <c r="AB2217" t="s">
        <v>5706</v>
      </c>
      <c r="AC2217" t="s">
        <v>62</v>
      </c>
      <c r="AD2217" t="s">
        <v>5707</v>
      </c>
      <c r="AE2217" s="18">
        <v>0.11201165439999999</v>
      </c>
      <c r="AF2217" t="s">
        <v>11732</v>
      </c>
      <c r="AG2217" t="s">
        <v>62</v>
      </c>
      <c r="AH2217" t="s">
        <v>11733</v>
      </c>
      <c r="AI2217" s="18">
        <v>0.74689741239999996</v>
      </c>
      <c r="AJ2217" t="s">
        <v>11734</v>
      </c>
      <c r="AK2217" t="s">
        <v>62</v>
      </c>
      <c r="AL2217" t="s">
        <v>11735</v>
      </c>
      <c r="AM2217" t="s">
        <v>11732</v>
      </c>
      <c r="AN2217" t="s">
        <v>62</v>
      </c>
      <c r="AO2217" t="s">
        <v>11733</v>
      </c>
      <c r="AP2217" s="18">
        <v>0.11201165439999999</v>
      </c>
      <c r="AQ2217" t="s">
        <v>123</v>
      </c>
      <c r="AR2217" t="b">
        <f>ISNUMBER(SEARCH('Consulta Por Puntos Baloto'!$E$5,B2217,1))</f>
        <v>0</v>
      </c>
      <c r="AS2217">
        <f t="shared" si="68"/>
        <v>31</v>
      </c>
      <c r="AT2217" t="str">
        <f t="shared" si="69"/>
        <v>Punto pago</v>
      </c>
    </row>
    <row r="2218" spans="1:46">
      <c r="A2218" t="s">
        <v>11736</v>
      </c>
      <c r="B2218" t="s">
        <v>11737</v>
      </c>
      <c r="C2218" s="18">
        <v>0.54847220330000002</v>
      </c>
      <c r="D2218" t="s">
        <v>8555</v>
      </c>
      <c r="E2218" t="s">
        <v>4437</v>
      </c>
      <c r="F2218" t="s">
        <v>8556</v>
      </c>
      <c r="G2218" s="18">
        <v>0.77735511010000002</v>
      </c>
      <c r="H2218" t="s">
        <v>64</v>
      </c>
      <c r="I2218" t="s">
        <v>4434</v>
      </c>
      <c r="J2218" t="s">
        <v>4435</v>
      </c>
      <c r="K2218" s="18">
        <v>0.76881980360000002</v>
      </c>
      <c r="L2218" t="s">
        <v>64</v>
      </c>
      <c r="M2218" t="s">
        <v>4434</v>
      </c>
      <c r="N2218" t="s">
        <v>4435</v>
      </c>
      <c r="O2218" s="18">
        <v>2.1717684403000002</v>
      </c>
      <c r="P2218" t="s">
        <v>4100</v>
      </c>
      <c r="Q2218" t="s">
        <v>4101</v>
      </c>
      <c r="R2218" t="s">
        <v>4102</v>
      </c>
      <c r="S2218" s="18">
        <v>3.5374182668</v>
      </c>
      <c r="T2218" t="s">
        <v>227</v>
      </c>
      <c r="U2218" t="s">
        <v>228</v>
      </c>
      <c r="V2218" t="s">
        <v>229</v>
      </c>
      <c r="W2218" s="18">
        <v>4.4130996056000003</v>
      </c>
      <c r="X2218" t="s">
        <v>64</v>
      </c>
      <c r="Y2218" t="s">
        <v>228</v>
      </c>
      <c r="Z2218" t="s">
        <v>4012</v>
      </c>
      <c r="AA2218" s="18">
        <v>1.2219507048</v>
      </c>
      <c r="AB2218" t="s">
        <v>4436</v>
      </c>
      <c r="AC2218" t="s">
        <v>4437</v>
      </c>
      <c r="AD2218" t="s">
        <v>4438</v>
      </c>
      <c r="AE2218" s="18">
        <v>0.48985329399999999</v>
      </c>
      <c r="AF2218" t="s">
        <v>11738</v>
      </c>
      <c r="AG2218" t="s">
        <v>4437</v>
      </c>
      <c r="AH2218" t="s">
        <v>11739</v>
      </c>
      <c r="AI2218" s="18">
        <v>1.3587861787</v>
      </c>
      <c r="AJ2218" t="s">
        <v>8560</v>
      </c>
      <c r="AK2218" t="s">
        <v>4101</v>
      </c>
      <c r="AL2218" t="s">
        <v>8561</v>
      </c>
      <c r="AM2218" t="s">
        <v>11738</v>
      </c>
      <c r="AN2218" t="s">
        <v>4437</v>
      </c>
      <c r="AO2218" t="s">
        <v>11739</v>
      </c>
      <c r="AP2218" s="18">
        <v>0.48985329399999999</v>
      </c>
      <c r="AQ2218" t="s">
        <v>123</v>
      </c>
      <c r="AR2218" t="b">
        <f>ISNUMBER(SEARCH('Consulta Por Puntos Baloto'!$E$5,B2218,1))</f>
        <v>0</v>
      </c>
      <c r="AS2218">
        <f t="shared" si="68"/>
        <v>31</v>
      </c>
      <c r="AT2218" t="str">
        <f t="shared" si="69"/>
        <v>Punto pago</v>
      </c>
    </row>
    <row r="2219" spans="1:46">
      <c r="A2219" t="s">
        <v>11740</v>
      </c>
      <c r="B2219" t="s">
        <v>11741</v>
      </c>
      <c r="C2219" s="18">
        <v>0.85144836859999995</v>
      </c>
      <c r="D2219" t="s">
        <v>11742</v>
      </c>
      <c r="E2219" t="s">
        <v>4261</v>
      </c>
      <c r="F2219" t="s">
        <v>11743</v>
      </c>
      <c r="G2219" s="18">
        <v>1.1197627647999999</v>
      </c>
      <c r="H2219" t="s">
        <v>64</v>
      </c>
      <c r="I2219" t="s">
        <v>4250</v>
      </c>
      <c r="J2219" t="s">
        <v>6532</v>
      </c>
      <c r="K2219" s="18">
        <v>1.2103408309999999</v>
      </c>
      <c r="L2219" t="s">
        <v>64</v>
      </c>
      <c r="M2219" t="s">
        <v>4250</v>
      </c>
      <c r="N2219" t="s">
        <v>4264</v>
      </c>
      <c r="O2219" s="18">
        <v>99.181076734100003</v>
      </c>
      <c r="P2219" t="s">
        <v>4265</v>
      </c>
      <c r="Q2219" t="s">
        <v>3972</v>
      </c>
      <c r="R2219" t="s">
        <v>4266</v>
      </c>
      <c r="S2219" s="18">
        <v>446.33250050819998</v>
      </c>
      <c r="T2219" t="s">
        <v>85</v>
      </c>
      <c r="U2219" t="s">
        <v>86</v>
      </c>
      <c r="V2219" t="s">
        <v>87</v>
      </c>
      <c r="W2219" s="18">
        <v>6.3591846893000001</v>
      </c>
      <c r="X2219" t="s">
        <v>4267</v>
      </c>
      <c r="Y2219" t="s">
        <v>4250</v>
      </c>
      <c r="Z2219" t="s">
        <v>4268</v>
      </c>
      <c r="AA2219" s="18">
        <v>4.1002151628999997</v>
      </c>
      <c r="AB2219" s="19" t="s">
        <v>4269</v>
      </c>
      <c r="AC2219" t="s">
        <v>4261</v>
      </c>
      <c r="AD2219" t="s">
        <v>4270</v>
      </c>
      <c r="AE2219" s="18">
        <v>0.40058118729999997</v>
      </c>
      <c r="AF2219" t="s">
        <v>6533</v>
      </c>
      <c r="AG2219" t="s">
        <v>4261</v>
      </c>
      <c r="AH2219" t="s">
        <v>6534</v>
      </c>
      <c r="AI2219" s="18">
        <v>1.1931804924</v>
      </c>
      <c r="AJ2219" t="s">
        <v>6535</v>
      </c>
      <c r="AK2219" t="s">
        <v>4261</v>
      </c>
      <c r="AL2219" t="s">
        <v>6536</v>
      </c>
      <c r="AM2219" t="s">
        <v>6533</v>
      </c>
      <c r="AN2219" t="s">
        <v>4261</v>
      </c>
      <c r="AO2219" t="s">
        <v>6534</v>
      </c>
      <c r="AP2219" s="18">
        <v>0.40058118729999997</v>
      </c>
      <c r="AQ2219" t="s">
        <v>123</v>
      </c>
      <c r="AR2219" t="b">
        <f>ISNUMBER(SEARCH('Consulta Por Puntos Baloto'!$E$5,B2219,1))</f>
        <v>0</v>
      </c>
      <c r="AS2219">
        <f t="shared" si="68"/>
        <v>31</v>
      </c>
      <c r="AT2219" t="str">
        <f t="shared" si="69"/>
        <v>Punto pago</v>
      </c>
    </row>
    <row r="2220" spans="1:46">
      <c r="A2220" t="s">
        <v>11744</v>
      </c>
      <c r="B2220" t="s">
        <v>11745</v>
      </c>
      <c r="C2220" s="18">
        <v>0.27424154039999998</v>
      </c>
      <c r="D2220" t="s">
        <v>185</v>
      </c>
      <c r="E2220" t="s">
        <v>83</v>
      </c>
      <c r="F2220" t="s">
        <v>186</v>
      </c>
      <c r="G2220" s="18">
        <v>0.38425922699999998</v>
      </c>
      <c r="H2220" t="s">
        <v>4776</v>
      </c>
      <c r="I2220" t="s">
        <v>86</v>
      </c>
      <c r="J2220" t="s">
        <v>4777</v>
      </c>
      <c r="K2220" s="18">
        <v>0.65594367610000004</v>
      </c>
      <c r="L2220" t="s">
        <v>64</v>
      </c>
      <c r="M2220" t="s">
        <v>86</v>
      </c>
      <c r="N2220" t="s">
        <v>88</v>
      </c>
      <c r="O2220" s="18">
        <v>0.2249233745</v>
      </c>
      <c r="P2220" t="s">
        <v>89</v>
      </c>
      <c r="Q2220" t="s">
        <v>83</v>
      </c>
      <c r="R2220" t="s">
        <v>90</v>
      </c>
      <c r="S2220" s="18">
        <v>1.2052159002</v>
      </c>
      <c r="T2220" t="s">
        <v>85</v>
      </c>
      <c r="U2220" t="s">
        <v>86</v>
      </c>
      <c r="V2220" t="s">
        <v>87</v>
      </c>
      <c r="W2220" s="18">
        <v>1.2052159002</v>
      </c>
      <c r="X2220" t="s">
        <v>64</v>
      </c>
      <c r="Y2220" t="s">
        <v>91</v>
      </c>
      <c r="Z2220" t="s">
        <v>92</v>
      </c>
      <c r="AA2220" s="18">
        <v>0.38425922699999998</v>
      </c>
      <c r="AB2220" t="s">
        <v>193</v>
      </c>
      <c r="AC2220" t="s">
        <v>83</v>
      </c>
      <c r="AD2220" t="s">
        <v>194</v>
      </c>
      <c r="AE2220" s="18">
        <v>0.14508626569999999</v>
      </c>
      <c r="AF2220" t="s">
        <v>6281</v>
      </c>
      <c r="AG2220" t="s">
        <v>83</v>
      </c>
      <c r="AH2220" t="s">
        <v>6282</v>
      </c>
      <c r="AI2220" s="18">
        <v>7.2209956000000006E-2</v>
      </c>
      <c r="AJ2220" t="s">
        <v>11746</v>
      </c>
      <c r="AK2220" t="s">
        <v>83</v>
      </c>
      <c r="AL2220" t="s">
        <v>11747</v>
      </c>
      <c r="AM2220" t="s">
        <v>11746</v>
      </c>
      <c r="AN2220" t="s">
        <v>83</v>
      </c>
      <c r="AO2220" t="s">
        <v>11747</v>
      </c>
      <c r="AP2220" s="18">
        <v>7.2209956000000006E-2</v>
      </c>
      <c r="AQ2220" t="s">
        <v>123</v>
      </c>
      <c r="AR2220" t="b">
        <f>ISNUMBER(SEARCH('Consulta Por Puntos Baloto'!$E$5,B2220,1))</f>
        <v>0</v>
      </c>
      <c r="AS2220">
        <f t="shared" si="68"/>
        <v>35</v>
      </c>
      <c r="AT2220" t="str">
        <f t="shared" si="69"/>
        <v>Punto red</v>
      </c>
    </row>
    <row r="2221" spans="1:46">
      <c r="A2221" t="s">
        <v>11748</v>
      </c>
      <c r="B2221" t="s">
        <v>11749</v>
      </c>
      <c r="C2221" s="18">
        <v>22.312533616100001</v>
      </c>
      <c r="D2221" t="s">
        <v>4512</v>
      </c>
      <c r="E2221" t="s">
        <v>297</v>
      </c>
      <c r="F2221" t="s">
        <v>4513</v>
      </c>
      <c r="G2221" s="18">
        <v>29.351455330699999</v>
      </c>
      <c r="H2221" t="s">
        <v>64</v>
      </c>
      <c r="I2221" t="s">
        <v>4514</v>
      </c>
      <c r="J2221" t="s">
        <v>4515</v>
      </c>
      <c r="K2221" s="18">
        <v>29.351455330699999</v>
      </c>
      <c r="L2221" t="s">
        <v>64</v>
      </c>
      <c r="M2221" t="s">
        <v>4514</v>
      </c>
      <c r="N2221" t="s">
        <v>4515</v>
      </c>
      <c r="O2221" s="18">
        <v>21.805807809600001</v>
      </c>
      <c r="P2221" t="s">
        <v>296</v>
      </c>
      <c r="Q2221" t="s">
        <v>297</v>
      </c>
      <c r="R2221" t="s">
        <v>298</v>
      </c>
      <c r="S2221" s="18">
        <v>127.73983175150001</v>
      </c>
      <c r="T2221" t="s">
        <v>85</v>
      </c>
      <c r="U2221" t="s">
        <v>86</v>
      </c>
      <c r="V2221" t="s">
        <v>87</v>
      </c>
      <c r="W2221" s="18">
        <v>91.513013168499995</v>
      </c>
      <c r="X2221" t="s">
        <v>64</v>
      </c>
      <c r="Y2221" t="s">
        <v>4519</v>
      </c>
      <c r="Z2221" t="s">
        <v>4520</v>
      </c>
      <c r="AA2221" s="18">
        <v>71.263480038899999</v>
      </c>
      <c r="AB2221" t="s">
        <v>300</v>
      </c>
      <c r="AC2221" t="s">
        <v>301</v>
      </c>
      <c r="AD2221" t="s">
        <v>302</v>
      </c>
      <c r="AE2221" s="18">
        <v>5.3859784815999996</v>
      </c>
      <c r="AF2221" t="s">
        <v>8451</v>
      </c>
      <c r="AG2221" t="s">
        <v>8452</v>
      </c>
      <c r="AH2221" t="s">
        <v>8453</v>
      </c>
      <c r="AI2221" s="18">
        <v>8.1109685700000003E-2</v>
      </c>
      <c r="AJ2221" t="s">
        <v>11750</v>
      </c>
      <c r="AK2221" t="s">
        <v>11751</v>
      </c>
      <c r="AL2221" t="s">
        <v>11752</v>
      </c>
      <c r="AM2221" t="s">
        <v>11750</v>
      </c>
      <c r="AN2221" t="s">
        <v>11751</v>
      </c>
      <c r="AO2221" t="s">
        <v>11752</v>
      </c>
      <c r="AP2221" s="18">
        <v>8.1109685700000003E-2</v>
      </c>
      <c r="AQ2221" t="s">
        <v>123</v>
      </c>
      <c r="AR2221" t="b">
        <f>ISNUMBER(SEARCH('Consulta Por Puntos Baloto'!$E$5,B2221,1))</f>
        <v>0</v>
      </c>
      <c r="AS2221">
        <f t="shared" si="68"/>
        <v>35</v>
      </c>
      <c r="AT2221" t="str">
        <f t="shared" si="69"/>
        <v>Punto red</v>
      </c>
    </row>
    <row r="2222" spans="1:46">
      <c r="A2222" t="s">
        <v>11753</v>
      </c>
      <c r="B2222" t="s">
        <v>11754</v>
      </c>
      <c r="C2222" s="18">
        <v>82.282244968699999</v>
      </c>
      <c r="D2222" t="s">
        <v>5029</v>
      </c>
      <c r="E2222" t="s">
        <v>5030</v>
      </c>
      <c r="F2222" t="s">
        <v>5031</v>
      </c>
      <c r="G2222" s="18">
        <v>127.9254391082</v>
      </c>
      <c r="H2222" t="s">
        <v>64</v>
      </c>
      <c r="I2222" t="s">
        <v>3993</v>
      </c>
      <c r="J2222" t="s">
        <v>3995</v>
      </c>
      <c r="K2222" s="18">
        <v>127.9867935401</v>
      </c>
      <c r="L2222" t="s">
        <v>64</v>
      </c>
      <c r="M2222" t="s">
        <v>3993</v>
      </c>
      <c r="N2222" t="s">
        <v>3995</v>
      </c>
      <c r="O2222" s="18">
        <v>128.23265694329999</v>
      </c>
      <c r="P2222" t="s">
        <v>3996</v>
      </c>
      <c r="Q2222" t="s">
        <v>3991</v>
      </c>
      <c r="R2222" t="s">
        <v>3997</v>
      </c>
      <c r="S2222" s="18">
        <v>325.08715798330002</v>
      </c>
      <c r="T2222" t="s">
        <v>85</v>
      </c>
      <c r="U2222" t="s">
        <v>86</v>
      </c>
      <c r="V2222" t="s">
        <v>87</v>
      </c>
      <c r="W2222" s="18">
        <v>140.07865181220001</v>
      </c>
      <c r="X2222" t="s">
        <v>64</v>
      </c>
      <c r="Y2222" t="s">
        <v>4073</v>
      </c>
      <c r="Z2222" t="s">
        <v>4074</v>
      </c>
      <c r="AA2222" s="18">
        <v>128.3597620255</v>
      </c>
      <c r="AB2222" t="s">
        <v>4000</v>
      </c>
      <c r="AC2222" t="s">
        <v>3991</v>
      </c>
      <c r="AD2222" t="s">
        <v>4001</v>
      </c>
      <c r="AE2222" s="18">
        <v>3.8644714500000003E-2</v>
      </c>
      <c r="AF2222" t="s">
        <v>11755</v>
      </c>
      <c r="AG2222" t="s">
        <v>11756</v>
      </c>
      <c r="AH2222" t="s">
        <v>11757</v>
      </c>
      <c r="AI2222" s="18">
        <v>7.9029848999999999E-2</v>
      </c>
      <c r="AJ2222" t="s">
        <v>11758</v>
      </c>
      <c r="AK2222" t="s">
        <v>11759</v>
      </c>
      <c r="AL2222" t="s">
        <v>11760</v>
      </c>
      <c r="AM2222" t="s">
        <v>11755</v>
      </c>
      <c r="AN2222" t="s">
        <v>11756</v>
      </c>
      <c r="AO2222" t="s">
        <v>11757</v>
      </c>
      <c r="AP2222" s="18">
        <v>3.8644714500000003E-2</v>
      </c>
      <c r="AQ2222" t="s">
        <v>123</v>
      </c>
      <c r="AR2222" t="b">
        <f>ISNUMBER(SEARCH('Consulta Por Puntos Baloto'!$E$5,B2222,1))</f>
        <v>0</v>
      </c>
      <c r="AS2222">
        <f t="shared" si="68"/>
        <v>31</v>
      </c>
      <c r="AT2222" t="str">
        <f t="shared" si="69"/>
        <v>Punto pago</v>
      </c>
    </row>
    <row r="2223" spans="1:46">
      <c r="A2223" t="s">
        <v>11761</v>
      </c>
      <c r="B2223" t="s">
        <v>11762</v>
      </c>
      <c r="C2223" s="18">
        <v>39.305182705699998</v>
      </c>
      <c r="D2223" t="s">
        <v>4428</v>
      </c>
      <c r="E2223" t="s">
        <v>4429</v>
      </c>
      <c r="F2223" t="s">
        <v>4430</v>
      </c>
      <c r="G2223" s="18">
        <v>48.356842846799999</v>
      </c>
      <c r="H2223" t="s">
        <v>4899</v>
      </c>
      <c r="I2223" t="s">
        <v>4432</v>
      </c>
      <c r="J2223" t="s">
        <v>4992</v>
      </c>
      <c r="K2223" s="18">
        <v>64.271178184999997</v>
      </c>
      <c r="L2223" t="s">
        <v>64</v>
      </c>
      <c r="M2223" t="s">
        <v>4434</v>
      </c>
      <c r="N2223" t="s">
        <v>4435</v>
      </c>
      <c r="O2223" s="18">
        <v>66.1359171629</v>
      </c>
      <c r="P2223" t="s">
        <v>4100</v>
      </c>
      <c r="Q2223" t="s">
        <v>4101</v>
      </c>
      <c r="R2223" t="s">
        <v>4102</v>
      </c>
      <c r="S2223" s="18">
        <v>68.335294148200006</v>
      </c>
      <c r="T2223" t="s">
        <v>227</v>
      </c>
      <c r="U2223" t="s">
        <v>228</v>
      </c>
      <c r="V2223" t="s">
        <v>229</v>
      </c>
      <c r="W2223" s="18">
        <v>69.006491995000005</v>
      </c>
      <c r="X2223" t="s">
        <v>64</v>
      </c>
      <c r="Y2223" t="s">
        <v>5603</v>
      </c>
      <c r="Z2223" t="s">
        <v>5604</v>
      </c>
      <c r="AA2223" s="18">
        <v>66.155755916700002</v>
      </c>
      <c r="AB2223" t="s">
        <v>4436</v>
      </c>
      <c r="AC2223" t="s">
        <v>4437</v>
      </c>
      <c r="AD2223" t="s">
        <v>4438</v>
      </c>
      <c r="AE2223" s="18">
        <v>5.3390996500000003E-2</v>
      </c>
      <c r="AF2223" t="s">
        <v>11763</v>
      </c>
      <c r="AG2223" t="s">
        <v>11764</v>
      </c>
      <c r="AH2223" t="s">
        <v>11765</v>
      </c>
      <c r="AI2223" s="18">
        <v>0.1328805223</v>
      </c>
      <c r="AJ2223" t="s">
        <v>11766</v>
      </c>
      <c r="AK2223" t="s">
        <v>11764</v>
      </c>
      <c r="AL2223" t="s">
        <v>11767</v>
      </c>
      <c r="AM2223" t="s">
        <v>11763</v>
      </c>
      <c r="AN2223" t="s">
        <v>11764</v>
      </c>
      <c r="AO2223" t="s">
        <v>11765</v>
      </c>
      <c r="AP2223" s="18">
        <v>5.3390996500000003E-2</v>
      </c>
      <c r="AQ2223" t="s">
        <v>123</v>
      </c>
      <c r="AR2223" t="b">
        <f>ISNUMBER(SEARCH('Consulta Por Puntos Baloto'!$E$5,B2223,1))</f>
        <v>0</v>
      </c>
      <c r="AS2223">
        <f t="shared" si="68"/>
        <v>31</v>
      </c>
      <c r="AT2223" t="str">
        <f t="shared" si="69"/>
        <v>Punto pago</v>
      </c>
    </row>
    <row r="2224" spans="1:46">
      <c r="A2224" t="s">
        <v>11768</v>
      </c>
      <c r="B2224" t="s">
        <v>11769</v>
      </c>
      <c r="C2224" s="18">
        <v>2.5017306616999999</v>
      </c>
      <c r="D2224" t="s">
        <v>1689</v>
      </c>
      <c r="E2224" t="s">
        <v>1690</v>
      </c>
      <c r="F2224" t="s">
        <v>1691</v>
      </c>
      <c r="G2224" s="18">
        <v>2.2455277842000001</v>
      </c>
      <c r="H2224" t="s">
        <v>64</v>
      </c>
      <c r="I2224" t="s">
        <v>114</v>
      </c>
      <c r="J2224" t="s">
        <v>3347</v>
      </c>
      <c r="K2224" s="18">
        <v>71.151696923200006</v>
      </c>
      <c r="L2224" t="s">
        <v>64</v>
      </c>
      <c r="M2224" t="s">
        <v>130</v>
      </c>
      <c r="N2224" t="s">
        <v>132</v>
      </c>
      <c r="O2224" s="18">
        <v>71.144168854499995</v>
      </c>
      <c r="P2224" t="s">
        <v>453</v>
      </c>
      <c r="Q2224" t="s">
        <v>134</v>
      </c>
      <c r="R2224" t="s">
        <v>454</v>
      </c>
      <c r="S2224" s="18">
        <v>71.889125342300005</v>
      </c>
      <c r="T2224" t="s">
        <v>136</v>
      </c>
      <c r="U2224" t="s">
        <v>130</v>
      </c>
      <c r="V2224" t="s">
        <v>137</v>
      </c>
      <c r="W2224" s="18">
        <v>2.4115119516000001</v>
      </c>
      <c r="X2224" t="s">
        <v>3348</v>
      </c>
      <c r="Y2224" t="s">
        <v>114</v>
      </c>
      <c r="Z2224" t="s">
        <v>3349</v>
      </c>
      <c r="AA2224" s="18">
        <v>2.4068597838999999</v>
      </c>
      <c r="AB2224" s="19" t="s">
        <v>3348</v>
      </c>
      <c r="AC2224" t="s">
        <v>1690</v>
      </c>
      <c r="AD2224" s="19" t="s">
        <v>5358</v>
      </c>
      <c r="AE2224" s="18">
        <v>0.13638391620000001</v>
      </c>
      <c r="AF2224" t="s">
        <v>11770</v>
      </c>
      <c r="AG2224" t="s">
        <v>1690</v>
      </c>
      <c r="AH2224" t="s">
        <v>11771</v>
      </c>
      <c r="AI2224" s="18">
        <v>5.8768811499999997E-2</v>
      </c>
      <c r="AJ2224" t="s">
        <v>11525</v>
      </c>
      <c r="AK2224" t="s">
        <v>1690</v>
      </c>
      <c r="AL2224" t="s">
        <v>11526</v>
      </c>
      <c r="AM2224" t="s">
        <v>11525</v>
      </c>
      <c r="AN2224" t="s">
        <v>1690</v>
      </c>
      <c r="AO2224" t="s">
        <v>11526</v>
      </c>
      <c r="AP2224" s="18">
        <v>5.8768811499999997E-2</v>
      </c>
      <c r="AQ2224" t="s">
        <v>123</v>
      </c>
      <c r="AR2224" t="b">
        <f>ISNUMBER(SEARCH('Consulta Por Puntos Baloto'!$E$5,B2224,1))</f>
        <v>0</v>
      </c>
      <c r="AS2224">
        <f t="shared" si="68"/>
        <v>35</v>
      </c>
      <c r="AT2224" t="str">
        <f t="shared" si="69"/>
        <v>Punto red</v>
      </c>
    </row>
    <row r="2225" spans="1:46">
      <c r="A2225" t="s">
        <v>11772</v>
      </c>
      <c r="B2225" t="s">
        <v>11773</v>
      </c>
      <c r="C2225" s="18">
        <v>14.5123143839</v>
      </c>
      <c r="D2225" t="s">
        <v>1689</v>
      </c>
      <c r="E2225" t="s">
        <v>1690</v>
      </c>
      <c r="F2225" t="s">
        <v>1691</v>
      </c>
      <c r="G2225" s="18">
        <v>14.569150757099999</v>
      </c>
      <c r="H2225" t="s">
        <v>1694</v>
      </c>
      <c r="I2225" t="s">
        <v>114</v>
      </c>
      <c r="J2225" t="s">
        <v>6022</v>
      </c>
      <c r="K2225" s="18">
        <v>67.808285402799996</v>
      </c>
      <c r="L2225" t="s">
        <v>64</v>
      </c>
      <c r="M2225" t="s">
        <v>130</v>
      </c>
      <c r="N2225" t="s">
        <v>132</v>
      </c>
      <c r="O2225" s="18">
        <v>67.563674270500002</v>
      </c>
      <c r="P2225" t="s">
        <v>453</v>
      </c>
      <c r="Q2225" t="s">
        <v>134</v>
      </c>
      <c r="R2225" t="s">
        <v>454</v>
      </c>
      <c r="S2225" s="18">
        <v>68.237311025099999</v>
      </c>
      <c r="T2225" t="s">
        <v>136</v>
      </c>
      <c r="U2225" t="s">
        <v>130</v>
      </c>
      <c r="V2225" t="s">
        <v>137</v>
      </c>
      <c r="W2225" s="18">
        <v>15.7007189409</v>
      </c>
      <c r="X2225" t="s">
        <v>64</v>
      </c>
      <c r="Y2225" t="s">
        <v>114</v>
      </c>
      <c r="Z2225" t="s">
        <v>1693</v>
      </c>
      <c r="AA2225" s="18">
        <v>14.563797688399999</v>
      </c>
      <c r="AB2225" t="s">
        <v>1694</v>
      </c>
      <c r="AC2225" t="s">
        <v>1690</v>
      </c>
      <c r="AD2225" t="s">
        <v>1695</v>
      </c>
      <c r="AE2225" s="18">
        <v>9.3314793899999998E-2</v>
      </c>
      <c r="AF2225" t="s">
        <v>7354</v>
      </c>
      <c r="AG2225" t="s">
        <v>7355</v>
      </c>
      <c r="AH2225" t="s">
        <v>7356</v>
      </c>
      <c r="AI2225" s="18">
        <v>1.17282024E-2</v>
      </c>
      <c r="AJ2225" t="s">
        <v>9941</v>
      </c>
      <c r="AK2225" t="s">
        <v>7355</v>
      </c>
      <c r="AL2225" t="s">
        <v>9942</v>
      </c>
      <c r="AM2225" t="s">
        <v>9941</v>
      </c>
      <c r="AN2225" t="s">
        <v>7355</v>
      </c>
      <c r="AO2225" t="s">
        <v>9942</v>
      </c>
      <c r="AP2225" s="18">
        <v>1.17282024E-2</v>
      </c>
      <c r="AQ2225" t="s">
        <v>123</v>
      </c>
      <c r="AR2225" t="b">
        <f>ISNUMBER(SEARCH('Consulta Por Puntos Baloto'!$E$5,B2225,1))</f>
        <v>0</v>
      </c>
      <c r="AS2225">
        <f t="shared" si="68"/>
        <v>35</v>
      </c>
      <c r="AT2225" t="str">
        <f t="shared" si="69"/>
        <v>Punto red</v>
      </c>
    </row>
    <row r="2226" spans="1:46">
      <c r="A2226" t="s">
        <v>11774</v>
      </c>
      <c r="B2226" t="s">
        <v>11775</v>
      </c>
      <c r="C2226" s="18">
        <v>20.558799494700001</v>
      </c>
      <c r="D2226" t="s">
        <v>4386</v>
      </c>
      <c r="E2226" t="s">
        <v>4387</v>
      </c>
      <c r="F2226" t="s">
        <v>4388</v>
      </c>
      <c r="G2226" s="18">
        <v>19.471075923099999</v>
      </c>
      <c r="H2226" t="s">
        <v>64</v>
      </c>
      <c r="I2226" t="s">
        <v>4389</v>
      </c>
      <c r="J2226" t="s">
        <v>4390</v>
      </c>
      <c r="K2226" s="18">
        <v>48.4362257847</v>
      </c>
      <c r="L2226" t="s">
        <v>64</v>
      </c>
      <c r="M2226" t="s">
        <v>343</v>
      </c>
      <c r="N2226" t="s">
        <v>344</v>
      </c>
      <c r="O2226" s="18">
        <v>19.669655238099999</v>
      </c>
      <c r="P2226" t="s">
        <v>4391</v>
      </c>
      <c r="Q2226" t="s">
        <v>4392</v>
      </c>
      <c r="R2226" t="s">
        <v>4393</v>
      </c>
      <c r="S2226" s="18">
        <v>57.8296890883</v>
      </c>
      <c r="T2226" t="s">
        <v>69</v>
      </c>
      <c r="U2226" t="s">
        <v>65</v>
      </c>
      <c r="V2226" t="s">
        <v>70</v>
      </c>
      <c r="W2226" s="18">
        <v>19.471075923099999</v>
      </c>
      <c r="X2226" t="s">
        <v>64</v>
      </c>
      <c r="Y2226" t="s">
        <v>4389</v>
      </c>
      <c r="Z2226" t="s">
        <v>4390</v>
      </c>
      <c r="AA2226" s="18">
        <v>49.441340344700002</v>
      </c>
      <c r="AB2226" t="s">
        <v>345</v>
      </c>
      <c r="AC2226" t="s">
        <v>341</v>
      </c>
      <c r="AD2226" t="s">
        <v>346</v>
      </c>
      <c r="AE2226" s="18">
        <v>5.7380483400000001E-2</v>
      </c>
      <c r="AF2226" t="s">
        <v>10276</v>
      </c>
      <c r="AG2226" t="s">
        <v>10277</v>
      </c>
      <c r="AH2226" t="s">
        <v>10278</v>
      </c>
      <c r="AI2226" s="18">
        <v>0.106091137</v>
      </c>
      <c r="AJ2226" t="s">
        <v>10279</v>
      </c>
      <c r="AK2226" t="s">
        <v>10280</v>
      </c>
      <c r="AL2226" t="s">
        <v>10281</v>
      </c>
      <c r="AM2226" t="s">
        <v>10276</v>
      </c>
      <c r="AN2226" t="s">
        <v>10277</v>
      </c>
      <c r="AO2226" t="s">
        <v>10278</v>
      </c>
      <c r="AP2226" s="18">
        <v>5.7380483400000001E-2</v>
      </c>
      <c r="AQ2226" t="s">
        <v>123</v>
      </c>
      <c r="AR2226" t="b">
        <f>ISNUMBER(SEARCH('Consulta Por Puntos Baloto'!$E$5,B2226,1))</f>
        <v>0</v>
      </c>
      <c r="AS2226">
        <f t="shared" si="68"/>
        <v>31</v>
      </c>
      <c r="AT2226" t="str">
        <f t="shared" si="69"/>
        <v>Punto pago</v>
      </c>
    </row>
    <row r="2227" spans="1:46">
      <c r="A2227" t="s">
        <v>11776</v>
      </c>
      <c r="B2227" t="s">
        <v>11777</v>
      </c>
      <c r="C2227" s="18">
        <v>16.872239151399999</v>
      </c>
      <c r="D2227" t="s">
        <v>4512</v>
      </c>
      <c r="E2227" t="s">
        <v>297</v>
      </c>
      <c r="F2227" t="s">
        <v>4513</v>
      </c>
      <c r="G2227" s="18">
        <v>2.9294724099999999E-2</v>
      </c>
      <c r="H2227" t="s">
        <v>64</v>
      </c>
      <c r="I2227" t="s">
        <v>4514</v>
      </c>
      <c r="J2227" t="s">
        <v>4515</v>
      </c>
      <c r="K2227" s="18">
        <v>2.9294724099999999E-2</v>
      </c>
      <c r="L2227" t="s">
        <v>64</v>
      </c>
      <c r="M2227" t="s">
        <v>4514</v>
      </c>
      <c r="N2227" t="s">
        <v>4515</v>
      </c>
      <c r="O2227" s="18">
        <v>1.5825285533</v>
      </c>
      <c r="P2227" t="s">
        <v>4516</v>
      </c>
      <c r="Q2227" t="s">
        <v>4517</v>
      </c>
      <c r="R2227" t="s">
        <v>4518</v>
      </c>
      <c r="S2227" s="18">
        <v>156.50128175040001</v>
      </c>
      <c r="T2227" t="s">
        <v>85</v>
      </c>
      <c r="U2227" t="s">
        <v>86</v>
      </c>
      <c r="V2227" t="s">
        <v>87</v>
      </c>
      <c r="W2227" s="18">
        <v>72.230583347700005</v>
      </c>
      <c r="X2227" t="s">
        <v>64</v>
      </c>
      <c r="Y2227" t="s">
        <v>4519</v>
      </c>
      <c r="Z2227" t="s">
        <v>4520</v>
      </c>
      <c r="AA2227" s="18">
        <v>53.3127208254</v>
      </c>
      <c r="AB2227" t="s">
        <v>300</v>
      </c>
      <c r="AC2227" t="s">
        <v>301</v>
      </c>
      <c r="AD2227" t="s">
        <v>302</v>
      </c>
      <c r="AE2227" s="18">
        <v>0.99786007860000003</v>
      </c>
      <c r="AF2227" t="s">
        <v>4521</v>
      </c>
      <c r="AG2227" t="s">
        <v>4517</v>
      </c>
      <c r="AH2227" t="s">
        <v>4522</v>
      </c>
      <c r="AI2227" s="18">
        <v>9.3843652900000005E-2</v>
      </c>
      <c r="AJ2227" t="s">
        <v>8663</v>
      </c>
      <c r="AK2227" t="s">
        <v>4517</v>
      </c>
      <c r="AL2227" t="s">
        <v>8664</v>
      </c>
      <c r="AM2227" t="s">
        <v>64</v>
      </c>
      <c r="AN2227" t="s">
        <v>4514</v>
      </c>
      <c r="AO2227" t="s">
        <v>4515</v>
      </c>
      <c r="AP2227" s="18">
        <v>2.9294724099999999E-2</v>
      </c>
      <c r="AQ2227" t="s">
        <v>123</v>
      </c>
      <c r="AR2227" t="b">
        <f>ISNUMBER(SEARCH('Consulta Por Puntos Baloto'!$E$5,B2227,1))</f>
        <v>0</v>
      </c>
      <c r="AS2227">
        <f t="shared" si="68"/>
        <v>7</v>
      </c>
      <c r="AT2227" t="str">
        <f t="shared" si="69"/>
        <v>Cajero automático</v>
      </c>
    </row>
    <row r="2228" spans="1:46">
      <c r="A2228" t="s">
        <v>11776</v>
      </c>
      <c r="B2228" t="s">
        <v>11777</v>
      </c>
      <c r="C2228" s="18">
        <v>16.872239151399999</v>
      </c>
      <c r="D2228" t="s">
        <v>4512</v>
      </c>
      <c r="E2228" t="s">
        <v>297</v>
      </c>
      <c r="F2228" t="s">
        <v>4513</v>
      </c>
      <c r="G2228" s="18">
        <v>2.9294724099999999E-2</v>
      </c>
      <c r="H2228" t="s">
        <v>64</v>
      </c>
      <c r="I2228" t="s">
        <v>4514</v>
      </c>
      <c r="J2228" t="s">
        <v>4515</v>
      </c>
      <c r="K2228" s="18">
        <v>2.9294724099999999E-2</v>
      </c>
      <c r="L2228" t="s">
        <v>64</v>
      </c>
      <c r="M2228" t="s">
        <v>4514</v>
      </c>
      <c r="N2228" t="s">
        <v>4515</v>
      </c>
      <c r="O2228" s="18">
        <v>1.5825285533</v>
      </c>
      <c r="P2228" t="s">
        <v>4516</v>
      </c>
      <c r="Q2228" t="s">
        <v>4517</v>
      </c>
      <c r="R2228" t="s">
        <v>4518</v>
      </c>
      <c r="S2228" s="18">
        <v>156.50128175040001</v>
      </c>
      <c r="T2228" t="s">
        <v>85</v>
      </c>
      <c r="U2228" t="s">
        <v>86</v>
      </c>
      <c r="V2228" t="s">
        <v>87</v>
      </c>
      <c r="W2228" s="18">
        <v>72.230583347700005</v>
      </c>
      <c r="X2228" t="s">
        <v>64</v>
      </c>
      <c r="Y2228" t="s">
        <v>4519</v>
      </c>
      <c r="Z2228" t="s">
        <v>4520</v>
      </c>
      <c r="AA2228" s="18">
        <v>53.3127208254</v>
      </c>
      <c r="AB2228" t="s">
        <v>300</v>
      </c>
      <c r="AC2228" t="s">
        <v>301</v>
      </c>
      <c r="AD2228" t="s">
        <v>302</v>
      </c>
      <c r="AE2228" s="18">
        <v>0.99786007860000003</v>
      </c>
      <c r="AF2228" t="s">
        <v>4521</v>
      </c>
      <c r="AG2228" t="s">
        <v>4517</v>
      </c>
      <c r="AH2228" t="s">
        <v>4522</v>
      </c>
      <c r="AI2228" s="18">
        <v>9.3843652900000005E-2</v>
      </c>
      <c r="AJ2228" t="s">
        <v>8663</v>
      </c>
      <c r="AK2228" t="s">
        <v>4517</v>
      </c>
      <c r="AL2228" t="s">
        <v>8664</v>
      </c>
      <c r="AM2228" t="s">
        <v>64</v>
      </c>
      <c r="AN2228" t="s">
        <v>4514</v>
      </c>
      <c r="AO2228" t="s">
        <v>4515</v>
      </c>
      <c r="AP2228" s="18">
        <v>2.9294724099999999E-2</v>
      </c>
      <c r="AQ2228" t="s">
        <v>123</v>
      </c>
      <c r="AR2228" t="b">
        <f>ISNUMBER(SEARCH('Consulta Por Puntos Baloto'!$E$5,B2228,1))</f>
        <v>0</v>
      </c>
      <c r="AS2228">
        <f t="shared" si="68"/>
        <v>7</v>
      </c>
      <c r="AT2228" t="str">
        <f t="shared" si="69"/>
        <v>Cajero automático</v>
      </c>
    </row>
    <row r="2229" spans="1:46">
      <c r="A2229" t="s">
        <v>11778</v>
      </c>
      <c r="B2229" t="s">
        <v>11779</v>
      </c>
      <c r="C2229" s="18">
        <v>0.25805073150000002</v>
      </c>
      <c r="D2229" t="s">
        <v>1689</v>
      </c>
      <c r="E2229" t="s">
        <v>1690</v>
      </c>
      <c r="F2229" t="s">
        <v>1691</v>
      </c>
      <c r="G2229" s="18">
        <v>0.1594431852</v>
      </c>
      <c r="H2229" t="s">
        <v>1694</v>
      </c>
      <c r="I2229" t="s">
        <v>114</v>
      </c>
      <c r="J2229" t="s">
        <v>6022</v>
      </c>
      <c r="K2229" s="18">
        <v>69.310428508200005</v>
      </c>
      <c r="L2229" t="s">
        <v>64</v>
      </c>
      <c r="M2229" t="s">
        <v>130</v>
      </c>
      <c r="N2229" t="s">
        <v>132</v>
      </c>
      <c r="O2229" s="18">
        <v>69.254153374099999</v>
      </c>
      <c r="P2229" t="s">
        <v>133</v>
      </c>
      <c r="Q2229" t="s">
        <v>134</v>
      </c>
      <c r="R2229" t="s">
        <v>135</v>
      </c>
      <c r="S2229" s="18">
        <v>70.078883299400005</v>
      </c>
      <c r="T2229" t="s">
        <v>136</v>
      </c>
      <c r="U2229" t="s">
        <v>130</v>
      </c>
      <c r="V2229" t="s">
        <v>137</v>
      </c>
      <c r="W2229" s="18">
        <v>1.1637355242</v>
      </c>
      <c r="X2229" t="s">
        <v>64</v>
      </c>
      <c r="Y2229" t="s">
        <v>114</v>
      </c>
      <c r="Z2229" t="s">
        <v>1693</v>
      </c>
      <c r="AA2229" s="18">
        <v>0.18058800620000001</v>
      </c>
      <c r="AB2229" t="s">
        <v>1694</v>
      </c>
      <c r="AC2229" t="s">
        <v>1690</v>
      </c>
      <c r="AD2229" t="s">
        <v>1695</v>
      </c>
      <c r="AE2229" s="18">
        <v>0.2874402593</v>
      </c>
      <c r="AF2229" t="s">
        <v>7335</v>
      </c>
      <c r="AG2229" t="s">
        <v>1690</v>
      </c>
      <c r="AH2229" t="s">
        <v>7336</v>
      </c>
      <c r="AI2229" s="18">
        <v>8.39216936E-2</v>
      </c>
      <c r="AJ2229" t="s">
        <v>349</v>
      </c>
      <c r="AK2229" t="s">
        <v>1690</v>
      </c>
      <c r="AL2229" t="s">
        <v>8119</v>
      </c>
      <c r="AM2229" t="s">
        <v>349</v>
      </c>
      <c r="AN2229" t="s">
        <v>1690</v>
      </c>
      <c r="AO2229" t="s">
        <v>8119</v>
      </c>
      <c r="AP2229" s="18">
        <v>8.39216936E-2</v>
      </c>
      <c r="AQ2229" t="s">
        <v>123</v>
      </c>
      <c r="AR2229" t="b">
        <f>ISNUMBER(SEARCH('Consulta Por Puntos Baloto'!$E$5,B2229,1))</f>
        <v>0</v>
      </c>
      <c r="AS2229">
        <f t="shared" si="68"/>
        <v>35</v>
      </c>
      <c r="AT2229" t="str">
        <f t="shared" si="69"/>
        <v>Punto red</v>
      </c>
    </row>
    <row r="2230" spans="1:46">
      <c r="A2230" t="s">
        <v>11780</v>
      </c>
      <c r="B2230" t="s">
        <v>11781</v>
      </c>
      <c r="C2230" s="18">
        <v>4.1129779700000001E-2</v>
      </c>
      <c r="D2230" t="s">
        <v>323</v>
      </c>
      <c r="E2230" t="s">
        <v>324</v>
      </c>
      <c r="F2230" t="s">
        <v>325</v>
      </c>
      <c r="G2230" s="18">
        <v>26.666406879</v>
      </c>
      <c r="H2230" t="s">
        <v>64</v>
      </c>
      <c r="I2230" t="s">
        <v>107</v>
      </c>
      <c r="J2230" t="s">
        <v>108</v>
      </c>
      <c r="K2230" s="18">
        <v>26.666406879</v>
      </c>
      <c r="L2230" t="s">
        <v>64</v>
      </c>
      <c r="M2230" t="s">
        <v>107</v>
      </c>
      <c r="N2230" t="s">
        <v>108</v>
      </c>
      <c r="O2230" s="18">
        <v>28.003780118600002</v>
      </c>
      <c r="P2230" t="s">
        <v>109</v>
      </c>
      <c r="Q2230" t="s">
        <v>103</v>
      </c>
      <c r="R2230" t="s">
        <v>110</v>
      </c>
      <c r="S2230" s="18">
        <v>155.09359630520001</v>
      </c>
      <c r="T2230" t="s">
        <v>253</v>
      </c>
      <c r="U2230" t="s">
        <v>65</v>
      </c>
      <c r="V2230" t="s">
        <v>254</v>
      </c>
      <c r="W2230" s="18">
        <v>153.71871504879999</v>
      </c>
      <c r="X2230" t="s">
        <v>276</v>
      </c>
      <c r="Y2230" t="s">
        <v>65</v>
      </c>
      <c r="Z2230" t="s">
        <v>277</v>
      </c>
      <c r="AA2230" s="18">
        <v>27.565242557099999</v>
      </c>
      <c r="AB2230" t="s">
        <v>115</v>
      </c>
      <c r="AC2230" t="s">
        <v>103</v>
      </c>
      <c r="AD2230" t="s">
        <v>116</v>
      </c>
      <c r="AE2230" s="18">
        <v>1.18194709E-2</v>
      </c>
      <c r="AF2230" t="s">
        <v>11782</v>
      </c>
      <c r="AG2230" t="s">
        <v>324</v>
      </c>
      <c r="AH2230" t="s">
        <v>11783</v>
      </c>
      <c r="AI2230" s="18">
        <v>6.7930624999999994E-2</v>
      </c>
      <c r="AJ2230" t="s">
        <v>11784</v>
      </c>
      <c r="AK2230" t="s">
        <v>324</v>
      </c>
      <c r="AL2230" t="s">
        <v>11785</v>
      </c>
      <c r="AM2230" t="s">
        <v>11782</v>
      </c>
      <c r="AN2230" t="s">
        <v>324</v>
      </c>
      <c r="AO2230" t="s">
        <v>11783</v>
      </c>
      <c r="AP2230" s="18">
        <v>1.18194709E-2</v>
      </c>
      <c r="AQ2230" t="s">
        <v>123</v>
      </c>
      <c r="AR2230" t="b">
        <f>ISNUMBER(SEARCH('Consulta Por Puntos Baloto'!$E$5,B2230,1))</f>
        <v>0</v>
      </c>
      <c r="AS2230">
        <f t="shared" si="68"/>
        <v>31</v>
      </c>
      <c r="AT2230" t="str">
        <f t="shared" si="69"/>
        <v>Punto pago</v>
      </c>
    </row>
    <row r="2231" spans="1:46">
      <c r="A2231" t="s">
        <v>11786</v>
      </c>
      <c r="B2231" t="s">
        <v>11787</v>
      </c>
      <c r="C2231" s="18">
        <v>0.42494163019999998</v>
      </c>
      <c r="D2231" t="s">
        <v>986</v>
      </c>
      <c r="E2231" t="s">
        <v>128</v>
      </c>
      <c r="F2231" t="s">
        <v>987</v>
      </c>
      <c r="G2231" s="18">
        <v>0.3701200549</v>
      </c>
      <c r="H2231" t="s">
        <v>4701</v>
      </c>
      <c r="I2231" t="s">
        <v>130</v>
      </c>
      <c r="J2231" t="s">
        <v>4702</v>
      </c>
      <c r="K2231" s="18">
        <v>0.9204799105</v>
      </c>
      <c r="L2231" t="s">
        <v>990</v>
      </c>
      <c r="M2231" t="s">
        <v>130</v>
      </c>
      <c r="N2231" t="s">
        <v>991</v>
      </c>
      <c r="O2231" s="18">
        <v>1.7667047217</v>
      </c>
      <c r="P2231" t="s">
        <v>992</v>
      </c>
      <c r="Q2231" t="s">
        <v>134</v>
      </c>
      <c r="R2231" t="s">
        <v>993</v>
      </c>
      <c r="S2231" s="18">
        <v>1.6188482158999999</v>
      </c>
      <c r="T2231" t="s">
        <v>675</v>
      </c>
      <c r="U2231" t="s">
        <v>130</v>
      </c>
      <c r="V2231" t="s">
        <v>676</v>
      </c>
      <c r="W2231" s="18">
        <v>0.77219258960000003</v>
      </c>
      <c r="X2231" t="s">
        <v>64</v>
      </c>
      <c r="Y2231" t="s">
        <v>130</v>
      </c>
      <c r="Z2231" t="s">
        <v>994</v>
      </c>
      <c r="AA2231" s="18">
        <v>0.3701200549</v>
      </c>
      <c r="AB2231" t="s">
        <v>4703</v>
      </c>
      <c r="AC2231" t="s">
        <v>128</v>
      </c>
      <c r="AD2231" t="s">
        <v>4704</v>
      </c>
      <c r="AE2231" s="18">
        <v>0.31426896450000003</v>
      </c>
      <c r="AF2231" t="s">
        <v>11788</v>
      </c>
      <c r="AG2231" t="s">
        <v>143</v>
      </c>
      <c r="AH2231" t="s">
        <v>11789</v>
      </c>
      <c r="AI2231" s="18">
        <v>2.1089812900000001E-2</v>
      </c>
      <c r="AJ2231" t="s">
        <v>11790</v>
      </c>
      <c r="AK2231" t="s">
        <v>134</v>
      </c>
      <c r="AL2231" t="s">
        <v>11791</v>
      </c>
      <c r="AM2231" t="s">
        <v>11790</v>
      </c>
      <c r="AN2231" t="s">
        <v>134</v>
      </c>
      <c r="AO2231" t="s">
        <v>11791</v>
      </c>
      <c r="AP2231" s="18">
        <v>2.1089812900000001E-2</v>
      </c>
      <c r="AQ2231" t="s">
        <v>123</v>
      </c>
      <c r="AR2231" t="b">
        <f>ISNUMBER(SEARCH('Consulta Por Puntos Baloto'!$E$5,B2231,1))</f>
        <v>0</v>
      </c>
      <c r="AS2231">
        <f t="shared" si="68"/>
        <v>35</v>
      </c>
      <c r="AT2231" t="str">
        <f t="shared" si="69"/>
        <v>Punto red</v>
      </c>
    </row>
    <row r="2232" spans="1:46">
      <c r="A2232" t="s">
        <v>11792</v>
      </c>
      <c r="B2232" t="s">
        <v>11793</v>
      </c>
      <c r="C2232" s="18">
        <v>76.189391863300003</v>
      </c>
      <c r="D2232" t="s">
        <v>4065</v>
      </c>
      <c r="E2232" t="s">
        <v>4066</v>
      </c>
      <c r="F2232" t="s">
        <v>4067</v>
      </c>
      <c r="G2232" s="18">
        <v>74.0887081475</v>
      </c>
      <c r="H2232" t="s">
        <v>64</v>
      </c>
      <c r="I2232" t="s">
        <v>4068</v>
      </c>
      <c r="J2232" t="s">
        <v>4069</v>
      </c>
      <c r="K2232" s="18">
        <v>240.26845617480001</v>
      </c>
      <c r="L2232" t="s">
        <v>64</v>
      </c>
      <c r="M2232" t="s">
        <v>223</v>
      </c>
      <c r="N2232" t="s">
        <v>4070</v>
      </c>
      <c r="O2232" s="18">
        <v>74.088708109300001</v>
      </c>
      <c r="P2232" t="s">
        <v>4071</v>
      </c>
      <c r="Q2232" t="s">
        <v>4066</v>
      </c>
      <c r="R2232" t="s">
        <v>4072</v>
      </c>
      <c r="S2232" s="18">
        <v>248.05477691030001</v>
      </c>
      <c r="T2232" t="s">
        <v>227</v>
      </c>
      <c r="U2232" t="s">
        <v>228</v>
      </c>
      <c r="V2232" t="s">
        <v>229</v>
      </c>
      <c r="W2232" s="18">
        <v>157.57502478390001</v>
      </c>
      <c r="X2232" t="s">
        <v>64</v>
      </c>
      <c r="Y2232" t="s">
        <v>4073</v>
      </c>
      <c r="Z2232" t="s">
        <v>4074</v>
      </c>
      <c r="AA2232" s="18">
        <v>76.078275309600002</v>
      </c>
      <c r="AB2232" s="19" t="s">
        <v>4075</v>
      </c>
      <c r="AC2232" t="s">
        <v>4066</v>
      </c>
      <c r="AD2232" t="s">
        <v>4076</v>
      </c>
      <c r="AE2232" s="18">
        <v>2.7482713000000001E-3</v>
      </c>
      <c r="AF2232" t="s">
        <v>11794</v>
      </c>
      <c r="AG2232" t="s">
        <v>4078</v>
      </c>
      <c r="AH2232" t="s">
        <v>11795</v>
      </c>
      <c r="AI2232" s="18">
        <v>0.13060252359999999</v>
      </c>
      <c r="AJ2232" t="s">
        <v>4080</v>
      </c>
      <c r="AK2232" t="s">
        <v>4078</v>
      </c>
      <c r="AL2232" t="s">
        <v>4081</v>
      </c>
      <c r="AM2232" t="s">
        <v>11794</v>
      </c>
      <c r="AN2232" t="s">
        <v>4078</v>
      </c>
      <c r="AO2232" t="s">
        <v>11795</v>
      </c>
      <c r="AP2232" s="18">
        <v>2.7482713000000001E-3</v>
      </c>
      <c r="AQ2232" t="e">
        <v>#N/A</v>
      </c>
      <c r="AR2232" t="b">
        <f>ISNUMBER(SEARCH('Consulta Por Puntos Baloto'!$E$5,B2232,1))</f>
        <v>0</v>
      </c>
      <c r="AS2232">
        <f t="shared" si="68"/>
        <v>31</v>
      </c>
      <c r="AT2232" t="str">
        <f t="shared" si="69"/>
        <v>Punto pago</v>
      </c>
    </row>
    <row r="2233" spans="1:46">
      <c r="A2233" t="s">
        <v>11796</v>
      </c>
      <c r="B2233" t="s">
        <v>11797</v>
      </c>
      <c r="C2233" s="18">
        <v>3.1658740134999999</v>
      </c>
      <c r="D2233" t="s">
        <v>1689</v>
      </c>
      <c r="E2233" t="s">
        <v>1690</v>
      </c>
      <c r="F2233" t="s">
        <v>1691</v>
      </c>
      <c r="G2233" s="18">
        <v>0.77105952060000005</v>
      </c>
      <c r="H2233" t="s">
        <v>64</v>
      </c>
      <c r="I2233" t="s">
        <v>114</v>
      </c>
      <c r="J2233" t="s">
        <v>3347</v>
      </c>
      <c r="K2233" s="18">
        <v>72.2143455378</v>
      </c>
      <c r="L2233" t="s">
        <v>64</v>
      </c>
      <c r="M2233" t="s">
        <v>130</v>
      </c>
      <c r="N2233" t="s">
        <v>132</v>
      </c>
      <c r="O2233" s="18">
        <v>72.165164024800006</v>
      </c>
      <c r="P2233" t="s">
        <v>133</v>
      </c>
      <c r="Q2233" t="s">
        <v>134</v>
      </c>
      <c r="R2233" t="s">
        <v>135</v>
      </c>
      <c r="S2233" s="18">
        <v>72.977613429800002</v>
      </c>
      <c r="T2233" t="s">
        <v>136</v>
      </c>
      <c r="U2233" t="s">
        <v>130</v>
      </c>
      <c r="V2233" t="s">
        <v>137</v>
      </c>
      <c r="W2233" s="18">
        <v>1.6019057033999999</v>
      </c>
      <c r="X2233" t="s">
        <v>3348</v>
      </c>
      <c r="Y2233" t="s">
        <v>114</v>
      </c>
      <c r="Z2233" t="s">
        <v>3349</v>
      </c>
      <c r="AA2233" s="18">
        <v>1.5983545171</v>
      </c>
      <c r="AB2233" s="19" t="s">
        <v>3348</v>
      </c>
      <c r="AC2233" t="s">
        <v>1690</v>
      </c>
      <c r="AD2233" s="19" t="s">
        <v>5358</v>
      </c>
      <c r="AE2233" s="18">
        <v>0.1268538816</v>
      </c>
      <c r="AF2233" t="s">
        <v>11798</v>
      </c>
      <c r="AG2233" t="s">
        <v>1690</v>
      </c>
      <c r="AH2233" t="s">
        <v>11799</v>
      </c>
      <c r="AI2233" s="18">
        <v>0.22754477710000001</v>
      </c>
      <c r="AJ2233" t="s">
        <v>4140</v>
      </c>
      <c r="AK2233" t="s">
        <v>1690</v>
      </c>
      <c r="AL2233" t="s">
        <v>11800</v>
      </c>
      <c r="AM2233" t="s">
        <v>11798</v>
      </c>
      <c r="AN2233" t="s">
        <v>1690</v>
      </c>
      <c r="AO2233" t="s">
        <v>11799</v>
      </c>
      <c r="AP2233" s="18">
        <v>0.1268538816</v>
      </c>
      <c r="AQ2233" t="s">
        <v>123</v>
      </c>
      <c r="AR2233" t="b">
        <f>ISNUMBER(SEARCH('Consulta Por Puntos Baloto'!$E$5,B2233,1))</f>
        <v>0</v>
      </c>
      <c r="AS2233">
        <f t="shared" si="68"/>
        <v>31</v>
      </c>
      <c r="AT2233" t="str">
        <f t="shared" si="69"/>
        <v>Punto pago</v>
      </c>
    </row>
    <row r="2234" spans="1:46">
      <c r="A2234" t="s">
        <v>11801</v>
      </c>
      <c r="B2234" t="s">
        <v>11802</v>
      </c>
      <c r="C2234" s="18">
        <v>2.7484536248000002</v>
      </c>
      <c r="D2234" t="s">
        <v>5165</v>
      </c>
      <c r="E2234" t="s">
        <v>220</v>
      </c>
      <c r="F2234" t="s">
        <v>5166</v>
      </c>
      <c r="G2234" s="18">
        <v>3.4370958651999999</v>
      </c>
      <c r="H2234" t="s">
        <v>64</v>
      </c>
      <c r="I2234" t="s">
        <v>223</v>
      </c>
      <c r="J2234" t="s">
        <v>5327</v>
      </c>
      <c r="K2234" s="18">
        <v>4.6816821668999999</v>
      </c>
      <c r="L2234" t="s">
        <v>64</v>
      </c>
      <c r="M2234" t="s">
        <v>223</v>
      </c>
      <c r="N2234" t="s">
        <v>4070</v>
      </c>
      <c r="O2234" s="18">
        <v>2.7450858274000001</v>
      </c>
      <c r="P2234" t="s">
        <v>4052</v>
      </c>
      <c r="Q2234" t="s">
        <v>4053</v>
      </c>
      <c r="R2234" t="s">
        <v>4054</v>
      </c>
      <c r="S2234" s="18">
        <v>13.0814034779</v>
      </c>
      <c r="T2234" t="s">
        <v>227</v>
      </c>
      <c r="U2234" t="s">
        <v>228</v>
      </c>
      <c r="V2234" t="s">
        <v>229</v>
      </c>
      <c r="W2234" s="18">
        <v>5.5625587361999997</v>
      </c>
      <c r="X2234" t="s">
        <v>64</v>
      </c>
      <c r="Y2234" t="s">
        <v>4055</v>
      </c>
      <c r="Z2234" t="s">
        <v>4056</v>
      </c>
      <c r="AA2234" s="18">
        <v>3.4337058284999999</v>
      </c>
      <c r="AB2234" t="s">
        <v>4088</v>
      </c>
      <c r="AC2234" t="s">
        <v>220</v>
      </c>
      <c r="AD2234" t="s">
        <v>4089</v>
      </c>
      <c r="AE2234" s="18">
        <v>0.4533760067</v>
      </c>
      <c r="AF2234" t="s">
        <v>11803</v>
      </c>
      <c r="AG2234" t="s">
        <v>220</v>
      </c>
      <c r="AH2234" t="s">
        <v>11804</v>
      </c>
      <c r="AI2234" s="18">
        <v>0.42421634930000002</v>
      </c>
      <c r="AJ2234" t="s">
        <v>11805</v>
      </c>
      <c r="AK2234" t="s">
        <v>220</v>
      </c>
      <c r="AL2234" t="s">
        <v>11806</v>
      </c>
      <c r="AM2234" t="s">
        <v>11805</v>
      </c>
      <c r="AN2234" t="s">
        <v>220</v>
      </c>
      <c r="AO2234" t="s">
        <v>11806</v>
      </c>
      <c r="AP2234" s="18">
        <v>0.42421634930000002</v>
      </c>
      <c r="AQ2234" t="s">
        <v>123</v>
      </c>
      <c r="AR2234" t="b">
        <f>ISNUMBER(SEARCH('Consulta Por Puntos Baloto'!$E$5,B2234,1))</f>
        <v>0</v>
      </c>
      <c r="AS2234">
        <f t="shared" si="68"/>
        <v>35</v>
      </c>
      <c r="AT2234" t="str">
        <f t="shared" si="69"/>
        <v>Punto red</v>
      </c>
    </row>
    <row r="2235" spans="1:46">
      <c r="A2235" t="s">
        <v>11807</v>
      </c>
      <c r="B2235" t="s">
        <v>11808</v>
      </c>
      <c r="C2235" s="18">
        <v>1.7900999390000001</v>
      </c>
      <c r="D2235" t="s">
        <v>4973</v>
      </c>
      <c r="E2235" t="s">
        <v>301</v>
      </c>
      <c r="F2235" t="s">
        <v>4974</v>
      </c>
      <c r="G2235" s="18">
        <v>1.7850863631</v>
      </c>
      <c r="H2235" t="s">
        <v>64</v>
      </c>
      <c r="I2235" t="s">
        <v>294</v>
      </c>
      <c r="J2235" t="s">
        <v>4975</v>
      </c>
      <c r="K2235" s="18">
        <v>1.9036738245</v>
      </c>
      <c r="L2235" t="s">
        <v>64</v>
      </c>
      <c r="M2235" t="s">
        <v>294</v>
      </c>
      <c r="N2235" t="s">
        <v>295</v>
      </c>
      <c r="O2235" s="18">
        <v>48.673658428400003</v>
      </c>
      <c r="P2235" t="s">
        <v>296</v>
      </c>
      <c r="Q2235" t="s">
        <v>297</v>
      </c>
      <c r="R2235" t="s">
        <v>298</v>
      </c>
      <c r="S2235" s="18">
        <v>114.85745569540001</v>
      </c>
      <c r="T2235" t="s">
        <v>311</v>
      </c>
      <c r="U2235" t="s">
        <v>130</v>
      </c>
      <c r="V2235" t="s">
        <v>312</v>
      </c>
      <c r="W2235" s="18">
        <v>101.0316731419</v>
      </c>
      <c r="X2235" t="s">
        <v>64</v>
      </c>
      <c r="Y2235" t="s">
        <v>313</v>
      </c>
      <c r="Z2235" t="s">
        <v>314</v>
      </c>
      <c r="AA2235" s="18">
        <v>1.9313140342999999</v>
      </c>
      <c r="AB2235" t="s">
        <v>300</v>
      </c>
      <c r="AC2235" t="s">
        <v>301</v>
      </c>
      <c r="AD2235" t="s">
        <v>302</v>
      </c>
      <c r="AE2235" s="18">
        <v>0.35689730339999998</v>
      </c>
      <c r="AF2235" t="s">
        <v>6621</v>
      </c>
      <c r="AG2235" t="s">
        <v>301</v>
      </c>
      <c r="AH2235" t="s">
        <v>6622</v>
      </c>
      <c r="AI2235" s="18">
        <v>0.3134422858</v>
      </c>
      <c r="AJ2235" t="s">
        <v>11809</v>
      </c>
      <c r="AK2235" t="s">
        <v>301</v>
      </c>
      <c r="AL2235" t="s">
        <v>11810</v>
      </c>
      <c r="AM2235" t="s">
        <v>11809</v>
      </c>
      <c r="AN2235" t="s">
        <v>301</v>
      </c>
      <c r="AO2235" t="s">
        <v>11810</v>
      </c>
      <c r="AP2235" s="18">
        <v>0.3134422858</v>
      </c>
      <c r="AQ2235" t="s">
        <v>123</v>
      </c>
      <c r="AR2235" t="b">
        <f>ISNUMBER(SEARCH('Consulta Por Puntos Baloto'!$E$5,B2235,1))</f>
        <v>0</v>
      </c>
      <c r="AS2235">
        <f t="shared" si="68"/>
        <v>35</v>
      </c>
      <c r="AT2235" t="str">
        <f t="shared" si="69"/>
        <v>Punto red</v>
      </c>
    </row>
    <row r="2236" spans="1:46">
      <c r="A2236" t="s">
        <v>11811</v>
      </c>
      <c r="B2236" t="s">
        <v>11812</v>
      </c>
      <c r="C2236" s="18">
        <v>0.70514261749999996</v>
      </c>
      <c r="D2236" t="s">
        <v>202</v>
      </c>
      <c r="E2236" t="s">
        <v>128</v>
      </c>
      <c r="F2236" t="s">
        <v>203</v>
      </c>
      <c r="G2236" s="18">
        <v>0.85637316009999997</v>
      </c>
      <c r="H2236" t="s">
        <v>675</v>
      </c>
      <c r="I2236" t="s">
        <v>130</v>
      </c>
      <c r="J2236" t="s">
        <v>788</v>
      </c>
      <c r="K2236" s="18">
        <v>1.2709588726000001</v>
      </c>
      <c r="L2236" t="s">
        <v>64</v>
      </c>
      <c r="M2236" t="s">
        <v>130</v>
      </c>
      <c r="N2236" t="s">
        <v>789</v>
      </c>
      <c r="O2236" s="18">
        <v>0.96251697780000001</v>
      </c>
      <c r="P2236" t="s">
        <v>207</v>
      </c>
      <c r="Q2236" t="s">
        <v>134</v>
      </c>
      <c r="R2236" t="s">
        <v>208</v>
      </c>
      <c r="S2236" s="18">
        <v>0.90053028400000001</v>
      </c>
      <c r="T2236" t="s">
        <v>675</v>
      </c>
      <c r="U2236" t="s">
        <v>130</v>
      </c>
      <c r="V2236" t="s">
        <v>676</v>
      </c>
      <c r="W2236" s="18">
        <v>0.88158020560000006</v>
      </c>
      <c r="X2236" t="s">
        <v>64</v>
      </c>
      <c r="Y2236" t="s">
        <v>130</v>
      </c>
      <c r="Z2236" t="s">
        <v>790</v>
      </c>
      <c r="AA2236" s="18">
        <v>0.90053028400000001</v>
      </c>
      <c r="AB2236" t="s">
        <v>791</v>
      </c>
      <c r="AC2236" t="s">
        <v>128</v>
      </c>
      <c r="AD2236" t="s">
        <v>792</v>
      </c>
      <c r="AE2236" s="18">
        <v>0.39039419619999999</v>
      </c>
      <c r="AF2236" t="s">
        <v>6234</v>
      </c>
      <c r="AG2236" t="s">
        <v>143</v>
      </c>
      <c r="AH2236" t="s">
        <v>6235</v>
      </c>
      <c r="AI2236" s="18">
        <v>0.36600388049999999</v>
      </c>
      <c r="AJ2236" t="s">
        <v>1073</v>
      </c>
      <c r="AK2236" t="s">
        <v>134</v>
      </c>
      <c r="AL2236" t="s">
        <v>1074</v>
      </c>
      <c r="AM2236" t="s">
        <v>1073</v>
      </c>
      <c r="AN2236" t="s">
        <v>134</v>
      </c>
      <c r="AO2236" t="s">
        <v>1074</v>
      </c>
      <c r="AP2236" s="18">
        <v>0.36600388049999999</v>
      </c>
      <c r="AQ2236" t="s">
        <v>123</v>
      </c>
      <c r="AR2236" t="b">
        <f>ISNUMBER(SEARCH('Consulta Por Puntos Baloto'!$E$5,B2236,1))</f>
        <v>0</v>
      </c>
      <c r="AS2236">
        <f t="shared" si="68"/>
        <v>35</v>
      </c>
      <c r="AT2236" t="str">
        <f t="shared" si="69"/>
        <v>Punto red</v>
      </c>
    </row>
    <row r="2237" spans="1:46">
      <c r="A2237" t="s">
        <v>11813</v>
      </c>
      <c r="B2237" t="s">
        <v>11814</v>
      </c>
      <c r="C2237" s="18">
        <v>0.4213166746</v>
      </c>
      <c r="D2237" t="s">
        <v>4512</v>
      </c>
      <c r="E2237" t="s">
        <v>297</v>
      </c>
      <c r="F2237" t="s">
        <v>4513</v>
      </c>
      <c r="G2237" s="18">
        <v>16.4816295382</v>
      </c>
      <c r="H2237" t="s">
        <v>64</v>
      </c>
      <c r="I2237" t="s">
        <v>4514</v>
      </c>
      <c r="J2237" t="s">
        <v>4515</v>
      </c>
      <c r="K2237" s="18">
        <v>16.4816295382</v>
      </c>
      <c r="L2237" t="s">
        <v>64</v>
      </c>
      <c r="M2237" t="s">
        <v>4514</v>
      </c>
      <c r="N2237" t="s">
        <v>4515</v>
      </c>
      <c r="O2237" s="18">
        <v>0.63075436730000001</v>
      </c>
      <c r="P2237" t="s">
        <v>296</v>
      </c>
      <c r="Q2237" t="s">
        <v>297</v>
      </c>
      <c r="R2237" t="s">
        <v>298</v>
      </c>
      <c r="S2237" s="18">
        <v>143.97648247839999</v>
      </c>
      <c r="T2237" t="s">
        <v>85</v>
      </c>
      <c r="U2237" t="s">
        <v>86</v>
      </c>
      <c r="V2237" t="s">
        <v>87</v>
      </c>
      <c r="W2237" s="18">
        <v>88.546283923100006</v>
      </c>
      <c r="X2237" t="s">
        <v>64</v>
      </c>
      <c r="Y2237" t="s">
        <v>4519</v>
      </c>
      <c r="Z2237" t="s">
        <v>4520</v>
      </c>
      <c r="AA2237" s="18">
        <v>49.334384495000002</v>
      </c>
      <c r="AB2237" t="s">
        <v>300</v>
      </c>
      <c r="AC2237" t="s">
        <v>301</v>
      </c>
      <c r="AD2237" t="s">
        <v>302</v>
      </c>
      <c r="AE2237" s="18">
        <v>0.74481952979999999</v>
      </c>
      <c r="AF2237" t="s">
        <v>7531</v>
      </c>
      <c r="AG2237" t="s">
        <v>297</v>
      </c>
      <c r="AH2237" t="s">
        <v>7532</v>
      </c>
      <c r="AI2237" s="18">
        <v>9.2075551300000003E-2</v>
      </c>
      <c r="AJ2237" t="s">
        <v>11815</v>
      </c>
      <c r="AK2237" t="s">
        <v>297</v>
      </c>
      <c r="AL2237" t="s">
        <v>11816</v>
      </c>
      <c r="AM2237" t="s">
        <v>11815</v>
      </c>
      <c r="AN2237" t="s">
        <v>297</v>
      </c>
      <c r="AO2237" t="s">
        <v>11816</v>
      </c>
      <c r="AP2237" s="18">
        <v>9.2075551300000003E-2</v>
      </c>
      <c r="AQ2237" t="s">
        <v>123</v>
      </c>
      <c r="AR2237" t="b">
        <f>ISNUMBER(SEARCH('Consulta Por Puntos Baloto'!$E$5,B2237,1))</f>
        <v>0</v>
      </c>
      <c r="AS2237">
        <f t="shared" si="68"/>
        <v>35</v>
      </c>
      <c r="AT2237" t="str">
        <f t="shared" si="69"/>
        <v>Punto red</v>
      </c>
    </row>
    <row r="2238" spans="1:46">
      <c r="A2238" t="s">
        <v>11817</v>
      </c>
      <c r="B2238" t="s">
        <v>11818</v>
      </c>
      <c r="C2238" s="18">
        <v>41.720891671300002</v>
      </c>
      <c r="D2238" t="s">
        <v>291</v>
      </c>
      <c r="E2238" t="s">
        <v>292</v>
      </c>
      <c r="F2238" t="s">
        <v>293</v>
      </c>
      <c r="G2238" s="18">
        <v>51.977447650099997</v>
      </c>
      <c r="H2238" t="s">
        <v>64</v>
      </c>
      <c r="I2238" t="s">
        <v>294</v>
      </c>
      <c r="J2238" t="s">
        <v>295</v>
      </c>
      <c r="K2238" s="18">
        <v>51.987145870100001</v>
      </c>
      <c r="L2238" t="s">
        <v>64</v>
      </c>
      <c r="M2238" t="s">
        <v>294</v>
      </c>
      <c r="N2238" t="s">
        <v>295</v>
      </c>
      <c r="O2238" s="18">
        <v>65.617551943500004</v>
      </c>
      <c r="P2238" t="s">
        <v>296</v>
      </c>
      <c r="Q2238" t="s">
        <v>297</v>
      </c>
      <c r="R2238" t="s">
        <v>298</v>
      </c>
      <c r="S2238" s="18">
        <v>137.80719222939999</v>
      </c>
      <c r="T2238" t="s">
        <v>311</v>
      </c>
      <c r="U2238" t="s">
        <v>130</v>
      </c>
      <c r="V2238" t="s">
        <v>312</v>
      </c>
      <c r="W2238" s="18">
        <v>121.1552506149</v>
      </c>
      <c r="X2238" t="s">
        <v>64</v>
      </c>
      <c r="Y2238" t="s">
        <v>313</v>
      </c>
      <c r="Z2238" t="s">
        <v>314</v>
      </c>
      <c r="AA2238" s="18">
        <v>52.481025416199998</v>
      </c>
      <c r="AB2238" t="s">
        <v>300</v>
      </c>
      <c r="AC2238" t="s">
        <v>301</v>
      </c>
      <c r="AD2238" t="s">
        <v>302</v>
      </c>
      <c r="AE2238" s="18">
        <v>7.7166592087000003</v>
      </c>
      <c r="AF2238" t="s">
        <v>315</v>
      </c>
      <c r="AG2238" t="s">
        <v>316</v>
      </c>
      <c r="AH2238" t="s">
        <v>317</v>
      </c>
      <c r="AI2238" s="18">
        <v>3.6598715E-3</v>
      </c>
      <c r="AJ2238" t="s">
        <v>11819</v>
      </c>
      <c r="AK2238" t="s">
        <v>4058</v>
      </c>
      <c r="AL2238" t="s">
        <v>11820</v>
      </c>
      <c r="AM2238" t="s">
        <v>11819</v>
      </c>
      <c r="AN2238" t="s">
        <v>4058</v>
      </c>
      <c r="AO2238" t="s">
        <v>11820</v>
      </c>
      <c r="AP2238" s="18">
        <v>3.6598715E-3</v>
      </c>
      <c r="AQ2238" t="s">
        <v>123</v>
      </c>
      <c r="AR2238" t="b">
        <f>ISNUMBER(SEARCH('Consulta Por Puntos Baloto'!$E$5,B2238,1))</f>
        <v>0</v>
      </c>
      <c r="AS2238">
        <f t="shared" si="68"/>
        <v>35</v>
      </c>
      <c r="AT2238" t="str">
        <f t="shared" si="69"/>
        <v>Punto red</v>
      </c>
    </row>
    <row r="2239" spans="1:46">
      <c r="A2239" t="s">
        <v>11821</v>
      </c>
      <c r="B2239" t="s">
        <v>11822</v>
      </c>
      <c r="C2239" s="18">
        <v>17.7418750561</v>
      </c>
      <c r="D2239" t="s">
        <v>4512</v>
      </c>
      <c r="E2239" t="s">
        <v>297</v>
      </c>
      <c r="F2239" t="s">
        <v>4513</v>
      </c>
      <c r="G2239" s="18">
        <v>1.9098879203000001</v>
      </c>
      <c r="H2239" t="s">
        <v>64</v>
      </c>
      <c r="I2239" t="s">
        <v>4514</v>
      </c>
      <c r="J2239" t="s">
        <v>4515</v>
      </c>
      <c r="K2239" s="18">
        <v>1.9098879203000001</v>
      </c>
      <c r="L2239" t="s">
        <v>64</v>
      </c>
      <c r="M2239" t="s">
        <v>4514</v>
      </c>
      <c r="N2239" t="s">
        <v>4515</v>
      </c>
      <c r="O2239" s="18">
        <v>0.53148108179999998</v>
      </c>
      <c r="P2239" t="s">
        <v>4516</v>
      </c>
      <c r="Q2239" t="s">
        <v>4517</v>
      </c>
      <c r="R2239" t="s">
        <v>4518</v>
      </c>
      <c r="S2239" s="18">
        <v>158.19999700759999</v>
      </c>
      <c r="T2239" t="s">
        <v>85</v>
      </c>
      <c r="U2239" t="s">
        <v>86</v>
      </c>
      <c r="V2239" t="s">
        <v>87</v>
      </c>
      <c r="W2239" s="18">
        <v>71.720967667599993</v>
      </c>
      <c r="X2239" t="s">
        <v>64</v>
      </c>
      <c r="Y2239" t="s">
        <v>4519</v>
      </c>
      <c r="Z2239" t="s">
        <v>4520</v>
      </c>
      <c r="AA2239" s="18">
        <v>52.044738586999998</v>
      </c>
      <c r="AB2239" t="s">
        <v>300</v>
      </c>
      <c r="AC2239" t="s">
        <v>301</v>
      </c>
      <c r="AD2239" t="s">
        <v>302</v>
      </c>
      <c r="AE2239" s="18">
        <v>1.0093841847</v>
      </c>
      <c r="AF2239" t="s">
        <v>11823</v>
      </c>
      <c r="AG2239" t="s">
        <v>4517</v>
      </c>
      <c r="AH2239" t="s">
        <v>11824</v>
      </c>
      <c r="AI2239" s="18">
        <v>0.2763642999</v>
      </c>
      <c r="AJ2239" t="s">
        <v>11825</v>
      </c>
      <c r="AK2239" t="s">
        <v>4517</v>
      </c>
      <c r="AL2239" t="s">
        <v>11826</v>
      </c>
      <c r="AM2239" t="s">
        <v>11825</v>
      </c>
      <c r="AN2239" t="s">
        <v>4517</v>
      </c>
      <c r="AO2239" t="s">
        <v>11826</v>
      </c>
      <c r="AP2239" s="18">
        <v>0.2763642999</v>
      </c>
      <c r="AQ2239" t="s">
        <v>123</v>
      </c>
      <c r="AR2239" t="b">
        <f>ISNUMBER(SEARCH('Consulta Por Puntos Baloto'!$E$5,B2239,1))</f>
        <v>0</v>
      </c>
      <c r="AS2239">
        <f t="shared" si="68"/>
        <v>35</v>
      </c>
      <c r="AT2239" t="str">
        <f t="shared" si="69"/>
        <v>Punto red</v>
      </c>
    </row>
    <row r="2240" spans="1:46">
      <c r="A2240" t="s">
        <v>11827</v>
      </c>
      <c r="B2240" t="s">
        <v>11828</v>
      </c>
      <c r="C2240" s="18">
        <v>32.979843356700002</v>
      </c>
      <c r="D2240" t="s">
        <v>4464</v>
      </c>
      <c r="E2240" t="s">
        <v>4465</v>
      </c>
      <c r="F2240" t="s">
        <v>4466</v>
      </c>
      <c r="G2240" s="18">
        <v>40.5809652007</v>
      </c>
      <c r="H2240" t="s">
        <v>64</v>
      </c>
      <c r="I2240" t="s">
        <v>4073</v>
      </c>
      <c r="J2240" t="s">
        <v>4074</v>
      </c>
      <c r="K2240" s="18">
        <v>144.1456739809</v>
      </c>
      <c r="L2240" t="s">
        <v>64</v>
      </c>
      <c r="M2240" t="s">
        <v>4250</v>
      </c>
      <c r="N2240" t="s">
        <v>4251</v>
      </c>
      <c r="O2240" s="18">
        <v>103.97376326769999</v>
      </c>
      <c r="P2240" t="s">
        <v>4071</v>
      </c>
      <c r="Q2240" t="s">
        <v>4066</v>
      </c>
      <c r="R2240" t="s">
        <v>4072</v>
      </c>
      <c r="S2240" s="18">
        <v>309.43703434939999</v>
      </c>
      <c r="T2240" t="s">
        <v>85</v>
      </c>
      <c r="U2240" t="s">
        <v>86</v>
      </c>
      <c r="V2240" t="s">
        <v>87</v>
      </c>
      <c r="W2240" s="18">
        <v>40.550960480999997</v>
      </c>
      <c r="X2240" t="s">
        <v>64</v>
      </c>
      <c r="Y2240" t="s">
        <v>4073</v>
      </c>
      <c r="Z2240" t="s">
        <v>4074</v>
      </c>
      <c r="AA2240" s="18">
        <v>100.77122299049999</v>
      </c>
      <c r="AB2240" t="s">
        <v>4252</v>
      </c>
      <c r="AC2240" t="s">
        <v>4066</v>
      </c>
      <c r="AD2240" t="s">
        <v>4253</v>
      </c>
      <c r="AE2240" s="18">
        <v>6.3660877199999993E-2</v>
      </c>
      <c r="AF2240" t="s">
        <v>11829</v>
      </c>
      <c r="AG2240" t="s">
        <v>11830</v>
      </c>
      <c r="AH2240" t="s">
        <v>11831</v>
      </c>
      <c r="AI2240" s="18">
        <v>7.2281989999999996E-4</v>
      </c>
      <c r="AJ2240" t="s">
        <v>6430</v>
      </c>
      <c r="AK2240" t="s">
        <v>11832</v>
      </c>
      <c r="AL2240" t="s">
        <v>11833</v>
      </c>
      <c r="AM2240" t="s">
        <v>6430</v>
      </c>
      <c r="AN2240" t="s">
        <v>11832</v>
      </c>
      <c r="AO2240" t="s">
        <v>11833</v>
      </c>
      <c r="AP2240" s="18">
        <v>7.2281989999999996E-4</v>
      </c>
      <c r="AQ2240" t="s">
        <v>123</v>
      </c>
      <c r="AR2240" t="b">
        <f>ISNUMBER(SEARCH('Consulta Por Puntos Baloto'!$E$5,B2240,1))</f>
        <v>0</v>
      </c>
      <c r="AS2240">
        <f t="shared" si="68"/>
        <v>35</v>
      </c>
      <c r="AT2240" t="str">
        <f t="shared" si="69"/>
        <v>Punto red</v>
      </c>
    </row>
    <row r="2241" spans="1:46">
      <c r="A2241" t="s">
        <v>11834</v>
      </c>
      <c r="B2241" t="s">
        <v>11835</v>
      </c>
      <c r="C2241" s="18">
        <v>28.247877836699999</v>
      </c>
      <c r="D2241" t="s">
        <v>4247</v>
      </c>
      <c r="E2241" t="s">
        <v>4248</v>
      </c>
      <c r="F2241" t="s">
        <v>4249</v>
      </c>
      <c r="G2241" s="18">
        <v>27.534452996700001</v>
      </c>
      <c r="H2241" t="s">
        <v>64</v>
      </c>
      <c r="I2241" t="s">
        <v>4073</v>
      </c>
      <c r="J2241" t="s">
        <v>4074</v>
      </c>
      <c r="K2241" s="18">
        <v>131.9927627111</v>
      </c>
      <c r="L2241" t="s">
        <v>64</v>
      </c>
      <c r="M2241" t="s">
        <v>4250</v>
      </c>
      <c r="N2241" t="s">
        <v>4251</v>
      </c>
      <c r="O2241" s="18">
        <v>99.531431081299999</v>
      </c>
      <c r="P2241" t="s">
        <v>4071</v>
      </c>
      <c r="Q2241" t="s">
        <v>4066</v>
      </c>
      <c r="R2241" t="s">
        <v>4072</v>
      </c>
      <c r="S2241" s="18">
        <v>323.53194562509998</v>
      </c>
      <c r="T2241" t="s">
        <v>85</v>
      </c>
      <c r="U2241" t="s">
        <v>86</v>
      </c>
      <c r="V2241" t="s">
        <v>87</v>
      </c>
      <c r="W2241" s="18">
        <v>27.490005864699999</v>
      </c>
      <c r="X2241" t="s">
        <v>64</v>
      </c>
      <c r="Y2241" t="s">
        <v>4073</v>
      </c>
      <c r="Z2241" t="s">
        <v>4074</v>
      </c>
      <c r="AA2241" s="18">
        <v>96.189828153700006</v>
      </c>
      <c r="AB2241" t="s">
        <v>4252</v>
      </c>
      <c r="AC2241" t="s">
        <v>4066</v>
      </c>
      <c r="AD2241" t="s">
        <v>4253</v>
      </c>
      <c r="AE2241" s="18">
        <v>14.0266281036</v>
      </c>
      <c r="AF2241" t="s">
        <v>11836</v>
      </c>
      <c r="AG2241" t="s">
        <v>11830</v>
      </c>
      <c r="AH2241" t="s">
        <v>11837</v>
      </c>
      <c r="AI2241" s="18">
        <v>4.2192071800000001E-2</v>
      </c>
      <c r="AJ2241" t="s">
        <v>6430</v>
      </c>
      <c r="AK2241" t="s">
        <v>11838</v>
      </c>
      <c r="AL2241" t="s">
        <v>11839</v>
      </c>
      <c r="AM2241" t="s">
        <v>6430</v>
      </c>
      <c r="AN2241" t="s">
        <v>11838</v>
      </c>
      <c r="AO2241" t="s">
        <v>11839</v>
      </c>
      <c r="AP2241" s="18">
        <v>4.2192071800000001E-2</v>
      </c>
      <c r="AQ2241" t="s">
        <v>123</v>
      </c>
      <c r="AR2241" t="b">
        <f>ISNUMBER(SEARCH('Consulta Por Puntos Baloto'!$E$5,B2241,1))</f>
        <v>0</v>
      </c>
      <c r="AS2241">
        <f t="shared" si="68"/>
        <v>35</v>
      </c>
      <c r="AT2241" t="str">
        <f t="shared" si="69"/>
        <v>Punto red</v>
      </c>
    </row>
    <row r="2242" spans="1:46">
      <c r="A2242" t="s">
        <v>11840</v>
      </c>
      <c r="B2242" t="s">
        <v>11841</v>
      </c>
      <c r="C2242" s="18">
        <v>2.9337693437999999</v>
      </c>
      <c r="D2242" t="s">
        <v>4084</v>
      </c>
      <c r="E2242" t="s">
        <v>4053</v>
      </c>
      <c r="F2242" t="s">
        <v>4085</v>
      </c>
      <c r="G2242" s="18">
        <v>3.9510872606</v>
      </c>
      <c r="H2242" t="s">
        <v>64</v>
      </c>
      <c r="I2242" t="s">
        <v>4055</v>
      </c>
      <c r="J2242" t="s">
        <v>4056</v>
      </c>
      <c r="K2242" s="18">
        <v>6.3761944245000004</v>
      </c>
      <c r="L2242" t="s">
        <v>64</v>
      </c>
      <c r="M2242" t="s">
        <v>223</v>
      </c>
      <c r="N2242" t="s">
        <v>4070</v>
      </c>
      <c r="O2242" s="18">
        <v>1.0978876113</v>
      </c>
      <c r="P2242" t="s">
        <v>4052</v>
      </c>
      <c r="Q2242" t="s">
        <v>4053</v>
      </c>
      <c r="R2242" t="s">
        <v>4054</v>
      </c>
      <c r="S2242" s="18">
        <v>14.9936549328</v>
      </c>
      <c r="T2242" t="s">
        <v>227</v>
      </c>
      <c r="U2242" t="s">
        <v>228</v>
      </c>
      <c r="V2242" t="s">
        <v>229</v>
      </c>
      <c r="W2242" s="18">
        <v>3.9664322175</v>
      </c>
      <c r="X2242" t="s">
        <v>64</v>
      </c>
      <c r="Y2242" t="s">
        <v>4055</v>
      </c>
      <c r="Z2242" t="s">
        <v>4056</v>
      </c>
      <c r="AA2242" s="18">
        <v>5.5414939207999998</v>
      </c>
      <c r="AB2242" t="s">
        <v>4088</v>
      </c>
      <c r="AC2242" t="s">
        <v>220</v>
      </c>
      <c r="AD2242" t="s">
        <v>4089</v>
      </c>
      <c r="AE2242" s="18">
        <v>0.3223708226</v>
      </c>
      <c r="AF2242" t="s">
        <v>9237</v>
      </c>
      <c r="AG2242" t="s">
        <v>4053</v>
      </c>
      <c r="AH2242" t="s">
        <v>9238</v>
      </c>
      <c r="AI2242" s="18">
        <v>0.6099618121</v>
      </c>
      <c r="AJ2242" t="s">
        <v>7993</v>
      </c>
      <c r="AK2242" t="s">
        <v>220</v>
      </c>
      <c r="AL2242" t="s">
        <v>7994</v>
      </c>
      <c r="AM2242" t="s">
        <v>9237</v>
      </c>
      <c r="AN2242" t="s">
        <v>4053</v>
      </c>
      <c r="AO2242" t="s">
        <v>9238</v>
      </c>
      <c r="AP2242" s="18">
        <v>0.3223708226</v>
      </c>
      <c r="AQ2242" t="s">
        <v>123</v>
      </c>
      <c r="AR2242" t="b">
        <f>ISNUMBER(SEARCH('Consulta Por Puntos Baloto'!$E$5,B2242,1))</f>
        <v>0</v>
      </c>
      <c r="AS2242">
        <f t="shared" si="68"/>
        <v>31</v>
      </c>
      <c r="AT2242" t="str">
        <f t="shared" si="69"/>
        <v>Punto pago</v>
      </c>
    </row>
    <row r="2243" spans="1:46">
      <c r="A2243" t="s">
        <v>11842</v>
      </c>
      <c r="B2243" t="s">
        <v>11843</v>
      </c>
      <c r="C2243" s="18">
        <v>1.7415109768000001</v>
      </c>
      <c r="D2243" t="s">
        <v>4260</v>
      </c>
      <c r="E2243" t="s">
        <v>4261</v>
      </c>
      <c r="F2243" t="s">
        <v>4262</v>
      </c>
      <c r="G2243" s="18">
        <v>0.88069906190000002</v>
      </c>
      <c r="H2243" t="s">
        <v>64</v>
      </c>
      <c r="I2243" t="s">
        <v>4250</v>
      </c>
      <c r="J2243" t="s">
        <v>4449</v>
      </c>
      <c r="K2243" s="18">
        <v>7.2272248458000004</v>
      </c>
      <c r="L2243" t="s">
        <v>64</v>
      </c>
      <c r="M2243" t="s">
        <v>4250</v>
      </c>
      <c r="N2243" t="s">
        <v>4264</v>
      </c>
      <c r="O2243" s="18">
        <v>102.7483022304</v>
      </c>
      <c r="P2243" t="s">
        <v>4265</v>
      </c>
      <c r="Q2243" t="s">
        <v>3972</v>
      </c>
      <c r="R2243" t="s">
        <v>4266</v>
      </c>
      <c r="S2243" s="18">
        <v>451.04246537760002</v>
      </c>
      <c r="T2243" t="s">
        <v>85</v>
      </c>
      <c r="U2243" t="s">
        <v>86</v>
      </c>
      <c r="V2243" t="s">
        <v>87</v>
      </c>
      <c r="W2243" s="18">
        <v>0.88069906190000002</v>
      </c>
      <c r="X2243" t="s">
        <v>64</v>
      </c>
      <c r="Y2243" t="s">
        <v>4250</v>
      </c>
      <c r="Z2243" t="s">
        <v>4449</v>
      </c>
      <c r="AA2243" s="18">
        <v>1.3590467078999999</v>
      </c>
      <c r="AB2243" t="s">
        <v>6095</v>
      </c>
      <c r="AC2243" t="s">
        <v>4261</v>
      </c>
      <c r="AD2243" t="s">
        <v>6097</v>
      </c>
      <c r="AE2243" s="18">
        <v>2.3138695795999999</v>
      </c>
      <c r="AF2243" t="s">
        <v>6098</v>
      </c>
      <c r="AG2243" t="s">
        <v>4261</v>
      </c>
      <c r="AH2243" t="s">
        <v>6099</v>
      </c>
      <c r="AI2243" s="18">
        <v>0.1629595626</v>
      </c>
      <c r="AJ2243" t="s">
        <v>11844</v>
      </c>
      <c r="AK2243" t="s">
        <v>4261</v>
      </c>
      <c r="AL2243" t="s">
        <v>11845</v>
      </c>
      <c r="AM2243" t="s">
        <v>11844</v>
      </c>
      <c r="AN2243" t="s">
        <v>4261</v>
      </c>
      <c r="AO2243" t="s">
        <v>11845</v>
      </c>
      <c r="AP2243" s="18">
        <v>0.1629595626</v>
      </c>
      <c r="AQ2243" t="s">
        <v>123</v>
      </c>
      <c r="AR2243" t="b">
        <f>ISNUMBER(SEARCH('Consulta Por Puntos Baloto'!$E$5,B2243,1))</f>
        <v>0</v>
      </c>
      <c r="AS2243">
        <f t="shared" ref="AS2243:AS2306" si="70">MATCH(AP2243,A2243:AL2243,0)</f>
        <v>35</v>
      </c>
      <c r="AT2243" t="str">
        <f t="shared" ref="AT2243:AT2306" si="71">+VLOOKUP(AS2243,$AW$2:$AX$10,2,0)</f>
        <v>Punto red</v>
      </c>
    </row>
    <row r="2244" spans="1:46">
      <c r="A2244" t="s">
        <v>11846</v>
      </c>
      <c r="B2244" t="s">
        <v>11847</v>
      </c>
      <c r="C2244" s="18">
        <v>1.5325278305000001</v>
      </c>
      <c r="D2244" t="s">
        <v>340</v>
      </c>
      <c r="E2244" t="s">
        <v>341</v>
      </c>
      <c r="F2244" t="s">
        <v>342</v>
      </c>
      <c r="G2244" s="18">
        <v>0.64684535099999996</v>
      </c>
      <c r="H2244" t="s">
        <v>64</v>
      </c>
      <c r="I2244" t="s">
        <v>343</v>
      </c>
      <c r="J2244" t="s">
        <v>7618</v>
      </c>
      <c r="K2244" s="18">
        <v>1.7403361745999999</v>
      </c>
      <c r="L2244" t="s">
        <v>64</v>
      </c>
      <c r="M2244" t="s">
        <v>343</v>
      </c>
      <c r="N2244" t="s">
        <v>344</v>
      </c>
      <c r="O2244" s="18">
        <v>30.178444167199999</v>
      </c>
      <c r="P2244" t="s">
        <v>67</v>
      </c>
      <c r="Q2244" t="s">
        <v>62</v>
      </c>
      <c r="R2244" t="s">
        <v>68</v>
      </c>
      <c r="S2244" s="18">
        <v>28.764317547299999</v>
      </c>
      <c r="T2244" t="s">
        <v>69</v>
      </c>
      <c r="U2244" t="s">
        <v>65</v>
      </c>
      <c r="V2244" t="s">
        <v>70</v>
      </c>
      <c r="W2244" s="18">
        <v>25.192031237799998</v>
      </c>
      <c r="X2244" t="s">
        <v>241</v>
      </c>
      <c r="Y2244" t="s">
        <v>65</v>
      </c>
      <c r="Z2244" t="s">
        <v>242</v>
      </c>
      <c r="AA2244" s="18">
        <v>1.5252390409000001</v>
      </c>
      <c r="AB2244" t="s">
        <v>345</v>
      </c>
      <c r="AC2244" t="s">
        <v>341</v>
      </c>
      <c r="AD2244" t="s">
        <v>346</v>
      </c>
      <c r="AE2244" s="18">
        <v>5.1142319999999998E-3</v>
      </c>
      <c r="AF2244" t="s">
        <v>11848</v>
      </c>
      <c r="AG2244" t="s">
        <v>341</v>
      </c>
      <c r="AH2244" t="s">
        <v>11849</v>
      </c>
      <c r="AI2244" s="18">
        <v>0.63033855530000005</v>
      </c>
      <c r="AJ2244" t="s">
        <v>349</v>
      </c>
      <c r="AK2244" t="s">
        <v>341</v>
      </c>
      <c r="AL2244" t="s">
        <v>7621</v>
      </c>
      <c r="AM2244" t="s">
        <v>11848</v>
      </c>
      <c r="AN2244" t="s">
        <v>341</v>
      </c>
      <c r="AO2244" t="s">
        <v>11849</v>
      </c>
      <c r="AP2244" s="18">
        <v>5.1142319999999998E-3</v>
      </c>
      <c r="AQ2244" t="s">
        <v>123</v>
      </c>
      <c r="AR2244" t="b">
        <f>ISNUMBER(SEARCH('Consulta Por Puntos Baloto'!$E$5,B2244,1))</f>
        <v>0</v>
      </c>
      <c r="AS2244">
        <f t="shared" si="70"/>
        <v>31</v>
      </c>
      <c r="AT2244" t="str">
        <f t="shared" si="71"/>
        <v>Punto pago</v>
      </c>
    </row>
    <row r="2245" spans="1:46">
      <c r="A2245" t="s">
        <v>11850</v>
      </c>
      <c r="B2245" t="s">
        <v>11851</v>
      </c>
      <c r="C2245" s="18">
        <v>1.2190213628</v>
      </c>
      <c r="D2245" t="s">
        <v>340</v>
      </c>
      <c r="E2245" t="s">
        <v>341</v>
      </c>
      <c r="F2245" t="s">
        <v>342</v>
      </c>
      <c r="G2245" s="18">
        <v>1.0151464117</v>
      </c>
      <c r="H2245" t="s">
        <v>345</v>
      </c>
      <c r="I2245" t="s">
        <v>343</v>
      </c>
      <c r="J2245" t="s">
        <v>4241</v>
      </c>
      <c r="K2245" s="18">
        <v>2.3554362215000002</v>
      </c>
      <c r="L2245" t="s">
        <v>64</v>
      </c>
      <c r="M2245" t="s">
        <v>343</v>
      </c>
      <c r="N2245" t="s">
        <v>344</v>
      </c>
      <c r="O2245" s="18">
        <v>30.1331929752</v>
      </c>
      <c r="P2245" t="s">
        <v>67</v>
      </c>
      <c r="Q2245" t="s">
        <v>62</v>
      </c>
      <c r="R2245" t="s">
        <v>68</v>
      </c>
      <c r="S2245" s="18">
        <v>29.074325591000001</v>
      </c>
      <c r="T2245" t="s">
        <v>69</v>
      </c>
      <c r="U2245" t="s">
        <v>65</v>
      </c>
      <c r="V2245" t="s">
        <v>70</v>
      </c>
      <c r="W2245" s="18">
        <v>25.947595439299999</v>
      </c>
      <c r="X2245" t="s">
        <v>241</v>
      </c>
      <c r="Y2245" t="s">
        <v>65</v>
      </c>
      <c r="Z2245" t="s">
        <v>242</v>
      </c>
      <c r="AA2245" s="18">
        <v>1.0151464577</v>
      </c>
      <c r="AB2245" t="s">
        <v>345</v>
      </c>
      <c r="AC2245" t="s">
        <v>341</v>
      </c>
      <c r="AD2245" t="s">
        <v>346</v>
      </c>
      <c r="AE2245" s="18">
        <v>0.40229612930000003</v>
      </c>
      <c r="AF2245" t="s">
        <v>11852</v>
      </c>
      <c r="AG2245" t="s">
        <v>341</v>
      </c>
      <c r="AH2245" t="s">
        <v>11853</v>
      </c>
      <c r="AI2245" s="18">
        <v>0.7100095099</v>
      </c>
      <c r="AJ2245" t="s">
        <v>11854</v>
      </c>
      <c r="AK2245" t="s">
        <v>341</v>
      </c>
      <c r="AL2245" t="s">
        <v>11855</v>
      </c>
      <c r="AM2245" t="s">
        <v>11852</v>
      </c>
      <c r="AN2245" t="s">
        <v>341</v>
      </c>
      <c r="AO2245" t="s">
        <v>11853</v>
      </c>
      <c r="AP2245" s="18">
        <v>0.40229612930000003</v>
      </c>
      <c r="AQ2245" t="s">
        <v>123</v>
      </c>
      <c r="AR2245" t="b">
        <f>ISNUMBER(SEARCH('Consulta Por Puntos Baloto'!$E$5,B2245,1))</f>
        <v>0</v>
      </c>
      <c r="AS2245">
        <f t="shared" si="70"/>
        <v>31</v>
      </c>
      <c r="AT2245" t="str">
        <f t="shared" si="71"/>
        <v>Punto pago</v>
      </c>
    </row>
    <row r="2246" spans="1:46">
      <c r="A2246" t="s">
        <v>11856</v>
      </c>
      <c r="B2246" t="s">
        <v>11857</v>
      </c>
      <c r="C2246" s="18">
        <v>6.1700494100000003E-2</v>
      </c>
      <c r="D2246" t="s">
        <v>1510</v>
      </c>
      <c r="E2246" t="s">
        <v>1511</v>
      </c>
      <c r="F2246" t="s">
        <v>1512</v>
      </c>
      <c r="G2246" s="18">
        <v>5.4625279672999998</v>
      </c>
      <c r="H2246" t="s">
        <v>64</v>
      </c>
      <c r="I2246" t="s">
        <v>471</v>
      </c>
      <c r="J2246" t="s">
        <v>1453</v>
      </c>
      <c r="K2246" s="18">
        <v>5.4489042135999997</v>
      </c>
      <c r="L2246" t="s">
        <v>64</v>
      </c>
      <c r="M2246" t="s">
        <v>471</v>
      </c>
      <c r="N2246" t="s">
        <v>1453</v>
      </c>
      <c r="O2246" s="18">
        <v>13.510995709399999</v>
      </c>
      <c r="P2246" t="s">
        <v>467</v>
      </c>
      <c r="Q2246" t="s">
        <v>134</v>
      </c>
      <c r="R2246" t="s">
        <v>468</v>
      </c>
      <c r="S2246" s="18">
        <v>16.501107911199998</v>
      </c>
      <c r="T2246" t="s">
        <v>469</v>
      </c>
      <c r="U2246" t="s">
        <v>130</v>
      </c>
      <c r="V2246" t="s">
        <v>470</v>
      </c>
      <c r="W2246" s="18">
        <v>10.996588540299999</v>
      </c>
      <c r="X2246" t="s">
        <v>64</v>
      </c>
      <c r="Y2246" t="s">
        <v>471</v>
      </c>
      <c r="Z2246" t="s">
        <v>472</v>
      </c>
      <c r="AA2246" s="18">
        <v>14.492223123600001</v>
      </c>
      <c r="AB2246" s="19" t="s">
        <v>473</v>
      </c>
      <c r="AC2246" t="s">
        <v>128</v>
      </c>
      <c r="AD2246" t="s">
        <v>474</v>
      </c>
      <c r="AE2246" s="18">
        <v>0.2235531922</v>
      </c>
      <c r="AF2246" t="s">
        <v>1627</v>
      </c>
      <c r="AG2246" t="s">
        <v>1511</v>
      </c>
      <c r="AH2246" t="s">
        <v>1628</v>
      </c>
      <c r="AI2246" s="18">
        <v>5.2257681999999996E-3</v>
      </c>
      <c r="AJ2246" t="s">
        <v>11858</v>
      </c>
      <c r="AK2246" t="s">
        <v>1511</v>
      </c>
      <c r="AL2246" t="s">
        <v>11859</v>
      </c>
      <c r="AM2246" t="s">
        <v>11858</v>
      </c>
      <c r="AN2246" t="s">
        <v>1511</v>
      </c>
      <c r="AO2246" t="s">
        <v>11859</v>
      </c>
      <c r="AP2246" s="18">
        <v>5.2257681999999996E-3</v>
      </c>
      <c r="AQ2246" t="s">
        <v>4882</v>
      </c>
      <c r="AR2246" t="b">
        <f>ISNUMBER(SEARCH('Consulta Por Puntos Baloto'!$E$5,B2246,1))</f>
        <v>0</v>
      </c>
      <c r="AS2246">
        <f t="shared" si="70"/>
        <v>35</v>
      </c>
      <c r="AT2246" t="str">
        <f t="shared" si="71"/>
        <v>Punto red</v>
      </c>
    </row>
    <row r="2247" spans="1:46">
      <c r="A2247" t="s">
        <v>11860</v>
      </c>
      <c r="B2247" t="s">
        <v>11861</v>
      </c>
      <c r="C2247" s="18">
        <v>17.4324660636</v>
      </c>
      <c r="D2247" t="s">
        <v>4512</v>
      </c>
      <c r="E2247" t="s">
        <v>297</v>
      </c>
      <c r="F2247" t="s">
        <v>4513</v>
      </c>
      <c r="G2247" s="18">
        <v>2.5017773658000002</v>
      </c>
      <c r="H2247" t="s">
        <v>64</v>
      </c>
      <c r="I2247" t="s">
        <v>4514</v>
      </c>
      <c r="J2247" t="s">
        <v>4515</v>
      </c>
      <c r="K2247" s="18">
        <v>2.5017773658000002</v>
      </c>
      <c r="L2247" t="s">
        <v>64</v>
      </c>
      <c r="M2247" t="s">
        <v>4514</v>
      </c>
      <c r="N2247" t="s">
        <v>4515</v>
      </c>
      <c r="O2247" s="18">
        <v>0.90548576830000005</v>
      </c>
      <c r="P2247" t="s">
        <v>4516</v>
      </c>
      <c r="Q2247" t="s">
        <v>4517</v>
      </c>
      <c r="R2247" t="s">
        <v>4518</v>
      </c>
      <c r="S2247" s="18">
        <v>158.348692672</v>
      </c>
      <c r="T2247" t="s">
        <v>85</v>
      </c>
      <c r="U2247" t="s">
        <v>86</v>
      </c>
      <c r="V2247" t="s">
        <v>87</v>
      </c>
      <c r="W2247" s="18">
        <v>72.237143324599998</v>
      </c>
      <c r="X2247" t="s">
        <v>64</v>
      </c>
      <c r="Y2247" t="s">
        <v>4519</v>
      </c>
      <c r="Z2247" t="s">
        <v>4520</v>
      </c>
      <c r="AA2247" s="18">
        <v>51.220565477199997</v>
      </c>
      <c r="AB2247" t="s">
        <v>300</v>
      </c>
      <c r="AC2247" t="s">
        <v>301</v>
      </c>
      <c r="AD2247" t="s">
        <v>302</v>
      </c>
      <c r="AE2247" s="18">
        <v>0.66621238660000004</v>
      </c>
      <c r="AF2247" t="s">
        <v>10148</v>
      </c>
      <c r="AG2247" t="s">
        <v>4517</v>
      </c>
      <c r="AH2247" t="s">
        <v>10149</v>
      </c>
      <c r="AI2247" s="18">
        <v>0.37876774029999999</v>
      </c>
      <c r="AJ2247" t="s">
        <v>11862</v>
      </c>
      <c r="AK2247" t="s">
        <v>4517</v>
      </c>
      <c r="AL2247" t="s">
        <v>11863</v>
      </c>
      <c r="AM2247" t="s">
        <v>11862</v>
      </c>
      <c r="AN2247" t="s">
        <v>4517</v>
      </c>
      <c r="AO2247" t="s">
        <v>11863</v>
      </c>
      <c r="AP2247" s="18">
        <v>0.37876774029999999</v>
      </c>
      <c r="AQ2247" t="s">
        <v>123</v>
      </c>
      <c r="AR2247" t="b">
        <f>ISNUMBER(SEARCH('Consulta Por Puntos Baloto'!$E$5,B2247,1))</f>
        <v>0</v>
      </c>
      <c r="AS2247">
        <f t="shared" si="70"/>
        <v>35</v>
      </c>
      <c r="AT2247" t="str">
        <f t="shared" si="71"/>
        <v>Punto red</v>
      </c>
    </row>
    <row r="2248" spans="1:46">
      <c r="A2248" t="s">
        <v>11864</v>
      </c>
      <c r="B2248" t="s">
        <v>11865</v>
      </c>
      <c r="C2248" s="18">
        <v>73.973691973800001</v>
      </c>
      <c r="D2248" t="s">
        <v>4065</v>
      </c>
      <c r="E2248" t="s">
        <v>4066</v>
      </c>
      <c r="F2248" t="s">
        <v>4067</v>
      </c>
      <c r="G2248" s="18">
        <v>71.771658805200005</v>
      </c>
      <c r="H2248" t="s">
        <v>64</v>
      </c>
      <c r="I2248" t="s">
        <v>4068</v>
      </c>
      <c r="J2248" t="s">
        <v>8065</v>
      </c>
      <c r="K2248" s="18">
        <v>217.63885952289999</v>
      </c>
      <c r="L2248" t="s">
        <v>64</v>
      </c>
      <c r="M2248" t="s">
        <v>223</v>
      </c>
      <c r="N2248" t="s">
        <v>4070</v>
      </c>
      <c r="O2248" s="18">
        <v>73.463624935799999</v>
      </c>
      <c r="P2248" t="s">
        <v>4071</v>
      </c>
      <c r="Q2248" t="s">
        <v>4066</v>
      </c>
      <c r="R2248" t="s">
        <v>4072</v>
      </c>
      <c r="S2248" s="18">
        <v>226.33094158290001</v>
      </c>
      <c r="T2248" t="s">
        <v>227</v>
      </c>
      <c r="U2248" t="s">
        <v>228</v>
      </c>
      <c r="V2248" t="s">
        <v>229</v>
      </c>
      <c r="W2248" s="18">
        <v>120.1874711909</v>
      </c>
      <c r="X2248" t="s">
        <v>64</v>
      </c>
      <c r="Y2248" t="s">
        <v>4073</v>
      </c>
      <c r="Z2248" t="s">
        <v>4074</v>
      </c>
      <c r="AA2248" s="18">
        <v>74.081640835000002</v>
      </c>
      <c r="AB2248" t="s">
        <v>4252</v>
      </c>
      <c r="AC2248" t="s">
        <v>4066</v>
      </c>
      <c r="AD2248" t="s">
        <v>4253</v>
      </c>
      <c r="AE2248" s="18">
        <v>23.556716352999999</v>
      </c>
      <c r="AF2248" t="s">
        <v>11866</v>
      </c>
      <c r="AG2248" t="s">
        <v>11867</v>
      </c>
      <c r="AH2248" t="s">
        <v>11868</v>
      </c>
      <c r="AI2248" s="18">
        <v>8.9207895999999995E-3</v>
      </c>
      <c r="AJ2248" t="s">
        <v>11869</v>
      </c>
      <c r="AK2248" t="s">
        <v>9500</v>
      </c>
      <c r="AL2248" t="s">
        <v>11870</v>
      </c>
      <c r="AM2248" t="s">
        <v>11869</v>
      </c>
      <c r="AN2248" t="s">
        <v>9500</v>
      </c>
      <c r="AO2248" t="s">
        <v>11870</v>
      </c>
      <c r="AP2248" s="18">
        <v>8.9207895999999995E-3</v>
      </c>
      <c r="AQ2248" t="s">
        <v>123</v>
      </c>
      <c r="AR2248" t="b">
        <f>ISNUMBER(SEARCH('Consulta Por Puntos Baloto'!$E$5,B2248,1))</f>
        <v>0</v>
      </c>
      <c r="AS2248">
        <f t="shared" si="70"/>
        <v>35</v>
      </c>
      <c r="AT2248" t="str">
        <f t="shared" si="71"/>
        <v>Punto red</v>
      </c>
    </row>
    <row r="2249" spans="1:46">
      <c r="A2249" t="s">
        <v>11871</v>
      </c>
      <c r="B2249" t="s">
        <v>11872</v>
      </c>
      <c r="C2249" s="18">
        <v>8.9035586900000005E-2</v>
      </c>
      <c r="D2249" t="s">
        <v>6683</v>
      </c>
      <c r="E2249" t="s">
        <v>6684</v>
      </c>
      <c r="F2249" t="s">
        <v>6685</v>
      </c>
      <c r="G2249" s="18">
        <v>20.1819553572</v>
      </c>
      <c r="H2249" t="s">
        <v>64</v>
      </c>
      <c r="I2249" t="s">
        <v>4146</v>
      </c>
      <c r="J2249" t="s">
        <v>8906</v>
      </c>
      <c r="K2249" s="18">
        <v>56.8092272978</v>
      </c>
      <c r="L2249" t="s">
        <v>64</v>
      </c>
      <c r="M2249" t="s">
        <v>4029</v>
      </c>
      <c r="N2249" t="s">
        <v>4030</v>
      </c>
      <c r="O2249" s="18">
        <v>20.776082233</v>
      </c>
      <c r="P2249" t="s">
        <v>4031</v>
      </c>
      <c r="Q2249" t="s">
        <v>4025</v>
      </c>
      <c r="R2249" t="s">
        <v>4032</v>
      </c>
      <c r="S2249" s="18">
        <v>159.1567786713</v>
      </c>
      <c r="T2249" t="s">
        <v>69</v>
      </c>
      <c r="U2249" t="s">
        <v>65</v>
      </c>
      <c r="V2249" t="s">
        <v>70</v>
      </c>
      <c r="W2249" s="18">
        <v>20.664685453099999</v>
      </c>
      <c r="X2249" t="s">
        <v>64</v>
      </c>
      <c r="Y2249" t="s">
        <v>4146</v>
      </c>
      <c r="Z2249" t="s">
        <v>8907</v>
      </c>
      <c r="AA2249" s="18">
        <v>14.2572509929</v>
      </c>
      <c r="AB2249" t="s">
        <v>4899</v>
      </c>
      <c r="AC2249" t="s">
        <v>4900</v>
      </c>
      <c r="AD2249" t="s">
        <v>4901</v>
      </c>
      <c r="AE2249" s="18">
        <v>2.0044049999999999E-3</v>
      </c>
      <c r="AF2249" t="s">
        <v>11873</v>
      </c>
      <c r="AG2249" t="s">
        <v>6684</v>
      </c>
      <c r="AH2249" t="s">
        <v>11874</v>
      </c>
      <c r="AI2249" s="18">
        <v>0.1181172546</v>
      </c>
      <c r="AJ2249" t="s">
        <v>11875</v>
      </c>
      <c r="AK2249" t="s">
        <v>6684</v>
      </c>
      <c r="AL2249" t="s">
        <v>11876</v>
      </c>
      <c r="AM2249" t="s">
        <v>11873</v>
      </c>
      <c r="AN2249" t="s">
        <v>6684</v>
      </c>
      <c r="AO2249" t="s">
        <v>11874</v>
      </c>
      <c r="AP2249" s="18">
        <v>2.0044049999999999E-3</v>
      </c>
      <c r="AQ2249" t="s">
        <v>123</v>
      </c>
      <c r="AR2249" t="b">
        <f>ISNUMBER(SEARCH('Consulta Por Puntos Baloto'!$E$5,B2249,1))</f>
        <v>0</v>
      </c>
      <c r="AS2249">
        <f t="shared" si="70"/>
        <v>31</v>
      </c>
      <c r="AT2249" t="str">
        <f t="shared" si="71"/>
        <v>Punto pago</v>
      </c>
    </row>
    <row r="2250" spans="1:46">
      <c r="A2250" t="s">
        <v>11877</v>
      </c>
      <c r="B2250" t="s">
        <v>11878</v>
      </c>
      <c r="C2250" s="18">
        <v>1.6589823610000001</v>
      </c>
      <c r="D2250" t="s">
        <v>9667</v>
      </c>
      <c r="E2250" t="s">
        <v>4101</v>
      </c>
      <c r="F2250" t="s">
        <v>9668</v>
      </c>
      <c r="G2250" s="18">
        <v>1.1706898352999999</v>
      </c>
      <c r="H2250" t="s">
        <v>227</v>
      </c>
      <c r="I2250" t="s">
        <v>228</v>
      </c>
      <c r="J2250" t="s">
        <v>229</v>
      </c>
      <c r="K2250" s="18">
        <v>2.3257045581</v>
      </c>
      <c r="L2250" t="s">
        <v>64</v>
      </c>
      <c r="M2250" t="s">
        <v>223</v>
      </c>
      <c r="N2250" t="s">
        <v>6225</v>
      </c>
      <c r="O2250" s="18">
        <v>1.6830498018</v>
      </c>
      <c r="P2250" t="s">
        <v>4100</v>
      </c>
      <c r="Q2250" t="s">
        <v>4101</v>
      </c>
      <c r="R2250" t="s">
        <v>4102</v>
      </c>
      <c r="S2250" s="18">
        <v>1.1685237772999999</v>
      </c>
      <c r="T2250" t="s">
        <v>227</v>
      </c>
      <c r="U2250" t="s">
        <v>228</v>
      </c>
      <c r="V2250" t="s">
        <v>229</v>
      </c>
      <c r="W2250" s="18">
        <v>1.2333674169</v>
      </c>
      <c r="X2250" t="s">
        <v>64</v>
      </c>
      <c r="Y2250" t="s">
        <v>5603</v>
      </c>
      <c r="Z2250" t="s">
        <v>5604</v>
      </c>
      <c r="AA2250" s="18">
        <v>1.1809589226999999</v>
      </c>
      <c r="AB2250" t="s">
        <v>227</v>
      </c>
      <c r="AC2250" t="s">
        <v>5600</v>
      </c>
      <c r="AD2250" t="s">
        <v>5605</v>
      </c>
      <c r="AE2250" s="18">
        <v>1.4285059273</v>
      </c>
      <c r="AF2250" t="s">
        <v>5606</v>
      </c>
      <c r="AG2250" t="s">
        <v>5600</v>
      </c>
      <c r="AH2250" t="s">
        <v>5607</v>
      </c>
      <c r="AI2250" s="18">
        <v>1.1789449018</v>
      </c>
      <c r="AJ2250" t="s">
        <v>349</v>
      </c>
      <c r="AK2250" t="s">
        <v>5600</v>
      </c>
      <c r="AL2250" t="s">
        <v>5608</v>
      </c>
      <c r="AM2250" t="s">
        <v>227</v>
      </c>
      <c r="AN2250" t="s">
        <v>228</v>
      </c>
      <c r="AO2250" t="s">
        <v>229</v>
      </c>
      <c r="AP2250" s="18">
        <v>1.1685237772999999</v>
      </c>
      <c r="AQ2250" t="s">
        <v>123</v>
      </c>
      <c r="AR2250" t="b">
        <f>ISNUMBER(SEARCH('Consulta Por Puntos Baloto'!$E$5,B2250,1))</f>
        <v>0</v>
      </c>
      <c r="AS2250">
        <f t="shared" si="70"/>
        <v>19</v>
      </c>
      <c r="AT2250" t="str">
        <f t="shared" si="71"/>
        <v>Máquina IDM</v>
      </c>
    </row>
    <row r="2251" spans="1:46">
      <c r="A2251" t="s">
        <v>11879</v>
      </c>
      <c r="B2251" t="s">
        <v>11880</v>
      </c>
      <c r="C2251" s="18">
        <v>4.0330028011000003</v>
      </c>
      <c r="D2251" t="s">
        <v>481</v>
      </c>
      <c r="E2251" t="s">
        <v>128</v>
      </c>
      <c r="F2251" t="s">
        <v>482</v>
      </c>
      <c r="G2251" s="18">
        <v>0.86497703910000001</v>
      </c>
      <c r="H2251" t="s">
        <v>64</v>
      </c>
      <c r="I2251" t="s">
        <v>130</v>
      </c>
      <c r="J2251" t="s">
        <v>512</v>
      </c>
      <c r="K2251" s="18">
        <v>0.86545957419999997</v>
      </c>
      <c r="L2251" t="s">
        <v>64</v>
      </c>
      <c r="M2251" t="s">
        <v>130</v>
      </c>
      <c r="N2251" t="s">
        <v>512</v>
      </c>
      <c r="O2251" s="18">
        <v>3.4868526113999998</v>
      </c>
      <c r="P2251" t="s">
        <v>1300</v>
      </c>
      <c r="Q2251" t="s">
        <v>134</v>
      </c>
      <c r="R2251" t="s">
        <v>1301</v>
      </c>
      <c r="S2251" s="18">
        <v>1.7998848810999999</v>
      </c>
      <c r="T2251" t="s">
        <v>371</v>
      </c>
      <c r="U2251" t="s">
        <v>130</v>
      </c>
      <c r="V2251" t="s">
        <v>372</v>
      </c>
      <c r="W2251" s="18">
        <v>1.8991070884000001</v>
      </c>
      <c r="X2251" t="s">
        <v>64</v>
      </c>
      <c r="Y2251" t="s">
        <v>130</v>
      </c>
      <c r="Z2251" t="s">
        <v>532</v>
      </c>
      <c r="AA2251" s="18">
        <v>1.7891793182</v>
      </c>
      <c r="AB2251" t="s">
        <v>1333</v>
      </c>
      <c r="AC2251" t="s">
        <v>128</v>
      </c>
      <c r="AD2251" t="s">
        <v>1334</v>
      </c>
      <c r="AE2251" s="18">
        <v>0.35276083870000002</v>
      </c>
      <c r="AF2251" t="s">
        <v>10454</v>
      </c>
      <c r="AG2251" t="s">
        <v>143</v>
      </c>
      <c r="AH2251" t="s">
        <v>10455</v>
      </c>
      <c r="AI2251" s="18">
        <v>0.34312972479999998</v>
      </c>
      <c r="AJ2251" t="s">
        <v>1106</v>
      </c>
      <c r="AK2251" t="s">
        <v>134</v>
      </c>
      <c r="AL2251" t="s">
        <v>2508</v>
      </c>
      <c r="AM2251" t="s">
        <v>1106</v>
      </c>
      <c r="AN2251" t="s">
        <v>134</v>
      </c>
      <c r="AO2251" t="s">
        <v>2508</v>
      </c>
      <c r="AP2251" s="18">
        <v>0.34312972479999998</v>
      </c>
      <c r="AQ2251" t="s">
        <v>123</v>
      </c>
      <c r="AR2251" t="b">
        <f>ISNUMBER(SEARCH('Consulta Por Puntos Baloto'!$E$5,B2251,1))</f>
        <v>0</v>
      </c>
      <c r="AS2251">
        <f t="shared" si="70"/>
        <v>35</v>
      </c>
      <c r="AT2251" t="str">
        <f t="shared" si="71"/>
        <v>Punto red</v>
      </c>
    </row>
    <row r="2252" spans="1:46">
      <c r="A2252" t="s">
        <v>11881</v>
      </c>
      <c r="B2252" t="s">
        <v>11882</v>
      </c>
      <c r="C2252" s="18">
        <v>9.8865974332000004</v>
      </c>
      <c r="D2252" t="s">
        <v>4386</v>
      </c>
      <c r="E2252" t="s">
        <v>4387</v>
      </c>
      <c r="F2252" t="s">
        <v>4388</v>
      </c>
      <c r="G2252" s="18">
        <v>9.0145299109000003</v>
      </c>
      <c r="H2252" t="s">
        <v>64</v>
      </c>
      <c r="I2252" t="s">
        <v>4389</v>
      </c>
      <c r="J2252" t="s">
        <v>4390</v>
      </c>
      <c r="K2252" s="18">
        <v>37.051580113299998</v>
      </c>
      <c r="L2252" t="s">
        <v>64</v>
      </c>
      <c r="M2252" t="s">
        <v>343</v>
      </c>
      <c r="N2252" t="s">
        <v>344</v>
      </c>
      <c r="O2252" s="18">
        <v>9.1410117547999992</v>
      </c>
      <c r="P2252" t="s">
        <v>4391</v>
      </c>
      <c r="Q2252" t="s">
        <v>4392</v>
      </c>
      <c r="R2252" t="s">
        <v>4393</v>
      </c>
      <c r="S2252" s="18">
        <v>52.545180119400001</v>
      </c>
      <c r="T2252" t="s">
        <v>69</v>
      </c>
      <c r="U2252" t="s">
        <v>65</v>
      </c>
      <c r="V2252" t="s">
        <v>70</v>
      </c>
      <c r="W2252" s="18">
        <v>9.0145299109000003</v>
      </c>
      <c r="X2252" t="s">
        <v>64</v>
      </c>
      <c r="Y2252" t="s">
        <v>4389</v>
      </c>
      <c r="Z2252" t="s">
        <v>4390</v>
      </c>
      <c r="AA2252" s="18">
        <v>38.205229128100001</v>
      </c>
      <c r="AB2252" t="s">
        <v>345</v>
      </c>
      <c r="AC2252" t="s">
        <v>341</v>
      </c>
      <c r="AD2252" t="s">
        <v>346</v>
      </c>
      <c r="AE2252" s="18">
        <v>1.1771914600000001E-2</v>
      </c>
      <c r="AF2252" t="s">
        <v>7727</v>
      </c>
      <c r="AG2252" t="s">
        <v>7728</v>
      </c>
      <c r="AH2252" t="s">
        <v>7729</v>
      </c>
      <c r="AI2252" s="18">
        <v>8.9029847499999995E-2</v>
      </c>
      <c r="AJ2252" t="s">
        <v>7730</v>
      </c>
      <c r="AK2252" t="s">
        <v>7728</v>
      </c>
      <c r="AL2252" t="s">
        <v>7731</v>
      </c>
      <c r="AM2252" t="s">
        <v>7727</v>
      </c>
      <c r="AN2252" t="s">
        <v>7728</v>
      </c>
      <c r="AO2252" t="s">
        <v>7729</v>
      </c>
      <c r="AP2252" s="18">
        <v>1.1771914600000001E-2</v>
      </c>
      <c r="AQ2252" t="s">
        <v>123</v>
      </c>
      <c r="AR2252" t="b">
        <f>ISNUMBER(SEARCH('Consulta Por Puntos Baloto'!$E$5,B2252,1))</f>
        <v>0</v>
      </c>
      <c r="AS2252">
        <f t="shared" si="70"/>
        <v>31</v>
      </c>
      <c r="AT2252" t="str">
        <f t="shared" si="71"/>
        <v>Punto pago</v>
      </c>
    </row>
    <row r="2253" spans="1:46">
      <c r="A2253" t="s">
        <v>11883</v>
      </c>
      <c r="B2253" t="s">
        <v>11884</v>
      </c>
      <c r="C2253" s="18">
        <v>130.5132728836</v>
      </c>
      <c r="D2253" t="s">
        <v>4960</v>
      </c>
      <c r="E2253" t="s">
        <v>4961</v>
      </c>
      <c r="F2253" t="s">
        <v>4962</v>
      </c>
      <c r="G2253" s="18">
        <v>151.82070610279999</v>
      </c>
      <c r="H2253" t="s">
        <v>64</v>
      </c>
      <c r="I2253" t="s">
        <v>4514</v>
      </c>
      <c r="J2253" t="s">
        <v>4515</v>
      </c>
      <c r="K2253" s="18">
        <v>151.82070610279999</v>
      </c>
      <c r="L2253" t="s">
        <v>64</v>
      </c>
      <c r="M2253" t="s">
        <v>4514</v>
      </c>
      <c r="N2253" t="s">
        <v>4515</v>
      </c>
      <c r="O2253" s="18">
        <v>140.58868346809999</v>
      </c>
      <c r="P2253" t="s">
        <v>4963</v>
      </c>
      <c r="Q2253" t="s">
        <v>4964</v>
      </c>
      <c r="R2253" t="s">
        <v>4965</v>
      </c>
      <c r="S2253" s="18">
        <v>168.07101192600001</v>
      </c>
      <c r="T2253" t="s">
        <v>85</v>
      </c>
      <c r="U2253" t="s">
        <v>86</v>
      </c>
      <c r="V2253" t="s">
        <v>87</v>
      </c>
      <c r="W2253" s="18">
        <v>140.50992190919999</v>
      </c>
      <c r="X2253" t="s">
        <v>64</v>
      </c>
      <c r="Y2253" t="s">
        <v>4519</v>
      </c>
      <c r="Z2253" t="s">
        <v>4520</v>
      </c>
      <c r="AA2253" s="18">
        <v>165.45111825500001</v>
      </c>
      <c r="AB2253" s="19" t="s">
        <v>361</v>
      </c>
      <c r="AC2253" t="s">
        <v>83</v>
      </c>
      <c r="AD2253" s="19" t="s">
        <v>362</v>
      </c>
      <c r="AE2253" s="18">
        <v>38.425563919799998</v>
      </c>
      <c r="AF2253" t="s">
        <v>5468</v>
      </c>
      <c r="AG2253" t="s">
        <v>5469</v>
      </c>
      <c r="AH2253" t="s">
        <v>5470</v>
      </c>
      <c r="AI2253" s="18">
        <v>2.8225343900000002E-2</v>
      </c>
      <c r="AJ2253" t="s">
        <v>11885</v>
      </c>
      <c r="AK2253" t="s">
        <v>5472</v>
      </c>
      <c r="AL2253" t="s">
        <v>11886</v>
      </c>
      <c r="AM2253" t="s">
        <v>11885</v>
      </c>
      <c r="AN2253" t="s">
        <v>5472</v>
      </c>
      <c r="AO2253" t="s">
        <v>11886</v>
      </c>
      <c r="AP2253" s="18">
        <v>2.8225343900000002E-2</v>
      </c>
      <c r="AQ2253" t="e">
        <v>#N/A</v>
      </c>
      <c r="AR2253" t="b">
        <f>ISNUMBER(SEARCH('Consulta Por Puntos Baloto'!$E$5,B2253,1))</f>
        <v>0</v>
      </c>
      <c r="AS2253">
        <f t="shared" si="70"/>
        <v>35</v>
      </c>
      <c r="AT2253" t="str">
        <f t="shared" si="71"/>
        <v>Punto red</v>
      </c>
    </row>
    <row r="2254" spans="1:46">
      <c r="A2254" t="s">
        <v>11887</v>
      </c>
      <c r="B2254" t="s">
        <v>11888</v>
      </c>
      <c r="C2254" s="18">
        <v>4.5399154415999998</v>
      </c>
      <c r="D2254" t="s">
        <v>8555</v>
      </c>
      <c r="E2254" t="s">
        <v>4437</v>
      </c>
      <c r="F2254" t="s">
        <v>8556</v>
      </c>
      <c r="G2254" s="18">
        <v>4.5019196392999996</v>
      </c>
      <c r="H2254" t="s">
        <v>64</v>
      </c>
      <c r="I2254" t="s">
        <v>5603</v>
      </c>
      <c r="J2254" t="s">
        <v>9669</v>
      </c>
      <c r="K2254" s="18">
        <v>4.6635033270999999</v>
      </c>
      <c r="L2254" t="s">
        <v>64</v>
      </c>
      <c r="M2254" t="s">
        <v>4434</v>
      </c>
      <c r="N2254" t="s">
        <v>4435</v>
      </c>
      <c r="O2254" s="18">
        <v>4.4535553144</v>
      </c>
      <c r="P2254" t="s">
        <v>4100</v>
      </c>
      <c r="Q2254" t="s">
        <v>4101</v>
      </c>
      <c r="R2254" t="s">
        <v>4102</v>
      </c>
      <c r="S2254" s="18">
        <v>6.7129303142000003</v>
      </c>
      <c r="T2254" t="s">
        <v>227</v>
      </c>
      <c r="U2254" t="s">
        <v>228</v>
      </c>
      <c r="V2254" t="s">
        <v>229</v>
      </c>
      <c r="W2254" s="18">
        <v>6.9388274789000004</v>
      </c>
      <c r="X2254" t="s">
        <v>64</v>
      </c>
      <c r="Y2254" t="s">
        <v>5603</v>
      </c>
      <c r="Z2254" t="s">
        <v>5604</v>
      </c>
      <c r="AA2254" s="18">
        <v>5.3165219221999998</v>
      </c>
      <c r="AB2254" t="s">
        <v>4436</v>
      </c>
      <c r="AC2254" t="s">
        <v>4437</v>
      </c>
      <c r="AD2254" t="s">
        <v>4438</v>
      </c>
      <c r="AE2254" s="18">
        <v>4.3318518799999997E-2</v>
      </c>
      <c r="AF2254" t="s">
        <v>11889</v>
      </c>
      <c r="AG2254" t="s">
        <v>220</v>
      </c>
      <c r="AH2254" t="s">
        <v>11890</v>
      </c>
      <c r="AI2254" s="18">
        <v>4.1051092263999998</v>
      </c>
      <c r="AJ2254" t="s">
        <v>9672</v>
      </c>
      <c r="AK2254" t="s">
        <v>4101</v>
      </c>
      <c r="AL2254" t="s">
        <v>9673</v>
      </c>
      <c r="AM2254" t="s">
        <v>11889</v>
      </c>
      <c r="AN2254" t="s">
        <v>220</v>
      </c>
      <c r="AO2254" t="s">
        <v>11890</v>
      </c>
      <c r="AP2254" s="18">
        <v>4.3318518799999997E-2</v>
      </c>
      <c r="AQ2254" t="s">
        <v>123</v>
      </c>
      <c r="AR2254" t="b">
        <f>ISNUMBER(SEARCH('Consulta Por Puntos Baloto'!$E$5,B2254,1))</f>
        <v>0</v>
      </c>
      <c r="AS2254">
        <f t="shared" si="70"/>
        <v>31</v>
      </c>
      <c r="AT2254" t="str">
        <f t="shared" si="71"/>
        <v>Punto pago</v>
      </c>
    </row>
    <row r="2255" spans="1:46">
      <c r="A2255" t="s">
        <v>11891</v>
      </c>
      <c r="B2255" t="s">
        <v>11892</v>
      </c>
      <c r="C2255" s="18">
        <v>3.1221463252000001</v>
      </c>
      <c r="D2255" t="s">
        <v>127</v>
      </c>
      <c r="E2255" t="s">
        <v>128</v>
      </c>
      <c r="F2255" t="s">
        <v>129</v>
      </c>
      <c r="G2255" s="18">
        <v>0.88146242249999995</v>
      </c>
      <c r="H2255" t="s">
        <v>64</v>
      </c>
      <c r="I2255" t="s">
        <v>130</v>
      </c>
      <c r="J2255" t="s">
        <v>1041</v>
      </c>
      <c r="K2255" s="18">
        <v>2.9207072337</v>
      </c>
      <c r="L2255" t="s">
        <v>64</v>
      </c>
      <c r="M2255" t="s">
        <v>130</v>
      </c>
      <c r="N2255" t="s">
        <v>370</v>
      </c>
      <c r="O2255" s="18">
        <v>2.5258116254999998</v>
      </c>
      <c r="P2255" t="s">
        <v>133</v>
      </c>
      <c r="Q2255" t="s">
        <v>134</v>
      </c>
      <c r="R2255" t="s">
        <v>135</v>
      </c>
      <c r="S2255" s="18">
        <v>2.4961926615999999</v>
      </c>
      <c r="T2255" t="s">
        <v>371</v>
      </c>
      <c r="U2255" t="s">
        <v>130</v>
      </c>
      <c r="V2255" t="s">
        <v>372</v>
      </c>
      <c r="W2255" s="18">
        <v>1.3435676492999999</v>
      </c>
      <c r="X2255" t="s">
        <v>64</v>
      </c>
      <c r="Y2255" t="s">
        <v>130</v>
      </c>
      <c r="Z2255" t="s">
        <v>373</v>
      </c>
      <c r="AA2255" s="18">
        <v>1.668616248</v>
      </c>
      <c r="AB2255" s="19" t="s">
        <v>963</v>
      </c>
      <c r="AC2255" t="s">
        <v>128</v>
      </c>
      <c r="AD2255" t="s">
        <v>964</v>
      </c>
      <c r="AE2255" s="18">
        <v>0.24674729100000001</v>
      </c>
      <c r="AF2255" t="s">
        <v>11893</v>
      </c>
      <c r="AG2255" t="s">
        <v>143</v>
      </c>
      <c r="AH2255" t="s">
        <v>11894</v>
      </c>
      <c r="AI2255" s="18">
        <v>0.11700979089999999</v>
      </c>
      <c r="AJ2255" t="s">
        <v>3335</v>
      </c>
      <c r="AK2255" t="s">
        <v>134</v>
      </c>
      <c r="AL2255" t="s">
        <v>3336</v>
      </c>
      <c r="AM2255" t="s">
        <v>3335</v>
      </c>
      <c r="AN2255" t="s">
        <v>134</v>
      </c>
      <c r="AO2255" t="s">
        <v>3336</v>
      </c>
      <c r="AP2255" s="18">
        <v>0.11700979089999999</v>
      </c>
      <c r="AQ2255" t="s">
        <v>123</v>
      </c>
      <c r="AR2255" t="b">
        <f>ISNUMBER(SEARCH('Consulta Por Puntos Baloto'!$E$5,B2255,1))</f>
        <v>0</v>
      </c>
      <c r="AS2255">
        <f t="shared" si="70"/>
        <v>35</v>
      </c>
      <c r="AT2255" t="str">
        <f t="shared" si="71"/>
        <v>Punto red</v>
      </c>
    </row>
    <row r="2256" spans="1:46">
      <c r="A2256" t="s">
        <v>11895</v>
      </c>
      <c r="B2256" t="s">
        <v>11896</v>
      </c>
      <c r="C2256" s="18">
        <v>4.3885787662000002</v>
      </c>
      <c r="D2256" t="s">
        <v>526</v>
      </c>
      <c r="E2256" t="s">
        <v>128</v>
      </c>
      <c r="F2256" t="s">
        <v>527</v>
      </c>
      <c r="G2256" s="18">
        <v>0.81599444889999995</v>
      </c>
      <c r="H2256" t="s">
        <v>1406</v>
      </c>
      <c r="I2256" t="s">
        <v>130</v>
      </c>
      <c r="J2256" t="s">
        <v>1407</v>
      </c>
      <c r="K2256" s="18">
        <v>2.8486282949000001</v>
      </c>
      <c r="L2256" t="s">
        <v>64</v>
      </c>
      <c r="M2256" t="s">
        <v>130</v>
      </c>
      <c r="N2256" t="s">
        <v>512</v>
      </c>
      <c r="O2256" s="18">
        <v>2.017010865</v>
      </c>
      <c r="P2256" t="s">
        <v>1300</v>
      </c>
      <c r="Q2256" t="s">
        <v>134</v>
      </c>
      <c r="R2256" t="s">
        <v>1301</v>
      </c>
      <c r="S2256" s="18">
        <v>3.5972169699999998</v>
      </c>
      <c r="T2256" t="s">
        <v>515</v>
      </c>
      <c r="U2256" t="s">
        <v>130</v>
      </c>
      <c r="V2256" t="s">
        <v>516</v>
      </c>
      <c r="W2256" s="18">
        <v>1.9692847441000001</v>
      </c>
      <c r="X2256" t="s">
        <v>64</v>
      </c>
      <c r="Y2256" t="s">
        <v>130</v>
      </c>
      <c r="Z2256" t="s">
        <v>532</v>
      </c>
      <c r="AA2256" s="18">
        <v>0.80277394680000003</v>
      </c>
      <c r="AB2256" t="s">
        <v>533</v>
      </c>
      <c r="AC2256" t="s">
        <v>128</v>
      </c>
      <c r="AD2256" t="s">
        <v>534</v>
      </c>
      <c r="AE2256" s="18">
        <v>0.21238708210000001</v>
      </c>
      <c r="AF2256" t="s">
        <v>11897</v>
      </c>
      <c r="AG2256" t="s">
        <v>143</v>
      </c>
      <c r="AH2256" t="s">
        <v>11898</v>
      </c>
      <c r="AI2256" s="18">
        <v>0.2665742773</v>
      </c>
      <c r="AJ2256" t="s">
        <v>6491</v>
      </c>
      <c r="AK2256" t="s">
        <v>134</v>
      </c>
      <c r="AL2256" t="s">
        <v>6492</v>
      </c>
      <c r="AM2256" t="s">
        <v>11897</v>
      </c>
      <c r="AN2256" t="s">
        <v>143</v>
      </c>
      <c r="AO2256" t="s">
        <v>11898</v>
      </c>
      <c r="AP2256" s="18">
        <v>0.21238708210000001</v>
      </c>
      <c r="AQ2256" t="e">
        <v>#N/A</v>
      </c>
      <c r="AR2256" t="b">
        <f>ISNUMBER(SEARCH('Consulta Por Puntos Baloto'!$E$5,B2256,1))</f>
        <v>0</v>
      </c>
      <c r="AS2256">
        <f t="shared" si="70"/>
        <v>31</v>
      </c>
      <c r="AT2256" t="str">
        <f t="shared" si="71"/>
        <v>Punto pago</v>
      </c>
    </row>
    <row r="2257" spans="1:46">
      <c r="A2257" t="s">
        <v>11899</v>
      </c>
      <c r="B2257" t="s">
        <v>11900</v>
      </c>
      <c r="C2257" s="18">
        <v>2.0888860662000002</v>
      </c>
      <c r="D2257" t="s">
        <v>5165</v>
      </c>
      <c r="E2257" t="s">
        <v>220</v>
      </c>
      <c r="F2257" t="s">
        <v>5166</v>
      </c>
      <c r="G2257" s="18">
        <v>2.9573154143</v>
      </c>
      <c r="H2257" t="s">
        <v>64</v>
      </c>
      <c r="I2257" t="s">
        <v>223</v>
      </c>
      <c r="J2257" t="s">
        <v>5327</v>
      </c>
      <c r="K2257" s="18">
        <v>3.8504551341000002</v>
      </c>
      <c r="L2257" t="s">
        <v>64</v>
      </c>
      <c r="M2257" t="s">
        <v>223</v>
      </c>
      <c r="N2257" t="s">
        <v>4070</v>
      </c>
      <c r="O2257" s="18">
        <v>3.4331205266999998</v>
      </c>
      <c r="P2257" t="s">
        <v>4231</v>
      </c>
      <c r="Q2257" t="s">
        <v>220</v>
      </c>
      <c r="R2257" t="s">
        <v>4232</v>
      </c>
      <c r="S2257" s="18">
        <v>12.528970362100001</v>
      </c>
      <c r="T2257" t="s">
        <v>227</v>
      </c>
      <c r="U2257" t="s">
        <v>228</v>
      </c>
      <c r="V2257" t="s">
        <v>229</v>
      </c>
      <c r="W2257" s="18">
        <v>5.8815804565000001</v>
      </c>
      <c r="X2257" t="s">
        <v>222</v>
      </c>
      <c r="Y2257" t="s">
        <v>223</v>
      </c>
      <c r="Z2257" t="s">
        <v>224</v>
      </c>
      <c r="AA2257" s="18">
        <v>3.6850797621</v>
      </c>
      <c r="AB2257" t="s">
        <v>4088</v>
      </c>
      <c r="AC2257" t="s">
        <v>220</v>
      </c>
      <c r="AD2257" t="s">
        <v>4089</v>
      </c>
      <c r="AE2257" s="18">
        <v>0.1003670187</v>
      </c>
      <c r="AF2257" t="s">
        <v>11901</v>
      </c>
      <c r="AG2257" t="s">
        <v>220</v>
      </c>
      <c r="AH2257" t="s">
        <v>11902</v>
      </c>
      <c r="AI2257" s="18">
        <v>0.85587312439999996</v>
      </c>
      <c r="AJ2257" t="s">
        <v>8695</v>
      </c>
      <c r="AK2257" t="s">
        <v>220</v>
      </c>
      <c r="AL2257" t="s">
        <v>8696</v>
      </c>
      <c r="AM2257" t="s">
        <v>11901</v>
      </c>
      <c r="AN2257" t="s">
        <v>220</v>
      </c>
      <c r="AO2257" t="s">
        <v>11902</v>
      </c>
      <c r="AP2257" s="18">
        <v>0.1003670187</v>
      </c>
      <c r="AQ2257" t="s">
        <v>123</v>
      </c>
      <c r="AR2257" t="b">
        <f>ISNUMBER(SEARCH('Consulta Por Puntos Baloto'!$E$5,B2257,1))</f>
        <v>0</v>
      </c>
      <c r="AS2257">
        <f t="shared" si="70"/>
        <v>31</v>
      </c>
      <c r="AT2257" t="str">
        <f t="shared" si="71"/>
        <v>Punto pago</v>
      </c>
    </row>
    <row r="2258" spans="1:46">
      <c r="A2258" t="s">
        <v>11903</v>
      </c>
      <c r="B2258" t="s">
        <v>11904</v>
      </c>
      <c r="C2258" s="18">
        <v>96.472591718299995</v>
      </c>
      <c r="D2258" t="s">
        <v>4024</v>
      </c>
      <c r="E2258" t="s">
        <v>4025</v>
      </c>
      <c r="F2258" t="s">
        <v>4026</v>
      </c>
      <c r="G2258" s="18">
        <v>96.604825798700006</v>
      </c>
      <c r="H2258" t="s">
        <v>64</v>
      </c>
      <c r="I2258" t="s">
        <v>4027</v>
      </c>
      <c r="J2258" t="s">
        <v>4028</v>
      </c>
      <c r="K2258" s="18">
        <v>130.67604081159999</v>
      </c>
      <c r="L2258" t="s">
        <v>64</v>
      </c>
      <c r="M2258" t="s">
        <v>4029</v>
      </c>
      <c r="N2258" t="s">
        <v>4030</v>
      </c>
      <c r="O2258" s="18">
        <v>97.244010942000003</v>
      </c>
      <c r="P2258" t="s">
        <v>4031</v>
      </c>
      <c r="Q2258" t="s">
        <v>4025</v>
      </c>
      <c r="R2258" t="s">
        <v>4032</v>
      </c>
      <c r="S2258" s="18">
        <v>165.95349257640001</v>
      </c>
      <c r="T2258" t="s">
        <v>227</v>
      </c>
      <c r="U2258" t="s">
        <v>228</v>
      </c>
      <c r="V2258" t="s">
        <v>229</v>
      </c>
      <c r="W2258" s="18">
        <v>96.662218101600004</v>
      </c>
      <c r="X2258" t="s">
        <v>64</v>
      </c>
      <c r="Y2258" t="s">
        <v>4027</v>
      </c>
      <c r="Z2258" t="s">
        <v>4033</v>
      </c>
      <c r="AA2258" s="18">
        <v>111.2411859865</v>
      </c>
      <c r="AB2258" t="s">
        <v>4034</v>
      </c>
      <c r="AC2258" t="s">
        <v>4035</v>
      </c>
      <c r="AD2258" t="s">
        <v>4036</v>
      </c>
      <c r="AE2258" s="18">
        <v>2.7760422E-2</v>
      </c>
      <c r="AF2258" t="s">
        <v>11905</v>
      </c>
      <c r="AG2258" t="s">
        <v>11906</v>
      </c>
      <c r="AH2258" t="s">
        <v>11907</v>
      </c>
      <c r="AI2258" s="18">
        <v>2.9077987699999999E-2</v>
      </c>
      <c r="AJ2258" t="s">
        <v>11908</v>
      </c>
      <c r="AK2258" t="s">
        <v>11909</v>
      </c>
      <c r="AL2258" t="s">
        <v>11910</v>
      </c>
      <c r="AM2258" t="s">
        <v>11905</v>
      </c>
      <c r="AN2258" t="s">
        <v>11906</v>
      </c>
      <c r="AO2258" t="s">
        <v>11907</v>
      </c>
      <c r="AP2258" s="18">
        <v>2.7760422E-2</v>
      </c>
      <c r="AQ2258" t="s">
        <v>123</v>
      </c>
      <c r="AR2258" t="b">
        <f>ISNUMBER(SEARCH('Consulta Por Puntos Baloto'!$E$5,B2258,1))</f>
        <v>0</v>
      </c>
      <c r="AS2258">
        <f t="shared" si="70"/>
        <v>31</v>
      </c>
      <c r="AT2258" t="str">
        <f t="shared" si="71"/>
        <v>Punto pago</v>
      </c>
    </row>
    <row r="2259" spans="1:46">
      <c r="A2259" t="s">
        <v>11911</v>
      </c>
      <c r="B2259" t="s">
        <v>11912</v>
      </c>
      <c r="C2259" s="18">
        <v>67.303975343800005</v>
      </c>
      <c r="D2259" t="s">
        <v>1689</v>
      </c>
      <c r="E2259" t="s">
        <v>1690</v>
      </c>
      <c r="F2259" t="s">
        <v>1691</v>
      </c>
      <c r="G2259" s="18">
        <v>31.175024566699999</v>
      </c>
      <c r="H2259" t="s">
        <v>64</v>
      </c>
      <c r="I2259" t="s">
        <v>105</v>
      </c>
      <c r="J2259" t="s">
        <v>106</v>
      </c>
      <c r="K2259" s="18">
        <v>122.9167725449</v>
      </c>
      <c r="L2259" t="s">
        <v>64</v>
      </c>
      <c r="M2259" t="s">
        <v>130</v>
      </c>
      <c r="N2259" t="s">
        <v>370</v>
      </c>
      <c r="O2259" s="18">
        <v>121.3031265634</v>
      </c>
      <c r="P2259" t="s">
        <v>133</v>
      </c>
      <c r="Q2259" t="s">
        <v>134</v>
      </c>
      <c r="R2259" t="s">
        <v>135</v>
      </c>
      <c r="S2259" s="18">
        <v>124.4189096451</v>
      </c>
      <c r="T2259" t="s">
        <v>136</v>
      </c>
      <c r="U2259" t="s">
        <v>130</v>
      </c>
      <c r="V2259" t="s">
        <v>137</v>
      </c>
      <c r="W2259" s="18">
        <v>31.068870778800001</v>
      </c>
      <c r="X2259" t="s">
        <v>64</v>
      </c>
      <c r="Y2259" t="s">
        <v>114</v>
      </c>
      <c r="Z2259" t="s">
        <v>106</v>
      </c>
      <c r="AA2259" s="18">
        <v>65.193726211699996</v>
      </c>
      <c r="AB2259" s="19" t="s">
        <v>3348</v>
      </c>
      <c r="AC2259" t="s">
        <v>1690</v>
      </c>
      <c r="AD2259" s="19" t="s">
        <v>5358</v>
      </c>
      <c r="AE2259" s="18">
        <v>7.2785437E-3</v>
      </c>
      <c r="AF2259" t="s">
        <v>9306</v>
      </c>
      <c r="AG2259" t="s">
        <v>4664</v>
      </c>
      <c r="AH2259" t="s">
        <v>9307</v>
      </c>
      <c r="AI2259" s="18">
        <v>1.32300539E-2</v>
      </c>
      <c r="AJ2259" t="s">
        <v>9308</v>
      </c>
      <c r="AK2259" t="s">
        <v>4664</v>
      </c>
      <c r="AL2259" t="s">
        <v>9309</v>
      </c>
      <c r="AM2259" t="s">
        <v>9306</v>
      </c>
      <c r="AN2259" t="s">
        <v>4664</v>
      </c>
      <c r="AO2259" t="s">
        <v>9307</v>
      </c>
      <c r="AP2259" s="18">
        <v>7.2785437E-3</v>
      </c>
      <c r="AQ2259" t="s">
        <v>123</v>
      </c>
      <c r="AR2259" t="b">
        <f>ISNUMBER(SEARCH('Consulta Por Puntos Baloto'!$E$5,B2259,1))</f>
        <v>0</v>
      </c>
      <c r="AS2259">
        <f t="shared" si="70"/>
        <v>31</v>
      </c>
      <c r="AT2259" t="str">
        <f t="shared" si="71"/>
        <v>Punto pago</v>
      </c>
    </row>
    <row r="2260" spans="1:46">
      <c r="A2260" t="s">
        <v>11913</v>
      </c>
      <c r="B2260" t="s">
        <v>11914</v>
      </c>
      <c r="C2260" s="18">
        <v>16.397333945900002</v>
      </c>
      <c r="D2260" t="s">
        <v>4512</v>
      </c>
      <c r="E2260" t="s">
        <v>297</v>
      </c>
      <c r="F2260" t="s">
        <v>4513</v>
      </c>
      <c r="G2260" s="18">
        <v>1.1525586369</v>
      </c>
      <c r="H2260" t="s">
        <v>64</v>
      </c>
      <c r="I2260" t="s">
        <v>4514</v>
      </c>
      <c r="J2260" t="s">
        <v>4515</v>
      </c>
      <c r="K2260" s="18">
        <v>1.1525586369</v>
      </c>
      <c r="L2260" t="s">
        <v>64</v>
      </c>
      <c r="M2260" t="s">
        <v>4514</v>
      </c>
      <c r="N2260" t="s">
        <v>4515</v>
      </c>
      <c r="O2260" s="18">
        <v>0.96250365049999997</v>
      </c>
      <c r="P2260" t="s">
        <v>4516</v>
      </c>
      <c r="Q2260" t="s">
        <v>4517</v>
      </c>
      <c r="R2260" t="s">
        <v>4518</v>
      </c>
      <c r="S2260" s="18">
        <v>156.7399716749</v>
      </c>
      <c r="T2260" t="s">
        <v>85</v>
      </c>
      <c r="U2260" t="s">
        <v>86</v>
      </c>
      <c r="V2260" t="s">
        <v>87</v>
      </c>
      <c r="W2260" s="18">
        <v>72.878888489000005</v>
      </c>
      <c r="X2260" t="s">
        <v>64</v>
      </c>
      <c r="Y2260" t="s">
        <v>4519</v>
      </c>
      <c r="Z2260" t="s">
        <v>4520</v>
      </c>
      <c r="AA2260" s="18">
        <v>52.189344699000003</v>
      </c>
      <c r="AB2260" t="s">
        <v>300</v>
      </c>
      <c r="AC2260" t="s">
        <v>301</v>
      </c>
      <c r="AD2260" t="s">
        <v>302</v>
      </c>
      <c r="AE2260" s="18">
        <v>0.30412404389999997</v>
      </c>
      <c r="AF2260" t="s">
        <v>11713</v>
      </c>
      <c r="AG2260" t="s">
        <v>4517</v>
      </c>
      <c r="AH2260" t="s">
        <v>11714</v>
      </c>
      <c r="AI2260" s="18">
        <v>0.1940382869</v>
      </c>
      <c r="AJ2260" t="s">
        <v>11915</v>
      </c>
      <c r="AK2260" t="s">
        <v>4517</v>
      </c>
      <c r="AL2260" t="s">
        <v>11916</v>
      </c>
      <c r="AM2260" t="s">
        <v>11915</v>
      </c>
      <c r="AN2260" t="s">
        <v>4517</v>
      </c>
      <c r="AO2260" t="s">
        <v>11916</v>
      </c>
      <c r="AP2260" s="18">
        <v>0.1940382869</v>
      </c>
      <c r="AQ2260" t="s">
        <v>123</v>
      </c>
      <c r="AR2260" t="b">
        <f>ISNUMBER(SEARCH('Consulta Por Puntos Baloto'!$E$5,B2260,1))</f>
        <v>0</v>
      </c>
      <c r="AS2260">
        <f t="shared" si="70"/>
        <v>35</v>
      </c>
      <c r="AT2260" t="str">
        <f t="shared" si="71"/>
        <v>Punto red</v>
      </c>
    </row>
    <row r="2261" spans="1:46">
      <c r="A2261" t="s">
        <v>11917</v>
      </c>
      <c r="B2261" t="s">
        <v>11918</v>
      </c>
      <c r="C2261" s="18">
        <v>9.8732982299999994E-2</v>
      </c>
      <c r="D2261" t="s">
        <v>7281</v>
      </c>
      <c r="E2261" t="s">
        <v>7282</v>
      </c>
      <c r="F2261" t="s">
        <v>7283</v>
      </c>
      <c r="G2261" s="18">
        <v>26.690784341699999</v>
      </c>
      <c r="H2261" t="s">
        <v>64</v>
      </c>
      <c r="I2261" t="s">
        <v>4146</v>
      </c>
      <c r="J2261" t="s">
        <v>8906</v>
      </c>
      <c r="K2261" s="18">
        <v>62.0671877009</v>
      </c>
      <c r="L2261" t="s">
        <v>64</v>
      </c>
      <c r="M2261" t="s">
        <v>4029</v>
      </c>
      <c r="N2261" t="s">
        <v>4030</v>
      </c>
      <c r="O2261" s="18">
        <v>26.458704365999999</v>
      </c>
      <c r="P2261" t="s">
        <v>4031</v>
      </c>
      <c r="Q2261" t="s">
        <v>4025</v>
      </c>
      <c r="R2261" t="s">
        <v>4032</v>
      </c>
      <c r="S2261" s="18">
        <v>154.3811702065</v>
      </c>
      <c r="T2261" t="s">
        <v>69</v>
      </c>
      <c r="U2261" t="s">
        <v>65</v>
      </c>
      <c r="V2261" t="s">
        <v>70</v>
      </c>
      <c r="W2261" s="18">
        <v>26.9036316173</v>
      </c>
      <c r="X2261" t="s">
        <v>64</v>
      </c>
      <c r="Y2261" t="s">
        <v>4027</v>
      </c>
      <c r="Z2261" t="s">
        <v>4033</v>
      </c>
      <c r="AA2261" s="18">
        <v>9.3415806565999997</v>
      </c>
      <c r="AB2261" t="s">
        <v>4899</v>
      </c>
      <c r="AC2261" t="s">
        <v>4900</v>
      </c>
      <c r="AD2261" t="s">
        <v>4901</v>
      </c>
      <c r="AE2261" s="18">
        <v>4.4396022999999996E-3</v>
      </c>
      <c r="AF2261" t="s">
        <v>11919</v>
      </c>
      <c r="AG2261" t="s">
        <v>7282</v>
      </c>
      <c r="AH2261" t="s">
        <v>11920</v>
      </c>
      <c r="AI2261" s="18">
        <v>6.1065248699999998E-2</v>
      </c>
      <c r="AJ2261" t="s">
        <v>10236</v>
      </c>
      <c r="AK2261" t="s">
        <v>7282</v>
      </c>
      <c r="AL2261" t="s">
        <v>10237</v>
      </c>
      <c r="AM2261" t="s">
        <v>11919</v>
      </c>
      <c r="AN2261" t="s">
        <v>7282</v>
      </c>
      <c r="AO2261" t="s">
        <v>11920</v>
      </c>
      <c r="AP2261" s="18">
        <v>4.4396022999999996E-3</v>
      </c>
      <c r="AQ2261" t="s">
        <v>123</v>
      </c>
      <c r="AR2261" t="b">
        <f>ISNUMBER(SEARCH('Consulta Por Puntos Baloto'!$E$5,B2261,1))</f>
        <v>0</v>
      </c>
      <c r="AS2261">
        <f t="shared" si="70"/>
        <v>31</v>
      </c>
      <c r="AT2261" t="str">
        <f t="shared" si="71"/>
        <v>Punto pago</v>
      </c>
    </row>
    <row r="2262" spans="1:46">
      <c r="A2262" t="s">
        <v>11921</v>
      </c>
      <c r="B2262" t="s">
        <v>11922</v>
      </c>
      <c r="C2262" s="18">
        <v>16.278990543500001</v>
      </c>
      <c r="D2262" t="s">
        <v>4512</v>
      </c>
      <c r="E2262" t="s">
        <v>297</v>
      </c>
      <c r="F2262" t="s">
        <v>4513</v>
      </c>
      <c r="G2262" s="18">
        <v>1.5615557028</v>
      </c>
      <c r="H2262" t="s">
        <v>64</v>
      </c>
      <c r="I2262" t="s">
        <v>4514</v>
      </c>
      <c r="J2262" t="s">
        <v>4515</v>
      </c>
      <c r="K2262" s="18">
        <v>1.5615557028</v>
      </c>
      <c r="L2262" t="s">
        <v>64</v>
      </c>
      <c r="M2262" t="s">
        <v>4514</v>
      </c>
      <c r="N2262" t="s">
        <v>4515</v>
      </c>
      <c r="O2262" s="18">
        <v>0.95073601949999997</v>
      </c>
      <c r="P2262" t="s">
        <v>4516</v>
      </c>
      <c r="Q2262" t="s">
        <v>4517</v>
      </c>
      <c r="R2262" t="s">
        <v>4518</v>
      </c>
      <c r="S2262" s="18">
        <v>156.86875075290001</v>
      </c>
      <c r="T2262" t="s">
        <v>85</v>
      </c>
      <c r="U2262" t="s">
        <v>86</v>
      </c>
      <c r="V2262" t="s">
        <v>87</v>
      </c>
      <c r="W2262" s="18">
        <v>73.083774795699995</v>
      </c>
      <c r="X2262" t="s">
        <v>64</v>
      </c>
      <c r="Y2262" t="s">
        <v>4519</v>
      </c>
      <c r="Z2262" t="s">
        <v>4520</v>
      </c>
      <c r="AA2262" s="18">
        <v>51.778753558699997</v>
      </c>
      <c r="AB2262" t="s">
        <v>300</v>
      </c>
      <c r="AC2262" t="s">
        <v>301</v>
      </c>
      <c r="AD2262" t="s">
        <v>302</v>
      </c>
      <c r="AE2262" s="18">
        <v>0.29789281070000001</v>
      </c>
      <c r="AF2262" t="s">
        <v>11713</v>
      </c>
      <c r="AG2262" t="s">
        <v>4517</v>
      </c>
      <c r="AH2262" t="s">
        <v>11714</v>
      </c>
      <c r="AI2262" s="18">
        <v>0.31610348189999998</v>
      </c>
      <c r="AJ2262" t="s">
        <v>11923</v>
      </c>
      <c r="AK2262" t="s">
        <v>4517</v>
      </c>
      <c r="AL2262" t="s">
        <v>11924</v>
      </c>
      <c r="AM2262" t="s">
        <v>11713</v>
      </c>
      <c r="AN2262" t="s">
        <v>4517</v>
      </c>
      <c r="AO2262" t="s">
        <v>11714</v>
      </c>
      <c r="AP2262" s="18">
        <v>0.29789281070000001</v>
      </c>
      <c r="AQ2262" t="s">
        <v>123</v>
      </c>
      <c r="AR2262" t="b">
        <f>ISNUMBER(SEARCH('Consulta Por Puntos Baloto'!$E$5,B2262,1))</f>
        <v>0</v>
      </c>
      <c r="AS2262">
        <f t="shared" si="70"/>
        <v>31</v>
      </c>
      <c r="AT2262" t="str">
        <f t="shared" si="71"/>
        <v>Punto pago</v>
      </c>
    </row>
    <row r="2263" spans="1:46">
      <c r="A2263" t="s">
        <v>11925</v>
      </c>
      <c r="B2263" t="s">
        <v>11926</v>
      </c>
      <c r="C2263" s="18">
        <v>1.0647987757999999</v>
      </c>
      <c r="D2263" t="s">
        <v>4024</v>
      </c>
      <c r="E2263" t="s">
        <v>4025</v>
      </c>
      <c r="F2263" t="s">
        <v>4026</v>
      </c>
      <c r="G2263" s="18">
        <v>1.1313482372999999</v>
      </c>
      <c r="H2263" t="s">
        <v>64</v>
      </c>
      <c r="I2263" t="s">
        <v>4027</v>
      </c>
      <c r="J2263" t="s">
        <v>5135</v>
      </c>
      <c r="K2263" s="18">
        <v>57.883723134500002</v>
      </c>
      <c r="L2263" t="s">
        <v>64</v>
      </c>
      <c r="M2263" t="s">
        <v>4029</v>
      </c>
      <c r="N2263" t="s">
        <v>4030</v>
      </c>
      <c r="O2263" s="18">
        <v>1.7196976118</v>
      </c>
      <c r="P2263" t="s">
        <v>4031</v>
      </c>
      <c r="Q2263" t="s">
        <v>4025</v>
      </c>
      <c r="R2263" t="s">
        <v>4032</v>
      </c>
      <c r="S2263" s="18">
        <v>162.06574483750001</v>
      </c>
      <c r="T2263" t="s">
        <v>227</v>
      </c>
      <c r="U2263" t="s">
        <v>228</v>
      </c>
      <c r="V2263" t="s">
        <v>229</v>
      </c>
      <c r="W2263" s="18">
        <v>1.1843566911000001</v>
      </c>
      <c r="X2263" t="s">
        <v>64</v>
      </c>
      <c r="Y2263" t="s">
        <v>4027</v>
      </c>
      <c r="Z2263" t="s">
        <v>4033</v>
      </c>
      <c r="AA2263" s="18">
        <v>21.082504610699999</v>
      </c>
      <c r="AB2263" t="s">
        <v>4034</v>
      </c>
      <c r="AC2263" t="s">
        <v>4035</v>
      </c>
      <c r="AD2263" t="s">
        <v>4036</v>
      </c>
      <c r="AE2263" s="18">
        <v>0.1005670637</v>
      </c>
      <c r="AF2263" t="s">
        <v>11927</v>
      </c>
      <c r="AG2263" t="s">
        <v>4025</v>
      </c>
      <c r="AH2263" t="s">
        <v>11928</v>
      </c>
      <c r="AI2263" s="18">
        <v>1.2958623919000001</v>
      </c>
      <c r="AJ2263" t="s">
        <v>4039</v>
      </c>
      <c r="AK2263" t="s">
        <v>4025</v>
      </c>
      <c r="AL2263" t="s">
        <v>4040</v>
      </c>
      <c r="AM2263" t="s">
        <v>11927</v>
      </c>
      <c r="AN2263" t="s">
        <v>4025</v>
      </c>
      <c r="AO2263" t="s">
        <v>11928</v>
      </c>
      <c r="AP2263" s="18">
        <v>0.1005670637</v>
      </c>
      <c r="AQ2263" t="s">
        <v>123</v>
      </c>
      <c r="AR2263" t="b">
        <f>ISNUMBER(SEARCH('Consulta Por Puntos Baloto'!$E$5,B2263,1))</f>
        <v>0</v>
      </c>
      <c r="AS2263">
        <f t="shared" si="70"/>
        <v>31</v>
      </c>
      <c r="AT2263" t="str">
        <f t="shared" si="71"/>
        <v>Punto pago</v>
      </c>
    </row>
    <row r="2264" spans="1:46">
      <c r="A2264" t="s">
        <v>11929</v>
      </c>
      <c r="B2264" t="s">
        <v>11930</v>
      </c>
      <c r="C2264" s="18">
        <v>39.9144529382</v>
      </c>
      <c r="D2264" t="s">
        <v>4247</v>
      </c>
      <c r="E2264" t="s">
        <v>4248</v>
      </c>
      <c r="F2264" t="s">
        <v>4249</v>
      </c>
      <c r="G2264" s="18">
        <v>40.2444248523</v>
      </c>
      <c r="H2264" t="s">
        <v>64</v>
      </c>
      <c r="I2264" t="s">
        <v>4073</v>
      </c>
      <c r="J2264" t="s">
        <v>4074</v>
      </c>
      <c r="K2264" s="18">
        <v>160.0567982405</v>
      </c>
      <c r="L2264" t="s">
        <v>64</v>
      </c>
      <c r="M2264" t="s">
        <v>4250</v>
      </c>
      <c r="N2264" t="s">
        <v>4251</v>
      </c>
      <c r="O2264" s="18">
        <v>54.292462595400004</v>
      </c>
      <c r="P2264" t="s">
        <v>4071</v>
      </c>
      <c r="Q2264" t="s">
        <v>4066</v>
      </c>
      <c r="R2264" t="s">
        <v>4072</v>
      </c>
      <c r="S2264" s="18">
        <v>306.3584647385</v>
      </c>
      <c r="T2264" t="s">
        <v>227</v>
      </c>
      <c r="U2264" t="s">
        <v>228</v>
      </c>
      <c r="V2264" t="s">
        <v>229</v>
      </c>
      <c r="W2264" s="18">
        <v>40.3257605971</v>
      </c>
      <c r="X2264" t="s">
        <v>64</v>
      </c>
      <c r="Y2264" t="s">
        <v>4073</v>
      </c>
      <c r="Z2264" t="s">
        <v>4074</v>
      </c>
      <c r="AA2264" s="18">
        <v>51.146429080899999</v>
      </c>
      <c r="AB2264" t="s">
        <v>4252</v>
      </c>
      <c r="AC2264" t="s">
        <v>4066</v>
      </c>
      <c r="AD2264" t="s">
        <v>4253</v>
      </c>
      <c r="AE2264" s="18">
        <v>7.1780192100000001E-2</v>
      </c>
      <c r="AF2264" t="s">
        <v>11931</v>
      </c>
      <c r="AG2264" t="s">
        <v>7933</v>
      </c>
      <c r="AH2264" t="s">
        <v>11932</v>
      </c>
      <c r="AI2264" s="18">
        <v>1.45189784E-2</v>
      </c>
      <c r="AJ2264" t="s">
        <v>6430</v>
      </c>
      <c r="AK2264" t="s">
        <v>7936</v>
      </c>
      <c r="AL2264" t="s">
        <v>11933</v>
      </c>
      <c r="AM2264" t="s">
        <v>6430</v>
      </c>
      <c r="AN2264" t="s">
        <v>7936</v>
      </c>
      <c r="AO2264" t="s">
        <v>11933</v>
      </c>
      <c r="AP2264" s="18">
        <v>1.45189784E-2</v>
      </c>
      <c r="AQ2264" t="s">
        <v>123</v>
      </c>
      <c r="AR2264" t="b">
        <f>ISNUMBER(SEARCH('Consulta Por Puntos Baloto'!$E$5,B2264,1))</f>
        <v>0</v>
      </c>
      <c r="AS2264">
        <f t="shared" si="70"/>
        <v>35</v>
      </c>
      <c r="AT2264" t="str">
        <f t="shared" si="71"/>
        <v>Punto red</v>
      </c>
    </row>
    <row r="2265" spans="1:46">
      <c r="A2265" t="s">
        <v>11934</v>
      </c>
      <c r="B2265" t="s">
        <v>11935</v>
      </c>
      <c r="C2265" s="18">
        <v>114.33840933659999</v>
      </c>
      <c r="D2265" t="s">
        <v>4065</v>
      </c>
      <c r="E2265" t="s">
        <v>4066</v>
      </c>
      <c r="F2265" t="s">
        <v>4067</v>
      </c>
      <c r="G2265" s="18">
        <v>112.11946165160001</v>
      </c>
      <c r="H2265" t="s">
        <v>64</v>
      </c>
      <c r="I2265" t="s">
        <v>4068</v>
      </c>
      <c r="J2265" t="s">
        <v>8065</v>
      </c>
      <c r="K2265" s="18">
        <v>179.02177860410001</v>
      </c>
      <c r="L2265" t="s">
        <v>64</v>
      </c>
      <c r="M2265" t="s">
        <v>187</v>
      </c>
      <c r="N2265" t="s">
        <v>189</v>
      </c>
      <c r="O2265" s="18">
        <v>113.9849586619</v>
      </c>
      <c r="P2265" t="s">
        <v>4071</v>
      </c>
      <c r="Q2265" t="s">
        <v>4066</v>
      </c>
      <c r="R2265" t="s">
        <v>4072</v>
      </c>
      <c r="S2265" s="18">
        <v>204.1827696128</v>
      </c>
      <c r="T2265" t="s">
        <v>227</v>
      </c>
      <c r="U2265" t="s">
        <v>228</v>
      </c>
      <c r="V2265" t="s">
        <v>229</v>
      </c>
      <c r="W2265" s="18">
        <v>147.78948138920001</v>
      </c>
      <c r="X2265" t="s">
        <v>64</v>
      </c>
      <c r="Y2265" t="s">
        <v>4073</v>
      </c>
      <c r="Z2265" t="s">
        <v>4074</v>
      </c>
      <c r="AA2265" s="18">
        <v>114.3352008902</v>
      </c>
      <c r="AB2265" t="s">
        <v>4252</v>
      </c>
      <c r="AC2265" t="s">
        <v>4066</v>
      </c>
      <c r="AD2265" t="s">
        <v>4253</v>
      </c>
      <c r="AE2265" s="18">
        <v>0.1982459785</v>
      </c>
      <c r="AF2265" t="s">
        <v>11936</v>
      </c>
      <c r="AG2265" t="s">
        <v>9738</v>
      </c>
      <c r="AH2265" t="s">
        <v>11937</v>
      </c>
      <c r="AI2265" s="18">
        <v>0.5537706979</v>
      </c>
      <c r="AJ2265" t="s">
        <v>5921</v>
      </c>
      <c r="AK2265" t="s">
        <v>9738</v>
      </c>
      <c r="AL2265" t="s">
        <v>11938</v>
      </c>
      <c r="AM2265" t="s">
        <v>11936</v>
      </c>
      <c r="AN2265" t="s">
        <v>9738</v>
      </c>
      <c r="AO2265" t="s">
        <v>11937</v>
      </c>
      <c r="AP2265" s="18">
        <v>0.1982459785</v>
      </c>
      <c r="AQ2265" t="s">
        <v>123</v>
      </c>
      <c r="AR2265" t="b">
        <f>ISNUMBER(SEARCH('Consulta Por Puntos Baloto'!$E$5,B2265,1))</f>
        <v>0</v>
      </c>
      <c r="AS2265">
        <f t="shared" si="70"/>
        <v>31</v>
      </c>
      <c r="AT2265" t="str">
        <f t="shared" si="71"/>
        <v>Punto pago</v>
      </c>
    </row>
    <row r="2266" spans="1:46">
      <c r="A2266" t="s">
        <v>11939</v>
      </c>
      <c r="B2266" t="s">
        <v>11940</v>
      </c>
      <c r="C2266" s="18">
        <v>130.6043162579</v>
      </c>
      <c r="D2266" t="s">
        <v>4960</v>
      </c>
      <c r="E2266" t="s">
        <v>4961</v>
      </c>
      <c r="F2266" t="s">
        <v>4962</v>
      </c>
      <c r="G2266" s="18">
        <v>151.7306962012</v>
      </c>
      <c r="H2266" t="s">
        <v>64</v>
      </c>
      <c r="I2266" t="s">
        <v>4514</v>
      </c>
      <c r="J2266" t="s">
        <v>4515</v>
      </c>
      <c r="K2266" s="18">
        <v>151.7306962012</v>
      </c>
      <c r="L2266" t="s">
        <v>64</v>
      </c>
      <c r="M2266" t="s">
        <v>4514</v>
      </c>
      <c r="N2266" t="s">
        <v>4515</v>
      </c>
      <c r="O2266" s="18">
        <v>140.46445550550001</v>
      </c>
      <c r="P2266" t="s">
        <v>4963</v>
      </c>
      <c r="Q2266" t="s">
        <v>4964</v>
      </c>
      <c r="R2266" t="s">
        <v>4965</v>
      </c>
      <c r="S2266" s="18">
        <v>168.10454404180001</v>
      </c>
      <c r="T2266" t="s">
        <v>85</v>
      </c>
      <c r="U2266" t="s">
        <v>86</v>
      </c>
      <c r="V2266" t="s">
        <v>87</v>
      </c>
      <c r="W2266" s="18">
        <v>140.38568251359999</v>
      </c>
      <c r="X2266" t="s">
        <v>64</v>
      </c>
      <c r="Y2266" t="s">
        <v>4519</v>
      </c>
      <c r="Z2266" t="s">
        <v>4520</v>
      </c>
      <c r="AA2266" s="18">
        <v>165.48315792619999</v>
      </c>
      <c r="AB2266" s="19" t="s">
        <v>361</v>
      </c>
      <c r="AC2266" t="s">
        <v>83</v>
      </c>
      <c r="AD2266" s="19" t="s">
        <v>362</v>
      </c>
      <c r="AE2266" s="18">
        <v>38.552844555299998</v>
      </c>
      <c r="AF2266" t="s">
        <v>5468</v>
      </c>
      <c r="AG2266" t="s">
        <v>5469</v>
      </c>
      <c r="AH2266" t="s">
        <v>5470</v>
      </c>
      <c r="AI2266" s="18">
        <v>0.1170592915</v>
      </c>
      <c r="AJ2266" t="s">
        <v>11941</v>
      </c>
      <c r="AK2266" t="s">
        <v>5472</v>
      </c>
      <c r="AL2266" t="s">
        <v>11942</v>
      </c>
      <c r="AM2266" t="s">
        <v>11941</v>
      </c>
      <c r="AN2266" t="s">
        <v>5472</v>
      </c>
      <c r="AO2266" t="s">
        <v>11942</v>
      </c>
      <c r="AP2266" s="18">
        <v>0.1170592915</v>
      </c>
      <c r="AQ2266" t="s">
        <v>123</v>
      </c>
      <c r="AR2266" t="b">
        <f>ISNUMBER(SEARCH('Consulta Por Puntos Baloto'!$E$5,B2266,1))</f>
        <v>0</v>
      </c>
      <c r="AS2266">
        <f t="shared" si="70"/>
        <v>35</v>
      </c>
      <c r="AT2266" t="str">
        <f t="shared" si="71"/>
        <v>Punto red</v>
      </c>
    </row>
    <row r="2267" spans="1:46">
      <c r="A2267" t="s">
        <v>11943</v>
      </c>
      <c r="B2267" t="s">
        <v>11944</v>
      </c>
      <c r="C2267" s="18">
        <v>38.898000861500002</v>
      </c>
      <c r="D2267" t="s">
        <v>4024</v>
      </c>
      <c r="E2267" t="s">
        <v>4025</v>
      </c>
      <c r="F2267" t="s">
        <v>4026</v>
      </c>
      <c r="G2267" s="18">
        <v>38.996358292099998</v>
      </c>
      <c r="H2267" t="s">
        <v>64</v>
      </c>
      <c r="I2267" t="s">
        <v>4027</v>
      </c>
      <c r="J2267" t="s">
        <v>5135</v>
      </c>
      <c r="K2267" s="18">
        <v>82.327361764900004</v>
      </c>
      <c r="L2267" t="s">
        <v>64</v>
      </c>
      <c r="M2267" t="s">
        <v>4029</v>
      </c>
      <c r="N2267" t="s">
        <v>4030</v>
      </c>
      <c r="O2267" s="18">
        <v>39.6461146193</v>
      </c>
      <c r="P2267" t="s">
        <v>4031</v>
      </c>
      <c r="Q2267" t="s">
        <v>4025</v>
      </c>
      <c r="R2267" t="s">
        <v>4032</v>
      </c>
      <c r="S2267" s="18">
        <v>158.35566654709999</v>
      </c>
      <c r="T2267" t="s">
        <v>227</v>
      </c>
      <c r="U2267" t="s">
        <v>228</v>
      </c>
      <c r="V2267" t="s">
        <v>229</v>
      </c>
      <c r="W2267" s="18">
        <v>39.053872396599999</v>
      </c>
      <c r="X2267" t="s">
        <v>64</v>
      </c>
      <c r="Y2267" t="s">
        <v>4027</v>
      </c>
      <c r="Z2267" t="s">
        <v>4033</v>
      </c>
      <c r="AA2267" s="18">
        <v>55.163114027100001</v>
      </c>
      <c r="AB2267" t="s">
        <v>4034</v>
      </c>
      <c r="AC2267" t="s">
        <v>4035</v>
      </c>
      <c r="AD2267" t="s">
        <v>4036</v>
      </c>
      <c r="AE2267" s="18">
        <v>21.1655754266</v>
      </c>
      <c r="AF2267" t="s">
        <v>11945</v>
      </c>
      <c r="AG2267" t="s">
        <v>11946</v>
      </c>
      <c r="AH2267" t="s">
        <v>11947</v>
      </c>
      <c r="AI2267" s="18">
        <v>27.899027927599999</v>
      </c>
      <c r="AJ2267" t="s">
        <v>5386</v>
      </c>
      <c r="AK2267" t="s">
        <v>5384</v>
      </c>
      <c r="AL2267" t="s">
        <v>5387</v>
      </c>
      <c r="AM2267" t="s">
        <v>11945</v>
      </c>
      <c r="AN2267" t="s">
        <v>11946</v>
      </c>
      <c r="AO2267" t="s">
        <v>11947</v>
      </c>
      <c r="AP2267" s="18">
        <v>21.1655754266</v>
      </c>
      <c r="AQ2267" t="s">
        <v>123</v>
      </c>
      <c r="AR2267" t="b">
        <f>ISNUMBER(SEARCH('Consulta Por Puntos Baloto'!$E$5,B2267,1))</f>
        <v>0</v>
      </c>
      <c r="AS2267">
        <f t="shared" si="70"/>
        <v>31</v>
      </c>
      <c r="AT2267" t="str">
        <f t="shared" si="71"/>
        <v>Punto pago</v>
      </c>
    </row>
    <row r="2268" spans="1:46">
      <c r="A2268" t="s">
        <v>11948</v>
      </c>
      <c r="B2268" t="s">
        <v>11949</v>
      </c>
      <c r="C2268" s="18">
        <v>5.5794996247000004</v>
      </c>
      <c r="D2268" t="s">
        <v>5270</v>
      </c>
      <c r="E2268" t="s">
        <v>4172</v>
      </c>
      <c r="F2268" t="s">
        <v>5271</v>
      </c>
      <c r="G2268" s="18">
        <v>5.5848254632999996</v>
      </c>
      <c r="H2268" t="s">
        <v>4168</v>
      </c>
      <c r="I2268" t="s">
        <v>4169</v>
      </c>
      <c r="J2268" t="s">
        <v>5409</v>
      </c>
      <c r="K2268" s="18">
        <v>105.0943389934</v>
      </c>
      <c r="L2268" t="s">
        <v>64</v>
      </c>
      <c r="M2268" t="s">
        <v>86</v>
      </c>
      <c r="N2268" t="s">
        <v>402</v>
      </c>
      <c r="O2268" s="18">
        <v>105.0943389934</v>
      </c>
      <c r="P2268" t="s">
        <v>403</v>
      </c>
      <c r="Q2268" t="s">
        <v>83</v>
      </c>
      <c r="R2268" t="s">
        <v>404</v>
      </c>
      <c r="S2268" s="18">
        <v>106.07364637640001</v>
      </c>
      <c r="T2268" t="s">
        <v>85</v>
      </c>
      <c r="U2268" t="s">
        <v>86</v>
      </c>
      <c r="V2268" t="s">
        <v>87</v>
      </c>
      <c r="W2268" s="18">
        <v>5.7632339845000002</v>
      </c>
      <c r="X2268" t="s">
        <v>64</v>
      </c>
      <c r="Y2268" t="s">
        <v>4169</v>
      </c>
      <c r="Z2268" t="s">
        <v>4171</v>
      </c>
      <c r="AA2268" s="18">
        <v>5.5946478785</v>
      </c>
      <c r="AB2268" t="s">
        <v>4168</v>
      </c>
      <c r="AC2268" t="s">
        <v>4172</v>
      </c>
      <c r="AD2268" t="s">
        <v>4173</v>
      </c>
      <c r="AE2268" s="18">
        <v>2.0854424182</v>
      </c>
      <c r="AF2268" t="s">
        <v>6806</v>
      </c>
      <c r="AG2268" t="s">
        <v>6807</v>
      </c>
      <c r="AH2268" t="s">
        <v>6808</v>
      </c>
      <c r="AI2268" s="18">
        <v>9.1751468599999997E-2</v>
      </c>
      <c r="AJ2268" t="s">
        <v>11950</v>
      </c>
      <c r="AK2268" t="s">
        <v>6807</v>
      </c>
      <c r="AL2268" t="s">
        <v>11951</v>
      </c>
      <c r="AM2268" t="s">
        <v>11950</v>
      </c>
      <c r="AN2268" t="s">
        <v>6807</v>
      </c>
      <c r="AO2268" t="s">
        <v>11951</v>
      </c>
      <c r="AP2268" s="18">
        <v>9.1751468599999997E-2</v>
      </c>
      <c r="AQ2268" t="s">
        <v>123</v>
      </c>
      <c r="AR2268" t="b">
        <f>ISNUMBER(SEARCH('Consulta Por Puntos Baloto'!$E$5,B2268,1))</f>
        <v>0</v>
      </c>
      <c r="AS2268">
        <f t="shared" si="70"/>
        <v>35</v>
      </c>
      <c r="AT2268" t="str">
        <f t="shared" si="71"/>
        <v>Punto red</v>
      </c>
    </row>
    <row r="2269" spans="1:46">
      <c r="A2269" t="s">
        <v>11952</v>
      </c>
      <c r="B2269" t="s">
        <v>11953</v>
      </c>
      <c r="C2269" s="18">
        <v>22.322129264099999</v>
      </c>
      <c r="D2269" t="s">
        <v>4512</v>
      </c>
      <c r="E2269" t="s">
        <v>297</v>
      </c>
      <c r="F2269" t="s">
        <v>4513</v>
      </c>
      <c r="G2269" s="18">
        <v>29.2844142408</v>
      </c>
      <c r="H2269" t="s">
        <v>64</v>
      </c>
      <c r="I2269" t="s">
        <v>4514</v>
      </c>
      <c r="J2269" t="s">
        <v>4515</v>
      </c>
      <c r="K2269" s="18">
        <v>29.2844142408</v>
      </c>
      <c r="L2269" t="s">
        <v>64</v>
      </c>
      <c r="M2269" t="s">
        <v>4514</v>
      </c>
      <c r="N2269" t="s">
        <v>4515</v>
      </c>
      <c r="O2269" s="18">
        <v>21.815425654999999</v>
      </c>
      <c r="P2269" t="s">
        <v>296</v>
      </c>
      <c r="Q2269" t="s">
        <v>297</v>
      </c>
      <c r="R2269" t="s">
        <v>298</v>
      </c>
      <c r="S2269" s="18">
        <v>127.8301739695</v>
      </c>
      <c r="T2269" t="s">
        <v>85</v>
      </c>
      <c r="U2269" t="s">
        <v>86</v>
      </c>
      <c r="V2269" t="s">
        <v>87</v>
      </c>
      <c r="W2269" s="18">
        <v>91.388150315100006</v>
      </c>
      <c r="X2269" t="s">
        <v>64</v>
      </c>
      <c r="Y2269" t="s">
        <v>4519</v>
      </c>
      <c r="Z2269" t="s">
        <v>4520</v>
      </c>
      <c r="AA2269" s="18">
        <v>71.289470150100001</v>
      </c>
      <c r="AB2269" t="s">
        <v>300</v>
      </c>
      <c r="AC2269" t="s">
        <v>301</v>
      </c>
      <c r="AD2269" t="s">
        <v>302</v>
      </c>
      <c r="AE2269" s="18">
        <v>5.4186918564999997</v>
      </c>
      <c r="AF2269" t="s">
        <v>8451</v>
      </c>
      <c r="AG2269" t="s">
        <v>8452</v>
      </c>
      <c r="AH2269" t="s">
        <v>8453</v>
      </c>
      <c r="AI2269" s="18">
        <v>5.4756269699999999E-2</v>
      </c>
      <c r="AJ2269" t="s">
        <v>11954</v>
      </c>
      <c r="AK2269" t="s">
        <v>11751</v>
      </c>
      <c r="AL2269" t="s">
        <v>11955</v>
      </c>
      <c r="AM2269" t="s">
        <v>11954</v>
      </c>
      <c r="AN2269" t="s">
        <v>11751</v>
      </c>
      <c r="AO2269" t="s">
        <v>11955</v>
      </c>
      <c r="AP2269" s="18">
        <v>5.4756269699999999E-2</v>
      </c>
      <c r="AQ2269" t="s">
        <v>123</v>
      </c>
      <c r="AR2269" t="b">
        <f>ISNUMBER(SEARCH('Consulta Por Puntos Baloto'!$E$5,B2269,1))</f>
        <v>0</v>
      </c>
      <c r="AS2269">
        <f t="shared" si="70"/>
        <v>35</v>
      </c>
      <c r="AT2269" t="str">
        <f t="shared" si="71"/>
        <v>Punto red</v>
      </c>
    </row>
    <row r="2270" spans="1:46">
      <c r="A2270" t="s">
        <v>11956</v>
      </c>
      <c r="B2270" t="s">
        <v>11957</v>
      </c>
      <c r="C2270" s="18">
        <v>0.30753647629999997</v>
      </c>
      <c r="D2270" t="s">
        <v>2585</v>
      </c>
      <c r="E2270" t="s">
        <v>128</v>
      </c>
      <c r="F2270" t="s">
        <v>2586</v>
      </c>
      <c r="G2270" s="18">
        <v>0.3192845889</v>
      </c>
      <c r="H2270" t="s">
        <v>64</v>
      </c>
      <c r="I2270" t="s">
        <v>130</v>
      </c>
      <c r="J2270" t="s">
        <v>6598</v>
      </c>
      <c r="K2270" s="18">
        <v>0.3192845889</v>
      </c>
      <c r="L2270" t="s">
        <v>64</v>
      </c>
      <c r="M2270" t="s">
        <v>130</v>
      </c>
      <c r="N2270" t="s">
        <v>6598</v>
      </c>
      <c r="O2270" s="18">
        <v>0.98789894079999996</v>
      </c>
      <c r="P2270" t="s">
        <v>2588</v>
      </c>
      <c r="Q2270" t="s">
        <v>134</v>
      </c>
      <c r="R2270" t="s">
        <v>2589</v>
      </c>
      <c r="S2270" s="18">
        <v>1.1398863475000001</v>
      </c>
      <c r="T2270" t="s">
        <v>311</v>
      </c>
      <c r="U2270" t="s">
        <v>130</v>
      </c>
      <c r="V2270" t="s">
        <v>312</v>
      </c>
      <c r="W2270" s="18">
        <v>1.1398863475000001</v>
      </c>
      <c r="X2270" t="s">
        <v>64</v>
      </c>
      <c r="Y2270" t="s">
        <v>130</v>
      </c>
      <c r="Z2270" t="s">
        <v>2659</v>
      </c>
      <c r="AA2270" s="18">
        <v>0.92199770830000005</v>
      </c>
      <c r="AB2270" t="s">
        <v>2592</v>
      </c>
      <c r="AC2270" t="s">
        <v>128</v>
      </c>
      <c r="AD2270" t="s">
        <v>2593</v>
      </c>
      <c r="AE2270" s="18">
        <v>0.61878313200000001</v>
      </c>
      <c r="AF2270" t="s">
        <v>11958</v>
      </c>
      <c r="AG2270" t="s">
        <v>143</v>
      </c>
      <c r="AH2270" t="s">
        <v>11959</v>
      </c>
      <c r="AI2270" s="18">
        <v>0.3192845889</v>
      </c>
      <c r="AJ2270" t="s">
        <v>349</v>
      </c>
      <c r="AK2270" t="s">
        <v>134</v>
      </c>
      <c r="AL2270" t="s">
        <v>11960</v>
      </c>
      <c r="AM2270" t="s">
        <v>2585</v>
      </c>
      <c r="AN2270" t="s">
        <v>128</v>
      </c>
      <c r="AO2270" t="s">
        <v>2586</v>
      </c>
      <c r="AP2270" s="18">
        <v>0.30753647629999997</v>
      </c>
      <c r="AQ2270" t="s">
        <v>123</v>
      </c>
      <c r="AR2270" t="b">
        <f>ISNUMBER(SEARCH('Consulta Por Puntos Baloto'!$E$5,B2270,1))</f>
        <v>0</v>
      </c>
      <c r="AS2270">
        <f t="shared" si="70"/>
        <v>3</v>
      </c>
      <c r="AT2270" t="str">
        <f t="shared" si="71"/>
        <v>Punto 472</v>
      </c>
    </row>
    <row r="2271" spans="1:46">
      <c r="A2271" t="s">
        <v>11961</v>
      </c>
      <c r="B2271" t="s">
        <v>11962</v>
      </c>
      <c r="C2271" s="18">
        <v>6.5335002047000001</v>
      </c>
      <c r="D2271" t="s">
        <v>526</v>
      </c>
      <c r="E2271" t="s">
        <v>128</v>
      </c>
      <c r="F2271" t="s">
        <v>527</v>
      </c>
      <c r="G2271" s="18">
        <v>1.1037266589000001</v>
      </c>
      <c r="H2271" t="s">
        <v>64</v>
      </c>
      <c r="I2271" t="s">
        <v>130</v>
      </c>
      <c r="J2271" t="s">
        <v>779</v>
      </c>
      <c r="K2271" s="18">
        <v>4.4129266560999998</v>
      </c>
      <c r="L2271" t="s">
        <v>64</v>
      </c>
      <c r="M2271" t="s">
        <v>130</v>
      </c>
      <c r="N2271" t="s">
        <v>529</v>
      </c>
      <c r="O2271" s="18">
        <v>1.2032081129000001</v>
      </c>
      <c r="P2271" t="s">
        <v>530</v>
      </c>
      <c r="Q2271" t="s">
        <v>134</v>
      </c>
      <c r="R2271" t="s">
        <v>531</v>
      </c>
      <c r="S2271" s="18">
        <v>2.2832394540999998</v>
      </c>
      <c r="T2271" t="s">
        <v>515</v>
      </c>
      <c r="U2271" t="s">
        <v>130</v>
      </c>
      <c r="V2271" t="s">
        <v>516</v>
      </c>
      <c r="W2271" s="18">
        <v>4.6441853457000004</v>
      </c>
      <c r="X2271" t="s">
        <v>64</v>
      </c>
      <c r="Y2271" t="s">
        <v>130</v>
      </c>
      <c r="Z2271" t="s">
        <v>532</v>
      </c>
      <c r="AA2271" s="18">
        <v>2.2832394540999998</v>
      </c>
      <c r="AB2271" t="s">
        <v>518</v>
      </c>
      <c r="AC2271" t="s">
        <v>128</v>
      </c>
      <c r="AD2271" t="s">
        <v>519</v>
      </c>
      <c r="AE2271" s="18">
        <v>0.1102678231</v>
      </c>
      <c r="AF2271" t="s">
        <v>11963</v>
      </c>
      <c r="AG2271" t="s">
        <v>143</v>
      </c>
      <c r="AH2271" t="s">
        <v>11964</v>
      </c>
      <c r="AI2271" s="18">
        <v>0</v>
      </c>
      <c r="AJ2271" t="s">
        <v>11965</v>
      </c>
      <c r="AK2271" t="s">
        <v>134</v>
      </c>
      <c r="AL2271" t="s">
        <v>11966</v>
      </c>
      <c r="AM2271" t="s">
        <v>11965</v>
      </c>
      <c r="AN2271" t="s">
        <v>134</v>
      </c>
      <c r="AO2271" t="s">
        <v>11966</v>
      </c>
      <c r="AP2271" s="18">
        <v>0</v>
      </c>
      <c r="AQ2271" t="s">
        <v>123</v>
      </c>
      <c r="AR2271" t="b">
        <f>ISNUMBER(SEARCH('Consulta Por Puntos Baloto'!$E$5,B2271,1))</f>
        <v>0</v>
      </c>
      <c r="AS2271">
        <f t="shared" si="70"/>
        <v>35</v>
      </c>
      <c r="AT2271" t="str">
        <f t="shared" si="71"/>
        <v>Punto red</v>
      </c>
    </row>
    <row r="2272" spans="1:46">
      <c r="A2272" t="s">
        <v>11967</v>
      </c>
      <c r="B2272" t="s">
        <v>11968</v>
      </c>
      <c r="C2272" s="18">
        <v>22.9092174116</v>
      </c>
      <c r="D2272" t="s">
        <v>1689</v>
      </c>
      <c r="E2272" t="s">
        <v>1690</v>
      </c>
      <c r="F2272" t="s">
        <v>1691</v>
      </c>
      <c r="G2272" s="18">
        <v>19.7794843691</v>
      </c>
      <c r="H2272" t="s">
        <v>64</v>
      </c>
      <c r="I2272" t="s">
        <v>105</v>
      </c>
      <c r="J2272" t="s">
        <v>106</v>
      </c>
      <c r="K2272" s="18">
        <v>75.366095694799995</v>
      </c>
      <c r="L2272" t="s">
        <v>64</v>
      </c>
      <c r="M2272" t="s">
        <v>130</v>
      </c>
      <c r="N2272" t="s">
        <v>132</v>
      </c>
      <c r="O2272" s="18">
        <v>74.111636434600001</v>
      </c>
      <c r="P2272" t="s">
        <v>133</v>
      </c>
      <c r="Q2272" t="s">
        <v>134</v>
      </c>
      <c r="R2272" t="s">
        <v>135</v>
      </c>
      <c r="S2272" s="18">
        <v>76.558697414899996</v>
      </c>
      <c r="T2272" t="s">
        <v>136</v>
      </c>
      <c r="U2272" t="s">
        <v>130</v>
      </c>
      <c r="V2272" t="s">
        <v>137</v>
      </c>
      <c r="W2272" s="18">
        <v>19.938623723199999</v>
      </c>
      <c r="X2272" t="s">
        <v>64</v>
      </c>
      <c r="Y2272" t="s">
        <v>114</v>
      </c>
      <c r="Z2272" t="s">
        <v>106</v>
      </c>
      <c r="AA2272" s="18">
        <v>21.730615795999999</v>
      </c>
      <c r="AB2272" s="19" t="s">
        <v>3348</v>
      </c>
      <c r="AC2272" t="s">
        <v>1690</v>
      </c>
      <c r="AD2272" s="19" t="s">
        <v>5358</v>
      </c>
      <c r="AE2272" s="18">
        <v>1.4244020200000001E-2</v>
      </c>
      <c r="AF2272" t="s">
        <v>11969</v>
      </c>
      <c r="AG2272" t="s">
        <v>5360</v>
      </c>
      <c r="AH2272" t="s">
        <v>11970</v>
      </c>
      <c r="AI2272" s="18">
        <v>6.9636310000000001E-4</v>
      </c>
      <c r="AJ2272" t="s">
        <v>11971</v>
      </c>
      <c r="AK2272" t="s">
        <v>5363</v>
      </c>
      <c r="AL2272" t="s">
        <v>11972</v>
      </c>
      <c r="AM2272" t="s">
        <v>11971</v>
      </c>
      <c r="AN2272" t="s">
        <v>5363</v>
      </c>
      <c r="AO2272" t="s">
        <v>11972</v>
      </c>
      <c r="AP2272" s="18">
        <v>6.9636310000000001E-4</v>
      </c>
      <c r="AQ2272" t="s">
        <v>123</v>
      </c>
      <c r="AR2272" t="b">
        <f>ISNUMBER(SEARCH('Consulta Por Puntos Baloto'!$E$5,B2272,1))</f>
        <v>0</v>
      </c>
      <c r="AS2272">
        <f t="shared" si="70"/>
        <v>35</v>
      </c>
      <c r="AT2272" t="str">
        <f t="shared" si="71"/>
        <v>Punto red</v>
      </c>
    </row>
    <row r="2273" spans="1:46">
      <c r="A2273" t="s">
        <v>11973</v>
      </c>
      <c r="B2273" t="s">
        <v>11974</v>
      </c>
      <c r="C2273" s="18">
        <v>3.8818213034000002</v>
      </c>
      <c r="D2273" t="s">
        <v>4084</v>
      </c>
      <c r="E2273" t="s">
        <v>4053</v>
      </c>
      <c r="F2273" t="s">
        <v>4085</v>
      </c>
      <c r="G2273" s="18">
        <v>4.7694599646000002</v>
      </c>
      <c r="H2273" t="s">
        <v>64</v>
      </c>
      <c r="I2273" t="s">
        <v>223</v>
      </c>
      <c r="J2273" t="s">
        <v>5167</v>
      </c>
      <c r="K2273" s="18">
        <v>5.9875634572000003</v>
      </c>
      <c r="L2273" t="s">
        <v>64</v>
      </c>
      <c r="M2273" t="s">
        <v>223</v>
      </c>
      <c r="N2273" t="s">
        <v>4070</v>
      </c>
      <c r="O2273" s="18">
        <v>2.8269316712000001</v>
      </c>
      <c r="P2273" t="s">
        <v>4052</v>
      </c>
      <c r="Q2273" t="s">
        <v>4053</v>
      </c>
      <c r="R2273" t="s">
        <v>4054</v>
      </c>
      <c r="S2273" s="18">
        <v>14.676031008900001</v>
      </c>
      <c r="T2273" t="s">
        <v>227</v>
      </c>
      <c r="U2273" t="s">
        <v>228</v>
      </c>
      <c r="V2273" t="s">
        <v>229</v>
      </c>
      <c r="W2273" s="18">
        <v>5.3451499597999996</v>
      </c>
      <c r="X2273" t="s">
        <v>64</v>
      </c>
      <c r="Y2273" t="s">
        <v>4055</v>
      </c>
      <c r="Z2273" t="s">
        <v>4056</v>
      </c>
      <c r="AA2273" s="18">
        <v>5.9875634809999996</v>
      </c>
      <c r="AB2273" t="s">
        <v>5168</v>
      </c>
      <c r="AC2273" t="s">
        <v>220</v>
      </c>
      <c r="AD2273" t="s">
        <v>5169</v>
      </c>
      <c r="AE2273" s="18">
        <v>0.30371545160000002</v>
      </c>
      <c r="AF2273" t="s">
        <v>7948</v>
      </c>
      <c r="AG2273" t="s">
        <v>4053</v>
      </c>
      <c r="AH2273" t="s">
        <v>7949</v>
      </c>
      <c r="AI2273" s="18">
        <v>0.40369564600000002</v>
      </c>
      <c r="AJ2273" t="s">
        <v>7950</v>
      </c>
      <c r="AK2273" t="s">
        <v>4053</v>
      </c>
      <c r="AL2273" t="s">
        <v>7951</v>
      </c>
      <c r="AM2273" t="s">
        <v>7948</v>
      </c>
      <c r="AN2273" t="s">
        <v>4053</v>
      </c>
      <c r="AO2273" t="s">
        <v>7949</v>
      </c>
      <c r="AP2273" s="18">
        <v>0.30371545160000002</v>
      </c>
      <c r="AQ2273" t="e">
        <v>#N/A</v>
      </c>
      <c r="AR2273" t="b">
        <f>ISNUMBER(SEARCH('Consulta Por Puntos Baloto'!$E$5,B2273,1))</f>
        <v>0</v>
      </c>
      <c r="AS2273">
        <f t="shared" si="70"/>
        <v>31</v>
      </c>
      <c r="AT2273" t="str">
        <f t="shared" si="71"/>
        <v>Punto pago</v>
      </c>
    </row>
    <row r="2274" spans="1:46">
      <c r="A2274" t="s">
        <v>11975</v>
      </c>
      <c r="B2274" t="s">
        <v>11976</v>
      </c>
      <c r="C2274" s="18">
        <v>3.3077232873</v>
      </c>
      <c r="D2274" t="s">
        <v>1083</v>
      </c>
      <c r="E2274" t="s">
        <v>128</v>
      </c>
      <c r="F2274" t="s">
        <v>1084</v>
      </c>
      <c r="G2274" s="18">
        <v>0.40637532929999998</v>
      </c>
      <c r="H2274" t="s">
        <v>64</v>
      </c>
      <c r="I2274" t="s">
        <v>130</v>
      </c>
      <c r="J2274" t="s">
        <v>1085</v>
      </c>
      <c r="K2274" s="18">
        <v>0.4278140017</v>
      </c>
      <c r="L2274" t="s">
        <v>64</v>
      </c>
      <c r="M2274" t="s">
        <v>130</v>
      </c>
      <c r="N2274" t="s">
        <v>1085</v>
      </c>
      <c r="O2274" s="18">
        <v>0.65071514770000005</v>
      </c>
      <c r="P2274" t="s">
        <v>699</v>
      </c>
      <c r="Q2274" t="s">
        <v>134</v>
      </c>
      <c r="R2274" t="s">
        <v>700</v>
      </c>
      <c r="S2274" s="18">
        <v>3.9385002562000002</v>
      </c>
      <c r="T2274" t="s">
        <v>1086</v>
      </c>
      <c r="U2274" t="s">
        <v>130</v>
      </c>
      <c r="V2274" t="s">
        <v>1087</v>
      </c>
      <c r="W2274" s="18">
        <v>1.4297237326000001</v>
      </c>
      <c r="X2274" t="s">
        <v>64</v>
      </c>
      <c r="Y2274" t="s">
        <v>130</v>
      </c>
      <c r="Z2274" t="s">
        <v>590</v>
      </c>
      <c r="AA2274" s="18">
        <v>0.65071514770000005</v>
      </c>
      <c r="AB2274" t="s">
        <v>637</v>
      </c>
      <c r="AC2274" t="s">
        <v>128</v>
      </c>
      <c r="AD2274" t="s">
        <v>638</v>
      </c>
      <c r="AE2274" s="18">
        <v>0.63928571560000003</v>
      </c>
      <c r="AF2274" t="s">
        <v>1088</v>
      </c>
      <c r="AG2274" t="s">
        <v>143</v>
      </c>
      <c r="AH2274" t="s">
        <v>1089</v>
      </c>
      <c r="AI2274" s="18">
        <v>0.3854153669</v>
      </c>
      <c r="AJ2274" t="s">
        <v>1090</v>
      </c>
      <c r="AK2274" t="s">
        <v>134</v>
      </c>
      <c r="AL2274" t="s">
        <v>1091</v>
      </c>
      <c r="AM2274" t="s">
        <v>1090</v>
      </c>
      <c r="AN2274" t="s">
        <v>134</v>
      </c>
      <c r="AO2274" t="s">
        <v>1091</v>
      </c>
      <c r="AP2274" s="18">
        <v>0.3854153669</v>
      </c>
      <c r="AQ2274" t="s">
        <v>123</v>
      </c>
      <c r="AR2274" t="b">
        <f>ISNUMBER(SEARCH('Consulta Por Puntos Baloto'!$E$5,B2274,1))</f>
        <v>0</v>
      </c>
      <c r="AS2274">
        <f t="shared" si="70"/>
        <v>35</v>
      </c>
      <c r="AT2274" t="str">
        <f t="shared" si="71"/>
        <v>Punto red</v>
      </c>
    </row>
    <row r="2275" spans="1:46">
      <c r="A2275" t="s">
        <v>11977</v>
      </c>
      <c r="B2275" t="s">
        <v>11978</v>
      </c>
      <c r="C2275" s="18">
        <v>3.0162631110999998</v>
      </c>
      <c r="D2275" t="s">
        <v>526</v>
      </c>
      <c r="E2275" t="s">
        <v>128</v>
      </c>
      <c r="F2275" t="s">
        <v>527</v>
      </c>
      <c r="G2275" s="18">
        <v>0.37553428350000001</v>
      </c>
      <c r="H2275" t="s">
        <v>64</v>
      </c>
      <c r="I2275" t="s">
        <v>130</v>
      </c>
      <c r="J2275" t="s">
        <v>2394</v>
      </c>
      <c r="K2275" s="18">
        <v>1.4179276832000001</v>
      </c>
      <c r="L2275" t="s">
        <v>64</v>
      </c>
      <c r="M2275" t="s">
        <v>130</v>
      </c>
      <c r="N2275" t="s">
        <v>529</v>
      </c>
      <c r="O2275" s="18">
        <v>0.46470791319999999</v>
      </c>
      <c r="P2275" t="s">
        <v>1300</v>
      </c>
      <c r="Q2275" t="s">
        <v>134</v>
      </c>
      <c r="R2275" t="s">
        <v>1301</v>
      </c>
      <c r="S2275" s="18">
        <v>4.5518343913999999</v>
      </c>
      <c r="T2275" t="s">
        <v>371</v>
      </c>
      <c r="U2275" t="s">
        <v>130</v>
      </c>
      <c r="V2275" t="s">
        <v>372</v>
      </c>
      <c r="W2275" s="18">
        <v>1.4781897959000001</v>
      </c>
      <c r="X2275" t="s">
        <v>64</v>
      </c>
      <c r="Y2275" t="s">
        <v>130</v>
      </c>
      <c r="Z2275" t="s">
        <v>532</v>
      </c>
      <c r="AA2275" s="18">
        <v>0.86738376039999998</v>
      </c>
      <c r="AB2275" t="s">
        <v>533</v>
      </c>
      <c r="AC2275" t="s">
        <v>128</v>
      </c>
      <c r="AD2275" t="s">
        <v>534</v>
      </c>
      <c r="AE2275" s="18">
        <v>6.0322336300000001E-2</v>
      </c>
      <c r="AF2275" t="s">
        <v>11979</v>
      </c>
      <c r="AG2275" t="s">
        <v>143</v>
      </c>
      <c r="AH2275" t="s">
        <v>11980</v>
      </c>
      <c r="AI2275" s="18">
        <v>5.18510675E-2</v>
      </c>
      <c r="AJ2275" t="s">
        <v>11981</v>
      </c>
      <c r="AK2275" t="s">
        <v>134</v>
      </c>
      <c r="AL2275" t="s">
        <v>11982</v>
      </c>
      <c r="AM2275" t="s">
        <v>11981</v>
      </c>
      <c r="AN2275" t="s">
        <v>134</v>
      </c>
      <c r="AO2275" t="s">
        <v>11982</v>
      </c>
      <c r="AP2275" s="18">
        <v>5.18510675E-2</v>
      </c>
      <c r="AQ2275" t="s">
        <v>123</v>
      </c>
      <c r="AR2275" t="b">
        <f>ISNUMBER(SEARCH('Consulta Por Puntos Baloto'!$E$5,B2275,1))</f>
        <v>0</v>
      </c>
      <c r="AS2275">
        <f t="shared" si="70"/>
        <v>35</v>
      </c>
      <c r="AT2275" t="str">
        <f t="shared" si="71"/>
        <v>Punto red</v>
      </c>
    </row>
    <row r="2276" spans="1:46">
      <c r="A2276" t="s">
        <v>11983</v>
      </c>
      <c r="B2276" t="s">
        <v>11984</v>
      </c>
      <c r="C2276" s="18">
        <v>1.0246144466</v>
      </c>
      <c r="D2276" t="s">
        <v>508</v>
      </c>
      <c r="E2276" t="s">
        <v>509</v>
      </c>
      <c r="F2276" t="s">
        <v>510</v>
      </c>
      <c r="G2276" s="18">
        <v>0.95189398780000001</v>
      </c>
      <c r="H2276" t="s">
        <v>64</v>
      </c>
      <c r="I2276" t="s">
        <v>112</v>
      </c>
      <c r="J2276" t="s">
        <v>1110</v>
      </c>
      <c r="K2276" s="18">
        <v>1.3665263670000001</v>
      </c>
      <c r="L2276" t="s">
        <v>64</v>
      </c>
      <c r="M2276" t="s">
        <v>112</v>
      </c>
      <c r="N2276" t="s">
        <v>721</v>
      </c>
      <c r="O2276" s="18">
        <v>1.7433720961000001</v>
      </c>
      <c r="P2276" t="s">
        <v>513</v>
      </c>
      <c r="Q2276" t="s">
        <v>509</v>
      </c>
      <c r="R2276" t="s">
        <v>514</v>
      </c>
      <c r="S2276" s="18">
        <v>1.7374449462999999</v>
      </c>
      <c r="T2276" t="s">
        <v>111</v>
      </c>
      <c r="U2276" t="s">
        <v>112</v>
      </c>
      <c r="V2276" t="s">
        <v>113</v>
      </c>
      <c r="W2276" s="18">
        <v>7.0429033017</v>
      </c>
      <c r="X2276" t="s">
        <v>64</v>
      </c>
      <c r="Y2276" t="s">
        <v>130</v>
      </c>
      <c r="Z2276" t="s">
        <v>517</v>
      </c>
      <c r="AA2276" s="18">
        <v>1.7387937077</v>
      </c>
      <c r="AB2276" s="19" t="s">
        <v>1111</v>
      </c>
      <c r="AC2276" t="s">
        <v>509</v>
      </c>
      <c r="AD2276" s="19" t="s">
        <v>1112</v>
      </c>
      <c r="AE2276" s="18">
        <v>0.36997224740000001</v>
      </c>
      <c r="AF2276" t="s">
        <v>11985</v>
      </c>
      <c r="AG2276" t="s">
        <v>509</v>
      </c>
      <c r="AH2276" t="s">
        <v>11986</v>
      </c>
      <c r="AI2276" s="18">
        <v>0.16283630900000001</v>
      </c>
      <c r="AJ2276" t="s">
        <v>11987</v>
      </c>
      <c r="AK2276" t="s">
        <v>509</v>
      </c>
      <c r="AL2276" t="s">
        <v>11988</v>
      </c>
      <c r="AM2276" t="s">
        <v>11987</v>
      </c>
      <c r="AN2276" t="s">
        <v>509</v>
      </c>
      <c r="AO2276" t="s">
        <v>11988</v>
      </c>
      <c r="AP2276" s="18">
        <v>0.16283630900000001</v>
      </c>
      <c r="AQ2276" t="s">
        <v>123</v>
      </c>
      <c r="AR2276" t="b">
        <f>ISNUMBER(SEARCH('Consulta Por Puntos Baloto'!$E$5,B2276,1))</f>
        <v>0</v>
      </c>
      <c r="AS2276">
        <f t="shared" si="70"/>
        <v>35</v>
      </c>
      <c r="AT2276" t="str">
        <f t="shared" si="71"/>
        <v>Punto red</v>
      </c>
    </row>
    <row r="2277" spans="1:46">
      <c r="A2277" t="s">
        <v>11989</v>
      </c>
      <c r="B2277" t="s">
        <v>11990</v>
      </c>
      <c r="C2277" s="18">
        <v>1.3942397575000001</v>
      </c>
      <c r="D2277" t="s">
        <v>2444</v>
      </c>
      <c r="E2277" t="s">
        <v>128</v>
      </c>
      <c r="F2277" t="s">
        <v>2445</v>
      </c>
      <c r="G2277" s="18">
        <v>0.47870579619999998</v>
      </c>
      <c r="H2277" t="s">
        <v>11991</v>
      </c>
      <c r="I2277" t="s">
        <v>130</v>
      </c>
      <c r="J2277" t="s">
        <v>11992</v>
      </c>
      <c r="K2277" s="18">
        <v>0.65996409359999997</v>
      </c>
      <c r="L2277" t="s">
        <v>64</v>
      </c>
      <c r="M2277" t="s">
        <v>130</v>
      </c>
      <c r="N2277" t="s">
        <v>804</v>
      </c>
      <c r="O2277" s="18">
        <v>1.0150412285999999</v>
      </c>
      <c r="P2277" t="s">
        <v>1099</v>
      </c>
      <c r="Q2277" t="s">
        <v>134</v>
      </c>
      <c r="R2277" t="s">
        <v>1100</v>
      </c>
      <c r="S2277" s="18">
        <v>1.3897085503</v>
      </c>
      <c r="T2277" t="s">
        <v>1086</v>
      </c>
      <c r="U2277" t="s">
        <v>130</v>
      </c>
      <c r="V2277" t="s">
        <v>1087</v>
      </c>
      <c r="W2277" s="18">
        <v>0.65969203949999999</v>
      </c>
      <c r="X2277" t="s">
        <v>5484</v>
      </c>
      <c r="Y2277" t="s">
        <v>130</v>
      </c>
      <c r="Z2277" t="s">
        <v>5485</v>
      </c>
      <c r="AA2277" s="18">
        <v>0.4086346314</v>
      </c>
      <c r="AB2277" t="s">
        <v>2449</v>
      </c>
      <c r="AC2277" t="s">
        <v>128</v>
      </c>
      <c r="AD2277" t="s">
        <v>2450</v>
      </c>
      <c r="AE2277" s="18">
        <v>0.6344630108</v>
      </c>
      <c r="AF2277" t="s">
        <v>11993</v>
      </c>
      <c r="AG2277" t="s">
        <v>143</v>
      </c>
      <c r="AH2277" t="s">
        <v>11994</v>
      </c>
      <c r="AI2277" s="18">
        <v>0.18056869580000001</v>
      </c>
      <c r="AJ2277" t="s">
        <v>5851</v>
      </c>
      <c r="AK2277" t="s">
        <v>134</v>
      </c>
      <c r="AL2277" t="s">
        <v>5852</v>
      </c>
      <c r="AM2277" t="s">
        <v>5851</v>
      </c>
      <c r="AN2277" t="s">
        <v>134</v>
      </c>
      <c r="AO2277" t="s">
        <v>5852</v>
      </c>
      <c r="AP2277" s="18">
        <v>0.18056869580000001</v>
      </c>
      <c r="AQ2277" t="s">
        <v>123</v>
      </c>
      <c r="AR2277" t="b">
        <f>ISNUMBER(SEARCH('Consulta Por Puntos Baloto'!$E$5,B2277,1))</f>
        <v>0</v>
      </c>
      <c r="AS2277">
        <f t="shared" si="70"/>
        <v>35</v>
      </c>
      <c r="AT2277" t="str">
        <f t="shared" si="71"/>
        <v>Punto red</v>
      </c>
    </row>
    <row r="2278" spans="1:46">
      <c r="A2278" t="s">
        <v>11995</v>
      </c>
      <c r="B2278" t="s">
        <v>11996</v>
      </c>
      <c r="C2278" s="18">
        <v>1.4526677616000001</v>
      </c>
      <c r="D2278" t="s">
        <v>2585</v>
      </c>
      <c r="E2278" t="s">
        <v>128</v>
      </c>
      <c r="F2278" t="s">
        <v>2586</v>
      </c>
      <c r="G2278" s="18">
        <v>0.60406963810000003</v>
      </c>
      <c r="H2278" t="s">
        <v>64</v>
      </c>
      <c r="I2278" t="s">
        <v>130</v>
      </c>
      <c r="J2278" t="s">
        <v>8427</v>
      </c>
      <c r="K2278" s="18">
        <v>1.2819015611</v>
      </c>
      <c r="L2278" t="s">
        <v>64</v>
      </c>
      <c r="M2278" t="s">
        <v>130</v>
      </c>
      <c r="N2278" t="s">
        <v>2587</v>
      </c>
      <c r="O2278" s="18">
        <v>1.6796179325</v>
      </c>
      <c r="P2278" t="s">
        <v>2588</v>
      </c>
      <c r="Q2278" t="s">
        <v>134</v>
      </c>
      <c r="R2278" t="s">
        <v>2589</v>
      </c>
      <c r="S2278" s="18">
        <v>2.4587576967999998</v>
      </c>
      <c r="T2278" t="s">
        <v>311</v>
      </c>
      <c r="U2278" t="s">
        <v>130</v>
      </c>
      <c r="V2278" t="s">
        <v>312</v>
      </c>
      <c r="W2278" s="18">
        <v>1.8900645543000001</v>
      </c>
      <c r="X2278" t="s">
        <v>2590</v>
      </c>
      <c r="Y2278" t="s">
        <v>130</v>
      </c>
      <c r="Z2278" t="s">
        <v>2591</v>
      </c>
      <c r="AA2278" s="18">
        <v>1.5502345604000001</v>
      </c>
      <c r="AB2278" t="s">
        <v>2592</v>
      </c>
      <c r="AC2278" t="s">
        <v>128</v>
      </c>
      <c r="AD2278" t="s">
        <v>2593</v>
      </c>
      <c r="AE2278" s="18">
        <v>0.51803961330000003</v>
      </c>
      <c r="AF2278" t="s">
        <v>11997</v>
      </c>
      <c r="AG2278" t="s">
        <v>143</v>
      </c>
      <c r="AH2278" t="s">
        <v>11998</v>
      </c>
      <c r="AI2278" s="18">
        <v>0.1047056281</v>
      </c>
      <c r="AJ2278" t="s">
        <v>11999</v>
      </c>
      <c r="AK2278" t="s">
        <v>134</v>
      </c>
      <c r="AL2278" t="s">
        <v>12000</v>
      </c>
      <c r="AM2278" t="s">
        <v>11999</v>
      </c>
      <c r="AN2278" t="s">
        <v>134</v>
      </c>
      <c r="AO2278" t="s">
        <v>12000</v>
      </c>
      <c r="AP2278" s="18">
        <v>0.1047056281</v>
      </c>
      <c r="AQ2278" t="s">
        <v>123</v>
      </c>
      <c r="AR2278" t="b">
        <f>ISNUMBER(SEARCH('Consulta Por Puntos Baloto'!$E$5,B2278,1))</f>
        <v>0</v>
      </c>
      <c r="AS2278">
        <f t="shared" si="70"/>
        <v>35</v>
      </c>
      <c r="AT2278" t="str">
        <f t="shared" si="71"/>
        <v>Punto red</v>
      </c>
    </row>
    <row r="2279" spans="1:46">
      <c r="A2279" t="s">
        <v>12001</v>
      </c>
      <c r="B2279" t="s">
        <v>12002</v>
      </c>
      <c r="C2279" s="18">
        <v>0.45462536720000002</v>
      </c>
      <c r="D2279" t="s">
        <v>1510</v>
      </c>
      <c r="E2279" t="s">
        <v>1511</v>
      </c>
      <c r="F2279" t="s">
        <v>1512</v>
      </c>
      <c r="G2279" s="18">
        <v>5.0553206865</v>
      </c>
      <c r="H2279" t="s">
        <v>64</v>
      </c>
      <c r="I2279" t="s">
        <v>471</v>
      </c>
      <c r="J2279" t="s">
        <v>1453</v>
      </c>
      <c r="K2279" s="18">
        <v>5.0433801522000001</v>
      </c>
      <c r="L2279" t="s">
        <v>64</v>
      </c>
      <c r="M2279" t="s">
        <v>471</v>
      </c>
      <c r="N2279" t="s">
        <v>1453</v>
      </c>
      <c r="O2279" s="18">
        <v>13.0495086723</v>
      </c>
      <c r="P2279" t="s">
        <v>467</v>
      </c>
      <c r="Q2279" t="s">
        <v>134</v>
      </c>
      <c r="R2279" t="s">
        <v>468</v>
      </c>
      <c r="S2279" s="18">
        <v>16.005400116299999</v>
      </c>
      <c r="T2279" t="s">
        <v>469</v>
      </c>
      <c r="U2279" t="s">
        <v>130</v>
      </c>
      <c r="V2279" t="s">
        <v>470</v>
      </c>
      <c r="W2279" s="18">
        <v>10.5307242283</v>
      </c>
      <c r="X2279" t="s">
        <v>64</v>
      </c>
      <c r="Y2279" t="s">
        <v>471</v>
      </c>
      <c r="Z2279" t="s">
        <v>472</v>
      </c>
      <c r="AA2279" s="18">
        <v>14.0360813963</v>
      </c>
      <c r="AB2279" s="19" t="s">
        <v>473</v>
      </c>
      <c r="AC2279" t="s">
        <v>128</v>
      </c>
      <c r="AD2279" t="s">
        <v>474</v>
      </c>
      <c r="AE2279" s="18">
        <v>0.2856430298</v>
      </c>
      <c r="AF2279" t="s">
        <v>12003</v>
      </c>
      <c r="AG2279" t="s">
        <v>1511</v>
      </c>
      <c r="AH2279" t="s">
        <v>12004</v>
      </c>
      <c r="AI2279" s="18">
        <v>0.20729660420000001</v>
      </c>
      <c r="AJ2279" t="s">
        <v>12005</v>
      </c>
      <c r="AK2279" t="s">
        <v>1511</v>
      </c>
      <c r="AL2279" t="s">
        <v>12006</v>
      </c>
      <c r="AM2279" t="s">
        <v>12005</v>
      </c>
      <c r="AN2279" t="s">
        <v>1511</v>
      </c>
      <c r="AO2279" t="s">
        <v>12006</v>
      </c>
      <c r="AP2279" s="18">
        <v>0.20729660420000001</v>
      </c>
      <c r="AQ2279" t="s">
        <v>123</v>
      </c>
      <c r="AR2279" t="b">
        <f>ISNUMBER(SEARCH('Consulta Por Puntos Baloto'!$E$5,B2279,1))</f>
        <v>0</v>
      </c>
      <c r="AS2279">
        <f t="shared" si="70"/>
        <v>35</v>
      </c>
      <c r="AT2279" t="str">
        <f t="shared" si="71"/>
        <v>Punto red</v>
      </c>
    </row>
    <row r="2280" spans="1:46">
      <c r="A2280" t="s">
        <v>12007</v>
      </c>
      <c r="B2280" t="s">
        <v>12008</v>
      </c>
      <c r="C2280" s="18">
        <v>0.54774902459999997</v>
      </c>
      <c r="D2280" t="s">
        <v>1510</v>
      </c>
      <c r="E2280" t="s">
        <v>1511</v>
      </c>
      <c r="F2280" t="s">
        <v>1512</v>
      </c>
      <c r="G2280" s="18">
        <v>4.8541053178000002</v>
      </c>
      <c r="H2280" t="s">
        <v>64</v>
      </c>
      <c r="I2280" t="s">
        <v>471</v>
      </c>
      <c r="J2280" t="s">
        <v>1453</v>
      </c>
      <c r="K2280" s="18">
        <v>4.8406662707999999</v>
      </c>
      <c r="L2280" t="s">
        <v>64</v>
      </c>
      <c r="M2280" t="s">
        <v>471</v>
      </c>
      <c r="N2280" t="s">
        <v>1453</v>
      </c>
      <c r="O2280" s="18">
        <v>12.9091523606</v>
      </c>
      <c r="P2280" t="s">
        <v>467</v>
      </c>
      <c r="Q2280" t="s">
        <v>134</v>
      </c>
      <c r="R2280" t="s">
        <v>468</v>
      </c>
      <c r="S2280" s="18">
        <v>15.938950677299999</v>
      </c>
      <c r="T2280" t="s">
        <v>469</v>
      </c>
      <c r="U2280" t="s">
        <v>130</v>
      </c>
      <c r="V2280" t="s">
        <v>470</v>
      </c>
      <c r="W2280" s="18">
        <v>10.3973261313</v>
      </c>
      <c r="X2280" t="s">
        <v>64</v>
      </c>
      <c r="Y2280" t="s">
        <v>471</v>
      </c>
      <c r="Z2280" t="s">
        <v>472</v>
      </c>
      <c r="AA2280" s="18">
        <v>13.8880571993</v>
      </c>
      <c r="AB2280" s="19" t="s">
        <v>473</v>
      </c>
      <c r="AC2280" t="s">
        <v>128</v>
      </c>
      <c r="AD2280" t="s">
        <v>474</v>
      </c>
      <c r="AE2280" s="18">
        <v>5.7527805500000001E-2</v>
      </c>
      <c r="AF2280" t="s">
        <v>12009</v>
      </c>
      <c r="AG2280" t="s">
        <v>1511</v>
      </c>
      <c r="AH2280" t="s">
        <v>12010</v>
      </c>
      <c r="AI2280" s="18">
        <v>3.7039566400000001E-2</v>
      </c>
      <c r="AJ2280" t="s">
        <v>12011</v>
      </c>
      <c r="AK2280" t="s">
        <v>1511</v>
      </c>
      <c r="AL2280" t="s">
        <v>12012</v>
      </c>
      <c r="AM2280" t="s">
        <v>12011</v>
      </c>
      <c r="AN2280" t="s">
        <v>1511</v>
      </c>
      <c r="AO2280" t="s">
        <v>12012</v>
      </c>
      <c r="AP2280" s="18">
        <v>3.7039566400000001E-2</v>
      </c>
      <c r="AQ2280" t="s">
        <v>123</v>
      </c>
      <c r="AR2280" t="b">
        <f>ISNUMBER(SEARCH('Consulta Por Puntos Baloto'!$E$5,B2280,1))</f>
        <v>0</v>
      </c>
      <c r="AS2280">
        <f t="shared" si="70"/>
        <v>35</v>
      </c>
      <c r="AT2280" t="str">
        <f t="shared" si="71"/>
        <v>Punto red</v>
      </c>
    </row>
    <row r="2281" spans="1:46">
      <c r="A2281" t="s">
        <v>12013</v>
      </c>
      <c r="B2281" t="s">
        <v>12014</v>
      </c>
      <c r="C2281" s="18">
        <v>1.4914165516</v>
      </c>
      <c r="D2281" t="s">
        <v>353</v>
      </c>
      <c r="E2281" t="s">
        <v>354</v>
      </c>
      <c r="F2281" t="s">
        <v>355</v>
      </c>
      <c r="G2281" s="18">
        <v>1.2245732093999999</v>
      </c>
      <c r="H2281" t="s">
        <v>64</v>
      </c>
      <c r="I2281" t="s">
        <v>86</v>
      </c>
      <c r="J2281" t="s">
        <v>358</v>
      </c>
      <c r="K2281" s="18">
        <v>1.2427066064000001</v>
      </c>
      <c r="L2281" t="s">
        <v>64</v>
      </c>
      <c r="M2281" t="s">
        <v>86</v>
      </c>
      <c r="N2281" t="s">
        <v>358</v>
      </c>
      <c r="O2281" s="18">
        <v>3.6462058812999998</v>
      </c>
      <c r="P2281" t="s">
        <v>359</v>
      </c>
      <c r="Q2281" t="s">
        <v>83</v>
      </c>
      <c r="R2281" t="s">
        <v>360</v>
      </c>
      <c r="S2281" s="18">
        <v>5.2096722348000002</v>
      </c>
      <c r="T2281" t="s">
        <v>85</v>
      </c>
      <c r="U2281" t="s">
        <v>86</v>
      </c>
      <c r="V2281" t="s">
        <v>87</v>
      </c>
      <c r="W2281" s="18">
        <v>1.9656294421</v>
      </c>
      <c r="X2281" t="s">
        <v>64</v>
      </c>
      <c r="Y2281" t="s">
        <v>86</v>
      </c>
      <c r="Z2281" t="s">
        <v>299</v>
      </c>
      <c r="AA2281" s="18">
        <v>1.9555585571</v>
      </c>
      <c r="AB2281" s="19" t="s">
        <v>361</v>
      </c>
      <c r="AC2281" t="s">
        <v>83</v>
      </c>
      <c r="AD2281" s="19" t="s">
        <v>362</v>
      </c>
      <c r="AE2281" s="18">
        <v>0.16766084079999999</v>
      </c>
      <c r="AF2281" t="s">
        <v>12015</v>
      </c>
      <c r="AG2281" t="s">
        <v>354</v>
      </c>
      <c r="AH2281" t="s">
        <v>12016</v>
      </c>
      <c r="AI2281" s="18">
        <v>2.59639365E-2</v>
      </c>
      <c r="AJ2281" t="s">
        <v>12017</v>
      </c>
      <c r="AK2281" t="s">
        <v>354</v>
      </c>
      <c r="AL2281" t="s">
        <v>12018</v>
      </c>
      <c r="AM2281" t="s">
        <v>12017</v>
      </c>
      <c r="AN2281" t="s">
        <v>354</v>
      </c>
      <c r="AO2281" t="s">
        <v>12018</v>
      </c>
      <c r="AP2281" s="18">
        <v>2.59639365E-2</v>
      </c>
      <c r="AQ2281" t="e">
        <v>#N/A</v>
      </c>
      <c r="AR2281" t="b">
        <f>ISNUMBER(SEARCH('Consulta Por Puntos Baloto'!$E$5,B2281,1))</f>
        <v>0</v>
      </c>
      <c r="AS2281">
        <f t="shared" si="70"/>
        <v>35</v>
      </c>
      <c r="AT2281" t="str">
        <f t="shared" si="71"/>
        <v>Punto red</v>
      </c>
    </row>
    <row r="2282" spans="1:46">
      <c r="A2282" t="s">
        <v>12019</v>
      </c>
      <c r="B2282" t="s">
        <v>12020</v>
      </c>
      <c r="C2282" s="18">
        <v>1.4164132949999999</v>
      </c>
      <c r="D2282" t="s">
        <v>7736</v>
      </c>
      <c r="E2282" t="s">
        <v>4964</v>
      </c>
      <c r="F2282" t="s">
        <v>7737</v>
      </c>
      <c r="G2282" s="18">
        <v>72.293899800899993</v>
      </c>
      <c r="H2282" t="s">
        <v>64</v>
      </c>
      <c r="I2282" t="s">
        <v>4514</v>
      </c>
      <c r="J2282" t="s">
        <v>4515</v>
      </c>
      <c r="K2282" s="18">
        <v>72.293899800899993</v>
      </c>
      <c r="L2282" t="s">
        <v>64</v>
      </c>
      <c r="M2282" t="s">
        <v>4514</v>
      </c>
      <c r="N2282" t="s">
        <v>4515</v>
      </c>
      <c r="O2282" s="18">
        <v>1.7841187892999999</v>
      </c>
      <c r="P2282" t="s">
        <v>4963</v>
      </c>
      <c r="Q2282" t="s">
        <v>4964</v>
      </c>
      <c r="R2282" t="s">
        <v>4965</v>
      </c>
      <c r="S2282" s="18">
        <v>193.0976546039</v>
      </c>
      <c r="T2282" t="s">
        <v>311</v>
      </c>
      <c r="U2282" t="s">
        <v>130</v>
      </c>
      <c r="V2282" t="s">
        <v>312</v>
      </c>
      <c r="W2282" s="18">
        <v>1.8647376002</v>
      </c>
      <c r="X2282" t="s">
        <v>64</v>
      </c>
      <c r="Y2282" t="s">
        <v>4519</v>
      </c>
      <c r="Z2282" t="s">
        <v>4520</v>
      </c>
      <c r="AA2282" s="18">
        <v>109.04209081739999</v>
      </c>
      <c r="AB2282" t="s">
        <v>300</v>
      </c>
      <c r="AC2282" t="s">
        <v>301</v>
      </c>
      <c r="AD2282" t="s">
        <v>302</v>
      </c>
      <c r="AE2282" s="18">
        <v>0.91530985899999995</v>
      </c>
      <c r="AF2282" t="s">
        <v>7738</v>
      </c>
      <c r="AG2282" t="s">
        <v>4964</v>
      </c>
      <c r="AH2282" t="s">
        <v>7739</v>
      </c>
      <c r="AI2282" s="18">
        <v>0.14264775660000001</v>
      </c>
      <c r="AJ2282" t="s">
        <v>12021</v>
      </c>
      <c r="AK2282" t="s">
        <v>4964</v>
      </c>
      <c r="AL2282" t="s">
        <v>12022</v>
      </c>
      <c r="AM2282" t="s">
        <v>12021</v>
      </c>
      <c r="AN2282" t="s">
        <v>4964</v>
      </c>
      <c r="AO2282" t="s">
        <v>12022</v>
      </c>
      <c r="AP2282" s="18">
        <v>0.14264775660000001</v>
      </c>
      <c r="AQ2282" t="s">
        <v>123</v>
      </c>
      <c r="AR2282" t="b">
        <f>ISNUMBER(SEARCH('Consulta Por Puntos Baloto'!$E$5,B2282,1))</f>
        <v>0</v>
      </c>
      <c r="AS2282">
        <f t="shared" si="70"/>
        <v>35</v>
      </c>
      <c r="AT2282" t="str">
        <f t="shared" si="71"/>
        <v>Punto red</v>
      </c>
    </row>
    <row r="2283" spans="1:46">
      <c r="A2283" t="s">
        <v>12023</v>
      </c>
      <c r="B2283" t="s">
        <v>12024</v>
      </c>
      <c r="C2283" s="18">
        <v>3.4731985059000001</v>
      </c>
      <c r="D2283" t="s">
        <v>463</v>
      </c>
      <c r="E2283" t="s">
        <v>128</v>
      </c>
      <c r="F2283" t="s">
        <v>464</v>
      </c>
      <c r="G2283" s="18">
        <v>0.1317687716</v>
      </c>
      <c r="H2283" t="s">
        <v>64</v>
      </c>
      <c r="I2283" t="s">
        <v>130</v>
      </c>
      <c r="J2283" t="s">
        <v>465</v>
      </c>
      <c r="K2283" s="18">
        <v>1.0018825481</v>
      </c>
      <c r="L2283" t="s">
        <v>64</v>
      </c>
      <c r="M2283" t="s">
        <v>130</v>
      </c>
      <c r="N2283" t="s">
        <v>466</v>
      </c>
      <c r="O2283" s="18">
        <v>0.13176877400000001</v>
      </c>
      <c r="P2283" t="s">
        <v>467</v>
      </c>
      <c r="Q2283" t="s">
        <v>134</v>
      </c>
      <c r="R2283" t="s">
        <v>468</v>
      </c>
      <c r="S2283" s="18">
        <v>4.7257121334000001</v>
      </c>
      <c r="T2283" t="s">
        <v>469</v>
      </c>
      <c r="U2283" t="s">
        <v>130</v>
      </c>
      <c r="V2283" t="s">
        <v>470</v>
      </c>
      <c r="W2283" s="18">
        <v>2.4125040035</v>
      </c>
      <c r="X2283" t="s">
        <v>64</v>
      </c>
      <c r="Y2283" t="s">
        <v>471</v>
      </c>
      <c r="Z2283" t="s">
        <v>472</v>
      </c>
      <c r="AA2283" s="18">
        <v>1.1506875298999999</v>
      </c>
      <c r="AB2283" s="19" t="s">
        <v>473</v>
      </c>
      <c r="AC2283" t="s">
        <v>128</v>
      </c>
      <c r="AD2283" t="s">
        <v>474</v>
      </c>
      <c r="AE2283" s="18">
        <v>0.19186790940000001</v>
      </c>
      <c r="AF2283" t="s">
        <v>2083</v>
      </c>
      <c r="AG2283" t="s">
        <v>143</v>
      </c>
      <c r="AH2283" t="s">
        <v>2084</v>
      </c>
      <c r="AI2283" s="18">
        <v>0.25288630849999999</v>
      </c>
      <c r="AJ2283" t="s">
        <v>2085</v>
      </c>
      <c r="AK2283" t="s">
        <v>134</v>
      </c>
      <c r="AL2283" t="s">
        <v>2086</v>
      </c>
      <c r="AM2283" t="s">
        <v>64</v>
      </c>
      <c r="AN2283" t="s">
        <v>130</v>
      </c>
      <c r="AO2283" t="s">
        <v>465</v>
      </c>
      <c r="AP2283" s="18">
        <v>0.1317687716</v>
      </c>
      <c r="AQ2283" t="e">
        <v>#N/A</v>
      </c>
      <c r="AR2283" t="b">
        <f>ISNUMBER(SEARCH('Consulta Por Puntos Baloto'!$E$5,B2283,1))</f>
        <v>0</v>
      </c>
      <c r="AS2283">
        <f t="shared" si="70"/>
        <v>7</v>
      </c>
      <c r="AT2283" t="str">
        <f t="shared" si="71"/>
        <v>Cajero automático</v>
      </c>
    </row>
    <row r="2284" spans="1:46">
      <c r="A2284" t="s">
        <v>12025</v>
      </c>
      <c r="B2284" t="s">
        <v>12026</v>
      </c>
      <c r="C2284" s="18">
        <v>13.103436632899999</v>
      </c>
      <c r="D2284" t="s">
        <v>4951</v>
      </c>
      <c r="E2284" t="s">
        <v>4014</v>
      </c>
      <c r="F2284" t="s">
        <v>4952</v>
      </c>
      <c r="G2284" s="18">
        <v>9.5416706369999993</v>
      </c>
      <c r="H2284" t="s">
        <v>64</v>
      </c>
      <c r="I2284" t="s">
        <v>4008</v>
      </c>
      <c r="J2284" t="s">
        <v>4087</v>
      </c>
      <c r="K2284" s="18">
        <v>9.5416706369999993</v>
      </c>
      <c r="L2284" t="s">
        <v>64</v>
      </c>
      <c r="M2284" t="s">
        <v>4008</v>
      </c>
      <c r="N2284" t="s">
        <v>4087</v>
      </c>
      <c r="O2284" s="18">
        <v>14.2580870013</v>
      </c>
      <c r="P2284" t="s">
        <v>4231</v>
      </c>
      <c r="Q2284" t="s">
        <v>220</v>
      </c>
      <c r="R2284" t="s">
        <v>4232</v>
      </c>
      <c r="S2284" s="18">
        <v>18.424319436099999</v>
      </c>
      <c r="T2284" t="s">
        <v>227</v>
      </c>
      <c r="U2284" t="s">
        <v>228</v>
      </c>
      <c r="V2284" t="s">
        <v>229</v>
      </c>
      <c r="W2284" s="18">
        <v>14.274668195</v>
      </c>
      <c r="X2284" t="s">
        <v>222</v>
      </c>
      <c r="Y2284" t="s">
        <v>223</v>
      </c>
      <c r="Z2284" t="s">
        <v>224</v>
      </c>
      <c r="AA2284" s="18">
        <v>12.9004164123</v>
      </c>
      <c r="AB2284" t="s">
        <v>4088</v>
      </c>
      <c r="AC2284" t="s">
        <v>220</v>
      </c>
      <c r="AD2284" t="s">
        <v>4089</v>
      </c>
      <c r="AE2284" s="18">
        <v>5.0534089800000001E-2</v>
      </c>
      <c r="AF2284" t="s">
        <v>12027</v>
      </c>
      <c r="AG2284" t="s">
        <v>12028</v>
      </c>
      <c r="AH2284" t="s">
        <v>12029</v>
      </c>
      <c r="AI2284" s="18">
        <v>3.1952665099999999E-2</v>
      </c>
      <c r="AJ2284" t="s">
        <v>12030</v>
      </c>
      <c r="AK2284" t="s">
        <v>12028</v>
      </c>
      <c r="AL2284" t="s">
        <v>12031</v>
      </c>
      <c r="AM2284" t="s">
        <v>12030</v>
      </c>
      <c r="AN2284" t="s">
        <v>12028</v>
      </c>
      <c r="AO2284" t="s">
        <v>12031</v>
      </c>
      <c r="AP2284" s="18">
        <v>3.1952665099999999E-2</v>
      </c>
      <c r="AQ2284" t="s">
        <v>123</v>
      </c>
      <c r="AR2284" t="b">
        <f>ISNUMBER(SEARCH('Consulta Por Puntos Baloto'!$E$5,B2284,1))</f>
        <v>0</v>
      </c>
      <c r="AS2284">
        <f t="shared" si="70"/>
        <v>35</v>
      </c>
      <c r="AT2284" t="str">
        <f t="shared" si="71"/>
        <v>Punto red</v>
      </c>
    </row>
    <row r="2285" spans="1:46">
      <c r="A2285" t="s">
        <v>12032</v>
      </c>
      <c r="B2285" t="s">
        <v>12033</v>
      </c>
      <c r="C2285" s="18">
        <v>25.146894909499999</v>
      </c>
      <c r="D2285" t="s">
        <v>7736</v>
      </c>
      <c r="E2285" t="s">
        <v>4964</v>
      </c>
      <c r="F2285" t="s">
        <v>7737</v>
      </c>
      <c r="G2285" s="18">
        <v>73.842901141499993</v>
      </c>
      <c r="H2285" t="s">
        <v>64</v>
      </c>
      <c r="I2285" t="s">
        <v>4514</v>
      </c>
      <c r="J2285" t="s">
        <v>4515</v>
      </c>
      <c r="K2285" s="18">
        <v>73.842901141499993</v>
      </c>
      <c r="L2285" t="s">
        <v>64</v>
      </c>
      <c r="M2285" t="s">
        <v>4514</v>
      </c>
      <c r="N2285" t="s">
        <v>4515</v>
      </c>
      <c r="O2285" s="18">
        <v>25.872408148800002</v>
      </c>
      <c r="P2285" t="s">
        <v>4963</v>
      </c>
      <c r="Q2285" t="s">
        <v>4964</v>
      </c>
      <c r="R2285" t="s">
        <v>4965</v>
      </c>
      <c r="S2285" s="18">
        <v>172.27944038530001</v>
      </c>
      <c r="T2285" t="s">
        <v>311</v>
      </c>
      <c r="U2285" t="s">
        <v>130</v>
      </c>
      <c r="V2285" t="s">
        <v>312</v>
      </c>
      <c r="W2285" s="18">
        <v>25.9576038555</v>
      </c>
      <c r="X2285" t="s">
        <v>64</v>
      </c>
      <c r="Y2285" t="s">
        <v>4519</v>
      </c>
      <c r="Z2285" t="s">
        <v>4520</v>
      </c>
      <c r="AA2285" s="18">
        <v>98.809225840099998</v>
      </c>
      <c r="AB2285" t="s">
        <v>300</v>
      </c>
      <c r="AC2285" t="s">
        <v>301</v>
      </c>
      <c r="AD2285" t="s">
        <v>302</v>
      </c>
      <c r="AE2285" s="18">
        <v>2.2658788700000002E-2</v>
      </c>
      <c r="AF2285" t="s">
        <v>12034</v>
      </c>
      <c r="AG2285" t="s">
        <v>7853</v>
      </c>
      <c r="AH2285" t="s">
        <v>12035</v>
      </c>
      <c r="AI2285" s="18">
        <v>9.5111337000000004E-3</v>
      </c>
      <c r="AJ2285" t="s">
        <v>12036</v>
      </c>
      <c r="AK2285" t="s">
        <v>7853</v>
      </c>
      <c r="AL2285" t="s">
        <v>12037</v>
      </c>
      <c r="AM2285" t="s">
        <v>12036</v>
      </c>
      <c r="AN2285" t="s">
        <v>7853</v>
      </c>
      <c r="AO2285" t="s">
        <v>12037</v>
      </c>
      <c r="AP2285" s="18">
        <v>9.5111337000000004E-3</v>
      </c>
      <c r="AQ2285" t="s">
        <v>123</v>
      </c>
      <c r="AR2285" t="b">
        <f>ISNUMBER(SEARCH('Consulta Por Puntos Baloto'!$E$5,B2285,1))</f>
        <v>0</v>
      </c>
      <c r="AS2285">
        <f t="shared" si="70"/>
        <v>35</v>
      </c>
      <c r="AT2285" t="str">
        <f t="shared" si="71"/>
        <v>Punto red</v>
      </c>
    </row>
    <row r="2286" spans="1:46">
      <c r="A2286" t="s">
        <v>12038</v>
      </c>
      <c r="B2286" t="s">
        <v>12039</v>
      </c>
      <c r="C2286" s="18">
        <v>77.821276463000004</v>
      </c>
      <c r="D2286" t="s">
        <v>4853</v>
      </c>
      <c r="E2286" t="s">
        <v>4854</v>
      </c>
      <c r="F2286" t="s">
        <v>4855</v>
      </c>
      <c r="G2286" s="18">
        <v>83.166852687399995</v>
      </c>
      <c r="H2286" t="s">
        <v>64</v>
      </c>
      <c r="I2286" t="s">
        <v>187</v>
      </c>
      <c r="J2286" t="s">
        <v>4877</v>
      </c>
      <c r="K2286" s="18">
        <v>83.919192920699999</v>
      </c>
      <c r="L2286" t="s">
        <v>64</v>
      </c>
      <c r="M2286" t="s">
        <v>187</v>
      </c>
      <c r="N2286" t="s">
        <v>189</v>
      </c>
      <c r="O2286" s="18">
        <v>84.105377547000003</v>
      </c>
      <c r="P2286" t="s">
        <v>190</v>
      </c>
      <c r="Q2286" t="s">
        <v>191</v>
      </c>
      <c r="R2286" t="s">
        <v>192</v>
      </c>
      <c r="S2286" s="18">
        <v>128.32218120869999</v>
      </c>
      <c r="T2286" t="s">
        <v>85</v>
      </c>
      <c r="U2286" t="s">
        <v>86</v>
      </c>
      <c r="V2286" t="s">
        <v>87</v>
      </c>
      <c r="W2286" s="18">
        <v>127.34622090649999</v>
      </c>
      <c r="X2286" t="s">
        <v>64</v>
      </c>
      <c r="Y2286" t="s">
        <v>86</v>
      </c>
      <c r="Z2286" t="s">
        <v>299</v>
      </c>
      <c r="AA2286" s="18">
        <v>108.0868474362</v>
      </c>
      <c r="AB2286" t="s">
        <v>300</v>
      </c>
      <c r="AC2286" t="s">
        <v>301</v>
      </c>
      <c r="AD2286" t="s">
        <v>302</v>
      </c>
      <c r="AE2286" s="18">
        <v>5.8049220800000002E-2</v>
      </c>
      <c r="AF2286" t="s">
        <v>5058</v>
      </c>
      <c r="AG2286" t="s">
        <v>5059</v>
      </c>
      <c r="AH2286" t="s">
        <v>5060</v>
      </c>
      <c r="AI2286" s="18">
        <v>9.0724016800000001E-2</v>
      </c>
      <c r="AJ2286" t="s">
        <v>12040</v>
      </c>
      <c r="AK2286" t="s">
        <v>5059</v>
      </c>
      <c r="AL2286" t="s">
        <v>12041</v>
      </c>
      <c r="AM2286" t="s">
        <v>5058</v>
      </c>
      <c r="AN2286" t="s">
        <v>5059</v>
      </c>
      <c r="AO2286" t="s">
        <v>5060</v>
      </c>
      <c r="AP2286" s="18">
        <v>5.8049220800000002E-2</v>
      </c>
      <c r="AQ2286" t="s">
        <v>123</v>
      </c>
      <c r="AR2286" t="b">
        <f>ISNUMBER(SEARCH('Consulta Por Puntos Baloto'!$E$5,B2286,1))</f>
        <v>0</v>
      </c>
      <c r="AS2286">
        <f t="shared" si="70"/>
        <v>31</v>
      </c>
      <c r="AT2286" t="str">
        <f t="shared" si="71"/>
        <v>Punto pago</v>
      </c>
    </row>
    <row r="2287" spans="1:46">
      <c r="A2287" t="s">
        <v>12042</v>
      </c>
      <c r="B2287" t="s">
        <v>12043</v>
      </c>
      <c r="C2287" s="18">
        <v>0.13102322020000001</v>
      </c>
      <c r="D2287" t="s">
        <v>323</v>
      </c>
      <c r="E2287" t="s">
        <v>324</v>
      </c>
      <c r="F2287" t="s">
        <v>325</v>
      </c>
      <c r="G2287" s="18">
        <v>26.757532355199999</v>
      </c>
      <c r="H2287" t="s">
        <v>64</v>
      </c>
      <c r="I2287" t="s">
        <v>107</v>
      </c>
      <c r="J2287" t="s">
        <v>108</v>
      </c>
      <c r="K2287" s="18">
        <v>26.757532355199999</v>
      </c>
      <c r="L2287" t="s">
        <v>64</v>
      </c>
      <c r="M2287" t="s">
        <v>107</v>
      </c>
      <c r="N2287" t="s">
        <v>108</v>
      </c>
      <c r="O2287" s="18">
        <v>28.092909103099998</v>
      </c>
      <c r="P2287" t="s">
        <v>109</v>
      </c>
      <c r="Q2287" t="s">
        <v>103</v>
      </c>
      <c r="R2287" t="s">
        <v>110</v>
      </c>
      <c r="S2287" s="18">
        <v>155.0552115152</v>
      </c>
      <c r="T2287" t="s">
        <v>253</v>
      </c>
      <c r="U2287" t="s">
        <v>65</v>
      </c>
      <c r="V2287" t="s">
        <v>254</v>
      </c>
      <c r="W2287" s="18">
        <v>153.68063082579999</v>
      </c>
      <c r="X2287" t="s">
        <v>276</v>
      </c>
      <c r="Y2287" t="s">
        <v>65</v>
      </c>
      <c r="Z2287" t="s">
        <v>277</v>
      </c>
      <c r="AA2287" s="18">
        <v>27.654957393899998</v>
      </c>
      <c r="AB2287" t="s">
        <v>115</v>
      </c>
      <c r="AC2287" t="s">
        <v>103</v>
      </c>
      <c r="AD2287" t="s">
        <v>116</v>
      </c>
      <c r="AE2287" s="18">
        <v>1.9722068499999999E-2</v>
      </c>
      <c r="AF2287" t="s">
        <v>12044</v>
      </c>
      <c r="AG2287" t="s">
        <v>324</v>
      </c>
      <c r="AH2287" t="s">
        <v>12045</v>
      </c>
      <c r="AI2287" s="18">
        <v>5.7052010600000001E-2</v>
      </c>
      <c r="AJ2287" t="s">
        <v>12046</v>
      </c>
      <c r="AK2287" t="s">
        <v>324</v>
      </c>
      <c r="AL2287" t="s">
        <v>12047</v>
      </c>
      <c r="AM2287" t="s">
        <v>12044</v>
      </c>
      <c r="AN2287" t="s">
        <v>324</v>
      </c>
      <c r="AO2287" t="s">
        <v>12045</v>
      </c>
      <c r="AP2287" s="18">
        <v>1.9722068499999999E-2</v>
      </c>
      <c r="AQ2287" t="s">
        <v>123</v>
      </c>
      <c r="AR2287" t="b">
        <f>ISNUMBER(SEARCH('Consulta Por Puntos Baloto'!$E$5,B2287,1))</f>
        <v>0</v>
      </c>
      <c r="AS2287">
        <f t="shared" si="70"/>
        <v>31</v>
      </c>
      <c r="AT2287" t="str">
        <f t="shared" si="71"/>
        <v>Punto pago</v>
      </c>
    </row>
    <row r="2288" spans="1:46">
      <c r="A2288" t="s">
        <v>12048</v>
      </c>
      <c r="B2288" t="s">
        <v>12049</v>
      </c>
      <c r="C2288" s="18">
        <v>9.4043865328000003</v>
      </c>
      <c r="D2288" t="s">
        <v>1500</v>
      </c>
      <c r="E2288" t="s">
        <v>1501</v>
      </c>
      <c r="F2288" t="s">
        <v>1502</v>
      </c>
      <c r="G2288" s="18">
        <v>2.3181657618</v>
      </c>
      <c r="H2288" t="s">
        <v>64</v>
      </c>
      <c r="I2288" t="s">
        <v>313</v>
      </c>
      <c r="J2288" t="s">
        <v>314</v>
      </c>
      <c r="K2288" s="18">
        <v>10.341884864400001</v>
      </c>
      <c r="L2288" t="s">
        <v>64</v>
      </c>
      <c r="M2288" t="s">
        <v>2638</v>
      </c>
      <c r="N2288" t="s">
        <v>2639</v>
      </c>
      <c r="O2288" s="18">
        <v>20.506437264199999</v>
      </c>
      <c r="P2288" t="s">
        <v>2625</v>
      </c>
      <c r="Q2288" t="s">
        <v>134</v>
      </c>
      <c r="R2288" t="s">
        <v>2626</v>
      </c>
      <c r="S2288" s="18">
        <v>19.462623842399999</v>
      </c>
      <c r="T2288" t="s">
        <v>311</v>
      </c>
      <c r="U2288" t="s">
        <v>130</v>
      </c>
      <c r="V2288" t="s">
        <v>312</v>
      </c>
      <c r="W2288" s="18">
        <v>2.3181657618</v>
      </c>
      <c r="X2288" t="s">
        <v>64</v>
      </c>
      <c r="Y2288" t="s">
        <v>313</v>
      </c>
      <c r="Z2288" t="s">
        <v>314</v>
      </c>
      <c r="AA2288" s="18">
        <v>9.2615023398999998</v>
      </c>
      <c r="AB2288" s="19" t="s">
        <v>2641</v>
      </c>
      <c r="AC2288" t="s">
        <v>1501</v>
      </c>
      <c r="AD2288" t="s">
        <v>2642</v>
      </c>
      <c r="AE2288" s="18">
        <v>2.2813661191999999</v>
      </c>
      <c r="AF2288" t="s">
        <v>3470</v>
      </c>
      <c r="AG2288" t="s">
        <v>3471</v>
      </c>
      <c r="AH2288" t="s">
        <v>3472</v>
      </c>
      <c r="AI2288" s="18">
        <v>0.1655478719</v>
      </c>
      <c r="AJ2288" t="s">
        <v>12050</v>
      </c>
      <c r="AK2288" t="s">
        <v>3449</v>
      </c>
      <c r="AL2288" t="s">
        <v>12051</v>
      </c>
      <c r="AM2288" t="s">
        <v>12050</v>
      </c>
      <c r="AN2288" t="s">
        <v>3449</v>
      </c>
      <c r="AO2288" t="s">
        <v>12051</v>
      </c>
      <c r="AP2288" s="18">
        <v>0.1655478719</v>
      </c>
      <c r="AQ2288" t="s">
        <v>123</v>
      </c>
      <c r="AR2288" t="b">
        <f>ISNUMBER(SEARCH('Consulta Por Puntos Baloto'!$E$5,B2288,1))</f>
        <v>0</v>
      </c>
      <c r="AS2288">
        <f t="shared" si="70"/>
        <v>35</v>
      </c>
      <c r="AT2288" t="str">
        <f t="shared" si="71"/>
        <v>Punto red</v>
      </c>
    </row>
    <row r="2289" spans="1:46">
      <c r="A2289" t="s">
        <v>12052</v>
      </c>
      <c r="B2289" t="s">
        <v>12053</v>
      </c>
      <c r="C2289" s="18">
        <v>16.5227811016</v>
      </c>
      <c r="D2289" t="s">
        <v>4512</v>
      </c>
      <c r="E2289" t="s">
        <v>297</v>
      </c>
      <c r="F2289" t="s">
        <v>4513</v>
      </c>
      <c r="G2289" s="18">
        <v>1.2260742164</v>
      </c>
      <c r="H2289" t="s">
        <v>64</v>
      </c>
      <c r="I2289" t="s">
        <v>4514</v>
      </c>
      <c r="J2289" t="s">
        <v>4515</v>
      </c>
      <c r="K2289" s="18">
        <v>1.2260742164</v>
      </c>
      <c r="L2289" t="s">
        <v>64</v>
      </c>
      <c r="M2289" t="s">
        <v>4514</v>
      </c>
      <c r="N2289" t="s">
        <v>4515</v>
      </c>
      <c r="O2289" s="18">
        <v>0.79256015089999998</v>
      </c>
      <c r="P2289" t="s">
        <v>4516</v>
      </c>
      <c r="Q2289" t="s">
        <v>4517</v>
      </c>
      <c r="R2289" t="s">
        <v>4518</v>
      </c>
      <c r="S2289" s="18">
        <v>156.91340447260001</v>
      </c>
      <c r="T2289" t="s">
        <v>85</v>
      </c>
      <c r="U2289" t="s">
        <v>86</v>
      </c>
      <c r="V2289" t="s">
        <v>87</v>
      </c>
      <c r="W2289" s="18">
        <v>72.783304180900004</v>
      </c>
      <c r="X2289" t="s">
        <v>64</v>
      </c>
      <c r="Y2289" t="s">
        <v>4519</v>
      </c>
      <c r="Z2289" t="s">
        <v>4520</v>
      </c>
      <c r="AA2289" s="18">
        <v>52.114945732899997</v>
      </c>
      <c r="AB2289" t="s">
        <v>300</v>
      </c>
      <c r="AC2289" t="s">
        <v>301</v>
      </c>
      <c r="AD2289" t="s">
        <v>302</v>
      </c>
      <c r="AE2289" s="18">
        <v>0.14460034590000001</v>
      </c>
      <c r="AF2289" t="s">
        <v>11713</v>
      </c>
      <c r="AG2289" t="s">
        <v>4517</v>
      </c>
      <c r="AH2289" t="s">
        <v>11714</v>
      </c>
      <c r="AI2289" s="18">
        <v>2.6890830800000001E-2</v>
      </c>
      <c r="AJ2289" t="s">
        <v>11915</v>
      </c>
      <c r="AK2289" t="s">
        <v>4517</v>
      </c>
      <c r="AL2289" t="s">
        <v>11916</v>
      </c>
      <c r="AM2289" t="s">
        <v>11915</v>
      </c>
      <c r="AN2289" t="s">
        <v>4517</v>
      </c>
      <c r="AO2289" t="s">
        <v>11916</v>
      </c>
      <c r="AP2289" s="18">
        <v>2.6890830800000001E-2</v>
      </c>
      <c r="AQ2289" t="s">
        <v>123</v>
      </c>
      <c r="AR2289" t="b">
        <f>ISNUMBER(SEARCH('Consulta Por Puntos Baloto'!$E$5,B2289,1))</f>
        <v>0</v>
      </c>
      <c r="AS2289">
        <f t="shared" si="70"/>
        <v>35</v>
      </c>
      <c r="AT2289" t="str">
        <f t="shared" si="71"/>
        <v>Punto red</v>
      </c>
    </row>
    <row r="2290" spans="1:46">
      <c r="A2290" t="s">
        <v>12054</v>
      </c>
      <c r="B2290" t="s">
        <v>12055</v>
      </c>
      <c r="C2290" s="18">
        <v>1.8382402684000001</v>
      </c>
      <c r="D2290" t="s">
        <v>541</v>
      </c>
      <c r="E2290" t="s">
        <v>128</v>
      </c>
      <c r="F2290" t="s">
        <v>542</v>
      </c>
      <c r="G2290" s="18">
        <v>0.95131222209999999</v>
      </c>
      <c r="H2290" t="s">
        <v>205</v>
      </c>
      <c r="I2290" t="s">
        <v>130</v>
      </c>
      <c r="J2290" t="s">
        <v>206</v>
      </c>
      <c r="K2290" s="18">
        <v>1.656809491</v>
      </c>
      <c r="L2290" t="s">
        <v>64</v>
      </c>
      <c r="M2290" t="s">
        <v>130</v>
      </c>
      <c r="N2290" t="s">
        <v>370</v>
      </c>
      <c r="O2290" s="18">
        <v>2.1629703155</v>
      </c>
      <c r="P2290" t="s">
        <v>133</v>
      </c>
      <c r="Q2290" t="s">
        <v>134</v>
      </c>
      <c r="R2290" t="s">
        <v>135</v>
      </c>
      <c r="S2290" s="18">
        <v>1.5343503392</v>
      </c>
      <c r="T2290" t="s">
        <v>371</v>
      </c>
      <c r="U2290" t="s">
        <v>130</v>
      </c>
      <c r="V2290" t="s">
        <v>372</v>
      </c>
      <c r="W2290" s="18">
        <v>1.6836566012</v>
      </c>
      <c r="X2290" t="s">
        <v>64</v>
      </c>
      <c r="Y2290" t="s">
        <v>130</v>
      </c>
      <c r="Z2290" t="s">
        <v>373</v>
      </c>
      <c r="AA2290" s="18">
        <v>0.7482366479</v>
      </c>
      <c r="AB2290" s="19" t="s">
        <v>963</v>
      </c>
      <c r="AC2290" t="s">
        <v>128</v>
      </c>
      <c r="AD2290" t="s">
        <v>964</v>
      </c>
      <c r="AE2290" s="18">
        <v>6.2782504099999997E-2</v>
      </c>
      <c r="AF2290" t="s">
        <v>12056</v>
      </c>
      <c r="AG2290" t="s">
        <v>143</v>
      </c>
      <c r="AH2290" t="s">
        <v>12057</v>
      </c>
      <c r="AI2290" s="18">
        <v>0.24047617930000001</v>
      </c>
      <c r="AJ2290" t="s">
        <v>12058</v>
      </c>
      <c r="AK2290" t="s">
        <v>134</v>
      </c>
      <c r="AL2290" t="s">
        <v>12059</v>
      </c>
      <c r="AM2290" t="s">
        <v>12056</v>
      </c>
      <c r="AN2290" t="s">
        <v>143</v>
      </c>
      <c r="AO2290" t="s">
        <v>12057</v>
      </c>
      <c r="AP2290" s="18">
        <v>6.2782504099999997E-2</v>
      </c>
      <c r="AQ2290" t="s">
        <v>123</v>
      </c>
      <c r="AR2290" t="b">
        <f>ISNUMBER(SEARCH('Consulta Por Puntos Baloto'!$E$5,B2290,1))</f>
        <v>0</v>
      </c>
      <c r="AS2290">
        <f t="shared" si="70"/>
        <v>31</v>
      </c>
      <c r="AT2290" t="str">
        <f t="shared" si="71"/>
        <v>Punto pago</v>
      </c>
    </row>
    <row r="2291" spans="1:46">
      <c r="A2291" t="s">
        <v>12060</v>
      </c>
      <c r="B2291" t="s">
        <v>12061</v>
      </c>
      <c r="C2291" s="18">
        <v>1.8522069039</v>
      </c>
      <c r="D2291" t="s">
        <v>541</v>
      </c>
      <c r="E2291" t="s">
        <v>128</v>
      </c>
      <c r="F2291" t="s">
        <v>542</v>
      </c>
      <c r="G2291" s="18">
        <v>0.97341378020000002</v>
      </c>
      <c r="H2291" t="s">
        <v>205</v>
      </c>
      <c r="I2291" t="s">
        <v>130</v>
      </c>
      <c r="J2291" t="s">
        <v>206</v>
      </c>
      <c r="K2291" s="18">
        <v>1.6718605628000001</v>
      </c>
      <c r="L2291" t="s">
        <v>64</v>
      </c>
      <c r="M2291" t="s">
        <v>130</v>
      </c>
      <c r="N2291" t="s">
        <v>370</v>
      </c>
      <c r="O2291" s="18">
        <v>2.1850608214</v>
      </c>
      <c r="P2291" t="s">
        <v>133</v>
      </c>
      <c r="Q2291" t="s">
        <v>134</v>
      </c>
      <c r="R2291" t="s">
        <v>135</v>
      </c>
      <c r="S2291" s="18">
        <v>1.5133037251999999</v>
      </c>
      <c r="T2291" t="s">
        <v>371</v>
      </c>
      <c r="U2291" t="s">
        <v>130</v>
      </c>
      <c r="V2291" t="s">
        <v>372</v>
      </c>
      <c r="W2291" s="18">
        <v>1.6676056795</v>
      </c>
      <c r="X2291" t="s">
        <v>64</v>
      </c>
      <c r="Y2291" t="s">
        <v>130</v>
      </c>
      <c r="Z2291" t="s">
        <v>373</v>
      </c>
      <c r="AA2291" s="18">
        <v>0.72617683879999995</v>
      </c>
      <c r="AB2291" s="19" t="s">
        <v>963</v>
      </c>
      <c r="AC2291" t="s">
        <v>128</v>
      </c>
      <c r="AD2291" t="s">
        <v>964</v>
      </c>
      <c r="AE2291" s="18">
        <v>4.7408070900000002E-2</v>
      </c>
      <c r="AF2291" t="s">
        <v>12056</v>
      </c>
      <c r="AG2291" t="s">
        <v>143</v>
      </c>
      <c r="AH2291" t="s">
        <v>12057</v>
      </c>
      <c r="AI2291" s="18">
        <v>0.21962464500000001</v>
      </c>
      <c r="AJ2291" t="s">
        <v>12058</v>
      </c>
      <c r="AK2291" t="s">
        <v>134</v>
      </c>
      <c r="AL2291" t="s">
        <v>12059</v>
      </c>
      <c r="AM2291" t="s">
        <v>12056</v>
      </c>
      <c r="AN2291" t="s">
        <v>143</v>
      </c>
      <c r="AO2291" t="s">
        <v>12057</v>
      </c>
      <c r="AP2291" s="18">
        <v>4.7408070900000002E-2</v>
      </c>
      <c r="AQ2291" t="s">
        <v>123</v>
      </c>
      <c r="AR2291" t="b">
        <f>ISNUMBER(SEARCH('Consulta Por Puntos Baloto'!$E$5,B2291,1))</f>
        <v>0</v>
      </c>
      <c r="AS2291">
        <f t="shared" si="70"/>
        <v>31</v>
      </c>
      <c r="AT2291" t="str">
        <f t="shared" si="71"/>
        <v>Punto pago</v>
      </c>
    </row>
    <row r="2292" spans="1:46">
      <c r="A2292" t="s">
        <v>12062</v>
      </c>
      <c r="B2292" t="s">
        <v>12063</v>
      </c>
      <c r="C2292" s="18">
        <v>2.4218098549999998</v>
      </c>
      <c r="D2292" t="s">
        <v>463</v>
      </c>
      <c r="E2292" t="s">
        <v>128</v>
      </c>
      <c r="F2292" t="s">
        <v>464</v>
      </c>
      <c r="G2292" s="18">
        <v>0.41690322079999997</v>
      </c>
      <c r="H2292" t="s">
        <v>2089</v>
      </c>
      <c r="I2292" t="s">
        <v>130</v>
      </c>
      <c r="J2292" t="s">
        <v>2090</v>
      </c>
      <c r="K2292" s="18">
        <v>1.1317645422</v>
      </c>
      <c r="L2292" t="s">
        <v>64</v>
      </c>
      <c r="M2292" t="s">
        <v>130</v>
      </c>
      <c r="N2292" t="s">
        <v>466</v>
      </c>
      <c r="O2292" s="18">
        <v>1.0711722913999999</v>
      </c>
      <c r="P2292" t="s">
        <v>467</v>
      </c>
      <c r="Q2292" t="s">
        <v>134</v>
      </c>
      <c r="R2292" t="s">
        <v>468</v>
      </c>
      <c r="S2292" s="18">
        <v>4.1069708199999999</v>
      </c>
      <c r="T2292" t="s">
        <v>469</v>
      </c>
      <c r="U2292" t="s">
        <v>130</v>
      </c>
      <c r="V2292" t="s">
        <v>470</v>
      </c>
      <c r="W2292" s="18">
        <v>2.0906611523</v>
      </c>
      <c r="X2292" t="s">
        <v>745</v>
      </c>
      <c r="Y2292" t="s">
        <v>130</v>
      </c>
      <c r="Z2292" t="s">
        <v>746</v>
      </c>
      <c r="AA2292" s="18">
        <v>0.41690322079999997</v>
      </c>
      <c r="AB2292" s="19" t="s">
        <v>473</v>
      </c>
      <c r="AC2292" t="s">
        <v>128</v>
      </c>
      <c r="AD2292" t="s">
        <v>474</v>
      </c>
      <c r="AE2292" s="18">
        <v>0.4331436327</v>
      </c>
      <c r="AF2292" t="s">
        <v>2142</v>
      </c>
      <c r="AG2292" t="s">
        <v>143</v>
      </c>
      <c r="AH2292" t="s">
        <v>2143</v>
      </c>
      <c r="AI2292" s="18">
        <v>3.3384313499999999E-2</v>
      </c>
      <c r="AJ2292" t="s">
        <v>12064</v>
      </c>
      <c r="AK2292" t="s">
        <v>134</v>
      </c>
      <c r="AL2292" t="s">
        <v>12065</v>
      </c>
      <c r="AM2292" t="s">
        <v>12064</v>
      </c>
      <c r="AN2292" t="s">
        <v>134</v>
      </c>
      <c r="AO2292" t="s">
        <v>12065</v>
      </c>
      <c r="AP2292" s="18">
        <v>3.3384313499999999E-2</v>
      </c>
      <c r="AQ2292" t="s">
        <v>123</v>
      </c>
      <c r="AR2292" t="b">
        <f>ISNUMBER(SEARCH('Consulta Por Puntos Baloto'!$E$5,B2292,1))</f>
        <v>0</v>
      </c>
      <c r="AS2292">
        <f t="shared" si="70"/>
        <v>35</v>
      </c>
      <c r="AT2292" t="str">
        <f t="shared" si="71"/>
        <v>Punto red</v>
      </c>
    </row>
    <row r="2293" spans="1:46">
      <c r="A2293" t="s">
        <v>12066</v>
      </c>
      <c r="B2293" t="s">
        <v>12067</v>
      </c>
      <c r="C2293" s="18">
        <v>2.4218098549999998</v>
      </c>
      <c r="D2293" t="s">
        <v>463</v>
      </c>
      <c r="E2293" t="s">
        <v>128</v>
      </c>
      <c r="F2293" t="s">
        <v>464</v>
      </c>
      <c r="G2293" s="18">
        <v>0.41690322079999997</v>
      </c>
      <c r="H2293" t="s">
        <v>2089</v>
      </c>
      <c r="I2293" t="s">
        <v>130</v>
      </c>
      <c r="J2293" t="s">
        <v>2090</v>
      </c>
      <c r="K2293" s="18">
        <v>1.1317645422</v>
      </c>
      <c r="L2293" t="s">
        <v>64</v>
      </c>
      <c r="M2293" t="s">
        <v>130</v>
      </c>
      <c r="N2293" t="s">
        <v>466</v>
      </c>
      <c r="O2293" s="18">
        <v>1.0711722913999999</v>
      </c>
      <c r="P2293" t="s">
        <v>467</v>
      </c>
      <c r="Q2293" t="s">
        <v>134</v>
      </c>
      <c r="R2293" t="s">
        <v>468</v>
      </c>
      <c r="S2293" s="18">
        <v>4.1069708199999999</v>
      </c>
      <c r="T2293" t="s">
        <v>469</v>
      </c>
      <c r="U2293" t="s">
        <v>130</v>
      </c>
      <c r="V2293" t="s">
        <v>470</v>
      </c>
      <c r="W2293" s="18">
        <v>2.0906611523</v>
      </c>
      <c r="X2293" t="s">
        <v>745</v>
      </c>
      <c r="Y2293" t="s">
        <v>130</v>
      </c>
      <c r="Z2293" t="s">
        <v>746</v>
      </c>
      <c r="AA2293" s="18">
        <v>0.41690322079999997</v>
      </c>
      <c r="AB2293" s="19" t="s">
        <v>473</v>
      </c>
      <c r="AC2293" t="s">
        <v>128</v>
      </c>
      <c r="AD2293" t="s">
        <v>474</v>
      </c>
      <c r="AE2293" s="18">
        <v>0.4331436327</v>
      </c>
      <c r="AF2293" t="s">
        <v>2142</v>
      </c>
      <c r="AG2293" t="s">
        <v>143</v>
      </c>
      <c r="AH2293" t="s">
        <v>2143</v>
      </c>
      <c r="AI2293" s="18">
        <v>3.3384313499999999E-2</v>
      </c>
      <c r="AJ2293" t="s">
        <v>12064</v>
      </c>
      <c r="AK2293" t="s">
        <v>134</v>
      </c>
      <c r="AL2293" t="s">
        <v>12065</v>
      </c>
      <c r="AM2293" t="s">
        <v>12064</v>
      </c>
      <c r="AN2293" t="s">
        <v>134</v>
      </c>
      <c r="AO2293" t="s">
        <v>12065</v>
      </c>
      <c r="AP2293" s="18">
        <v>3.3384313499999999E-2</v>
      </c>
      <c r="AQ2293" t="s">
        <v>123</v>
      </c>
      <c r="AR2293" t="b">
        <f>ISNUMBER(SEARCH('Consulta Por Puntos Baloto'!$E$5,B2293,1))</f>
        <v>0</v>
      </c>
      <c r="AS2293">
        <f t="shared" si="70"/>
        <v>35</v>
      </c>
      <c r="AT2293" t="str">
        <f t="shared" si="71"/>
        <v>Punto red</v>
      </c>
    </row>
    <row r="2294" spans="1:46">
      <c r="A2294" t="s">
        <v>12068</v>
      </c>
      <c r="B2294" t="s">
        <v>12069</v>
      </c>
      <c r="C2294" s="18">
        <v>1.0632334401000001</v>
      </c>
      <c r="D2294" t="s">
        <v>4580</v>
      </c>
      <c r="E2294" t="s">
        <v>83</v>
      </c>
      <c r="F2294" t="s">
        <v>4581</v>
      </c>
      <c r="G2294" s="18">
        <v>0.52370281890000003</v>
      </c>
      <c r="H2294" t="s">
        <v>4582</v>
      </c>
      <c r="I2294" t="s">
        <v>86</v>
      </c>
      <c r="J2294" t="s">
        <v>4583</v>
      </c>
      <c r="K2294" s="18">
        <v>0.53715005950000005</v>
      </c>
      <c r="L2294" t="s">
        <v>64</v>
      </c>
      <c r="M2294" t="s">
        <v>86</v>
      </c>
      <c r="N2294" t="s">
        <v>402</v>
      </c>
      <c r="O2294" s="18">
        <v>0.50507647109999998</v>
      </c>
      <c r="P2294" t="s">
        <v>7384</v>
      </c>
      <c r="Q2294" t="s">
        <v>83</v>
      </c>
      <c r="R2294" t="s">
        <v>7385</v>
      </c>
      <c r="S2294" s="18">
        <v>1.0259379649</v>
      </c>
      <c r="T2294" t="s">
        <v>85</v>
      </c>
      <c r="U2294" t="s">
        <v>86</v>
      </c>
      <c r="V2294" t="s">
        <v>87</v>
      </c>
      <c r="W2294" s="18">
        <v>1.0259379649</v>
      </c>
      <c r="X2294" t="s">
        <v>64</v>
      </c>
      <c r="Y2294" t="s">
        <v>91</v>
      </c>
      <c r="Z2294" t="s">
        <v>92</v>
      </c>
      <c r="AA2294" s="18">
        <v>0.61141741589999998</v>
      </c>
      <c r="AB2294" t="s">
        <v>4586</v>
      </c>
      <c r="AC2294" t="s">
        <v>83</v>
      </c>
      <c r="AD2294" t="s">
        <v>4587</v>
      </c>
      <c r="AE2294" s="18">
        <v>6.2725794599999996E-2</v>
      </c>
      <c r="AF2294" t="s">
        <v>12070</v>
      </c>
      <c r="AG2294" t="s">
        <v>83</v>
      </c>
      <c r="AH2294" t="s">
        <v>12071</v>
      </c>
      <c r="AI2294" s="18">
        <v>0.24667785440000001</v>
      </c>
      <c r="AJ2294" t="s">
        <v>12072</v>
      </c>
      <c r="AK2294" t="s">
        <v>83</v>
      </c>
      <c r="AL2294" t="s">
        <v>12073</v>
      </c>
      <c r="AM2294" t="s">
        <v>12070</v>
      </c>
      <c r="AN2294" t="s">
        <v>83</v>
      </c>
      <c r="AO2294" t="s">
        <v>12071</v>
      </c>
      <c r="AP2294" s="18">
        <v>6.2725794599999996E-2</v>
      </c>
      <c r="AQ2294" t="e">
        <v>#N/A</v>
      </c>
      <c r="AR2294" t="b">
        <f>ISNUMBER(SEARCH('Consulta Por Puntos Baloto'!$E$5,B2294,1))</f>
        <v>0</v>
      </c>
      <c r="AS2294">
        <f t="shared" si="70"/>
        <v>31</v>
      </c>
      <c r="AT2294" t="str">
        <f t="shared" si="71"/>
        <v>Punto pago</v>
      </c>
    </row>
    <row r="2295" spans="1:46">
      <c r="A2295" t="s">
        <v>12074</v>
      </c>
      <c r="B2295" t="s">
        <v>12075</v>
      </c>
      <c r="C2295" s="18">
        <v>4.3266708600000002E-2</v>
      </c>
      <c r="D2295" t="s">
        <v>8533</v>
      </c>
      <c r="E2295" t="s">
        <v>8534</v>
      </c>
      <c r="F2295" t="s">
        <v>8535</v>
      </c>
      <c r="G2295" s="18">
        <v>68.087264538499994</v>
      </c>
      <c r="H2295" t="s">
        <v>64</v>
      </c>
      <c r="I2295" t="s">
        <v>4029</v>
      </c>
      <c r="J2295" t="s">
        <v>6039</v>
      </c>
      <c r="K2295" s="18">
        <v>70.370312660799996</v>
      </c>
      <c r="L2295" t="s">
        <v>64</v>
      </c>
      <c r="M2295" t="s">
        <v>4029</v>
      </c>
      <c r="N2295" t="s">
        <v>4030</v>
      </c>
      <c r="O2295" s="18">
        <v>73.003196274800004</v>
      </c>
      <c r="P2295" t="s">
        <v>1454</v>
      </c>
      <c r="Q2295" t="s">
        <v>1449</v>
      </c>
      <c r="R2295" t="s">
        <v>1455</v>
      </c>
      <c r="S2295" s="18">
        <v>101.0868553854</v>
      </c>
      <c r="T2295" t="s">
        <v>64</v>
      </c>
      <c r="U2295" t="s">
        <v>130</v>
      </c>
      <c r="V2295" t="s">
        <v>171</v>
      </c>
      <c r="W2295" s="18">
        <v>68.094372530200005</v>
      </c>
      <c r="X2295" t="s">
        <v>64</v>
      </c>
      <c r="Y2295" t="s">
        <v>4029</v>
      </c>
      <c r="Z2295" t="s">
        <v>6039</v>
      </c>
      <c r="AA2295" s="18">
        <v>68.897911727799993</v>
      </c>
      <c r="AB2295" t="s">
        <v>5549</v>
      </c>
      <c r="AC2295" t="s">
        <v>4106</v>
      </c>
      <c r="AD2295" t="s">
        <v>5550</v>
      </c>
      <c r="AE2295" s="18">
        <v>13.1625430089</v>
      </c>
      <c r="AF2295" t="s">
        <v>12076</v>
      </c>
      <c r="AG2295" t="s">
        <v>12077</v>
      </c>
      <c r="AH2295" t="s">
        <v>12078</v>
      </c>
      <c r="AI2295" s="18">
        <v>1.7579510100000001E-2</v>
      </c>
      <c r="AJ2295" t="s">
        <v>12079</v>
      </c>
      <c r="AK2295" t="s">
        <v>8534</v>
      </c>
      <c r="AL2295" t="s">
        <v>12080</v>
      </c>
      <c r="AM2295" t="s">
        <v>12079</v>
      </c>
      <c r="AN2295" t="s">
        <v>8534</v>
      </c>
      <c r="AO2295" t="s">
        <v>12080</v>
      </c>
      <c r="AP2295" s="18">
        <v>1.7579510100000001E-2</v>
      </c>
      <c r="AQ2295" t="s">
        <v>123</v>
      </c>
      <c r="AR2295" t="b">
        <f>ISNUMBER(SEARCH('Consulta Por Puntos Baloto'!$E$5,B2295,1))</f>
        <v>0</v>
      </c>
      <c r="AS2295">
        <f t="shared" si="70"/>
        <v>35</v>
      </c>
      <c r="AT2295" t="str">
        <f t="shared" si="71"/>
        <v>Punto red</v>
      </c>
    </row>
    <row r="2296" spans="1:46">
      <c r="A2296" t="s">
        <v>12081</v>
      </c>
      <c r="B2296" t="s">
        <v>12082</v>
      </c>
      <c r="C2296" s="18">
        <v>5.5127332686999999</v>
      </c>
      <c r="D2296" t="s">
        <v>5270</v>
      </c>
      <c r="E2296" t="s">
        <v>4172</v>
      </c>
      <c r="F2296" t="s">
        <v>5271</v>
      </c>
      <c r="G2296" s="18">
        <v>2.2113045053999998</v>
      </c>
      <c r="H2296" t="s">
        <v>64</v>
      </c>
      <c r="I2296" t="s">
        <v>4169</v>
      </c>
      <c r="J2296" t="s">
        <v>12083</v>
      </c>
      <c r="K2296" s="18">
        <v>107.4591536267</v>
      </c>
      <c r="L2296" t="s">
        <v>64</v>
      </c>
      <c r="M2296" t="s">
        <v>86</v>
      </c>
      <c r="N2296" t="s">
        <v>402</v>
      </c>
      <c r="O2296" s="18">
        <v>107.4591536267</v>
      </c>
      <c r="P2296" t="s">
        <v>403</v>
      </c>
      <c r="Q2296" t="s">
        <v>83</v>
      </c>
      <c r="R2296" t="s">
        <v>404</v>
      </c>
      <c r="S2296" s="18">
        <v>108.4144489641</v>
      </c>
      <c r="T2296" t="s">
        <v>85</v>
      </c>
      <c r="U2296" t="s">
        <v>86</v>
      </c>
      <c r="V2296" t="s">
        <v>87</v>
      </c>
      <c r="W2296" s="18">
        <v>3.1145300883</v>
      </c>
      <c r="X2296" t="s">
        <v>64</v>
      </c>
      <c r="Y2296" t="s">
        <v>4169</v>
      </c>
      <c r="Z2296" t="s">
        <v>4171</v>
      </c>
      <c r="AA2296" s="18">
        <v>2.5124090267999999</v>
      </c>
      <c r="AB2296" t="s">
        <v>4916</v>
      </c>
      <c r="AC2296" t="s">
        <v>4172</v>
      </c>
      <c r="AD2296" t="s">
        <v>4918</v>
      </c>
      <c r="AE2296" s="18">
        <v>0.1643417274</v>
      </c>
      <c r="AF2296" t="s">
        <v>12084</v>
      </c>
      <c r="AG2296" t="s">
        <v>8706</v>
      </c>
      <c r="AH2296" t="s">
        <v>12085</v>
      </c>
      <c r="AI2296" s="18">
        <v>0.1669696802</v>
      </c>
      <c r="AJ2296" t="s">
        <v>12086</v>
      </c>
      <c r="AK2296" t="s">
        <v>4172</v>
      </c>
      <c r="AL2296" t="s">
        <v>12087</v>
      </c>
      <c r="AM2296" t="s">
        <v>12084</v>
      </c>
      <c r="AN2296" t="s">
        <v>8706</v>
      </c>
      <c r="AO2296" t="s">
        <v>12085</v>
      </c>
      <c r="AP2296" s="18">
        <v>0.1643417274</v>
      </c>
      <c r="AQ2296" t="s">
        <v>123</v>
      </c>
      <c r="AR2296" t="b">
        <f>ISNUMBER(SEARCH('Consulta Por Puntos Baloto'!$E$5,B2296,1))</f>
        <v>0</v>
      </c>
      <c r="AS2296">
        <f t="shared" si="70"/>
        <v>31</v>
      </c>
      <c r="AT2296" t="str">
        <f t="shared" si="71"/>
        <v>Punto pago</v>
      </c>
    </row>
    <row r="2297" spans="1:46">
      <c r="A2297" t="s">
        <v>12088</v>
      </c>
      <c r="B2297" t="s">
        <v>12089</v>
      </c>
      <c r="C2297" s="18">
        <v>10.3119858138</v>
      </c>
      <c r="D2297" t="s">
        <v>4144</v>
      </c>
      <c r="E2297" t="s">
        <v>4035</v>
      </c>
      <c r="F2297" t="s">
        <v>4145</v>
      </c>
      <c r="G2297" s="18">
        <v>6.6341915153000004</v>
      </c>
      <c r="H2297" t="s">
        <v>64</v>
      </c>
      <c r="I2297" t="s">
        <v>4146</v>
      </c>
      <c r="J2297" t="s">
        <v>8998</v>
      </c>
      <c r="K2297" s="18">
        <v>25.486850450599999</v>
      </c>
      <c r="L2297" t="s">
        <v>64</v>
      </c>
      <c r="M2297" t="s">
        <v>4029</v>
      </c>
      <c r="N2297" t="s">
        <v>4030</v>
      </c>
      <c r="O2297" s="18">
        <v>34.959484624300003</v>
      </c>
      <c r="P2297" t="s">
        <v>4031</v>
      </c>
      <c r="Q2297" t="s">
        <v>4025</v>
      </c>
      <c r="R2297" t="s">
        <v>4032</v>
      </c>
      <c r="S2297" s="18">
        <v>144.903322987</v>
      </c>
      <c r="T2297" t="s">
        <v>227</v>
      </c>
      <c r="U2297" t="s">
        <v>228</v>
      </c>
      <c r="V2297" t="s">
        <v>229</v>
      </c>
      <c r="W2297" s="18">
        <v>9.6635598344000009</v>
      </c>
      <c r="X2297" t="s">
        <v>4897</v>
      </c>
      <c r="Y2297" t="s">
        <v>4146</v>
      </c>
      <c r="Z2297" t="s">
        <v>4898</v>
      </c>
      <c r="AA2297" s="18">
        <v>9.2539315208000001</v>
      </c>
      <c r="AB2297" t="s">
        <v>8999</v>
      </c>
      <c r="AC2297" t="s">
        <v>4035</v>
      </c>
      <c r="AD2297" t="s">
        <v>9000</v>
      </c>
      <c r="AE2297" s="18">
        <v>9.0920830085999995</v>
      </c>
      <c r="AF2297" t="s">
        <v>9001</v>
      </c>
      <c r="AG2297" t="s">
        <v>4035</v>
      </c>
      <c r="AH2297" t="s">
        <v>9002</v>
      </c>
      <c r="AI2297" s="18">
        <v>5.0368186000000004E-3</v>
      </c>
      <c r="AJ2297" t="s">
        <v>10130</v>
      </c>
      <c r="AK2297" t="s">
        <v>9004</v>
      </c>
      <c r="AL2297" t="s">
        <v>10131</v>
      </c>
      <c r="AM2297" t="s">
        <v>10130</v>
      </c>
      <c r="AN2297" t="s">
        <v>9004</v>
      </c>
      <c r="AO2297" t="s">
        <v>10131</v>
      </c>
      <c r="AP2297" s="18">
        <v>5.0368186000000004E-3</v>
      </c>
      <c r="AQ2297" t="s">
        <v>123</v>
      </c>
      <c r="AR2297" t="b">
        <f>ISNUMBER(SEARCH('Consulta Por Puntos Baloto'!$E$5,B2297,1))</f>
        <v>0</v>
      </c>
      <c r="AS2297">
        <f t="shared" si="70"/>
        <v>35</v>
      </c>
      <c r="AT2297" t="str">
        <f t="shared" si="71"/>
        <v>Punto red</v>
      </c>
    </row>
    <row r="2298" spans="1:46">
      <c r="A2298" t="s">
        <v>12090</v>
      </c>
      <c r="B2298" t="s">
        <v>12091</v>
      </c>
      <c r="C2298" s="18">
        <v>1.6216415887</v>
      </c>
      <c r="D2298" t="s">
        <v>4973</v>
      </c>
      <c r="E2298" t="s">
        <v>301</v>
      </c>
      <c r="F2298" t="s">
        <v>4974</v>
      </c>
      <c r="G2298" s="18">
        <v>1.3338328472000001</v>
      </c>
      <c r="H2298" t="s">
        <v>300</v>
      </c>
      <c r="I2298" t="s">
        <v>294</v>
      </c>
      <c r="J2298" t="s">
        <v>4489</v>
      </c>
      <c r="K2298" s="18">
        <v>3.5295163014000002</v>
      </c>
      <c r="L2298" t="s">
        <v>64</v>
      </c>
      <c r="M2298" t="s">
        <v>294</v>
      </c>
      <c r="N2298" t="s">
        <v>295</v>
      </c>
      <c r="O2298" s="18">
        <v>50.928691191799999</v>
      </c>
      <c r="P2298" t="s">
        <v>296</v>
      </c>
      <c r="Q2298" t="s">
        <v>297</v>
      </c>
      <c r="R2298" t="s">
        <v>298</v>
      </c>
      <c r="S2298" s="18">
        <v>112.3722790347</v>
      </c>
      <c r="T2298" t="s">
        <v>311</v>
      </c>
      <c r="U2298" t="s">
        <v>130</v>
      </c>
      <c r="V2298" t="s">
        <v>312</v>
      </c>
      <c r="W2298" s="18">
        <v>98.722675968800004</v>
      </c>
      <c r="X2298" t="s">
        <v>64</v>
      </c>
      <c r="Y2298" t="s">
        <v>313</v>
      </c>
      <c r="Z2298" t="s">
        <v>314</v>
      </c>
      <c r="AA2298" s="18">
        <v>1.2661715079</v>
      </c>
      <c r="AB2298" t="s">
        <v>300</v>
      </c>
      <c r="AC2298" t="s">
        <v>301</v>
      </c>
      <c r="AD2298" t="s">
        <v>302</v>
      </c>
      <c r="AE2298" s="18">
        <v>0.38469233940000003</v>
      </c>
      <c r="AF2298" t="s">
        <v>12092</v>
      </c>
      <c r="AG2298" t="s">
        <v>301</v>
      </c>
      <c r="AH2298" t="s">
        <v>12093</v>
      </c>
      <c r="AI2298" s="18">
        <v>0.1134689222</v>
      </c>
      <c r="AJ2298" t="s">
        <v>12094</v>
      </c>
      <c r="AK2298" t="s">
        <v>301</v>
      </c>
      <c r="AL2298" t="s">
        <v>12095</v>
      </c>
      <c r="AM2298" t="s">
        <v>12094</v>
      </c>
      <c r="AN2298" t="s">
        <v>301</v>
      </c>
      <c r="AO2298" t="s">
        <v>12095</v>
      </c>
      <c r="AP2298" s="18">
        <v>0.1134689222</v>
      </c>
      <c r="AQ2298" t="s">
        <v>123</v>
      </c>
      <c r="AR2298" t="b">
        <f>ISNUMBER(SEARCH('Consulta Por Puntos Baloto'!$E$5,B2298,1))</f>
        <v>0</v>
      </c>
      <c r="AS2298">
        <f t="shared" si="70"/>
        <v>35</v>
      </c>
      <c r="AT2298" t="str">
        <f t="shared" si="71"/>
        <v>Punto red</v>
      </c>
    </row>
    <row r="2299" spans="1:46">
      <c r="A2299" t="s">
        <v>12096</v>
      </c>
      <c r="B2299" t="s">
        <v>12097</v>
      </c>
      <c r="C2299" s="18">
        <v>1.7464495284999999</v>
      </c>
      <c r="D2299" t="s">
        <v>451</v>
      </c>
      <c r="E2299" t="s">
        <v>128</v>
      </c>
      <c r="F2299" t="s">
        <v>452</v>
      </c>
      <c r="G2299" s="18">
        <v>0.58567329010000002</v>
      </c>
      <c r="H2299" t="s">
        <v>64</v>
      </c>
      <c r="I2299" t="s">
        <v>130</v>
      </c>
      <c r="J2299" t="s">
        <v>131</v>
      </c>
      <c r="K2299" s="18">
        <v>1.2876871558</v>
      </c>
      <c r="L2299" t="s">
        <v>64</v>
      </c>
      <c r="M2299" t="s">
        <v>130</v>
      </c>
      <c r="N2299" t="s">
        <v>132</v>
      </c>
      <c r="O2299" s="18">
        <v>2.4261421116999999</v>
      </c>
      <c r="P2299" t="s">
        <v>453</v>
      </c>
      <c r="Q2299" t="s">
        <v>134</v>
      </c>
      <c r="R2299" t="s">
        <v>454</v>
      </c>
      <c r="S2299" s="18">
        <v>3.0009838464</v>
      </c>
      <c r="T2299" t="s">
        <v>136</v>
      </c>
      <c r="U2299" t="s">
        <v>130</v>
      </c>
      <c r="V2299" t="s">
        <v>137</v>
      </c>
      <c r="W2299" s="18">
        <v>2.0446316651999998</v>
      </c>
      <c r="X2299" t="s">
        <v>138</v>
      </c>
      <c r="Y2299" t="s">
        <v>130</v>
      </c>
      <c r="Z2299" t="s">
        <v>139</v>
      </c>
      <c r="AA2299" s="18">
        <v>2.0446316651999998</v>
      </c>
      <c r="AB2299" s="19" t="s">
        <v>455</v>
      </c>
      <c r="AC2299" t="s">
        <v>128</v>
      </c>
      <c r="AD2299" t="s">
        <v>456</v>
      </c>
      <c r="AE2299" s="18">
        <v>0</v>
      </c>
      <c r="AF2299" t="s">
        <v>10042</v>
      </c>
      <c r="AG2299" t="s">
        <v>143</v>
      </c>
      <c r="AH2299" t="s">
        <v>10043</v>
      </c>
      <c r="AI2299" s="18">
        <v>0.24141356689999999</v>
      </c>
      <c r="AJ2299" t="s">
        <v>12098</v>
      </c>
      <c r="AK2299" t="s">
        <v>134</v>
      </c>
      <c r="AL2299" t="s">
        <v>12099</v>
      </c>
      <c r="AM2299" t="s">
        <v>10042</v>
      </c>
      <c r="AN2299" t="s">
        <v>143</v>
      </c>
      <c r="AO2299" t="s">
        <v>10043</v>
      </c>
      <c r="AP2299" s="18">
        <v>0</v>
      </c>
      <c r="AQ2299" t="s">
        <v>123</v>
      </c>
      <c r="AR2299" t="b">
        <f>ISNUMBER(SEARCH('Consulta Por Puntos Baloto'!$E$5,B2299,1))</f>
        <v>0</v>
      </c>
      <c r="AS2299">
        <f t="shared" si="70"/>
        <v>31</v>
      </c>
      <c r="AT2299" t="str">
        <f t="shared" si="71"/>
        <v>Punto pago</v>
      </c>
    </row>
    <row r="2300" spans="1:46">
      <c r="A2300" t="s">
        <v>12100</v>
      </c>
      <c r="B2300" t="s">
        <v>12101</v>
      </c>
      <c r="C2300" s="18">
        <v>1.5269500971000001</v>
      </c>
      <c r="D2300" t="s">
        <v>219</v>
      </c>
      <c r="E2300" t="s">
        <v>220</v>
      </c>
      <c r="F2300" t="s">
        <v>221</v>
      </c>
      <c r="G2300" s="18">
        <v>1.5183766318</v>
      </c>
      <c r="H2300" t="s">
        <v>222</v>
      </c>
      <c r="I2300" t="s">
        <v>223</v>
      </c>
      <c r="J2300" t="s">
        <v>224</v>
      </c>
      <c r="K2300" s="18">
        <v>1.5183766318</v>
      </c>
      <c r="L2300" t="s">
        <v>222</v>
      </c>
      <c r="M2300" t="s">
        <v>223</v>
      </c>
      <c r="N2300" t="s">
        <v>224</v>
      </c>
      <c r="O2300" s="18">
        <v>1.821705489</v>
      </c>
      <c r="P2300" t="s">
        <v>225</v>
      </c>
      <c r="Q2300" t="s">
        <v>220</v>
      </c>
      <c r="R2300" t="s">
        <v>226</v>
      </c>
      <c r="S2300" s="18">
        <v>7.5008904165999999</v>
      </c>
      <c r="T2300" t="s">
        <v>227</v>
      </c>
      <c r="U2300" t="s">
        <v>228</v>
      </c>
      <c r="V2300" t="s">
        <v>229</v>
      </c>
      <c r="W2300" s="18">
        <v>1.5183766318</v>
      </c>
      <c r="X2300" t="s">
        <v>222</v>
      </c>
      <c r="Y2300" t="s">
        <v>223</v>
      </c>
      <c r="Z2300" t="s">
        <v>224</v>
      </c>
      <c r="AA2300" s="18">
        <v>1.5183766318</v>
      </c>
      <c r="AB2300" t="s">
        <v>230</v>
      </c>
      <c r="AC2300" t="s">
        <v>220</v>
      </c>
      <c r="AD2300" t="s">
        <v>231</v>
      </c>
      <c r="AE2300" s="18">
        <v>8.1053873200000001E-2</v>
      </c>
      <c r="AF2300" t="s">
        <v>12102</v>
      </c>
      <c r="AG2300" t="s">
        <v>220</v>
      </c>
      <c r="AH2300" t="s">
        <v>12103</v>
      </c>
      <c r="AI2300" s="18">
        <v>0.46494547809999998</v>
      </c>
      <c r="AJ2300" t="s">
        <v>234</v>
      </c>
      <c r="AK2300" t="s">
        <v>220</v>
      </c>
      <c r="AL2300" t="s">
        <v>235</v>
      </c>
      <c r="AM2300" t="s">
        <v>12102</v>
      </c>
      <c r="AN2300" t="s">
        <v>220</v>
      </c>
      <c r="AO2300" t="s">
        <v>12103</v>
      </c>
      <c r="AP2300" s="18">
        <v>8.1053873200000001E-2</v>
      </c>
      <c r="AQ2300" t="s">
        <v>123</v>
      </c>
      <c r="AR2300" t="b">
        <f>ISNUMBER(SEARCH('Consulta Por Puntos Baloto'!$E$5,B2300,1))</f>
        <v>0</v>
      </c>
      <c r="AS2300">
        <f t="shared" si="70"/>
        <v>31</v>
      </c>
      <c r="AT2300" t="str">
        <f t="shared" si="71"/>
        <v>Punto pago</v>
      </c>
    </row>
    <row r="2301" spans="1:46">
      <c r="A2301" t="s">
        <v>12104</v>
      </c>
      <c r="B2301" t="s">
        <v>12105</v>
      </c>
      <c r="C2301" s="18">
        <v>2.4101189032999999</v>
      </c>
      <c r="D2301" t="s">
        <v>1096</v>
      </c>
      <c r="E2301" t="s">
        <v>128</v>
      </c>
      <c r="F2301" t="s">
        <v>1097</v>
      </c>
      <c r="G2301" s="18">
        <v>0.57681629720000005</v>
      </c>
      <c r="H2301" t="s">
        <v>2669</v>
      </c>
      <c r="I2301" t="s">
        <v>130</v>
      </c>
      <c r="J2301" t="s">
        <v>2670</v>
      </c>
      <c r="K2301" s="18">
        <v>0.60222287870000002</v>
      </c>
      <c r="L2301" t="s">
        <v>2669</v>
      </c>
      <c r="M2301" t="s">
        <v>130</v>
      </c>
      <c r="N2301" t="s">
        <v>2670</v>
      </c>
      <c r="O2301" s="18">
        <v>1.2052792538999999</v>
      </c>
      <c r="P2301" t="s">
        <v>1099</v>
      </c>
      <c r="Q2301" t="s">
        <v>134</v>
      </c>
      <c r="R2301" t="s">
        <v>1100</v>
      </c>
      <c r="S2301" s="18">
        <v>3.0825501521000001</v>
      </c>
      <c r="T2301" t="s">
        <v>1086</v>
      </c>
      <c r="U2301" t="s">
        <v>130</v>
      </c>
      <c r="V2301" t="s">
        <v>1087</v>
      </c>
      <c r="W2301" s="18">
        <v>1.5023343170000001</v>
      </c>
      <c r="X2301" t="s">
        <v>64</v>
      </c>
      <c r="Y2301" t="s">
        <v>130</v>
      </c>
      <c r="Z2301" t="s">
        <v>1101</v>
      </c>
      <c r="AA2301" s="18">
        <v>0.59421340249999999</v>
      </c>
      <c r="AB2301" s="19" t="s">
        <v>1102</v>
      </c>
      <c r="AC2301" t="s">
        <v>128</v>
      </c>
      <c r="AD2301" t="s">
        <v>1103</v>
      </c>
      <c r="AE2301" s="18">
        <v>0.64890478399999996</v>
      </c>
      <c r="AF2301" t="s">
        <v>1104</v>
      </c>
      <c r="AG2301" t="s">
        <v>143</v>
      </c>
      <c r="AH2301" t="s">
        <v>1105</v>
      </c>
      <c r="AI2301" s="18">
        <v>0.30314632720000001</v>
      </c>
      <c r="AJ2301" t="s">
        <v>1106</v>
      </c>
      <c r="AK2301" t="s">
        <v>134</v>
      </c>
      <c r="AL2301" t="s">
        <v>1107</v>
      </c>
      <c r="AM2301" t="s">
        <v>1106</v>
      </c>
      <c r="AN2301" t="s">
        <v>134</v>
      </c>
      <c r="AO2301" t="s">
        <v>1107</v>
      </c>
      <c r="AP2301" s="18">
        <v>0.30314632720000001</v>
      </c>
      <c r="AQ2301" t="s">
        <v>123</v>
      </c>
      <c r="AR2301" t="b">
        <f>ISNUMBER(SEARCH('Consulta Por Puntos Baloto'!$E$5,B2301,1))</f>
        <v>0</v>
      </c>
      <c r="AS2301">
        <f t="shared" si="70"/>
        <v>35</v>
      </c>
      <c r="AT2301" t="str">
        <f t="shared" si="71"/>
        <v>Punto red</v>
      </c>
    </row>
    <row r="2302" spans="1:46">
      <c r="A2302" t="s">
        <v>12106</v>
      </c>
      <c r="B2302" t="s">
        <v>12107</v>
      </c>
      <c r="C2302" s="18">
        <v>1.7065208815999999</v>
      </c>
      <c r="D2302" t="s">
        <v>463</v>
      </c>
      <c r="E2302" t="s">
        <v>128</v>
      </c>
      <c r="F2302" t="s">
        <v>464</v>
      </c>
      <c r="G2302" s="18">
        <v>0.61175959749999997</v>
      </c>
      <c r="H2302" t="s">
        <v>64</v>
      </c>
      <c r="I2302" t="s">
        <v>130</v>
      </c>
      <c r="J2302" t="s">
        <v>8572</v>
      </c>
      <c r="K2302" s="18">
        <v>1.3239498024</v>
      </c>
      <c r="L2302" t="s">
        <v>64</v>
      </c>
      <c r="M2302" t="s">
        <v>130</v>
      </c>
      <c r="N2302" t="s">
        <v>742</v>
      </c>
      <c r="O2302" s="18">
        <v>0.61175959749999997</v>
      </c>
      <c r="P2302" t="s">
        <v>743</v>
      </c>
      <c r="Q2302" t="s">
        <v>134</v>
      </c>
      <c r="R2302" t="s">
        <v>744</v>
      </c>
      <c r="S2302" s="18">
        <v>3.3604583581999998</v>
      </c>
      <c r="T2302" t="s">
        <v>496</v>
      </c>
      <c r="U2302" t="s">
        <v>130</v>
      </c>
      <c r="V2302" t="s">
        <v>497</v>
      </c>
      <c r="W2302" s="18">
        <v>0.64083789619999998</v>
      </c>
      <c r="X2302" t="s">
        <v>745</v>
      </c>
      <c r="Y2302" t="s">
        <v>130</v>
      </c>
      <c r="Z2302" t="s">
        <v>746</v>
      </c>
      <c r="AA2302" s="18">
        <v>0.64083789619999998</v>
      </c>
      <c r="AB2302" t="s">
        <v>2106</v>
      </c>
      <c r="AC2302" t="s">
        <v>128</v>
      </c>
      <c r="AD2302" t="s">
        <v>2107</v>
      </c>
      <c r="AE2302" s="18">
        <v>0.1393982255</v>
      </c>
      <c r="AF2302" t="s">
        <v>12108</v>
      </c>
      <c r="AG2302" t="s">
        <v>143</v>
      </c>
      <c r="AH2302" t="s">
        <v>12109</v>
      </c>
      <c r="AI2302" s="18">
        <v>1.2188717E-2</v>
      </c>
      <c r="AJ2302" t="s">
        <v>12110</v>
      </c>
      <c r="AK2302" t="s">
        <v>134</v>
      </c>
      <c r="AL2302" t="s">
        <v>12111</v>
      </c>
      <c r="AM2302" t="s">
        <v>12110</v>
      </c>
      <c r="AN2302" t="s">
        <v>134</v>
      </c>
      <c r="AO2302" t="s">
        <v>12111</v>
      </c>
      <c r="AP2302" s="18">
        <v>1.2188717E-2</v>
      </c>
      <c r="AQ2302" t="s">
        <v>123</v>
      </c>
      <c r="AR2302" t="b">
        <f>ISNUMBER(SEARCH('Consulta Por Puntos Baloto'!$E$5,B2302,1))</f>
        <v>0</v>
      </c>
      <c r="AS2302">
        <f t="shared" si="70"/>
        <v>35</v>
      </c>
      <c r="AT2302" t="str">
        <f t="shared" si="71"/>
        <v>Punto red</v>
      </c>
    </row>
    <row r="2303" spans="1:46">
      <c r="A2303" t="s">
        <v>12112</v>
      </c>
      <c r="B2303" t="s">
        <v>12113</v>
      </c>
      <c r="C2303" s="18">
        <v>2.0047757394999999</v>
      </c>
      <c r="D2303" t="s">
        <v>1689</v>
      </c>
      <c r="E2303" t="s">
        <v>1690</v>
      </c>
      <c r="F2303" t="s">
        <v>1691</v>
      </c>
      <c r="G2303" s="18">
        <v>2.0850367445</v>
      </c>
      <c r="H2303" t="s">
        <v>1694</v>
      </c>
      <c r="I2303" t="s">
        <v>114</v>
      </c>
      <c r="J2303" t="s">
        <v>6022</v>
      </c>
      <c r="K2303" s="18">
        <v>67.049331113799994</v>
      </c>
      <c r="L2303" t="s">
        <v>64</v>
      </c>
      <c r="M2303" t="s">
        <v>130</v>
      </c>
      <c r="N2303" t="s">
        <v>132</v>
      </c>
      <c r="O2303" s="18">
        <v>66.988294399099999</v>
      </c>
      <c r="P2303" t="s">
        <v>133</v>
      </c>
      <c r="Q2303" t="s">
        <v>134</v>
      </c>
      <c r="R2303" t="s">
        <v>135</v>
      </c>
      <c r="S2303" s="18">
        <v>67.821667004899993</v>
      </c>
      <c r="T2303" t="s">
        <v>136</v>
      </c>
      <c r="U2303" t="s">
        <v>130</v>
      </c>
      <c r="V2303" t="s">
        <v>137</v>
      </c>
      <c r="W2303" s="18">
        <v>3.0114966303999999</v>
      </c>
      <c r="X2303" t="s">
        <v>64</v>
      </c>
      <c r="Y2303" t="s">
        <v>114</v>
      </c>
      <c r="Z2303" t="s">
        <v>1693</v>
      </c>
      <c r="AA2303" s="18">
        <v>2.0866028657000002</v>
      </c>
      <c r="AB2303" t="s">
        <v>1694</v>
      </c>
      <c r="AC2303" t="s">
        <v>1690</v>
      </c>
      <c r="AD2303" t="s">
        <v>1695</v>
      </c>
      <c r="AE2303" s="18">
        <v>0.30551938940000001</v>
      </c>
      <c r="AF2303" t="s">
        <v>1696</v>
      </c>
      <c r="AG2303" t="s">
        <v>1690</v>
      </c>
      <c r="AH2303" t="s">
        <v>1697</v>
      </c>
      <c r="AI2303" s="18">
        <v>0.3710689948</v>
      </c>
      <c r="AJ2303" t="s">
        <v>12114</v>
      </c>
      <c r="AK2303" t="s">
        <v>1690</v>
      </c>
      <c r="AL2303" t="s">
        <v>12115</v>
      </c>
      <c r="AM2303" t="s">
        <v>1696</v>
      </c>
      <c r="AN2303" t="s">
        <v>1690</v>
      </c>
      <c r="AO2303" t="s">
        <v>1697</v>
      </c>
      <c r="AP2303" s="18">
        <v>0.30551938940000001</v>
      </c>
      <c r="AQ2303" t="s">
        <v>123</v>
      </c>
      <c r="AR2303" t="b">
        <f>ISNUMBER(SEARCH('Consulta Por Puntos Baloto'!$E$5,B2303,1))</f>
        <v>0</v>
      </c>
      <c r="AS2303">
        <f t="shared" si="70"/>
        <v>31</v>
      </c>
      <c r="AT2303" t="str">
        <f t="shared" si="71"/>
        <v>Punto pago</v>
      </c>
    </row>
    <row r="2304" spans="1:46">
      <c r="A2304" t="s">
        <v>12116</v>
      </c>
      <c r="B2304" t="s">
        <v>12117</v>
      </c>
      <c r="C2304" s="18">
        <v>11.193000412</v>
      </c>
      <c r="D2304" t="s">
        <v>1448</v>
      </c>
      <c r="E2304" t="s">
        <v>1449</v>
      </c>
      <c r="F2304" t="s">
        <v>1450</v>
      </c>
      <c r="G2304" s="18">
        <v>10.530806353399999</v>
      </c>
      <c r="H2304" t="s">
        <v>64</v>
      </c>
      <c r="I2304" t="s">
        <v>1451</v>
      </c>
      <c r="J2304" t="s">
        <v>1456</v>
      </c>
      <c r="K2304" s="18">
        <v>17.105303385300001</v>
      </c>
      <c r="L2304" t="s">
        <v>64</v>
      </c>
      <c r="M2304" t="s">
        <v>471</v>
      </c>
      <c r="N2304" t="s">
        <v>1453</v>
      </c>
      <c r="O2304" s="18">
        <v>10.530806357499999</v>
      </c>
      <c r="P2304" t="s">
        <v>1454</v>
      </c>
      <c r="Q2304" t="s">
        <v>1449</v>
      </c>
      <c r="R2304" t="s">
        <v>1455</v>
      </c>
      <c r="S2304" s="18">
        <v>21.893136228100001</v>
      </c>
      <c r="T2304" t="s">
        <v>64</v>
      </c>
      <c r="U2304" t="s">
        <v>130</v>
      </c>
      <c r="V2304" t="s">
        <v>171</v>
      </c>
      <c r="W2304" s="18">
        <v>10.4807104463</v>
      </c>
      <c r="X2304" t="s">
        <v>64</v>
      </c>
      <c r="Y2304" t="s">
        <v>1451</v>
      </c>
      <c r="Z2304" t="s">
        <v>1456</v>
      </c>
      <c r="AA2304" s="18">
        <v>21.906907937500002</v>
      </c>
      <c r="AB2304" t="s">
        <v>176</v>
      </c>
      <c r="AC2304" t="s">
        <v>128</v>
      </c>
      <c r="AD2304" t="s">
        <v>177</v>
      </c>
      <c r="AE2304" s="18">
        <v>7.2904768600000003E-2</v>
      </c>
      <c r="AF2304" t="s">
        <v>2042</v>
      </c>
      <c r="AG2304" t="s">
        <v>2028</v>
      </c>
      <c r="AH2304" t="s">
        <v>2043</v>
      </c>
      <c r="AI2304" s="18">
        <v>1.20783924E-2</v>
      </c>
      <c r="AJ2304" t="s">
        <v>8864</v>
      </c>
      <c r="AK2304" t="s">
        <v>2028</v>
      </c>
      <c r="AL2304" t="s">
        <v>8865</v>
      </c>
      <c r="AM2304" t="s">
        <v>8864</v>
      </c>
      <c r="AN2304" t="s">
        <v>2028</v>
      </c>
      <c r="AO2304" t="s">
        <v>8865</v>
      </c>
      <c r="AP2304" s="18">
        <v>1.20783924E-2</v>
      </c>
      <c r="AQ2304" t="s">
        <v>123</v>
      </c>
      <c r="AR2304" t="b">
        <f>ISNUMBER(SEARCH('Consulta Por Puntos Baloto'!$E$5,B2304,1))</f>
        <v>0</v>
      </c>
      <c r="AS2304">
        <f t="shared" si="70"/>
        <v>35</v>
      </c>
      <c r="AT2304" t="str">
        <f t="shared" si="71"/>
        <v>Punto red</v>
      </c>
    </row>
    <row r="2305" spans="1:46">
      <c r="A2305" t="s">
        <v>12118</v>
      </c>
      <c r="B2305" t="s">
        <v>12119</v>
      </c>
      <c r="C2305" s="18">
        <v>4.6999999999999999E-9</v>
      </c>
      <c r="D2305" t="s">
        <v>4428</v>
      </c>
      <c r="E2305" t="s">
        <v>4429</v>
      </c>
      <c r="F2305" t="s">
        <v>4430</v>
      </c>
      <c r="G2305" s="18">
        <v>55.8652092771</v>
      </c>
      <c r="H2305" t="s">
        <v>4431</v>
      </c>
      <c r="I2305" t="s">
        <v>4432</v>
      </c>
      <c r="J2305" t="s">
        <v>4433</v>
      </c>
      <c r="K2305" s="18">
        <v>61.595864059999997</v>
      </c>
      <c r="L2305" t="s">
        <v>64</v>
      </c>
      <c r="M2305" t="s">
        <v>4434</v>
      </c>
      <c r="N2305" t="s">
        <v>4435</v>
      </c>
      <c r="O2305" s="18">
        <v>64.293843367999997</v>
      </c>
      <c r="P2305" t="s">
        <v>4100</v>
      </c>
      <c r="Q2305" t="s">
        <v>4101</v>
      </c>
      <c r="R2305" t="s">
        <v>4102</v>
      </c>
      <c r="S2305" s="18">
        <v>65.728034714700001</v>
      </c>
      <c r="T2305" t="s">
        <v>227</v>
      </c>
      <c r="U2305" t="s">
        <v>228</v>
      </c>
      <c r="V2305" t="s">
        <v>229</v>
      </c>
      <c r="W2305" s="18">
        <v>65.369142090400004</v>
      </c>
      <c r="X2305" t="s">
        <v>64</v>
      </c>
      <c r="Y2305" t="s">
        <v>228</v>
      </c>
      <c r="Z2305" t="s">
        <v>4012</v>
      </c>
      <c r="AA2305" s="18">
        <v>63.489939447399998</v>
      </c>
      <c r="AB2305" t="s">
        <v>4436</v>
      </c>
      <c r="AC2305" t="s">
        <v>4437</v>
      </c>
      <c r="AD2305" t="s">
        <v>4438</v>
      </c>
      <c r="AE2305" s="18">
        <v>1.3836769299999999E-2</v>
      </c>
      <c r="AF2305" t="s">
        <v>12120</v>
      </c>
      <c r="AG2305" t="s">
        <v>4429</v>
      </c>
      <c r="AH2305" t="s">
        <v>12121</v>
      </c>
      <c r="AI2305" s="18">
        <v>1.04551192E-2</v>
      </c>
      <c r="AJ2305" t="s">
        <v>12122</v>
      </c>
      <c r="AK2305" t="s">
        <v>4429</v>
      </c>
      <c r="AL2305" t="s">
        <v>12123</v>
      </c>
      <c r="AM2305" t="s">
        <v>4428</v>
      </c>
      <c r="AN2305" t="s">
        <v>4429</v>
      </c>
      <c r="AO2305" t="s">
        <v>4430</v>
      </c>
      <c r="AP2305" s="18">
        <v>4.6999999999999999E-9</v>
      </c>
      <c r="AQ2305" t="s">
        <v>123</v>
      </c>
      <c r="AR2305" t="b">
        <f>ISNUMBER(SEARCH('Consulta Por Puntos Baloto'!$E$5,B2305,1))</f>
        <v>0</v>
      </c>
      <c r="AS2305">
        <f t="shared" si="70"/>
        <v>3</v>
      </c>
      <c r="AT2305" t="str">
        <f t="shared" si="71"/>
        <v>Punto 472</v>
      </c>
    </row>
    <row r="2306" spans="1:46">
      <c r="A2306" t="s">
        <v>12124</v>
      </c>
      <c r="B2306" t="s">
        <v>12125</v>
      </c>
      <c r="C2306" s="18">
        <v>9.5818067044999999</v>
      </c>
      <c r="D2306" t="s">
        <v>1765</v>
      </c>
      <c r="E2306" t="s">
        <v>1766</v>
      </c>
      <c r="F2306" t="s">
        <v>1767</v>
      </c>
      <c r="G2306" s="18">
        <v>40.429540342099997</v>
      </c>
      <c r="H2306" t="s">
        <v>64</v>
      </c>
      <c r="I2306" t="s">
        <v>112</v>
      </c>
      <c r="J2306" t="s">
        <v>1110</v>
      </c>
      <c r="K2306" s="18">
        <v>41.671904007199998</v>
      </c>
      <c r="L2306" t="s">
        <v>64</v>
      </c>
      <c r="M2306" t="s">
        <v>112</v>
      </c>
      <c r="N2306" t="s">
        <v>721</v>
      </c>
      <c r="O2306" s="18">
        <v>42.038067750499998</v>
      </c>
      <c r="P2306" t="s">
        <v>513</v>
      </c>
      <c r="Q2306" t="s">
        <v>509</v>
      </c>
      <c r="R2306" t="s">
        <v>514</v>
      </c>
      <c r="S2306" s="18">
        <v>42.021622237899997</v>
      </c>
      <c r="T2306" t="s">
        <v>111</v>
      </c>
      <c r="U2306" t="s">
        <v>112</v>
      </c>
      <c r="V2306" t="s">
        <v>113</v>
      </c>
      <c r="W2306" s="18">
        <v>9.1225858667999997</v>
      </c>
      <c r="X2306" t="s">
        <v>64</v>
      </c>
      <c r="Y2306" t="s">
        <v>1768</v>
      </c>
      <c r="Z2306" t="s">
        <v>1769</v>
      </c>
      <c r="AA2306" s="18">
        <v>42.022764553999998</v>
      </c>
      <c r="AB2306" s="19" t="s">
        <v>1111</v>
      </c>
      <c r="AC2306" t="s">
        <v>509</v>
      </c>
      <c r="AD2306" s="19" t="s">
        <v>1112</v>
      </c>
      <c r="AE2306" s="18">
        <v>7.8892566999999997E-2</v>
      </c>
      <c r="AF2306" t="s">
        <v>1770</v>
      </c>
      <c r="AG2306" t="s">
        <v>1771</v>
      </c>
      <c r="AH2306" t="s">
        <v>1772</v>
      </c>
      <c r="AI2306" s="18">
        <v>7.3589382999999994E-2</v>
      </c>
      <c r="AJ2306" t="s">
        <v>12126</v>
      </c>
      <c r="AK2306" t="s">
        <v>1774</v>
      </c>
      <c r="AL2306" t="s">
        <v>12127</v>
      </c>
      <c r="AM2306" t="s">
        <v>12126</v>
      </c>
      <c r="AN2306" t="s">
        <v>1774</v>
      </c>
      <c r="AO2306" t="s">
        <v>12127</v>
      </c>
      <c r="AP2306" s="18">
        <v>7.3589382999999994E-2</v>
      </c>
      <c r="AQ2306" t="s">
        <v>123</v>
      </c>
      <c r="AR2306" t="b">
        <f>ISNUMBER(SEARCH('Consulta Por Puntos Baloto'!$E$5,B2306,1))</f>
        <v>0</v>
      </c>
      <c r="AS2306">
        <f t="shared" si="70"/>
        <v>35</v>
      </c>
      <c r="AT2306" t="str">
        <f t="shared" si="71"/>
        <v>Punto red</v>
      </c>
    </row>
    <row r="2307" spans="1:46">
      <c r="A2307" t="s">
        <v>12128</v>
      </c>
      <c r="B2307" t="s">
        <v>12129</v>
      </c>
      <c r="C2307" s="18">
        <v>0.56372264719999998</v>
      </c>
      <c r="D2307" t="s">
        <v>1001</v>
      </c>
      <c r="E2307" t="s">
        <v>128</v>
      </c>
      <c r="F2307" t="s">
        <v>1002</v>
      </c>
      <c r="G2307" s="18">
        <v>5.29515895E-2</v>
      </c>
      <c r="H2307" t="s">
        <v>64</v>
      </c>
      <c r="I2307" t="s">
        <v>130</v>
      </c>
      <c r="J2307" t="s">
        <v>12130</v>
      </c>
      <c r="K2307" s="18">
        <v>0.3132824595</v>
      </c>
      <c r="L2307" t="s">
        <v>2686</v>
      </c>
      <c r="M2307" t="s">
        <v>130</v>
      </c>
      <c r="N2307" t="s">
        <v>2687</v>
      </c>
      <c r="O2307" s="18">
        <v>0.3910211905</v>
      </c>
      <c r="P2307" t="s">
        <v>992</v>
      </c>
      <c r="Q2307" t="s">
        <v>134</v>
      </c>
      <c r="R2307" t="s">
        <v>993</v>
      </c>
      <c r="S2307" s="18">
        <v>3.1799975407000001</v>
      </c>
      <c r="T2307" t="s">
        <v>675</v>
      </c>
      <c r="U2307" t="s">
        <v>130</v>
      </c>
      <c r="V2307" t="s">
        <v>676</v>
      </c>
      <c r="W2307" s="18">
        <v>0.3132824595</v>
      </c>
      <c r="X2307" t="s">
        <v>12131</v>
      </c>
      <c r="Y2307" t="s">
        <v>130</v>
      </c>
      <c r="Z2307" t="s">
        <v>12132</v>
      </c>
      <c r="AA2307" s="18">
        <v>0.3132824595</v>
      </c>
      <c r="AB2307" t="s">
        <v>2688</v>
      </c>
      <c r="AC2307" t="s">
        <v>128</v>
      </c>
      <c r="AD2307" t="s">
        <v>2689</v>
      </c>
      <c r="AE2307" s="18">
        <v>0.15296857720000001</v>
      </c>
      <c r="AF2307" t="s">
        <v>6126</v>
      </c>
      <c r="AG2307" t="s">
        <v>143</v>
      </c>
      <c r="AH2307" t="s">
        <v>6127</v>
      </c>
      <c r="AI2307" s="18">
        <v>0.33128491399999999</v>
      </c>
      <c r="AJ2307" t="s">
        <v>2700</v>
      </c>
      <c r="AK2307" t="s">
        <v>134</v>
      </c>
      <c r="AL2307" t="s">
        <v>2701</v>
      </c>
      <c r="AM2307" t="s">
        <v>64</v>
      </c>
      <c r="AN2307" t="s">
        <v>130</v>
      </c>
      <c r="AO2307" t="s">
        <v>12130</v>
      </c>
      <c r="AP2307" s="18">
        <v>5.29515895E-2</v>
      </c>
      <c r="AQ2307" t="s">
        <v>123</v>
      </c>
      <c r="AR2307" t="b">
        <f>ISNUMBER(SEARCH('Consulta Por Puntos Baloto'!$E$5,B2307,1))</f>
        <v>0</v>
      </c>
      <c r="AS2307">
        <f t="shared" ref="AS2307:AS2370" si="72">MATCH(AP2307,A2307:AL2307,0)</f>
        <v>7</v>
      </c>
      <c r="AT2307" t="str">
        <f t="shared" ref="AT2307:AT2370" si="73">+VLOOKUP(AS2307,$AW$2:$AX$10,2,0)</f>
        <v>Cajero automático</v>
      </c>
    </row>
    <row r="2308" spans="1:46">
      <c r="A2308" t="s">
        <v>12133</v>
      </c>
      <c r="B2308" t="s">
        <v>12134</v>
      </c>
      <c r="C2308" s="18">
        <v>1.6678659843999999</v>
      </c>
      <c r="D2308" t="s">
        <v>1689</v>
      </c>
      <c r="E2308" t="s">
        <v>1690</v>
      </c>
      <c r="F2308" t="s">
        <v>1691</v>
      </c>
      <c r="G2308" s="18">
        <v>1.7352701934999999</v>
      </c>
      <c r="H2308" t="s">
        <v>1694</v>
      </c>
      <c r="I2308" t="s">
        <v>114</v>
      </c>
      <c r="J2308" t="s">
        <v>6022</v>
      </c>
      <c r="K2308" s="18">
        <v>67.467976250800007</v>
      </c>
      <c r="L2308" t="s">
        <v>64</v>
      </c>
      <c r="M2308" t="s">
        <v>130</v>
      </c>
      <c r="N2308" t="s">
        <v>132</v>
      </c>
      <c r="O2308" s="18">
        <v>67.385953616999998</v>
      </c>
      <c r="P2308" t="s">
        <v>133</v>
      </c>
      <c r="Q2308" t="s">
        <v>134</v>
      </c>
      <c r="R2308" t="s">
        <v>135</v>
      </c>
      <c r="S2308" s="18">
        <v>68.248047357700003</v>
      </c>
      <c r="T2308" t="s">
        <v>136</v>
      </c>
      <c r="U2308" t="s">
        <v>130</v>
      </c>
      <c r="V2308" t="s">
        <v>137</v>
      </c>
      <c r="W2308" s="18">
        <v>2.5242463518</v>
      </c>
      <c r="X2308" t="s">
        <v>64</v>
      </c>
      <c r="Y2308" t="s">
        <v>114</v>
      </c>
      <c r="Z2308" t="s">
        <v>1693</v>
      </c>
      <c r="AA2308" s="18">
        <v>1.7380129755</v>
      </c>
      <c r="AB2308" t="s">
        <v>1694</v>
      </c>
      <c r="AC2308" t="s">
        <v>1690</v>
      </c>
      <c r="AD2308" t="s">
        <v>1695</v>
      </c>
      <c r="AE2308" s="18">
        <v>9.5763455900000002E-2</v>
      </c>
      <c r="AF2308" t="s">
        <v>8637</v>
      </c>
      <c r="AG2308" t="s">
        <v>1690</v>
      </c>
      <c r="AH2308" t="s">
        <v>8638</v>
      </c>
      <c r="AI2308" s="18">
        <v>0.1483957159</v>
      </c>
      <c r="AJ2308" t="s">
        <v>8639</v>
      </c>
      <c r="AK2308" t="s">
        <v>1690</v>
      </c>
      <c r="AL2308" t="s">
        <v>8640</v>
      </c>
      <c r="AM2308" t="s">
        <v>8637</v>
      </c>
      <c r="AN2308" t="s">
        <v>1690</v>
      </c>
      <c r="AO2308" t="s">
        <v>8638</v>
      </c>
      <c r="AP2308" s="18">
        <v>9.5763455900000002E-2</v>
      </c>
      <c r="AQ2308" t="s">
        <v>123</v>
      </c>
      <c r="AR2308" t="b">
        <f>ISNUMBER(SEARCH('Consulta Por Puntos Baloto'!$E$5,B2308,1))</f>
        <v>0</v>
      </c>
      <c r="AS2308">
        <f t="shared" si="72"/>
        <v>31</v>
      </c>
      <c r="AT2308" t="str">
        <f t="shared" si="73"/>
        <v>Punto pago</v>
      </c>
    </row>
    <row r="2309" spans="1:46">
      <c r="A2309" t="s">
        <v>12135</v>
      </c>
      <c r="B2309" t="s">
        <v>12136</v>
      </c>
      <c r="C2309" s="18">
        <v>2.2945951070000001</v>
      </c>
      <c r="D2309" t="s">
        <v>541</v>
      </c>
      <c r="E2309" t="s">
        <v>128</v>
      </c>
      <c r="F2309" t="s">
        <v>542</v>
      </c>
      <c r="G2309" s="18">
        <v>0.64065639149999998</v>
      </c>
      <c r="H2309" t="s">
        <v>371</v>
      </c>
      <c r="I2309" t="s">
        <v>130</v>
      </c>
      <c r="J2309" t="s">
        <v>372</v>
      </c>
      <c r="K2309" s="18">
        <v>2.1341348643</v>
      </c>
      <c r="L2309" t="s">
        <v>64</v>
      </c>
      <c r="M2309" t="s">
        <v>130</v>
      </c>
      <c r="N2309" t="s">
        <v>512</v>
      </c>
      <c r="O2309" s="18">
        <v>3.0292374801999999</v>
      </c>
      <c r="P2309" t="s">
        <v>133</v>
      </c>
      <c r="Q2309" t="s">
        <v>134</v>
      </c>
      <c r="R2309" t="s">
        <v>135</v>
      </c>
      <c r="S2309" s="18">
        <v>0.64065639149999998</v>
      </c>
      <c r="T2309" t="s">
        <v>371</v>
      </c>
      <c r="U2309" t="s">
        <v>130</v>
      </c>
      <c r="V2309" t="s">
        <v>372</v>
      </c>
      <c r="W2309" s="18">
        <v>1.5033673355999999</v>
      </c>
      <c r="X2309" t="s">
        <v>64</v>
      </c>
      <c r="Y2309" t="s">
        <v>130</v>
      </c>
      <c r="Z2309" t="s">
        <v>373</v>
      </c>
      <c r="AA2309" s="18">
        <v>0.3633169087</v>
      </c>
      <c r="AB2309" s="19" t="s">
        <v>963</v>
      </c>
      <c r="AC2309" t="s">
        <v>128</v>
      </c>
      <c r="AD2309" t="s">
        <v>964</v>
      </c>
      <c r="AE2309" s="18">
        <v>4.0959955999999999E-2</v>
      </c>
      <c r="AF2309" t="s">
        <v>2946</v>
      </c>
      <c r="AG2309" t="s">
        <v>143</v>
      </c>
      <c r="AH2309" t="s">
        <v>2947</v>
      </c>
      <c r="AI2309" s="18">
        <v>0.20781198100000001</v>
      </c>
      <c r="AJ2309" t="s">
        <v>12137</v>
      </c>
      <c r="AK2309" t="s">
        <v>134</v>
      </c>
      <c r="AL2309" t="s">
        <v>12138</v>
      </c>
      <c r="AM2309" t="s">
        <v>2946</v>
      </c>
      <c r="AN2309" t="s">
        <v>143</v>
      </c>
      <c r="AO2309" t="s">
        <v>2947</v>
      </c>
      <c r="AP2309" s="18">
        <v>4.0959955999999999E-2</v>
      </c>
      <c r="AQ2309" t="s">
        <v>123</v>
      </c>
      <c r="AR2309" t="b">
        <f>ISNUMBER(SEARCH('Consulta Por Puntos Baloto'!$E$5,B2309,1))</f>
        <v>0</v>
      </c>
      <c r="AS2309">
        <f t="shared" si="72"/>
        <v>31</v>
      </c>
      <c r="AT2309" t="str">
        <f t="shared" si="73"/>
        <v>Punto pago</v>
      </c>
    </row>
    <row r="2310" spans="1:46">
      <c r="A2310" t="s">
        <v>12139</v>
      </c>
      <c r="B2310" t="s">
        <v>12140</v>
      </c>
      <c r="C2310" s="18">
        <v>18.898337335099999</v>
      </c>
      <c r="D2310" t="s">
        <v>4556</v>
      </c>
      <c r="E2310" t="s">
        <v>4557</v>
      </c>
      <c r="F2310" t="s">
        <v>4558</v>
      </c>
      <c r="G2310" s="18">
        <v>19.469365517300002</v>
      </c>
      <c r="H2310" t="s">
        <v>64</v>
      </c>
      <c r="I2310" t="s">
        <v>4563</v>
      </c>
      <c r="J2310" t="s">
        <v>4564</v>
      </c>
      <c r="K2310" s="18">
        <v>66.710661932199997</v>
      </c>
      <c r="L2310" t="s">
        <v>64</v>
      </c>
      <c r="M2310" t="s">
        <v>4560</v>
      </c>
      <c r="N2310" t="s">
        <v>4562</v>
      </c>
      <c r="O2310" s="18">
        <v>65.6956755904</v>
      </c>
      <c r="P2310" t="s">
        <v>5857</v>
      </c>
      <c r="Q2310" t="s">
        <v>388</v>
      </c>
      <c r="R2310" t="s">
        <v>5858</v>
      </c>
      <c r="S2310" s="18">
        <v>306.28327242</v>
      </c>
      <c r="T2310" t="s">
        <v>253</v>
      </c>
      <c r="U2310" t="s">
        <v>65</v>
      </c>
      <c r="V2310" t="s">
        <v>254</v>
      </c>
      <c r="W2310" s="18">
        <v>19.478951546000001</v>
      </c>
      <c r="X2310" t="s">
        <v>64</v>
      </c>
      <c r="Y2310" t="s">
        <v>4563</v>
      </c>
      <c r="Z2310" t="s">
        <v>4564</v>
      </c>
      <c r="AA2310" s="18">
        <v>66.082222513100007</v>
      </c>
      <c r="AB2310" t="s">
        <v>5859</v>
      </c>
      <c r="AC2310" t="s">
        <v>388</v>
      </c>
      <c r="AD2310" t="s">
        <v>5860</v>
      </c>
      <c r="AE2310" s="18">
        <v>3.1672219100000003E-2</v>
      </c>
      <c r="AF2310" t="s">
        <v>12141</v>
      </c>
      <c r="AG2310" t="s">
        <v>12142</v>
      </c>
      <c r="AH2310" t="s">
        <v>12143</v>
      </c>
      <c r="AI2310" s="18">
        <v>8.9561776999999999E-3</v>
      </c>
      <c r="AJ2310" t="s">
        <v>12144</v>
      </c>
      <c r="AK2310" t="s">
        <v>12142</v>
      </c>
      <c r="AL2310" t="s">
        <v>12145</v>
      </c>
      <c r="AM2310" t="s">
        <v>12144</v>
      </c>
      <c r="AN2310" t="s">
        <v>12142</v>
      </c>
      <c r="AO2310" t="s">
        <v>12145</v>
      </c>
      <c r="AP2310" s="18">
        <v>8.9561776999999999E-3</v>
      </c>
      <c r="AQ2310" t="s">
        <v>123</v>
      </c>
      <c r="AR2310" t="b">
        <f>ISNUMBER(SEARCH('Consulta Por Puntos Baloto'!$E$5,B2310,1))</f>
        <v>0</v>
      </c>
      <c r="AS2310">
        <f t="shared" si="72"/>
        <v>35</v>
      </c>
      <c r="AT2310" t="str">
        <f t="shared" si="73"/>
        <v>Punto red</v>
      </c>
    </row>
    <row r="2311" spans="1:46">
      <c r="A2311" t="s">
        <v>12146</v>
      </c>
      <c r="B2311" t="s">
        <v>12147</v>
      </c>
      <c r="C2311" s="18">
        <v>16.568921893700001</v>
      </c>
      <c r="D2311" t="s">
        <v>4512</v>
      </c>
      <c r="E2311" t="s">
        <v>297</v>
      </c>
      <c r="F2311" t="s">
        <v>4513</v>
      </c>
      <c r="G2311" s="18">
        <v>1.4060104986999999</v>
      </c>
      <c r="H2311" t="s">
        <v>64</v>
      </c>
      <c r="I2311" t="s">
        <v>4514</v>
      </c>
      <c r="J2311" t="s">
        <v>4515</v>
      </c>
      <c r="K2311" s="18">
        <v>1.4060104986999999</v>
      </c>
      <c r="L2311" t="s">
        <v>64</v>
      </c>
      <c r="M2311" t="s">
        <v>4514</v>
      </c>
      <c r="N2311" t="s">
        <v>4515</v>
      </c>
      <c r="O2311" s="18">
        <v>0.67773968630000003</v>
      </c>
      <c r="P2311" t="s">
        <v>4516</v>
      </c>
      <c r="Q2311" t="s">
        <v>4517</v>
      </c>
      <c r="R2311" t="s">
        <v>4518</v>
      </c>
      <c r="S2311" s="18">
        <v>157.06324271810001</v>
      </c>
      <c r="T2311" t="s">
        <v>85</v>
      </c>
      <c r="U2311" t="s">
        <v>86</v>
      </c>
      <c r="V2311" t="s">
        <v>87</v>
      </c>
      <c r="W2311" s="18">
        <v>72.783459082299998</v>
      </c>
      <c r="X2311" t="s">
        <v>64</v>
      </c>
      <c r="Y2311" t="s">
        <v>4519</v>
      </c>
      <c r="Z2311" t="s">
        <v>4520</v>
      </c>
      <c r="AA2311" s="18">
        <v>51.944721432100003</v>
      </c>
      <c r="AB2311" t="s">
        <v>300</v>
      </c>
      <c r="AC2311" t="s">
        <v>301</v>
      </c>
      <c r="AD2311" t="s">
        <v>302</v>
      </c>
      <c r="AE2311" s="18">
        <v>5.7626195900000003E-2</v>
      </c>
      <c r="AF2311" t="s">
        <v>11713</v>
      </c>
      <c r="AG2311" t="s">
        <v>4517</v>
      </c>
      <c r="AH2311" t="s">
        <v>11714</v>
      </c>
      <c r="AI2311" s="18">
        <v>0.17558492379999999</v>
      </c>
      <c r="AJ2311" t="s">
        <v>11915</v>
      </c>
      <c r="AK2311" t="s">
        <v>4517</v>
      </c>
      <c r="AL2311" t="s">
        <v>11916</v>
      </c>
      <c r="AM2311" t="s">
        <v>11713</v>
      </c>
      <c r="AN2311" t="s">
        <v>4517</v>
      </c>
      <c r="AO2311" t="s">
        <v>11714</v>
      </c>
      <c r="AP2311" s="18">
        <v>5.7626195900000003E-2</v>
      </c>
      <c r="AQ2311" t="s">
        <v>123</v>
      </c>
      <c r="AR2311" t="b">
        <f>ISNUMBER(SEARCH('Consulta Por Puntos Baloto'!$E$5,B2311,1))</f>
        <v>0</v>
      </c>
      <c r="AS2311">
        <f t="shared" si="72"/>
        <v>31</v>
      </c>
      <c r="AT2311" t="str">
        <f t="shared" si="73"/>
        <v>Punto pago</v>
      </c>
    </row>
    <row r="2312" spans="1:46">
      <c r="A2312" t="s">
        <v>12148</v>
      </c>
      <c r="B2312" t="s">
        <v>12149</v>
      </c>
      <c r="C2312" s="18">
        <v>0.54593357740000004</v>
      </c>
      <c r="D2312" t="s">
        <v>219</v>
      </c>
      <c r="E2312" t="s">
        <v>220</v>
      </c>
      <c r="F2312" t="s">
        <v>221</v>
      </c>
      <c r="G2312" s="18">
        <v>0.84493702540000004</v>
      </c>
      <c r="H2312" t="s">
        <v>4795</v>
      </c>
      <c r="I2312" t="s">
        <v>223</v>
      </c>
      <c r="J2312" t="s">
        <v>4939</v>
      </c>
      <c r="K2312" s="18">
        <v>1.2633682476999999</v>
      </c>
      <c r="L2312" t="s">
        <v>64</v>
      </c>
      <c r="M2312" t="s">
        <v>223</v>
      </c>
      <c r="N2312" t="s">
        <v>4230</v>
      </c>
      <c r="O2312" s="18">
        <v>1.9604648272</v>
      </c>
      <c r="P2312" t="s">
        <v>4231</v>
      </c>
      <c r="Q2312" t="s">
        <v>220</v>
      </c>
      <c r="R2312" t="s">
        <v>4232</v>
      </c>
      <c r="S2312" s="18">
        <v>8.0772924856999992</v>
      </c>
      <c r="T2312" t="s">
        <v>227</v>
      </c>
      <c r="U2312" t="s">
        <v>228</v>
      </c>
      <c r="V2312" t="s">
        <v>229</v>
      </c>
      <c r="W2312" s="18">
        <v>1.2930244718999999</v>
      </c>
      <c r="X2312" t="s">
        <v>222</v>
      </c>
      <c r="Y2312" t="s">
        <v>223</v>
      </c>
      <c r="Z2312" t="s">
        <v>224</v>
      </c>
      <c r="AA2312" s="18">
        <v>0.93260470979999999</v>
      </c>
      <c r="AB2312" t="s">
        <v>4797</v>
      </c>
      <c r="AC2312" t="s">
        <v>220</v>
      </c>
      <c r="AD2312" t="s">
        <v>4798</v>
      </c>
      <c r="AE2312" s="18">
        <v>0.111153112</v>
      </c>
      <c r="AF2312" t="s">
        <v>12150</v>
      </c>
      <c r="AG2312" t="s">
        <v>220</v>
      </c>
      <c r="AH2312" t="s">
        <v>12151</v>
      </c>
      <c r="AI2312" s="18">
        <v>0.28973394289999999</v>
      </c>
      <c r="AJ2312" t="s">
        <v>4508</v>
      </c>
      <c r="AK2312" t="s">
        <v>220</v>
      </c>
      <c r="AL2312" t="s">
        <v>4509</v>
      </c>
      <c r="AM2312" t="s">
        <v>12150</v>
      </c>
      <c r="AN2312" t="s">
        <v>220</v>
      </c>
      <c r="AO2312" t="s">
        <v>12151</v>
      </c>
      <c r="AP2312" s="18">
        <v>0.111153112</v>
      </c>
      <c r="AQ2312" t="s">
        <v>123</v>
      </c>
      <c r="AR2312" t="b">
        <f>ISNUMBER(SEARCH('Consulta Por Puntos Baloto'!$E$5,B2312,1))</f>
        <v>0</v>
      </c>
      <c r="AS2312">
        <f t="shared" si="72"/>
        <v>31</v>
      </c>
      <c r="AT2312" t="str">
        <f t="shared" si="73"/>
        <v>Punto pago</v>
      </c>
    </row>
    <row r="2313" spans="1:46">
      <c r="A2313" t="s">
        <v>12152</v>
      </c>
      <c r="B2313" t="s">
        <v>12153</v>
      </c>
      <c r="C2313" s="18">
        <v>0.40462643209999999</v>
      </c>
      <c r="D2313" t="s">
        <v>4084</v>
      </c>
      <c r="E2313" t="s">
        <v>4053</v>
      </c>
      <c r="F2313" t="s">
        <v>4085</v>
      </c>
      <c r="G2313" s="18">
        <v>1.9602061787</v>
      </c>
      <c r="H2313" t="s">
        <v>64</v>
      </c>
      <c r="I2313" t="s">
        <v>4055</v>
      </c>
      <c r="J2313" t="s">
        <v>4056</v>
      </c>
      <c r="K2313" s="18">
        <v>9.5079824725000002</v>
      </c>
      <c r="L2313" t="s">
        <v>64</v>
      </c>
      <c r="M2313" t="s">
        <v>223</v>
      </c>
      <c r="N2313" t="s">
        <v>4070</v>
      </c>
      <c r="O2313" s="18">
        <v>2.5341827654000002</v>
      </c>
      <c r="P2313" t="s">
        <v>4052</v>
      </c>
      <c r="Q2313" t="s">
        <v>4053</v>
      </c>
      <c r="R2313" t="s">
        <v>4054</v>
      </c>
      <c r="S2313" s="18">
        <v>18.155261016800001</v>
      </c>
      <c r="T2313" t="s">
        <v>227</v>
      </c>
      <c r="U2313" t="s">
        <v>228</v>
      </c>
      <c r="V2313" t="s">
        <v>229</v>
      </c>
      <c r="W2313" s="18">
        <v>1.9980558944</v>
      </c>
      <c r="X2313" t="s">
        <v>64</v>
      </c>
      <c r="Y2313" t="s">
        <v>4055</v>
      </c>
      <c r="Z2313" t="s">
        <v>4056</v>
      </c>
      <c r="AA2313" s="18">
        <v>8.6307405648</v>
      </c>
      <c r="AB2313" t="s">
        <v>4088</v>
      </c>
      <c r="AC2313" t="s">
        <v>220</v>
      </c>
      <c r="AD2313" t="s">
        <v>4089</v>
      </c>
      <c r="AE2313" s="18">
        <v>0.1132510945</v>
      </c>
      <c r="AF2313" t="s">
        <v>11360</v>
      </c>
      <c r="AG2313" t="s">
        <v>4053</v>
      </c>
      <c r="AH2313" t="s">
        <v>11361</v>
      </c>
      <c r="AI2313" s="18">
        <v>0.12672060390000001</v>
      </c>
      <c r="AJ2313" t="s">
        <v>5227</v>
      </c>
      <c r="AK2313" t="s">
        <v>4053</v>
      </c>
      <c r="AL2313" t="s">
        <v>5228</v>
      </c>
      <c r="AM2313" t="s">
        <v>11360</v>
      </c>
      <c r="AN2313" t="s">
        <v>4053</v>
      </c>
      <c r="AO2313" t="s">
        <v>11361</v>
      </c>
      <c r="AP2313" s="18">
        <v>0.1132510945</v>
      </c>
      <c r="AQ2313" t="s">
        <v>123</v>
      </c>
      <c r="AR2313" t="b">
        <f>ISNUMBER(SEARCH('Consulta Por Puntos Baloto'!$E$5,B2313,1))</f>
        <v>0</v>
      </c>
      <c r="AS2313">
        <f t="shared" si="72"/>
        <v>31</v>
      </c>
      <c r="AT2313" t="str">
        <f t="shared" si="73"/>
        <v>Punto pago</v>
      </c>
    </row>
    <row r="2314" spans="1:46">
      <c r="A2314" t="s">
        <v>12154</v>
      </c>
      <c r="B2314" t="s">
        <v>12155</v>
      </c>
      <c r="C2314" s="18">
        <v>2.3843236980000002</v>
      </c>
      <c r="D2314" t="s">
        <v>2444</v>
      </c>
      <c r="E2314" t="s">
        <v>128</v>
      </c>
      <c r="F2314" t="s">
        <v>2445</v>
      </c>
      <c r="G2314" s="18">
        <v>0.38952422660000002</v>
      </c>
      <c r="H2314" t="s">
        <v>64</v>
      </c>
      <c r="I2314" t="s">
        <v>130</v>
      </c>
      <c r="J2314" t="s">
        <v>6104</v>
      </c>
      <c r="K2314" s="18">
        <v>0.63861921269999999</v>
      </c>
      <c r="L2314" t="s">
        <v>64</v>
      </c>
      <c r="M2314" t="s">
        <v>130</v>
      </c>
      <c r="N2314" t="s">
        <v>3478</v>
      </c>
      <c r="O2314" s="18">
        <v>0.55675470429999996</v>
      </c>
      <c r="P2314" t="s">
        <v>3479</v>
      </c>
      <c r="Q2314" t="s">
        <v>134</v>
      </c>
      <c r="R2314" t="s">
        <v>3480</v>
      </c>
      <c r="S2314" s="18">
        <v>0.36414169730000001</v>
      </c>
      <c r="T2314" t="s">
        <v>807</v>
      </c>
      <c r="U2314" t="s">
        <v>130</v>
      </c>
      <c r="V2314" t="s">
        <v>808</v>
      </c>
      <c r="W2314" s="18">
        <v>0.38952422660000002</v>
      </c>
      <c r="X2314" t="s">
        <v>64</v>
      </c>
      <c r="Y2314" t="s">
        <v>130</v>
      </c>
      <c r="Z2314" t="s">
        <v>6104</v>
      </c>
      <c r="AA2314" s="18">
        <v>0.37193350990000001</v>
      </c>
      <c r="AB2314" t="s">
        <v>6075</v>
      </c>
      <c r="AC2314" t="s">
        <v>128</v>
      </c>
      <c r="AD2314" t="s">
        <v>6076</v>
      </c>
      <c r="AE2314" s="18">
        <v>0</v>
      </c>
      <c r="AF2314" t="s">
        <v>9632</v>
      </c>
      <c r="AG2314" t="s">
        <v>143</v>
      </c>
      <c r="AH2314" t="s">
        <v>9633</v>
      </c>
      <c r="AI2314" s="18">
        <v>0.45084662780000001</v>
      </c>
      <c r="AJ2314" t="s">
        <v>6107</v>
      </c>
      <c r="AK2314" t="s">
        <v>134</v>
      </c>
      <c r="AL2314" t="s">
        <v>6108</v>
      </c>
      <c r="AM2314" t="s">
        <v>9632</v>
      </c>
      <c r="AN2314" t="s">
        <v>143</v>
      </c>
      <c r="AO2314" t="s">
        <v>9633</v>
      </c>
      <c r="AP2314" s="18">
        <v>0</v>
      </c>
      <c r="AQ2314" t="s">
        <v>123</v>
      </c>
      <c r="AR2314" t="b">
        <f>ISNUMBER(SEARCH('Consulta Por Puntos Baloto'!$E$5,B2314,1))</f>
        <v>0</v>
      </c>
      <c r="AS2314">
        <f t="shared" si="72"/>
        <v>31</v>
      </c>
      <c r="AT2314" t="str">
        <f t="shared" si="73"/>
        <v>Punto pago</v>
      </c>
    </row>
    <row r="2315" spans="1:46">
      <c r="A2315" t="s">
        <v>12156</v>
      </c>
      <c r="B2315" t="s">
        <v>12157</v>
      </c>
      <c r="C2315" s="18">
        <v>17.214548884999999</v>
      </c>
      <c r="D2315" t="s">
        <v>3990</v>
      </c>
      <c r="E2315" t="s">
        <v>3991</v>
      </c>
      <c r="F2315" t="s">
        <v>3992</v>
      </c>
      <c r="G2315" s="18">
        <v>15.0325971403</v>
      </c>
      <c r="H2315" t="s">
        <v>64</v>
      </c>
      <c r="I2315" t="s">
        <v>3993</v>
      </c>
      <c r="J2315" t="s">
        <v>8991</v>
      </c>
      <c r="K2315" s="18">
        <v>20.277571543499999</v>
      </c>
      <c r="L2315" t="s">
        <v>64</v>
      </c>
      <c r="M2315" t="s">
        <v>3993</v>
      </c>
      <c r="N2315" t="s">
        <v>3995</v>
      </c>
      <c r="O2315" s="18">
        <v>15.029625749799999</v>
      </c>
      <c r="P2315" t="s">
        <v>3996</v>
      </c>
      <c r="Q2315" t="s">
        <v>3991</v>
      </c>
      <c r="R2315" t="s">
        <v>3997</v>
      </c>
      <c r="S2315" s="18">
        <v>354.85381631130002</v>
      </c>
      <c r="T2315" t="s">
        <v>85</v>
      </c>
      <c r="U2315" t="s">
        <v>86</v>
      </c>
      <c r="V2315" t="s">
        <v>87</v>
      </c>
      <c r="W2315" s="18">
        <v>149.44789307409999</v>
      </c>
      <c r="X2315" t="s">
        <v>64</v>
      </c>
      <c r="Y2315" t="s">
        <v>3998</v>
      </c>
      <c r="Z2315" t="s">
        <v>3999</v>
      </c>
      <c r="AA2315" s="18">
        <v>17.221684224099999</v>
      </c>
      <c r="AB2315" t="s">
        <v>4000</v>
      </c>
      <c r="AC2315" t="s">
        <v>3991</v>
      </c>
      <c r="AD2315" t="s">
        <v>4001</v>
      </c>
      <c r="AE2315" s="18">
        <v>8.2655403399999994E-2</v>
      </c>
      <c r="AF2315" t="s">
        <v>10734</v>
      </c>
      <c r="AG2315" t="s">
        <v>10735</v>
      </c>
      <c r="AH2315" t="s">
        <v>10736</v>
      </c>
      <c r="AI2315" s="18">
        <v>5.9960878737999996</v>
      </c>
      <c r="AJ2315" t="s">
        <v>10737</v>
      </c>
      <c r="AK2315" t="s">
        <v>10738</v>
      </c>
      <c r="AL2315" t="s">
        <v>10739</v>
      </c>
      <c r="AM2315" t="s">
        <v>10734</v>
      </c>
      <c r="AN2315" t="s">
        <v>10735</v>
      </c>
      <c r="AO2315" t="s">
        <v>10736</v>
      </c>
      <c r="AP2315" s="18">
        <v>8.2655403399999994E-2</v>
      </c>
      <c r="AQ2315" t="s">
        <v>123</v>
      </c>
      <c r="AR2315" t="b">
        <f>ISNUMBER(SEARCH('Consulta Por Puntos Baloto'!$E$5,B2315,1))</f>
        <v>0</v>
      </c>
      <c r="AS2315">
        <f t="shared" si="72"/>
        <v>31</v>
      </c>
      <c r="AT2315" t="str">
        <f t="shared" si="73"/>
        <v>Punto pago</v>
      </c>
    </row>
    <row r="2316" spans="1:46">
      <c r="A2316" t="s">
        <v>12158</v>
      </c>
      <c r="B2316" t="s">
        <v>12159</v>
      </c>
      <c r="C2316" s="18">
        <v>2.4570322523999999</v>
      </c>
      <c r="D2316" t="s">
        <v>2585</v>
      </c>
      <c r="E2316" t="s">
        <v>128</v>
      </c>
      <c r="F2316" t="s">
        <v>2586</v>
      </c>
      <c r="G2316" s="18">
        <v>1.6638415896000001</v>
      </c>
      <c r="H2316" t="s">
        <v>64</v>
      </c>
      <c r="I2316" t="s">
        <v>130</v>
      </c>
      <c r="J2316" t="s">
        <v>8427</v>
      </c>
      <c r="K2316" s="18">
        <v>1.9922609469999999</v>
      </c>
      <c r="L2316" t="s">
        <v>311</v>
      </c>
      <c r="M2316" t="s">
        <v>130</v>
      </c>
      <c r="N2316" t="s">
        <v>2660</v>
      </c>
      <c r="O2316" s="18">
        <v>3.1167657574000001</v>
      </c>
      <c r="P2316" t="s">
        <v>2588</v>
      </c>
      <c r="Q2316" t="s">
        <v>134</v>
      </c>
      <c r="R2316" t="s">
        <v>2589</v>
      </c>
      <c r="S2316" s="18">
        <v>1.9922609469999999</v>
      </c>
      <c r="T2316" t="s">
        <v>311</v>
      </c>
      <c r="U2316" t="s">
        <v>130</v>
      </c>
      <c r="V2316" t="s">
        <v>312</v>
      </c>
      <c r="W2316" s="18">
        <v>1.9922609469999999</v>
      </c>
      <c r="X2316" t="s">
        <v>64</v>
      </c>
      <c r="Y2316" t="s">
        <v>130</v>
      </c>
      <c r="Z2316" t="s">
        <v>2659</v>
      </c>
      <c r="AA2316" s="18">
        <v>2.0534488719000001</v>
      </c>
      <c r="AB2316" t="s">
        <v>2661</v>
      </c>
      <c r="AC2316" t="s">
        <v>128</v>
      </c>
      <c r="AD2316" t="s">
        <v>2662</v>
      </c>
      <c r="AE2316" s="18">
        <v>6.2702413100000007E-2</v>
      </c>
      <c r="AF2316" t="s">
        <v>12160</v>
      </c>
      <c r="AG2316" t="s">
        <v>143</v>
      </c>
      <c r="AH2316" t="s">
        <v>12161</v>
      </c>
      <c r="AI2316" s="18">
        <v>0.13688138690000001</v>
      </c>
      <c r="AJ2316" t="s">
        <v>12162</v>
      </c>
      <c r="AK2316" t="s">
        <v>134</v>
      </c>
      <c r="AL2316" t="s">
        <v>12163</v>
      </c>
      <c r="AM2316" t="s">
        <v>12160</v>
      </c>
      <c r="AN2316" t="s">
        <v>143</v>
      </c>
      <c r="AO2316" t="s">
        <v>12161</v>
      </c>
      <c r="AP2316" s="18">
        <v>6.2702413100000007E-2</v>
      </c>
      <c r="AQ2316" t="s">
        <v>123</v>
      </c>
      <c r="AR2316" t="b">
        <f>ISNUMBER(SEARCH('Consulta Por Puntos Baloto'!$E$5,B2316,1))</f>
        <v>0</v>
      </c>
      <c r="AS2316">
        <f t="shared" si="72"/>
        <v>31</v>
      </c>
      <c r="AT2316" t="str">
        <f t="shared" si="73"/>
        <v>Punto pago</v>
      </c>
    </row>
    <row r="2317" spans="1:46">
      <c r="A2317" t="s">
        <v>12164</v>
      </c>
      <c r="B2317" t="s">
        <v>12165</v>
      </c>
      <c r="C2317" s="18">
        <v>2.5499000772999998</v>
      </c>
      <c r="D2317" t="s">
        <v>4512</v>
      </c>
      <c r="E2317" t="s">
        <v>297</v>
      </c>
      <c r="F2317" t="s">
        <v>4513</v>
      </c>
      <c r="G2317" s="18">
        <v>14.3451765294</v>
      </c>
      <c r="H2317" t="s">
        <v>64</v>
      </c>
      <c r="I2317" t="s">
        <v>4514</v>
      </c>
      <c r="J2317" t="s">
        <v>4515</v>
      </c>
      <c r="K2317" s="18">
        <v>14.3451765294</v>
      </c>
      <c r="L2317" t="s">
        <v>64</v>
      </c>
      <c r="M2317" t="s">
        <v>4514</v>
      </c>
      <c r="N2317" t="s">
        <v>4515</v>
      </c>
      <c r="O2317" s="18">
        <v>2.6587195553999998</v>
      </c>
      <c r="P2317" t="s">
        <v>296</v>
      </c>
      <c r="Q2317" t="s">
        <v>297</v>
      </c>
      <c r="R2317" t="s">
        <v>298</v>
      </c>
      <c r="S2317" s="18">
        <v>145.62431317119999</v>
      </c>
      <c r="T2317" t="s">
        <v>85</v>
      </c>
      <c r="U2317" t="s">
        <v>86</v>
      </c>
      <c r="V2317" t="s">
        <v>87</v>
      </c>
      <c r="W2317" s="18">
        <v>86.436979399899997</v>
      </c>
      <c r="X2317" t="s">
        <v>64</v>
      </c>
      <c r="Y2317" t="s">
        <v>4519</v>
      </c>
      <c r="Z2317" t="s">
        <v>4520</v>
      </c>
      <c r="AA2317" s="18">
        <v>49.463236461800001</v>
      </c>
      <c r="AB2317" t="s">
        <v>300</v>
      </c>
      <c r="AC2317" t="s">
        <v>301</v>
      </c>
      <c r="AD2317" t="s">
        <v>302</v>
      </c>
      <c r="AE2317" s="18">
        <v>1.2909960742</v>
      </c>
      <c r="AF2317" t="s">
        <v>5478</v>
      </c>
      <c r="AG2317" t="s">
        <v>297</v>
      </c>
      <c r="AH2317" t="s">
        <v>5479</v>
      </c>
      <c r="AI2317" s="18">
        <v>0.32915403830000001</v>
      </c>
      <c r="AJ2317" t="s">
        <v>12166</v>
      </c>
      <c r="AK2317" t="s">
        <v>297</v>
      </c>
      <c r="AL2317" t="s">
        <v>12167</v>
      </c>
      <c r="AM2317" t="s">
        <v>12166</v>
      </c>
      <c r="AN2317" t="s">
        <v>297</v>
      </c>
      <c r="AO2317" t="s">
        <v>12167</v>
      </c>
      <c r="AP2317" s="18">
        <v>0.32915403830000001</v>
      </c>
      <c r="AQ2317" t="s">
        <v>123</v>
      </c>
      <c r="AR2317" t="b">
        <f>ISNUMBER(SEARCH('Consulta Por Puntos Baloto'!$E$5,B2317,1))</f>
        <v>0</v>
      </c>
      <c r="AS2317">
        <f t="shared" si="72"/>
        <v>35</v>
      </c>
      <c r="AT2317" t="str">
        <f t="shared" si="73"/>
        <v>Punto red</v>
      </c>
    </row>
    <row r="2318" spans="1:46">
      <c r="A2318" t="s">
        <v>12168</v>
      </c>
      <c r="B2318" t="s">
        <v>12169</v>
      </c>
      <c r="C2318" s="18">
        <v>1.7890176287999999</v>
      </c>
      <c r="D2318" t="s">
        <v>584</v>
      </c>
      <c r="E2318" t="s">
        <v>128</v>
      </c>
      <c r="F2318" t="s">
        <v>585</v>
      </c>
      <c r="G2318" s="18">
        <v>0.60260162750000001</v>
      </c>
      <c r="H2318" t="s">
        <v>469</v>
      </c>
      <c r="I2318" t="s">
        <v>130</v>
      </c>
      <c r="J2318" t="s">
        <v>6590</v>
      </c>
      <c r="K2318" s="18">
        <v>1.3872641591999999</v>
      </c>
      <c r="L2318" t="s">
        <v>64</v>
      </c>
      <c r="M2318" t="s">
        <v>130</v>
      </c>
      <c r="N2318" t="s">
        <v>587</v>
      </c>
      <c r="O2318" s="18">
        <v>3.7719836567999998</v>
      </c>
      <c r="P2318" t="s">
        <v>588</v>
      </c>
      <c r="Q2318" t="s">
        <v>134</v>
      </c>
      <c r="R2318" t="s">
        <v>589</v>
      </c>
      <c r="S2318" s="18">
        <v>0.60260162750000001</v>
      </c>
      <c r="T2318" t="s">
        <v>469</v>
      </c>
      <c r="U2318" t="s">
        <v>130</v>
      </c>
      <c r="V2318" t="s">
        <v>470</v>
      </c>
      <c r="W2318" s="18">
        <v>3.2691486542999999</v>
      </c>
      <c r="X2318" t="s">
        <v>64</v>
      </c>
      <c r="Y2318" t="s">
        <v>130</v>
      </c>
      <c r="Z2318" t="s">
        <v>690</v>
      </c>
      <c r="AA2318" s="18">
        <v>0.60260162750000001</v>
      </c>
      <c r="AB2318" t="s">
        <v>591</v>
      </c>
      <c r="AC2318" t="s">
        <v>128</v>
      </c>
      <c r="AD2318" t="s">
        <v>592</v>
      </c>
      <c r="AE2318" s="18">
        <v>0.19688042559999999</v>
      </c>
      <c r="AF2318" t="s">
        <v>8507</v>
      </c>
      <c r="AG2318" t="s">
        <v>143</v>
      </c>
      <c r="AH2318" t="s">
        <v>8508</v>
      </c>
      <c r="AI2318" s="18">
        <v>0.20544023480000001</v>
      </c>
      <c r="AJ2318" t="s">
        <v>9285</v>
      </c>
      <c r="AK2318" t="s">
        <v>134</v>
      </c>
      <c r="AL2318" t="s">
        <v>9286</v>
      </c>
      <c r="AM2318" t="s">
        <v>8507</v>
      </c>
      <c r="AN2318" t="s">
        <v>143</v>
      </c>
      <c r="AO2318" t="s">
        <v>8508</v>
      </c>
      <c r="AP2318" s="18">
        <v>0.19688042559999999</v>
      </c>
      <c r="AQ2318" t="s">
        <v>123</v>
      </c>
      <c r="AR2318" t="b">
        <f>ISNUMBER(SEARCH('Consulta Por Puntos Baloto'!$E$5,B2318,1))</f>
        <v>0</v>
      </c>
      <c r="AS2318">
        <f t="shared" si="72"/>
        <v>31</v>
      </c>
      <c r="AT2318" t="str">
        <f t="shared" si="73"/>
        <v>Punto pago</v>
      </c>
    </row>
    <row r="2319" spans="1:46">
      <c r="A2319" t="s">
        <v>12170</v>
      </c>
      <c r="B2319" t="s">
        <v>12171</v>
      </c>
      <c r="C2319" s="18">
        <v>0.491279093</v>
      </c>
      <c r="D2319" t="s">
        <v>5599</v>
      </c>
      <c r="E2319" t="s">
        <v>5600</v>
      </c>
      <c r="F2319" t="s">
        <v>5601</v>
      </c>
      <c r="G2319" s="18">
        <v>0.65837542829999995</v>
      </c>
      <c r="H2319" t="s">
        <v>227</v>
      </c>
      <c r="I2319" t="s">
        <v>228</v>
      </c>
      <c r="J2319" t="s">
        <v>229</v>
      </c>
      <c r="K2319" s="18">
        <v>1.6949479418</v>
      </c>
      <c r="L2319" t="s">
        <v>64</v>
      </c>
      <c r="M2319" t="s">
        <v>223</v>
      </c>
      <c r="N2319" t="s">
        <v>6225</v>
      </c>
      <c r="O2319" s="18">
        <v>2.7995160760000002</v>
      </c>
      <c r="P2319" t="s">
        <v>4100</v>
      </c>
      <c r="Q2319" t="s">
        <v>4101</v>
      </c>
      <c r="R2319" t="s">
        <v>4102</v>
      </c>
      <c r="S2319" s="18">
        <v>0.66053436909999996</v>
      </c>
      <c r="T2319" t="s">
        <v>227</v>
      </c>
      <c r="U2319" t="s">
        <v>228</v>
      </c>
      <c r="V2319" t="s">
        <v>229</v>
      </c>
      <c r="W2319" s="18">
        <v>1.7197754686</v>
      </c>
      <c r="X2319" t="s">
        <v>64</v>
      </c>
      <c r="Y2319" t="s">
        <v>228</v>
      </c>
      <c r="Z2319" t="s">
        <v>4012</v>
      </c>
      <c r="AA2319" s="18">
        <v>0.64820201150000001</v>
      </c>
      <c r="AB2319" t="s">
        <v>227</v>
      </c>
      <c r="AC2319" t="s">
        <v>5600</v>
      </c>
      <c r="AD2319" t="s">
        <v>5605</v>
      </c>
      <c r="AE2319" s="18">
        <v>0.3603921115</v>
      </c>
      <c r="AF2319" t="s">
        <v>11268</v>
      </c>
      <c r="AG2319" t="s">
        <v>5600</v>
      </c>
      <c r="AH2319" t="s">
        <v>11269</v>
      </c>
      <c r="AI2319" s="18">
        <v>0.25001595059999998</v>
      </c>
      <c r="AJ2319" t="s">
        <v>349</v>
      </c>
      <c r="AK2319" t="s">
        <v>5600</v>
      </c>
      <c r="AL2319" t="s">
        <v>9375</v>
      </c>
      <c r="AM2319" t="s">
        <v>349</v>
      </c>
      <c r="AN2319" t="s">
        <v>5600</v>
      </c>
      <c r="AO2319" t="s">
        <v>9375</v>
      </c>
      <c r="AP2319" s="18">
        <v>0.25001595059999998</v>
      </c>
      <c r="AQ2319" t="s">
        <v>123</v>
      </c>
      <c r="AR2319" t="b">
        <f>ISNUMBER(SEARCH('Consulta Por Puntos Baloto'!$E$5,B2319,1))</f>
        <v>0</v>
      </c>
      <c r="AS2319">
        <f t="shared" si="72"/>
        <v>35</v>
      </c>
      <c r="AT2319" t="str">
        <f t="shared" si="73"/>
        <v>Punto red</v>
      </c>
    </row>
    <row r="2320" spans="1:46">
      <c r="A2320" t="s">
        <v>12172</v>
      </c>
      <c r="B2320" t="s">
        <v>12173</v>
      </c>
      <c r="C2320" s="18">
        <v>45.949116698099999</v>
      </c>
      <c r="D2320" t="s">
        <v>5873</v>
      </c>
      <c r="E2320" t="s">
        <v>5874</v>
      </c>
      <c r="F2320" t="s">
        <v>5875</v>
      </c>
      <c r="G2320" s="18">
        <v>64.084580816300004</v>
      </c>
      <c r="H2320" t="s">
        <v>64</v>
      </c>
      <c r="I2320" t="s">
        <v>4055</v>
      </c>
      <c r="J2320" t="s">
        <v>4086</v>
      </c>
      <c r="K2320" s="18">
        <v>70.694483496999993</v>
      </c>
      <c r="L2320" t="s">
        <v>64</v>
      </c>
      <c r="M2320" t="s">
        <v>223</v>
      </c>
      <c r="N2320" t="s">
        <v>4070</v>
      </c>
      <c r="O2320" s="18">
        <v>65.665846836200004</v>
      </c>
      <c r="P2320" t="s">
        <v>4052</v>
      </c>
      <c r="Q2320" t="s">
        <v>4053</v>
      </c>
      <c r="R2320" t="s">
        <v>4054</v>
      </c>
      <c r="S2320" s="18">
        <v>78.545407176300003</v>
      </c>
      <c r="T2320" t="s">
        <v>227</v>
      </c>
      <c r="U2320" t="s">
        <v>228</v>
      </c>
      <c r="V2320" t="s">
        <v>229</v>
      </c>
      <c r="W2320" s="18">
        <v>64.126507698699996</v>
      </c>
      <c r="X2320" t="s">
        <v>64</v>
      </c>
      <c r="Y2320" t="s">
        <v>4055</v>
      </c>
      <c r="Z2320" t="s">
        <v>4056</v>
      </c>
      <c r="AA2320" s="18">
        <v>70.694483518599995</v>
      </c>
      <c r="AB2320" t="s">
        <v>5168</v>
      </c>
      <c r="AC2320" t="s">
        <v>220</v>
      </c>
      <c r="AD2320" t="s">
        <v>5169</v>
      </c>
      <c r="AE2320" s="18">
        <v>4.3973246000000004E-3</v>
      </c>
      <c r="AF2320" t="s">
        <v>12174</v>
      </c>
      <c r="AG2320" t="s">
        <v>12175</v>
      </c>
      <c r="AH2320" t="s">
        <v>12176</v>
      </c>
      <c r="AI2320" s="18">
        <v>6.75812737E-2</v>
      </c>
      <c r="AJ2320" t="s">
        <v>349</v>
      </c>
      <c r="AK2320" t="s">
        <v>12175</v>
      </c>
      <c r="AL2320" t="s">
        <v>12177</v>
      </c>
      <c r="AM2320" t="s">
        <v>12174</v>
      </c>
      <c r="AN2320" t="s">
        <v>12175</v>
      </c>
      <c r="AO2320" t="s">
        <v>12176</v>
      </c>
      <c r="AP2320" s="18">
        <v>4.3973246000000004E-3</v>
      </c>
      <c r="AQ2320" t="s">
        <v>123</v>
      </c>
      <c r="AR2320" t="b">
        <f>ISNUMBER(SEARCH('Consulta Por Puntos Baloto'!$E$5,B2320,1))</f>
        <v>0</v>
      </c>
      <c r="AS2320">
        <f t="shared" si="72"/>
        <v>31</v>
      </c>
      <c r="AT2320" t="str">
        <f t="shared" si="73"/>
        <v>Punto pago</v>
      </c>
    </row>
    <row r="2321" spans="1:46">
      <c r="A2321" t="s">
        <v>12178</v>
      </c>
      <c r="B2321" t="s">
        <v>12179</v>
      </c>
      <c r="C2321" s="18">
        <v>7.8931123768999996</v>
      </c>
      <c r="D2321" t="s">
        <v>3382</v>
      </c>
      <c r="E2321" t="s">
        <v>3383</v>
      </c>
      <c r="F2321" t="s">
        <v>3384</v>
      </c>
      <c r="G2321" s="18">
        <v>28.959312579500001</v>
      </c>
      <c r="H2321" t="s">
        <v>64</v>
      </c>
      <c r="I2321" t="s">
        <v>2638</v>
      </c>
      <c r="J2321" t="s">
        <v>2639</v>
      </c>
      <c r="K2321" s="18">
        <v>28.959312579500001</v>
      </c>
      <c r="L2321" t="s">
        <v>64</v>
      </c>
      <c r="M2321" t="s">
        <v>2638</v>
      </c>
      <c r="N2321" t="s">
        <v>2639</v>
      </c>
      <c r="O2321" s="18">
        <v>59.032431047000003</v>
      </c>
      <c r="P2321" t="s">
        <v>2625</v>
      </c>
      <c r="Q2321" t="s">
        <v>134</v>
      </c>
      <c r="R2321" t="s">
        <v>2626</v>
      </c>
      <c r="S2321" s="18">
        <v>57.6912788152</v>
      </c>
      <c r="T2321" t="s">
        <v>311</v>
      </c>
      <c r="U2321" t="s">
        <v>130</v>
      </c>
      <c r="V2321" t="s">
        <v>312</v>
      </c>
      <c r="W2321" s="18">
        <v>41.3006894217</v>
      </c>
      <c r="X2321" t="s">
        <v>64</v>
      </c>
      <c r="Y2321" t="s">
        <v>313</v>
      </c>
      <c r="Z2321" t="s">
        <v>314</v>
      </c>
      <c r="AA2321" s="18">
        <v>48.337618560400003</v>
      </c>
      <c r="AB2321" s="19" t="s">
        <v>2641</v>
      </c>
      <c r="AC2321" t="s">
        <v>1501</v>
      </c>
      <c r="AD2321" t="s">
        <v>2642</v>
      </c>
      <c r="AE2321" s="18">
        <v>6.7193241039</v>
      </c>
      <c r="AF2321" t="s">
        <v>3554</v>
      </c>
      <c r="AG2321" t="s">
        <v>3555</v>
      </c>
      <c r="AH2321" t="s">
        <v>3556</v>
      </c>
      <c r="AI2321" s="18">
        <v>2.7473579299999999E-2</v>
      </c>
      <c r="AJ2321" t="s">
        <v>3557</v>
      </c>
      <c r="AK2321" t="s">
        <v>3558</v>
      </c>
      <c r="AL2321" t="s">
        <v>3559</v>
      </c>
      <c r="AM2321" t="s">
        <v>3557</v>
      </c>
      <c r="AN2321" t="s">
        <v>3558</v>
      </c>
      <c r="AO2321" t="s">
        <v>3559</v>
      </c>
      <c r="AP2321" s="18">
        <v>2.7473579299999999E-2</v>
      </c>
      <c r="AQ2321" t="s">
        <v>123</v>
      </c>
      <c r="AR2321" t="b">
        <f>ISNUMBER(SEARCH('Consulta Por Puntos Baloto'!$E$5,B2321,1))</f>
        <v>0</v>
      </c>
      <c r="AS2321">
        <f t="shared" si="72"/>
        <v>35</v>
      </c>
      <c r="AT2321" t="str">
        <f t="shared" si="73"/>
        <v>Punto red</v>
      </c>
    </row>
    <row r="2322" spans="1:46">
      <c r="A2322" t="s">
        <v>12180</v>
      </c>
      <c r="B2322" t="s">
        <v>12181</v>
      </c>
      <c r="C2322" s="18">
        <v>1.3023140084</v>
      </c>
      <c r="D2322" t="s">
        <v>1420</v>
      </c>
      <c r="E2322" t="s">
        <v>128</v>
      </c>
      <c r="F2322" t="s">
        <v>1421</v>
      </c>
      <c r="G2322" s="18">
        <v>0.51822791140000002</v>
      </c>
      <c r="H2322" t="s">
        <v>64</v>
      </c>
      <c r="I2322" t="s">
        <v>130</v>
      </c>
      <c r="J2322" t="s">
        <v>12182</v>
      </c>
      <c r="K2322" s="18">
        <v>1.3023140084</v>
      </c>
      <c r="L2322" t="s">
        <v>64</v>
      </c>
      <c r="M2322" t="s">
        <v>130</v>
      </c>
      <c r="N2322" t="s">
        <v>1424</v>
      </c>
      <c r="O2322" s="18">
        <v>0.51822791140000002</v>
      </c>
      <c r="P2322" t="s">
        <v>1425</v>
      </c>
      <c r="Q2322" t="s">
        <v>134</v>
      </c>
      <c r="R2322" t="s">
        <v>1426</v>
      </c>
      <c r="S2322" s="18">
        <v>1.5565621869999999</v>
      </c>
      <c r="T2322" t="s">
        <v>1086</v>
      </c>
      <c r="U2322" t="s">
        <v>130</v>
      </c>
      <c r="V2322" t="s">
        <v>1087</v>
      </c>
      <c r="W2322" s="18">
        <v>1.0310704489</v>
      </c>
      <c r="X2322" t="s">
        <v>64</v>
      </c>
      <c r="Y2322" t="s">
        <v>130</v>
      </c>
      <c r="Z2322" t="s">
        <v>8153</v>
      </c>
      <c r="AA2322" s="18">
        <v>1.3023140084</v>
      </c>
      <c r="AB2322" s="19" t="s">
        <v>1428</v>
      </c>
      <c r="AC2322" t="s">
        <v>128</v>
      </c>
      <c r="AD2322" t="s">
        <v>1429</v>
      </c>
      <c r="AE2322" s="18">
        <v>0.16321773810000001</v>
      </c>
      <c r="AF2322" t="s">
        <v>12183</v>
      </c>
      <c r="AG2322" t="s">
        <v>143</v>
      </c>
      <c r="AH2322" t="s">
        <v>12184</v>
      </c>
      <c r="AI2322" s="18">
        <v>0.66851286929999998</v>
      </c>
      <c r="AJ2322" t="s">
        <v>6419</v>
      </c>
      <c r="AK2322" t="s">
        <v>134</v>
      </c>
      <c r="AL2322" t="s">
        <v>6420</v>
      </c>
      <c r="AM2322" t="s">
        <v>12183</v>
      </c>
      <c r="AN2322" t="s">
        <v>143</v>
      </c>
      <c r="AO2322" t="s">
        <v>12184</v>
      </c>
      <c r="AP2322" s="18">
        <v>0.16321773810000001</v>
      </c>
      <c r="AQ2322" t="s">
        <v>123</v>
      </c>
      <c r="AR2322" t="b">
        <f>ISNUMBER(SEARCH('Consulta Por Puntos Baloto'!$E$5,B2322,1))</f>
        <v>0</v>
      </c>
      <c r="AS2322">
        <f t="shared" si="72"/>
        <v>31</v>
      </c>
      <c r="AT2322" t="str">
        <f t="shared" si="73"/>
        <v>Punto pago</v>
      </c>
    </row>
    <row r="2323" spans="1:46">
      <c r="A2323" t="s">
        <v>12185</v>
      </c>
      <c r="B2323" t="s">
        <v>12186</v>
      </c>
      <c r="C2323" s="18">
        <v>48.798931791699999</v>
      </c>
      <c r="D2323" t="s">
        <v>7201</v>
      </c>
      <c r="E2323" t="s">
        <v>7202</v>
      </c>
      <c r="F2323" t="s">
        <v>7203</v>
      </c>
      <c r="G2323" s="18">
        <v>167.8749783305</v>
      </c>
      <c r="H2323" t="s">
        <v>64</v>
      </c>
      <c r="I2323" t="s">
        <v>3993</v>
      </c>
      <c r="J2323" t="s">
        <v>3995</v>
      </c>
      <c r="K2323" s="18">
        <v>167.8749783305</v>
      </c>
      <c r="L2323" t="s">
        <v>64</v>
      </c>
      <c r="M2323" t="s">
        <v>3993</v>
      </c>
      <c r="N2323" t="s">
        <v>3995</v>
      </c>
      <c r="O2323" s="18">
        <v>57.050617109599997</v>
      </c>
      <c r="P2323" t="s">
        <v>5694</v>
      </c>
      <c r="Q2323" t="s">
        <v>5695</v>
      </c>
      <c r="R2323" t="s">
        <v>5696</v>
      </c>
      <c r="S2323" s="18">
        <v>519.4773867724</v>
      </c>
      <c r="T2323" t="s">
        <v>85</v>
      </c>
      <c r="U2323" t="s">
        <v>86</v>
      </c>
      <c r="V2323" t="s">
        <v>87</v>
      </c>
      <c r="W2323" s="18">
        <v>201.2342190665</v>
      </c>
      <c r="X2323" t="s">
        <v>64</v>
      </c>
      <c r="Y2323" t="s">
        <v>3998</v>
      </c>
      <c r="Z2323" t="s">
        <v>3999</v>
      </c>
      <c r="AA2323" s="18">
        <v>168.8373318509</v>
      </c>
      <c r="AB2323" t="s">
        <v>4000</v>
      </c>
      <c r="AC2323" t="s">
        <v>3991</v>
      </c>
      <c r="AD2323" t="s">
        <v>4001</v>
      </c>
      <c r="AE2323" s="18">
        <v>20.116513730600001</v>
      </c>
      <c r="AF2323" t="s">
        <v>12187</v>
      </c>
      <c r="AG2323" t="s">
        <v>12188</v>
      </c>
      <c r="AH2323" t="s">
        <v>12189</v>
      </c>
      <c r="AI2323" s="18">
        <v>20.243308867100001</v>
      </c>
      <c r="AJ2323" t="s">
        <v>12190</v>
      </c>
      <c r="AK2323" t="s">
        <v>12188</v>
      </c>
      <c r="AL2323" t="s">
        <v>12191</v>
      </c>
      <c r="AM2323" t="s">
        <v>12187</v>
      </c>
      <c r="AN2323" t="s">
        <v>12188</v>
      </c>
      <c r="AO2323" t="s">
        <v>12189</v>
      </c>
      <c r="AP2323" s="18">
        <v>20.116513730600001</v>
      </c>
      <c r="AQ2323" t="s">
        <v>123</v>
      </c>
      <c r="AR2323" t="b">
        <f>ISNUMBER(SEARCH('Consulta Por Puntos Baloto'!$E$5,B2323,1))</f>
        <v>0</v>
      </c>
      <c r="AS2323">
        <f t="shared" si="72"/>
        <v>31</v>
      </c>
      <c r="AT2323" t="str">
        <f t="shared" si="73"/>
        <v>Punto pago</v>
      </c>
    </row>
    <row r="2324" spans="1:46">
      <c r="A2324" t="s">
        <v>12192</v>
      </c>
      <c r="B2324" t="s">
        <v>12193</v>
      </c>
      <c r="C2324" s="18">
        <v>32.0755097041</v>
      </c>
      <c r="D2324" t="s">
        <v>4247</v>
      </c>
      <c r="E2324" t="s">
        <v>4248</v>
      </c>
      <c r="F2324" t="s">
        <v>4249</v>
      </c>
      <c r="G2324" s="18">
        <v>32.414484492500002</v>
      </c>
      <c r="H2324" t="s">
        <v>64</v>
      </c>
      <c r="I2324" t="s">
        <v>4073</v>
      </c>
      <c r="J2324" t="s">
        <v>4074</v>
      </c>
      <c r="K2324" s="18">
        <v>96.350108980399995</v>
      </c>
      <c r="L2324" t="s">
        <v>64</v>
      </c>
      <c r="M2324" t="s">
        <v>4250</v>
      </c>
      <c r="N2324" t="s">
        <v>4251</v>
      </c>
      <c r="O2324" s="18">
        <v>93.371761036300001</v>
      </c>
      <c r="P2324" t="s">
        <v>4071</v>
      </c>
      <c r="Q2324" t="s">
        <v>4066</v>
      </c>
      <c r="R2324" t="s">
        <v>4072</v>
      </c>
      <c r="S2324" s="18">
        <v>370.25581653850003</v>
      </c>
      <c r="T2324" t="s">
        <v>227</v>
      </c>
      <c r="U2324" t="s">
        <v>228</v>
      </c>
      <c r="V2324" t="s">
        <v>229</v>
      </c>
      <c r="W2324" s="18">
        <v>32.401264781499997</v>
      </c>
      <c r="X2324" t="s">
        <v>64</v>
      </c>
      <c r="Y2324" t="s">
        <v>4073</v>
      </c>
      <c r="Z2324" t="s">
        <v>4074</v>
      </c>
      <c r="AA2324" s="18">
        <v>90.163449103600001</v>
      </c>
      <c r="AB2324" t="s">
        <v>4252</v>
      </c>
      <c r="AC2324" t="s">
        <v>4066</v>
      </c>
      <c r="AD2324" t="s">
        <v>4253</v>
      </c>
      <c r="AE2324" s="18">
        <v>8.2558130800000004E-2</v>
      </c>
      <c r="AF2324" t="s">
        <v>12194</v>
      </c>
      <c r="AG2324" t="s">
        <v>12195</v>
      </c>
      <c r="AH2324" t="s">
        <v>12196</v>
      </c>
      <c r="AI2324" s="18">
        <v>5.8104393599999998E-2</v>
      </c>
      <c r="AJ2324" t="s">
        <v>12197</v>
      </c>
      <c r="AK2324" t="s">
        <v>12198</v>
      </c>
      <c r="AL2324" t="s">
        <v>12199</v>
      </c>
      <c r="AM2324" t="s">
        <v>12197</v>
      </c>
      <c r="AN2324" t="s">
        <v>12198</v>
      </c>
      <c r="AO2324" t="s">
        <v>12199</v>
      </c>
      <c r="AP2324" s="18">
        <v>5.8104393599999998E-2</v>
      </c>
      <c r="AQ2324" t="s">
        <v>123</v>
      </c>
      <c r="AR2324" t="b">
        <f>ISNUMBER(SEARCH('Consulta Por Puntos Baloto'!$E$5,B2324,1))</f>
        <v>0</v>
      </c>
      <c r="AS2324">
        <f t="shared" si="72"/>
        <v>35</v>
      </c>
      <c r="AT2324" t="str">
        <f t="shared" si="73"/>
        <v>Punto red</v>
      </c>
    </row>
    <row r="2325" spans="1:46">
      <c r="A2325" t="s">
        <v>12200</v>
      </c>
      <c r="B2325" t="s">
        <v>12201</v>
      </c>
      <c r="C2325" s="18">
        <v>2.8865389134999999</v>
      </c>
      <c r="D2325" t="s">
        <v>219</v>
      </c>
      <c r="E2325" t="s">
        <v>220</v>
      </c>
      <c r="F2325" t="s">
        <v>221</v>
      </c>
      <c r="G2325" s="18">
        <v>3.0723059952999998</v>
      </c>
      <c r="H2325" t="s">
        <v>4228</v>
      </c>
      <c r="I2325" t="s">
        <v>223</v>
      </c>
      <c r="J2325" t="s">
        <v>4229</v>
      </c>
      <c r="K2325" s="18">
        <v>3.0984269649999998</v>
      </c>
      <c r="L2325" t="s">
        <v>222</v>
      </c>
      <c r="M2325" t="s">
        <v>223</v>
      </c>
      <c r="N2325" t="s">
        <v>224</v>
      </c>
      <c r="O2325" s="18">
        <v>3.3118434207999998</v>
      </c>
      <c r="P2325" t="s">
        <v>225</v>
      </c>
      <c r="Q2325" t="s">
        <v>220</v>
      </c>
      <c r="R2325" t="s">
        <v>226</v>
      </c>
      <c r="S2325" s="18">
        <v>8.2936715635000002</v>
      </c>
      <c r="T2325" t="s">
        <v>227</v>
      </c>
      <c r="U2325" t="s">
        <v>228</v>
      </c>
      <c r="V2325" t="s">
        <v>229</v>
      </c>
      <c r="W2325" s="18">
        <v>3.0984269649999998</v>
      </c>
      <c r="X2325" t="s">
        <v>222</v>
      </c>
      <c r="Y2325" t="s">
        <v>223</v>
      </c>
      <c r="Z2325" t="s">
        <v>224</v>
      </c>
      <c r="AA2325" s="18">
        <v>3.0984269649999998</v>
      </c>
      <c r="AB2325" t="s">
        <v>230</v>
      </c>
      <c r="AC2325" t="s">
        <v>220</v>
      </c>
      <c r="AD2325" t="s">
        <v>231</v>
      </c>
      <c r="AE2325" s="18">
        <v>0.207927898</v>
      </c>
      <c r="AF2325" t="s">
        <v>12202</v>
      </c>
      <c r="AG2325" t="s">
        <v>220</v>
      </c>
      <c r="AH2325" t="s">
        <v>12203</v>
      </c>
      <c r="AI2325" s="18">
        <v>0.18709866019999999</v>
      </c>
      <c r="AJ2325" t="s">
        <v>12204</v>
      </c>
      <c r="AK2325" t="s">
        <v>220</v>
      </c>
      <c r="AL2325" t="s">
        <v>12205</v>
      </c>
      <c r="AM2325" t="s">
        <v>12204</v>
      </c>
      <c r="AN2325" t="s">
        <v>220</v>
      </c>
      <c r="AO2325" t="s">
        <v>12205</v>
      </c>
      <c r="AP2325" s="18">
        <v>0.18709866019999999</v>
      </c>
      <c r="AQ2325" t="s">
        <v>123</v>
      </c>
      <c r="AR2325" t="b">
        <f>ISNUMBER(SEARCH('Consulta Por Puntos Baloto'!$E$5,B2325,1))</f>
        <v>0</v>
      </c>
      <c r="AS2325">
        <f t="shared" si="72"/>
        <v>35</v>
      </c>
      <c r="AT2325" t="str">
        <f t="shared" si="73"/>
        <v>Punto red</v>
      </c>
    </row>
    <row r="2326" spans="1:46">
      <c r="A2326" t="s">
        <v>12206</v>
      </c>
      <c r="B2326" t="s">
        <v>12207</v>
      </c>
      <c r="C2326" s="18">
        <v>0.2164722956</v>
      </c>
      <c r="D2326" t="s">
        <v>4793</v>
      </c>
      <c r="E2326" t="s">
        <v>220</v>
      </c>
      <c r="F2326" t="s">
        <v>4794</v>
      </c>
      <c r="G2326" s="18">
        <v>0.1130530059</v>
      </c>
      <c r="H2326" t="s">
        <v>4795</v>
      </c>
      <c r="I2326" t="s">
        <v>223</v>
      </c>
      <c r="J2326" t="s">
        <v>4796</v>
      </c>
      <c r="K2326" s="18">
        <v>0.87279937080000003</v>
      </c>
      <c r="L2326" t="s">
        <v>64</v>
      </c>
      <c r="M2326" t="s">
        <v>223</v>
      </c>
      <c r="N2326" t="s">
        <v>4230</v>
      </c>
      <c r="O2326" s="18">
        <v>0.95446933749999996</v>
      </c>
      <c r="P2326" t="s">
        <v>4231</v>
      </c>
      <c r="Q2326" t="s">
        <v>220</v>
      </c>
      <c r="R2326" t="s">
        <v>4232</v>
      </c>
      <c r="S2326" s="18">
        <v>8.4812018033999994</v>
      </c>
      <c r="T2326" t="s">
        <v>227</v>
      </c>
      <c r="U2326" t="s">
        <v>228</v>
      </c>
      <c r="V2326" t="s">
        <v>229</v>
      </c>
      <c r="W2326" s="18">
        <v>1.5591644726</v>
      </c>
      <c r="X2326" t="s">
        <v>222</v>
      </c>
      <c r="Y2326" t="s">
        <v>223</v>
      </c>
      <c r="Z2326" t="s">
        <v>224</v>
      </c>
      <c r="AA2326" s="18">
        <v>0.2031342474</v>
      </c>
      <c r="AB2326" t="s">
        <v>4797</v>
      </c>
      <c r="AC2326" t="s">
        <v>220</v>
      </c>
      <c r="AD2326" t="s">
        <v>4798</v>
      </c>
      <c r="AE2326" s="18">
        <v>9.0444633199999999E-2</v>
      </c>
      <c r="AF2326" t="s">
        <v>12208</v>
      </c>
      <c r="AG2326" t="s">
        <v>220</v>
      </c>
      <c r="AH2326" t="s">
        <v>12209</v>
      </c>
      <c r="AI2326" s="18">
        <v>9.3826364400000001E-2</v>
      </c>
      <c r="AJ2326" t="s">
        <v>12210</v>
      </c>
      <c r="AK2326" t="s">
        <v>220</v>
      </c>
      <c r="AL2326" t="s">
        <v>12211</v>
      </c>
      <c r="AM2326" t="s">
        <v>12208</v>
      </c>
      <c r="AN2326" t="s">
        <v>220</v>
      </c>
      <c r="AO2326" t="s">
        <v>12209</v>
      </c>
      <c r="AP2326" s="18">
        <v>9.0444633199999999E-2</v>
      </c>
      <c r="AQ2326" t="s">
        <v>123</v>
      </c>
      <c r="AR2326" t="b">
        <f>ISNUMBER(SEARCH('Consulta Por Puntos Baloto'!$E$5,B2326,1))</f>
        <v>0</v>
      </c>
      <c r="AS2326">
        <f t="shared" si="72"/>
        <v>31</v>
      </c>
      <c r="AT2326" t="str">
        <f t="shared" si="73"/>
        <v>Punto pago</v>
      </c>
    </row>
    <row r="2327" spans="1:46">
      <c r="A2327" t="s">
        <v>12212</v>
      </c>
      <c r="B2327" t="s">
        <v>12213</v>
      </c>
      <c r="C2327" s="18">
        <v>0.4118139274</v>
      </c>
      <c r="D2327" t="s">
        <v>4951</v>
      </c>
      <c r="E2327" t="s">
        <v>4014</v>
      </c>
      <c r="F2327" t="s">
        <v>4952</v>
      </c>
      <c r="G2327" s="18">
        <v>0.24497130319999999</v>
      </c>
      <c r="H2327" t="s">
        <v>64</v>
      </c>
      <c r="I2327" t="s">
        <v>4008</v>
      </c>
      <c r="J2327" t="s">
        <v>4009</v>
      </c>
      <c r="K2327" s="18">
        <v>0.55837424579999995</v>
      </c>
      <c r="L2327" t="s">
        <v>4010</v>
      </c>
      <c r="M2327" t="s">
        <v>4008</v>
      </c>
      <c r="N2327" t="s">
        <v>4011</v>
      </c>
      <c r="O2327" s="18">
        <v>23.229073169199999</v>
      </c>
      <c r="P2327" t="s">
        <v>225</v>
      </c>
      <c r="Q2327" t="s">
        <v>220</v>
      </c>
      <c r="R2327" t="s">
        <v>226</v>
      </c>
      <c r="S2327" s="18">
        <v>23.832464955700001</v>
      </c>
      <c r="T2327" t="s">
        <v>227</v>
      </c>
      <c r="U2327" t="s">
        <v>228</v>
      </c>
      <c r="V2327" t="s">
        <v>229</v>
      </c>
      <c r="W2327" s="18">
        <v>21.8588856135</v>
      </c>
      <c r="X2327" t="s">
        <v>64</v>
      </c>
      <c r="Y2327" t="s">
        <v>228</v>
      </c>
      <c r="Z2327" t="s">
        <v>4012</v>
      </c>
      <c r="AA2327" s="18">
        <v>0.25952857150000003</v>
      </c>
      <c r="AB2327" s="19" t="s">
        <v>4013</v>
      </c>
      <c r="AC2327" t="s">
        <v>4014</v>
      </c>
      <c r="AD2327" t="s">
        <v>4015</v>
      </c>
      <c r="AE2327" s="18">
        <v>0.12834671980000001</v>
      </c>
      <c r="AF2327" t="s">
        <v>12214</v>
      </c>
      <c r="AG2327" t="s">
        <v>4014</v>
      </c>
      <c r="AH2327" t="s">
        <v>12215</v>
      </c>
      <c r="AI2327" s="18">
        <v>0.32005367750000002</v>
      </c>
      <c r="AJ2327" t="s">
        <v>349</v>
      </c>
      <c r="AK2327" t="s">
        <v>4014</v>
      </c>
      <c r="AL2327" t="s">
        <v>7910</v>
      </c>
      <c r="AM2327" t="s">
        <v>12214</v>
      </c>
      <c r="AN2327" t="s">
        <v>4014</v>
      </c>
      <c r="AO2327" t="s">
        <v>12215</v>
      </c>
      <c r="AP2327" s="18">
        <v>0.12834671980000001</v>
      </c>
      <c r="AQ2327" t="s">
        <v>123</v>
      </c>
      <c r="AR2327" t="b">
        <f>ISNUMBER(SEARCH('Consulta Por Puntos Baloto'!$E$5,B2327,1))</f>
        <v>0</v>
      </c>
      <c r="AS2327">
        <f t="shared" si="72"/>
        <v>31</v>
      </c>
      <c r="AT2327" t="str">
        <f t="shared" si="73"/>
        <v>Punto pago</v>
      </c>
    </row>
    <row r="2328" spans="1:46">
      <c r="A2328" t="s">
        <v>12216</v>
      </c>
      <c r="B2328" t="s">
        <v>12217</v>
      </c>
      <c r="C2328" s="18">
        <v>2.1241001641000001</v>
      </c>
      <c r="D2328" t="s">
        <v>2444</v>
      </c>
      <c r="E2328" t="s">
        <v>128</v>
      </c>
      <c r="F2328" t="s">
        <v>2445</v>
      </c>
      <c r="G2328" s="18">
        <v>0.30473055030000001</v>
      </c>
      <c r="H2328" t="s">
        <v>64</v>
      </c>
      <c r="I2328" t="s">
        <v>130</v>
      </c>
      <c r="J2328" t="s">
        <v>11634</v>
      </c>
      <c r="K2328" s="18">
        <v>0.75826324170000003</v>
      </c>
      <c r="L2328" t="s">
        <v>64</v>
      </c>
      <c r="M2328" t="s">
        <v>130</v>
      </c>
      <c r="N2328" t="s">
        <v>804</v>
      </c>
      <c r="O2328" s="18">
        <v>1.1687840075</v>
      </c>
      <c r="P2328" t="s">
        <v>1099</v>
      </c>
      <c r="Q2328" t="s">
        <v>134</v>
      </c>
      <c r="R2328" t="s">
        <v>1100</v>
      </c>
      <c r="S2328" s="18">
        <v>2.1137123967</v>
      </c>
      <c r="T2328" t="s">
        <v>1086</v>
      </c>
      <c r="U2328" t="s">
        <v>130</v>
      </c>
      <c r="V2328" t="s">
        <v>1087</v>
      </c>
      <c r="W2328" s="18">
        <v>1.2725803596</v>
      </c>
      <c r="X2328" t="s">
        <v>2720</v>
      </c>
      <c r="Y2328" t="s">
        <v>130</v>
      </c>
      <c r="Z2328" t="s">
        <v>2721</v>
      </c>
      <c r="AA2328" s="18">
        <v>1.1226945638000001</v>
      </c>
      <c r="AB2328" t="s">
        <v>2449</v>
      </c>
      <c r="AC2328" t="s">
        <v>128</v>
      </c>
      <c r="AD2328" t="s">
        <v>2450</v>
      </c>
      <c r="AE2328" s="18">
        <v>0</v>
      </c>
      <c r="AF2328" t="s">
        <v>2739</v>
      </c>
      <c r="AG2328" t="s">
        <v>143</v>
      </c>
      <c r="AH2328" t="s">
        <v>2740</v>
      </c>
      <c r="AI2328" s="18">
        <v>0.1344625314</v>
      </c>
      <c r="AJ2328" t="s">
        <v>12218</v>
      </c>
      <c r="AK2328" t="s">
        <v>134</v>
      </c>
      <c r="AL2328" t="s">
        <v>12219</v>
      </c>
      <c r="AM2328" t="s">
        <v>2739</v>
      </c>
      <c r="AN2328" t="s">
        <v>143</v>
      </c>
      <c r="AO2328" t="s">
        <v>2740</v>
      </c>
      <c r="AP2328" s="18">
        <v>0</v>
      </c>
      <c r="AQ2328" t="s">
        <v>123</v>
      </c>
      <c r="AR2328" t="b">
        <f>ISNUMBER(SEARCH('Consulta Por Puntos Baloto'!$E$5,B2328,1))</f>
        <v>0</v>
      </c>
      <c r="AS2328">
        <f t="shared" si="72"/>
        <v>31</v>
      </c>
      <c r="AT2328" t="str">
        <f t="shared" si="73"/>
        <v>Punto pago</v>
      </c>
    </row>
    <row r="2329" spans="1:46">
      <c r="A2329" t="s">
        <v>12220</v>
      </c>
      <c r="B2329" t="s">
        <v>12221</v>
      </c>
      <c r="C2329" s="18">
        <v>8.9344817E-3</v>
      </c>
      <c r="D2329" t="s">
        <v>4512</v>
      </c>
      <c r="E2329" t="s">
        <v>297</v>
      </c>
      <c r="F2329" t="s">
        <v>4513</v>
      </c>
      <c r="G2329" s="18">
        <v>16.905894999499999</v>
      </c>
      <c r="H2329" t="s">
        <v>64</v>
      </c>
      <c r="I2329" t="s">
        <v>4514</v>
      </c>
      <c r="J2329" t="s">
        <v>4515</v>
      </c>
      <c r="K2329" s="18">
        <v>16.905894999499999</v>
      </c>
      <c r="L2329" t="s">
        <v>64</v>
      </c>
      <c r="M2329" t="s">
        <v>4514</v>
      </c>
      <c r="N2329" t="s">
        <v>4515</v>
      </c>
      <c r="O2329" s="18">
        <v>0.51226648080000003</v>
      </c>
      <c r="P2329" t="s">
        <v>296</v>
      </c>
      <c r="Q2329" t="s">
        <v>297</v>
      </c>
      <c r="R2329" t="s">
        <v>298</v>
      </c>
      <c r="S2329" s="18">
        <v>143.7255824511</v>
      </c>
      <c r="T2329" t="s">
        <v>85</v>
      </c>
      <c r="U2329" t="s">
        <v>86</v>
      </c>
      <c r="V2329" t="s">
        <v>87</v>
      </c>
      <c r="W2329" s="18">
        <v>88.977951603299999</v>
      </c>
      <c r="X2329" t="s">
        <v>64</v>
      </c>
      <c r="Y2329" t="s">
        <v>4519</v>
      </c>
      <c r="Z2329" t="s">
        <v>4520</v>
      </c>
      <c r="AA2329" s="18">
        <v>49.210245452300001</v>
      </c>
      <c r="AB2329" t="s">
        <v>300</v>
      </c>
      <c r="AC2329" t="s">
        <v>301</v>
      </c>
      <c r="AD2329" t="s">
        <v>302</v>
      </c>
      <c r="AE2329" s="18">
        <v>1.1682964644</v>
      </c>
      <c r="AF2329" t="s">
        <v>7531</v>
      </c>
      <c r="AG2329" t="s">
        <v>297</v>
      </c>
      <c r="AH2329" t="s">
        <v>7532</v>
      </c>
      <c r="AI2329" s="18">
        <v>5.1940635700000001E-2</v>
      </c>
      <c r="AJ2329" t="s">
        <v>12222</v>
      </c>
      <c r="AK2329" t="s">
        <v>297</v>
      </c>
      <c r="AL2329" t="s">
        <v>12223</v>
      </c>
      <c r="AM2329" t="s">
        <v>4512</v>
      </c>
      <c r="AN2329" t="s">
        <v>297</v>
      </c>
      <c r="AO2329" t="s">
        <v>4513</v>
      </c>
      <c r="AP2329" s="18">
        <v>8.9344817E-3</v>
      </c>
      <c r="AQ2329" t="s">
        <v>123</v>
      </c>
      <c r="AR2329" t="b">
        <f>ISNUMBER(SEARCH('Consulta Por Puntos Baloto'!$E$5,B2329,1))</f>
        <v>0</v>
      </c>
      <c r="AS2329">
        <f t="shared" si="72"/>
        <v>3</v>
      </c>
      <c r="AT2329" t="str">
        <f t="shared" si="73"/>
        <v>Punto 472</v>
      </c>
    </row>
    <row r="2330" spans="1:46">
      <c r="A2330" t="s">
        <v>12224</v>
      </c>
      <c r="B2330" t="s">
        <v>12225</v>
      </c>
      <c r="C2330" s="18">
        <v>30.648760497200001</v>
      </c>
      <c r="D2330" t="s">
        <v>1765</v>
      </c>
      <c r="E2330" t="s">
        <v>1766</v>
      </c>
      <c r="F2330" t="s">
        <v>1767</v>
      </c>
      <c r="G2330" s="18">
        <v>33.341730346600002</v>
      </c>
      <c r="H2330" t="s">
        <v>64</v>
      </c>
      <c r="I2330" t="s">
        <v>1451</v>
      </c>
      <c r="J2330" t="s">
        <v>1452</v>
      </c>
      <c r="K2330" s="18">
        <v>35.785132417</v>
      </c>
      <c r="L2330" t="s">
        <v>64</v>
      </c>
      <c r="M2330" t="s">
        <v>112</v>
      </c>
      <c r="N2330" t="s">
        <v>721</v>
      </c>
      <c r="O2330" s="18">
        <v>34.195995410499997</v>
      </c>
      <c r="P2330" t="s">
        <v>1454</v>
      </c>
      <c r="Q2330" t="s">
        <v>1449</v>
      </c>
      <c r="R2330" t="s">
        <v>1455</v>
      </c>
      <c r="S2330" s="18">
        <v>36.207620840499999</v>
      </c>
      <c r="T2330" t="s">
        <v>111</v>
      </c>
      <c r="U2330" t="s">
        <v>112</v>
      </c>
      <c r="V2330" t="s">
        <v>113</v>
      </c>
      <c r="W2330" s="18">
        <v>29.623612017799999</v>
      </c>
      <c r="X2330" t="s">
        <v>64</v>
      </c>
      <c r="Y2330" t="s">
        <v>1768</v>
      </c>
      <c r="Z2330" t="s">
        <v>1769</v>
      </c>
      <c r="AA2330" s="18">
        <v>36.209075863000002</v>
      </c>
      <c r="AB2330" s="19" t="s">
        <v>1111</v>
      </c>
      <c r="AC2330" t="s">
        <v>509</v>
      </c>
      <c r="AD2330" s="19" t="s">
        <v>1112</v>
      </c>
      <c r="AE2330" s="18">
        <v>0.1142910052</v>
      </c>
      <c r="AF2330" t="s">
        <v>2205</v>
      </c>
      <c r="AG2330" t="s">
        <v>2206</v>
      </c>
      <c r="AH2330" t="s">
        <v>2207</v>
      </c>
      <c r="AI2330" s="18">
        <v>9.2134111000000008E-3</v>
      </c>
      <c r="AJ2330" t="s">
        <v>12226</v>
      </c>
      <c r="AK2330" t="s">
        <v>2206</v>
      </c>
      <c r="AL2330" t="s">
        <v>12227</v>
      </c>
      <c r="AM2330" t="s">
        <v>12226</v>
      </c>
      <c r="AN2330" t="s">
        <v>2206</v>
      </c>
      <c r="AO2330" t="s">
        <v>12227</v>
      </c>
      <c r="AP2330" s="18">
        <v>9.2134111000000008E-3</v>
      </c>
      <c r="AQ2330" t="s">
        <v>123</v>
      </c>
      <c r="AR2330" t="b">
        <f>ISNUMBER(SEARCH('Consulta Por Puntos Baloto'!$E$5,B2330,1))</f>
        <v>0</v>
      </c>
      <c r="AS2330">
        <f t="shared" si="72"/>
        <v>35</v>
      </c>
      <c r="AT2330" t="str">
        <f t="shared" si="73"/>
        <v>Punto red</v>
      </c>
    </row>
    <row r="2331" spans="1:46">
      <c r="A2331" t="s">
        <v>12228</v>
      </c>
      <c r="B2331" t="s">
        <v>12229</v>
      </c>
      <c r="C2331" s="18">
        <v>12.548379329199999</v>
      </c>
      <c r="D2331" t="s">
        <v>1448</v>
      </c>
      <c r="E2331" t="s">
        <v>1449</v>
      </c>
      <c r="F2331" t="s">
        <v>1450</v>
      </c>
      <c r="G2331" s="18">
        <v>12.555667898799999</v>
      </c>
      <c r="H2331" t="s">
        <v>64</v>
      </c>
      <c r="I2331" t="s">
        <v>1451</v>
      </c>
      <c r="J2331" t="s">
        <v>1452</v>
      </c>
      <c r="K2331" s="18">
        <v>23.718338403200001</v>
      </c>
      <c r="L2331" t="s">
        <v>64</v>
      </c>
      <c r="M2331" t="s">
        <v>471</v>
      </c>
      <c r="N2331" t="s">
        <v>1453</v>
      </c>
      <c r="O2331" s="18">
        <v>13.361682871899999</v>
      </c>
      <c r="P2331" t="s">
        <v>1454</v>
      </c>
      <c r="Q2331" t="s">
        <v>1449</v>
      </c>
      <c r="R2331" t="s">
        <v>1455</v>
      </c>
      <c r="S2331" s="18">
        <v>30.294781636300002</v>
      </c>
      <c r="T2331" t="s">
        <v>111</v>
      </c>
      <c r="U2331" t="s">
        <v>112</v>
      </c>
      <c r="V2331" t="s">
        <v>113</v>
      </c>
      <c r="W2331" s="18">
        <v>13.391737044499999</v>
      </c>
      <c r="X2331" t="s">
        <v>64</v>
      </c>
      <c r="Y2331" t="s">
        <v>1451</v>
      </c>
      <c r="Z2331" t="s">
        <v>1456</v>
      </c>
      <c r="AA2331" s="18">
        <v>30.2957863637</v>
      </c>
      <c r="AB2331" s="19" t="s">
        <v>1111</v>
      </c>
      <c r="AC2331" t="s">
        <v>509</v>
      </c>
      <c r="AD2331" s="19" t="s">
        <v>1112</v>
      </c>
      <c r="AE2331" s="18">
        <v>6.4990357100000007E-2</v>
      </c>
      <c r="AF2331" t="s">
        <v>1457</v>
      </c>
      <c r="AG2331" t="s">
        <v>1458</v>
      </c>
      <c r="AH2331" t="s">
        <v>1459</v>
      </c>
      <c r="AI2331" s="18">
        <v>2.0348806000000001E-2</v>
      </c>
      <c r="AJ2331" t="s">
        <v>12230</v>
      </c>
      <c r="AK2331" t="s">
        <v>1458</v>
      </c>
      <c r="AL2331" t="s">
        <v>12231</v>
      </c>
      <c r="AM2331" t="s">
        <v>12230</v>
      </c>
      <c r="AN2331" t="s">
        <v>1458</v>
      </c>
      <c r="AO2331" t="s">
        <v>12231</v>
      </c>
      <c r="AP2331" s="18">
        <v>2.0348806000000001E-2</v>
      </c>
      <c r="AQ2331" t="s">
        <v>123</v>
      </c>
      <c r="AR2331" t="b">
        <f>ISNUMBER(SEARCH('Consulta Por Puntos Baloto'!$E$5,B2331,1))</f>
        <v>0</v>
      </c>
      <c r="AS2331">
        <f t="shared" si="72"/>
        <v>35</v>
      </c>
      <c r="AT2331" t="str">
        <f t="shared" si="73"/>
        <v>Punto red</v>
      </c>
    </row>
    <row r="2332" spans="1:46">
      <c r="A2332" t="s">
        <v>12232</v>
      </c>
      <c r="B2332" t="s">
        <v>12233</v>
      </c>
      <c r="C2332" s="18">
        <v>2.9163730499999999E-2</v>
      </c>
      <c r="D2332" t="s">
        <v>3669</v>
      </c>
      <c r="E2332" t="s">
        <v>3670</v>
      </c>
      <c r="F2332" t="s">
        <v>3671</v>
      </c>
      <c r="G2332" s="18">
        <v>60.612425946099997</v>
      </c>
      <c r="H2332" t="s">
        <v>64</v>
      </c>
      <c r="I2332" t="s">
        <v>1451</v>
      </c>
      <c r="J2332" t="s">
        <v>1456</v>
      </c>
      <c r="K2332" s="18">
        <v>79.624866744100004</v>
      </c>
      <c r="L2332" t="s">
        <v>64</v>
      </c>
      <c r="M2332" t="s">
        <v>471</v>
      </c>
      <c r="N2332" t="s">
        <v>1453</v>
      </c>
      <c r="O2332" s="18">
        <v>60.612425953900001</v>
      </c>
      <c r="P2332" t="s">
        <v>1454</v>
      </c>
      <c r="Q2332" t="s">
        <v>1449</v>
      </c>
      <c r="R2332" t="s">
        <v>1455</v>
      </c>
      <c r="S2332" s="18">
        <v>87.389186997899998</v>
      </c>
      <c r="T2332" t="s">
        <v>64</v>
      </c>
      <c r="U2332" t="s">
        <v>130</v>
      </c>
      <c r="V2332" t="s">
        <v>171</v>
      </c>
      <c r="W2332" s="18">
        <v>60.667646473399998</v>
      </c>
      <c r="X2332" t="s">
        <v>64</v>
      </c>
      <c r="Y2332" t="s">
        <v>1451</v>
      </c>
      <c r="Z2332" t="s">
        <v>1456</v>
      </c>
      <c r="AA2332" s="18">
        <v>84.566256909399996</v>
      </c>
      <c r="AB2332" s="19" t="s">
        <v>2641</v>
      </c>
      <c r="AC2332" t="s">
        <v>1501</v>
      </c>
      <c r="AD2332" t="s">
        <v>2642</v>
      </c>
      <c r="AE2332" s="18">
        <v>1.2418148E-3</v>
      </c>
      <c r="AF2332" t="s">
        <v>12234</v>
      </c>
      <c r="AG2332" t="s">
        <v>3670</v>
      </c>
      <c r="AH2332" t="s">
        <v>12235</v>
      </c>
      <c r="AI2332" s="18">
        <v>1.4949335100000001E-2</v>
      </c>
      <c r="AJ2332" t="s">
        <v>329</v>
      </c>
      <c r="AK2332" t="s">
        <v>3670</v>
      </c>
      <c r="AL2332" t="s">
        <v>12236</v>
      </c>
      <c r="AM2332" t="s">
        <v>12234</v>
      </c>
      <c r="AN2332" t="s">
        <v>3670</v>
      </c>
      <c r="AO2332" t="s">
        <v>12235</v>
      </c>
      <c r="AP2332" s="18">
        <v>1.2418148E-3</v>
      </c>
      <c r="AQ2332" t="s">
        <v>123</v>
      </c>
      <c r="AR2332" t="b">
        <f>ISNUMBER(SEARCH('Consulta Por Puntos Baloto'!$E$5,B2332,1))</f>
        <v>0</v>
      </c>
      <c r="AS2332">
        <f t="shared" si="72"/>
        <v>31</v>
      </c>
      <c r="AT2332" t="str">
        <f t="shared" si="73"/>
        <v>Punto pago</v>
      </c>
    </row>
    <row r="2333" spans="1:46">
      <c r="A2333" t="s">
        <v>12237</v>
      </c>
      <c r="B2333" t="s">
        <v>12238</v>
      </c>
      <c r="C2333" s="18">
        <v>0.18166348830000001</v>
      </c>
      <c r="D2333" t="s">
        <v>219</v>
      </c>
      <c r="E2333" t="s">
        <v>220</v>
      </c>
      <c r="F2333" t="s">
        <v>221</v>
      </c>
      <c r="G2333" s="18">
        <v>0.58281395170000005</v>
      </c>
      <c r="H2333" t="s">
        <v>4795</v>
      </c>
      <c r="I2333" t="s">
        <v>223</v>
      </c>
      <c r="J2333" t="s">
        <v>4939</v>
      </c>
      <c r="K2333" s="18">
        <v>0.82922817630000001</v>
      </c>
      <c r="L2333" t="s">
        <v>64</v>
      </c>
      <c r="M2333" t="s">
        <v>223</v>
      </c>
      <c r="N2333" t="s">
        <v>4230</v>
      </c>
      <c r="O2333" s="18">
        <v>1.6986467283</v>
      </c>
      <c r="P2333" t="s">
        <v>4231</v>
      </c>
      <c r="Q2333" t="s">
        <v>220</v>
      </c>
      <c r="R2333" t="s">
        <v>4232</v>
      </c>
      <c r="S2333" s="18">
        <v>7.9708108083999996</v>
      </c>
      <c r="T2333" t="s">
        <v>227</v>
      </c>
      <c r="U2333" t="s">
        <v>228</v>
      </c>
      <c r="V2333" t="s">
        <v>229</v>
      </c>
      <c r="W2333" s="18">
        <v>1.0479768277999999</v>
      </c>
      <c r="X2333" t="s">
        <v>222</v>
      </c>
      <c r="Y2333" t="s">
        <v>223</v>
      </c>
      <c r="Z2333" t="s">
        <v>224</v>
      </c>
      <c r="AA2333" s="18">
        <v>0.56817302479999998</v>
      </c>
      <c r="AB2333" t="s">
        <v>4797</v>
      </c>
      <c r="AC2333" t="s">
        <v>220</v>
      </c>
      <c r="AD2333" t="s">
        <v>4798</v>
      </c>
      <c r="AE2333" s="18">
        <v>0.18198911910000001</v>
      </c>
      <c r="AF2333" t="s">
        <v>7657</v>
      </c>
      <c r="AG2333" t="s">
        <v>220</v>
      </c>
      <c r="AH2333" t="s">
        <v>7658</v>
      </c>
      <c r="AI2333" s="18">
        <v>0.18198911910000001</v>
      </c>
      <c r="AJ2333" t="s">
        <v>4508</v>
      </c>
      <c r="AK2333" t="s">
        <v>220</v>
      </c>
      <c r="AL2333" t="s">
        <v>4509</v>
      </c>
      <c r="AM2333" t="s">
        <v>219</v>
      </c>
      <c r="AN2333" t="s">
        <v>220</v>
      </c>
      <c r="AO2333" t="s">
        <v>221</v>
      </c>
      <c r="AP2333" s="18">
        <v>0.18166348830000001</v>
      </c>
      <c r="AQ2333" t="s">
        <v>123</v>
      </c>
      <c r="AR2333" t="b">
        <f>ISNUMBER(SEARCH('Consulta Por Puntos Baloto'!$E$5,B2333,1))</f>
        <v>0</v>
      </c>
      <c r="AS2333">
        <f t="shared" si="72"/>
        <v>3</v>
      </c>
      <c r="AT2333" t="str">
        <f t="shared" si="73"/>
        <v>Punto 472</v>
      </c>
    </row>
    <row r="2334" spans="1:46">
      <c r="A2334" t="s">
        <v>12239</v>
      </c>
      <c r="B2334" t="s">
        <v>12240</v>
      </c>
      <c r="C2334" s="18">
        <v>7.5917805262</v>
      </c>
      <c r="D2334" t="s">
        <v>1500</v>
      </c>
      <c r="E2334" t="s">
        <v>1501</v>
      </c>
      <c r="F2334" t="s">
        <v>1502</v>
      </c>
      <c r="G2334" s="18">
        <v>0.43464869719999999</v>
      </c>
      <c r="H2334" t="s">
        <v>64</v>
      </c>
      <c r="I2334" t="s">
        <v>313</v>
      </c>
      <c r="J2334" t="s">
        <v>314</v>
      </c>
      <c r="K2334" s="18">
        <v>12.2182759378</v>
      </c>
      <c r="L2334" t="s">
        <v>64</v>
      </c>
      <c r="M2334" t="s">
        <v>2638</v>
      </c>
      <c r="N2334" t="s">
        <v>2639</v>
      </c>
      <c r="O2334" s="18">
        <v>18.620913635600001</v>
      </c>
      <c r="P2334" t="s">
        <v>2625</v>
      </c>
      <c r="Q2334" t="s">
        <v>134</v>
      </c>
      <c r="R2334" t="s">
        <v>2626</v>
      </c>
      <c r="S2334" s="18">
        <v>17.583659478800001</v>
      </c>
      <c r="T2334" t="s">
        <v>311</v>
      </c>
      <c r="U2334" t="s">
        <v>130</v>
      </c>
      <c r="V2334" t="s">
        <v>312</v>
      </c>
      <c r="W2334" s="18">
        <v>0.43464869719999999</v>
      </c>
      <c r="X2334" t="s">
        <v>64</v>
      </c>
      <c r="Y2334" t="s">
        <v>313</v>
      </c>
      <c r="Z2334" t="s">
        <v>314</v>
      </c>
      <c r="AA2334" s="18">
        <v>7.4441613089000001</v>
      </c>
      <c r="AB2334" s="19" t="s">
        <v>2641</v>
      </c>
      <c r="AC2334" t="s">
        <v>1501</v>
      </c>
      <c r="AD2334" t="s">
        <v>2642</v>
      </c>
      <c r="AE2334" s="18">
        <v>0.46946403320000002</v>
      </c>
      <c r="AF2334" t="s">
        <v>3448</v>
      </c>
      <c r="AG2334" t="s">
        <v>3449</v>
      </c>
      <c r="AH2334" t="s">
        <v>3450</v>
      </c>
      <c r="AI2334" s="18">
        <v>3.6457188100000003E-2</v>
      </c>
      <c r="AJ2334" t="s">
        <v>903</v>
      </c>
      <c r="AK2334" t="s">
        <v>3449</v>
      </c>
      <c r="AL2334" t="s">
        <v>12241</v>
      </c>
      <c r="AM2334" t="s">
        <v>903</v>
      </c>
      <c r="AN2334" t="s">
        <v>3449</v>
      </c>
      <c r="AO2334" t="s">
        <v>12241</v>
      </c>
      <c r="AP2334" s="18">
        <v>3.6457188100000003E-2</v>
      </c>
      <c r="AQ2334" t="s">
        <v>123</v>
      </c>
      <c r="AR2334" t="b">
        <f>ISNUMBER(SEARCH('Consulta Por Puntos Baloto'!$E$5,B2334,1))</f>
        <v>0</v>
      </c>
      <c r="AS2334">
        <f t="shared" si="72"/>
        <v>35</v>
      </c>
      <c r="AT2334" t="str">
        <f t="shared" si="73"/>
        <v>Punto red</v>
      </c>
    </row>
    <row r="2335" spans="1:46">
      <c r="A2335" t="s">
        <v>12242</v>
      </c>
      <c r="B2335" t="s">
        <v>12243</v>
      </c>
      <c r="C2335" s="18">
        <v>81.994789584599999</v>
      </c>
      <c r="D2335" t="s">
        <v>7736</v>
      </c>
      <c r="E2335" t="s">
        <v>4964</v>
      </c>
      <c r="F2335" t="s">
        <v>7737</v>
      </c>
      <c r="G2335" s="18">
        <v>143.7711274877</v>
      </c>
      <c r="H2335" t="s">
        <v>64</v>
      </c>
      <c r="I2335" t="s">
        <v>4514</v>
      </c>
      <c r="J2335" t="s">
        <v>4515</v>
      </c>
      <c r="K2335" s="18">
        <v>143.7711274877</v>
      </c>
      <c r="L2335" t="s">
        <v>64</v>
      </c>
      <c r="M2335" t="s">
        <v>4514</v>
      </c>
      <c r="N2335" t="s">
        <v>4515</v>
      </c>
      <c r="O2335" s="18">
        <v>80.9951647675</v>
      </c>
      <c r="P2335" t="s">
        <v>4963</v>
      </c>
      <c r="Q2335" t="s">
        <v>4964</v>
      </c>
      <c r="R2335" t="s">
        <v>4965</v>
      </c>
      <c r="S2335" s="18">
        <v>248.77659296979999</v>
      </c>
      <c r="T2335" t="s">
        <v>85</v>
      </c>
      <c r="U2335" t="s">
        <v>86</v>
      </c>
      <c r="V2335" t="s">
        <v>87</v>
      </c>
      <c r="W2335" s="18">
        <v>80.9179153515</v>
      </c>
      <c r="X2335" t="s">
        <v>64</v>
      </c>
      <c r="Y2335" t="s">
        <v>4519</v>
      </c>
      <c r="Z2335" t="s">
        <v>4520</v>
      </c>
      <c r="AA2335" s="18">
        <v>188.9068735118</v>
      </c>
      <c r="AB2335" t="s">
        <v>300</v>
      </c>
      <c r="AC2335" t="s">
        <v>301</v>
      </c>
      <c r="AD2335" t="s">
        <v>302</v>
      </c>
      <c r="AE2335" s="18">
        <v>50.499487455299999</v>
      </c>
      <c r="AF2335" t="s">
        <v>10060</v>
      </c>
      <c r="AG2335" t="s">
        <v>10061</v>
      </c>
      <c r="AH2335" t="s">
        <v>10062</v>
      </c>
      <c r="AI2335" s="18">
        <v>7.8313730000000004E-4</v>
      </c>
      <c r="AJ2335" t="s">
        <v>12244</v>
      </c>
      <c r="AK2335" t="s">
        <v>11013</v>
      </c>
      <c r="AL2335" t="s">
        <v>12245</v>
      </c>
      <c r="AM2335" t="s">
        <v>12244</v>
      </c>
      <c r="AN2335" t="s">
        <v>11013</v>
      </c>
      <c r="AO2335" t="s">
        <v>12245</v>
      </c>
      <c r="AP2335" s="18">
        <v>7.8313730000000004E-4</v>
      </c>
      <c r="AQ2335" t="s">
        <v>123</v>
      </c>
      <c r="AR2335" t="b">
        <f>ISNUMBER(SEARCH('Consulta Por Puntos Baloto'!$E$5,B2335,1))</f>
        <v>0</v>
      </c>
      <c r="AS2335">
        <f t="shared" si="72"/>
        <v>35</v>
      </c>
      <c r="AT2335" t="str">
        <f t="shared" si="73"/>
        <v>Punto red</v>
      </c>
    </row>
    <row r="2336" spans="1:46">
      <c r="A2336" t="s">
        <v>12246</v>
      </c>
      <c r="B2336" t="s">
        <v>12247</v>
      </c>
      <c r="C2336" s="18">
        <v>0.69388151799999997</v>
      </c>
      <c r="D2336" t="s">
        <v>986</v>
      </c>
      <c r="E2336" t="s">
        <v>128</v>
      </c>
      <c r="F2336" t="s">
        <v>987</v>
      </c>
      <c r="G2336" s="18">
        <v>0.4751988748</v>
      </c>
      <c r="H2336" t="s">
        <v>4701</v>
      </c>
      <c r="I2336" t="s">
        <v>130</v>
      </c>
      <c r="J2336" t="s">
        <v>4702</v>
      </c>
      <c r="K2336" s="18">
        <v>1.1925465871000001</v>
      </c>
      <c r="L2336" t="s">
        <v>990</v>
      </c>
      <c r="M2336" t="s">
        <v>130</v>
      </c>
      <c r="N2336" t="s">
        <v>991</v>
      </c>
      <c r="O2336" s="18">
        <v>2.0220858117999998</v>
      </c>
      <c r="P2336" t="s">
        <v>992</v>
      </c>
      <c r="Q2336" t="s">
        <v>134</v>
      </c>
      <c r="R2336" t="s">
        <v>993</v>
      </c>
      <c r="S2336" s="18">
        <v>1.3766216764000001</v>
      </c>
      <c r="T2336" t="s">
        <v>675</v>
      </c>
      <c r="U2336" t="s">
        <v>130</v>
      </c>
      <c r="V2336" t="s">
        <v>676</v>
      </c>
      <c r="W2336" s="18">
        <v>0.87289534759999998</v>
      </c>
      <c r="X2336" t="s">
        <v>64</v>
      </c>
      <c r="Y2336" t="s">
        <v>130</v>
      </c>
      <c r="Z2336" t="s">
        <v>994</v>
      </c>
      <c r="AA2336" s="18">
        <v>0.4751988748</v>
      </c>
      <c r="AB2336" t="s">
        <v>4703</v>
      </c>
      <c r="AC2336" t="s">
        <v>128</v>
      </c>
      <c r="AD2336" t="s">
        <v>4704</v>
      </c>
      <c r="AE2336" s="18">
        <v>0.32037263719999998</v>
      </c>
      <c r="AF2336" t="s">
        <v>5952</v>
      </c>
      <c r="AG2336" t="s">
        <v>143</v>
      </c>
      <c r="AH2336" t="s">
        <v>5953</v>
      </c>
      <c r="AI2336" s="18">
        <v>0.25870824990000002</v>
      </c>
      <c r="AJ2336" t="s">
        <v>11790</v>
      </c>
      <c r="AK2336" t="s">
        <v>134</v>
      </c>
      <c r="AL2336" t="s">
        <v>11791</v>
      </c>
      <c r="AM2336" t="s">
        <v>11790</v>
      </c>
      <c r="AN2336" t="s">
        <v>134</v>
      </c>
      <c r="AO2336" t="s">
        <v>11791</v>
      </c>
      <c r="AP2336" s="18">
        <v>0.25870824990000002</v>
      </c>
      <c r="AQ2336" t="s">
        <v>123</v>
      </c>
      <c r="AR2336" t="b">
        <f>ISNUMBER(SEARCH('Consulta Por Puntos Baloto'!$E$5,B2336,1))</f>
        <v>0</v>
      </c>
      <c r="AS2336">
        <f t="shared" si="72"/>
        <v>35</v>
      </c>
      <c r="AT2336" t="str">
        <f t="shared" si="73"/>
        <v>Punto red</v>
      </c>
    </row>
    <row r="2337" spans="1:46">
      <c r="A2337" t="s">
        <v>12248</v>
      </c>
      <c r="B2337" t="s">
        <v>12249</v>
      </c>
      <c r="C2337" s="18">
        <v>7.9657203999999992E-3</v>
      </c>
      <c r="D2337" t="s">
        <v>5039</v>
      </c>
      <c r="E2337" t="s">
        <v>5040</v>
      </c>
      <c r="F2337" t="s">
        <v>5041</v>
      </c>
      <c r="G2337" s="18">
        <v>0.34252477390000002</v>
      </c>
      <c r="H2337" t="s">
        <v>64</v>
      </c>
      <c r="I2337" t="s">
        <v>154</v>
      </c>
      <c r="J2337" t="s">
        <v>159</v>
      </c>
      <c r="K2337" s="18">
        <v>1.3563172567999999</v>
      </c>
      <c r="L2337" t="s">
        <v>64</v>
      </c>
      <c r="M2337" t="s">
        <v>154</v>
      </c>
      <c r="N2337" t="s">
        <v>156</v>
      </c>
      <c r="O2337" s="18">
        <v>1.368646466</v>
      </c>
      <c r="P2337" t="s">
        <v>157</v>
      </c>
      <c r="Q2337" t="s">
        <v>151</v>
      </c>
      <c r="R2337" t="s">
        <v>158</v>
      </c>
      <c r="S2337" s="18">
        <v>104.9677981765</v>
      </c>
      <c r="T2337" t="s">
        <v>111</v>
      </c>
      <c r="U2337" t="s">
        <v>112</v>
      </c>
      <c r="V2337" t="s">
        <v>113</v>
      </c>
      <c r="W2337" s="18">
        <v>0.34354494759999998</v>
      </c>
      <c r="X2337" t="s">
        <v>64</v>
      </c>
      <c r="Y2337" t="s">
        <v>154</v>
      </c>
      <c r="Z2337" t="s">
        <v>159</v>
      </c>
      <c r="AA2337" s="18">
        <v>1.7450432306000001</v>
      </c>
      <c r="AB2337" s="19" t="s">
        <v>899</v>
      </c>
      <c r="AC2337" t="s">
        <v>151</v>
      </c>
      <c r="AD2337" t="s">
        <v>900</v>
      </c>
      <c r="AE2337" s="18">
        <v>3.7658257999999998E-3</v>
      </c>
      <c r="AF2337" t="s">
        <v>12250</v>
      </c>
      <c r="AG2337" t="s">
        <v>5040</v>
      </c>
      <c r="AH2337" t="s">
        <v>12251</v>
      </c>
      <c r="AI2337" s="18">
        <v>9.5597977400000006E-2</v>
      </c>
      <c r="AJ2337" t="s">
        <v>5044</v>
      </c>
      <c r="AK2337" t="s">
        <v>5040</v>
      </c>
      <c r="AL2337" t="s">
        <v>5045</v>
      </c>
      <c r="AM2337" t="s">
        <v>12250</v>
      </c>
      <c r="AN2337" t="s">
        <v>5040</v>
      </c>
      <c r="AO2337" t="s">
        <v>12251</v>
      </c>
      <c r="AP2337" s="18">
        <v>3.7658257999999998E-3</v>
      </c>
      <c r="AQ2337" t="s">
        <v>123</v>
      </c>
      <c r="AR2337" t="b">
        <f>ISNUMBER(SEARCH('Consulta Por Puntos Baloto'!$E$5,B2337,1))</f>
        <v>0</v>
      </c>
      <c r="AS2337">
        <f t="shared" si="72"/>
        <v>31</v>
      </c>
      <c r="AT2337" t="str">
        <f t="shared" si="73"/>
        <v>Punto pago</v>
      </c>
    </row>
    <row r="2338" spans="1:46">
      <c r="A2338" t="s">
        <v>12252</v>
      </c>
      <c r="B2338" t="s">
        <v>12253</v>
      </c>
      <c r="C2338" s="18">
        <v>0.10016977639999999</v>
      </c>
      <c r="D2338" t="s">
        <v>9815</v>
      </c>
      <c r="E2338" t="s">
        <v>9816</v>
      </c>
      <c r="F2338" t="s">
        <v>9817</v>
      </c>
      <c r="G2338" s="18">
        <v>83.988623107799995</v>
      </c>
      <c r="H2338" t="s">
        <v>153</v>
      </c>
      <c r="I2338" t="s">
        <v>154</v>
      </c>
      <c r="J2338" t="s">
        <v>155</v>
      </c>
      <c r="K2338" s="18">
        <v>84.717824138099999</v>
      </c>
      <c r="L2338" t="s">
        <v>64</v>
      </c>
      <c r="M2338" t="s">
        <v>154</v>
      </c>
      <c r="N2338" t="s">
        <v>156</v>
      </c>
      <c r="O2338" s="18">
        <v>84.653538192300005</v>
      </c>
      <c r="P2338" t="s">
        <v>157</v>
      </c>
      <c r="Q2338" t="s">
        <v>151</v>
      </c>
      <c r="R2338" t="s">
        <v>158</v>
      </c>
      <c r="S2338" s="18">
        <v>122.6772602468</v>
      </c>
      <c r="T2338" t="s">
        <v>69</v>
      </c>
      <c r="U2338" t="s">
        <v>65</v>
      </c>
      <c r="V2338" t="s">
        <v>70</v>
      </c>
      <c r="W2338" s="18">
        <v>85.546803704599995</v>
      </c>
      <c r="X2338" t="s">
        <v>64</v>
      </c>
      <c r="Y2338" t="s">
        <v>154</v>
      </c>
      <c r="Z2338" t="s">
        <v>159</v>
      </c>
      <c r="AA2338" s="18">
        <v>83.971941405699994</v>
      </c>
      <c r="AB2338" s="19" t="s">
        <v>153</v>
      </c>
      <c r="AC2338" t="s">
        <v>151</v>
      </c>
      <c r="AD2338" t="s">
        <v>160</v>
      </c>
      <c r="AE2338" s="18">
        <v>5.1833951E-3</v>
      </c>
      <c r="AF2338" t="s">
        <v>12254</v>
      </c>
      <c r="AG2338" t="s">
        <v>9816</v>
      </c>
      <c r="AH2338" t="s">
        <v>12255</v>
      </c>
      <c r="AI2338" s="18">
        <v>2.6341096000000001E-2</v>
      </c>
      <c r="AJ2338" t="s">
        <v>12256</v>
      </c>
      <c r="AK2338" t="s">
        <v>9816</v>
      </c>
      <c r="AL2338" t="s">
        <v>12257</v>
      </c>
      <c r="AM2338" t="s">
        <v>12254</v>
      </c>
      <c r="AN2338" t="s">
        <v>9816</v>
      </c>
      <c r="AO2338" t="s">
        <v>12255</v>
      </c>
      <c r="AP2338" s="18">
        <v>5.1833951E-3</v>
      </c>
      <c r="AQ2338" t="s">
        <v>123</v>
      </c>
      <c r="AR2338" t="b">
        <f>ISNUMBER(SEARCH('Consulta Por Puntos Baloto'!$E$5,B2338,1))</f>
        <v>0</v>
      </c>
      <c r="AS2338">
        <f t="shared" si="72"/>
        <v>31</v>
      </c>
      <c r="AT2338" t="str">
        <f t="shared" si="73"/>
        <v>Punto pago</v>
      </c>
    </row>
    <row r="2339" spans="1:46">
      <c r="A2339" t="s">
        <v>12258</v>
      </c>
      <c r="B2339" t="s">
        <v>12259</v>
      </c>
      <c r="C2339" s="18">
        <v>0.27333028570000001</v>
      </c>
      <c r="D2339" t="s">
        <v>3692</v>
      </c>
      <c r="E2339" t="s">
        <v>3693</v>
      </c>
      <c r="F2339" t="s">
        <v>3694</v>
      </c>
      <c r="G2339" s="18">
        <v>77.565537988599999</v>
      </c>
      <c r="H2339" t="s">
        <v>64</v>
      </c>
      <c r="I2339" t="s">
        <v>1451</v>
      </c>
      <c r="J2339" t="s">
        <v>1456</v>
      </c>
      <c r="K2339" s="18">
        <v>87.633071234300004</v>
      </c>
      <c r="L2339" t="s">
        <v>64</v>
      </c>
      <c r="M2339" t="s">
        <v>2638</v>
      </c>
      <c r="N2339" t="s">
        <v>2639</v>
      </c>
      <c r="O2339" s="18">
        <v>77.565537998500005</v>
      </c>
      <c r="P2339" t="s">
        <v>1454</v>
      </c>
      <c r="Q2339" t="s">
        <v>1449</v>
      </c>
      <c r="R2339" t="s">
        <v>1455</v>
      </c>
      <c r="S2339" s="18">
        <v>99.423220551100002</v>
      </c>
      <c r="T2339" t="s">
        <v>64</v>
      </c>
      <c r="U2339" t="s">
        <v>130</v>
      </c>
      <c r="V2339" t="s">
        <v>171</v>
      </c>
      <c r="W2339" s="18">
        <v>77.607752118400001</v>
      </c>
      <c r="X2339" t="s">
        <v>64</v>
      </c>
      <c r="Y2339" t="s">
        <v>1451</v>
      </c>
      <c r="Z2339" t="s">
        <v>1456</v>
      </c>
      <c r="AA2339" s="18">
        <v>93.033722323899994</v>
      </c>
      <c r="AB2339" s="19" t="s">
        <v>2641</v>
      </c>
      <c r="AC2339" t="s">
        <v>1501</v>
      </c>
      <c r="AD2339" t="s">
        <v>2642</v>
      </c>
      <c r="AE2339" s="18">
        <v>0.1084156411</v>
      </c>
      <c r="AF2339" t="s">
        <v>12260</v>
      </c>
      <c r="AG2339" t="s">
        <v>3693</v>
      </c>
      <c r="AH2339" t="s">
        <v>12261</v>
      </c>
      <c r="AI2339" s="18">
        <v>9.9214647999999999E-3</v>
      </c>
      <c r="AJ2339" t="s">
        <v>12262</v>
      </c>
      <c r="AK2339" t="s">
        <v>3693</v>
      </c>
      <c r="AL2339" t="s">
        <v>12263</v>
      </c>
      <c r="AM2339" t="s">
        <v>12262</v>
      </c>
      <c r="AN2339" t="s">
        <v>3693</v>
      </c>
      <c r="AO2339" t="s">
        <v>12263</v>
      </c>
      <c r="AP2339" s="18">
        <v>9.9214647999999999E-3</v>
      </c>
      <c r="AQ2339" t="s">
        <v>123</v>
      </c>
      <c r="AR2339" t="b">
        <f>ISNUMBER(SEARCH('Consulta Por Puntos Baloto'!$E$5,B2339,1))</f>
        <v>0</v>
      </c>
      <c r="AS2339">
        <f t="shared" si="72"/>
        <v>35</v>
      </c>
      <c r="AT2339" t="str">
        <f t="shared" si="73"/>
        <v>Punto red</v>
      </c>
    </row>
    <row r="2340" spans="1:46">
      <c r="A2340" t="s">
        <v>12264</v>
      </c>
      <c r="B2340" t="s">
        <v>12265</v>
      </c>
      <c r="C2340" s="18">
        <v>3.4937389458000001</v>
      </c>
      <c r="D2340" t="s">
        <v>5165</v>
      </c>
      <c r="E2340" t="s">
        <v>220</v>
      </c>
      <c r="F2340" t="s">
        <v>5166</v>
      </c>
      <c r="G2340" s="18">
        <v>4.3676639158999997</v>
      </c>
      <c r="H2340" t="s">
        <v>64</v>
      </c>
      <c r="I2340" t="s">
        <v>223</v>
      </c>
      <c r="J2340" t="s">
        <v>5327</v>
      </c>
      <c r="K2340" s="18">
        <v>5.1476330360000002</v>
      </c>
      <c r="L2340" t="s">
        <v>64</v>
      </c>
      <c r="M2340" t="s">
        <v>223</v>
      </c>
      <c r="N2340" t="s">
        <v>4070</v>
      </c>
      <c r="O2340" s="18">
        <v>2.8429013696999998</v>
      </c>
      <c r="P2340" t="s">
        <v>4052</v>
      </c>
      <c r="Q2340" t="s">
        <v>4053</v>
      </c>
      <c r="R2340" t="s">
        <v>4054</v>
      </c>
      <c r="S2340" s="18">
        <v>13.847725745</v>
      </c>
      <c r="T2340" t="s">
        <v>227</v>
      </c>
      <c r="U2340" t="s">
        <v>228</v>
      </c>
      <c r="V2340" t="s">
        <v>229</v>
      </c>
      <c r="W2340" s="18">
        <v>5.6408586811000001</v>
      </c>
      <c r="X2340" t="s">
        <v>64</v>
      </c>
      <c r="Y2340" t="s">
        <v>4055</v>
      </c>
      <c r="Z2340" t="s">
        <v>4056</v>
      </c>
      <c r="AA2340" s="18">
        <v>5.0729337846</v>
      </c>
      <c r="AB2340" t="s">
        <v>4088</v>
      </c>
      <c r="AC2340" t="s">
        <v>220</v>
      </c>
      <c r="AD2340" t="s">
        <v>4089</v>
      </c>
      <c r="AE2340" s="18">
        <v>8.0486965699999996E-2</v>
      </c>
      <c r="AF2340" t="s">
        <v>7875</v>
      </c>
      <c r="AG2340" t="s">
        <v>220</v>
      </c>
      <c r="AH2340" t="s">
        <v>7876</v>
      </c>
      <c r="AI2340" s="18">
        <v>0.78773416750000003</v>
      </c>
      <c r="AJ2340" t="s">
        <v>5172</v>
      </c>
      <c r="AK2340" t="s">
        <v>220</v>
      </c>
      <c r="AL2340" t="s">
        <v>5173</v>
      </c>
      <c r="AM2340" t="s">
        <v>7875</v>
      </c>
      <c r="AN2340" t="s">
        <v>220</v>
      </c>
      <c r="AO2340" t="s">
        <v>7876</v>
      </c>
      <c r="AP2340" s="18">
        <v>8.0486965699999996E-2</v>
      </c>
      <c r="AQ2340" t="s">
        <v>123</v>
      </c>
      <c r="AR2340" t="b">
        <f>ISNUMBER(SEARCH('Consulta Por Puntos Baloto'!$E$5,B2340,1))</f>
        <v>0</v>
      </c>
      <c r="AS2340">
        <f t="shared" si="72"/>
        <v>31</v>
      </c>
      <c r="AT2340" t="str">
        <f t="shared" si="73"/>
        <v>Punto pago</v>
      </c>
    </row>
    <row r="2341" spans="1:46">
      <c r="A2341" t="s">
        <v>12266</v>
      </c>
      <c r="B2341" t="s">
        <v>12267</v>
      </c>
      <c r="C2341" s="18">
        <v>0.88723295260000001</v>
      </c>
      <c r="D2341" t="s">
        <v>584</v>
      </c>
      <c r="E2341" t="s">
        <v>128</v>
      </c>
      <c r="F2341" t="s">
        <v>585</v>
      </c>
      <c r="G2341" s="18">
        <v>0.4210411503</v>
      </c>
      <c r="H2341" t="s">
        <v>64</v>
      </c>
      <c r="I2341" t="s">
        <v>130</v>
      </c>
      <c r="J2341" t="s">
        <v>587</v>
      </c>
      <c r="K2341" s="18">
        <v>0.44447232170000001</v>
      </c>
      <c r="L2341" t="s">
        <v>64</v>
      </c>
      <c r="M2341" t="s">
        <v>130</v>
      </c>
      <c r="N2341" t="s">
        <v>587</v>
      </c>
      <c r="O2341" s="18">
        <v>3.0911277257999998</v>
      </c>
      <c r="P2341" t="s">
        <v>588</v>
      </c>
      <c r="Q2341" t="s">
        <v>134</v>
      </c>
      <c r="R2341" t="s">
        <v>589</v>
      </c>
      <c r="S2341" s="18">
        <v>0.67449674130000004</v>
      </c>
      <c r="T2341" t="s">
        <v>469</v>
      </c>
      <c r="U2341" t="s">
        <v>130</v>
      </c>
      <c r="V2341" t="s">
        <v>470</v>
      </c>
      <c r="W2341" s="18">
        <v>3.1279691700000001</v>
      </c>
      <c r="X2341" t="s">
        <v>64</v>
      </c>
      <c r="Y2341" t="s">
        <v>130</v>
      </c>
      <c r="Z2341" t="s">
        <v>590</v>
      </c>
      <c r="AA2341" s="18">
        <v>0.67449674130000004</v>
      </c>
      <c r="AB2341" t="s">
        <v>591</v>
      </c>
      <c r="AC2341" t="s">
        <v>128</v>
      </c>
      <c r="AD2341" t="s">
        <v>592</v>
      </c>
      <c r="AE2341" s="18">
        <v>0.1322596814</v>
      </c>
      <c r="AF2341" t="s">
        <v>12268</v>
      </c>
      <c r="AG2341" t="s">
        <v>143</v>
      </c>
      <c r="AH2341" t="s">
        <v>12269</v>
      </c>
      <c r="AI2341" s="18">
        <v>0.1597008962</v>
      </c>
      <c r="AJ2341" t="s">
        <v>12270</v>
      </c>
      <c r="AK2341" t="s">
        <v>134</v>
      </c>
      <c r="AL2341" t="s">
        <v>12271</v>
      </c>
      <c r="AM2341" t="s">
        <v>12268</v>
      </c>
      <c r="AN2341" t="s">
        <v>143</v>
      </c>
      <c r="AO2341" t="s">
        <v>12269</v>
      </c>
      <c r="AP2341" s="18">
        <v>0.1322596814</v>
      </c>
      <c r="AQ2341" t="s">
        <v>123</v>
      </c>
      <c r="AR2341" t="b">
        <f>ISNUMBER(SEARCH('Consulta Por Puntos Baloto'!$E$5,B2341,1))</f>
        <v>0</v>
      </c>
      <c r="AS2341">
        <f t="shared" si="72"/>
        <v>31</v>
      </c>
      <c r="AT2341" t="str">
        <f t="shared" si="73"/>
        <v>Punto pago</v>
      </c>
    </row>
    <row r="2342" spans="1:46">
      <c r="A2342" t="s">
        <v>12272</v>
      </c>
      <c r="B2342" t="s">
        <v>12273</v>
      </c>
      <c r="C2342" s="18">
        <v>2.7332216913999998</v>
      </c>
      <c r="D2342" t="s">
        <v>1001</v>
      </c>
      <c r="E2342" t="s">
        <v>128</v>
      </c>
      <c r="F2342" t="s">
        <v>1002</v>
      </c>
      <c r="G2342" s="18">
        <v>0.2686417237</v>
      </c>
      <c r="H2342" t="s">
        <v>670</v>
      </c>
      <c r="I2342" t="s">
        <v>130</v>
      </c>
      <c r="J2342" t="s">
        <v>671</v>
      </c>
      <c r="K2342" s="18">
        <v>0.64599920669999999</v>
      </c>
      <c r="L2342" t="s">
        <v>64</v>
      </c>
      <c r="M2342" t="s">
        <v>130</v>
      </c>
      <c r="N2342" t="s">
        <v>672</v>
      </c>
      <c r="O2342" s="18">
        <v>2.3515717879000002</v>
      </c>
      <c r="P2342" t="s">
        <v>699</v>
      </c>
      <c r="Q2342" t="s">
        <v>134</v>
      </c>
      <c r="R2342" t="s">
        <v>700</v>
      </c>
      <c r="S2342" s="18">
        <v>3.3033689791</v>
      </c>
      <c r="T2342" t="s">
        <v>496</v>
      </c>
      <c r="U2342" t="s">
        <v>130</v>
      </c>
      <c r="V2342" t="s">
        <v>497</v>
      </c>
      <c r="W2342" s="18">
        <v>2.8566466828000001</v>
      </c>
      <c r="X2342" t="s">
        <v>64</v>
      </c>
      <c r="Y2342" t="s">
        <v>130</v>
      </c>
      <c r="Z2342" t="s">
        <v>590</v>
      </c>
      <c r="AA2342" s="18">
        <v>1.3500424182999999</v>
      </c>
      <c r="AB2342" t="s">
        <v>691</v>
      </c>
      <c r="AC2342" t="s">
        <v>128</v>
      </c>
      <c r="AD2342" t="s">
        <v>692</v>
      </c>
      <c r="AE2342" s="18">
        <v>0</v>
      </c>
      <c r="AF2342" t="s">
        <v>7293</v>
      </c>
      <c r="AG2342" t="s">
        <v>143</v>
      </c>
      <c r="AH2342" t="s">
        <v>7294</v>
      </c>
      <c r="AI2342" s="18">
        <v>0.21018765349999999</v>
      </c>
      <c r="AJ2342" t="s">
        <v>12274</v>
      </c>
      <c r="AK2342" t="s">
        <v>134</v>
      </c>
      <c r="AL2342" t="s">
        <v>12275</v>
      </c>
      <c r="AM2342" t="s">
        <v>7293</v>
      </c>
      <c r="AN2342" t="s">
        <v>143</v>
      </c>
      <c r="AO2342" t="s">
        <v>7294</v>
      </c>
      <c r="AP2342" s="18">
        <v>0</v>
      </c>
      <c r="AQ2342" t="s">
        <v>123</v>
      </c>
      <c r="AR2342" t="b">
        <f>ISNUMBER(SEARCH('Consulta Por Puntos Baloto'!$E$5,B2342,1))</f>
        <v>0</v>
      </c>
      <c r="AS2342">
        <f t="shared" si="72"/>
        <v>31</v>
      </c>
      <c r="AT2342" t="str">
        <f t="shared" si="73"/>
        <v>Punto pago</v>
      </c>
    </row>
    <row r="2343" spans="1:46">
      <c r="A2343" t="s">
        <v>12276</v>
      </c>
      <c r="B2343" t="s">
        <v>12277</v>
      </c>
      <c r="C2343" s="18">
        <v>1.7339582384000001</v>
      </c>
      <c r="D2343" t="s">
        <v>541</v>
      </c>
      <c r="E2343" t="s">
        <v>128</v>
      </c>
      <c r="F2343" t="s">
        <v>542</v>
      </c>
      <c r="G2343" s="18">
        <v>1.4205518457999999</v>
      </c>
      <c r="H2343" t="s">
        <v>565</v>
      </c>
      <c r="I2343" t="s">
        <v>130</v>
      </c>
      <c r="J2343" t="s">
        <v>566</v>
      </c>
      <c r="K2343" s="18">
        <v>1.6661060769</v>
      </c>
      <c r="L2343" t="s">
        <v>567</v>
      </c>
      <c r="M2343" t="s">
        <v>130</v>
      </c>
      <c r="N2343" t="s">
        <v>568</v>
      </c>
      <c r="O2343" s="18">
        <v>1.9649041568000001</v>
      </c>
      <c r="P2343" t="s">
        <v>441</v>
      </c>
      <c r="Q2343" t="s">
        <v>134</v>
      </c>
      <c r="R2343" t="s">
        <v>442</v>
      </c>
      <c r="S2343" s="18">
        <v>3.1551110348</v>
      </c>
      <c r="T2343" t="s">
        <v>136</v>
      </c>
      <c r="U2343" t="s">
        <v>130</v>
      </c>
      <c r="V2343" t="s">
        <v>137</v>
      </c>
      <c r="W2343" s="18">
        <v>2.0285206622</v>
      </c>
      <c r="X2343" t="s">
        <v>64</v>
      </c>
      <c r="Y2343" t="s">
        <v>130</v>
      </c>
      <c r="Z2343" t="s">
        <v>209</v>
      </c>
      <c r="AA2343" s="18">
        <v>1.4205518457999999</v>
      </c>
      <c r="AB2343" s="19" t="s">
        <v>443</v>
      </c>
      <c r="AC2343" t="s">
        <v>128</v>
      </c>
      <c r="AD2343" t="s">
        <v>444</v>
      </c>
      <c r="AE2343" s="18">
        <v>7.3518435999999996E-3</v>
      </c>
      <c r="AF2343" t="s">
        <v>12278</v>
      </c>
      <c r="AG2343" t="s">
        <v>143</v>
      </c>
      <c r="AH2343" t="s">
        <v>12279</v>
      </c>
      <c r="AI2343" s="18">
        <v>0.1788121476</v>
      </c>
      <c r="AJ2343" t="s">
        <v>12280</v>
      </c>
      <c r="AK2343" t="s">
        <v>134</v>
      </c>
      <c r="AL2343" t="s">
        <v>12281</v>
      </c>
      <c r="AM2343" t="s">
        <v>12278</v>
      </c>
      <c r="AN2343" t="s">
        <v>143</v>
      </c>
      <c r="AO2343" t="s">
        <v>12279</v>
      </c>
      <c r="AP2343" s="18">
        <v>7.3518435999999996E-3</v>
      </c>
      <c r="AQ2343" t="s">
        <v>123</v>
      </c>
      <c r="AR2343" t="b">
        <f>ISNUMBER(SEARCH('Consulta Por Puntos Baloto'!$E$5,B2343,1))</f>
        <v>0</v>
      </c>
      <c r="AS2343">
        <f t="shared" si="72"/>
        <v>31</v>
      </c>
      <c r="AT2343" t="str">
        <f t="shared" si="73"/>
        <v>Punto pago</v>
      </c>
    </row>
    <row r="2344" spans="1:46">
      <c r="A2344" t="s">
        <v>12282</v>
      </c>
      <c r="B2344" t="s">
        <v>12283</v>
      </c>
      <c r="C2344" s="18">
        <v>2.6563960901999999</v>
      </c>
      <c r="D2344" t="s">
        <v>2585</v>
      </c>
      <c r="E2344" t="s">
        <v>128</v>
      </c>
      <c r="F2344" t="s">
        <v>2586</v>
      </c>
      <c r="G2344" s="18">
        <v>1.5781984524999999</v>
      </c>
      <c r="H2344" t="s">
        <v>64</v>
      </c>
      <c r="I2344" t="s">
        <v>130</v>
      </c>
      <c r="J2344" t="s">
        <v>8427</v>
      </c>
      <c r="K2344" s="18">
        <v>2.3555536014</v>
      </c>
      <c r="L2344" t="s">
        <v>311</v>
      </c>
      <c r="M2344" t="s">
        <v>130</v>
      </c>
      <c r="N2344" t="s">
        <v>2660</v>
      </c>
      <c r="O2344" s="18">
        <v>3.2821095135</v>
      </c>
      <c r="P2344" t="s">
        <v>2588</v>
      </c>
      <c r="Q2344" t="s">
        <v>134</v>
      </c>
      <c r="R2344" t="s">
        <v>2589</v>
      </c>
      <c r="S2344" s="18">
        <v>2.3555536014</v>
      </c>
      <c r="T2344" t="s">
        <v>311</v>
      </c>
      <c r="U2344" t="s">
        <v>130</v>
      </c>
      <c r="V2344" t="s">
        <v>312</v>
      </c>
      <c r="W2344" s="18">
        <v>2.3555536014</v>
      </c>
      <c r="X2344" t="s">
        <v>64</v>
      </c>
      <c r="Y2344" t="s">
        <v>130</v>
      </c>
      <c r="Z2344" t="s">
        <v>2659</v>
      </c>
      <c r="AA2344" s="18">
        <v>2.411155173</v>
      </c>
      <c r="AB2344" t="s">
        <v>2661</v>
      </c>
      <c r="AC2344" t="s">
        <v>128</v>
      </c>
      <c r="AD2344" t="s">
        <v>2662</v>
      </c>
      <c r="AE2344" s="18">
        <v>0.1632154099</v>
      </c>
      <c r="AF2344" t="s">
        <v>12284</v>
      </c>
      <c r="AG2344" t="s">
        <v>143</v>
      </c>
      <c r="AH2344" t="s">
        <v>12285</v>
      </c>
      <c r="AI2344" s="18">
        <v>8.6542448499999994E-2</v>
      </c>
      <c r="AJ2344" t="s">
        <v>12286</v>
      </c>
      <c r="AK2344" t="s">
        <v>134</v>
      </c>
      <c r="AL2344" t="s">
        <v>12287</v>
      </c>
      <c r="AM2344" t="s">
        <v>12286</v>
      </c>
      <c r="AN2344" t="s">
        <v>134</v>
      </c>
      <c r="AO2344" t="s">
        <v>12287</v>
      </c>
      <c r="AP2344" s="18">
        <v>8.6542448499999994E-2</v>
      </c>
      <c r="AQ2344" t="s">
        <v>123</v>
      </c>
      <c r="AR2344" t="b">
        <f>ISNUMBER(SEARCH('Consulta Por Puntos Baloto'!$E$5,B2344,1))</f>
        <v>0</v>
      </c>
      <c r="AS2344">
        <f t="shared" si="72"/>
        <v>35</v>
      </c>
      <c r="AT2344" t="str">
        <f t="shared" si="73"/>
        <v>Punto red</v>
      </c>
    </row>
    <row r="2345" spans="1:46">
      <c r="A2345" t="s">
        <v>12288</v>
      </c>
      <c r="B2345" t="s">
        <v>12289</v>
      </c>
      <c r="C2345" s="18">
        <v>1.9762367715</v>
      </c>
      <c r="D2345" t="s">
        <v>169</v>
      </c>
      <c r="E2345" t="s">
        <v>128</v>
      </c>
      <c r="F2345" t="s">
        <v>170</v>
      </c>
      <c r="G2345" s="18">
        <v>1.3655369720999999</v>
      </c>
      <c r="H2345" t="s">
        <v>64</v>
      </c>
      <c r="I2345" t="s">
        <v>130</v>
      </c>
      <c r="J2345" t="s">
        <v>619</v>
      </c>
      <c r="K2345" s="18">
        <v>1.8850590853</v>
      </c>
      <c r="L2345" t="s">
        <v>64</v>
      </c>
      <c r="M2345" t="s">
        <v>130</v>
      </c>
      <c r="N2345" t="s">
        <v>172</v>
      </c>
      <c r="O2345" s="18">
        <v>1.7231050604</v>
      </c>
      <c r="P2345" t="s">
        <v>173</v>
      </c>
      <c r="Q2345" t="s">
        <v>134</v>
      </c>
      <c r="R2345" t="s">
        <v>174</v>
      </c>
      <c r="S2345" s="18">
        <v>1.8499783861000001</v>
      </c>
      <c r="T2345" t="s">
        <v>64</v>
      </c>
      <c r="U2345" t="s">
        <v>130</v>
      </c>
      <c r="V2345" t="s">
        <v>171</v>
      </c>
      <c r="W2345" s="18">
        <v>1.6445042969999999</v>
      </c>
      <c r="X2345" t="s">
        <v>620</v>
      </c>
      <c r="Y2345" t="s">
        <v>130</v>
      </c>
      <c r="Z2345" t="s">
        <v>621</v>
      </c>
      <c r="AA2345" s="18">
        <v>1.8968974602999999</v>
      </c>
      <c r="AB2345" t="s">
        <v>176</v>
      </c>
      <c r="AC2345" t="s">
        <v>128</v>
      </c>
      <c r="AD2345" t="s">
        <v>177</v>
      </c>
      <c r="AE2345" s="18">
        <v>0.1906549713</v>
      </c>
      <c r="AF2345" t="s">
        <v>12290</v>
      </c>
      <c r="AG2345" t="s">
        <v>143</v>
      </c>
      <c r="AH2345" t="s">
        <v>12291</v>
      </c>
      <c r="AI2345" s="18">
        <v>1.45761629E-2</v>
      </c>
      <c r="AJ2345" t="s">
        <v>10116</v>
      </c>
      <c r="AK2345" t="s">
        <v>134</v>
      </c>
      <c r="AL2345" t="s">
        <v>10117</v>
      </c>
      <c r="AM2345" t="s">
        <v>10116</v>
      </c>
      <c r="AN2345" t="s">
        <v>134</v>
      </c>
      <c r="AO2345" t="s">
        <v>10117</v>
      </c>
      <c r="AP2345" s="18">
        <v>1.45761629E-2</v>
      </c>
      <c r="AQ2345" t="e">
        <v>#N/A</v>
      </c>
      <c r="AR2345" t="b">
        <f>ISNUMBER(SEARCH('Consulta Por Puntos Baloto'!$E$5,B2345,1))</f>
        <v>0</v>
      </c>
      <c r="AS2345">
        <f t="shared" si="72"/>
        <v>35</v>
      </c>
      <c r="AT2345" t="str">
        <f t="shared" si="73"/>
        <v>Punto red</v>
      </c>
    </row>
    <row r="2346" spans="1:46">
      <c r="A2346" t="s">
        <v>12292</v>
      </c>
      <c r="B2346" t="s">
        <v>12293</v>
      </c>
      <c r="C2346" s="18">
        <v>3.0387857291999998</v>
      </c>
      <c r="D2346" t="s">
        <v>526</v>
      </c>
      <c r="E2346" t="s">
        <v>128</v>
      </c>
      <c r="F2346" t="s">
        <v>527</v>
      </c>
      <c r="G2346" s="18">
        <v>0.48437411819999998</v>
      </c>
      <c r="H2346" t="s">
        <v>64</v>
      </c>
      <c r="I2346" t="s">
        <v>130</v>
      </c>
      <c r="J2346" t="s">
        <v>2394</v>
      </c>
      <c r="K2346" s="18">
        <v>1.5141530078000001</v>
      </c>
      <c r="L2346" t="s">
        <v>64</v>
      </c>
      <c r="M2346" t="s">
        <v>130</v>
      </c>
      <c r="N2346" t="s">
        <v>529</v>
      </c>
      <c r="O2346" s="18">
        <v>0.57360084389999999</v>
      </c>
      <c r="P2346" t="s">
        <v>1300</v>
      </c>
      <c r="Q2346" t="s">
        <v>134</v>
      </c>
      <c r="R2346" t="s">
        <v>1301</v>
      </c>
      <c r="S2346" s="18">
        <v>4.4529585369999998</v>
      </c>
      <c r="T2346" t="s">
        <v>371</v>
      </c>
      <c r="U2346" t="s">
        <v>130</v>
      </c>
      <c r="V2346" t="s">
        <v>372</v>
      </c>
      <c r="W2346" s="18">
        <v>1.3966674267999999</v>
      </c>
      <c r="X2346" t="s">
        <v>64</v>
      </c>
      <c r="Y2346" t="s">
        <v>130</v>
      </c>
      <c r="Z2346" t="s">
        <v>532</v>
      </c>
      <c r="AA2346" s="18">
        <v>0.77320749639999997</v>
      </c>
      <c r="AB2346" t="s">
        <v>533</v>
      </c>
      <c r="AC2346" t="s">
        <v>128</v>
      </c>
      <c r="AD2346" t="s">
        <v>534</v>
      </c>
      <c r="AE2346" s="18">
        <v>5.1547818699999998E-2</v>
      </c>
      <c r="AF2346" t="s">
        <v>11979</v>
      </c>
      <c r="AG2346" t="s">
        <v>143</v>
      </c>
      <c r="AH2346" t="s">
        <v>11980</v>
      </c>
      <c r="AI2346" s="18">
        <v>0.1161940719</v>
      </c>
      <c r="AJ2346" t="s">
        <v>12294</v>
      </c>
      <c r="AK2346" t="s">
        <v>134</v>
      </c>
      <c r="AL2346" t="s">
        <v>12295</v>
      </c>
      <c r="AM2346" t="s">
        <v>11979</v>
      </c>
      <c r="AN2346" t="s">
        <v>143</v>
      </c>
      <c r="AO2346" t="s">
        <v>11980</v>
      </c>
      <c r="AP2346" s="18">
        <v>5.1547818699999998E-2</v>
      </c>
      <c r="AQ2346" t="s">
        <v>123</v>
      </c>
      <c r="AR2346" t="b">
        <f>ISNUMBER(SEARCH('Consulta Por Puntos Baloto'!$E$5,B2346,1))</f>
        <v>0</v>
      </c>
      <c r="AS2346">
        <f t="shared" si="72"/>
        <v>31</v>
      </c>
      <c r="AT2346" t="str">
        <f t="shared" si="73"/>
        <v>Punto pago</v>
      </c>
    </row>
    <row r="2347" spans="1:46">
      <c r="A2347" t="s">
        <v>12296</v>
      </c>
      <c r="B2347" t="s">
        <v>12297</v>
      </c>
      <c r="C2347" s="18">
        <v>2.9849989224</v>
      </c>
      <c r="D2347" t="s">
        <v>1096</v>
      </c>
      <c r="E2347" t="s">
        <v>128</v>
      </c>
      <c r="F2347" t="s">
        <v>1097</v>
      </c>
      <c r="G2347" s="18">
        <v>0.19556996060000001</v>
      </c>
      <c r="H2347" t="s">
        <v>64</v>
      </c>
      <c r="I2347" t="s">
        <v>130</v>
      </c>
      <c r="J2347" t="s">
        <v>7225</v>
      </c>
      <c r="K2347" s="18">
        <v>1.2531403994000001</v>
      </c>
      <c r="L2347" t="s">
        <v>64</v>
      </c>
      <c r="M2347" t="s">
        <v>130</v>
      </c>
      <c r="N2347" t="s">
        <v>1085</v>
      </c>
      <c r="O2347" s="18">
        <v>0.99393477419999998</v>
      </c>
      <c r="P2347" t="s">
        <v>1099</v>
      </c>
      <c r="Q2347" t="s">
        <v>134</v>
      </c>
      <c r="R2347" t="s">
        <v>1100</v>
      </c>
      <c r="S2347" s="18">
        <v>3.2511329457000002</v>
      </c>
      <c r="T2347" t="s">
        <v>1086</v>
      </c>
      <c r="U2347" t="s">
        <v>130</v>
      </c>
      <c r="V2347" t="s">
        <v>1087</v>
      </c>
      <c r="W2347" s="18">
        <v>1.5100894899999999</v>
      </c>
      <c r="X2347" t="s">
        <v>2720</v>
      </c>
      <c r="Y2347" t="s">
        <v>130</v>
      </c>
      <c r="Z2347" t="s">
        <v>2721</v>
      </c>
      <c r="AA2347" s="18">
        <v>1.4264668076</v>
      </c>
      <c r="AB2347" t="s">
        <v>637</v>
      </c>
      <c r="AC2347" t="s">
        <v>128</v>
      </c>
      <c r="AD2347" t="s">
        <v>638</v>
      </c>
      <c r="AE2347" s="18">
        <v>1.0435534799999999</v>
      </c>
      <c r="AF2347" t="s">
        <v>1104</v>
      </c>
      <c r="AG2347" t="s">
        <v>143</v>
      </c>
      <c r="AH2347" t="s">
        <v>1105</v>
      </c>
      <c r="AI2347" s="18">
        <v>0.21145432659999999</v>
      </c>
      <c r="AJ2347" t="s">
        <v>12298</v>
      </c>
      <c r="AK2347" t="s">
        <v>134</v>
      </c>
      <c r="AL2347" t="s">
        <v>12299</v>
      </c>
      <c r="AM2347" t="s">
        <v>64</v>
      </c>
      <c r="AN2347" t="s">
        <v>130</v>
      </c>
      <c r="AO2347" t="s">
        <v>7225</v>
      </c>
      <c r="AP2347" s="18">
        <v>0.19556996060000001</v>
      </c>
      <c r="AQ2347" t="s">
        <v>123</v>
      </c>
      <c r="AR2347" t="b">
        <f>ISNUMBER(SEARCH('Consulta Por Puntos Baloto'!$E$5,B2347,1))</f>
        <v>0</v>
      </c>
      <c r="AS2347">
        <f t="shared" si="72"/>
        <v>7</v>
      </c>
      <c r="AT2347" t="str">
        <f t="shared" si="73"/>
        <v>Cajero automático</v>
      </c>
    </row>
    <row r="2348" spans="1:46">
      <c r="A2348" t="s">
        <v>12300</v>
      </c>
      <c r="B2348" t="s">
        <v>12301</v>
      </c>
      <c r="C2348" s="18">
        <v>1.7407029305999999</v>
      </c>
      <c r="D2348" t="s">
        <v>437</v>
      </c>
      <c r="E2348" t="s">
        <v>128</v>
      </c>
      <c r="F2348" t="s">
        <v>438</v>
      </c>
      <c r="G2348" s="18">
        <v>1.0679171727000001</v>
      </c>
      <c r="H2348" t="s">
        <v>64</v>
      </c>
      <c r="I2348" t="s">
        <v>130</v>
      </c>
      <c r="J2348" t="s">
        <v>1668</v>
      </c>
      <c r="K2348" s="18">
        <v>1.0833664807000001</v>
      </c>
      <c r="L2348" t="s">
        <v>64</v>
      </c>
      <c r="M2348" t="s">
        <v>130</v>
      </c>
      <c r="N2348" t="s">
        <v>1668</v>
      </c>
      <c r="O2348" s="18">
        <v>1.5570471334</v>
      </c>
      <c r="P2348" t="s">
        <v>207</v>
      </c>
      <c r="Q2348" t="s">
        <v>134</v>
      </c>
      <c r="R2348" t="s">
        <v>208</v>
      </c>
      <c r="S2348" s="18">
        <v>2.0931821121</v>
      </c>
      <c r="T2348" t="s">
        <v>496</v>
      </c>
      <c r="U2348" t="s">
        <v>130</v>
      </c>
      <c r="V2348" t="s">
        <v>497</v>
      </c>
      <c r="W2348" s="18">
        <v>2.0841146357000002</v>
      </c>
      <c r="X2348" t="s">
        <v>498</v>
      </c>
      <c r="Y2348" t="s">
        <v>130</v>
      </c>
      <c r="Z2348" t="s">
        <v>499</v>
      </c>
      <c r="AA2348" s="18">
        <v>1.1203137608</v>
      </c>
      <c r="AB2348" t="s">
        <v>2551</v>
      </c>
      <c r="AC2348" t="s">
        <v>128</v>
      </c>
      <c r="AD2348" t="s">
        <v>2552</v>
      </c>
      <c r="AE2348" s="18">
        <v>8.8013929199999993E-2</v>
      </c>
      <c r="AF2348" t="s">
        <v>12302</v>
      </c>
      <c r="AG2348" t="s">
        <v>143</v>
      </c>
      <c r="AH2348" t="s">
        <v>12303</v>
      </c>
      <c r="AI2348" s="18">
        <v>0.19737297349999999</v>
      </c>
      <c r="AJ2348" t="s">
        <v>2555</v>
      </c>
      <c r="AK2348" t="s">
        <v>134</v>
      </c>
      <c r="AL2348" t="s">
        <v>2556</v>
      </c>
      <c r="AM2348" t="s">
        <v>12302</v>
      </c>
      <c r="AN2348" t="s">
        <v>143</v>
      </c>
      <c r="AO2348" t="s">
        <v>12303</v>
      </c>
      <c r="AP2348" s="18">
        <v>8.8013929199999993E-2</v>
      </c>
      <c r="AQ2348" t="s">
        <v>123</v>
      </c>
      <c r="AR2348" t="b">
        <f>ISNUMBER(SEARCH('Consulta Por Puntos Baloto'!$E$5,B2348,1))</f>
        <v>0</v>
      </c>
      <c r="AS2348">
        <f t="shared" si="72"/>
        <v>31</v>
      </c>
      <c r="AT2348" t="str">
        <f t="shared" si="73"/>
        <v>Punto pago</v>
      </c>
    </row>
    <row r="2349" spans="1:46">
      <c r="A2349" t="s">
        <v>12304</v>
      </c>
      <c r="B2349" t="s">
        <v>12305</v>
      </c>
      <c r="C2349" s="18">
        <v>0.3629986603</v>
      </c>
      <c r="D2349" t="s">
        <v>8555</v>
      </c>
      <c r="E2349" t="s">
        <v>4437</v>
      </c>
      <c r="F2349" t="s">
        <v>8556</v>
      </c>
      <c r="G2349" s="18">
        <v>0.4248123949</v>
      </c>
      <c r="H2349" t="s">
        <v>64</v>
      </c>
      <c r="I2349" t="s">
        <v>4434</v>
      </c>
      <c r="J2349" t="s">
        <v>4435</v>
      </c>
      <c r="K2349" s="18">
        <v>0.42160644780000001</v>
      </c>
      <c r="L2349" t="s">
        <v>64</v>
      </c>
      <c r="M2349" t="s">
        <v>4434</v>
      </c>
      <c r="N2349" t="s">
        <v>4435</v>
      </c>
      <c r="O2349" s="18">
        <v>2.5302870056</v>
      </c>
      <c r="P2349" t="s">
        <v>4100</v>
      </c>
      <c r="Q2349" t="s">
        <v>4101</v>
      </c>
      <c r="R2349" t="s">
        <v>4102</v>
      </c>
      <c r="S2349" s="18">
        <v>3.9232533000999998</v>
      </c>
      <c r="T2349" t="s">
        <v>227</v>
      </c>
      <c r="U2349" t="s">
        <v>228</v>
      </c>
      <c r="V2349" t="s">
        <v>229</v>
      </c>
      <c r="W2349" s="18">
        <v>4.7006325178999999</v>
      </c>
      <c r="X2349" t="s">
        <v>64</v>
      </c>
      <c r="Y2349" t="s">
        <v>228</v>
      </c>
      <c r="Z2349" t="s">
        <v>4012</v>
      </c>
      <c r="AA2349" s="18">
        <v>1.6100406234</v>
      </c>
      <c r="AB2349" t="s">
        <v>4436</v>
      </c>
      <c r="AC2349" t="s">
        <v>4437</v>
      </c>
      <c r="AD2349" t="s">
        <v>4438</v>
      </c>
      <c r="AE2349" s="18">
        <v>9.6174167699999993E-2</v>
      </c>
      <c r="AF2349" t="s">
        <v>11738</v>
      </c>
      <c r="AG2349" t="s">
        <v>4437</v>
      </c>
      <c r="AH2349" t="s">
        <v>11739</v>
      </c>
      <c r="AI2349" s="18">
        <v>1.6766782062000001</v>
      </c>
      <c r="AJ2349" t="s">
        <v>8560</v>
      </c>
      <c r="AK2349" t="s">
        <v>4101</v>
      </c>
      <c r="AL2349" t="s">
        <v>8561</v>
      </c>
      <c r="AM2349" t="s">
        <v>11738</v>
      </c>
      <c r="AN2349" t="s">
        <v>4437</v>
      </c>
      <c r="AO2349" t="s">
        <v>11739</v>
      </c>
      <c r="AP2349" s="18">
        <v>9.6174167699999993E-2</v>
      </c>
      <c r="AQ2349" t="s">
        <v>123</v>
      </c>
      <c r="AR2349" t="b">
        <f>ISNUMBER(SEARCH('Consulta Por Puntos Baloto'!$E$5,B2349,1))</f>
        <v>0</v>
      </c>
      <c r="AS2349">
        <f t="shared" si="72"/>
        <v>31</v>
      </c>
      <c r="AT2349" t="str">
        <f t="shared" si="73"/>
        <v>Punto pago</v>
      </c>
    </row>
    <row r="2350" spans="1:46">
      <c r="A2350" t="s">
        <v>12306</v>
      </c>
      <c r="B2350" t="s">
        <v>12307</v>
      </c>
      <c r="C2350" s="18">
        <v>2.9530965543000001</v>
      </c>
      <c r="D2350" t="s">
        <v>541</v>
      </c>
      <c r="E2350" t="s">
        <v>128</v>
      </c>
      <c r="F2350" t="s">
        <v>542</v>
      </c>
      <c r="G2350" s="18">
        <v>0.55998124660000004</v>
      </c>
      <c r="H2350" t="s">
        <v>64</v>
      </c>
      <c r="I2350" t="s">
        <v>130</v>
      </c>
      <c r="J2350" t="s">
        <v>373</v>
      </c>
      <c r="K2350" s="18">
        <v>2.2637652598</v>
      </c>
      <c r="L2350" t="s">
        <v>64</v>
      </c>
      <c r="M2350" t="s">
        <v>130</v>
      </c>
      <c r="N2350" t="s">
        <v>512</v>
      </c>
      <c r="O2350" s="18">
        <v>2.9916886416000001</v>
      </c>
      <c r="P2350" t="s">
        <v>133</v>
      </c>
      <c r="Q2350" t="s">
        <v>134</v>
      </c>
      <c r="R2350" t="s">
        <v>135</v>
      </c>
      <c r="S2350" s="18">
        <v>1.4938298391</v>
      </c>
      <c r="T2350" t="s">
        <v>371</v>
      </c>
      <c r="U2350" t="s">
        <v>130</v>
      </c>
      <c r="V2350" t="s">
        <v>372</v>
      </c>
      <c r="W2350" s="18">
        <v>0.58357346099999996</v>
      </c>
      <c r="X2350" t="s">
        <v>64</v>
      </c>
      <c r="Y2350" t="s">
        <v>130</v>
      </c>
      <c r="Z2350" t="s">
        <v>373</v>
      </c>
      <c r="AA2350" s="18">
        <v>0.78935096130000004</v>
      </c>
      <c r="AB2350" s="19" t="s">
        <v>963</v>
      </c>
      <c r="AC2350" t="s">
        <v>128</v>
      </c>
      <c r="AD2350" t="s">
        <v>964</v>
      </c>
      <c r="AE2350" s="18">
        <v>0.1093789223</v>
      </c>
      <c r="AF2350" t="s">
        <v>12308</v>
      </c>
      <c r="AG2350" t="s">
        <v>143</v>
      </c>
      <c r="AH2350" t="s">
        <v>12309</v>
      </c>
      <c r="AI2350" s="18">
        <v>0.1079394696</v>
      </c>
      <c r="AJ2350" t="s">
        <v>12310</v>
      </c>
      <c r="AK2350" t="s">
        <v>134</v>
      </c>
      <c r="AL2350" t="s">
        <v>12311</v>
      </c>
      <c r="AM2350" t="s">
        <v>12310</v>
      </c>
      <c r="AN2350" t="s">
        <v>134</v>
      </c>
      <c r="AO2350" t="s">
        <v>12311</v>
      </c>
      <c r="AP2350" s="18">
        <v>0.1079394696</v>
      </c>
      <c r="AQ2350" t="s">
        <v>123</v>
      </c>
      <c r="AR2350" t="b">
        <f>ISNUMBER(SEARCH('Consulta Por Puntos Baloto'!$E$5,B2350,1))</f>
        <v>0</v>
      </c>
      <c r="AS2350">
        <f t="shared" si="72"/>
        <v>35</v>
      </c>
      <c r="AT2350" t="str">
        <f t="shared" si="73"/>
        <v>Punto red</v>
      </c>
    </row>
    <row r="2351" spans="1:46">
      <c r="A2351" t="s">
        <v>12312</v>
      </c>
      <c r="B2351" t="s">
        <v>12313</v>
      </c>
      <c r="C2351" s="18">
        <v>2.6341824616</v>
      </c>
      <c r="D2351" t="s">
        <v>4805</v>
      </c>
      <c r="E2351" t="s">
        <v>3972</v>
      </c>
      <c r="F2351" t="s">
        <v>4806</v>
      </c>
      <c r="G2351" s="18">
        <v>2.0114008816000002</v>
      </c>
      <c r="H2351" t="s">
        <v>64</v>
      </c>
      <c r="I2351" t="s">
        <v>3974</v>
      </c>
      <c r="J2351" t="s">
        <v>12314</v>
      </c>
      <c r="K2351" s="18">
        <v>2.1497902936000002</v>
      </c>
      <c r="L2351" t="s">
        <v>64</v>
      </c>
      <c r="M2351" t="s">
        <v>3974</v>
      </c>
      <c r="N2351" t="s">
        <v>4288</v>
      </c>
      <c r="O2351" s="18">
        <v>2.0805419680999999</v>
      </c>
      <c r="P2351" t="s">
        <v>4265</v>
      </c>
      <c r="Q2351" t="s">
        <v>3972</v>
      </c>
      <c r="R2351" t="s">
        <v>4266</v>
      </c>
      <c r="S2351" s="18">
        <v>466.0110256122</v>
      </c>
      <c r="T2351" t="s">
        <v>85</v>
      </c>
      <c r="U2351" t="s">
        <v>86</v>
      </c>
      <c r="V2351" t="s">
        <v>87</v>
      </c>
      <c r="W2351" s="18">
        <v>2.9648672161</v>
      </c>
      <c r="X2351" t="s">
        <v>3979</v>
      </c>
      <c r="Y2351" t="s">
        <v>3974</v>
      </c>
      <c r="Z2351" t="s">
        <v>3980</v>
      </c>
      <c r="AA2351" s="18">
        <v>2.1852114011000001</v>
      </c>
      <c r="AB2351" t="s">
        <v>4286</v>
      </c>
      <c r="AC2351" t="s">
        <v>3972</v>
      </c>
      <c r="AD2351" t="s">
        <v>4289</v>
      </c>
      <c r="AE2351" s="18">
        <v>6.3843764900000002E-2</v>
      </c>
      <c r="AF2351" t="s">
        <v>12315</v>
      </c>
      <c r="AG2351" t="s">
        <v>3972</v>
      </c>
      <c r="AH2351" t="s">
        <v>12316</v>
      </c>
      <c r="AI2351" s="18">
        <v>0</v>
      </c>
      <c r="AJ2351" t="s">
        <v>12317</v>
      </c>
      <c r="AK2351" t="s">
        <v>3972</v>
      </c>
      <c r="AL2351" t="s">
        <v>12318</v>
      </c>
      <c r="AM2351" t="s">
        <v>12317</v>
      </c>
      <c r="AN2351" t="s">
        <v>3972</v>
      </c>
      <c r="AO2351" t="s">
        <v>12318</v>
      </c>
      <c r="AP2351" s="18">
        <v>0</v>
      </c>
      <c r="AQ2351" t="s">
        <v>123</v>
      </c>
      <c r="AR2351" t="b">
        <f>ISNUMBER(SEARCH('Consulta Por Puntos Baloto'!$E$5,B2351,1))</f>
        <v>0</v>
      </c>
      <c r="AS2351">
        <f t="shared" si="72"/>
        <v>35</v>
      </c>
      <c r="AT2351" t="str">
        <f t="shared" si="73"/>
        <v>Punto red</v>
      </c>
    </row>
    <row r="2352" spans="1:46">
      <c r="A2352" t="s">
        <v>12319</v>
      </c>
      <c r="B2352" t="s">
        <v>12320</v>
      </c>
      <c r="C2352" s="18">
        <v>2.3510847073000001</v>
      </c>
      <c r="D2352" t="s">
        <v>2585</v>
      </c>
      <c r="E2352" t="s">
        <v>128</v>
      </c>
      <c r="F2352" t="s">
        <v>2586</v>
      </c>
      <c r="G2352" s="18">
        <v>0.26971891999999997</v>
      </c>
      <c r="H2352" t="s">
        <v>64</v>
      </c>
      <c r="I2352" t="s">
        <v>130</v>
      </c>
      <c r="J2352" t="s">
        <v>5506</v>
      </c>
      <c r="K2352" s="18">
        <v>1.7400827905</v>
      </c>
      <c r="L2352" t="s">
        <v>64</v>
      </c>
      <c r="M2352" t="s">
        <v>130</v>
      </c>
      <c r="N2352" t="s">
        <v>3478</v>
      </c>
      <c r="O2352" s="18">
        <v>2.6274189886000001</v>
      </c>
      <c r="P2352" t="s">
        <v>3479</v>
      </c>
      <c r="Q2352" t="s">
        <v>134</v>
      </c>
      <c r="R2352" t="s">
        <v>3480</v>
      </c>
      <c r="S2352" s="18">
        <v>2.7352876727000002</v>
      </c>
      <c r="T2352" t="s">
        <v>807</v>
      </c>
      <c r="U2352" t="s">
        <v>130</v>
      </c>
      <c r="V2352" t="s">
        <v>808</v>
      </c>
      <c r="W2352" s="18">
        <v>2.3669891460999999</v>
      </c>
      <c r="X2352" t="s">
        <v>2590</v>
      </c>
      <c r="Y2352" t="s">
        <v>130</v>
      </c>
      <c r="Z2352" t="s">
        <v>2591</v>
      </c>
      <c r="AA2352" s="18">
        <v>2.3669891460999999</v>
      </c>
      <c r="AB2352" t="s">
        <v>6560</v>
      </c>
      <c r="AC2352" t="s">
        <v>128</v>
      </c>
      <c r="AD2352" t="s">
        <v>6561</v>
      </c>
      <c r="AE2352" s="18">
        <v>0.2078606472</v>
      </c>
      <c r="AF2352" t="s">
        <v>3481</v>
      </c>
      <c r="AG2352" t="s">
        <v>143</v>
      </c>
      <c r="AH2352" t="s">
        <v>3482</v>
      </c>
      <c r="AI2352" s="18">
        <v>4.3060000199999997E-2</v>
      </c>
      <c r="AJ2352" t="s">
        <v>11210</v>
      </c>
      <c r="AK2352" t="s">
        <v>134</v>
      </c>
      <c r="AL2352" t="s">
        <v>11211</v>
      </c>
      <c r="AM2352" t="s">
        <v>11210</v>
      </c>
      <c r="AN2352" t="s">
        <v>134</v>
      </c>
      <c r="AO2352" t="s">
        <v>11211</v>
      </c>
      <c r="AP2352" s="18">
        <v>4.3060000199999997E-2</v>
      </c>
      <c r="AQ2352" t="s">
        <v>123</v>
      </c>
      <c r="AR2352" t="b">
        <f>ISNUMBER(SEARCH('Consulta Por Puntos Baloto'!$E$5,B2352,1))</f>
        <v>0</v>
      </c>
      <c r="AS2352">
        <f t="shared" si="72"/>
        <v>35</v>
      </c>
      <c r="AT2352" t="str">
        <f t="shared" si="73"/>
        <v>Punto red</v>
      </c>
    </row>
    <row r="2353" spans="1:46">
      <c r="A2353" t="s">
        <v>12321</v>
      </c>
      <c r="B2353" t="s">
        <v>12322</v>
      </c>
      <c r="C2353" s="18">
        <v>0.15136632680000001</v>
      </c>
      <c r="D2353" t="s">
        <v>4401</v>
      </c>
      <c r="E2353" t="s">
        <v>62</v>
      </c>
      <c r="F2353" t="s">
        <v>4402</v>
      </c>
      <c r="G2353" s="18">
        <v>0.64548063739999995</v>
      </c>
      <c r="H2353" t="s">
        <v>4403</v>
      </c>
      <c r="I2353" t="s">
        <v>65</v>
      </c>
      <c r="J2353" t="s">
        <v>4404</v>
      </c>
      <c r="K2353" s="18">
        <v>0.65889851460000004</v>
      </c>
      <c r="L2353" t="s">
        <v>4403</v>
      </c>
      <c r="M2353" t="s">
        <v>65</v>
      </c>
      <c r="N2353" t="s">
        <v>4404</v>
      </c>
      <c r="O2353" s="18">
        <v>6.3067447173</v>
      </c>
      <c r="P2353" t="s">
        <v>67</v>
      </c>
      <c r="Q2353" t="s">
        <v>62</v>
      </c>
      <c r="R2353" t="s">
        <v>68</v>
      </c>
      <c r="S2353" s="18">
        <v>1.5327833753</v>
      </c>
      <c r="T2353" t="s">
        <v>69</v>
      </c>
      <c r="U2353" t="s">
        <v>65</v>
      </c>
      <c r="V2353" t="s">
        <v>70</v>
      </c>
      <c r="W2353" s="18">
        <v>2.8851021130999999</v>
      </c>
      <c r="X2353" t="s">
        <v>71</v>
      </c>
      <c r="Y2353" t="s">
        <v>65</v>
      </c>
      <c r="Z2353" t="s">
        <v>72</v>
      </c>
      <c r="AA2353" s="18">
        <v>0.64063444430000005</v>
      </c>
      <c r="AB2353" s="19" t="s">
        <v>266</v>
      </c>
      <c r="AC2353" t="s">
        <v>62</v>
      </c>
      <c r="AD2353" t="s">
        <v>7487</v>
      </c>
      <c r="AE2353" s="18">
        <v>0.17353165800000001</v>
      </c>
      <c r="AF2353" t="s">
        <v>12323</v>
      </c>
      <c r="AG2353" t="s">
        <v>62</v>
      </c>
      <c r="AH2353" t="s">
        <v>12324</v>
      </c>
      <c r="AI2353" s="18">
        <v>1.14943424E-2</v>
      </c>
      <c r="AJ2353" t="s">
        <v>349</v>
      </c>
      <c r="AK2353" t="s">
        <v>62</v>
      </c>
      <c r="AL2353" t="s">
        <v>12325</v>
      </c>
      <c r="AM2353" t="s">
        <v>349</v>
      </c>
      <c r="AN2353" t="s">
        <v>62</v>
      </c>
      <c r="AO2353" t="s">
        <v>12325</v>
      </c>
      <c r="AP2353" s="18">
        <v>1.14943424E-2</v>
      </c>
      <c r="AQ2353" t="e">
        <v>#N/A</v>
      </c>
      <c r="AR2353" t="b">
        <f>ISNUMBER(SEARCH('Consulta Por Puntos Baloto'!$E$5,B2353,1))</f>
        <v>0</v>
      </c>
      <c r="AS2353">
        <f t="shared" si="72"/>
        <v>35</v>
      </c>
      <c r="AT2353" t="str">
        <f t="shared" si="73"/>
        <v>Punto red</v>
      </c>
    </row>
    <row r="2354" spans="1:46">
      <c r="A2354" t="s">
        <v>12326</v>
      </c>
      <c r="B2354" t="s">
        <v>12327</v>
      </c>
      <c r="C2354" s="18">
        <v>25.869673280099999</v>
      </c>
      <c r="D2354" t="s">
        <v>4084</v>
      </c>
      <c r="E2354" t="s">
        <v>4053</v>
      </c>
      <c r="F2354" t="s">
        <v>4085</v>
      </c>
      <c r="G2354" s="18">
        <v>25.276774638799999</v>
      </c>
      <c r="H2354" t="s">
        <v>64</v>
      </c>
      <c r="I2354" t="s">
        <v>4055</v>
      </c>
      <c r="J2354" t="s">
        <v>4086</v>
      </c>
      <c r="K2354" s="18">
        <v>35.135855743599997</v>
      </c>
      <c r="L2354" t="s">
        <v>64</v>
      </c>
      <c r="M2354" t="s">
        <v>223</v>
      </c>
      <c r="N2354" t="s">
        <v>4070</v>
      </c>
      <c r="O2354" s="18">
        <v>28.006224005499998</v>
      </c>
      <c r="P2354" t="s">
        <v>4052</v>
      </c>
      <c r="Q2354" t="s">
        <v>4053</v>
      </c>
      <c r="R2354" t="s">
        <v>4054</v>
      </c>
      <c r="S2354" s="18">
        <v>43.792672916199997</v>
      </c>
      <c r="T2354" t="s">
        <v>227</v>
      </c>
      <c r="U2354" t="s">
        <v>228</v>
      </c>
      <c r="V2354" t="s">
        <v>229</v>
      </c>
      <c r="W2354" s="18">
        <v>25.317871591300001</v>
      </c>
      <c r="X2354" t="s">
        <v>64</v>
      </c>
      <c r="Y2354" t="s">
        <v>4055</v>
      </c>
      <c r="Z2354" t="s">
        <v>4056</v>
      </c>
      <c r="AA2354" s="18">
        <v>34.084541938100003</v>
      </c>
      <c r="AB2354" t="s">
        <v>4088</v>
      </c>
      <c r="AC2354" t="s">
        <v>220</v>
      </c>
      <c r="AD2354" t="s">
        <v>4089</v>
      </c>
      <c r="AE2354" s="18">
        <v>10.9208033985</v>
      </c>
      <c r="AF2354" t="s">
        <v>8407</v>
      </c>
      <c r="AG2354" t="s">
        <v>8408</v>
      </c>
      <c r="AH2354" t="s">
        <v>8409</v>
      </c>
      <c r="AI2354" s="18">
        <v>22.286745902100002</v>
      </c>
      <c r="AJ2354" t="s">
        <v>8383</v>
      </c>
      <c r="AK2354" t="s">
        <v>8381</v>
      </c>
      <c r="AL2354" t="s">
        <v>8384</v>
      </c>
      <c r="AM2354" t="s">
        <v>8407</v>
      </c>
      <c r="AN2354" t="s">
        <v>8408</v>
      </c>
      <c r="AO2354" t="s">
        <v>8409</v>
      </c>
      <c r="AP2354" s="18">
        <v>10.9208033985</v>
      </c>
      <c r="AQ2354" t="s">
        <v>123</v>
      </c>
      <c r="AR2354" t="b">
        <f>ISNUMBER(SEARCH('Consulta Por Puntos Baloto'!$E$5,B2354,1))</f>
        <v>0</v>
      </c>
      <c r="AS2354">
        <f t="shared" si="72"/>
        <v>31</v>
      </c>
      <c r="AT2354" t="str">
        <f t="shared" si="73"/>
        <v>Punto pago</v>
      </c>
    </row>
    <row r="2355" spans="1:46">
      <c r="A2355" t="s">
        <v>12328</v>
      </c>
      <c r="B2355" t="s">
        <v>12329</v>
      </c>
      <c r="C2355" s="18">
        <v>5.9234244000000002E-3</v>
      </c>
      <c r="D2355" t="s">
        <v>5599</v>
      </c>
      <c r="E2355" t="s">
        <v>5600</v>
      </c>
      <c r="F2355" t="s">
        <v>5601</v>
      </c>
      <c r="G2355" s="18">
        <v>0.81928183560000001</v>
      </c>
      <c r="H2355" t="s">
        <v>227</v>
      </c>
      <c r="I2355" t="s">
        <v>228</v>
      </c>
      <c r="J2355" t="s">
        <v>229</v>
      </c>
      <c r="K2355" s="18">
        <v>2.1773835813</v>
      </c>
      <c r="L2355" t="s">
        <v>64</v>
      </c>
      <c r="M2355" t="s">
        <v>4434</v>
      </c>
      <c r="N2355" t="s">
        <v>5602</v>
      </c>
      <c r="O2355" s="18">
        <v>2.5456053985999998</v>
      </c>
      <c r="P2355" t="s">
        <v>4100</v>
      </c>
      <c r="Q2355" t="s">
        <v>4101</v>
      </c>
      <c r="R2355" t="s">
        <v>4102</v>
      </c>
      <c r="S2355" s="18">
        <v>0.82971792190000004</v>
      </c>
      <c r="T2355" t="s">
        <v>227</v>
      </c>
      <c r="U2355" t="s">
        <v>228</v>
      </c>
      <c r="V2355" t="s">
        <v>229</v>
      </c>
      <c r="W2355" s="18">
        <v>1.7446208778000001</v>
      </c>
      <c r="X2355" t="s">
        <v>64</v>
      </c>
      <c r="Y2355" t="s">
        <v>228</v>
      </c>
      <c r="Z2355" t="s">
        <v>4012</v>
      </c>
      <c r="AA2355" s="18">
        <v>0.82268810400000003</v>
      </c>
      <c r="AB2355" t="s">
        <v>227</v>
      </c>
      <c r="AC2355" t="s">
        <v>5600</v>
      </c>
      <c r="AD2355" t="s">
        <v>5605</v>
      </c>
      <c r="AE2355" s="18">
        <v>0.2225907902</v>
      </c>
      <c r="AF2355" t="s">
        <v>11268</v>
      </c>
      <c r="AG2355" t="s">
        <v>5600</v>
      </c>
      <c r="AH2355" t="s">
        <v>11269</v>
      </c>
      <c r="AI2355" s="18">
        <v>0.24927748620000001</v>
      </c>
      <c r="AJ2355" t="s">
        <v>349</v>
      </c>
      <c r="AK2355" t="s">
        <v>5600</v>
      </c>
      <c r="AL2355" t="s">
        <v>9375</v>
      </c>
      <c r="AM2355" t="s">
        <v>5599</v>
      </c>
      <c r="AN2355" t="s">
        <v>5600</v>
      </c>
      <c r="AO2355" t="s">
        <v>5601</v>
      </c>
      <c r="AP2355" s="18">
        <v>5.9234244000000002E-3</v>
      </c>
      <c r="AQ2355" t="s">
        <v>123</v>
      </c>
      <c r="AR2355" t="b">
        <f>ISNUMBER(SEARCH('Consulta Por Puntos Baloto'!$E$5,B2355,1))</f>
        <v>0</v>
      </c>
      <c r="AS2355">
        <f t="shared" si="72"/>
        <v>3</v>
      </c>
      <c r="AT2355" t="str">
        <f t="shared" si="73"/>
        <v>Punto 472</v>
      </c>
    </row>
    <row r="2356" spans="1:46">
      <c r="A2356" t="s">
        <v>12330</v>
      </c>
      <c r="B2356" t="s">
        <v>12331</v>
      </c>
      <c r="C2356" s="18">
        <v>3.4677232805</v>
      </c>
      <c r="D2356" t="s">
        <v>5165</v>
      </c>
      <c r="E2356" t="s">
        <v>220</v>
      </c>
      <c r="F2356" t="s">
        <v>5166</v>
      </c>
      <c r="G2356" s="18">
        <v>1.5965681052</v>
      </c>
      <c r="H2356" t="s">
        <v>64</v>
      </c>
      <c r="I2356" t="s">
        <v>223</v>
      </c>
      <c r="J2356" t="s">
        <v>5167</v>
      </c>
      <c r="K2356" s="18">
        <v>4.0420923322000002</v>
      </c>
      <c r="L2356" t="s">
        <v>64</v>
      </c>
      <c r="M2356" t="s">
        <v>223</v>
      </c>
      <c r="N2356" t="s">
        <v>4070</v>
      </c>
      <c r="O2356" s="18">
        <v>4.5107464266999999</v>
      </c>
      <c r="P2356" t="s">
        <v>5106</v>
      </c>
      <c r="Q2356" t="s">
        <v>220</v>
      </c>
      <c r="R2356" t="s">
        <v>5107</v>
      </c>
      <c r="S2356" s="18">
        <v>12.255545828200001</v>
      </c>
      <c r="T2356" t="s">
        <v>227</v>
      </c>
      <c r="U2356" t="s">
        <v>228</v>
      </c>
      <c r="V2356" t="s">
        <v>229</v>
      </c>
      <c r="W2356" s="18">
        <v>6.5805138446999996</v>
      </c>
      <c r="X2356" t="s">
        <v>222</v>
      </c>
      <c r="Y2356" t="s">
        <v>223</v>
      </c>
      <c r="Z2356" t="s">
        <v>224</v>
      </c>
      <c r="AA2356" s="18">
        <v>4.0420923525000001</v>
      </c>
      <c r="AB2356" t="s">
        <v>5168</v>
      </c>
      <c r="AC2356" t="s">
        <v>220</v>
      </c>
      <c r="AD2356" t="s">
        <v>5169</v>
      </c>
      <c r="AE2356" s="18">
        <v>0.14700278959999999</v>
      </c>
      <c r="AF2356" t="s">
        <v>12332</v>
      </c>
      <c r="AG2356" t="s">
        <v>220</v>
      </c>
      <c r="AH2356" t="s">
        <v>12333</v>
      </c>
      <c r="AI2356" s="18">
        <v>0.15572053390000001</v>
      </c>
      <c r="AJ2356" t="s">
        <v>8850</v>
      </c>
      <c r="AK2356" t="s">
        <v>220</v>
      </c>
      <c r="AL2356" t="s">
        <v>8851</v>
      </c>
      <c r="AM2356" t="s">
        <v>12332</v>
      </c>
      <c r="AN2356" t="s">
        <v>220</v>
      </c>
      <c r="AO2356" t="s">
        <v>12333</v>
      </c>
      <c r="AP2356" s="18">
        <v>0.14700278959999999</v>
      </c>
      <c r="AQ2356" t="s">
        <v>123</v>
      </c>
      <c r="AR2356" t="b">
        <f>ISNUMBER(SEARCH('Consulta Por Puntos Baloto'!$E$5,B2356,1))</f>
        <v>0</v>
      </c>
      <c r="AS2356">
        <f t="shared" si="72"/>
        <v>31</v>
      </c>
      <c r="AT2356" t="str">
        <f t="shared" si="73"/>
        <v>Punto pago</v>
      </c>
    </row>
    <row r="2357" spans="1:46">
      <c r="A2357" t="s">
        <v>12334</v>
      </c>
      <c r="B2357" t="s">
        <v>12335</v>
      </c>
      <c r="C2357" s="18">
        <v>4.2246251935999997</v>
      </c>
      <c r="D2357" t="s">
        <v>8555</v>
      </c>
      <c r="E2357" t="s">
        <v>4437</v>
      </c>
      <c r="F2357" t="s">
        <v>8556</v>
      </c>
      <c r="G2357" s="18">
        <v>4.1637982808</v>
      </c>
      <c r="H2357" t="s">
        <v>64</v>
      </c>
      <c r="I2357" t="s">
        <v>5603</v>
      </c>
      <c r="J2357" t="s">
        <v>9669</v>
      </c>
      <c r="K2357" s="18">
        <v>4.3576543589999996</v>
      </c>
      <c r="L2357" t="s">
        <v>64</v>
      </c>
      <c r="M2357" t="s">
        <v>4434</v>
      </c>
      <c r="N2357" t="s">
        <v>4435</v>
      </c>
      <c r="O2357" s="18">
        <v>4.1178232187999999</v>
      </c>
      <c r="P2357" t="s">
        <v>4100</v>
      </c>
      <c r="Q2357" t="s">
        <v>4101</v>
      </c>
      <c r="R2357" t="s">
        <v>4102</v>
      </c>
      <c r="S2357" s="18">
        <v>6.3827673608</v>
      </c>
      <c r="T2357" t="s">
        <v>227</v>
      </c>
      <c r="U2357" t="s">
        <v>228</v>
      </c>
      <c r="V2357" t="s">
        <v>229</v>
      </c>
      <c r="W2357" s="18">
        <v>6.6325812234999999</v>
      </c>
      <c r="X2357" t="s">
        <v>64</v>
      </c>
      <c r="Y2357" t="s">
        <v>5603</v>
      </c>
      <c r="Z2357" t="s">
        <v>5604</v>
      </c>
      <c r="AA2357" s="18">
        <v>4.9761739991000002</v>
      </c>
      <c r="AB2357" t="s">
        <v>4436</v>
      </c>
      <c r="AC2357" t="s">
        <v>4437</v>
      </c>
      <c r="AD2357" t="s">
        <v>4438</v>
      </c>
      <c r="AE2357" s="18">
        <v>0.185553304</v>
      </c>
      <c r="AF2357" t="s">
        <v>9670</v>
      </c>
      <c r="AG2357" t="s">
        <v>220</v>
      </c>
      <c r="AH2357" t="s">
        <v>9671</v>
      </c>
      <c r="AI2357" s="18">
        <v>3.7672624402000001</v>
      </c>
      <c r="AJ2357" t="s">
        <v>9672</v>
      </c>
      <c r="AK2357" t="s">
        <v>4101</v>
      </c>
      <c r="AL2357" t="s">
        <v>9673</v>
      </c>
      <c r="AM2357" t="s">
        <v>9670</v>
      </c>
      <c r="AN2357" t="s">
        <v>220</v>
      </c>
      <c r="AO2357" t="s">
        <v>9671</v>
      </c>
      <c r="AP2357" s="18">
        <v>0.185553304</v>
      </c>
      <c r="AQ2357" t="s">
        <v>123</v>
      </c>
      <c r="AR2357" t="b">
        <f>ISNUMBER(SEARCH('Consulta Por Puntos Baloto'!$E$5,B2357,1))</f>
        <v>0</v>
      </c>
      <c r="AS2357">
        <f t="shared" si="72"/>
        <v>31</v>
      </c>
      <c r="AT2357" t="str">
        <f t="shared" si="73"/>
        <v>Punto pago</v>
      </c>
    </row>
    <row r="2358" spans="1:46">
      <c r="A2358" t="s">
        <v>12336</v>
      </c>
      <c r="B2358" t="s">
        <v>12337</v>
      </c>
      <c r="C2358" s="18">
        <v>2.2493383757999998</v>
      </c>
      <c r="D2358" t="s">
        <v>584</v>
      </c>
      <c r="E2358" t="s">
        <v>128</v>
      </c>
      <c r="F2358" t="s">
        <v>585</v>
      </c>
      <c r="G2358" s="18">
        <v>0.44318838030000002</v>
      </c>
      <c r="H2358" t="s">
        <v>64</v>
      </c>
      <c r="I2358" t="s">
        <v>130</v>
      </c>
      <c r="J2358" t="s">
        <v>586</v>
      </c>
      <c r="K2358" s="18">
        <v>2.0516686162000002</v>
      </c>
      <c r="L2358" t="s">
        <v>64</v>
      </c>
      <c r="M2358" t="s">
        <v>130</v>
      </c>
      <c r="N2358" t="s">
        <v>172</v>
      </c>
      <c r="O2358" s="18">
        <v>2.7220534020999998</v>
      </c>
      <c r="P2358" t="s">
        <v>805</v>
      </c>
      <c r="Q2358" t="s">
        <v>134</v>
      </c>
      <c r="R2358" t="s">
        <v>806</v>
      </c>
      <c r="S2358" s="18">
        <v>3.0796668787999999</v>
      </c>
      <c r="T2358" t="s">
        <v>64</v>
      </c>
      <c r="U2358" t="s">
        <v>130</v>
      </c>
      <c r="V2358" t="s">
        <v>171</v>
      </c>
      <c r="W2358" s="18">
        <v>2.6160360952000001</v>
      </c>
      <c r="X2358" t="s">
        <v>2720</v>
      </c>
      <c r="Y2358" t="s">
        <v>130</v>
      </c>
      <c r="Z2358" t="s">
        <v>2721</v>
      </c>
      <c r="AA2358" s="18">
        <v>2.7220534020999998</v>
      </c>
      <c r="AB2358" t="s">
        <v>2722</v>
      </c>
      <c r="AC2358" t="s">
        <v>128</v>
      </c>
      <c r="AD2358" t="s">
        <v>2723</v>
      </c>
      <c r="AE2358" s="18">
        <v>0.4009679303</v>
      </c>
      <c r="AF2358" t="s">
        <v>2724</v>
      </c>
      <c r="AG2358" t="s">
        <v>143</v>
      </c>
      <c r="AH2358" t="s">
        <v>2725</v>
      </c>
      <c r="AI2358" s="18">
        <v>2.23409431E-2</v>
      </c>
      <c r="AJ2358" t="s">
        <v>12338</v>
      </c>
      <c r="AK2358" t="s">
        <v>134</v>
      </c>
      <c r="AL2358" t="s">
        <v>12339</v>
      </c>
      <c r="AM2358" t="s">
        <v>12338</v>
      </c>
      <c r="AN2358" t="s">
        <v>134</v>
      </c>
      <c r="AO2358" t="s">
        <v>12339</v>
      </c>
      <c r="AP2358" s="18">
        <v>2.23409431E-2</v>
      </c>
      <c r="AQ2358" t="s">
        <v>123</v>
      </c>
      <c r="AR2358" t="b">
        <f>ISNUMBER(SEARCH('Consulta Por Puntos Baloto'!$E$5,B2358,1))</f>
        <v>0</v>
      </c>
      <c r="AS2358">
        <f t="shared" si="72"/>
        <v>35</v>
      </c>
      <c r="AT2358" t="str">
        <f t="shared" si="73"/>
        <v>Punto red</v>
      </c>
    </row>
    <row r="2359" spans="1:46">
      <c r="A2359" t="s">
        <v>12340</v>
      </c>
      <c r="B2359" t="s">
        <v>12341</v>
      </c>
      <c r="C2359" s="18">
        <v>3.0989442200000002E-2</v>
      </c>
      <c r="D2359" t="s">
        <v>5270</v>
      </c>
      <c r="E2359" t="s">
        <v>4172</v>
      </c>
      <c r="F2359" t="s">
        <v>5271</v>
      </c>
      <c r="G2359" s="18">
        <v>5.0915992899999998E-2</v>
      </c>
      <c r="H2359" t="s">
        <v>4168</v>
      </c>
      <c r="I2359" t="s">
        <v>4169</v>
      </c>
      <c r="J2359" t="s">
        <v>5409</v>
      </c>
      <c r="K2359" s="18">
        <v>102.67623342100001</v>
      </c>
      <c r="L2359" t="s">
        <v>64</v>
      </c>
      <c r="M2359" t="s">
        <v>86</v>
      </c>
      <c r="N2359" t="s">
        <v>402</v>
      </c>
      <c r="O2359" s="18">
        <v>102.67623342100001</v>
      </c>
      <c r="P2359" t="s">
        <v>403</v>
      </c>
      <c r="Q2359" t="s">
        <v>83</v>
      </c>
      <c r="R2359" t="s">
        <v>404</v>
      </c>
      <c r="S2359" s="18">
        <v>103.6407091566</v>
      </c>
      <c r="T2359" t="s">
        <v>85</v>
      </c>
      <c r="U2359" t="s">
        <v>86</v>
      </c>
      <c r="V2359" t="s">
        <v>87</v>
      </c>
      <c r="W2359" s="18">
        <v>5.3547463112999996</v>
      </c>
      <c r="X2359" t="s">
        <v>64</v>
      </c>
      <c r="Y2359" t="s">
        <v>4169</v>
      </c>
      <c r="Z2359" t="s">
        <v>4171</v>
      </c>
      <c r="AA2359" s="18">
        <v>7.0491066899999996E-2</v>
      </c>
      <c r="AB2359" t="s">
        <v>4168</v>
      </c>
      <c r="AC2359" t="s">
        <v>4172</v>
      </c>
      <c r="AD2359" t="s">
        <v>4173</v>
      </c>
      <c r="AE2359" s="18">
        <v>1.34284521E-2</v>
      </c>
      <c r="AF2359" t="s">
        <v>12342</v>
      </c>
      <c r="AG2359" t="s">
        <v>8706</v>
      </c>
      <c r="AH2359" t="s">
        <v>12343</v>
      </c>
      <c r="AI2359" s="18">
        <v>7.1209743000000001E-3</v>
      </c>
      <c r="AJ2359" t="s">
        <v>12344</v>
      </c>
      <c r="AK2359" t="s">
        <v>4172</v>
      </c>
      <c r="AL2359" t="s">
        <v>12345</v>
      </c>
      <c r="AM2359" t="s">
        <v>12344</v>
      </c>
      <c r="AN2359" t="s">
        <v>4172</v>
      </c>
      <c r="AO2359" t="s">
        <v>12345</v>
      </c>
      <c r="AP2359" s="18">
        <v>7.1209743000000001E-3</v>
      </c>
      <c r="AQ2359" t="e">
        <v>#N/A</v>
      </c>
      <c r="AR2359" t="b">
        <f>ISNUMBER(SEARCH('Consulta Por Puntos Baloto'!$E$5,B2359,1))</f>
        <v>0</v>
      </c>
      <c r="AS2359">
        <f t="shared" si="72"/>
        <v>35</v>
      </c>
      <c r="AT2359" t="str">
        <f t="shared" si="73"/>
        <v>Punto red</v>
      </c>
    </row>
    <row r="2360" spans="1:46">
      <c r="A2360" t="s">
        <v>12346</v>
      </c>
      <c r="B2360" t="s">
        <v>12347</v>
      </c>
      <c r="C2360" s="18">
        <v>0.86766559060000004</v>
      </c>
      <c r="D2360" t="s">
        <v>1001</v>
      </c>
      <c r="E2360" t="s">
        <v>128</v>
      </c>
      <c r="F2360" t="s">
        <v>1002</v>
      </c>
      <c r="G2360" s="18">
        <v>0.9577608178</v>
      </c>
      <c r="H2360" t="s">
        <v>64</v>
      </c>
      <c r="I2360" t="s">
        <v>130</v>
      </c>
      <c r="J2360" t="s">
        <v>2685</v>
      </c>
      <c r="K2360" s="18">
        <v>1.3289247152000001</v>
      </c>
      <c r="L2360" t="s">
        <v>64</v>
      </c>
      <c r="M2360" t="s">
        <v>130</v>
      </c>
      <c r="N2360" t="s">
        <v>1028</v>
      </c>
      <c r="O2360" s="18">
        <v>0.7953285859</v>
      </c>
      <c r="P2360" t="s">
        <v>673</v>
      </c>
      <c r="Q2360" t="s">
        <v>134</v>
      </c>
      <c r="R2360" t="s">
        <v>674</v>
      </c>
      <c r="S2360" s="18">
        <v>3.1761053013999998</v>
      </c>
      <c r="T2360" t="s">
        <v>675</v>
      </c>
      <c r="U2360" t="s">
        <v>130</v>
      </c>
      <c r="V2360" t="s">
        <v>676</v>
      </c>
      <c r="W2360" s="18">
        <v>1.1258469229000001</v>
      </c>
      <c r="X2360" t="s">
        <v>64</v>
      </c>
      <c r="Y2360" t="s">
        <v>130</v>
      </c>
      <c r="Z2360" t="s">
        <v>1011</v>
      </c>
      <c r="AA2360" s="18">
        <v>1.3509318494</v>
      </c>
      <c r="AB2360" t="s">
        <v>2688</v>
      </c>
      <c r="AC2360" t="s">
        <v>128</v>
      </c>
      <c r="AD2360" t="s">
        <v>2689</v>
      </c>
      <c r="AE2360" s="18">
        <v>0.10964208139999999</v>
      </c>
      <c r="AF2360" t="s">
        <v>12348</v>
      </c>
      <c r="AG2360" t="s">
        <v>143</v>
      </c>
      <c r="AH2360" t="s">
        <v>12349</v>
      </c>
      <c r="AI2360" s="18">
        <v>0.15355288089999999</v>
      </c>
      <c r="AJ2360" t="s">
        <v>12350</v>
      </c>
      <c r="AK2360" t="s">
        <v>134</v>
      </c>
      <c r="AL2360" t="s">
        <v>12351</v>
      </c>
      <c r="AM2360" t="s">
        <v>12348</v>
      </c>
      <c r="AN2360" t="s">
        <v>143</v>
      </c>
      <c r="AO2360" t="s">
        <v>12349</v>
      </c>
      <c r="AP2360" s="18">
        <v>0.10964208139999999</v>
      </c>
      <c r="AQ2360" t="s">
        <v>123</v>
      </c>
      <c r="AR2360" t="b">
        <f>ISNUMBER(SEARCH('Consulta Por Puntos Baloto'!$E$5,B2360,1))</f>
        <v>0</v>
      </c>
      <c r="AS2360">
        <f t="shared" si="72"/>
        <v>31</v>
      </c>
      <c r="AT2360" t="str">
        <f t="shared" si="73"/>
        <v>Punto pago</v>
      </c>
    </row>
    <row r="2361" spans="1:46">
      <c r="A2361" t="s">
        <v>12352</v>
      </c>
      <c r="B2361" t="s">
        <v>12353</v>
      </c>
      <c r="C2361" s="18">
        <v>3.3473509126000001</v>
      </c>
      <c r="D2361" t="s">
        <v>686</v>
      </c>
      <c r="E2361" t="s">
        <v>128</v>
      </c>
      <c r="F2361" t="s">
        <v>687</v>
      </c>
      <c r="G2361" s="18">
        <v>0.30637105009999999</v>
      </c>
      <c r="H2361" t="s">
        <v>64</v>
      </c>
      <c r="I2361" t="s">
        <v>130</v>
      </c>
      <c r="J2361" t="s">
        <v>3622</v>
      </c>
      <c r="K2361" s="18">
        <v>0.76017333499999995</v>
      </c>
      <c r="L2361" t="s">
        <v>64</v>
      </c>
      <c r="M2361" t="s">
        <v>130</v>
      </c>
      <c r="N2361" t="s">
        <v>672</v>
      </c>
      <c r="O2361" s="18">
        <v>1.6741102027999999</v>
      </c>
      <c r="P2361" t="s">
        <v>699</v>
      </c>
      <c r="Q2361" t="s">
        <v>134</v>
      </c>
      <c r="R2361" t="s">
        <v>700</v>
      </c>
      <c r="S2361" s="18">
        <v>3.4642153133</v>
      </c>
      <c r="T2361" t="s">
        <v>496</v>
      </c>
      <c r="U2361" t="s">
        <v>130</v>
      </c>
      <c r="V2361" t="s">
        <v>497</v>
      </c>
      <c r="W2361" s="18">
        <v>1.8697838838</v>
      </c>
      <c r="X2361" t="s">
        <v>64</v>
      </c>
      <c r="Y2361" t="s">
        <v>130</v>
      </c>
      <c r="Z2361" t="s">
        <v>590</v>
      </c>
      <c r="AA2361" s="18">
        <v>0.31421559659999998</v>
      </c>
      <c r="AB2361" t="s">
        <v>691</v>
      </c>
      <c r="AC2361" t="s">
        <v>128</v>
      </c>
      <c r="AD2361" t="s">
        <v>692</v>
      </c>
      <c r="AE2361" s="18">
        <v>2.3947085999999999E-3</v>
      </c>
      <c r="AF2361" t="s">
        <v>12354</v>
      </c>
      <c r="AG2361" t="s">
        <v>143</v>
      </c>
      <c r="AH2361" t="s">
        <v>12355</v>
      </c>
      <c r="AI2361" s="18">
        <v>4.35602899E-2</v>
      </c>
      <c r="AJ2361" t="s">
        <v>12356</v>
      </c>
      <c r="AK2361" t="s">
        <v>134</v>
      </c>
      <c r="AL2361" t="s">
        <v>12357</v>
      </c>
      <c r="AM2361" t="s">
        <v>12354</v>
      </c>
      <c r="AN2361" t="s">
        <v>143</v>
      </c>
      <c r="AO2361" t="s">
        <v>12355</v>
      </c>
      <c r="AP2361" s="18">
        <v>2.3947085999999999E-3</v>
      </c>
      <c r="AQ2361" t="s">
        <v>123</v>
      </c>
      <c r="AR2361" t="b">
        <f>ISNUMBER(SEARCH('Consulta Por Puntos Baloto'!$E$5,B2361,1))</f>
        <v>0</v>
      </c>
      <c r="AS2361">
        <f t="shared" si="72"/>
        <v>31</v>
      </c>
      <c r="AT2361" t="str">
        <f t="shared" si="73"/>
        <v>Punto pago</v>
      </c>
    </row>
    <row r="2362" spans="1:46">
      <c r="A2362" t="s">
        <v>12358</v>
      </c>
      <c r="B2362" t="s">
        <v>12359</v>
      </c>
      <c r="C2362" s="18">
        <v>2.6093965363999998</v>
      </c>
      <c r="D2362" t="s">
        <v>169</v>
      </c>
      <c r="E2362" t="s">
        <v>128</v>
      </c>
      <c r="F2362" t="s">
        <v>170</v>
      </c>
      <c r="G2362" s="18">
        <v>0.83485387379999998</v>
      </c>
      <c r="H2362" t="s">
        <v>64</v>
      </c>
      <c r="I2362" t="s">
        <v>130</v>
      </c>
      <c r="J2362" t="s">
        <v>803</v>
      </c>
      <c r="K2362" s="18">
        <v>2.2717259633000002</v>
      </c>
      <c r="L2362" t="s">
        <v>64</v>
      </c>
      <c r="M2362" t="s">
        <v>130</v>
      </c>
      <c r="N2362" t="s">
        <v>804</v>
      </c>
      <c r="O2362" s="18">
        <v>1.2302530792999999</v>
      </c>
      <c r="P2362" t="s">
        <v>805</v>
      </c>
      <c r="Q2362" t="s">
        <v>134</v>
      </c>
      <c r="R2362" t="s">
        <v>806</v>
      </c>
      <c r="S2362" s="18">
        <v>3.4615293897999999</v>
      </c>
      <c r="T2362" t="s">
        <v>807</v>
      </c>
      <c r="U2362" t="s">
        <v>130</v>
      </c>
      <c r="V2362" t="s">
        <v>808</v>
      </c>
      <c r="W2362" s="18">
        <v>1.1635504592999999</v>
      </c>
      <c r="X2362" t="s">
        <v>2720</v>
      </c>
      <c r="Y2362" t="s">
        <v>130</v>
      </c>
      <c r="Z2362" t="s">
        <v>2721</v>
      </c>
      <c r="AA2362" s="18">
        <v>1.028062649</v>
      </c>
      <c r="AB2362" t="s">
        <v>810</v>
      </c>
      <c r="AC2362" t="s">
        <v>128</v>
      </c>
      <c r="AD2362" t="s">
        <v>811</v>
      </c>
      <c r="AE2362" s="18">
        <v>0.41071196139999999</v>
      </c>
      <c r="AF2362" t="s">
        <v>812</v>
      </c>
      <c r="AG2362" t="s">
        <v>143</v>
      </c>
      <c r="AH2362" t="s">
        <v>813</v>
      </c>
      <c r="AI2362" s="18">
        <v>0.36067932419999998</v>
      </c>
      <c r="AJ2362" t="s">
        <v>814</v>
      </c>
      <c r="AK2362" t="s">
        <v>134</v>
      </c>
      <c r="AL2362" t="s">
        <v>815</v>
      </c>
      <c r="AM2362" t="s">
        <v>814</v>
      </c>
      <c r="AN2362" t="s">
        <v>134</v>
      </c>
      <c r="AO2362" t="s">
        <v>815</v>
      </c>
      <c r="AP2362" s="18">
        <v>0.36067932419999998</v>
      </c>
      <c r="AQ2362" t="s">
        <v>123</v>
      </c>
      <c r="AR2362" t="b">
        <f>ISNUMBER(SEARCH('Consulta Por Puntos Baloto'!$E$5,B2362,1))</f>
        <v>0</v>
      </c>
      <c r="AS2362">
        <f t="shared" si="72"/>
        <v>35</v>
      </c>
      <c r="AT2362" t="str">
        <f t="shared" si="73"/>
        <v>Punto red</v>
      </c>
    </row>
    <row r="2363" spans="1:46">
      <c r="A2363" t="s">
        <v>12360</v>
      </c>
      <c r="B2363" t="s">
        <v>12361</v>
      </c>
      <c r="C2363" s="18">
        <v>1.8604600594</v>
      </c>
      <c r="D2363" t="s">
        <v>463</v>
      </c>
      <c r="E2363" t="s">
        <v>128</v>
      </c>
      <c r="F2363" t="s">
        <v>464</v>
      </c>
      <c r="G2363" s="18">
        <v>0.75670947649999998</v>
      </c>
      <c r="H2363" t="s">
        <v>64</v>
      </c>
      <c r="I2363" t="s">
        <v>130</v>
      </c>
      <c r="J2363" t="s">
        <v>690</v>
      </c>
      <c r="K2363" s="18">
        <v>1.6279810466</v>
      </c>
      <c r="L2363" t="s">
        <v>64</v>
      </c>
      <c r="M2363" t="s">
        <v>130</v>
      </c>
      <c r="N2363" t="s">
        <v>742</v>
      </c>
      <c r="O2363" s="18">
        <v>1.9191332356999999</v>
      </c>
      <c r="P2363" t="s">
        <v>688</v>
      </c>
      <c r="Q2363" t="s">
        <v>134</v>
      </c>
      <c r="R2363" t="s">
        <v>689</v>
      </c>
      <c r="S2363" s="18">
        <v>2.4016685616000002</v>
      </c>
      <c r="T2363" t="s">
        <v>496</v>
      </c>
      <c r="U2363" t="s">
        <v>130</v>
      </c>
      <c r="V2363" t="s">
        <v>497</v>
      </c>
      <c r="W2363" s="18">
        <v>0.74879863859999996</v>
      </c>
      <c r="X2363" t="s">
        <v>64</v>
      </c>
      <c r="Y2363" t="s">
        <v>130</v>
      </c>
      <c r="Z2363" t="s">
        <v>690</v>
      </c>
      <c r="AA2363" s="18">
        <v>1.5212176145</v>
      </c>
      <c r="AB2363" t="s">
        <v>747</v>
      </c>
      <c r="AC2363" t="s">
        <v>128</v>
      </c>
      <c r="AD2363" t="s">
        <v>748</v>
      </c>
      <c r="AE2363" s="18">
        <v>0.13270204469999999</v>
      </c>
      <c r="AF2363" t="s">
        <v>11641</v>
      </c>
      <c r="AG2363" t="s">
        <v>143</v>
      </c>
      <c r="AH2363" t="s">
        <v>11642</v>
      </c>
      <c r="AI2363" s="18">
        <v>0.24610254209999999</v>
      </c>
      <c r="AJ2363" t="s">
        <v>11643</v>
      </c>
      <c r="AK2363" t="s">
        <v>134</v>
      </c>
      <c r="AL2363" t="s">
        <v>11644</v>
      </c>
      <c r="AM2363" t="s">
        <v>11641</v>
      </c>
      <c r="AN2363" t="s">
        <v>143</v>
      </c>
      <c r="AO2363" t="s">
        <v>11642</v>
      </c>
      <c r="AP2363" s="18">
        <v>0.13270204469999999</v>
      </c>
      <c r="AQ2363" t="s">
        <v>123</v>
      </c>
      <c r="AR2363" t="b">
        <f>ISNUMBER(SEARCH('Consulta Por Puntos Baloto'!$E$5,B2363,1))</f>
        <v>0</v>
      </c>
      <c r="AS2363">
        <f t="shared" si="72"/>
        <v>31</v>
      </c>
      <c r="AT2363" t="str">
        <f t="shared" si="73"/>
        <v>Punto pago</v>
      </c>
    </row>
    <row r="2364" spans="1:46">
      <c r="A2364" t="s">
        <v>12362</v>
      </c>
      <c r="B2364" t="s">
        <v>12363</v>
      </c>
      <c r="C2364" s="18">
        <v>1.6587904188</v>
      </c>
      <c r="D2364" t="s">
        <v>169</v>
      </c>
      <c r="E2364" t="s">
        <v>128</v>
      </c>
      <c r="F2364" t="s">
        <v>170</v>
      </c>
      <c r="G2364" s="18">
        <v>0.77710314660000002</v>
      </c>
      <c r="H2364" t="s">
        <v>64</v>
      </c>
      <c r="I2364" t="s">
        <v>130</v>
      </c>
      <c r="J2364" t="s">
        <v>175</v>
      </c>
      <c r="K2364" s="18">
        <v>1.6809314200000001</v>
      </c>
      <c r="L2364" t="s">
        <v>64</v>
      </c>
      <c r="M2364" t="s">
        <v>130</v>
      </c>
      <c r="N2364" t="s">
        <v>172</v>
      </c>
      <c r="O2364" s="18">
        <v>0.85685930200000004</v>
      </c>
      <c r="P2364" t="s">
        <v>173</v>
      </c>
      <c r="Q2364" t="s">
        <v>134</v>
      </c>
      <c r="R2364" t="s">
        <v>174</v>
      </c>
      <c r="S2364" s="18">
        <v>0.96140065590000001</v>
      </c>
      <c r="T2364" t="s">
        <v>64</v>
      </c>
      <c r="U2364" t="s">
        <v>130</v>
      </c>
      <c r="V2364" t="s">
        <v>171</v>
      </c>
      <c r="W2364" s="18">
        <v>0.74200020970000002</v>
      </c>
      <c r="X2364" t="s">
        <v>620</v>
      </c>
      <c r="Y2364" t="s">
        <v>130</v>
      </c>
      <c r="Z2364" t="s">
        <v>621</v>
      </c>
      <c r="AA2364" s="18">
        <v>1.0113395552</v>
      </c>
      <c r="AB2364" t="s">
        <v>176</v>
      </c>
      <c r="AC2364" t="s">
        <v>128</v>
      </c>
      <c r="AD2364" t="s">
        <v>177</v>
      </c>
      <c r="AE2364" s="18">
        <v>0.1087050521</v>
      </c>
      <c r="AF2364" t="s">
        <v>12364</v>
      </c>
      <c r="AG2364" t="s">
        <v>143</v>
      </c>
      <c r="AH2364" t="s">
        <v>12365</v>
      </c>
      <c r="AI2364" s="18">
        <v>0.2181886901</v>
      </c>
      <c r="AJ2364" t="s">
        <v>650</v>
      </c>
      <c r="AK2364" t="s">
        <v>134</v>
      </c>
      <c r="AL2364" t="s">
        <v>651</v>
      </c>
      <c r="AM2364" t="s">
        <v>12364</v>
      </c>
      <c r="AN2364" t="s">
        <v>143</v>
      </c>
      <c r="AO2364" t="s">
        <v>12365</v>
      </c>
      <c r="AP2364" s="18">
        <v>0.1087050521</v>
      </c>
      <c r="AQ2364" t="s">
        <v>123</v>
      </c>
      <c r="AR2364" t="b">
        <f>ISNUMBER(SEARCH('Consulta Por Puntos Baloto'!$E$5,B2364,1))</f>
        <v>0</v>
      </c>
      <c r="AS2364">
        <f t="shared" si="72"/>
        <v>31</v>
      </c>
      <c r="AT2364" t="str">
        <f t="shared" si="73"/>
        <v>Punto pago</v>
      </c>
    </row>
    <row r="2365" spans="1:46">
      <c r="A2365" t="s">
        <v>12366</v>
      </c>
      <c r="B2365" t="s">
        <v>12367</v>
      </c>
      <c r="C2365" s="18">
        <v>5.8184478057</v>
      </c>
      <c r="D2365" t="s">
        <v>5102</v>
      </c>
      <c r="E2365" t="s">
        <v>220</v>
      </c>
      <c r="F2365" t="s">
        <v>5103</v>
      </c>
      <c r="G2365" s="18">
        <v>2.4797882433999998</v>
      </c>
      <c r="H2365" t="s">
        <v>64</v>
      </c>
      <c r="I2365" t="s">
        <v>223</v>
      </c>
      <c r="J2365" t="s">
        <v>5167</v>
      </c>
      <c r="K2365" s="18">
        <v>5.9127168079999999</v>
      </c>
      <c r="L2365" t="s">
        <v>64</v>
      </c>
      <c r="M2365" t="s">
        <v>223</v>
      </c>
      <c r="N2365" t="s">
        <v>4070</v>
      </c>
      <c r="O2365" s="18">
        <v>6.1255861415000004</v>
      </c>
      <c r="P2365" t="s">
        <v>5106</v>
      </c>
      <c r="Q2365" t="s">
        <v>220</v>
      </c>
      <c r="R2365" t="s">
        <v>5107</v>
      </c>
      <c r="S2365" s="18">
        <v>12.082682734800001</v>
      </c>
      <c r="T2365" t="s">
        <v>227</v>
      </c>
      <c r="U2365" t="s">
        <v>228</v>
      </c>
      <c r="V2365" t="s">
        <v>229</v>
      </c>
      <c r="W2365" s="18">
        <v>8.2200673337999994</v>
      </c>
      <c r="X2365" t="s">
        <v>222</v>
      </c>
      <c r="Y2365" t="s">
        <v>223</v>
      </c>
      <c r="Z2365" t="s">
        <v>224</v>
      </c>
      <c r="AA2365" s="18">
        <v>4.7681135162999997</v>
      </c>
      <c r="AB2365" t="s">
        <v>5188</v>
      </c>
      <c r="AC2365" t="s">
        <v>220</v>
      </c>
      <c r="AD2365" t="s">
        <v>5189</v>
      </c>
      <c r="AE2365" s="18">
        <v>0.33624393759999999</v>
      </c>
      <c r="AF2365" t="s">
        <v>12368</v>
      </c>
      <c r="AG2365" t="s">
        <v>220</v>
      </c>
      <c r="AH2365" t="s">
        <v>12369</v>
      </c>
      <c r="AI2365" s="18">
        <v>2.6314870152999998</v>
      </c>
      <c r="AJ2365" t="s">
        <v>10126</v>
      </c>
      <c r="AK2365" t="s">
        <v>220</v>
      </c>
      <c r="AL2365" t="s">
        <v>10127</v>
      </c>
      <c r="AM2365" t="s">
        <v>12368</v>
      </c>
      <c r="AN2365" t="s">
        <v>220</v>
      </c>
      <c r="AO2365" t="s">
        <v>12369</v>
      </c>
      <c r="AP2365" s="18">
        <v>0.33624393759999999</v>
      </c>
      <c r="AQ2365" t="e">
        <v>#N/A</v>
      </c>
      <c r="AR2365" t="b">
        <f>ISNUMBER(SEARCH('Consulta Por Puntos Baloto'!$E$5,B2365,1))</f>
        <v>0</v>
      </c>
      <c r="AS2365">
        <f t="shared" si="72"/>
        <v>31</v>
      </c>
      <c r="AT2365" t="str">
        <f t="shared" si="73"/>
        <v>Punto pago</v>
      </c>
    </row>
    <row r="2366" spans="1:46">
      <c r="A2366" t="s">
        <v>12370</v>
      </c>
      <c r="B2366" t="s">
        <v>12371</v>
      </c>
      <c r="C2366" s="18">
        <v>3.0694509774999998</v>
      </c>
      <c r="D2366" t="s">
        <v>169</v>
      </c>
      <c r="E2366" t="s">
        <v>128</v>
      </c>
      <c r="F2366" t="s">
        <v>170</v>
      </c>
      <c r="G2366" s="18">
        <v>1.4341571054</v>
      </c>
      <c r="H2366" t="s">
        <v>64</v>
      </c>
      <c r="I2366" t="s">
        <v>130</v>
      </c>
      <c r="J2366" t="s">
        <v>619</v>
      </c>
      <c r="K2366" s="18">
        <v>3.2054093985000001</v>
      </c>
      <c r="L2366" t="s">
        <v>64</v>
      </c>
      <c r="M2366" t="s">
        <v>130</v>
      </c>
      <c r="N2366" t="s">
        <v>172</v>
      </c>
      <c r="O2366" s="18">
        <v>1.6741561547999999</v>
      </c>
      <c r="P2366" t="s">
        <v>173</v>
      </c>
      <c r="Q2366" t="s">
        <v>134</v>
      </c>
      <c r="R2366" t="s">
        <v>174</v>
      </c>
      <c r="S2366" s="18">
        <v>1.5462644978</v>
      </c>
      <c r="T2366" t="s">
        <v>64</v>
      </c>
      <c r="U2366" t="s">
        <v>130</v>
      </c>
      <c r="V2366" t="s">
        <v>171</v>
      </c>
      <c r="W2366" s="18">
        <v>1.2313691758</v>
      </c>
      <c r="X2366" t="s">
        <v>620</v>
      </c>
      <c r="Y2366" t="s">
        <v>130</v>
      </c>
      <c r="Z2366" t="s">
        <v>621</v>
      </c>
      <c r="AA2366" s="18">
        <v>1.5579664122000001</v>
      </c>
      <c r="AB2366" t="s">
        <v>176</v>
      </c>
      <c r="AC2366" t="s">
        <v>128</v>
      </c>
      <c r="AD2366" t="s">
        <v>177</v>
      </c>
      <c r="AE2366" s="18">
        <v>0.28233522490000001</v>
      </c>
      <c r="AF2366" t="s">
        <v>2756</v>
      </c>
      <c r="AG2366" t="s">
        <v>143</v>
      </c>
      <c r="AH2366" t="s">
        <v>2757</v>
      </c>
      <c r="AI2366" s="18">
        <v>0.20093774170000001</v>
      </c>
      <c r="AJ2366" t="s">
        <v>1438</v>
      </c>
      <c r="AK2366" t="s">
        <v>134</v>
      </c>
      <c r="AL2366" t="s">
        <v>1439</v>
      </c>
      <c r="AM2366" t="s">
        <v>1438</v>
      </c>
      <c r="AN2366" t="s">
        <v>134</v>
      </c>
      <c r="AO2366" t="s">
        <v>1439</v>
      </c>
      <c r="AP2366" s="18">
        <v>0.20093774170000001</v>
      </c>
      <c r="AQ2366" t="s">
        <v>123</v>
      </c>
      <c r="AR2366" t="b">
        <f>ISNUMBER(SEARCH('Consulta Por Puntos Baloto'!$E$5,B2366,1))</f>
        <v>0</v>
      </c>
      <c r="AS2366">
        <f t="shared" si="72"/>
        <v>35</v>
      </c>
      <c r="AT2366" t="str">
        <f t="shared" si="73"/>
        <v>Punto red</v>
      </c>
    </row>
    <row r="2367" spans="1:46">
      <c r="A2367" t="s">
        <v>12372</v>
      </c>
      <c r="B2367" t="s">
        <v>12373</v>
      </c>
      <c r="C2367" s="18">
        <v>50.118949372300001</v>
      </c>
      <c r="D2367" t="s">
        <v>1689</v>
      </c>
      <c r="E2367" t="s">
        <v>1690</v>
      </c>
      <c r="F2367" t="s">
        <v>1691</v>
      </c>
      <c r="G2367" s="18">
        <v>13.964164867699999</v>
      </c>
      <c r="H2367" t="s">
        <v>64</v>
      </c>
      <c r="I2367" t="s">
        <v>105</v>
      </c>
      <c r="J2367" t="s">
        <v>106</v>
      </c>
      <c r="K2367" s="18">
        <v>107.4624128783</v>
      </c>
      <c r="L2367" t="s">
        <v>64</v>
      </c>
      <c r="M2367" t="s">
        <v>130</v>
      </c>
      <c r="N2367" t="s">
        <v>132</v>
      </c>
      <c r="O2367" s="18">
        <v>105.92256434230001</v>
      </c>
      <c r="P2367" t="s">
        <v>133</v>
      </c>
      <c r="Q2367" t="s">
        <v>134</v>
      </c>
      <c r="R2367" t="s">
        <v>135</v>
      </c>
      <c r="S2367" s="18">
        <v>108.7348880999</v>
      </c>
      <c r="T2367" t="s">
        <v>136</v>
      </c>
      <c r="U2367" t="s">
        <v>130</v>
      </c>
      <c r="V2367" t="s">
        <v>137</v>
      </c>
      <c r="W2367" s="18">
        <v>13.8577718164</v>
      </c>
      <c r="X2367" t="s">
        <v>64</v>
      </c>
      <c r="Y2367" t="s">
        <v>114</v>
      </c>
      <c r="Z2367" t="s">
        <v>106</v>
      </c>
      <c r="AA2367" s="18">
        <v>48.028715912800003</v>
      </c>
      <c r="AB2367" s="19" t="s">
        <v>3348</v>
      </c>
      <c r="AC2367" t="s">
        <v>1690</v>
      </c>
      <c r="AD2367" s="19" t="s">
        <v>5358</v>
      </c>
      <c r="AE2367" s="18">
        <v>13.949219320199999</v>
      </c>
      <c r="AF2367" t="s">
        <v>7147</v>
      </c>
      <c r="AG2367" t="s">
        <v>7148</v>
      </c>
      <c r="AH2367" t="s">
        <v>7149</v>
      </c>
      <c r="AI2367" s="18">
        <v>9.2501669600000003E-2</v>
      </c>
      <c r="AJ2367" t="s">
        <v>10721</v>
      </c>
      <c r="AK2367" t="s">
        <v>8435</v>
      </c>
      <c r="AL2367" t="s">
        <v>10722</v>
      </c>
      <c r="AM2367" t="s">
        <v>10721</v>
      </c>
      <c r="AN2367" t="s">
        <v>8435</v>
      </c>
      <c r="AO2367" t="s">
        <v>10722</v>
      </c>
      <c r="AP2367" s="18">
        <v>9.2501669600000003E-2</v>
      </c>
      <c r="AQ2367" t="s">
        <v>123</v>
      </c>
      <c r="AR2367" t="b">
        <f>ISNUMBER(SEARCH('Consulta Por Puntos Baloto'!$E$5,B2367,1))</f>
        <v>0</v>
      </c>
      <c r="AS2367">
        <f t="shared" si="72"/>
        <v>35</v>
      </c>
      <c r="AT2367" t="str">
        <f t="shared" si="73"/>
        <v>Punto red</v>
      </c>
    </row>
    <row r="2368" spans="1:46">
      <c r="A2368" t="s">
        <v>12374</v>
      </c>
      <c r="B2368" t="s">
        <v>12375</v>
      </c>
      <c r="C2368" s="18">
        <v>3.5703306394999998</v>
      </c>
      <c r="D2368" t="s">
        <v>508</v>
      </c>
      <c r="E2368" t="s">
        <v>509</v>
      </c>
      <c r="F2368" t="s">
        <v>510</v>
      </c>
      <c r="G2368" s="18">
        <v>0.84650658690000002</v>
      </c>
      <c r="H2368" t="s">
        <v>64</v>
      </c>
      <c r="I2368" t="s">
        <v>130</v>
      </c>
      <c r="J2368" t="s">
        <v>728</v>
      </c>
      <c r="K2368" s="18">
        <v>2.5113159693</v>
      </c>
      <c r="L2368" t="s">
        <v>64</v>
      </c>
      <c r="M2368" t="s">
        <v>112</v>
      </c>
      <c r="N2368" t="s">
        <v>721</v>
      </c>
      <c r="O2368" s="18">
        <v>2.3057874356000001</v>
      </c>
      <c r="P2368" t="s">
        <v>513</v>
      </c>
      <c r="Q2368" t="s">
        <v>509</v>
      </c>
      <c r="R2368" t="s">
        <v>514</v>
      </c>
      <c r="S2368" s="18">
        <v>2.0654117961999998</v>
      </c>
      <c r="T2368" t="s">
        <v>515</v>
      </c>
      <c r="U2368" t="s">
        <v>130</v>
      </c>
      <c r="V2368" t="s">
        <v>516</v>
      </c>
      <c r="W2368" s="18">
        <v>6.0212719141999997</v>
      </c>
      <c r="X2368" t="s">
        <v>64</v>
      </c>
      <c r="Y2368" t="s">
        <v>130</v>
      </c>
      <c r="Z2368" t="s">
        <v>517</v>
      </c>
      <c r="AA2368" s="18">
        <v>2.0654117961999998</v>
      </c>
      <c r="AB2368" t="s">
        <v>518</v>
      </c>
      <c r="AC2368" t="s">
        <v>128</v>
      </c>
      <c r="AD2368" t="s">
        <v>519</v>
      </c>
      <c r="AE2368" s="18">
        <v>4.15152908E-2</v>
      </c>
      <c r="AF2368" t="s">
        <v>12376</v>
      </c>
      <c r="AG2368" t="s">
        <v>143</v>
      </c>
      <c r="AH2368" t="s">
        <v>12377</v>
      </c>
      <c r="AI2368" s="18">
        <v>4.1977307599999999E-2</v>
      </c>
      <c r="AJ2368" t="s">
        <v>12378</v>
      </c>
      <c r="AK2368" t="s">
        <v>134</v>
      </c>
      <c r="AL2368" t="s">
        <v>12379</v>
      </c>
      <c r="AM2368" t="s">
        <v>12376</v>
      </c>
      <c r="AN2368" t="s">
        <v>143</v>
      </c>
      <c r="AO2368" t="s">
        <v>12377</v>
      </c>
      <c r="AP2368" s="18">
        <v>4.15152908E-2</v>
      </c>
      <c r="AQ2368" t="s">
        <v>123</v>
      </c>
      <c r="AR2368" t="b">
        <f>ISNUMBER(SEARCH('Consulta Por Puntos Baloto'!$E$5,B2368,1))</f>
        <v>0</v>
      </c>
      <c r="AS2368">
        <f t="shared" si="72"/>
        <v>31</v>
      </c>
      <c r="AT2368" t="str">
        <f t="shared" si="73"/>
        <v>Punto pago</v>
      </c>
    </row>
    <row r="2369" spans="1:46">
      <c r="A2369" t="s">
        <v>12380</v>
      </c>
      <c r="B2369" t="s">
        <v>12381</v>
      </c>
      <c r="C2369" s="18">
        <v>1.2489448222999999</v>
      </c>
      <c r="D2369" t="s">
        <v>5165</v>
      </c>
      <c r="E2369" t="s">
        <v>220</v>
      </c>
      <c r="F2369" t="s">
        <v>5166</v>
      </c>
      <c r="G2369" s="18">
        <v>1.9254903370000001</v>
      </c>
      <c r="H2369" t="s">
        <v>64</v>
      </c>
      <c r="I2369" t="s">
        <v>223</v>
      </c>
      <c r="J2369" t="s">
        <v>5327</v>
      </c>
      <c r="K2369" s="18">
        <v>3.1738568383999999</v>
      </c>
      <c r="L2369" t="s">
        <v>64</v>
      </c>
      <c r="M2369" t="s">
        <v>223</v>
      </c>
      <c r="N2369" t="s">
        <v>4070</v>
      </c>
      <c r="O2369" s="18">
        <v>2.3123781854000001</v>
      </c>
      <c r="P2369" t="s">
        <v>4231</v>
      </c>
      <c r="Q2369" t="s">
        <v>220</v>
      </c>
      <c r="R2369" t="s">
        <v>4232</v>
      </c>
      <c r="S2369" s="18">
        <v>11.5952521676</v>
      </c>
      <c r="T2369" t="s">
        <v>227</v>
      </c>
      <c r="U2369" t="s">
        <v>228</v>
      </c>
      <c r="V2369" t="s">
        <v>229</v>
      </c>
      <c r="W2369" s="18">
        <v>4.7486147789000004</v>
      </c>
      <c r="X2369" t="s">
        <v>222</v>
      </c>
      <c r="Y2369" t="s">
        <v>223</v>
      </c>
      <c r="Z2369" t="s">
        <v>224</v>
      </c>
      <c r="AA2369" s="18">
        <v>2.2729487166000002</v>
      </c>
      <c r="AB2369" t="s">
        <v>4088</v>
      </c>
      <c r="AC2369" t="s">
        <v>220</v>
      </c>
      <c r="AD2369" t="s">
        <v>4089</v>
      </c>
      <c r="AE2369" s="18">
        <v>6.80030088E-2</v>
      </c>
      <c r="AF2369" t="s">
        <v>12382</v>
      </c>
      <c r="AG2369" t="s">
        <v>220</v>
      </c>
      <c r="AH2369" t="s">
        <v>12383</v>
      </c>
      <c r="AI2369" s="18">
        <v>0.34040957170000002</v>
      </c>
      <c r="AJ2369" t="s">
        <v>5330</v>
      </c>
      <c r="AK2369" t="s">
        <v>220</v>
      </c>
      <c r="AL2369" t="s">
        <v>5331</v>
      </c>
      <c r="AM2369" t="s">
        <v>12382</v>
      </c>
      <c r="AN2369" t="s">
        <v>220</v>
      </c>
      <c r="AO2369" t="s">
        <v>12383</v>
      </c>
      <c r="AP2369" s="18">
        <v>6.80030088E-2</v>
      </c>
      <c r="AQ2369" t="s">
        <v>123</v>
      </c>
      <c r="AR2369" t="b">
        <f>ISNUMBER(SEARCH('Consulta Por Puntos Baloto'!$E$5,B2369,1))</f>
        <v>0</v>
      </c>
      <c r="AS2369">
        <f t="shared" si="72"/>
        <v>31</v>
      </c>
      <c r="AT2369" t="str">
        <f t="shared" si="73"/>
        <v>Punto pago</v>
      </c>
    </row>
    <row r="2370" spans="1:46">
      <c r="A2370" t="s">
        <v>12384</v>
      </c>
      <c r="B2370" t="s">
        <v>12385</v>
      </c>
      <c r="C2370" s="18">
        <v>2.5612891172999999</v>
      </c>
      <c r="D2370" t="s">
        <v>584</v>
      </c>
      <c r="E2370" t="s">
        <v>128</v>
      </c>
      <c r="F2370" t="s">
        <v>585</v>
      </c>
      <c r="G2370" s="18">
        <v>0.76903743410000003</v>
      </c>
      <c r="H2370" t="s">
        <v>64</v>
      </c>
      <c r="I2370" t="s">
        <v>130</v>
      </c>
      <c r="J2370" t="s">
        <v>629</v>
      </c>
      <c r="K2370" s="18">
        <v>0.77138851480000004</v>
      </c>
      <c r="L2370" t="s">
        <v>64</v>
      </c>
      <c r="M2370" t="s">
        <v>130</v>
      </c>
      <c r="N2370" t="s">
        <v>629</v>
      </c>
      <c r="O2370" s="18">
        <v>4.7233797935000004</v>
      </c>
      <c r="P2370" t="s">
        <v>467</v>
      </c>
      <c r="Q2370" t="s">
        <v>134</v>
      </c>
      <c r="R2370" t="s">
        <v>468</v>
      </c>
      <c r="S2370" s="18">
        <v>1.8752208679</v>
      </c>
      <c r="T2370" t="s">
        <v>469</v>
      </c>
      <c r="U2370" t="s">
        <v>130</v>
      </c>
      <c r="V2370" t="s">
        <v>470</v>
      </c>
      <c r="W2370" s="18">
        <v>4.6630932012999997</v>
      </c>
      <c r="X2370" t="s">
        <v>64</v>
      </c>
      <c r="Y2370" t="s">
        <v>130</v>
      </c>
      <c r="Z2370" t="s">
        <v>690</v>
      </c>
      <c r="AA2370" s="18">
        <v>1.8752208679</v>
      </c>
      <c r="AB2370" t="s">
        <v>591</v>
      </c>
      <c r="AC2370" t="s">
        <v>128</v>
      </c>
      <c r="AD2370" t="s">
        <v>592</v>
      </c>
      <c r="AE2370" s="18">
        <v>0.21835112609999999</v>
      </c>
      <c r="AF2370" t="s">
        <v>3305</v>
      </c>
      <c r="AG2370" t="s">
        <v>143</v>
      </c>
      <c r="AH2370" t="s">
        <v>3306</v>
      </c>
      <c r="AI2370" s="18">
        <v>0.18052054549999999</v>
      </c>
      <c r="AJ2370" t="s">
        <v>12386</v>
      </c>
      <c r="AK2370" t="s">
        <v>134</v>
      </c>
      <c r="AL2370" t="s">
        <v>12387</v>
      </c>
      <c r="AM2370" t="s">
        <v>12386</v>
      </c>
      <c r="AN2370" t="s">
        <v>134</v>
      </c>
      <c r="AO2370" t="s">
        <v>12387</v>
      </c>
      <c r="AP2370" s="18">
        <v>0.18052054549999999</v>
      </c>
      <c r="AQ2370" t="s">
        <v>123</v>
      </c>
      <c r="AR2370" t="b">
        <f>ISNUMBER(SEARCH('Consulta Por Puntos Baloto'!$E$5,B2370,1))</f>
        <v>0</v>
      </c>
      <c r="AS2370">
        <f t="shared" si="72"/>
        <v>35</v>
      </c>
      <c r="AT2370" t="str">
        <f t="shared" si="73"/>
        <v>Punto red</v>
      </c>
    </row>
    <row r="2371" spans="1:46">
      <c r="A2371" t="s">
        <v>12388</v>
      </c>
      <c r="B2371" t="s">
        <v>12389</v>
      </c>
      <c r="C2371" s="18">
        <v>2.0806028480999998</v>
      </c>
      <c r="D2371" t="s">
        <v>481</v>
      </c>
      <c r="E2371" t="s">
        <v>128</v>
      </c>
      <c r="F2371" t="s">
        <v>482</v>
      </c>
      <c r="G2371" s="18">
        <v>0.25347718019999999</v>
      </c>
      <c r="H2371" t="s">
        <v>483</v>
      </c>
      <c r="I2371" t="s">
        <v>130</v>
      </c>
      <c r="J2371" t="s">
        <v>484</v>
      </c>
      <c r="K2371" s="18">
        <v>2.2228911963</v>
      </c>
      <c r="L2371" t="s">
        <v>64</v>
      </c>
      <c r="M2371" t="s">
        <v>130</v>
      </c>
      <c r="N2371" t="s">
        <v>370</v>
      </c>
      <c r="O2371" s="18">
        <v>3.0886723074</v>
      </c>
      <c r="P2371" t="s">
        <v>441</v>
      </c>
      <c r="Q2371" t="s">
        <v>134</v>
      </c>
      <c r="R2371" t="s">
        <v>442</v>
      </c>
      <c r="S2371" s="18">
        <v>1.6109023904999999</v>
      </c>
      <c r="T2371" t="s">
        <v>371</v>
      </c>
      <c r="U2371" t="s">
        <v>130</v>
      </c>
      <c r="V2371" t="s">
        <v>372</v>
      </c>
      <c r="W2371" s="18">
        <v>3.1728682937000001</v>
      </c>
      <c r="X2371" t="s">
        <v>64</v>
      </c>
      <c r="Y2371" t="s">
        <v>130</v>
      </c>
      <c r="Z2371" t="s">
        <v>532</v>
      </c>
      <c r="AA2371" s="18">
        <v>0.2317516667</v>
      </c>
      <c r="AB2371" s="19" t="s">
        <v>485</v>
      </c>
      <c r="AC2371" t="s">
        <v>128</v>
      </c>
      <c r="AD2371" t="s">
        <v>486</v>
      </c>
      <c r="AE2371" s="18">
        <v>0.3407799588</v>
      </c>
      <c r="AF2371" t="s">
        <v>9834</v>
      </c>
      <c r="AG2371" t="s">
        <v>143</v>
      </c>
      <c r="AH2371" t="s">
        <v>9835</v>
      </c>
      <c r="AI2371" s="18">
        <v>8.4128280099999994E-2</v>
      </c>
      <c r="AJ2371" t="s">
        <v>12390</v>
      </c>
      <c r="AK2371" t="s">
        <v>134</v>
      </c>
      <c r="AL2371" t="s">
        <v>12391</v>
      </c>
      <c r="AM2371" t="s">
        <v>12390</v>
      </c>
      <c r="AN2371" t="s">
        <v>134</v>
      </c>
      <c r="AO2371" t="s">
        <v>12391</v>
      </c>
      <c r="AP2371" s="18">
        <v>8.4128280099999994E-2</v>
      </c>
      <c r="AQ2371" t="s">
        <v>123</v>
      </c>
      <c r="AR2371" t="b">
        <f>ISNUMBER(SEARCH('Consulta Por Puntos Baloto'!$E$5,B2371,1))</f>
        <v>0</v>
      </c>
      <c r="AS2371">
        <f t="shared" ref="AS2371:AS2434" si="74">MATCH(AP2371,A2371:AL2371,0)</f>
        <v>35</v>
      </c>
      <c r="AT2371" t="str">
        <f t="shared" ref="AT2371:AT2434" si="75">+VLOOKUP(AS2371,$AW$2:$AX$10,2,0)</f>
        <v>Punto red</v>
      </c>
    </row>
    <row r="2372" spans="1:46">
      <c r="A2372" t="s">
        <v>12392</v>
      </c>
      <c r="B2372" t="s">
        <v>12393</v>
      </c>
      <c r="C2372" s="18">
        <v>1.9457812489999999</v>
      </c>
      <c r="D2372" t="s">
        <v>169</v>
      </c>
      <c r="E2372" t="s">
        <v>128</v>
      </c>
      <c r="F2372" t="s">
        <v>170</v>
      </c>
      <c r="G2372" s="18">
        <v>0.26256932170000002</v>
      </c>
      <c r="H2372" t="s">
        <v>64</v>
      </c>
      <c r="I2372" t="s">
        <v>130</v>
      </c>
      <c r="J2372" t="s">
        <v>586</v>
      </c>
      <c r="K2372" s="18">
        <v>1.7170726417</v>
      </c>
      <c r="L2372" t="s">
        <v>64</v>
      </c>
      <c r="M2372" t="s">
        <v>130</v>
      </c>
      <c r="N2372" t="s">
        <v>172</v>
      </c>
      <c r="O2372" s="18">
        <v>2.5153894398999999</v>
      </c>
      <c r="P2372" t="s">
        <v>805</v>
      </c>
      <c r="Q2372" t="s">
        <v>134</v>
      </c>
      <c r="R2372" t="s">
        <v>806</v>
      </c>
      <c r="S2372" s="18">
        <v>2.9169556430000001</v>
      </c>
      <c r="T2372" t="s">
        <v>64</v>
      </c>
      <c r="U2372" t="s">
        <v>130</v>
      </c>
      <c r="V2372" t="s">
        <v>171</v>
      </c>
      <c r="W2372" s="18">
        <v>2.4052336300000001</v>
      </c>
      <c r="X2372" t="s">
        <v>2720</v>
      </c>
      <c r="Y2372" t="s">
        <v>130</v>
      </c>
      <c r="Z2372" t="s">
        <v>2721</v>
      </c>
      <c r="AA2372" s="18">
        <v>2.5153894398999999</v>
      </c>
      <c r="AB2372" t="s">
        <v>2722</v>
      </c>
      <c r="AC2372" t="s">
        <v>128</v>
      </c>
      <c r="AD2372" t="s">
        <v>2723</v>
      </c>
      <c r="AE2372" s="18">
        <v>1.6034460699999999E-2</v>
      </c>
      <c r="AF2372" t="s">
        <v>2724</v>
      </c>
      <c r="AG2372" t="s">
        <v>143</v>
      </c>
      <c r="AH2372" t="s">
        <v>2725</v>
      </c>
      <c r="AI2372" s="18">
        <v>4.1380034900000001E-2</v>
      </c>
      <c r="AJ2372" t="s">
        <v>12394</v>
      </c>
      <c r="AK2372" t="s">
        <v>134</v>
      </c>
      <c r="AL2372" t="s">
        <v>12395</v>
      </c>
      <c r="AM2372" t="s">
        <v>2724</v>
      </c>
      <c r="AN2372" t="s">
        <v>143</v>
      </c>
      <c r="AO2372" t="s">
        <v>2725</v>
      </c>
      <c r="AP2372" s="18">
        <v>1.6034460699999999E-2</v>
      </c>
      <c r="AQ2372" t="s">
        <v>123</v>
      </c>
      <c r="AR2372" t="b">
        <f>ISNUMBER(SEARCH('Consulta Por Puntos Baloto'!$E$5,B2372,1))</f>
        <v>0</v>
      </c>
      <c r="AS2372">
        <f t="shared" si="74"/>
        <v>31</v>
      </c>
      <c r="AT2372" t="str">
        <f t="shared" si="75"/>
        <v>Punto pago</v>
      </c>
    </row>
    <row r="2373" spans="1:46">
      <c r="A2373" t="s">
        <v>12396</v>
      </c>
      <c r="B2373" t="s">
        <v>12397</v>
      </c>
      <c r="C2373" s="18">
        <v>0.79682843589999997</v>
      </c>
      <c r="D2373" t="s">
        <v>941</v>
      </c>
      <c r="E2373" t="s">
        <v>128</v>
      </c>
      <c r="F2373" t="s">
        <v>942</v>
      </c>
      <c r="G2373" s="18">
        <v>0.32833162380000003</v>
      </c>
      <c r="H2373" t="s">
        <v>64</v>
      </c>
      <c r="I2373" t="s">
        <v>130</v>
      </c>
      <c r="J2373" t="s">
        <v>11041</v>
      </c>
      <c r="K2373" s="18">
        <v>0.42783068299999999</v>
      </c>
      <c r="L2373" t="s">
        <v>205</v>
      </c>
      <c r="M2373" t="s">
        <v>130</v>
      </c>
      <c r="N2373" t="s">
        <v>206</v>
      </c>
      <c r="O2373" s="18">
        <v>1.4123024749999999</v>
      </c>
      <c r="P2373" t="s">
        <v>2706</v>
      </c>
      <c r="Q2373" t="s">
        <v>134</v>
      </c>
      <c r="R2373" t="s">
        <v>2707</v>
      </c>
      <c r="S2373" s="18">
        <v>1.002392457</v>
      </c>
      <c r="T2373" t="s">
        <v>136</v>
      </c>
      <c r="U2373" t="s">
        <v>130</v>
      </c>
      <c r="V2373" t="s">
        <v>137</v>
      </c>
      <c r="W2373" s="18">
        <v>1.8156551175</v>
      </c>
      <c r="X2373" t="s">
        <v>64</v>
      </c>
      <c r="Y2373" t="s">
        <v>130</v>
      </c>
      <c r="Z2373" t="s">
        <v>569</v>
      </c>
      <c r="AA2373" s="18">
        <v>0.35639986810000002</v>
      </c>
      <c r="AB2373" t="s">
        <v>943</v>
      </c>
      <c r="AC2373" t="s">
        <v>128</v>
      </c>
      <c r="AD2373" t="s">
        <v>944</v>
      </c>
      <c r="AE2373" s="18">
        <v>0.32388557410000002</v>
      </c>
      <c r="AF2373" t="s">
        <v>5367</v>
      </c>
      <c r="AG2373" t="s">
        <v>143</v>
      </c>
      <c r="AH2373" t="s">
        <v>5368</v>
      </c>
      <c r="AI2373" s="18">
        <v>0.1642904707</v>
      </c>
      <c r="AJ2373" t="s">
        <v>5369</v>
      </c>
      <c r="AK2373" t="s">
        <v>134</v>
      </c>
      <c r="AL2373" t="s">
        <v>5370</v>
      </c>
      <c r="AM2373" t="s">
        <v>5369</v>
      </c>
      <c r="AN2373" t="s">
        <v>134</v>
      </c>
      <c r="AO2373" t="s">
        <v>5370</v>
      </c>
      <c r="AP2373" s="18">
        <v>0.1642904707</v>
      </c>
      <c r="AQ2373" t="s">
        <v>123</v>
      </c>
      <c r="AR2373" t="b">
        <f>ISNUMBER(SEARCH('Consulta Por Puntos Baloto'!$E$5,B2373,1))</f>
        <v>0</v>
      </c>
      <c r="AS2373">
        <f t="shared" si="74"/>
        <v>35</v>
      </c>
      <c r="AT2373" t="str">
        <f t="shared" si="75"/>
        <v>Punto red</v>
      </c>
    </row>
    <row r="2374" spans="1:46">
      <c r="A2374" t="s">
        <v>12398</v>
      </c>
      <c r="B2374" t="s">
        <v>12399</v>
      </c>
      <c r="C2374" s="18">
        <v>0.18924253229999999</v>
      </c>
      <c r="D2374" t="s">
        <v>1001</v>
      </c>
      <c r="E2374" t="s">
        <v>128</v>
      </c>
      <c r="F2374" t="s">
        <v>1002</v>
      </c>
      <c r="G2374" s="18">
        <v>0.26728132840000002</v>
      </c>
      <c r="H2374" t="s">
        <v>64</v>
      </c>
      <c r="I2374" t="s">
        <v>130</v>
      </c>
      <c r="J2374" t="s">
        <v>2685</v>
      </c>
      <c r="K2374" s="18">
        <v>0.69795490289999995</v>
      </c>
      <c r="L2374" t="s">
        <v>2686</v>
      </c>
      <c r="M2374" t="s">
        <v>130</v>
      </c>
      <c r="N2374" t="s">
        <v>2687</v>
      </c>
      <c r="O2374" s="18">
        <v>0.57796796039999998</v>
      </c>
      <c r="P2374" t="s">
        <v>992</v>
      </c>
      <c r="Q2374" t="s">
        <v>134</v>
      </c>
      <c r="R2374" t="s">
        <v>993</v>
      </c>
      <c r="S2374" s="18">
        <v>2.8106410699</v>
      </c>
      <c r="T2374" t="s">
        <v>675</v>
      </c>
      <c r="U2374" t="s">
        <v>130</v>
      </c>
      <c r="V2374" t="s">
        <v>676</v>
      </c>
      <c r="W2374" s="18">
        <v>0.52347837909999995</v>
      </c>
      <c r="X2374" t="s">
        <v>64</v>
      </c>
      <c r="Y2374" t="s">
        <v>130</v>
      </c>
      <c r="Z2374" t="s">
        <v>677</v>
      </c>
      <c r="AA2374" s="18">
        <v>0.66507778679999996</v>
      </c>
      <c r="AB2374" t="s">
        <v>5803</v>
      </c>
      <c r="AC2374" t="s">
        <v>128</v>
      </c>
      <c r="AD2374" t="s">
        <v>5804</v>
      </c>
      <c r="AE2374" s="18">
        <v>0.24787718459999999</v>
      </c>
      <c r="AF2374" t="s">
        <v>3590</v>
      </c>
      <c r="AG2374" t="s">
        <v>143</v>
      </c>
      <c r="AH2374" t="s">
        <v>3591</v>
      </c>
      <c r="AI2374" s="18">
        <v>5.3891854599999997E-2</v>
      </c>
      <c r="AJ2374" t="s">
        <v>5807</v>
      </c>
      <c r="AK2374" t="s">
        <v>134</v>
      </c>
      <c r="AL2374" t="s">
        <v>5808</v>
      </c>
      <c r="AM2374" t="s">
        <v>5807</v>
      </c>
      <c r="AN2374" t="s">
        <v>134</v>
      </c>
      <c r="AO2374" t="s">
        <v>5808</v>
      </c>
      <c r="AP2374" s="18">
        <v>5.3891854599999997E-2</v>
      </c>
      <c r="AQ2374" t="s">
        <v>123</v>
      </c>
      <c r="AR2374" t="b">
        <f>ISNUMBER(SEARCH('Consulta Por Puntos Baloto'!$E$5,B2374,1))</f>
        <v>0</v>
      </c>
      <c r="AS2374">
        <f t="shared" si="74"/>
        <v>35</v>
      </c>
      <c r="AT2374" t="str">
        <f t="shared" si="75"/>
        <v>Punto red</v>
      </c>
    </row>
    <row r="2375" spans="1:46">
      <c r="A2375" t="s">
        <v>12400</v>
      </c>
      <c r="B2375" t="s">
        <v>12401</v>
      </c>
      <c r="C2375" s="18">
        <v>2.8830872699999999E-2</v>
      </c>
      <c r="D2375" t="s">
        <v>4620</v>
      </c>
      <c r="E2375" t="s">
        <v>4621</v>
      </c>
      <c r="F2375" t="s">
        <v>4622</v>
      </c>
      <c r="G2375" s="18">
        <v>49.163300947499998</v>
      </c>
      <c r="H2375" t="s">
        <v>64</v>
      </c>
      <c r="I2375" t="s">
        <v>4029</v>
      </c>
      <c r="J2375" t="s">
        <v>6039</v>
      </c>
      <c r="K2375" s="18">
        <v>52.134646037400003</v>
      </c>
      <c r="L2375" t="s">
        <v>64</v>
      </c>
      <c r="M2375" t="s">
        <v>4029</v>
      </c>
      <c r="N2375" t="s">
        <v>4030</v>
      </c>
      <c r="O2375" s="18">
        <v>56.050965956299997</v>
      </c>
      <c r="P2375" t="s">
        <v>157</v>
      </c>
      <c r="Q2375" t="s">
        <v>151</v>
      </c>
      <c r="R2375" t="s">
        <v>158</v>
      </c>
      <c r="S2375" s="18">
        <v>102.3805684519</v>
      </c>
      <c r="T2375" t="s">
        <v>111</v>
      </c>
      <c r="U2375" t="s">
        <v>112</v>
      </c>
      <c r="V2375" t="s">
        <v>113</v>
      </c>
      <c r="W2375" s="18">
        <v>49.1801631194</v>
      </c>
      <c r="X2375" t="s">
        <v>64</v>
      </c>
      <c r="Y2375" t="s">
        <v>4029</v>
      </c>
      <c r="Z2375" t="s">
        <v>6039</v>
      </c>
      <c r="AA2375" s="18">
        <v>50.300650422300002</v>
      </c>
      <c r="AB2375" t="s">
        <v>5549</v>
      </c>
      <c r="AC2375" t="s">
        <v>4106</v>
      </c>
      <c r="AD2375" t="s">
        <v>5550</v>
      </c>
      <c r="AE2375" s="18">
        <v>1.04850902E-2</v>
      </c>
      <c r="AF2375" t="s">
        <v>12402</v>
      </c>
      <c r="AG2375" t="s">
        <v>12403</v>
      </c>
      <c r="AH2375" t="s">
        <v>12404</v>
      </c>
      <c r="AI2375" s="18">
        <v>4.5212937600000003E-2</v>
      </c>
      <c r="AJ2375" t="s">
        <v>903</v>
      </c>
      <c r="AK2375" t="s">
        <v>4621</v>
      </c>
      <c r="AL2375" t="s">
        <v>12405</v>
      </c>
      <c r="AM2375" t="s">
        <v>12402</v>
      </c>
      <c r="AN2375" t="s">
        <v>12403</v>
      </c>
      <c r="AO2375" t="s">
        <v>12404</v>
      </c>
      <c r="AP2375" s="18">
        <v>1.04850902E-2</v>
      </c>
      <c r="AQ2375" t="s">
        <v>123</v>
      </c>
      <c r="AR2375" t="b">
        <f>ISNUMBER(SEARCH('Consulta Por Puntos Baloto'!$E$5,B2375,1))</f>
        <v>0</v>
      </c>
      <c r="AS2375">
        <f t="shared" si="74"/>
        <v>31</v>
      </c>
      <c r="AT2375" t="str">
        <f t="shared" si="75"/>
        <v>Punto pago</v>
      </c>
    </row>
    <row r="2376" spans="1:46">
      <c r="A2376" t="s">
        <v>12406</v>
      </c>
      <c r="B2376" t="s">
        <v>12407</v>
      </c>
      <c r="C2376" s="18">
        <v>19.456263574299999</v>
      </c>
      <c r="D2376" t="s">
        <v>5039</v>
      </c>
      <c r="E2376" t="s">
        <v>5040</v>
      </c>
      <c r="F2376" t="s">
        <v>5041</v>
      </c>
      <c r="G2376" s="18">
        <v>51.019873048400001</v>
      </c>
      <c r="H2376" t="s">
        <v>64</v>
      </c>
      <c r="I2376" t="s">
        <v>895</v>
      </c>
      <c r="J2376" t="s">
        <v>896</v>
      </c>
      <c r="K2376" s="18">
        <v>70.683154102200007</v>
      </c>
      <c r="L2376" t="s">
        <v>64</v>
      </c>
      <c r="M2376" t="s">
        <v>154</v>
      </c>
      <c r="N2376" t="s">
        <v>156</v>
      </c>
      <c r="O2376" s="18">
        <v>51.1016483979</v>
      </c>
      <c r="P2376" t="s">
        <v>897</v>
      </c>
      <c r="Q2376" t="s">
        <v>893</v>
      </c>
      <c r="R2376" t="s">
        <v>898</v>
      </c>
      <c r="S2376" s="18">
        <v>113.8947033263</v>
      </c>
      <c r="T2376" t="s">
        <v>111</v>
      </c>
      <c r="U2376" t="s">
        <v>112</v>
      </c>
      <c r="V2376" t="s">
        <v>113</v>
      </c>
      <c r="W2376" s="18">
        <v>70.351948551500001</v>
      </c>
      <c r="X2376" t="s">
        <v>64</v>
      </c>
      <c r="Y2376" t="s">
        <v>154</v>
      </c>
      <c r="Z2376" t="s">
        <v>159</v>
      </c>
      <c r="AA2376" s="18">
        <v>71.360941367999999</v>
      </c>
      <c r="AB2376" s="19" t="s">
        <v>5019</v>
      </c>
      <c r="AC2376" t="s">
        <v>151</v>
      </c>
      <c r="AD2376" t="s">
        <v>5020</v>
      </c>
      <c r="AE2376" s="18">
        <v>0.13242777410000001</v>
      </c>
      <c r="AF2376" t="s">
        <v>5124</v>
      </c>
      <c r="AG2376" t="s">
        <v>5125</v>
      </c>
      <c r="AH2376" t="s">
        <v>5126</v>
      </c>
      <c r="AI2376" s="18">
        <v>6.5566849999999996E-3</v>
      </c>
      <c r="AJ2376" t="s">
        <v>12408</v>
      </c>
      <c r="AK2376" t="s">
        <v>5128</v>
      </c>
      <c r="AL2376" t="s">
        <v>12409</v>
      </c>
      <c r="AM2376" t="s">
        <v>12408</v>
      </c>
      <c r="AN2376" t="s">
        <v>5128</v>
      </c>
      <c r="AO2376" t="s">
        <v>12409</v>
      </c>
      <c r="AP2376" s="18">
        <v>6.5566849999999996E-3</v>
      </c>
      <c r="AQ2376" t="s">
        <v>123</v>
      </c>
      <c r="AR2376" t="b">
        <f>ISNUMBER(SEARCH('Consulta Por Puntos Baloto'!$E$5,B2376,1))</f>
        <v>0</v>
      </c>
      <c r="AS2376">
        <f t="shared" si="74"/>
        <v>35</v>
      </c>
      <c r="AT2376" t="str">
        <f t="shared" si="75"/>
        <v>Punto red</v>
      </c>
    </row>
    <row r="2377" spans="1:46">
      <c r="A2377" t="s">
        <v>12410</v>
      </c>
      <c r="B2377" t="s">
        <v>12411</v>
      </c>
      <c r="C2377" s="18">
        <v>12.641437958899999</v>
      </c>
      <c r="D2377" t="s">
        <v>5039</v>
      </c>
      <c r="E2377" t="s">
        <v>5040</v>
      </c>
      <c r="F2377" t="s">
        <v>5041</v>
      </c>
      <c r="G2377" s="18">
        <v>47.860072565099998</v>
      </c>
      <c r="H2377" t="s">
        <v>64</v>
      </c>
      <c r="I2377" t="s">
        <v>895</v>
      </c>
      <c r="J2377" t="s">
        <v>896</v>
      </c>
      <c r="K2377" s="18">
        <v>60.066441808900002</v>
      </c>
      <c r="L2377" t="s">
        <v>64</v>
      </c>
      <c r="M2377" t="s">
        <v>154</v>
      </c>
      <c r="N2377" t="s">
        <v>156</v>
      </c>
      <c r="O2377" s="18">
        <v>47.945591267200001</v>
      </c>
      <c r="P2377" t="s">
        <v>897</v>
      </c>
      <c r="Q2377" t="s">
        <v>893</v>
      </c>
      <c r="R2377" t="s">
        <v>898</v>
      </c>
      <c r="S2377" s="18">
        <v>116.14632102589999</v>
      </c>
      <c r="T2377" t="s">
        <v>111</v>
      </c>
      <c r="U2377" t="s">
        <v>112</v>
      </c>
      <c r="V2377" t="s">
        <v>113</v>
      </c>
      <c r="W2377" s="18">
        <v>59.874639874400003</v>
      </c>
      <c r="X2377" t="s">
        <v>64</v>
      </c>
      <c r="Y2377" t="s">
        <v>154</v>
      </c>
      <c r="Z2377" t="s">
        <v>159</v>
      </c>
      <c r="AA2377" s="18">
        <v>60.618461990900002</v>
      </c>
      <c r="AB2377" s="19" t="s">
        <v>5019</v>
      </c>
      <c r="AC2377" t="s">
        <v>151</v>
      </c>
      <c r="AD2377" t="s">
        <v>5020</v>
      </c>
      <c r="AE2377" s="18">
        <v>4.9641822600000003E-2</v>
      </c>
      <c r="AF2377" t="s">
        <v>12412</v>
      </c>
      <c r="AG2377" t="s">
        <v>10994</v>
      </c>
      <c r="AH2377" t="s">
        <v>12413</v>
      </c>
      <c r="AI2377" s="18">
        <v>3.11587142E-2</v>
      </c>
      <c r="AJ2377" t="s">
        <v>12414</v>
      </c>
      <c r="AK2377" t="s">
        <v>10997</v>
      </c>
      <c r="AL2377" t="s">
        <v>12415</v>
      </c>
      <c r="AM2377" t="s">
        <v>12414</v>
      </c>
      <c r="AN2377" t="s">
        <v>10997</v>
      </c>
      <c r="AO2377" t="s">
        <v>12415</v>
      </c>
      <c r="AP2377" s="18">
        <v>3.11587142E-2</v>
      </c>
      <c r="AQ2377" t="e">
        <v>#N/A</v>
      </c>
      <c r="AR2377" t="b">
        <f>ISNUMBER(SEARCH('Consulta Por Puntos Baloto'!$E$5,B2377,1))</f>
        <v>0</v>
      </c>
      <c r="AS2377">
        <f t="shared" si="74"/>
        <v>35</v>
      </c>
      <c r="AT2377" t="str">
        <f t="shared" si="75"/>
        <v>Punto red</v>
      </c>
    </row>
    <row r="2378" spans="1:46">
      <c r="A2378" t="s">
        <v>12416</v>
      </c>
      <c r="B2378" t="s">
        <v>12417</v>
      </c>
      <c r="C2378" s="18">
        <v>1.5725499676000001</v>
      </c>
      <c r="D2378" t="s">
        <v>102</v>
      </c>
      <c r="E2378" t="s">
        <v>103</v>
      </c>
      <c r="F2378" t="s">
        <v>104</v>
      </c>
      <c r="G2378" s="18">
        <v>2.3540115107999999</v>
      </c>
      <c r="H2378" t="s">
        <v>251</v>
      </c>
      <c r="I2378" t="s">
        <v>107</v>
      </c>
      <c r="J2378" t="s">
        <v>252</v>
      </c>
      <c r="K2378" s="18">
        <v>2.6954106857000002</v>
      </c>
      <c r="L2378" t="s">
        <v>64</v>
      </c>
      <c r="M2378" t="s">
        <v>107</v>
      </c>
      <c r="N2378" t="s">
        <v>108</v>
      </c>
      <c r="O2378" s="18">
        <v>2.6290896924</v>
      </c>
      <c r="P2378" t="s">
        <v>109</v>
      </c>
      <c r="Q2378" t="s">
        <v>103</v>
      </c>
      <c r="R2378" t="s">
        <v>110</v>
      </c>
      <c r="S2378" s="18">
        <v>149.31137047159999</v>
      </c>
      <c r="T2378" t="s">
        <v>253</v>
      </c>
      <c r="U2378" t="s">
        <v>65</v>
      </c>
      <c r="V2378" t="s">
        <v>254</v>
      </c>
      <c r="W2378" s="18">
        <v>147.88339011560001</v>
      </c>
      <c r="X2378" t="s">
        <v>276</v>
      </c>
      <c r="Y2378" t="s">
        <v>65</v>
      </c>
      <c r="Z2378" t="s">
        <v>277</v>
      </c>
      <c r="AA2378" s="18">
        <v>2.5704783838999998</v>
      </c>
      <c r="AB2378" t="s">
        <v>115</v>
      </c>
      <c r="AC2378" t="s">
        <v>103</v>
      </c>
      <c r="AD2378" t="s">
        <v>116</v>
      </c>
      <c r="AE2378" s="18">
        <v>0.96546704059999999</v>
      </c>
      <c r="AF2378" t="s">
        <v>12418</v>
      </c>
      <c r="AG2378" t="s">
        <v>103</v>
      </c>
      <c r="AH2378" t="s">
        <v>12419</v>
      </c>
      <c r="AI2378" s="18">
        <v>0.15191402949999999</v>
      </c>
      <c r="AJ2378" t="s">
        <v>12420</v>
      </c>
      <c r="AK2378" t="s">
        <v>103</v>
      </c>
      <c r="AL2378" t="s">
        <v>12421</v>
      </c>
      <c r="AM2378" t="s">
        <v>12420</v>
      </c>
      <c r="AN2378" t="s">
        <v>103</v>
      </c>
      <c r="AO2378" t="s">
        <v>12421</v>
      </c>
      <c r="AP2378" s="18">
        <v>0.15191402949999999</v>
      </c>
      <c r="AQ2378" t="s">
        <v>123</v>
      </c>
      <c r="AR2378" t="b">
        <f>ISNUMBER(SEARCH('Consulta Por Puntos Baloto'!$E$5,B2378,1))</f>
        <v>0</v>
      </c>
      <c r="AS2378">
        <f t="shared" si="74"/>
        <v>35</v>
      </c>
      <c r="AT2378" t="str">
        <f t="shared" si="75"/>
        <v>Punto red</v>
      </c>
    </row>
    <row r="2379" spans="1:46">
      <c r="A2379" t="s">
        <v>12422</v>
      </c>
      <c r="B2379" t="s">
        <v>12423</v>
      </c>
      <c r="C2379" s="18">
        <v>15.462183343</v>
      </c>
      <c r="D2379" t="s">
        <v>5390</v>
      </c>
      <c r="E2379" t="s">
        <v>5391</v>
      </c>
      <c r="F2379" t="s">
        <v>5392</v>
      </c>
      <c r="G2379" s="18">
        <v>21.073883839200001</v>
      </c>
      <c r="H2379" t="s">
        <v>64</v>
      </c>
      <c r="I2379" t="s">
        <v>294</v>
      </c>
      <c r="J2379" t="s">
        <v>295</v>
      </c>
      <c r="K2379" s="18">
        <v>21.101030026299998</v>
      </c>
      <c r="L2379" t="s">
        <v>64</v>
      </c>
      <c r="M2379" t="s">
        <v>294</v>
      </c>
      <c r="N2379" t="s">
        <v>295</v>
      </c>
      <c r="O2379" s="18">
        <v>26.655039025299999</v>
      </c>
      <c r="P2379" t="s">
        <v>296</v>
      </c>
      <c r="Q2379" t="s">
        <v>297</v>
      </c>
      <c r="R2379" t="s">
        <v>298</v>
      </c>
      <c r="S2379" s="18">
        <v>136.995322915</v>
      </c>
      <c r="T2379" t="s">
        <v>311</v>
      </c>
      <c r="U2379" t="s">
        <v>130</v>
      </c>
      <c r="V2379" t="s">
        <v>312</v>
      </c>
      <c r="W2379" s="18">
        <v>100.01397895469999</v>
      </c>
      <c r="X2379" t="s">
        <v>64</v>
      </c>
      <c r="Y2379" t="s">
        <v>4519</v>
      </c>
      <c r="Z2379" t="s">
        <v>4520</v>
      </c>
      <c r="AA2379" s="18">
        <v>23.381774490800002</v>
      </c>
      <c r="AB2379" t="s">
        <v>300</v>
      </c>
      <c r="AC2379" t="s">
        <v>301</v>
      </c>
      <c r="AD2379" t="s">
        <v>302</v>
      </c>
      <c r="AE2379" s="18">
        <v>0.12893941449999999</v>
      </c>
      <c r="AF2379" t="s">
        <v>5393</v>
      </c>
      <c r="AG2379" t="s">
        <v>5394</v>
      </c>
      <c r="AH2379" t="s">
        <v>5395</v>
      </c>
      <c r="AI2379" s="18">
        <v>8.5497654332999993</v>
      </c>
      <c r="AJ2379" t="s">
        <v>12424</v>
      </c>
      <c r="AK2379" t="s">
        <v>5397</v>
      </c>
      <c r="AL2379" t="s">
        <v>12425</v>
      </c>
      <c r="AM2379" t="s">
        <v>5393</v>
      </c>
      <c r="AN2379" t="s">
        <v>5394</v>
      </c>
      <c r="AO2379" t="s">
        <v>5395</v>
      </c>
      <c r="AP2379" s="18">
        <v>0.12893941449999999</v>
      </c>
      <c r="AQ2379" t="s">
        <v>123</v>
      </c>
      <c r="AR2379" t="b">
        <f>ISNUMBER(SEARCH('Consulta Por Puntos Baloto'!$E$5,B2379,1))</f>
        <v>0</v>
      </c>
      <c r="AS2379">
        <f t="shared" si="74"/>
        <v>31</v>
      </c>
      <c r="AT2379" t="str">
        <f t="shared" si="75"/>
        <v>Punto pago</v>
      </c>
    </row>
    <row r="2380" spans="1:46">
      <c r="A2380" t="s">
        <v>12426</v>
      </c>
      <c r="B2380" t="s">
        <v>12427</v>
      </c>
      <c r="C2380" s="18">
        <v>8.3554587626999997</v>
      </c>
      <c r="D2380" t="s">
        <v>3382</v>
      </c>
      <c r="E2380" t="s">
        <v>3383</v>
      </c>
      <c r="F2380" t="s">
        <v>3384</v>
      </c>
      <c r="G2380" s="18">
        <v>35.125340319999999</v>
      </c>
      <c r="H2380" t="s">
        <v>64</v>
      </c>
      <c r="I2380" t="s">
        <v>2638</v>
      </c>
      <c r="J2380" t="s">
        <v>2639</v>
      </c>
      <c r="K2380" s="18">
        <v>35.125340319999999</v>
      </c>
      <c r="L2380" t="s">
        <v>64</v>
      </c>
      <c r="M2380" t="s">
        <v>2638</v>
      </c>
      <c r="N2380" t="s">
        <v>2639</v>
      </c>
      <c r="O2380" s="18">
        <v>63.507292829599997</v>
      </c>
      <c r="P2380" t="s">
        <v>2625</v>
      </c>
      <c r="Q2380" t="s">
        <v>134</v>
      </c>
      <c r="R2380" t="s">
        <v>2626</v>
      </c>
      <c r="S2380" s="18">
        <v>62.004350188499998</v>
      </c>
      <c r="T2380" t="s">
        <v>311</v>
      </c>
      <c r="U2380" t="s">
        <v>130</v>
      </c>
      <c r="V2380" t="s">
        <v>312</v>
      </c>
      <c r="W2380" s="18">
        <v>46.643475882600001</v>
      </c>
      <c r="X2380" t="s">
        <v>64</v>
      </c>
      <c r="Y2380" t="s">
        <v>313</v>
      </c>
      <c r="Z2380" t="s">
        <v>314</v>
      </c>
      <c r="AA2380" s="18">
        <v>53.6445853759</v>
      </c>
      <c r="AB2380" s="19" t="s">
        <v>2641</v>
      </c>
      <c r="AC2380" t="s">
        <v>1501</v>
      </c>
      <c r="AD2380" t="s">
        <v>2642</v>
      </c>
      <c r="AE2380" s="18">
        <v>8.2439459717000005</v>
      </c>
      <c r="AF2380" t="s">
        <v>3385</v>
      </c>
      <c r="AG2380" t="s">
        <v>3383</v>
      </c>
      <c r="AH2380" t="s">
        <v>3386</v>
      </c>
      <c r="AI2380" s="18">
        <v>1.4520266400000001E-2</v>
      </c>
      <c r="AJ2380" t="s">
        <v>3562</v>
      </c>
      <c r="AK2380" t="s">
        <v>3563</v>
      </c>
      <c r="AL2380" t="s">
        <v>3564</v>
      </c>
      <c r="AM2380" t="s">
        <v>3562</v>
      </c>
      <c r="AN2380" t="s">
        <v>3563</v>
      </c>
      <c r="AO2380" t="s">
        <v>3564</v>
      </c>
      <c r="AP2380" s="18">
        <v>1.4520266400000001E-2</v>
      </c>
      <c r="AQ2380" t="s">
        <v>123</v>
      </c>
      <c r="AR2380" t="b">
        <f>ISNUMBER(SEARCH('Consulta Por Puntos Baloto'!$E$5,B2380,1))</f>
        <v>0</v>
      </c>
      <c r="AS2380">
        <f t="shared" si="74"/>
        <v>35</v>
      </c>
      <c r="AT2380" t="str">
        <f t="shared" si="75"/>
        <v>Punto red</v>
      </c>
    </row>
    <row r="2381" spans="1:46">
      <c r="A2381" t="s">
        <v>12428</v>
      </c>
      <c r="B2381" t="s">
        <v>12429</v>
      </c>
      <c r="C2381" s="18">
        <v>1.2210372763999999</v>
      </c>
      <c r="D2381" t="s">
        <v>584</v>
      </c>
      <c r="E2381" t="s">
        <v>128</v>
      </c>
      <c r="F2381" t="s">
        <v>585</v>
      </c>
      <c r="G2381" s="18">
        <v>0.74375555650000003</v>
      </c>
      <c r="H2381" t="s">
        <v>64</v>
      </c>
      <c r="I2381" t="s">
        <v>130</v>
      </c>
      <c r="J2381" t="s">
        <v>714</v>
      </c>
      <c r="K2381" s="18">
        <v>0.74375555650000003</v>
      </c>
      <c r="L2381" t="s">
        <v>64</v>
      </c>
      <c r="M2381" t="s">
        <v>130</v>
      </c>
      <c r="N2381" t="s">
        <v>714</v>
      </c>
      <c r="O2381" s="18">
        <v>1.0572733133000001</v>
      </c>
      <c r="P2381" t="s">
        <v>588</v>
      </c>
      <c r="Q2381" t="s">
        <v>134</v>
      </c>
      <c r="R2381" t="s">
        <v>589</v>
      </c>
      <c r="S2381" s="18">
        <v>2.2431111574</v>
      </c>
      <c r="T2381" t="s">
        <v>469</v>
      </c>
      <c r="U2381" t="s">
        <v>130</v>
      </c>
      <c r="V2381" t="s">
        <v>470</v>
      </c>
      <c r="W2381" s="18">
        <v>1.0929119403000001</v>
      </c>
      <c r="X2381" t="s">
        <v>64</v>
      </c>
      <c r="Y2381" t="s">
        <v>130</v>
      </c>
      <c r="Z2381" t="s">
        <v>590</v>
      </c>
      <c r="AA2381" s="18">
        <v>1.9300257973999999</v>
      </c>
      <c r="AB2381" t="s">
        <v>637</v>
      </c>
      <c r="AC2381" t="s">
        <v>128</v>
      </c>
      <c r="AD2381" t="s">
        <v>638</v>
      </c>
      <c r="AE2381" s="18">
        <v>0.42344542219999998</v>
      </c>
      <c r="AF2381" t="s">
        <v>1442</v>
      </c>
      <c r="AG2381" t="s">
        <v>143</v>
      </c>
      <c r="AH2381" t="s">
        <v>1443</v>
      </c>
      <c r="AI2381" s="18">
        <v>7.2782122300000002E-2</v>
      </c>
      <c r="AJ2381" t="s">
        <v>3886</v>
      </c>
      <c r="AK2381" t="s">
        <v>134</v>
      </c>
      <c r="AL2381" t="s">
        <v>3887</v>
      </c>
      <c r="AM2381" t="s">
        <v>3886</v>
      </c>
      <c r="AN2381" t="s">
        <v>134</v>
      </c>
      <c r="AO2381" t="s">
        <v>3887</v>
      </c>
      <c r="AP2381" s="18">
        <v>7.2782122300000002E-2</v>
      </c>
      <c r="AQ2381" t="s">
        <v>123</v>
      </c>
      <c r="AR2381" t="b">
        <f>ISNUMBER(SEARCH('Consulta Por Puntos Baloto'!$E$5,B2381,1))</f>
        <v>0</v>
      </c>
      <c r="AS2381">
        <f t="shared" si="74"/>
        <v>35</v>
      </c>
      <c r="AT2381" t="str">
        <f t="shared" si="75"/>
        <v>Punto red</v>
      </c>
    </row>
    <row r="2382" spans="1:46">
      <c r="A2382" t="s">
        <v>12430</v>
      </c>
      <c r="B2382" t="s">
        <v>12431</v>
      </c>
      <c r="C2382" s="18">
        <v>6.1680024556999999</v>
      </c>
      <c r="D2382" t="s">
        <v>526</v>
      </c>
      <c r="E2382" t="s">
        <v>128</v>
      </c>
      <c r="F2382" t="s">
        <v>527</v>
      </c>
      <c r="G2382" s="18">
        <v>1.1443087756000001</v>
      </c>
      <c r="H2382" t="s">
        <v>64</v>
      </c>
      <c r="I2382" t="s">
        <v>130</v>
      </c>
      <c r="J2382" t="s">
        <v>2286</v>
      </c>
      <c r="K2382" s="18">
        <v>3.8047455997999999</v>
      </c>
      <c r="L2382" t="s">
        <v>64</v>
      </c>
      <c r="M2382" t="s">
        <v>130</v>
      </c>
      <c r="N2382" t="s">
        <v>529</v>
      </c>
      <c r="O2382" s="18">
        <v>1.5568169442999999</v>
      </c>
      <c r="P2382" t="s">
        <v>530</v>
      </c>
      <c r="Q2382" t="s">
        <v>134</v>
      </c>
      <c r="R2382" t="s">
        <v>531</v>
      </c>
      <c r="S2382" s="18">
        <v>4.3662962723999996</v>
      </c>
      <c r="T2382" t="s">
        <v>515</v>
      </c>
      <c r="U2382" t="s">
        <v>130</v>
      </c>
      <c r="V2382" t="s">
        <v>516</v>
      </c>
      <c r="W2382" s="18">
        <v>5.0931229911999996</v>
      </c>
      <c r="X2382" t="s">
        <v>64</v>
      </c>
      <c r="Y2382" t="s">
        <v>130</v>
      </c>
      <c r="Z2382" t="s">
        <v>532</v>
      </c>
      <c r="AA2382" s="18">
        <v>3.8373779526999998</v>
      </c>
      <c r="AB2382" t="s">
        <v>533</v>
      </c>
      <c r="AC2382" t="s">
        <v>128</v>
      </c>
      <c r="AD2382" t="s">
        <v>534</v>
      </c>
      <c r="AE2382" s="18">
        <v>0.1015511774</v>
      </c>
      <c r="AF2382" t="s">
        <v>2293</v>
      </c>
      <c r="AG2382" t="s">
        <v>143</v>
      </c>
      <c r="AH2382" t="s">
        <v>2294</v>
      </c>
      <c r="AI2382" s="18">
        <v>0.1475380084</v>
      </c>
      <c r="AJ2382" t="s">
        <v>2295</v>
      </c>
      <c r="AK2382" t="s">
        <v>134</v>
      </c>
      <c r="AL2382" t="s">
        <v>2296</v>
      </c>
      <c r="AM2382" t="s">
        <v>2293</v>
      </c>
      <c r="AN2382" t="s">
        <v>143</v>
      </c>
      <c r="AO2382" t="s">
        <v>2294</v>
      </c>
      <c r="AP2382" s="18">
        <v>0.1015511774</v>
      </c>
      <c r="AQ2382" t="s">
        <v>123</v>
      </c>
      <c r="AR2382" t="b">
        <f>ISNUMBER(SEARCH('Consulta Por Puntos Baloto'!$E$5,B2382,1))</f>
        <v>0</v>
      </c>
      <c r="AS2382">
        <f t="shared" si="74"/>
        <v>31</v>
      </c>
      <c r="AT2382" t="str">
        <f t="shared" si="75"/>
        <v>Punto pago</v>
      </c>
    </row>
    <row r="2383" spans="1:46">
      <c r="A2383" t="s">
        <v>12432</v>
      </c>
      <c r="B2383" t="s">
        <v>12433</v>
      </c>
      <c r="C2383" s="18">
        <v>0.40881364380000002</v>
      </c>
      <c r="D2383" t="s">
        <v>541</v>
      </c>
      <c r="E2383" t="s">
        <v>128</v>
      </c>
      <c r="F2383" t="s">
        <v>542</v>
      </c>
      <c r="G2383" s="18">
        <v>0.62253947220000005</v>
      </c>
      <c r="H2383" t="s">
        <v>64</v>
      </c>
      <c r="I2383" t="s">
        <v>130</v>
      </c>
      <c r="J2383" t="s">
        <v>370</v>
      </c>
      <c r="K2383" s="18">
        <v>0.62253947220000005</v>
      </c>
      <c r="L2383" t="s">
        <v>64</v>
      </c>
      <c r="M2383" t="s">
        <v>130</v>
      </c>
      <c r="N2383" t="s">
        <v>370</v>
      </c>
      <c r="O2383" s="18">
        <v>2.1507546293000002</v>
      </c>
      <c r="P2383" t="s">
        <v>133</v>
      </c>
      <c r="Q2383" t="s">
        <v>134</v>
      </c>
      <c r="R2383" t="s">
        <v>135</v>
      </c>
      <c r="S2383" s="18">
        <v>2.9928597993000001</v>
      </c>
      <c r="T2383" t="s">
        <v>371</v>
      </c>
      <c r="U2383" t="s">
        <v>130</v>
      </c>
      <c r="V2383" t="s">
        <v>372</v>
      </c>
      <c r="W2383" s="18">
        <v>2.8541206521000002</v>
      </c>
      <c r="X2383" t="s">
        <v>64</v>
      </c>
      <c r="Y2383" t="s">
        <v>130</v>
      </c>
      <c r="Z2383" t="s">
        <v>569</v>
      </c>
      <c r="AA2383" s="18">
        <v>0.3994411544</v>
      </c>
      <c r="AB2383" t="s">
        <v>818</v>
      </c>
      <c r="AC2383" t="s">
        <v>128</v>
      </c>
      <c r="AD2383" t="s">
        <v>819</v>
      </c>
      <c r="AE2383" s="18">
        <v>0.1531845178</v>
      </c>
      <c r="AF2383" t="s">
        <v>12434</v>
      </c>
      <c r="AG2383" t="s">
        <v>143</v>
      </c>
      <c r="AH2383" t="s">
        <v>12435</v>
      </c>
      <c r="AI2383" s="18">
        <v>4.4636713799999998E-2</v>
      </c>
      <c r="AJ2383" t="s">
        <v>12436</v>
      </c>
      <c r="AK2383" t="s">
        <v>134</v>
      </c>
      <c r="AL2383" t="s">
        <v>12437</v>
      </c>
      <c r="AM2383" t="s">
        <v>12436</v>
      </c>
      <c r="AN2383" t="s">
        <v>134</v>
      </c>
      <c r="AO2383" t="s">
        <v>12437</v>
      </c>
      <c r="AP2383" s="18">
        <v>4.4636713799999998E-2</v>
      </c>
      <c r="AQ2383" t="s">
        <v>123</v>
      </c>
      <c r="AR2383" t="b">
        <f>ISNUMBER(SEARCH('Consulta Por Puntos Baloto'!$E$5,B2383,1))</f>
        <v>0</v>
      </c>
      <c r="AS2383">
        <f t="shared" si="74"/>
        <v>35</v>
      </c>
      <c r="AT2383" t="str">
        <f t="shared" si="75"/>
        <v>Punto red</v>
      </c>
    </row>
    <row r="2384" spans="1:46">
      <c r="A2384" t="s">
        <v>12438</v>
      </c>
      <c r="B2384" t="s">
        <v>12439</v>
      </c>
      <c r="C2384" s="18">
        <v>1.3849378165999999</v>
      </c>
      <c r="D2384" t="s">
        <v>584</v>
      </c>
      <c r="E2384" t="s">
        <v>128</v>
      </c>
      <c r="F2384" t="s">
        <v>585</v>
      </c>
      <c r="G2384" s="18">
        <v>1.0075101821000001</v>
      </c>
      <c r="H2384" t="s">
        <v>64</v>
      </c>
      <c r="I2384" t="s">
        <v>130</v>
      </c>
      <c r="J2384" t="s">
        <v>714</v>
      </c>
      <c r="K2384" s="18">
        <v>1.0075101821000001</v>
      </c>
      <c r="L2384" t="s">
        <v>64</v>
      </c>
      <c r="M2384" t="s">
        <v>130</v>
      </c>
      <c r="N2384" t="s">
        <v>714</v>
      </c>
      <c r="O2384" s="18">
        <v>1.2864597129999999</v>
      </c>
      <c r="P2384" t="s">
        <v>588</v>
      </c>
      <c r="Q2384" t="s">
        <v>134</v>
      </c>
      <c r="R2384" t="s">
        <v>589</v>
      </c>
      <c r="S2384" s="18">
        <v>1.9406750814</v>
      </c>
      <c r="T2384" t="s">
        <v>469</v>
      </c>
      <c r="U2384" t="s">
        <v>130</v>
      </c>
      <c r="V2384" t="s">
        <v>470</v>
      </c>
      <c r="W2384" s="18">
        <v>1.3208802985000001</v>
      </c>
      <c r="X2384" t="s">
        <v>64</v>
      </c>
      <c r="Y2384" t="s">
        <v>130</v>
      </c>
      <c r="Z2384" t="s">
        <v>590</v>
      </c>
      <c r="AA2384" s="18">
        <v>1.9406750814</v>
      </c>
      <c r="AB2384" t="s">
        <v>591</v>
      </c>
      <c r="AC2384" t="s">
        <v>128</v>
      </c>
      <c r="AD2384" t="s">
        <v>592</v>
      </c>
      <c r="AE2384" s="18">
        <v>0.16769289009999999</v>
      </c>
      <c r="AF2384" t="s">
        <v>12440</v>
      </c>
      <c r="AG2384" t="s">
        <v>143</v>
      </c>
      <c r="AH2384" t="s">
        <v>12441</v>
      </c>
      <c r="AI2384" s="18">
        <v>0.37924483009999999</v>
      </c>
      <c r="AJ2384" t="s">
        <v>3236</v>
      </c>
      <c r="AK2384" t="s">
        <v>134</v>
      </c>
      <c r="AL2384" t="s">
        <v>3237</v>
      </c>
      <c r="AM2384" t="s">
        <v>12440</v>
      </c>
      <c r="AN2384" t="s">
        <v>143</v>
      </c>
      <c r="AO2384" t="s">
        <v>12441</v>
      </c>
      <c r="AP2384" s="18">
        <v>0.16769289009999999</v>
      </c>
      <c r="AQ2384" t="s">
        <v>123</v>
      </c>
      <c r="AR2384" t="b">
        <f>ISNUMBER(SEARCH('Consulta Por Puntos Baloto'!$E$5,B2384,1))</f>
        <v>0</v>
      </c>
      <c r="AS2384">
        <f t="shared" si="74"/>
        <v>31</v>
      </c>
      <c r="AT2384" t="str">
        <f t="shared" si="75"/>
        <v>Punto pago</v>
      </c>
    </row>
    <row r="2385" spans="1:46">
      <c r="A2385" t="s">
        <v>12442</v>
      </c>
      <c r="B2385" t="s">
        <v>12443</v>
      </c>
      <c r="C2385" s="18">
        <v>81.584888216899998</v>
      </c>
      <c r="D2385" t="s">
        <v>7736</v>
      </c>
      <c r="E2385" t="s">
        <v>4964</v>
      </c>
      <c r="F2385" t="s">
        <v>7737</v>
      </c>
      <c r="G2385" s="18">
        <v>115.60827897279999</v>
      </c>
      <c r="H2385" t="s">
        <v>64</v>
      </c>
      <c r="I2385" t="s">
        <v>4514</v>
      </c>
      <c r="J2385" t="s">
        <v>4515</v>
      </c>
      <c r="K2385" s="18">
        <v>115.60827897279999</v>
      </c>
      <c r="L2385" t="s">
        <v>64</v>
      </c>
      <c r="M2385" t="s">
        <v>4514</v>
      </c>
      <c r="N2385" t="s">
        <v>4515</v>
      </c>
      <c r="O2385" s="18">
        <v>80.830792401400004</v>
      </c>
      <c r="P2385" t="s">
        <v>4963</v>
      </c>
      <c r="Q2385" t="s">
        <v>4964</v>
      </c>
      <c r="R2385" t="s">
        <v>4965</v>
      </c>
      <c r="S2385" s="18">
        <v>193.637361365</v>
      </c>
      <c r="T2385" t="s">
        <v>85</v>
      </c>
      <c r="U2385" t="s">
        <v>86</v>
      </c>
      <c r="V2385" t="s">
        <v>87</v>
      </c>
      <c r="W2385" s="18">
        <v>80.745079539200006</v>
      </c>
      <c r="X2385" t="s">
        <v>64</v>
      </c>
      <c r="Y2385" t="s">
        <v>4519</v>
      </c>
      <c r="Z2385" t="s">
        <v>4520</v>
      </c>
      <c r="AA2385" s="18">
        <v>167.68428045339999</v>
      </c>
      <c r="AB2385" t="s">
        <v>300</v>
      </c>
      <c r="AC2385" t="s">
        <v>301</v>
      </c>
      <c r="AD2385" t="s">
        <v>302</v>
      </c>
      <c r="AE2385" s="18">
        <v>20.312371771399999</v>
      </c>
      <c r="AF2385" t="s">
        <v>10060</v>
      </c>
      <c r="AG2385" t="s">
        <v>10061</v>
      </c>
      <c r="AH2385" t="s">
        <v>10062</v>
      </c>
      <c r="AI2385" s="18">
        <v>3.0426926900000002E-2</v>
      </c>
      <c r="AJ2385" t="s">
        <v>12444</v>
      </c>
      <c r="AK2385" t="s">
        <v>10064</v>
      </c>
      <c r="AL2385" t="s">
        <v>12445</v>
      </c>
      <c r="AM2385" t="s">
        <v>12444</v>
      </c>
      <c r="AN2385" t="s">
        <v>10064</v>
      </c>
      <c r="AO2385" t="s">
        <v>12445</v>
      </c>
      <c r="AP2385" s="18">
        <v>3.0426926900000002E-2</v>
      </c>
      <c r="AQ2385" t="s">
        <v>123</v>
      </c>
      <c r="AR2385" t="b">
        <f>ISNUMBER(SEARCH('Consulta Por Puntos Baloto'!$E$5,B2385,1))</f>
        <v>0</v>
      </c>
      <c r="AS2385">
        <f t="shared" si="74"/>
        <v>35</v>
      </c>
      <c r="AT2385" t="str">
        <f t="shared" si="75"/>
        <v>Punto red</v>
      </c>
    </row>
    <row r="2386" spans="1:46">
      <c r="A2386" t="s">
        <v>12446</v>
      </c>
      <c r="B2386" t="s">
        <v>12447</v>
      </c>
      <c r="C2386" s="18">
        <v>0.81486900500000004</v>
      </c>
      <c r="D2386" t="s">
        <v>2585</v>
      </c>
      <c r="E2386" t="s">
        <v>128</v>
      </c>
      <c r="F2386" t="s">
        <v>2586</v>
      </c>
      <c r="G2386" s="18">
        <v>0.48792219999999997</v>
      </c>
      <c r="H2386" t="s">
        <v>64</v>
      </c>
      <c r="I2386" t="s">
        <v>130</v>
      </c>
      <c r="J2386" t="s">
        <v>6597</v>
      </c>
      <c r="K2386" s="18">
        <v>1.0165303692000001</v>
      </c>
      <c r="L2386" t="s">
        <v>64</v>
      </c>
      <c r="M2386" t="s">
        <v>130</v>
      </c>
      <c r="N2386" t="s">
        <v>2624</v>
      </c>
      <c r="O2386" s="18">
        <v>0.65729320570000005</v>
      </c>
      <c r="P2386" t="s">
        <v>2588</v>
      </c>
      <c r="Q2386" t="s">
        <v>134</v>
      </c>
      <c r="R2386" t="s">
        <v>2589</v>
      </c>
      <c r="S2386" s="18">
        <v>1.7365141334</v>
      </c>
      <c r="T2386" t="s">
        <v>311</v>
      </c>
      <c r="U2386" t="s">
        <v>130</v>
      </c>
      <c r="V2386" t="s">
        <v>312</v>
      </c>
      <c r="W2386" s="18">
        <v>1.7365141334</v>
      </c>
      <c r="X2386" t="s">
        <v>64</v>
      </c>
      <c r="Y2386" t="s">
        <v>130</v>
      </c>
      <c r="Z2386" t="s">
        <v>2659</v>
      </c>
      <c r="AA2386" s="18">
        <v>0.67920719190000001</v>
      </c>
      <c r="AB2386" t="s">
        <v>2628</v>
      </c>
      <c r="AC2386" t="s">
        <v>128</v>
      </c>
      <c r="AD2386" t="s">
        <v>2629</v>
      </c>
      <c r="AE2386" s="18">
        <v>0.172802912</v>
      </c>
      <c r="AF2386" t="s">
        <v>12448</v>
      </c>
      <c r="AG2386" t="s">
        <v>143</v>
      </c>
      <c r="AH2386" t="s">
        <v>12449</v>
      </c>
      <c r="AI2386" s="18">
        <v>0.1757814154</v>
      </c>
      <c r="AJ2386" t="s">
        <v>6601</v>
      </c>
      <c r="AK2386" t="s">
        <v>134</v>
      </c>
      <c r="AL2386" t="s">
        <v>6602</v>
      </c>
      <c r="AM2386" t="s">
        <v>12448</v>
      </c>
      <c r="AN2386" t="s">
        <v>143</v>
      </c>
      <c r="AO2386" t="s">
        <v>12449</v>
      </c>
      <c r="AP2386" s="18">
        <v>0.172802912</v>
      </c>
      <c r="AQ2386" t="s">
        <v>123</v>
      </c>
      <c r="AR2386" t="b">
        <f>ISNUMBER(SEARCH('Consulta Por Puntos Baloto'!$E$5,B2386,1))</f>
        <v>0</v>
      </c>
      <c r="AS2386">
        <f t="shared" si="74"/>
        <v>31</v>
      </c>
      <c r="AT2386" t="str">
        <f t="shared" si="75"/>
        <v>Punto pago</v>
      </c>
    </row>
    <row r="2387" spans="1:46">
      <c r="A2387" t="s">
        <v>12450</v>
      </c>
      <c r="B2387" t="s">
        <v>12451</v>
      </c>
      <c r="C2387" s="18">
        <v>25.822956813499999</v>
      </c>
      <c r="D2387" t="s">
        <v>4084</v>
      </c>
      <c r="E2387" t="s">
        <v>4053</v>
      </c>
      <c r="F2387" t="s">
        <v>4085</v>
      </c>
      <c r="G2387" s="18">
        <v>25.2316159053</v>
      </c>
      <c r="H2387" t="s">
        <v>64</v>
      </c>
      <c r="I2387" t="s">
        <v>4055</v>
      </c>
      <c r="J2387" t="s">
        <v>4086</v>
      </c>
      <c r="K2387" s="18">
        <v>35.0885119346</v>
      </c>
      <c r="L2387" t="s">
        <v>64</v>
      </c>
      <c r="M2387" t="s">
        <v>223</v>
      </c>
      <c r="N2387" t="s">
        <v>4070</v>
      </c>
      <c r="O2387" s="18">
        <v>27.959993570799998</v>
      </c>
      <c r="P2387" t="s">
        <v>4052</v>
      </c>
      <c r="Q2387" t="s">
        <v>4053</v>
      </c>
      <c r="R2387" t="s">
        <v>4054</v>
      </c>
      <c r="S2387" s="18">
        <v>43.745815282599999</v>
      </c>
      <c r="T2387" t="s">
        <v>227</v>
      </c>
      <c r="U2387" t="s">
        <v>228</v>
      </c>
      <c r="V2387" t="s">
        <v>229</v>
      </c>
      <c r="W2387" s="18">
        <v>25.272727452800002</v>
      </c>
      <c r="X2387" t="s">
        <v>64</v>
      </c>
      <c r="Y2387" t="s">
        <v>4055</v>
      </c>
      <c r="Z2387" t="s">
        <v>4056</v>
      </c>
      <c r="AA2387" s="18">
        <v>34.038954872200001</v>
      </c>
      <c r="AB2387" t="s">
        <v>4088</v>
      </c>
      <c r="AC2387" t="s">
        <v>220</v>
      </c>
      <c r="AD2387" t="s">
        <v>4089</v>
      </c>
      <c r="AE2387" s="18">
        <v>10.972803328299999</v>
      </c>
      <c r="AF2387" t="s">
        <v>8407</v>
      </c>
      <c r="AG2387" t="s">
        <v>8408</v>
      </c>
      <c r="AH2387" t="s">
        <v>8409</v>
      </c>
      <c r="AI2387" s="18">
        <v>22.2583065239</v>
      </c>
      <c r="AJ2387" t="s">
        <v>8383</v>
      </c>
      <c r="AK2387" t="s">
        <v>8381</v>
      </c>
      <c r="AL2387" t="s">
        <v>8384</v>
      </c>
      <c r="AM2387" t="s">
        <v>8407</v>
      </c>
      <c r="AN2387" t="s">
        <v>8408</v>
      </c>
      <c r="AO2387" t="s">
        <v>8409</v>
      </c>
      <c r="AP2387" s="18">
        <v>10.972803328299999</v>
      </c>
      <c r="AQ2387" t="s">
        <v>123</v>
      </c>
      <c r="AR2387" t="b">
        <f>ISNUMBER(SEARCH('Consulta Por Puntos Baloto'!$E$5,B2387,1))</f>
        <v>0</v>
      </c>
      <c r="AS2387">
        <f t="shared" si="74"/>
        <v>31</v>
      </c>
      <c r="AT2387" t="str">
        <f t="shared" si="75"/>
        <v>Punto pago</v>
      </c>
    </row>
    <row r="2388" spans="1:46">
      <c r="A2388" t="s">
        <v>12452</v>
      </c>
      <c r="B2388" t="s">
        <v>12453</v>
      </c>
      <c r="C2388" s="18">
        <v>4.1184836733000001</v>
      </c>
      <c r="D2388" t="s">
        <v>526</v>
      </c>
      <c r="E2388" t="s">
        <v>128</v>
      </c>
      <c r="F2388" t="s">
        <v>527</v>
      </c>
      <c r="G2388" s="18">
        <v>0.49820078109999999</v>
      </c>
      <c r="H2388" t="s">
        <v>64</v>
      </c>
      <c r="I2388" t="s">
        <v>130</v>
      </c>
      <c r="J2388" t="s">
        <v>528</v>
      </c>
      <c r="K2388" s="18">
        <v>2.1550306259999998</v>
      </c>
      <c r="L2388" t="s">
        <v>64</v>
      </c>
      <c r="M2388" t="s">
        <v>130</v>
      </c>
      <c r="N2388" t="s">
        <v>529</v>
      </c>
      <c r="O2388" s="18">
        <v>1.1583257759000001</v>
      </c>
      <c r="P2388" t="s">
        <v>1300</v>
      </c>
      <c r="Q2388" t="s">
        <v>134</v>
      </c>
      <c r="R2388" t="s">
        <v>1301</v>
      </c>
      <c r="S2388" s="18">
        <v>4.0125709024000003</v>
      </c>
      <c r="T2388" t="s">
        <v>515</v>
      </c>
      <c r="U2388" t="s">
        <v>130</v>
      </c>
      <c r="V2388" t="s">
        <v>516</v>
      </c>
      <c r="W2388" s="18">
        <v>2.4086194624999999</v>
      </c>
      <c r="X2388" t="s">
        <v>64</v>
      </c>
      <c r="Y2388" t="s">
        <v>130</v>
      </c>
      <c r="Z2388" t="s">
        <v>532</v>
      </c>
      <c r="AA2388" s="18">
        <v>1.1058299816999999</v>
      </c>
      <c r="AB2388" t="s">
        <v>533</v>
      </c>
      <c r="AC2388" t="s">
        <v>128</v>
      </c>
      <c r="AD2388" t="s">
        <v>534</v>
      </c>
      <c r="AE2388" s="18">
        <v>0.37110975070000002</v>
      </c>
      <c r="AF2388" t="s">
        <v>6617</v>
      </c>
      <c r="AG2388" t="s">
        <v>143</v>
      </c>
      <c r="AH2388" t="s">
        <v>6618</v>
      </c>
      <c r="AI2388" s="18">
        <v>0.1953795841</v>
      </c>
      <c r="AJ2388" t="s">
        <v>2318</v>
      </c>
      <c r="AK2388" t="s">
        <v>134</v>
      </c>
      <c r="AL2388" t="s">
        <v>2319</v>
      </c>
      <c r="AM2388" t="s">
        <v>2318</v>
      </c>
      <c r="AN2388" t="s">
        <v>134</v>
      </c>
      <c r="AO2388" t="s">
        <v>2319</v>
      </c>
      <c r="AP2388" s="18">
        <v>0.1953795841</v>
      </c>
      <c r="AQ2388" t="s">
        <v>123</v>
      </c>
      <c r="AR2388" t="b">
        <f>ISNUMBER(SEARCH('Consulta Por Puntos Baloto'!$E$5,B2388,1))</f>
        <v>0</v>
      </c>
      <c r="AS2388">
        <f t="shared" si="74"/>
        <v>35</v>
      </c>
      <c r="AT2388" t="str">
        <f t="shared" si="75"/>
        <v>Punto red</v>
      </c>
    </row>
    <row r="2389" spans="1:46">
      <c r="A2389" t="s">
        <v>12454</v>
      </c>
      <c r="B2389" t="s">
        <v>12455</v>
      </c>
      <c r="C2389" s="18">
        <v>22.410272804600002</v>
      </c>
      <c r="D2389" t="s">
        <v>5373</v>
      </c>
      <c r="E2389" t="s">
        <v>4900</v>
      </c>
      <c r="F2389" t="s">
        <v>5374</v>
      </c>
      <c r="G2389" s="18">
        <v>22.338068516700002</v>
      </c>
      <c r="H2389" t="s">
        <v>4899</v>
      </c>
      <c r="I2389" t="s">
        <v>4432</v>
      </c>
      <c r="J2389" t="s">
        <v>4992</v>
      </c>
      <c r="K2389" s="18">
        <v>40.8659273544</v>
      </c>
      <c r="L2389" t="s">
        <v>64</v>
      </c>
      <c r="M2389" t="s">
        <v>4434</v>
      </c>
      <c r="N2389" t="s">
        <v>4435</v>
      </c>
      <c r="O2389" s="18">
        <v>41.955691248000001</v>
      </c>
      <c r="P2389" t="s">
        <v>4100</v>
      </c>
      <c r="Q2389" t="s">
        <v>4101</v>
      </c>
      <c r="R2389" t="s">
        <v>4102</v>
      </c>
      <c r="S2389" s="18">
        <v>44.253199731700001</v>
      </c>
      <c r="T2389" t="s">
        <v>227</v>
      </c>
      <c r="U2389" t="s">
        <v>228</v>
      </c>
      <c r="V2389" t="s">
        <v>229</v>
      </c>
      <c r="W2389" s="18">
        <v>44.537060554999996</v>
      </c>
      <c r="X2389" t="s">
        <v>64</v>
      </c>
      <c r="Y2389" t="s">
        <v>5603</v>
      </c>
      <c r="Z2389" t="s">
        <v>5604</v>
      </c>
      <c r="AA2389" s="18">
        <v>42.432195849199999</v>
      </c>
      <c r="AB2389" t="s">
        <v>4436</v>
      </c>
      <c r="AC2389" t="s">
        <v>4437</v>
      </c>
      <c r="AD2389" t="s">
        <v>4438</v>
      </c>
      <c r="AE2389" s="18">
        <v>2.4765992E-3</v>
      </c>
      <c r="AF2389" t="s">
        <v>12456</v>
      </c>
      <c r="AG2389" t="s">
        <v>9470</v>
      </c>
      <c r="AH2389" t="s">
        <v>12457</v>
      </c>
      <c r="AI2389" s="18">
        <v>5.9574113599999999E-2</v>
      </c>
      <c r="AJ2389" t="s">
        <v>12458</v>
      </c>
      <c r="AK2389" t="s">
        <v>9470</v>
      </c>
      <c r="AL2389" t="s">
        <v>12459</v>
      </c>
      <c r="AM2389" t="s">
        <v>12456</v>
      </c>
      <c r="AN2389" t="s">
        <v>9470</v>
      </c>
      <c r="AO2389" t="s">
        <v>12457</v>
      </c>
      <c r="AP2389" s="18">
        <v>2.4765992E-3</v>
      </c>
      <c r="AQ2389" t="s">
        <v>123</v>
      </c>
      <c r="AR2389" t="b">
        <f>ISNUMBER(SEARCH('Consulta Por Puntos Baloto'!$E$5,B2389,1))</f>
        <v>0</v>
      </c>
      <c r="AS2389">
        <f t="shared" si="74"/>
        <v>31</v>
      </c>
      <c r="AT2389" t="str">
        <f t="shared" si="75"/>
        <v>Punto pago</v>
      </c>
    </row>
    <row r="2390" spans="1:46">
      <c r="A2390" t="s">
        <v>12460</v>
      </c>
      <c r="B2390" t="s">
        <v>12461</v>
      </c>
      <c r="C2390" s="18">
        <v>3.6049199542000001</v>
      </c>
      <c r="D2390" t="s">
        <v>7736</v>
      </c>
      <c r="E2390" t="s">
        <v>4964</v>
      </c>
      <c r="F2390" t="s">
        <v>7737</v>
      </c>
      <c r="G2390" s="18">
        <v>73.355151364099996</v>
      </c>
      <c r="H2390" t="s">
        <v>64</v>
      </c>
      <c r="I2390" t="s">
        <v>4514</v>
      </c>
      <c r="J2390" t="s">
        <v>4515</v>
      </c>
      <c r="K2390" s="18">
        <v>73.355151364099996</v>
      </c>
      <c r="L2390" t="s">
        <v>64</v>
      </c>
      <c r="M2390" t="s">
        <v>4514</v>
      </c>
      <c r="N2390" t="s">
        <v>4515</v>
      </c>
      <c r="O2390" s="18">
        <v>3.9047067546999998</v>
      </c>
      <c r="P2390" t="s">
        <v>4963</v>
      </c>
      <c r="Q2390" t="s">
        <v>4964</v>
      </c>
      <c r="R2390" t="s">
        <v>4965</v>
      </c>
      <c r="S2390" s="18">
        <v>192.08484289719999</v>
      </c>
      <c r="T2390" t="s">
        <v>311</v>
      </c>
      <c r="U2390" t="s">
        <v>130</v>
      </c>
      <c r="V2390" t="s">
        <v>312</v>
      </c>
      <c r="W2390" s="18">
        <v>3.9751876720000001</v>
      </c>
      <c r="X2390" t="s">
        <v>64</v>
      </c>
      <c r="Y2390" t="s">
        <v>4519</v>
      </c>
      <c r="Z2390" t="s">
        <v>4520</v>
      </c>
      <c r="AA2390" s="18">
        <v>109.17516313749999</v>
      </c>
      <c r="AB2390" t="s">
        <v>300</v>
      </c>
      <c r="AC2390" t="s">
        <v>301</v>
      </c>
      <c r="AD2390" t="s">
        <v>302</v>
      </c>
      <c r="AE2390" s="18">
        <v>0.1824296171</v>
      </c>
      <c r="AF2390" t="s">
        <v>12462</v>
      </c>
      <c r="AG2390" t="s">
        <v>4964</v>
      </c>
      <c r="AH2390" t="s">
        <v>12463</v>
      </c>
      <c r="AI2390" s="18">
        <v>0.15430735030000001</v>
      </c>
      <c r="AJ2390" t="s">
        <v>12464</v>
      </c>
      <c r="AK2390" t="s">
        <v>4964</v>
      </c>
      <c r="AL2390" t="s">
        <v>12465</v>
      </c>
      <c r="AM2390" t="s">
        <v>12464</v>
      </c>
      <c r="AN2390" t="s">
        <v>4964</v>
      </c>
      <c r="AO2390" t="s">
        <v>12465</v>
      </c>
      <c r="AP2390" s="18">
        <v>0.15430735030000001</v>
      </c>
      <c r="AQ2390" t="s">
        <v>123</v>
      </c>
      <c r="AR2390" t="b">
        <f>ISNUMBER(SEARCH('Consulta Por Puntos Baloto'!$E$5,B2390,1))</f>
        <v>0</v>
      </c>
      <c r="AS2390">
        <f t="shared" si="74"/>
        <v>35</v>
      </c>
      <c r="AT2390" t="str">
        <f t="shared" si="75"/>
        <v>Punto red</v>
      </c>
    </row>
    <row r="2391" spans="1:46">
      <c r="A2391" t="s">
        <v>12466</v>
      </c>
      <c r="B2391" t="s">
        <v>12467</v>
      </c>
      <c r="C2391" s="18">
        <v>34.866437189800003</v>
      </c>
      <c r="D2391" t="s">
        <v>4973</v>
      </c>
      <c r="E2391" t="s">
        <v>301</v>
      </c>
      <c r="F2391" t="s">
        <v>4974</v>
      </c>
      <c r="G2391" s="18">
        <v>34.873329182299997</v>
      </c>
      <c r="H2391" t="s">
        <v>64</v>
      </c>
      <c r="I2391" t="s">
        <v>294</v>
      </c>
      <c r="J2391" t="s">
        <v>4975</v>
      </c>
      <c r="K2391" s="18">
        <v>35.258188714600003</v>
      </c>
      <c r="L2391" t="s">
        <v>64</v>
      </c>
      <c r="M2391" t="s">
        <v>294</v>
      </c>
      <c r="N2391" t="s">
        <v>295</v>
      </c>
      <c r="O2391" s="18">
        <v>54.433713771000001</v>
      </c>
      <c r="P2391" t="s">
        <v>4516</v>
      </c>
      <c r="Q2391" t="s">
        <v>4517</v>
      </c>
      <c r="R2391" t="s">
        <v>4518</v>
      </c>
      <c r="S2391" s="18">
        <v>112.78756228970001</v>
      </c>
      <c r="T2391" t="s">
        <v>311</v>
      </c>
      <c r="U2391" t="s">
        <v>130</v>
      </c>
      <c r="V2391" t="s">
        <v>312</v>
      </c>
      <c r="W2391" s="18">
        <v>86.6933619781</v>
      </c>
      <c r="X2391" t="s">
        <v>64</v>
      </c>
      <c r="Y2391" t="s">
        <v>4519</v>
      </c>
      <c r="Z2391" t="s">
        <v>4520</v>
      </c>
      <c r="AA2391" s="18">
        <v>34.8792204983</v>
      </c>
      <c r="AB2391" t="s">
        <v>300</v>
      </c>
      <c r="AC2391" t="s">
        <v>301</v>
      </c>
      <c r="AD2391" t="s">
        <v>302</v>
      </c>
      <c r="AE2391" s="18">
        <v>9.7746737172000007</v>
      </c>
      <c r="AF2391" t="s">
        <v>6269</v>
      </c>
      <c r="AG2391" t="s">
        <v>6270</v>
      </c>
      <c r="AH2391" t="s">
        <v>6271</v>
      </c>
      <c r="AI2391" s="18">
        <v>7.8109228599999997E-2</v>
      </c>
      <c r="AJ2391" t="s">
        <v>12468</v>
      </c>
      <c r="AK2391" t="s">
        <v>12469</v>
      </c>
      <c r="AL2391" t="s">
        <v>12470</v>
      </c>
      <c r="AM2391" t="s">
        <v>12468</v>
      </c>
      <c r="AN2391" t="s">
        <v>12469</v>
      </c>
      <c r="AO2391" t="s">
        <v>12470</v>
      </c>
      <c r="AP2391" s="18">
        <v>7.8109228599999997E-2</v>
      </c>
      <c r="AQ2391" t="s">
        <v>123</v>
      </c>
      <c r="AR2391" t="b">
        <f>ISNUMBER(SEARCH('Consulta Por Puntos Baloto'!$E$5,B2391,1))</f>
        <v>0</v>
      </c>
      <c r="AS2391">
        <f t="shared" si="74"/>
        <v>35</v>
      </c>
      <c r="AT2391" t="str">
        <f t="shared" si="75"/>
        <v>Punto red</v>
      </c>
    </row>
    <row r="2392" spans="1:46">
      <c r="A2392" t="s">
        <v>12471</v>
      </c>
      <c r="B2392" t="s">
        <v>12472</v>
      </c>
      <c r="C2392" s="18">
        <v>23.490003188399999</v>
      </c>
      <c r="D2392" t="s">
        <v>4165</v>
      </c>
      <c r="E2392" t="s">
        <v>4166</v>
      </c>
      <c r="F2392" t="s">
        <v>4167</v>
      </c>
      <c r="G2392" s="18">
        <v>81.537796235599998</v>
      </c>
      <c r="H2392" t="s">
        <v>4168</v>
      </c>
      <c r="I2392" t="s">
        <v>4169</v>
      </c>
      <c r="J2392" t="s">
        <v>4170</v>
      </c>
      <c r="K2392" s="18">
        <v>105.8462059515</v>
      </c>
      <c r="L2392" t="s">
        <v>64</v>
      </c>
      <c r="M2392" t="s">
        <v>86</v>
      </c>
      <c r="N2392" t="s">
        <v>402</v>
      </c>
      <c r="O2392" s="18">
        <v>105.8462059515</v>
      </c>
      <c r="P2392" t="s">
        <v>403</v>
      </c>
      <c r="Q2392" t="s">
        <v>83</v>
      </c>
      <c r="R2392" t="s">
        <v>404</v>
      </c>
      <c r="S2392" s="18">
        <v>106.2795709131</v>
      </c>
      <c r="T2392" t="s">
        <v>85</v>
      </c>
      <c r="U2392" t="s">
        <v>86</v>
      </c>
      <c r="V2392" t="s">
        <v>87</v>
      </c>
      <c r="W2392" s="18">
        <v>83.799040849199997</v>
      </c>
      <c r="X2392" t="s">
        <v>64</v>
      </c>
      <c r="Y2392" t="s">
        <v>4169</v>
      </c>
      <c r="Z2392" t="s">
        <v>4171</v>
      </c>
      <c r="AA2392" s="18">
        <v>81.543287420400006</v>
      </c>
      <c r="AB2392" t="s">
        <v>4168</v>
      </c>
      <c r="AC2392" t="s">
        <v>4172</v>
      </c>
      <c r="AD2392" t="s">
        <v>4173</v>
      </c>
      <c r="AE2392" s="18">
        <v>5.8532391999999997E-3</v>
      </c>
      <c r="AF2392" t="s">
        <v>12473</v>
      </c>
      <c r="AG2392" t="s">
        <v>12474</v>
      </c>
      <c r="AH2392" t="s">
        <v>12475</v>
      </c>
      <c r="AI2392" s="18">
        <v>23.489642378900001</v>
      </c>
      <c r="AJ2392" t="s">
        <v>7502</v>
      </c>
      <c r="AK2392" t="s">
        <v>7503</v>
      </c>
      <c r="AL2392" t="s">
        <v>7504</v>
      </c>
      <c r="AM2392" t="s">
        <v>12473</v>
      </c>
      <c r="AN2392" t="s">
        <v>12474</v>
      </c>
      <c r="AO2392" t="s">
        <v>12475</v>
      </c>
      <c r="AP2392" s="18">
        <v>5.8532391999999997E-3</v>
      </c>
      <c r="AQ2392" t="s">
        <v>123</v>
      </c>
      <c r="AR2392" t="b">
        <f>ISNUMBER(SEARCH('Consulta Por Puntos Baloto'!$E$5,B2392,1))</f>
        <v>0</v>
      </c>
      <c r="AS2392">
        <f t="shared" si="74"/>
        <v>31</v>
      </c>
      <c r="AT2392" t="str">
        <f t="shared" si="75"/>
        <v>Punto pago</v>
      </c>
    </row>
    <row r="2393" spans="1:46">
      <c r="A2393" t="s">
        <v>12476</v>
      </c>
      <c r="B2393" t="s">
        <v>12477</v>
      </c>
      <c r="C2393" s="18">
        <v>26.267820111100001</v>
      </c>
      <c r="D2393" t="s">
        <v>4428</v>
      </c>
      <c r="E2393" t="s">
        <v>4429</v>
      </c>
      <c r="F2393" t="s">
        <v>4430</v>
      </c>
      <c r="G2393" s="18">
        <v>41.499669858899999</v>
      </c>
      <c r="H2393" t="s">
        <v>4899</v>
      </c>
      <c r="I2393" t="s">
        <v>4432</v>
      </c>
      <c r="J2393" t="s">
        <v>4992</v>
      </c>
      <c r="K2393" s="18">
        <v>54.5315225931</v>
      </c>
      <c r="L2393" t="s">
        <v>64</v>
      </c>
      <c r="M2393" t="s">
        <v>4434</v>
      </c>
      <c r="N2393" t="s">
        <v>4435</v>
      </c>
      <c r="O2393" s="18">
        <v>56.750582842199996</v>
      </c>
      <c r="P2393" t="s">
        <v>4100</v>
      </c>
      <c r="Q2393" t="s">
        <v>4101</v>
      </c>
      <c r="R2393" t="s">
        <v>4102</v>
      </c>
      <c r="S2393" s="18">
        <v>58.7870470688</v>
      </c>
      <c r="T2393" t="s">
        <v>227</v>
      </c>
      <c r="U2393" t="s">
        <v>228</v>
      </c>
      <c r="V2393" t="s">
        <v>229</v>
      </c>
      <c r="W2393" s="18">
        <v>59.399878090100003</v>
      </c>
      <c r="X2393" t="s">
        <v>64</v>
      </c>
      <c r="Y2393" t="s">
        <v>228</v>
      </c>
      <c r="Z2393" t="s">
        <v>4012</v>
      </c>
      <c r="AA2393" s="18">
        <v>56.500400263000003</v>
      </c>
      <c r="AB2393" t="s">
        <v>4436</v>
      </c>
      <c r="AC2393" t="s">
        <v>4437</v>
      </c>
      <c r="AD2393" t="s">
        <v>4438</v>
      </c>
      <c r="AE2393" s="18">
        <v>12.555754436400001</v>
      </c>
      <c r="AF2393" t="s">
        <v>4993</v>
      </c>
      <c r="AG2393" t="s">
        <v>4994</v>
      </c>
      <c r="AH2393" t="s">
        <v>4995</v>
      </c>
      <c r="AI2393" s="18">
        <v>7.7369344699999995E-2</v>
      </c>
      <c r="AJ2393" t="s">
        <v>4996</v>
      </c>
      <c r="AK2393" t="s">
        <v>4997</v>
      </c>
      <c r="AL2393" t="s">
        <v>4998</v>
      </c>
      <c r="AM2393" t="s">
        <v>4996</v>
      </c>
      <c r="AN2393" t="s">
        <v>4997</v>
      </c>
      <c r="AO2393" t="s">
        <v>4998</v>
      </c>
      <c r="AP2393" s="18">
        <v>7.7369344699999995E-2</v>
      </c>
      <c r="AQ2393" t="s">
        <v>123</v>
      </c>
      <c r="AR2393" t="b">
        <f>ISNUMBER(SEARCH('Consulta Por Puntos Baloto'!$E$5,B2393,1))</f>
        <v>0</v>
      </c>
      <c r="AS2393">
        <f t="shared" si="74"/>
        <v>35</v>
      </c>
      <c r="AT2393" t="str">
        <f t="shared" si="75"/>
        <v>Punto red</v>
      </c>
    </row>
    <row r="2394" spans="1:46">
      <c r="A2394" t="s">
        <v>12478</v>
      </c>
      <c r="B2394" t="s">
        <v>12479</v>
      </c>
      <c r="C2394" s="18">
        <v>1.3391201646999999</v>
      </c>
      <c r="D2394" t="s">
        <v>5001</v>
      </c>
      <c r="E2394" t="s">
        <v>220</v>
      </c>
      <c r="F2394" t="s">
        <v>5002</v>
      </c>
      <c r="G2394" s="18">
        <v>0.51120362939999997</v>
      </c>
      <c r="H2394" t="s">
        <v>64</v>
      </c>
      <c r="I2394" t="s">
        <v>223</v>
      </c>
      <c r="J2394" t="s">
        <v>5004</v>
      </c>
      <c r="K2394" s="18">
        <v>0.51120362939999997</v>
      </c>
      <c r="L2394" t="s">
        <v>64</v>
      </c>
      <c r="M2394" t="s">
        <v>223</v>
      </c>
      <c r="N2394" t="s">
        <v>5004</v>
      </c>
      <c r="O2394" s="18">
        <v>3.1939845661000001</v>
      </c>
      <c r="P2394" t="s">
        <v>5106</v>
      </c>
      <c r="Q2394" t="s">
        <v>220</v>
      </c>
      <c r="R2394" t="s">
        <v>5107</v>
      </c>
      <c r="S2394" s="18">
        <v>6.7084935555999996</v>
      </c>
      <c r="T2394" t="s">
        <v>227</v>
      </c>
      <c r="U2394" t="s">
        <v>228</v>
      </c>
      <c r="V2394" t="s">
        <v>229</v>
      </c>
      <c r="W2394" s="18">
        <v>4.2130532820999997</v>
      </c>
      <c r="X2394" t="s">
        <v>222</v>
      </c>
      <c r="Y2394" t="s">
        <v>223</v>
      </c>
      <c r="Z2394" t="s">
        <v>224</v>
      </c>
      <c r="AA2394" s="18">
        <v>1.3284893444000001</v>
      </c>
      <c r="AB2394" t="s">
        <v>5188</v>
      </c>
      <c r="AC2394" t="s">
        <v>220</v>
      </c>
      <c r="AD2394" t="s">
        <v>5189</v>
      </c>
      <c r="AE2394" s="18">
        <v>0.1084860386</v>
      </c>
      <c r="AF2394" t="s">
        <v>12480</v>
      </c>
      <c r="AG2394" t="s">
        <v>220</v>
      </c>
      <c r="AH2394" t="s">
        <v>12481</v>
      </c>
      <c r="AI2394" s="18">
        <v>0.51120362939999997</v>
      </c>
      <c r="AJ2394" t="s">
        <v>349</v>
      </c>
      <c r="AK2394" t="s">
        <v>220</v>
      </c>
      <c r="AL2394" t="s">
        <v>5009</v>
      </c>
      <c r="AM2394" t="s">
        <v>12480</v>
      </c>
      <c r="AN2394" t="s">
        <v>220</v>
      </c>
      <c r="AO2394" t="s">
        <v>12481</v>
      </c>
      <c r="AP2394" s="18">
        <v>0.1084860386</v>
      </c>
      <c r="AQ2394" t="s">
        <v>123</v>
      </c>
      <c r="AR2394" t="b">
        <f>ISNUMBER(SEARCH('Consulta Por Puntos Baloto'!$E$5,B2394,1))</f>
        <v>0</v>
      </c>
      <c r="AS2394">
        <f t="shared" si="74"/>
        <v>31</v>
      </c>
      <c r="AT2394" t="str">
        <f t="shared" si="75"/>
        <v>Punto pago</v>
      </c>
    </row>
    <row r="2395" spans="1:46">
      <c r="A2395" t="s">
        <v>12482</v>
      </c>
      <c r="B2395" t="s">
        <v>12483</v>
      </c>
      <c r="C2395" s="18">
        <v>1.3540821812999999</v>
      </c>
      <c r="D2395" t="s">
        <v>541</v>
      </c>
      <c r="E2395" t="s">
        <v>128</v>
      </c>
      <c r="F2395" t="s">
        <v>542</v>
      </c>
      <c r="G2395" s="18">
        <v>0.76259086949999999</v>
      </c>
      <c r="H2395" t="s">
        <v>483</v>
      </c>
      <c r="I2395" t="s">
        <v>130</v>
      </c>
      <c r="J2395" t="s">
        <v>484</v>
      </c>
      <c r="K2395" s="18">
        <v>1.3739729975999999</v>
      </c>
      <c r="L2395" t="s">
        <v>64</v>
      </c>
      <c r="M2395" t="s">
        <v>130</v>
      </c>
      <c r="N2395" t="s">
        <v>370</v>
      </c>
      <c r="O2395" s="18">
        <v>2.9213861728000001</v>
      </c>
      <c r="P2395" t="s">
        <v>133</v>
      </c>
      <c r="Q2395" t="s">
        <v>134</v>
      </c>
      <c r="R2395" t="s">
        <v>135</v>
      </c>
      <c r="S2395" s="18">
        <v>1.7280634802999999</v>
      </c>
      <c r="T2395" t="s">
        <v>371</v>
      </c>
      <c r="U2395" t="s">
        <v>130</v>
      </c>
      <c r="V2395" t="s">
        <v>372</v>
      </c>
      <c r="W2395" s="18">
        <v>2.9979986005999999</v>
      </c>
      <c r="X2395" t="s">
        <v>64</v>
      </c>
      <c r="Y2395" t="s">
        <v>130</v>
      </c>
      <c r="Z2395" t="s">
        <v>373</v>
      </c>
      <c r="AA2395" s="18">
        <v>0.81047793280000002</v>
      </c>
      <c r="AB2395" s="19" t="s">
        <v>485</v>
      </c>
      <c r="AC2395" t="s">
        <v>128</v>
      </c>
      <c r="AD2395" t="s">
        <v>486</v>
      </c>
      <c r="AE2395" s="18">
        <v>0</v>
      </c>
      <c r="AF2395" t="s">
        <v>12484</v>
      </c>
      <c r="AG2395" t="s">
        <v>143</v>
      </c>
      <c r="AH2395" t="s">
        <v>12485</v>
      </c>
      <c r="AI2395" s="18">
        <v>2.41376274E-2</v>
      </c>
      <c r="AJ2395" t="s">
        <v>12486</v>
      </c>
      <c r="AK2395" t="s">
        <v>134</v>
      </c>
      <c r="AL2395" t="s">
        <v>12487</v>
      </c>
      <c r="AM2395" t="s">
        <v>12484</v>
      </c>
      <c r="AN2395" t="s">
        <v>143</v>
      </c>
      <c r="AO2395" t="s">
        <v>12485</v>
      </c>
      <c r="AP2395" s="18">
        <v>0</v>
      </c>
      <c r="AQ2395" t="s">
        <v>123</v>
      </c>
      <c r="AR2395" t="b">
        <f>ISNUMBER(SEARCH('Consulta Por Puntos Baloto'!$E$5,B2395,1))</f>
        <v>0</v>
      </c>
      <c r="AS2395">
        <f t="shared" si="74"/>
        <v>31</v>
      </c>
      <c r="AT2395" t="str">
        <f t="shared" si="75"/>
        <v>Punto pago</v>
      </c>
    </row>
    <row r="2396" spans="1:46">
      <c r="A2396" t="s">
        <v>12488</v>
      </c>
      <c r="B2396" t="s">
        <v>12489</v>
      </c>
      <c r="C2396" s="18">
        <v>27.486907287699999</v>
      </c>
      <c r="D2396" t="s">
        <v>323</v>
      </c>
      <c r="E2396" t="s">
        <v>324</v>
      </c>
      <c r="F2396" t="s">
        <v>325</v>
      </c>
      <c r="G2396" s="18">
        <v>37.035531285899999</v>
      </c>
      <c r="H2396" t="s">
        <v>64</v>
      </c>
      <c r="I2396" t="s">
        <v>107</v>
      </c>
      <c r="J2396" t="s">
        <v>108</v>
      </c>
      <c r="K2396" s="18">
        <v>37.035531285899999</v>
      </c>
      <c r="L2396" t="s">
        <v>64</v>
      </c>
      <c r="M2396" t="s">
        <v>107</v>
      </c>
      <c r="N2396" t="s">
        <v>108</v>
      </c>
      <c r="O2396" s="18">
        <v>37.411407002799997</v>
      </c>
      <c r="P2396" t="s">
        <v>109</v>
      </c>
      <c r="Q2396" t="s">
        <v>103</v>
      </c>
      <c r="R2396" t="s">
        <v>110</v>
      </c>
      <c r="S2396" s="18">
        <v>128.98079035040001</v>
      </c>
      <c r="T2396" t="s">
        <v>253</v>
      </c>
      <c r="U2396" t="s">
        <v>65</v>
      </c>
      <c r="V2396" t="s">
        <v>254</v>
      </c>
      <c r="W2396" s="18">
        <v>127.63426127859999</v>
      </c>
      <c r="X2396" t="s">
        <v>276</v>
      </c>
      <c r="Y2396" t="s">
        <v>65</v>
      </c>
      <c r="Z2396" t="s">
        <v>277</v>
      </c>
      <c r="AA2396" s="18">
        <v>37.268771967200003</v>
      </c>
      <c r="AB2396" t="s">
        <v>115</v>
      </c>
      <c r="AC2396" t="s">
        <v>103</v>
      </c>
      <c r="AD2396" t="s">
        <v>116</v>
      </c>
      <c r="AE2396" s="18">
        <v>10.035013157</v>
      </c>
      <c r="AF2396" t="s">
        <v>326</v>
      </c>
      <c r="AG2396" t="s">
        <v>327</v>
      </c>
      <c r="AH2396" t="s">
        <v>328</v>
      </c>
      <c r="AI2396" s="18">
        <v>4.4416091400000003E-2</v>
      </c>
      <c r="AJ2396" t="s">
        <v>12489</v>
      </c>
      <c r="AK2396" t="s">
        <v>330</v>
      </c>
      <c r="AL2396" t="s">
        <v>12490</v>
      </c>
      <c r="AM2396" t="s">
        <v>12489</v>
      </c>
      <c r="AN2396" t="s">
        <v>330</v>
      </c>
      <c r="AO2396" t="s">
        <v>12490</v>
      </c>
      <c r="AP2396" s="18">
        <v>4.4416091400000003E-2</v>
      </c>
      <c r="AQ2396" t="s">
        <v>123</v>
      </c>
      <c r="AR2396" t="b">
        <f>ISNUMBER(SEARCH('Consulta Por Puntos Baloto'!$E$5,B2396,1))</f>
        <v>0</v>
      </c>
      <c r="AS2396">
        <f t="shared" si="74"/>
        <v>35</v>
      </c>
      <c r="AT2396" t="str">
        <f t="shared" si="75"/>
        <v>Punto red</v>
      </c>
    </row>
    <row r="2397" spans="1:46">
      <c r="A2397" t="s">
        <v>12491</v>
      </c>
      <c r="B2397" t="s">
        <v>12492</v>
      </c>
      <c r="C2397" s="18">
        <v>2.5483277988999999</v>
      </c>
      <c r="D2397" t="s">
        <v>2444</v>
      </c>
      <c r="E2397" t="s">
        <v>128</v>
      </c>
      <c r="F2397" t="s">
        <v>2445</v>
      </c>
      <c r="G2397" s="18">
        <v>0.4189446865</v>
      </c>
      <c r="H2397" t="s">
        <v>64</v>
      </c>
      <c r="I2397" t="s">
        <v>130</v>
      </c>
      <c r="J2397" t="s">
        <v>3478</v>
      </c>
      <c r="K2397" s="18">
        <v>0.45085990440000001</v>
      </c>
      <c r="L2397" t="s">
        <v>64</v>
      </c>
      <c r="M2397" t="s">
        <v>130</v>
      </c>
      <c r="N2397" t="s">
        <v>3478</v>
      </c>
      <c r="O2397" s="18">
        <v>0.51156064479999996</v>
      </c>
      <c r="P2397" t="s">
        <v>3479</v>
      </c>
      <c r="Q2397" t="s">
        <v>134</v>
      </c>
      <c r="R2397" t="s">
        <v>3480</v>
      </c>
      <c r="S2397" s="18">
        <v>0.75539643970000003</v>
      </c>
      <c r="T2397" t="s">
        <v>807</v>
      </c>
      <c r="U2397" t="s">
        <v>130</v>
      </c>
      <c r="V2397" t="s">
        <v>808</v>
      </c>
      <c r="W2397" s="18">
        <v>0.4777154509</v>
      </c>
      <c r="X2397" t="s">
        <v>64</v>
      </c>
      <c r="Y2397" t="s">
        <v>130</v>
      </c>
      <c r="Z2397" t="s">
        <v>6104</v>
      </c>
      <c r="AA2397" s="18">
        <v>0.75142256539999996</v>
      </c>
      <c r="AB2397" t="s">
        <v>6075</v>
      </c>
      <c r="AC2397" t="s">
        <v>128</v>
      </c>
      <c r="AD2397" t="s">
        <v>6076</v>
      </c>
      <c r="AE2397" s="18">
        <v>0</v>
      </c>
      <c r="AF2397" t="s">
        <v>12493</v>
      </c>
      <c r="AG2397" t="s">
        <v>143</v>
      </c>
      <c r="AH2397" t="s">
        <v>12494</v>
      </c>
      <c r="AI2397" s="18">
        <v>0.57002059630000002</v>
      </c>
      <c r="AJ2397" t="s">
        <v>6107</v>
      </c>
      <c r="AK2397" t="s">
        <v>134</v>
      </c>
      <c r="AL2397" t="s">
        <v>6108</v>
      </c>
      <c r="AM2397" t="s">
        <v>12493</v>
      </c>
      <c r="AN2397" t="s">
        <v>143</v>
      </c>
      <c r="AO2397" t="s">
        <v>12494</v>
      </c>
      <c r="AP2397" s="18">
        <v>0</v>
      </c>
      <c r="AQ2397" t="s">
        <v>123</v>
      </c>
      <c r="AR2397" t="b">
        <f>ISNUMBER(SEARCH('Consulta Por Puntos Baloto'!$E$5,B2397,1))</f>
        <v>0</v>
      </c>
      <c r="AS2397">
        <f t="shared" si="74"/>
        <v>31</v>
      </c>
      <c r="AT2397" t="str">
        <f t="shared" si="75"/>
        <v>Punto pago</v>
      </c>
    </row>
    <row r="2398" spans="1:46">
      <c r="A2398" t="s">
        <v>12495</v>
      </c>
      <c r="B2398" t="s">
        <v>12496</v>
      </c>
      <c r="C2398" s="18">
        <v>3.5175953329</v>
      </c>
      <c r="D2398" t="s">
        <v>1001</v>
      </c>
      <c r="E2398" t="s">
        <v>128</v>
      </c>
      <c r="F2398" t="s">
        <v>1002</v>
      </c>
      <c r="G2398" s="18">
        <v>0.51366920920000003</v>
      </c>
      <c r="H2398" t="s">
        <v>64</v>
      </c>
      <c r="I2398" t="s">
        <v>130</v>
      </c>
      <c r="J2398" t="s">
        <v>1003</v>
      </c>
      <c r="K2398" s="18">
        <v>0.73088020980000001</v>
      </c>
      <c r="L2398" t="s">
        <v>64</v>
      </c>
      <c r="M2398" t="s">
        <v>130</v>
      </c>
      <c r="N2398" t="s">
        <v>1004</v>
      </c>
      <c r="O2398" s="18">
        <v>0.93708614000000001</v>
      </c>
      <c r="P2398" t="s">
        <v>699</v>
      </c>
      <c r="Q2398" t="s">
        <v>134</v>
      </c>
      <c r="R2398" t="s">
        <v>700</v>
      </c>
      <c r="S2398" s="18">
        <v>4.1781128527</v>
      </c>
      <c r="T2398" t="s">
        <v>469</v>
      </c>
      <c r="U2398" t="s">
        <v>130</v>
      </c>
      <c r="V2398" t="s">
        <v>470</v>
      </c>
      <c r="W2398" s="18">
        <v>1.4264246254999999</v>
      </c>
      <c r="X2398" t="s">
        <v>64</v>
      </c>
      <c r="Y2398" t="s">
        <v>130</v>
      </c>
      <c r="Z2398" t="s">
        <v>590</v>
      </c>
      <c r="AA2398" s="18">
        <v>0.54076427630000001</v>
      </c>
      <c r="AB2398" t="s">
        <v>691</v>
      </c>
      <c r="AC2398" t="s">
        <v>128</v>
      </c>
      <c r="AD2398" t="s">
        <v>692</v>
      </c>
      <c r="AE2398" s="18">
        <v>0.2481438986</v>
      </c>
      <c r="AF2398" t="s">
        <v>8657</v>
      </c>
      <c r="AG2398" t="s">
        <v>143</v>
      </c>
      <c r="AH2398" t="s">
        <v>8658</v>
      </c>
      <c r="AI2398" s="18">
        <v>0.3878913088</v>
      </c>
      <c r="AJ2398" t="s">
        <v>795</v>
      </c>
      <c r="AK2398" t="s">
        <v>134</v>
      </c>
      <c r="AL2398" t="s">
        <v>5897</v>
      </c>
      <c r="AM2398" t="s">
        <v>8657</v>
      </c>
      <c r="AN2398" t="s">
        <v>143</v>
      </c>
      <c r="AO2398" t="s">
        <v>8658</v>
      </c>
      <c r="AP2398" s="18">
        <v>0.2481438986</v>
      </c>
      <c r="AQ2398" t="s">
        <v>123</v>
      </c>
      <c r="AR2398" t="b">
        <f>ISNUMBER(SEARCH('Consulta Por Puntos Baloto'!$E$5,B2398,1))</f>
        <v>0</v>
      </c>
      <c r="AS2398">
        <f t="shared" si="74"/>
        <v>31</v>
      </c>
      <c r="AT2398" t="str">
        <f t="shared" si="75"/>
        <v>Punto pago</v>
      </c>
    </row>
    <row r="2399" spans="1:46">
      <c r="A2399" t="s">
        <v>12497</v>
      </c>
      <c r="B2399" t="s">
        <v>12498</v>
      </c>
      <c r="C2399" s="18">
        <v>2.2852936965000001</v>
      </c>
      <c r="D2399" t="s">
        <v>169</v>
      </c>
      <c r="E2399" t="s">
        <v>128</v>
      </c>
      <c r="F2399" t="s">
        <v>170</v>
      </c>
      <c r="G2399" s="18">
        <v>1.0503566208999999</v>
      </c>
      <c r="H2399" t="s">
        <v>64</v>
      </c>
      <c r="I2399" t="s">
        <v>130</v>
      </c>
      <c r="J2399" t="s">
        <v>809</v>
      </c>
      <c r="K2399" s="18">
        <v>2.1240887433000002</v>
      </c>
      <c r="L2399" t="s">
        <v>64</v>
      </c>
      <c r="M2399" t="s">
        <v>130</v>
      </c>
      <c r="N2399" t="s">
        <v>172</v>
      </c>
      <c r="O2399" s="18">
        <v>1.4910098564000001</v>
      </c>
      <c r="P2399" t="s">
        <v>805</v>
      </c>
      <c r="Q2399" t="s">
        <v>134</v>
      </c>
      <c r="R2399" t="s">
        <v>806</v>
      </c>
      <c r="S2399" s="18">
        <v>3.6821532894</v>
      </c>
      <c r="T2399" t="s">
        <v>807</v>
      </c>
      <c r="U2399" t="s">
        <v>130</v>
      </c>
      <c r="V2399" t="s">
        <v>808</v>
      </c>
      <c r="W2399" s="18">
        <v>1.0503566208999999</v>
      </c>
      <c r="X2399" t="s">
        <v>64</v>
      </c>
      <c r="Y2399" t="s">
        <v>130</v>
      </c>
      <c r="Z2399" t="s">
        <v>809</v>
      </c>
      <c r="AA2399" s="18">
        <v>1.1300130691000001</v>
      </c>
      <c r="AB2399" t="s">
        <v>810</v>
      </c>
      <c r="AC2399" t="s">
        <v>128</v>
      </c>
      <c r="AD2399" t="s">
        <v>811</v>
      </c>
      <c r="AE2399" s="18">
        <v>0.70835714910000003</v>
      </c>
      <c r="AF2399" t="s">
        <v>812</v>
      </c>
      <c r="AG2399" t="s">
        <v>143</v>
      </c>
      <c r="AH2399" t="s">
        <v>813</v>
      </c>
      <c r="AI2399" s="18">
        <v>0.52682164450000002</v>
      </c>
      <c r="AJ2399" t="s">
        <v>7790</v>
      </c>
      <c r="AK2399" t="s">
        <v>134</v>
      </c>
      <c r="AL2399" t="s">
        <v>7791</v>
      </c>
      <c r="AM2399" t="s">
        <v>7790</v>
      </c>
      <c r="AN2399" t="s">
        <v>134</v>
      </c>
      <c r="AO2399" t="s">
        <v>7791</v>
      </c>
      <c r="AP2399" s="18">
        <v>0.52682164450000002</v>
      </c>
      <c r="AQ2399" t="s">
        <v>123</v>
      </c>
      <c r="AR2399" t="b">
        <f>ISNUMBER(SEARCH('Consulta Por Puntos Baloto'!$E$5,B2399,1))</f>
        <v>0</v>
      </c>
      <c r="AS2399">
        <f t="shared" si="74"/>
        <v>35</v>
      </c>
      <c r="AT2399" t="str">
        <f t="shared" si="75"/>
        <v>Punto red</v>
      </c>
    </row>
    <row r="2400" spans="1:46">
      <c r="A2400" t="s">
        <v>12499</v>
      </c>
      <c r="B2400" t="s">
        <v>12500</v>
      </c>
      <c r="C2400" s="18">
        <v>3.3655776555000001</v>
      </c>
      <c r="D2400" t="s">
        <v>1096</v>
      </c>
      <c r="E2400" t="s">
        <v>128</v>
      </c>
      <c r="F2400" t="s">
        <v>1097</v>
      </c>
      <c r="G2400" s="18">
        <v>0.30665006439999998</v>
      </c>
      <c r="H2400" t="s">
        <v>64</v>
      </c>
      <c r="I2400" t="s">
        <v>130</v>
      </c>
      <c r="J2400" t="s">
        <v>7225</v>
      </c>
      <c r="K2400" s="18">
        <v>1.04181353</v>
      </c>
      <c r="L2400" t="s">
        <v>64</v>
      </c>
      <c r="M2400" t="s">
        <v>130</v>
      </c>
      <c r="N2400" t="s">
        <v>1085</v>
      </c>
      <c r="O2400" s="18">
        <v>0.98983846129999997</v>
      </c>
      <c r="P2400" t="s">
        <v>699</v>
      </c>
      <c r="Q2400" t="s">
        <v>134</v>
      </c>
      <c r="R2400" t="s">
        <v>700</v>
      </c>
      <c r="S2400" s="18">
        <v>3.7110676518000001</v>
      </c>
      <c r="T2400" t="s">
        <v>1086</v>
      </c>
      <c r="U2400" t="s">
        <v>130</v>
      </c>
      <c r="V2400" t="s">
        <v>1087</v>
      </c>
      <c r="W2400" s="18">
        <v>1.4817286924999999</v>
      </c>
      <c r="X2400" t="s">
        <v>64</v>
      </c>
      <c r="Y2400" t="s">
        <v>130</v>
      </c>
      <c r="Z2400" t="s">
        <v>590</v>
      </c>
      <c r="AA2400" s="18">
        <v>0.98983846129999997</v>
      </c>
      <c r="AB2400" t="s">
        <v>637</v>
      </c>
      <c r="AC2400" t="s">
        <v>128</v>
      </c>
      <c r="AD2400" t="s">
        <v>638</v>
      </c>
      <c r="AE2400" s="18">
        <v>1.1258616629</v>
      </c>
      <c r="AF2400" t="s">
        <v>6511</v>
      </c>
      <c r="AG2400" t="s">
        <v>143</v>
      </c>
      <c r="AH2400" t="s">
        <v>6512</v>
      </c>
      <c r="AI2400" s="18">
        <v>0.1868359195</v>
      </c>
      <c r="AJ2400" t="s">
        <v>12501</v>
      </c>
      <c r="AK2400" t="s">
        <v>134</v>
      </c>
      <c r="AL2400" t="s">
        <v>12502</v>
      </c>
      <c r="AM2400" t="s">
        <v>12501</v>
      </c>
      <c r="AN2400" t="s">
        <v>134</v>
      </c>
      <c r="AO2400" t="s">
        <v>12502</v>
      </c>
      <c r="AP2400" s="18">
        <v>0.1868359195</v>
      </c>
      <c r="AQ2400" t="s">
        <v>123</v>
      </c>
      <c r="AR2400" t="b">
        <f>ISNUMBER(SEARCH('Consulta Por Puntos Baloto'!$E$5,B2400,1))</f>
        <v>0</v>
      </c>
      <c r="AS2400">
        <f t="shared" si="74"/>
        <v>35</v>
      </c>
      <c r="AT2400" t="str">
        <f t="shared" si="75"/>
        <v>Punto red</v>
      </c>
    </row>
    <row r="2401" spans="1:46">
      <c r="A2401" t="s">
        <v>12503</v>
      </c>
      <c r="B2401" t="s">
        <v>12504</v>
      </c>
      <c r="C2401" s="18">
        <v>1.1493001476</v>
      </c>
      <c r="D2401" t="s">
        <v>169</v>
      </c>
      <c r="E2401" t="s">
        <v>128</v>
      </c>
      <c r="F2401" t="s">
        <v>170</v>
      </c>
      <c r="G2401" s="18">
        <v>0.6795292771</v>
      </c>
      <c r="H2401" t="s">
        <v>64</v>
      </c>
      <c r="I2401" t="s">
        <v>130</v>
      </c>
      <c r="J2401" t="s">
        <v>586</v>
      </c>
      <c r="K2401" s="18">
        <v>0.92988235249999995</v>
      </c>
      <c r="L2401" t="s">
        <v>64</v>
      </c>
      <c r="M2401" t="s">
        <v>130</v>
      </c>
      <c r="N2401" t="s">
        <v>172</v>
      </c>
      <c r="O2401" s="18">
        <v>2.0073042118000002</v>
      </c>
      <c r="P2401" t="s">
        <v>173</v>
      </c>
      <c r="Q2401" t="s">
        <v>134</v>
      </c>
      <c r="R2401" t="s">
        <v>174</v>
      </c>
      <c r="S2401" s="18">
        <v>2.1684419163999999</v>
      </c>
      <c r="T2401" t="s">
        <v>64</v>
      </c>
      <c r="U2401" t="s">
        <v>130</v>
      </c>
      <c r="V2401" t="s">
        <v>171</v>
      </c>
      <c r="W2401" s="18">
        <v>2.1107620084000001</v>
      </c>
      <c r="X2401" t="s">
        <v>64</v>
      </c>
      <c r="Y2401" t="s">
        <v>130</v>
      </c>
      <c r="Z2401" t="s">
        <v>175</v>
      </c>
      <c r="AA2401" s="18">
        <v>2.1897167037999998</v>
      </c>
      <c r="AB2401" t="s">
        <v>176</v>
      </c>
      <c r="AC2401" t="s">
        <v>128</v>
      </c>
      <c r="AD2401" t="s">
        <v>177</v>
      </c>
      <c r="AE2401" s="18">
        <v>0</v>
      </c>
      <c r="AF2401" t="s">
        <v>2818</v>
      </c>
      <c r="AG2401" t="s">
        <v>143</v>
      </c>
      <c r="AH2401" t="s">
        <v>2819</v>
      </c>
      <c r="AI2401" s="18">
        <v>8.7781506100000004E-2</v>
      </c>
      <c r="AJ2401" t="s">
        <v>11037</v>
      </c>
      <c r="AK2401" t="s">
        <v>134</v>
      </c>
      <c r="AL2401" t="s">
        <v>11038</v>
      </c>
      <c r="AM2401" t="s">
        <v>2818</v>
      </c>
      <c r="AN2401" t="s">
        <v>143</v>
      </c>
      <c r="AO2401" t="s">
        <v>2819</v>
      </c>
      <c r="AP2401" s="18">
        <v>0</v>
      </c>
      <c r="AQ2401" t="s">
        <v>123</v>
      </c>
      <c r="AR2401" t="b">
        <f>ISNUMBER(SEARCH('Consulta Por Puntos Baloto'!$E$5,B2401,1))</f>
        <v>0</v>
      </c>
      <c r="AS2401">
        <f t="shared" si="74"/>
        <v>31</v>
      </c>
      <c r="AT2401" t="str">
        <f t="shared" si="75"/>
        <v>Punto pago</v>
      </c>
    </row>
    <row r="2402" spans="1:46">
      <c r="A2402" t="s">
        <v>12505</v>
      </c>
      <c r="B2402" t="s">
        <v>12506</v>
      </c>
      <c r="C2402" s="18">
        <v>2.0790186210999999</v>
      </c>
      <c r="D2402" t="s">
        <v>584</v>
      </c>
      <c r="E2402" t="s">
        <v>128</v>
      </c>
      <c r="F2402" t="s">
        <v>585</v>
      </c>
      <c r="G2402" s="18">
        <v>0.3452597959</v>
      </c>
      <c r="H2402" t="s">
        <v>64</v>
      </c>
      <c r="I2402" t="s">
        <v>130</v>
      </c>
      <c r="J2402" t="s">
        <v>629</v>
      </c>
      <c r="K2402" s="18">
        <v>0.34952611550000001</v>
      </c>
      <c r="L2402" t="s">
        <v>64</v>
      </c>
      <c r="M2402" t="s">
        <v>130</v>
      </c>
      <c r="N2402" t="s">
        <v>629</v>
      </c>
      <c r="O2402" s="18">
        <v>4.3518329318999998</v>
      </c>
      <c r="P2402" t="s">
        <v>588</v>
      </c>
      <c r="Q2402" t="s">
        <v>134</v>
      </c>
      <c r="R2402" t="s">
        <v>589</v>
      </c>
      <c r="S2402" s="18">
        <v>1.7829365724999999</v>
      </c>
      <c r="T2402" t="s">
        <v>469</v>
      </c>
      <c r="U2402" t="s">
        <v>130</v>
      </c>
      <c r="V2402" t="s">
        <v>470</v>
      </c>
      <c r="W2402" s="18">
        <v>4.1935219612000001</v>
      </c>
      <c r="X2402" t="s">
        <v>620</v>
      </c>
      <c r="Y2402" t="s">
        <v>130</v>
      </c>
      <c r="Z2402" t="s">
        <v>621</v>
      </c>
      <c r="AA2402" s="18">
        <v>1.7829365724999999</v>
      </c>
      <c r="AB2402" t="s">
        <v>591</v>
      </c>
      <c r="AC2402" t="s">
        <v>128</v>
      </c>
      <c r="AD2402" t="s">
        <v>592</v>
      </c>
      <c r="AE2402" s="18">
        <v>0.14548639090000001</v>
      </c>
      <c r="AF2402" t="s">
        <v>3851</v>
      </c>
      <c r="AG2402" t="s">
        <v>143</v>
      </c>
      <c r="AH2402" t="s">
        <v>3852</v>
      </c>
      <c r="AI2402" s="18">
        <v>0.1839920722</v>
      </c>
      <c r="AJ2402" t="s">
        <v>3297</v>
      </c>
      <c r="AK2402" t="s">
        <v>134</v>
      </c>
      <c r="AL2402" t="s">
        <v>3298</v>
      </c>
      <c r="AM2402" t="s">
        <v>3851</v>
      </c>
      <c r="AN2402" t="s">
        <v>143</v>
      </c>
      <c r="AO2402" t="s">
        <v>3852</v>
      </c>
      <c r="AP2402" s="18">
        <v>0.14548639090000001</v>
      </c>
      <c r="AQ2402" t="s">
        <v>123</v>
      </c>
      <c r="AR2402" t="b">
        <f>ISNUMBER(SEARCH('Consulta Por Puntos Baloto'!$E$5,B2402,1))</f>
        <v>0</v>
      </c>
      <c r="AS2402">
        <f t="shared" si="74"/>
        <v>31</v>
      </c>
      <c r="AT2402" t="str">
        <f t="shared" si="75"/>
        <v>Punto pago</v>
      </c>
    </row>
    <row r="2403" spans="1:46">
      <c r="A2403" t="s">
        <v>12507</v>
      </c>
      <c r="B2403" t="s">
        <v>12508</v>
      </c>
      <c r="C2403" s="18">
        <v>3.495225778</v>
      </c>
      <c r="D2403" t="s">
        <v>4084</v>
      </c>
      <c r="E2403" t="s">
        <v>4053</v>
      </c>
      <c r="F2403" t="s">
        <v>4085</v>
      </c>
      <c r="G2403" s="18">
        <v>4.9999526439000004</v>
      </c>
      <c r="H2403" t="s">
        <v>64</v>
      </c>
      <c r="I2403" t="s">
        <v>4055</v>
      </c>
      <c r="J2403" t="s">
        <v>4056</v>
      </c>
      <c r="K2403" s="18">
        <v>6.4736732731000002</v>
      </c>
      <c r="L2403" t="s">
        <v>64</v>
      </c>
      <c r="M2403" t="s">
        <v>223</v>
      </c>
      <c r="N2403" t="s">
        <v>4070</v>
      </c>
      <c r="O2403" s="18">
        <v>2.6939833392999999</v>
      </c>
      <c r="P2403" t="s">
        <v>4052</v>
      </c>
      <c r="Q2403" t="s">
        <v>4053</v>
      </c>
      <c r="R2403" t="s">
        <v>4054</v>
      </c>
      <c r="S2403" s="18">
        <v>15.163350975</v>
      </c>
      <c r="T2403" t="s">
        <v>227</v>
      </c>
      <c r="U2403" t="s">
        <v>228</v>
      </c>
      <c r="V2403" t="s">
        <v>229</v>
      </c>
      <c r="W2403" s="18">
        <v>5.0264237175000002</v>
      </c>
      <c r="X2403" t="s">
        <v>64</v>
      </c>
      <c r="Y2403" t="s">
        <v>4055</v>
      </c>
      <c r="Z2403" t="s">
        <v>4056</v>
      </c>
      <c r="AA2403" s="18">
        <v>6.4320971240000002</v>
      </c>
      <c r="AB2403" t="s">
        <v>4088</v>
      </c>
      <c r="AC2403" t="s">
        <v>220</v>
      </c>
      <c r="AD2403" t="s">
        <v>4089</v>
      </c>
      <c r="AE2403" s="18">
        <v>0.22955731569999999</v>
      </c>
      <c r="AF2403" t="s">
        <v>12509</v>
      </c>
      <c r="AG2403" t="s">
        <v>4053</v>
      </c>
      <c r="AH2403" t="s">
        <v>12510</v>
      </c>
      <c r="AI2403" s="18">
        <v>0.42020307099999998</v>
      </c>
      <c r="AJ2403" t="s">
        <v>7950</v>
      </c>
      <c r="AK2403" t="s">
        <v>4053</v>
      </c>
      <c r="AL2403" t="s">
        <v>7951</v>
      </c>
      <c r="AM2403" t="s">
        <v>12509</v>
      </c>
      <c r="AN2403" t="s">
        <v>4053</v>
      </c>
      <c r="AO2403" t="s">
        <v>12510</v>
      </c>
      <c r="AP2403" s="18">
        <v>0.22955731569999999</v>
      </c>
      <c r="AQ2403" t="s">
        <v>123</v>
      </c>
      <c r="AR2403" t="b">
        <f>ISNUMBER(SEARCH('Consulta Por Puntos Baloto'!$E$5,B2403,1))</f>
        <v>0</v>
      </c>
      <c r="AS2403">
        <f t="shared" si="74"/>
        <v>31</v>
      </c>
      <c r="AT2403" t="str">
        <f t="shared" si="75"/>
        <v>Punto pago</v>
      </c>
    </row>
    <row r="2404" spans="1:46">
      <c r="A2404" t="s">
        <v>12511</v>
      </c>
      <c r="B2404" t="s">
        <v>12512</v>
      </c>
      <c r="C2404" s="18">
        <v>1.1123883567999999</v>
      </c>
      <c r="D2404" t="s">
        <v>2585</v>
      </c>
      <c r="E2404" t="s">
        <v>128</v>
      </c>
      <c r="F2404" t="s">
        <v>2586</v>
      </c>
      <c r="G2404" s="18">
        <v>0.73402595979999996</v>
      </c>
      <c r="H2404" t="s">
        <v>64</v>
      </c>
      <c r="I2404" t="s">
        <v>130</v>
      </c>
      <c r="J2404" t="s">
        <v>6597</v>
      </c>
      <c r="K2404" s="18">
        <v>1.2529632983000001</v>
      </c>
      <c r="L2404" t="s">
        <v>64</v>
      </c>
      <c r="M2404" t="s">
        <v>130</v>
      </c>
      <c r="N2404" t="s">
        <v>2624</v>
      </c>
      <c r="O2404" s="18">
        <v>0.86408556719999996</v>
      </c>
      <c r="P2404" t="s">
        <v>2588</v>
      </c>
      <c r="Q2404" t="s">
        <v>134</v>
      </c>
      <c r="R2404" t="s">
        <v>2589</v>
      </c>
      <c r="S2404" s="18">
        <v>1.917721198</v>
      </c>
      <c r="T2404" t="s">
        <v>311</v>
      </c>
      <c r="U2404" t="s">
        <v>130</v>
      </c>
      <c r="V2404" t="s">
        <v>312</v>
      </c>
      <c r="W2404" s="18">
        <v>1.917721198</v>
      </c>
      <c r="X2404" t="s">
        <v>64</v>
      </c>
      <c r="Y2404" t="s">
        <v>130</v>
      </c>
      <c r="Z2404" t="s">
        <v>2659</v>
      </c>
      <c r="AA2404" s="18">
        <v>0.62417648560000005</v>
      </c>
      <c r="AB2404" t="s">
        <v>2628</v>
      </c>
      <c r="AC2404" t="s">
        <v>128</v>
      </c>
      <c r="AD2404" t="s">
        <v>2629</v>
      </c>
      <c r="AE2404" s="18">
        <v>0.23965102260000001</v>
      </c>
      <c r="AF2404" t="s">
        <v>10110</v>
      </c>
      <c r="AG2404" t="s">
        <v>143</v>
      </c>
      <c r="AH2404" t="s">
        <v>10111</v>
      </c>
      <c r="AI2404" s="18">
        <v>0.33218929829999999</v>
      </c>
      <c r="AJ2404" t="s">
        <v>12513</v>
      </c>
      <c r="AK2404" t="s">
        <v>134</v>
      </c>
      <c r="AL2404" t="s">
        <v>12514</v>
      </c>
      <c r="AM2404" t="s">
        <v>10110</v>
      </c>
      <c r="AN2404" t="s">
        <v>143</v>
      </c>
      <c r="AO2404" t="s">
        <v>10111</v>
      </c>
      <c r="AP2404" s="18">
        <v>0.23965102260000001</v>
      </c>
      <c r="AQ2404" t="e">
        <v>#N/A</v>
      </c>
      <c r="AR2404" t="b">
        <f>ISNUMBER(SEARCH('Consulta Por Puntos Baloto'!$E$5,B2404,1))</f>
        <v>0</v>
      </c>
      <c r="AS2404">
        <f t="shared" si="74"/>
        <v>31</v>
      </c>
      <c r="AT2404" t="str">
        <f t="shared" si="75"/>
        <v>Punto pago</v>
      </c>
    </row>
    <row r="2405" spans="1:46">
      <c r="A2405" t="s">
        <v>12515</v>
      </c>
      <c r="B2405" t="s">
        <v>12516</v>
      </c>
      <c r="C2405" s="18">
        <v>1.0634146105</v>
      </c>
      <c r="D2405" t="s">
        <v>2585</v>
      </c>
      <c r="E2405" t="s">
        <v>128</v>
      </c>
      <c r="F2405" t="s">
        <v>2586</v>
      </c>
      <c r="G2405" s="18">
        <v>0.7478988204</v>
      </c>
      <c r="H2405" t="s">
        <v>64</v>
      </c>
      <c r="I2405" t="s">
        <v>130</v>
      </c>
      <c r="J2405" t="s">
        <v>6598</v>
      </c>
      <c r="K2405" s="18">
        <v>0.7478988204</v>
      </c>
      <c r="L2405" t="s">
        <v>64</v>
      </c>
      <c r="M2405" t="s">
        <v>130</v>
      </c>
      <c r="N2405" t="s">
        <v>6598</v>
      </c>
      <c r="O2405" s="18">
        <v>1.7595056034000001</v>
      </c>
      <c r="P2405" t="s">
        <v>2588</v>
      </c>
      <c r="Q2405" t="s">
        <v>134</v>
      </c>
      <c r="R2405" t="s">
        <v>2589</v>
      </c>
      <c r="S2405" s="18">
        <v>0.89393901890000005</v>
      </c>
      <c r="T2405" t="s">
        <v>311</v>
      </c>
      <c r="U2405" t="s">
        <v>130</v>
      </c>
      <c r="V2405" t="s">
        <v>312</v>
      </c>
      <c r="W2405" s="18">
        <v>0.89393901890000005</v>
      </c>
      <c r="X2405" t="s">
        <v>64</v>
      </c>
      <c r="Y2405" t="s">
        <v>130</v>
      </c>
      <c r="Z2405" t="s">
        <v>2659</v>
      </c>
      <c r="AA2405" s="18">
        <v>0.89844747849999995</v>
      </c>
      <c r="AB2405" t="s">
        <v>2661</v>
      </c>
      <c r="AC2405" t="s">
        <v>128</v>
      </c>
      <c r="AD2405" t="s">
        <v>2662</v>
      </c>
      <c r="AE2405" s="18">
        <v>0.13679437680000001</v>
      </c>
      <c r="AF2405" t="s">
        <v>10544</v>
      </c>
      <c r="AG2405" t="s">
        <v>143</v>
      </c>
      <c r="AH2405" t="s">
        <v>10545</v>
      </c>
      <c r="AI2405" s="18">
        <v>0.15427195060000001</v>
      </c>
      <c r="AJ2405" t="s">
        <v>10546</v>
      </c>
      <c r="AK2405" t="s">
        <v>134</v>
      </c>
      <c r="AL2405" t="s">
        <v>10547</v>
      </c>
      <c r="AM2405" t="s">
        <v>10544</v>
      </c>
      <c r="AN2405" t="s">
        <v>143</v>
      </c>
      <c r="AO2405" t="s">
        <v>10545</v>
      </c>
      <c r="AP2405" s="18">
        <v>0.13679437680000001</v>
      </c>
      <c r="AQ2405" t="e">
        <v>#N/A</v>
      </c>
      <c r="AR2405" t="b">
        <f>ISNUMBER(SEARCH('Consulta Por Puntos Baloto'!$E$5,B2405,1))</f>
        <v>0</v>
      </c>
      <c r="AS2405">
        <f t="shared" si="74"/>
        <v>31</v>
      </c>
      <c r="AT2405" t="str">
        <f t="shared" si="75"/>
        <v>Punto pago</v>
      </c>
    </row>
    <row r="2406" spans="1:46">
      <c r="A2406" t="s">
        <v>12517</v>
      </c>
      <c r="B2406" t="s">
        <v>12518</v>
      </c>
      <c r="C2406" s="18">
        <v>0.15419717329999999</v>
      </c>
      <c r="D2406" t="s">
        <v>508</v>
      </c>
      <c r="E2406" t="s">
        <v>509</v>
      </c>
      <c r="F2406" t="s">
        <v>510</v>
      </c>
      <c r="G2406" s="18">
        <v>2.12304317E-2</v>
      </c>
      <c r="H2406" t="s">
        <v>64</v>
      </c>
      <c r="I2406" t="s">
        <v>112</v>
      </c>
      <c r="J2406" t="s">
        <v>1110</v>
      </c>
      <c r="K2406" s="18">
        <v>1.5347090220999999</v>
      </c>
      <c r="L2406" t="s">
        <v>64</v>
      </c>
      <c r="M2406" t="s">
        <v>112</v>
      </c>
      <c r="N2406" t="s">
        <v>721</v>
      </c>
      <c r="O2406" s="18">
        <v>1.9846287169000001</v>
      </c>
      <c r="P2406" t="s">
        <v>513</v>
      </c>
      <c r="Q2406" t="s">
        <v>509</v>
      </c>
      <c r="R2406" t="s">
        <v>514</v>
      </c>
      <c r="S2406" s="18">
        <v>1.9720699066</v>
      </c>
      <c r="T2406" t="s">
        <v>111</v>
      </c>
      <c r="U2406" t="s">
        <v>112</v>
      </c>
      <c r="V2406" t="s">
        <v>113</v>
      </c>
      <c r="W2406" s="18">
        <v>7.1056784106000004</v>
      </c>
      <c r="X2406" t="s">
        <v>64</v>
      </c>
      <c r="Y2406" t="s">
        <v>130</v>
      </c>
      <c r="Z2406" t="s">
        <v>517</v>
      </c>
      <c r="AA2406" s="18">
        <v>1.9735534779999999</v>
      </c>
      <c r="AB2406" s="19" t="s">
        <v>1111</v>
      </c>
      <c r="AC2406" t="s">
        <v>509</v>
      </c>
      <c r="AD2406" s="19" t="s">
        <v>1112</v>
      </c>
      <c r="AE2406" s="18">
        <v>0.1168933856</v>
      </c>
      <c r="AF2406" t="s">
        <v>1243</v>
      </c>
      <c r="AG2406" t="s">
        <v>509</v>
      </c>
      <c r="AH2406" t="s">
        <v>1244</v>
      </c>
      <c r="AI2406" s="18">
        <v>5.7301573199999997E-2</v>
      </c>
      <c r="AJ2406" t="s">
        <v>12519</v>
      </c>
      <c r="AK2406" t="s">
        <v>509</v>
      </c>
      <c r="AL2406" t="s">
        <v>12520</v>
      </c>
      <c r="AM2406" t="s">
        <v>64</v>
      </c>
      <c r="AN2406" t="s">
        <v>112</v>
      </c>
      <c r="AO2406" t="s">
        <v>1110</v>
      </c>
      <c r="AP2406" s="18">
        <v>2.12304317E-2</v>
      </c>
      <c r="AQ2406" t="s">
        <v>4218</v>
      </c>
      <c r="AR2406" t="b">
        <f>ISNUMBER(SEARCH('Consulta Por Puntos Baloto'!$E$5,B2406,1))</f>
        <v>0</v>
      </c>
      <c r="AS2406">
        <f t="shared" si="74"/>
        <v>7</v>
      </c>
      <c r="AT2406" t="str">
        <f t="shared" si="75"/>
        <v>Cajero automático</v>
      </c>
    </row>
    <row r="2407" spans="1:46">
      <c r="A2407" t="s">
        <v>12521</v>
      </c>
      <c r="B2407" t="s">
        <v>12522</v>
      </c>
      <c r="C2407" s="18">
        <v>1.4495131992000001</v>
      </c>
      <c r="D2407" t="s">
        <v>481</v>
      </c>
      <c r="E2407" t="s">
        <v>128</v>
      </c>
      <c r="F2407" t="s">
        <v>482</v>
      </c>
      <c r="G2407" s="18">
        <v>0.15954650400000001</v>
      </c>
      <c r="H2407" t="s">
        <v>64</v>
      </c>
      <c r="I2407" t="s">
        <v>130</v>
      </c>
      <c r="J2407" t="s">
        <v>550</v>
      </c>
      <c r="K2407" s="18">
        <v>1.5115708765</v>
      </c>
      <c r="L2407" t="s">
        <v>64</v>
      </c>
      <c r="M2407" t="s">
        <v>130</v>
      </c>
      <c r="N2407" t="s">
        <v>440</v>
      </c>
      <c r="O2407" s="18">
        <v>1.3699634093999999</v>
      </c>
      <c r="P2407" t="s">
        <v>494</v>
      </c>
      <c r="Q2407" t="s">
        <v>134</v>
      </c>
      <c r="R2407" t="s">
        <v>495</v>
      </c>
      <c r="S2407" s="18">
        <v>3.1542158329999999</v>
      </c>
      <c r="T2407" t="s">
        <v>371</v>
      </c>
      <c r="U2407" t="s">
        <v>130</v>
      </c>
      <c r="V2407" t="s">
        <v>372</v>
      </c>
      <c r="W2407" s="18">
        <v>1.3941076763</v>
      </c>
      <c r="X2407" t="s">
        <v>498</v>
      </c>
      <c r="Y2407" t="s">
        <v>130</v>
      </c>
      <c r="Z2407" t="s">
        <v>499</v>
      </c>
      <c r="AA2407" s="18">
        <v>1.3699634093999999</v>
      </c>
      <c r="AB2407" t="s">
        <v>500</v>
      </c>
      <c r="AC2407" t="s">
        <v>128</v>
      </c>
      <c r="AD2407" t="s">
        <v>501</v>
      </c>
      <c r="AE2407" s="18">
        <v>3.9327429599999998E-2</v>
      </c>
      <c r="AF2407" t="s">
        <v>2941</v>
      </c>
      <c r="AG2407" t="s">
        <v>143</v>
      </c>
      <c r="AH2407" t="s">
        <v>2942</v>
      </c>
      <c r="AI2407" s="18">
        <v>8.4416770399999994E-2</v>
      </c>
      <c r="AJ2407" t="s">
        <v>12523</v>
      </c>
      <c r="AK2407" t="s">
        <v>134</v>
      </c>
      <c r="AL2407" t="s">
        <v>12524</v>
      </c>
      <c r="AM2407" t="s">
        <v>2941</v>
      </c>
      <c r="AN2407" t="s">
        <v>143</v>
      </c>
      <c r="AO2407" t="s">
        <v>2942</v>
      </c>
      <c r="AP2407" s="18">
        <v>3.9327429599999998E-2</v>
      </c>
      <c r="AQ2407" t="s">
        <v>123</v>
      </c>
      <c r="AR2407" t="b">
        <f>ISNUMBER(SEARCH('Consulta Por Puntos Baloto'!$E$5,B2407,1))</f>
        <v>0</v>
      </c>
      <c r="AS2407">
        <f t="shared" si="74"/>
        <v>31</v>
      </c>
      <c r="AT2407" t="str">
        <f t="shared" si="75"/>
        <v>Punto pago</v>
      </c>
    </row>
    <row r="2408" spans="1:46">
      <c r="A2408" t="s">
        <v>12525</v>
      </c>
      <c r="B2408" t="s">
        <v>12526</v>
      </c>
      <c r="C2408" s="18">
        <v>0.190430935</v>
      </c>
      <c r="D2408" t="s">
        <v>169</v>
      </c>
      <c r="E2408" t="s">
        <v>128</v>
      </c>
      <c r="F2408" t="s">
        <v>170</v>
      </c>
      <c r="G2408" s="18">
        <v>0.29961403289999999</v>
      </c>
      <c r="H2408" t="s">
        <v>64</v>
      </c>
      <c r="I2408" t="s">
        <v>130</v>
      </c>
      <c r="J2408" t="s">
        <v>172</v>
      </c>
      <c r="K2408" s="18">
        <v>0.26688817040000001</v>
      </c>
      <c r="L2408" t="s">
        <v>64</v>
      </c>
      <c r="M2408" t="s">
        <v>130</v>
      </c>
      <c r="N2408" t="s">
        <v>172</v>
      </c>
      <c r="O2408" s="18">
        <v>1.269699643</v>
      </c>
      <c r="P2408" t="s">
        <v>173</v>
      </c>
      <c r="Q2408" t="s">
        <v>134</v>
      </c>
      <c r="R2408" t="s">
        <v>174</v>
      </c>
      <c r="S2408" s="18">
        <v>1.4095096672</v>
      </c>
      <c r="T2408" t="s">
        <v>64</v>
      </c>
      <c r="U2408" t="s">
        <v>130</v>
      </c>
      <c r="V2408" t="s">
        <v>171</v>
      </c>
      <c r="W2408" s="18">
        <v>1.4607120606999999</v>
      </c>
      <c r="X2408" t="s">
        <v>64</v>
      </c>
      <c r="Y2408" t="s">
        <v>130</v>
      </c>
      <c r="Z2408" t="s">
        <v>175</v>
      </c>
      <c r="AA2408" s="18">
        <v>1.4095737063</v>
      </c>
      <c r="AB2408" t="s">
        <v>176</v>
      </c>
      <c r="AC2408" t="s">
        <v>128</v>
      </c>
      <c r="AD2408" t="s">
        <v>177</v>
      </c>
      <c r="AE2408" s="18">
        <v>0.19135490250000001</v>
      </c>
      <c r="AF2408" t="s">
        <v>9166</v>
      </c>
      <c r="AG2408" t="s">
        <v>143</v>
      </c>
      <c r="AH2408" t="s">
        <v>9167</v>
      </c>
      <c r="AI2408" s="18">
        <v>0.26296508969999999</v>
      </c>
      <c r="AJ2408" t="s">
        <v>9168</v>
      </c>
      <c r="AK2408" t="s">
        <v>134</v>
      </c>
      <c r="AL2408" t="s">
        <v>9169</v>
      </c>
      <c r="AM2408" t="s">
        <v>169</v>
      </c>
      <c r="AN2408" t="s">
        <v>128</v>
      </c>
      <c r="AO2408" t="s">
        <v>170</v>
      </c>
      <c r="AP2408" s="18">
        <v>0.190430935</v>
      </c>
      <c r="AQ2408" t="s">
        <v>123</v>
      </c>
      <c r="AR2408" t="b">
        <f>ISNUMBER(SEARCH('Consulta Por Puntos Baloto'!$E$5,B2408,1))</f>
        <v>0</v>
      </c>
      <c r="AS2408">
        <f t="shared" si="74"/>
        <v>3</v>
      </c>
      <c r="AT2408" t="str">
        <f t="shared" si="75"/>
        <v>Punto 472</v>
      </c>
    </row>
    <row r="2409" spans="1:46">
      <c r="A2409" t="s">
        <v>12527</v>
      </c>
      <c r="B2409" t="s">
        <v>12528</v>
      </c>
      <c r="C2409" s="18">
        <v>14.322664177</v>
      </c>
      <c r="D2409" t="s">
        <v>4556</v>
      </c>
      <c r="E2409" t="s">
        <v>4557</v>
      </c>
      <c r="F2409" t="s">
        <v>4558</v>
      </c>
      <c r="G2409" s="18">
        <v>13.705262682100001</v>
      </c>
      <c r="H2409" t="s">
        <v>64</v>
      </c>
      <c r="I2409" t="s">
        <v>4563</v>
      </c>
      <c r="J2409" t="s">
        <v>4564</v>
      </c>
      <c r="K2409" s="18">
        <v>48.109250020300003</v>
      </c>
      <c r="L2409" t="s">
        <v>64</v>
      </c>
      <c r="M2409" t="s">
        <v>4560</v>
      </c>
      <c r="N2409" t="s">
        <v>4562</v>
      </c>
      <c r="O2409" s="18">
        <v>47.323089146400001</v>
      </c>
      <c r="P2409" t="s">
        <v>5857</v>
      </c>
      <c r="Q2409" t="s">
        <v>388</v>
      </c>
      <c r="R2409" t="s">
        <v>5858</v>
      </c>
      <c r="S2409" s="18">
        <v>298.8909554411</v>
      </c>
      <c r="T2409" t="s">
        <v>253</v>
      </c>
      <c r="U2409" t="s">
        <v>65</v>
      </c>
      <c r="V2409" t="s">
        <v>254</v>
      </c>
      <c r="W2409" s="18">
        <v>13.7044999451</v>
      </c>
      <c r="X2409" t="s">
        <v>64</v>
      </c>
      <c r="Y2409" t="s">
        <v>4563</v>
      </c>
      <c r="Z2409" t="s">
        <v>4564</v>
      </c>
      <c r="AA2409" s="18">
        <v>47.850247415399998</v>
      </c>
      <c r="AB2409" t="s">
        <v>5859</v>
      </c>
      <c r="AC2409" t="s">
        <v>388</v>
      </c>
      <c r="AD2409" t="s">
        <v>5860</v>
      </c>
      <c r="AE2409" s="18">
        <v>3.6805452914000001</v>
      </c>
      <c r="AF2409" t="s">
        <v>12529</v>
      </c>
      <c r="AG2409" t="s">
        <v>12530</v>
      </c>
      <c r="AH2409" t="s">
        <v>12531</v>
      </c>
      <c r="AI2409" s="18">
        <v>6.6590619399999995E-2</v>
      </c>
      <c r="AJ2409" t="s">
        <v>12532</v>
      </c>
      <c r="AK2409" t="s">
        <v>12533</v>
      </c>
      <c r="AL2409" t="s">
        <v>12534</v>
      </c>
      <c r="AM2409" t="s">
        <v>12532</v>
      </c>
      <c r="AN2409" t="s">
        <v>12533</v>
      </c>
      <c r="AO2409" t="s">
        <v>12534</v>
      </c>
      <c r="AP2409" s="18">
        <v>6.6590619399999995E-2</v>
      </c>
      <c r="AQ2409" t="e">
        <v>#N/A</v>
      </c>
      <c r="AR2409" t="b">
        <f>ISNUMBER(SEARCH('Consulta Por Puntos Baloto'!$E$5,B2409,1))</f>
        <v>0</v>
      </c>
      <c r="AS2409">
        <f t="shared" si="74"/>
        <v>35</v>
      </c>
      <c r="AT2409" t="str">
        <f t="shared" si="75"/>
        <v>Punto red</v>
      </c>
    </row>
    <row r="2410" spans="1:46">
      <c r="A2410" t="s">
        <v>12535</v>
      </c>
      <c r="B2410" t="s">
        <v>12536</v>
      </c>
      <c r="C2410" s="18">
        <v>30.683187111500001</v>
      </c>
      <c r="D2410" t="s">
        <v>1765</v>
      </c>
      <c r="E2410" t="s">
        <v>1766</v>
      </c>
      <c r="F2410" t="s">
        <v>1767</v>
      </c>
      <c r="G2410" s="18">
        <v>33.350955890199998</v>
      </c>
      <c r="H2410" t="s">
        <v>64</v>
      </c>
      <c r="I2410" t="s">
        <v>1451</v>
      </c>
      <c r="J2410" t="s">
        <v>1452</v>
      </c>
      <c r="K2410" s="18">
        <v>35.821294312799999</v>
      </c>
      <c r="L2410" t="s">
        <v>64</v>
      </c>
      <c r="M2410" t="s">
        <v>112</v>
      </c>
      <c r="N2410" t="s">
        <v>721</v>
      </c>
      <c r="O2410" s="18">
        <v>34.204973748599997</v>
      </c>
      <c r="P2410" t="s">
        <v>1454</v>
      </c>
      <c r="Q2410" t="s">
        <v>1449</v>
      </c>
      <c r="R2410" t="s">
        <v>1455</v>
      </c>
      <c r="S2410" s="18">
        <v>36.243727056099999</v>
      </c>
      <c r="T2410" t="s">
        <v>111</v>
      </c>
      <c r="U2410" t="s">
        <v>112</v>
      </c>
      <c r="V2410" t="s">
        <v>113</v>
      </c>
      <c r="W2410" s="18">
        <v>29.657426507</v>
      </c>
      <c r="X2410" t="s">
        <v>64</v>
      </c>
      <c r="Y2410" t="s">
        <v>1768</v>
      </c>
      <c r="Z2410" t="s">
        <v>1769</v>
      </c>
      <c r="AA2410" s="18">
        <v>36.245181928800001</v>
      </c>
      <c r="AB2410" s="19" t="s">
        <v>1111</v>
      </c>
      <c r="AC2410" t="s">
        <v>509</v>
      </c>
      <c r="AD2410" s="19" t="s">
        <v>1112</v>
      </c>
      <c r="AE2410" s="18">
        <v>0.12933156509999999</v>
      </c>
      <c r="AF2410" t="s">
        <v>2205</v>
      </c>
      <c r="AG2410" t="s">
        <v>2206</v>
      </c>
      <c r="AH2410" t="s">
        <v>2207</v>
      </c>
      <c r="AI2410" s="18">
        <v>1.9024034799999999E-2</v>
      </c>
      <c r="AJ2410" t="s">
        <v>12537</v>
      </c>
      <c r="AK2410" t="s">
        <v>2206</v>
      </c>
      <c r="AL2410" t="s">
        <v>12538</v>
      </c>
      <c r="AM2410" t="s">
        <v>12537</v>
      </c>
      <c r="AN2410" t="s">
        <v>2206</v>
      </c>
      <c r="AO2410" t="s">
        <v>12538</v>
      </c>
      <c r="AP2410" s="18">
        <v>1.9024034799999999E-2</v>
      </c>
      <c r="AQ2410" t="s">
        <v>123</v>
      </c>
      <c r="AR2410" t="b">
        <f>ISNUMBER(SEARCH('Consulta Por Puntos Baloto'!$E$5,B2410,1))</f>
        <v>0</v>
      </c>
      <c r="AS2410">
        <f t="shared" si="74"/>
        <v>35</v>
      </c>
      <c r="AT2410" t="str">
        <f t="shared" si="75"/>
        <v>Punto red</v>
      </c>
    </row>
    <row r="2411" spans="1:46">
      <c r="A2411" t="s">
        <v>12539</v>
      </c>
      <c r="B2411" t="s">
        <v>12540</v>
      </c>
      <c r="C2411" s="18">
        <v>2.2294031679000001</v>
      </c>
      <c r="D2411" t="s">
        <v>2585</v>
      </c>
      <c r="E2411" t="s">
        <v>128</v>
      </c>
      <c r="F2411" t="s">
        <v>2586</v>
      </c>
      <c r="G2411" s="18">
        <v>1.2750567659000001</v>
      </c>
      <c r="H2411" t="s">
        <v>64</v>
      </c>
      <c r="I2411" t="s">
        <v>130</v>
      </c>
      <c r="J2411" t="s">
        <v>5613</v>
      </c>
      <c r="K2411" s="18">
        <v>1.4674409611000001</v>
      </c>
      <c r="L2411" t="s">
        <v>311</v>
      </c>
      <c r="M2411" t="s">
        <v>130</v>
      </c>
      <c r="N2411" t="s">
        <v>2660</v>
      </c>
      <c r="O2411" s="18">
        <v>2.9225446271000002</v>
      </c>
      <c r="P2411" t="s">
        <v>2588</v>
      </c>
      <c r="Q2411" t="s">
        <v>134</v>
      </c>
      <c r="R2411" t="s">
        <v>2589</v>
      </c>
      <c r="S2411" s="18">
        <v>1.4674409611000001</v>
      </c>
      <c r="T2411" t="s">
        <v>311</v>
      </c>
      <c r="U2411" t="s">
        <v>130</v>
      </c>
      <c r="V2411" t="s">
        <v>312</v>
      </c>
      <c r="W2411" s="18">
        <v>1.4674409611000001</v>
      </c>
      <c r="X2411" t="s">
        <v>64</v>
      </c>
      <c r="Y2411" t="s">
        <v>130</v>
      </c>
      <c r="Z2411" t="s">
        <v>2659</v>
      </c>
      <c r="AA2411" s="18">
        <v>1.5390884105</v>
      </c>
      <c r="AB2411" t="s">
        <v>2661</v>
      </c>
      <c r="AC2411" t="s">
        <v>128</v>
      </c>
      <c r="AD2411" t="s">
        <v>2662</v>
      </c>
      <c r="AE2411" s="18">
        <v>0.39212614109999999</v>
      </c>
      <c r="AF2411" t="s">
        <v>8297</v>
      </c>
      <c r="AG2411" t="s">
        <v>143</v>
      </c>
      <c r="AH2411" t="s">
        <v>8298</v>
      </c>
      <c r="AI2411" s="18">
        <v>0.2109115365</v>
      </c>
      <c r="AJ2411" t="s">
        <v>5616</v>
      </c>
      <c r="AK2411" t="s">
        <v>134</v>
      </c>
      <c r="AL2411" t="s">
        <v>5617</v>
      </c>
      <c r="AM2411" t="s">
        <v>5616</v>
      </c>
      <c r="AN2411" t="s">
        <v>134</v>
      </c>
      <c r="AO2411" t="s">
        <v>5617</v>
      </c>
      <c r="AP2411" s="18">
        <v>0.2109115365</v>
      </c>
      <c r="AQ2411" t="s">
        <v>123</v>
      </c>
      <c r="AR2411" t="b">
        <f>ISNUMBER(SEARCH('Consulta Por Puntos Baloto'!$E$5,B2411,1))</f>
        <v>0</v>
      </c>
      <c r="AS2411">
        <f t="shared" si="74"/>
        <v>35</v>
      </c>
      <c r="AT2411" t="str">
        <f t="shared" si="75"/>
        <v>Punto red</v>
      </c>
    </row>
    <row r="2412" spans="1:46">
      <c r="A2412" t="s">
        <v>12541</v>
      </c>
      <c r="B2412" t="s">
        <v>12542</v>
      </c>
      <c r="C2412" s="18">
        <v>1.5583499240000001</v>
      </c>
      <c r="D2412" t="s">
        <v>5165</v>
      </c>
      <c r="E2412" t="s">
        <v>220</v>
      </c>
      <c r="F2412" t="s">
        <v>5166</v>
      </c>
      <c r="G2412" s="18">
        <v>1.6507737788000001</v>
      </c>
      <c r="H2412" t="s">
        <v>64</v>
      </c>
      <c r="I2412" t="s">
        <v>223</v>
      </c>
      <c r="J2412" t="s">
        <v>5327</v>
      </c>
      <c r="K2412" s="18">
        <v>3.0634748266999998</v>
      </c>
      <c r="L2412" t="s">
        <v>64</v>
      </c>
      <c r="M2412" t="s">
        <v>223</v>
      </c>
      <c r="N2412" t="s">
        <v>4070</v>
      </c>
      <c r="O2412" s="18">
        <v>1.7885140584000001</v>
      </c>
      <c r="P2412" t="s">
        <v>4231</v>
      </c>
      <c r="Q2412" t="s">
        <v>220</v>
      </c>
      <c r="R2412" t="s">
        <v>4232</v>
      </c>
      <c r="S2412" s="18">
        <v>10.915790466900001</v>
      </c>
      <c r="T2412" t="s">
        <v>227</v>
      </c>
      <c r="U2412" t="s">
        <v>228</v>
      </c>
      <c r="V2412" t="s">
        <v>229</v>
      </c>
      <c r="W2412" s="18">
        <v>3.9721420357000001</v>
      </c>
      <c r="X2412" t="s">
        <v>222</v>
      </c>
      <c r="Y2412" t="s">
        <v>223</v>
      </c>
      <c r="Z2412" t="s">
        <v>224</v>
      </c>
      <c r="AA2412" s="18">
        <v>1.149330671</v>
      </c>
      <c r="AB2412" t="s">
        <v>4088</v>
      </c>
      <c r="AC2412" t="s">
        <v>220</v>
      </c>
      <c r="AD2412" t="s">
        <v>4089</v>
      </c>
      <c r="AE2412" s="18">
        <v>0.15751581589999999</v>
      </c>
      <c r="AF2412" t="s">
        <v>12543</v>
      </c>
      <c r="AG2412" t="s">
        <v>220</v>
      </c>
      <c r="AH2412" t="s">
        <v>12544</v>
      </c>
      <c r="AI2412" s="18">
        <v>0.78762098970000005</v>
      </c>
      <c r="AJ2412" t="s">
        <v>6850</v>
      </c>
      <c r="AK2412" t="s">
        <v>220</v>
      </c>
      <c r="AL2412" t="s">
        <v>6851</v>
      </c>
      <c r="AM2412" t="s">
        <v>12543</v>
      </c>
      <c r="AN2412" t="s">
        <v>220</v>
      </c>
      <c r="AO2412" t="s">
        <v>12544</v>
      </c>
      <c r="AP2412" s="18">
        <v>0.15751581589999999</v>
      </c>
      <c r="AQ2412" t="e">
        <v>#N/A</v>
      </c>
      <c r="AR2412" t="b">
        <f>ISNUMBER(SEARCH('Consulta Por Puntos Baloto'!$E$5,B2412,1))</f>
        <v>0</v>
      </c>
      <c r="AS2412">
        <f t="shared" si="74"/>
        <v>31</v>
      </c>
      <c r="AT2412" t="str">
        <f t="shared" si="75"/>
        <v>Punto pago</v>
      </c>
    </row>
    <row r="2413" spans="1:46">
      <c r="A2413" t="s">
        <v>12545</v>
      </c>
      <c r="B2413" t="s">
        <v>12546</v>
      </c>
      <c r="C2413" s="18">
        <v>2.3811206968</v>
      </c>
      <c r="D2413" t="s">
        <v>584</v>
      </c>
      <c r="E2413" t="s">
        <v>128</v>
      </c>
      <c r="F2413" t="s">
        <v>585</v>
      </c>
      <c r="G2413" s="18">
        <v>0.49589362129999998</v>
      </c>
      <c r="H2413" t="s">
        <v>64</v>
      </c>
      <c r="I2413" t="s">
        <v>130</v>
      </c>
      <c r="J2413" t="s">
        <v>628</v>
      </c>
      <c r="K2413" s="18">
        <v>1.3429128502000001</v>
      </c>
      <c r="L2413" t="s">
        <v>64</v>
      </c>
      <c r="M2413" t="s">
        <v>130</v>
      </c>
      <c r="N2413" t="s">
        <v>629</v>
      </c>
      <c r="O2413" s="18">
        <v>3.0778198223</v>
      </c>
      <c r="P2413" t="s">
        <v>173</v>
      </c>
      <c r="Q2413" t="s">
        <v>134</v>
      </c>
      <c r="R2413" t="s">
        <v>174</v>
      </c>
      <c r="S2413" s="18">
        <v>2.7951842784999998</v>
      </c>
      <c r="T2413" t="s">
        <v>469</v>
      </c>
      <c r="U2413" t="s">
        <v>130</v>
      </c>
      <c r="V2413" t="s">
        <v>470</v>
      </c>
      <c r="W2413" s="18">
        <v>2.7939590742</v>
      </c>
      <c r="X2413" t="s">
        <v>620</v>
      </c>
      <c r="Y2413" t="s">
        <v>130</v>
      </c>
      <c r="Z2413" t="s">
        <v>621</v>
      </c>
      <c r="AA2413" s="18">
        <v>2.7951842784999998</v>
      </c>
      <c r="AB2413" t="s">
        <v>591</v>
      </c>
      <c r="AC2413" t="s">
        <v>128</v>
      </c>
      <c r="AD2413" t="s">
        <v>592</v>
      </c>
      <c r="AE2413" s="18">
        <v>0.13033448810000001</v>
      </c>
      <c r="AF2413" t="s">
        <v>11181</v>
      </c>
      <c r="AG2413" t="s">
        <v>143</v>
      </c>
      <c r="AH2413" t="s">
        <v>11182</v>
      </c>
      <c r="AI2413" s="18">
        <v>0.48269889890000001</v>
      </c>
      <c r="AJ2413" t="s">
        <v>349</v>
      </c>
      <c r="AK2413" t="s">
        <v>134</v>
      </c>
      <c r="AL2413" t="s">
        <v>11178</v>
      </c>
      <c r="AM2413" t="s">
        <v>11181</v>
      </c>
      <c r="AN2413" t="s">
        <v>143</v>
      </c>
      <c r="AO2413" t="s">
        <v>11182</v>
      </c>
      <c r="AP2413" s="18">
        <v>0.13033448810000001</v>
      </c>
      <c r="AQ2413" t="s">
        <v>123</v>
      </c>
      <c r="AR2413" t="b">
        <f>ISNUMBER(SEARCH('Consulta Por Puntos Baloto'!$E$5,B2413,1))</f>
        <v>0</v>
      </c>
      <c r="AS2413">
        <f t="shared" si="74"/>
        <v>31</v>
      </c>
      <c r="AT2413" t="str">
        <f t="shared" si="75"/>
        <v>Punto pago</v>
      </c>
    </row>
    <row r="2414" spans="1:46">
      <c r="A2414" t="s">
        <v>12547</v>
      </c>
      <c r="B2414" t="s">
        <v>12548</v>
      </c>
      <c r="C2414" s="18">
        <v>1.3721091460999999</v>
      </c>
      <c r="D2414" t="s">
        <v>7736</v>
      </c>
      <c r="E2414" t="s">
        <v>4964</v>
      </c>
      <c r="F2414" t="s">
        <v>7737</v>
      </c>
      <c r="G2414" s="18">
        <v>72.556904411000005</v>
      </c>
      <c r="H2414" t="s">
        <v>64</v>
      </c>
      <c r="I2414" t="s">
        <v>4514</v>
      </c>
      <c r="J2414" t="s">
        <v>4515</v>
      </c>
      <c r="K2414" s="18">
        <v>72.556904411000005</v>
      </c>
      <c r="L2414" t="s">
        <v>64</v>
      </c>
      <c r="M2414" t="s">
        <v>4514</v>
      </c>
      <c r="N2414" t="s">
        <v>4515</v>
      </c>
      <c r="O2414" s="18">
        <v>1.4829912368</v>
      </c>
      <c r="P2414" t="s">
        <v>4963</v>
      </c>
      <c r="Q2414" t="s">
        <v>4964</v>
      </c>
      <c r="R2414" t="s">
        <v>4965</v>
      </c>
      <c r="S2414" s="18">
        <v>193.53581457429999</v>
      </c>
      <c r="T2414" t="s">
        <v>311</v>
      </c>
      <c r="U2414" t="s">
        <v>130</v>
      </c>
      <c r="V2414" t="s">
        <v>312</v>
      </c>
      <c r="W2414" s="18">
        <v>1.5555335389</v>
      </c>
      <c r="X2414" t="s">
        <v>64</v>
      </c>
      <c r="Y2414" t="s">
        <v>4519</v>
      </c>
      <c r="Z2414" t="s">
        <v>4520</v>
      </c>
      <c r="AA2414" s="18">
        <v>109.4289990661</v>
      </c>
      <c r="AB2414" t="s">
        <v>300</v>
      </c>
      <c r="AC2414" t="s">
        <v>301</v>
      </c>
      <c r="AD2414" t="s">
        <v>302</v>
      </c>
      <c r="AE2414" s="18">
        <v>0.77177777479999998</v>
      </c>
      <c r="AF2414" t="s">
        <v>7738</v>
      </c>
      <c r="AG2414" t="s">
        <v>4964</v>
      </c>
      <c r="AH2414" t="s">
        <v>7739</v>
      </c>
      <c r="AI2414" s="18">
        <v>0.26159693769999998</v>
      </c>
      <c r="AJ2414" t="s">
        <v>12549</v>
      </c>
      <c r="AK2414" t="s">
        <v>4964</v>
      </c>
      <c r="AL2414" t="s">
        <v>12550</v>
      </c>
      <c r="AM2414" t="s">
        <v>12549</v>
      </c>
      <c r="AN2414" t="s">
        <v>4964</v>
      </c>
      <c r="AO2414" t="s">
        <v>12550</v>
      </c>
      <c r="AP2414" s="18">
        <v>0.26159693769999998</v>
      </c>
      <c r="AQ2414" t="s">
        <v>123</v>
      </c>
      <c r="AR2414" t="b">
        <f>ISNUMBER(SEARCH('Consulta Por Puntos Baloto'!$E$5,B2414,1))</f>
        <v>0</v>
      </c>
      <c r="AS2414">
        <f t="shared" si="74"/>
        <v>35</v>
      </c>
      <c r="AT2414" t="str">
        <f t="shared" si="75"/>
        <v>Punto red</v>
      </c>
    </row>
    <row r="2415" spans="1:46">
      <c r="A2415" t="s">
        <v>12551</v>
      </c>
      <c r="B2415" t="s">
        <v>12552</v>
      </c>
      <c r="C2415" s="18">
        <v>5.9424672186</v>
      </c>
      <c r="D2415" t="s">
        <v>508</v>
      </c>
      <c r="E2415" t="s">
        <v>509</v>
      </c>
      <c r="F2415" t="s">
        <v>510</v>
      </c>
      <c r="G2415" s="18">
        <v>0.51223501540000005</v>
      </c>
      <c r="H2415" t="s">
        <v>64</v>
      </c>
      <c r="I2415" t="s">
        <v>130</v>
      </c>
      <c r="J2415" t="s">
        <v>605</v>
      </c>
      <c r="K2415" s="18">
        <v>4.6858515108000001</v>
      </c>
      <c r="L2415" t="s">
        <v>64</v>
      </c>
      <c r="M2415" t="s">
        <v>112</v>
      </c>
      <c r="N2415" t="s">
        <v>721</v>
      </c>
      <c r="O2415" s="18">
        <v>1.3189889487999999</v>
      </c>
      <c r="P2415" t="s">
        <v>606</v>
      </c>
      <c r="Q2415" t="s">
        <v>134</v>
      </c>
      <c r="R2415" t="s">
        <v>607</v>
      </c>
      <c r="S2415" s="18">
        <v>1.9859854221</v>
      </c>
      <c r="T2415" t="s">
        <v>515</v>
      </c>
      <c r="U2415" t="s">
        <v>130</v>
      </c>
      <c r="V2415" t="s">
        <v>516</v>
      </c>
      <c r="W2415" s="18">
        <v>5.4994025828000002</v>
      </c>
      <c r="X2415" t="s">
        <v>64</v>
      </c>
      <c r="Y2415" t="s">
        <v>130</v>
      </c>
      <c r="Z2415" t="s">
        <v>532</v>
      </c>
      <c r="AA2415" s="18">
        <v>1.9859854221</v>
      </c>
      <c r="AB2415" t="s">
        <v>518</v>
      </c>
      <c r="AC2415" t="s">
        <v>128</v>
      </c>
      <c r="AD2415" t="s">
        <v>519</v>
      </c>
      <c r="AE2415" s="18">
        <v>1.06957315E-2</v>
      </c>
      <c r="AF2415" t="s">
        <v>12553</v>
      </c>
      <c r="AG2415" t="s">
        <v>143</v>
      </c>
      <c r="AH2415" t="s">
        <v>12554</v>
      </c>
      <c r="AI2415" s="18">
        <v>1.06957315E-2</v>
      </c>
      <c r="AJ2415" t="s">
        <v>724</v>
      </c>
      <c r="AK2415" t="s">
        <v>134</v>
      </c>
      <c r="AL2415" t="s">
        <v>725</v>
      </c>
      <c r="AM2415" t="s">
        <v>12553</v>
      </c>
      <c r="AN2415" t="s">
        <v>143</v>
      </c>
      <c r="AO2415" t="s">
        <v>12554</v>
      </c>
      <c r="AP2415" s="18">
        <v>1.06957315E-2</v>
      </c>
      <c r="AQ2415" t="s">
        <v>123</v>
      </c>
      <c r="AR2415" t="b">
        <f>ISNUMBER(SEARCH('Consulta Por Puntos Baloto'!$E$5,B2415,1))</f>
        <v>0</v>
      </c>
      <c r="AS2415">
        <f t="shared" si="74"/>
        <v>31</v>
      </c>
      <c r="AT2415" t="str">
        <f t="shared" si="75"/>
        <v>Punto pago</v>
      </c>
    </row>
    <row r="2416" spans="1:46">
      <c r="A2416" t="s">
        <v>12551</v>
      </c>
      <c r="B2416" t="s">
        <v>12552</v>
      </c>
      <c r="C2416" s="18">
        <v>5.9424672186</v>
      </c>
      <c r="D2416" t="s">
        <v>508</v>
      </c>
      <c r="E2416" t="s">
        <v>509</v>
      </c>
      <c r="F2416" t="s">
        <v>510</v>
      </c>
      <c r="G2416" s="18">
        <v>0.51223501540000005</v>
      </c>
      <c r="H2416" t="s">
        <v>64</v>
      </c>
      <c r="I2416" t="s">
        <v>130</v>
      </c>
      <c r="J2416" t="s">
        <v>605</v>
      </c>
      <c r="K2416" s="18">
        <v>4.6858515108000001</v>
      </c>
      <c r="L2416" t="s">
        <v>64</v>
      </c>
      <c r="M2416" t="s">
        <v>112</v>
      </c>
      <c r="N2416" t="s">
        <v>721</v>
      </c>
      <c r="O2416" s="18">
        <v>1.3189889487999999</v>
      </c>
      <c r="P2416" t="s">
        <v>606</v>
      </c>
      <c r="Q2416" t="s">
        <v>134</v>
      </c>
      <c r="R2416" t="s">
        <v>607</v>
      </c>
      <c r="S2416" s="18">
        <v>1.9859854221</v>
      </c>
      <c r="T2416" t="s">
        <v>515</v>
      </c>
      <c r="U2416" t="s">
        <v>130</v>
      </c>
      <c r="V2416" t="s">
        <v>516</v>
      </c>
      <c r="W2416" s="18">
        <v>5.4994025828000002</v>
      </c>
      <c r="X2416" t="s">
        <v>64</v>
      </c>
      <c r="Y2416" t="s">
        <v>130</v>
      </c>
      <c r="Z2416" t="s">
        <v>532</v>
      </c>
      <c r="AA2416" s="18">
        <v>1.9859854221</v>
      </c>
      <c r="AB2416" t="s">
        <v>518</v>
      </c>
      <c r="AC2416" t="s">
        <v>128</v>
      </c>
      <c r="AD2416" t="s">
        <v>519</v>
      </c>
      <c r="AE2416" s="18">
        <v>1.06957315E-2</v>
      </c>
      <c r="AF2416" t="s">
        <v>12553</v>
      </c>
      <c r="AG2416" t="s">
        <v>143</v>
      </c>
      <c r="AH2416" t="s">
        <v>12554</v>
      </c>
      <c r="AI2416" s="18">
        <v>1.06957315E-2</v>
      </c>
      <c r="AJ2416" t="s">
        <v>724</v>
      </c>
      <c r="AK2416" t="s">
        <v>134</v>
      </c>
      <c r="AL2416" t="s">
        <v>725</v>
      </c>
      <c r="AM2416" t="s">
        <v>724</v>
      </c>
      <c r="AN2416" t="s">
        <v>134</v>
      </c>
      <c r="AO2416" t="s">
        <v>725</v>
      </c>
      <c r="AP2416" s="18">
        <v>1.06957315E-2</v>
      </c>
      <c r="AQ2416" t="s">
        <v>123</v>
      </c>
      <c r="AR2416" t="b">
        <f>ISNUMBER(SEARCH('Consulta Por Puntos Baloto'!$E$5,B2416,1))</f>
        <v>0</v>
      </c>
      <c r="AS2416">
        <f t="shared" si="74"/>
        <v>31</v>
      </c>
      <c r="AT2416" t="str">
        <f t="shared" si="75"/>
        <v>Punto pago</v>
      </c>
    </row>
    <row r="2417" spans="1:46">
      <c r="A2417" t="s">
        <v>12555</v>
      </c>
      <c r="B2417" t="s">
        <v>12556</v>
      </c>
      <c r="C2417" s="18">
        <v>1.3185870247</v>
      </c>
      <c r="D2417" t="s">
        <v>526</v>
      </c>
      <c r="E2417" t="s">
        <v>128</v>
      </c>
      <c r="F2417" t="s">
        <v>527</v>
      </c>
      <c r="G2417" s="18">
        <v>0.44915002599999998</v>
      </c>
      <c r="H2417" t="s">
        <v>64</v>
      </c>
      <c r="I2417" t="s">
        <v>130</v>
      </c>
      <c r="J2417" t="s">
        <v>440</v>
      </c>
      <c r="K2417" s="18">
        <v>0.4513560807</v>
      </c>
      <c r="L2417" t="s">
        <v>64</v>
      </c>
      <c r="M2417" t="s">
        <v>130</v>
      </c>
      <c r="N2417" t="s">
        <v>440</v>
      </c>
      <c r="O2417" s="18">
        <v>0.85919009180000006</v>
      </c>
      <c r="P2417" t="s">
        <v>494</v>
      </c>
      <c r="Q2417" t="s">
        <v>134</v>
      </c>
      <c r="R2417" t="s">
        <v>495</v>
      </c>
      <c r="S2417" s="18">
        <v>2.3089157746</v>
      </c>
      <c r="T2417" t="s">
        <v>496</v>
      </c>
      <c r="U2417" t="s">
        <v>130</v>
      </c>
      <c r="V2417" t="s">
        <v>497</v>
      </c>
      <c r="W2417" s="18">
        <v>0.7096574953</v>
      </c>
      <c r="X2417" t="s">
        <v>498</v>
      </c>
      <c r="Y2417" t="s">
        <v>130</v>
      </c>
      <c r="Z2417" t="s">
        <v>499</v>
      </c>
      <c r="AA2417" s="18">
        <v>0.85919009180000006</v>
      </c>
      <c r="AB2417" t="s">
        <v>500</v>
      </c>
      <c r="AC2417" t="s">
        <v>128</v>
      </c>
      <c r="AD2417" t="s">
        <v>501</v>
      </c>
      <c r="AE2417" s="18">
        <v>6.5201002899999999E-2</v>
      </c>
      <c r="AF2417" t="s">
        <v>839</v>
      </c>
      <c r="AG2417" t="s">
        <v>143</v>
      </c>
      <c r="AH2417" t="s">
        <v>840</v>
      </c>
      <c r="AI2417" s="18">
        <v>0.423257734</v>
      </c>
      <c r="AJ2417" t="s">
        <v>841</v>
      </c>
      <c r="AK2417" t="s">
        <v>134</v>
      </c>
      <c r="AL2417" t="s">
        <v>842</v>
      </c>
      <c r="AM2417" t="s">
        <v>839</v>
      </c>
      <c r="AN2417" t="s">
        <v>143</v>
      </c>
      <c r="AO2417" t="s">
        <v>840</v>
      </c>
      <c r="AP2417" s="18">
        <v>6.5201002899999999E-2</v>
      </c>
      <c r="AQ2417" t="s">
        <v>123</v>
      </c>
      <c r="AR2417" t="b">
        <f>ISNUMBER(SEARCH('Consulta Por Puntos Baloto'!$E$5,B2417,1))</f>
        <v>0</v>
      </c>
      <c r="AS2417">
        <f t="shared" si="74"/>
        <v>31</v>
      </c>
      <c r="AT2417" t="str">
        <f t="shared" si="75"/>
        <v>Punto pago</v>
      </c>
    </row>
    <row r="2418" spans="1:46">
      <c r="A2418" t="s">
        <v>12557</v>
      </c>
      <c r="B2418" t="s">
        <v>12558</v>
      </c>
      <c r="C2418" s="18">
        <v>2.8934272666999998</v>
      </c>
      <c r="D2418" t="s">
        <v>4210</v>
      </c>
      <c r="E2418" t="s">
        <v>62</v>
      </c>
      <c r="F2418" t="s">
        <v>4211</v>
      </c>
      <c r="G2418" s="18">
        <v>1.4085808027</v>
      </c>
      <c r="H2418" t="s">
        <v>64</v>
      </c>
      <c r="I2418" t="s">
        <v>65</v>
      </c>
      <c r="J2418" t="s">
        <v>5202</v>
      </c>
      <c r="K2418" s="18">
        <v>1.403188648</v>
      </c>
      <c r="L2418" t="s">
        <v>64</v>
      </c>
      <c r="M2418" t="s">
        <v>65</v>
      </c>
      <c r="N2418" t="s">
        <v>5202</v>
      </c>
      <c r="O2418" s="18">
        <v>1.7507162041</v>
      </c>
      <c r="P2418" t="s">
        <v>67</v>
      </c>
      <c r="Q2418" t="s">
        <v>62</v>
      </c>
      <c r="R2418" t="s">
        <v>68</v>
      </c>
      <c r="S2418" s="18">
        <v>2.8994335146000001</v>
      </c>
      <c r="T2418" t="s">
        <v>253</v>
      </c>
      <c r="U2418" t="s">
        <v>65</v>
      </c>
      <c r="V2418" t="s">
        <v>254</v>
      </c>
      <c r="W2418" s="18">
        <v>1.7491147354000001</v>
      </c>
      <c r="X2418" t="s">
        <v>276</v>
      </c>
      <c r="Y2418" t="s">
        <v>65</v>
      </c>
      <c r="Z2418" t="s">
        <v>277</v>
      </c>
      <c r="AA2418" s="18">
        <v>1.7638558804</v>
      </c>
      <c r="AB2418" t="s">
        <v>5203</v>
      </c>
      <c r="AC2418" t="s">
        <v>62</v>
      </c>
      <c r="AD2418" t="s">
        <v>5204</v>
      </c>
      <c r="AE2418" s="18">
        <v>0.27312333550000001</v>
      </c>
      <c r="AF2418" t="s">
        <v>12559</v>
      </c>
      <c r="AG2418" t="s">
        <v>62</v>
      </c>
      <c r="AH2418" t="s">
        <v>12560</v>
      </c>
      <c r="AI2418" s="18">
        <v>0.1210837067</v>
      </c>
      <c r="AJ2418" t="s">
        <v>12561</v>
      </c>
      <c r="AK2418" t="s">
        <v>62</v>
      </c>
      <c r="AL2418" t="s">
        <v>12562</v>
      </c>
      <c r="AM2418" t="s">
        <v>12561</v>
      </c>
      <c r="AN2418" t="s">
        <v>62</v>
      </c>
      <c r="AO2418" t="s">
        <v>12562</v>
      </c>
      <c r="AP2418" s="18">
        <v>0.1210837067</v>
      </c>
      <c r="AQ2418" t="s">
        <v>123</v>
      </c>
      <c r="AR2418" t="b">
        <f>ISNUMBER(SEARCH('Consulta Por Puntos Baloto'!$E$5,B2418,1))</f>
        <v>0</v>
      </c>
      <c r="AS2418">
        <f t="shared" si="74"/>
        <v>35</v>
      </c>
      <c r="AT2418" t="str">
        <f t="shared" si="75"/>
        <v>Punto red</v>
      </c>
    </row>
    <row r="2419" spans="1:46">
      <c r="A2419" t="s">
        <v>12563</v>
      </c>
      <c r="B2419" t="s">
        <v>12564</v>
      </c>
      <c r="C2419" s="18">
        <v>1.4475013229</v>
      </c>
      <c r="D2419" t="s">
        <v>5165</v>
      </c>
      <c r="E2419" t="s">
        <v>220</v>
      </c>
      <c r="F2419" t="s">
        <v>5166</v>
      </c>
      <c r="G2419" s="18">
        <v>1.7430387597999999</v>
      </c>
      <c r="H2419" t="s">
        <v>64</v>
      </c>
      <c r="I2419" t="s">
        <v>223</v>
      </c>
      <c r="J2419" t="s">
        <v>5327</v>
      </c>
      <c r="K2419" s="18">
        <v>3.1421245512999998</v>
      </c>
      <c r="L2419" t="s">
        <v>64</v>
      </c>
      <c r="M2419" t="s">
        <v>223</v>
      </c>
      <c r="N2419" t="s">
        <v>4070</v>
      </c>
      <c r="O2419" s="18">
        <v>1.9731465444</v>
      </c>
      <c r="P2419" t="s">
        <v>4231</v>
      </c>
      <c r="Q2419" t="s">
        <v>220</v>
      </c>
      <c r="R2419" t="s">
        <v>4232</v>
      </c>
      <c r="S2419" s="18">
        <v>11.1937006422</v>
      </c>
      <c r="T2419" t="s">
        <v>227</v>
      </c>
      <c r="U2419" t="s">
        <v>228</v>
      </c>
      <c r="V2419" t="s">
        <v>229</v>
      </c>
      <c r="W2419" s="18">
        <v>4.2638045449000002</v>
      </c>
      <c r="X2419" t="s">
        <v>222</v>
      </c>
      <c r="Y2419" t="s">
        <v>223</v>
      </c>
      <c r="Z2419" t="s">
        <v>224</v>
      </c>
      <c r="AA2419" s="18">
        <v>1.5199262696</v>
      </c>
      <c r="AB2419" t="s">
        <v>4088</v>
      </c>
      <c r="AC2419" t="s">
        <v>220</v>
      </c>
      <c r="AD2419" t="s">
        <v>4089</v>
      </c>
      <c r="AE2419" s="18">
        <v>0.32878916670000002</v>
      </c>
      <c r="AF2419" t="s">
        <v>12565</v>
      </c>
      <c r="AG2419" t="s">
        <v>220</v>
      </c>
      <c r="AH2419" t="s">
        <v>12566</v>
      </c>
      <c r="AI2419" s="18">
        <v>0.49947304749999999</v>
      </c>
      <c r="AJ2419" t="s">
        <v>5330</v>
      </c>
      <c r="AK2419" t="s">
        <v>220</v>
      </c>
      <c r="AL2419" t="s">
        <v>5331</v>
      </c>
      <c r="AM2419" t="s">
        <v>12565</v>
      </c>
      <c r="AN2419" t="s">
        <v>220</v>
      </c>
      <c r="AO2419" t="s">
        <v>12566</v>
      </c>
      <c r="AP2419" s="18">
        <v>0.32878916670000002</v>
      </c>
      <c r="AQ2419" t="s">
        <v>123</v>
      </c>
      <c r="AR2419" t="b">
        <f>ISNUMBER(SEARCH('Consulta Por Puntos Baloto'!$E$5,B2419,1))</f>
        <v>0</v>
      </c>
      <c r="AS2419">
        <f t="shared" si="74"/>
        <v>31</v>
      </c>
      <c r="AT2419" t="str">
        <f t="shared" si="75"/>
        <v>Punto pago</v>
      </c>
    </row>
    <row r="2420" spans="1:46">
      <c r="A2420" t="s">
        <v>12567</v>
      </c>
      <c r="B2420" t="s">
        <v>12568</v>
      </c>
      <c r="C2420" s="18">
        <v>14.417174795999999</v>
      </c>
      <c r="D2420" t="s">
        <v>5048</v>
      </c>
      <c r="E2420" t="s">
        <v>5049</v>
      </c>
      <c r="F2420" t="s">
        <v>5050</v>
      </c>
      <c r="G2420" s="18">
        <v>25.779303852400002</v>
      </c>
      <c r="H2420" t="s">
        <v>4029</v>
      </c>
      <c r="I2420" t="s">
        <v>4029</v>
      </c>
      <c r="J2420" t="s">
        <v>4099</v>
      </c>
      <c r="K2420" s="18">
        <v>25.817742232800001</v>
      </c>
      <c r="L2420" t="s">
        <v>64</v>
      </c>
      <c r="M2420" t="s">
        <v>4029</v>
      </c>
      <c r="N2420" t="s">
        <v>4030</v>
      </c>
      <c r="O2420" s="18">
        <v>72.360139816499995</v>
      </c>
      <c r="P2420" t="s">
        <v>4031</v>
      </c>
      <c r="Q2420" t="s">
        <v>4025</v>
      </c>
      <c r="R2420" t="s">
        <v>4032</v>
      </c>
      <c r="S2420" s="18">
        <v>97.423387511900003</v>
      </c>
      <c r="T2420" t="s">
        <v>227</v>
      </c>
      <c r="U2420" t="s">
        <v>228</v>
      </c>
      <c r="V2420" t="s">
        <v>229</v>
      </c>
      <c r="W2420" s="18">
        <v>26.710201447500001</v>
      </c>
      <c r="X2420" t="s">
        <v>4103</v>
      </c>
      <c r="Y2420" t="s">
        <v>4029</v>
      </c>
      <c r="Z2420" t="s">
        <v>4104</v>
      </c>
      <c r="AA2420" s="18">
        <v>25.7921072197</v>
      </c>
      <c r="AB2420" s="19" t="s">
        <v>4105</v>
      </c>
      <c r="AC2420" t="s">
        <v>4106</v>
      </c>
      <c r="AD2420" t="s">
        <v>4107</v>
      </c>
      <c r="AE2420" s="18">
        <v>1.3609041699999999E-2</v>
      </c>
      <c r="AF2420" t="s">
        <v>12569</v>
      </c>
      <c r="AG2420" t="s">
        <v>12570</v>
      </c>
      <c r="AH2420" t="s">
        <v>12571</v>
      </c>
      <c r="AI2420" s="18">
        <v>5.7816269599999998E-2</v>
      </c>
      <c r="AJ2420" t="s">
        <v>12572</v>
      </c>
      <c r="AK2420" t="s">
        <v>12570</v>
      </c>
      <c r="AL2420" t="s">
        <v>12573</v>
      </c>
      <c r="AM2420" t="s">
        <v>12569</v>
      </c>
      <c r="AN2420" t="s">
        <v>12570</v>
      </c>
      <c r="AO2420" t="s">
        <v>12571</v>
      </c>
      <c r="AP2420" s="18">
        <v>1.3609041699999999E-2</v>
      </c>
      <c r="AQ2420" t="s">
        <v>123</v>
      </c>
      <c r="AR2420" t="b">
        <f>ISNUMBER(SEARCH('Consulta Por Puntos Baloto'!$E$5,B2420,1))</f>
        <v>0</v>
      </c>
      <c r="AS2420">
        <f t="shared" si="74"/>
        <v>31</v>
      </c>
      <c r="AT2420" t="str">
        <f t="shared" si="75"/>
        <v>Punto pago</v>
      </c>
    </row>
    <row r="2421" spans="1:46">
      <c r="A2421" t="s">
        <v>12574</v>
      </c>
      <c r="B2421" t="s">
        <v>12575</v>
      </c>
      <c r="C2421" s="18">
        <v>0.36318785720000002</v>
      </c>
      <c r="D2421" t="s">
        <v>4512</v>
      </c>
      <c r="E2421" t="s">
        <v>297</v>
      </c>
      <c r="F2421" t="s">
        <v>4513</v>
      </c>
      <c r="G2421" s="18">
        <v>16.5797324107</v>
      </c>
      <c r="H2421" t="s">
        <v>64</v>
      </c>
      <c r="I2421" t="s">
        <v>4514</v>
      </c>
      <c r="J2421" t="s">
        <v>4515</v>
      </c>
      <c r="K2421" s="18">
        <v>16.5797324107</v>
      </c>
      <c r="L2421" t="s">
        <v>64</v>
      </c>
      <c r="M2421" t="s">
        <v>4514</v>
      </c>
      <c r="N2421" t="s">
        <v>4515</v>
      </c>
      <c r="O2421" s="18">
        <v>0.77686342750000004</v>
      </c>
      <c r="P2421" t="s">
        <v>296</v>
      </c>
      <c r="Q2421" t="s">
        <v>297</v>
      </c>
      <c r="R2421" t="s">
        <v>298</v>
      </c>
      <c r="S2421" s="18">
        <v>144.08228247139999</v>
      </c>
      <c r="T2421" t="s">
        <v>85</v>
      </c>
      <c r="U2421" t="s">
        <v>86</v>
      </c>
      <c r="V2421" t="s">
        <v>87</v>
      </c>
      <c r="W2421" s="18">
        <v>88.672704343099994</v>
      </c>
      <c r="X2421" t="s">
        <v>64</v>
      </c>
      <c r="Y2421" t="s">
        <v>4519</v>
      </c>
      <c r="Z2421" t="s">
        <v>4520</v>
      </c>
      <c r="AA2421" s="18">
        <v>49.066705505000002</v>
      </c>
      <c r="AB2421" t="s">
        <v>300</v>
      </c>
      <c r="AC2421" t="s">
        <v>301</v>
      </c>
      <c r="AD2421" t="s">
        <v>302</v>
      </c>
      <c r="AE2421" s="18">
        <v>0.96827068390000004</v>
      </c>
      <c r="AF2421" t="s">
        <v>7531</v>
      </c>
      <c r="AG2421" t="s">
        <v>297</v>
      </c>
      <c r="AH2421" t="s">
        <v>7532</v>
      </c>
      <c r="AI2421" s="18">
        <v>0.1124505458</v>
      </c>
      <c r="AJ2421" t="s">
        <v>12576</v>
      </c>
      <c r="AK2421" t="s">
        <v>297</v>
      </c>
      <c r="AL2421" t="s">
        <v>12577</v>
      </c>
      <c r="AM2421" t="s">
        <v>12576</v>
      </c>
      <c r="AN2421" t="s">
        <v>297</v>
      </c>
      <c r="AO2421" t="s">
        <v>12577</v>
      </c>
      <c r="AP2421" s="18">
        <v>0.1124505458</v>
      </c>
      <c r="AQ2421" t="s">
        <v>123</v>
      </c>
      <c r="AR2421" t="b">
        <f>ISNUMBER(SEARCH('Consulta Por Puntos Baloto'!$E$5,B2421,1))</f>
        <v>0</v>
      </c>
      <c r="AS2421">
        <f t="shared" si="74"/>
        <v>35</v>
      </c>
      <c r="AT2421" t="str">
        <f t="shared" si="75"/>
        <v>Punto red</v>
      </c>
    </row>
    <row r="2422" spans="1:46">
      <c r="A2422" t="s">
        <v>12578</v>
      </c>
      <c r="B2422" t="s">
        <v>12579</v>
      </c>
      <c r="C2422" s="18">
        <v>20.811273152199998</v>
      </c>
      <c r="D2422" t="s">
        <v>1689</v>
      </c>
      <c r="E2422" t="s">
        <v>1690</v>
      </c>
      <c r="F2422" t="s">
        <v>1691</v>
      </c>
      <c r="G2422" s="18">
        <v>20.861186158900001</v>
      </c>
      <c r="H2422" t="s">
        <v>64</v>
      </c>
      <c r="I2422" t="s">
        <v>114</v>
      </c>
      <c r="J2422" t="s">
        <v>1692</v>
      </c>
      <c r="K2422" s="18">
        <v>51.094634128999999</v>
      </c>
      <c r="L2422" t="s">
        <v>64</v>
      </c>
      <c r="M2422" t="s">
        <v>130</v>
      </c>
      <c r="N2422" t="s">
        <v>132</v>
      </c>
      <c r="O2422" s="18">
        <v>50.383071855300003</v>
      </c>
      <c r="P2422" t="s">
        <v>133</v>
      </c>
      <c r="Q2422" t="s">
        <v>134</v>
      </c>
      <c r="R2422" t="s">
        <v>135</v>
      </c>
      <c r="S2422" s="18">
        <v>52.1249463101</v>
      </c>
      <c r="T2422" t="s">
        <v>136</v>
      </c>
      <c r="U2422" t="s">
        <v>130</v>
      </c>
      <c r="V2422" t="s">
        <v>137</v>
      </c>
      <c r="W2422" s="18">
        <v>21.218444428200002</v>
      </c>
      <c r="X2422" t="s">
        <v>64</v>
      </c>
      <c r="Y2422" t="s">
        <v>114</v>
      </c>
      <c r="Z2422" t="s">
        <v>1693</v>
      </c>
      <c r="AA2422" s="18">
        <v>20.872869106300001</v>
      </c>
      <c r="AB2422" t="s">
        <v>1694</v>
      </c>
      <c r="AC2422" t="s">
        <v>1690</v>
      </c>
      <c r="AD2422" t="s">
        <v>1695</v>
      </c>
      <c r="AE2422" s="18">
        <v>18.780023064200002</v>
      </c>
      <c r="AF2422" t="s">
        <v>1696</v>
      </c>
      <c r="AG2422" t="s">
        <v>1690</v>
      </c>
      <c r="AH2422" t="s">
        <v>1697</v>
      </c>
      <c r="AI2422" s="18">
        <v>2.0116353699999999E-2</v>
      </c>
      <c r="AJ2422" t="s">
        <v>1698</v>
      </c>
      <c r="AK2422" t="s">
        <v>1699</v>
      </c>
      <c r="AL2422" t="s">
        <v>1700</v>
      </c>
      <c r="AM2422" t="s">
        <v>1698</v>
      </c>
      <c r="AN2422" t="s">
        <v>1699</v>
      </c>
      <c r="AO2422" t="s">
        <v>1700</v>
      </c>
      <c r="AP2422" s="18">
        <v>2.0116353699999999E-2</v>
      </c>
      <c r="AQ2422" t="s">
        <v>123</v>
      </c>
      <c r="AR2422" t="b">
        <f>ISNUMBER(SEARCH('Consulta Por Puntos Baloto'!$E$5,B2422,1))</f>
        <v>0</v>
      </c>
      <c r="AS2422">
        <f t="shared" si="74"/>
        <v>35</v>
      </c>
      <c r="AT2422" t="str">
        <f t="shared" si="75"/>
        <v>Punto red</v>
      </c>
    </row>
    <row r="2423" spans="1:46">
      <c r="A2423" t="s">
        <v>12580</v>
      </c>
      <c r="B2423" t="s">
        <v>12581</v>
      </c>
      <c r="C2423" s="18">
        <v>0.6822396999</v>
      </c>
      <c r="D2423" t="s">
        <v>5239</v>
      </c>
      <c r="E2423" t="s">
        <v>62</v>
      </c>
      <c r="F2423" t="s">
        <v>5240</v>
      </c>
      <c r="G2423" s="18">
        <v>0.20046339060000001</v>
      </c>
      <c r="H2423" t="s">
        <v>64</v>
      </c>
      <c r="I2423" t="s">
        <v>65</v>
      </c>
      <c r="J2423" t="s">
        <v>6203</v>
      </c>
      <c r="K2423" s="18">
        <v>0.49188553540000002</v>
      </c>
      <c r="L2423" t="s">
        <v>4403</v>
      </c>
      <c r="M2423" t="s">
        <v>65</v>
      </c>
      <c r="N2423" t="s">
        <v>4404</v>
      </c>
      <c r="O2423" s="18">
        <v>6.2222311881000003</v>
      </c>
      <c r="P2423" t="s">
        <v>67</v>
      </c>
      <c r="Q2423" t="s">
        <v>62</v>
      </c>
      <c r="R2423" t="s">
        <v>68</v>
      </c>
      <c r="S2423" s="18">
        <v>1.3550998677999999</v>
      </c>
      <c r="T2423" t="s">
        <v>69</v>
      </c>
      <c r="U2423" t="s">
        <v>65</v>
      </c>
      <c r="V2423" t="s">
        <v>70</v>
      </c>
      <c r="W2423" s="18">
        <v>3.2114384348999998</v>
      </c>
      <c r="X2423" t="s">
        <v>64</v>
      </c>
      <c r="Y2423" t="s">
        <v>65</v>
      </c>
      <c r="Z2423" t="s">
        <v>4213</v>
      </c>
      <c r="AA2423" s="18">
        <v>0.49945440260000001</v>
      </c>
      <c r="AB2423" s="19" t="s">
        <v>266</v>
      </c>
      <c r="AC2423" t="s">
        <v>62</v>
      </c>
      <c r="AD2423" t="s">
        <v>7487</v>
      </c>
      <c r="AE2423" s="18">
        <v>0.2667097906</v>
      </c>
      <c r="AF2423" t="s">
        <v>12582</v>
      </c>
      <c r="AG2423" t="s">
        <v>62</v>
      </c>
      <c r="AH2423" t="s">
        <v>12583</v>
      </c>
      <c r="AI2423" s="18">
        <v>0.4545598314</v>
      </c>
      <c r="AJ2423" t="s">
        <v>12584</v>
      </c>
      <c r="AK2423" t="s">
        <v>62</v>
      </c>
      <c r="AL2423" t="s">
        <v>12585</v>
      </c>
      <c r="AM2423" t="s">
        <v>64</v>
      </c>
      <c r="AN2423" t="s">
        <v>65</v>
      </c>
      <c r="AO2423" t="s">
        <v>6203</v>
      </c>
      <c r="AP2423" s="18">
        <v>0.20046339060000001</v>
      </c>
      <c r="AQ2423" t="s">
        <v>123</v>
      </c>
      <c r="AR2423" t="b">
        <f>ISNUMBER(SEARCH('Consulta Por Puntos Baloto'!$E$5,B2423,1))</f>
        <v>0</v>
      </c>
      <c r="AS2423">
        <f t="shared" si="74"/>
        <v>7</v>
      </c>
      <c r="AT2423" t="str">
        <f t="shared" si="75"/>
        <v>Cajero automático</v>
      </c>
    </row>
    <row r="2424" spans="1:46">
      <c r="A2424" t="s">
        <v>12586</v>
      </c>
      <c r="B2424" t="s">
        <v>12587</v>
      </c>
      <c r="C2424" s="18">
        <v>0.54076971600000001</v>
      </c>
      <c r="D2424" t="s">
        <v>127</v>
      </c>
      <c r="E2424" t="s">
        <v>128</v>
      </c>
      <c r="F2424" t="s">
        <v>129</v>
      </c>
      <c r="G2424" s="18">
        <v>0.52515752189999998</v>
      </c>
      <c r="H2424" t="s">
        <v>423</v>
      </c>
      <c r="I2424" t="s">
        <v>130</v>
      </c>
      <c r="J2424" t="s">
        <v>424</v>
      </c>
      <c r="K2424" s="18">
        <v>1.2703105721000001</v>
      </c>
      <c r="L2424" t="s">
        <v>64</v>
      </c>
      <c r="M2424" t="s">
        <v>130</v>
      </c>
      <c r="N2424" t="s">
        <v>370</v>
      </c>
      <c r="O2424" s="18">
        <v>0.72545370040000001</v>
      </c>
      <c r="P2424" t="s">
        <v>133</v>
      </c>
      <c r="Q2424" t="s">
        <v>134</v>
      </c>
      <c r="R2424" t="s">
        <v>135</v>
      </c>
      <c r="S2424" s="18">
        <v>3.7127310227999999</v>
      </c>
      <c r="T2424" t="s">
        <v>371</v>
      </c>
      <c r="U2424" t="s">
        <v>130</v>
      </c>
      <c r="V2424" t="s">
        <v>372</v>
      </c>
      <c r="W2424" s="18">
        <v>3.9040819216</v>
      </c>
      <c r="X2424" t="s">
        <v>64</v>
      </c>
      <c r="Y2424" t="s">
        <v>130</v>
      </c>
      <c r="Z2424" t="s">
        <v>569</v>
      </c>
      <c r="AA2424" s="18">
        <v>0.50426546159999996</v>
      </c>
      <c r="AB2424" t="s">
        <v>140</v>
      </c>
      <c r="AC2424" t="s">
        <v>128</v>
      </c>
      <c r="AD2424" t="s">
        <v>141</v>
      </c>
      <c r="AE2424" s="18">
        <v>0.1027496442</v>
      </c>
      <c r="AF2424" t="s">
        <v>10932</v>
      </c>
      <c r="AG2424" t="s">
        <v>143</v>
      </c>
      <c r="AH2424" t="s">
        <v>10933</v>
      </c>
      <c r="AI2424" s="18">
        <v>0.13933677999999999</v>
      </c>
      <c r="AJ2424" t="s">
        <v>12588</v>
      </c>
      <c r="AK2424" t="s">
        <v>134</v>
      </c>
      <c r="AL2424" t="s">
        <v>12589</v>
      </c>
      <c r="AM2424" t="s">
        <v>10932</v>
      </c>
      <c r="AN2424" t="s">
        <v>143</v>
      </c>
      <c r="AO2424" t="s">
        <v>10933</v>
      </c>
      <c r="AP2424" s="18">
        <v>0.1027496442</v>
      </c>
      <c r="AQ2424" t="s">
        <v>123</v>
      </c>
      <c r="AR2424" t="b">
        <f>ISNUMBER(SEARCH('Consulta Por Puntos Baloto'!$E$5,B2424,1))</f>
        <v>0</v>
      </c>
      <c r="AS2424">
        <f t="shared" si="74"/>
        <v>31</v>
      </c>
      <c r="AT2424" t="str">
        <f t="shared" si="75"/>
        <v>Punto pago</v>
      </c>
    </row>
    <row r="2425" spans="1:46">
      <c r="A2425" t="s">
        <v>12590</v>
      </c>
      <c r="B2425" t="s">
        <v>12591</v>
      </c>
      <c r="C2425" s="18">
        <v>4.5825985108999996</v>
      </c>
      <c r="D2425" t="s">
        <v>526</v>
      </c>
      <c r="E2425" t="s">
        <v>128</v>
      </c>
      <c r="F2425" t="s">
        <v>527</v>
      </c>
      <c r="G2425" s="18">
        <v>0.6025667361</v>
      </c>
      <c r="H2425" t="s">
        <v>64</v>
      </c>
      <c r="I2425" t="s">
        <v>130</v>
      </c>
      <c r="J2425" t="s">
        <v>661</v>
      </c>
      <c r="K2425" s="18">
        <v>2.2377300668000002</v>
      </c>
      <c r="L2425" t="s">
        <v>64</v>
      </c>
      <c r="M2425" t="s">
        <v>130</v>
      </c>
      <c r="N2425" t="s">
        <v>529</v>
      </c>
      <c r="O2425" s="18">
        <v>2.072528353</v>
      </c>
      <c r="P2425" t="s">
        <v>530</v>
      </c>
      <c r="Q2425" t="s">
        <v>134</v>
      </c>
      <c r="R2425" t="s">
        <v>531</v>
      </c>
      <c r="S2425" s="18">
        <v>5.4035270938000002</v>
      </c>
      <c r="T2425" t="s">
        <v>515</v>
      </c>
      <c r="U2425" t="s">
        <v>130</v>
      </c>
      <c r="V2425" t="s">
        <v>516</v>
      </c>
      <c r="W2425" s="18">
        <v>3.5813770010999999</v>
      </c>
      <c r="X2425" t="s">
        <v>745</v>
      </c>
      <c r="Y2425" t="s">
        <v>130</v>
      </c>
      <c r="Z2425" t="s">
        <v>746</v>
      </c>
      <c r="AA2425" s="18">
        <v>3.1627452657999999</v>
      </c>
      <c r="AB2425" t="s">
        <v>533</v>
      </c>
      <c r="AC2425" t="s">
        <v>128</v>
      </c>
      <c r="AD2425" t="s">
        <v>534</v>
      </c>
      <c r="AE2425" s="18">
        <v>0.29746852689999997</v>
      </c>
      <c r="AF2425" t="s">
        <v>4134</v>
      </c>
      <c r="AG2425" t="s">
        <v>143</v>
      </c>
      <c r="AH2425" t="s">
        <v>4135</v>
      </c>
      <c r="AI2425" s="18">
        <v>8.8658746900000002E-2</v>
      </c>
      <c r="AJ2425" t="s">
        <v>4136</v>
      </c>
      <c r="AK2425" t="s">
        <v>134</v>
      </c>
      <c r="AL2425" t="s">
        <v>4137</v>
      </c>
      <c r="AM2425" t="s">
        <v>4136</v>
      </c>
      <c r="AN2425" t="s">
        <v>134</v>
      </c>
      <c r="AO2425" t="s">
        <v>4137</v>
      </c>
      <c r="AP2425" s="18">
        <v>8.8658746900000002E-2</v>
      </c>
      <c r="AQ2425" t="s">
        <v>123</v>
      </c>
      <c r="AR2425" t="b">
        <f>ISNUMBER(SEARCH('Consulta Por Puntos Baloto'!$E$5,B2425,1))</f>
        <v>0</v>
      </c>
      <c r="AS2425">
        <f t="shared" si="74"/>
        <v>35</v>
      </c>
      <c r="AT2425" t="str">
        <f t="shared" si="75"/>
        <v>Punto red</v>
      </c>
    </row>
    <row r="2426" spans="1:46">
      <c r="A2426" t="s">
        <v>12592</v>
      </c>
      <c r="B2426" t="s">
        <v>12593</v>
      </c>
      <c r="C2426" s="18">
        <v>1.6443562571999999</v>
      </c>
      <c r="D2426" t="s">
        <v>451</v>
      </c>
      <c r="E2426" t="s">
        <v>128</v>
      </c>
      <c r="F2426" t="s">
        <v>452</v>
      </c>
      <c r="G2426" s="18">
        <v>0.79484175940000001</v>
      </c>
      <c r="H2426" t="s">
        <v>64</v>
      </c>
      <c r="I2426" t="s">
        <v>130</v>
      </c>
      <c r="J2426" t="s">
        <v>131</v>
      </c>
      <c r="K2426" s="18">
        <v>1.1963958350999999</v>
      </c>
      <c r="L2426" t="s">
        <v>64</v>
      </c>
      <c r="M2426" t="s">
        <v>130</v>
      </c>
      <c r="N2426" t="s">
        <v>132</v>
      </c>
      <c r="O2426" s="18">
        <v>2.058972872</v>
      </c>
      <c r="P2426" t="s">
        <v>453</v>
      </c>
      <c r="Q2426" t="s">
        <v>134</v>
      </c>
      <c r="R2426" t="s">
        <v>454</v>
      </c>
      <c r="S2426" s="18">
        <v>2.7525743660000002</v>
      </c>
      <c r="T2426" t="s">
        <v>136</v>
      </c>
      <c r="U2426" t="s">
        <v>130</v>
      </c>
      <c r="V2426" t="s">
        <v>137</v>
      </c>
      <c r="W2426" s="18">
        <v>1.8340070521</v>
      </c>
      <c r="X2426" t="s">
        <v>138</v>
      </c>
      <c r="Y2426" t="s">
        <v>130</v>
      </c>
      <c r="Z2426" t="s">
        <v>139</v>
      </c>
      <c r="AA2426" s="18">
        <v>1.8340070521</v>
      </c>
      <c r="AB2426" s="19" t="s">
        <v>455</v>
      </c>
      <c r="AC2426" t="s">
        <v>128</v>
      </c>
      <c r="AD2426" t="s">
        <v>456</v>
      </c>
      <c r="AE2426" s="18">
        <v>0.22803859730000001</v>
      </c>
      <c r="AF2426" t="s">
        <v>12594</v>
      </c>
      <c r="AG2426" t="s">
        <v>143</v>
      </c>
      <c r="AH2426" t="s">
        <v>12595</v>
      </c>
      <c r="AI2426" s="18">
        <v>0.23212765029999999</v>
      </c>
      <c r="AJ2426" t="s">
        <v>12596</v>
      </c>
      <c r="AK2426" t="s">
        <v>134</v>
      </c>
      <c r="AL2426" t="s">
        <v>12597</v>
      </c>
      <c r="AM2426" t="s">
        <v>12594</v>
      </c>
      <c r="AN2426" t="s">
        <v>143</v>
      </c>
      <c r="AO2426" t="s">
        <v>12595</v>
      </c>
      <c r="AP2426" s="18">
        <v>0.22803859730000001</v>
      </c>
      <c r="AQ2426" t="s">
        <v>123</v>
      </c>
      <c r="AR2426" t="b">
        <f>ISNUMBER(SEARCH('Consulta Por Puntos Baloto'!$E$5,B2426,1))</f>
        <v>0</v>
      </c>
      <c r="AS2426">
        <f t="shared" si="74"/>
        <v>31</v>
      </c>
      <c r="AT2426" t="str">
        <f t="shared" si="75"/>
        <v>Punto pago</v>
      </c>
    </row>
    <row r="2427" spans="1:46">
      <c r="A2427" t="s">
        <v>12598</v>
      </c>
      <c r="B2427" t="s">
        <v>12599</v>
      </c>
      <c r="C2427" s="18">
        <v>0.59088944649999997</v>
      </c>
      <c r="D2427" t="s">
        <v>4973</v>
      </c>
      <c r="E2427" t="s">
        <v>301</v>
      </c>
      <c r="F2427" t="s">
        <v>4974</v>
      </c>
      <c r="G2427" s="18">
        <v>0.55212268760000005</v>
      </c>
      <c r="H2427" t="s">
        <v>300</v>
      </c>
      <c r="I2427" t="s">
        <v>294</v>
      </c>
      <c r="J2427" t="s">
        <v>4489</v>
      </c>
      <c r="K2427" s="18">
        <v>2.3608354257999999</v>
      </c>
      <c r="L2427" t="s">
        <v>64</v>
      </c>
      <c r="M2427" t="s">
        <v>294</v>
      </c>
      <c r="N2427" t="s">
        <v>295</v>
      </c>
      <c r="O2427" s="18">
        <v>49.707577229400002</v>
      </c>
      <c r="P2427" t="s">
        <v>296</v>
      </c>
      <c r="Q2427" t="s">
        <v>297</v>
      </c>
      <c r="R2427" t="s">
        <v>298</v>
      </c>
      <c r="S2427" s="18">
        <v>113.5740292548</v>
      </c>
      <c r="T2427" t="s">
        <v>311</v>
      </c>
      <c r="U2427" t="s">
        <v>130</v>
      </c>
      <c r="V2427" t="s">
        <v>312</v>
      </c>
      <c r="W2427" s="18">
        <v>99.944457238599995</v>
      </c>
      <c r="X2427" t="s">
        <v>64</v>
      </c>
      <c r="Y2427" t="s">
        <v>313</v>
      </c>
      <c r="Z2427" t="s">
        <v>314</v>
      </c>
      <c r="AA2427" s="18">
        <v>0.5058247857</v>
      </c>
      <c r="AB2427" t="s">
        <v>300</v>
      </c>
      <c r="AC2427" t="s">
        <v>301</v>
      </c>
      <c r="AD2427" t="s">
        <v>302</v>
      </c>
      <c r="AE2427" s="18">
        <v>0.42016375090000002</v>
      </c>
      <c r="AF2427" t="s">
        <v>7432</v>
      </c>
      <c r="AG2427" t="s">
        <v>301</v>
      </c>
      <c r="AH2427" t="s">
        <v>7433</v>
      </c>
      <c r="AI2427" s="18">
        <v>0.3853761496</v>
      </c>
      <c r="AJ2427" t="s">
        <v>12600</v>
      </c>
      <c r="AK2427" t="s">
        <v>301</v>
      </c>
      <c r="AL2427" t="s">
        <v>12601</v>
      </c>
      <c r="AM2427" t="s">
        <v>12600</v>
      </c>
      <c r="AN2427" t="s">
        <v>301</v>
      </c>
      <c r="AO2427" t="s">
        <v>12601</v>
      </c>
      <c r="AP2427" s="18">
        <v>0.3853761496</v>
      </c>
      <c r="AQ2427" t="s">
        <v>123</v>
      </c>
      <c r="AR2427" t="b">
        <f>ISNUMBER(SEARCH('Consulta Por Puntos Baloto'!$E$5,B2427,1))</f>
        <v>0</v>
      </c>
      <c r="AS2427">
        <f t="shared" si="74"/>
        <v>35</v>
      </c>
      <c r="AT2427" t="str">
        <f t="shared" si="75"/>
        <v>Punto red</v>
      </c>
    </row>
    <row r="2428" spans="1:46">
      <c r="A2428" t="s">
        <v>12602</v>
      </c>
      <c r="B2428" t="s">
        <v>12603</v>
      </c>
      <c r="C2428" s="18">
        <v>3.4086783756000001</v>
      </c>
      <c r="D2428" t="s">
        <v>1689</v>
      </c>
      <c r="E2428" t="s">
        <v>1690</v>
      </c>
      <c r="F2428" t="s">
        <v>1691</v>
      </c>
      <c r="G2428" s="18">
        <v>1.1919518791999999</v>
      </c>
      <c r="H2428" t="s">
        <v>64</v>
      </c>
      <c r="I2428" t="s">
        <v>114</v>
      </c>
      <c r="J2428" t="s">
        <v>3347</v>
      </c>
      <c r="K2428" s="18">
        <v>72.413469515900005</v>
      </c>
      <c r="L2428" t="s">
        <v>64</v>
      </c>
      <c r="M2428" t="s">
        <v>130</v>
      </c>
      <c r="N2428" t="s">
        <v>132</v>
      </c>
      <c r="O2428" s="18">
        <v>72.385920562400003</v>
      </c>
      <c r="P2428" t="s">
        <v>133</v>
      </c>
      <c r="Q2428" t="s">
        <v>134</v>
      </c>
      <c r="R2428" t="s">
        <v>135</v>
      </c>
      <c r="S2428" s="18">
        <v>73.168153782600001</v>
      </c>
      <c r="T2428" t="s">
        <v>136</v>
      </c>
      <c r="U2428" t="s">
        <v>130</v>
      </c>
      <c r="V2428" t="s">
        <v>137</v>
      </c>
      <c r="W2428" s="18">
        <v>2.0388395323999999</v>
      </c>
      <c r="X2428" t="s">
        <v>3348</v>
      </c>
      <c r="Y2428" t="s">
        <v>114</v>
      </c>
      <c r="Z2428" t="s">
        <v>3349</v>
      </c>
      <c r="AA2428" s="18">
        <v>2.0351216907</v>
      </c>
      <c r="AB2428" s="19" t="s">
        <v>3348</v>
      </c>
      <c r="AC2428" t="s">
        <v>1690</v>
      </c>
      <c r="AD2428" s="19" t="s">
        <v>5358</v>
      </c>
      <c r="AE2428" s="18">
        <v>0.31013439349999999</v>
      </c>
      <c r="AF2428" t="s">
        <v>12604</v>
      </c>
      <c r="AG2428" t="s">
        <v>1690</v>
      </c>
      <c r="AH2428" t="s">
        <v>12605</v>
      </c>
      <c r="AI2428" s="18">
        <v>0.20283692519999999</v>
      </c>
      <c r="AJ2428" t="s">
        <v>10655</v>
      </c>
      <c r="AK2428" t="s">
        <v>1690</v>
      </c>
      <c r="AL2428" t="s">
        <v>10656</v>
      </c>
      <c r="AM2428" t="s">
        <v>10655</v>
      </c>
      <c r="AN2428" t="s">
        <v>1690</v>
      </c>
      <c r="AO2428" t="s">
        <v>10656</v>
      </c>
      <c r="AP2428" s="18">
        <v>0.20283692519999999</v>
      </c>
      <c r="AQ2428" t="s">
        <v>123</v>
      </c>
      <c r="AR2428" t="b">
        <f>ISNUMBER(SEARCH('Consulta Por Puntos Baloto'!$E$5,B2428,1))</f>
        <v>0</v>
      </c>
      <c r="AS2428">
        <f t="shared" si="74"/>
        <v>35</v>
      </c>
      <c r="AT2428" t="str">
        <f t="shared" si="75"/>
        <v>Punto red</v>
      </c>
    </row>
    <row r="2429" spans="1:46">
      <c r="A2429" t="s">
        <v>12606</v>
      </c>
      <c r="B2429" t="s">
        <v>12607</v>
      </c>
      <c r="C2429" s="18">
        <v>2.0229871437</v>
      </c>
      <c r="D2429" t="s">
        <v>5102</v>
      </c>
      <c r="E2429" t="s">
        <v>220</v>
      </c>
      <c r="F2429" t="s">
        <v>5103</v>
      </c>
      <c r="G2429" s="18">
        <v>0.90984601740000004</v>
      </c>
      <c r="H2429" t="s">
        <v>7193</v>
      </c>
      <c r="I2429" t="s">
        <v>223</v>
      </c>
      <c r="J2429" t="s">
        <v>7194</v>
      </c>
      <c r="K2429" s="18">
        <v>2.4464916426999999</v>
      </c>
      <c r="L2429" t="s">
        <v>64</v>
      </c>
      <c r="M2429" t="s">
        <v>223</v>
      </c>
      <c r="N2429" t="s">
        <v>5004</v>
      </c>
      <c r="O2429" s="18">
        <v>2.4320467978</v>
      </c>
      <c r="P2429" t="s">
        <v>5106</v>
      </c>
      <c r="Q2429" t="s">
        <v>220</v>
      </c>
      <c r="R2429" t="s">
        <v>5107</v>
      </c>
      <c r="S2429" s="18">
        <v>8.6492672711999994</v>
      </c>
      <c r="T2429" t="s">
        <v>227</v>
      </c>
      <c r="U2429" t="s">
        <v>228</v>
      </c>
      <c r="V2429" t="s">
        <v>229</v>
      </c>
      <c r="W2429" s="18">
        <v>4.3514020576999997</v>
      </c>
      <c r="X2429" t="s">
        <v>222</v>
      </c>
      <c r="Y2429" t="s">
        <v>223</v>
      </c>
      <c r="Z2429" t="s">
        <v>224</v>
      </c>
      <c r="AA2429" s="18">
        <v>0.90984601740000004</v>
      </c>
      <c r="AB2429" t="s">
        <v>5188</v>
      </c>
      <c r="AC2429" t="s">
        <v>220</v>
      </c>
      <c r="AD2429" t="s">
        <v>5189</v>
      </c>
      <c r="AE2429" s="18">
        <v>0.1442864576</v>
      </c>
      <c r="AF2429" t="s">
        <v>7195</v>
      </c>
      <c r="AG2429" t="s">
        <v>220</v>
      </c>
      <c r="AH2429" t="s">
        <v>7196</v>
      </c>
      <c r="AI2429" s="18">
        <v>0.68190123030000005</v>
      </c>
      <c r="AJ2429" t="s">
        <v>7197</v>
      </c>
      <c r="AK2429" t="s">
        <v>220</v>
      </c>
      <c r="AL2429" t="s">
        <v>7198</v>
      </c>
      <c r="AM2429" t="s">
        <v>7195</v>
      </c>
      <c r="AN2429" t="s">
        <v>220</v>
      </c>
      <c r="AO2429" t="s">
        <v>7196</v>
      </c>
      <c r="AP2429" s="18">
        <v>0.1442864576</v>
      </c>
      <c r="AQ2429" t="s">
        <v>123</v>
      </c>
      <c r="AR2429" t="b">
        <f>ISNUMBER(SEARCH('Consulta Por Puntos Baloto'!$E$5,B2429,1))</f>
        <v>0</v>
      </c>
      <c r="AS2429">
        <f t="shared" si="74"/>
        <v>31</v>
      </c>
      <c r="AT2429" t="str">
        <f t="shared" si="75"/>
        <v>Punto pago</v>
      </c>
    </row>
    <row r="2430" spans="1:46">
      <c r="A2430" t="s">
        <v>12608</v>
      </c>
      <c r="B2430" t="s">
        <v>12609</v>
      </c>
      <c r="C2430" s="18">
        <v>1.4909864282</v>
      </c>
      <c r="D2430" t="s">
        <v>541</v>
      </c>
      <c r="E2430" t="s">
        <v>128</v>
      </c>
      <c r="F2430" t="s">
        <v>542</v>
      </c>
      <c r="G2430" s="18">
        <v>1.1911304486000001</v>
      </c>
      <c r="H2430" t="s">
        <v>483</v>
      </c>
      <c r="I2430" t="s">
        <v>130</v>
      </c>
      <c r="J2430" t="s">
        <v>484</v>
      </c>
      <c r="K2430" s="18">
        <v>1.6570563052</v>
      </c>
      <c r="L2430" t="s">
        <v>64</v>
      </c>
      <c r="M2430" t="s">
        <v>130</v>
      </c>
      <c r="N2430" t="s">
        <v>370</v>
      </c>
      <c r="O2430" s="18">
        <v>2.2834433993999999</v>
      </c>
      <c r="P2430" t="s">
        <v>441</v>
      </c>
      <c r="Q2430" t="s">
        <v>134</v>
      </c>
      <c r="R2430" t="s">
        <v>442</v>
      </c>
      <c r="S2430" s="18">
        <v>2.8328131993999999</v>
      </c>
      <c r="T2430" t="s">
        <v>371</v>
      </c>
      <c r="U2430" t="s">
        <v>130</v>
      </c>
      <c r="V2430" t="s">
        <v>372</v>
      </c>
      <c r="W2430" s="18">
        <v>2.3797457210999999</v>
      </c>
      <c r="X2430" t="s">
        <v>64</v>
      </c>
      <c r="Y2430" t="s">
        <v>130</v>
      </c>
      <c r="Z2430" t="s">
        <v>209</v>
      </c>
      <c r="AA2430" s="18">
        <v>1.2239406800999999</v>
      </c>
      <c r="AB2430" s="19" t="s">
        <v>485</v>
      </c>
      <c r="AC2430" t="s">
        <v>128</v>
      </c>
      <c r="AD2430" t="s">
        <v>486</v>
      </c>
      <c r="AE2430" s="18">
        <v>0.19728622169999999</v>
      </c>
      <c r="AF2430" t="s">
        <v>857</v>
      </c>
      <c r="AG2430" t="s">
        <v>143</v>
      </c>
      <c r="AH2430" t="s">
        <v>858</v>
      </c>
      <c r="AI2430" s="18">
        <v>0.22706685579999999</v>
      </c>
      <c r="AJ2430" t="s">
        <v>859</v>
      </c>
      <c r="AK2430" t="s">
        <v>134</v>
      </c>
      <c r="AL2430" t="s">
        <v>860</v>
      </c>
      <c r="AM2430" t="s">
        <v>857</v>
      </c>
      <c r="AN2430" t="s">
        <v>143</v>
      </c>
      <c r="AO2430" t="s">
        <v>858</v>
      </c>
      <c r="AP2430" s="18">
        <v>0.19728622169999999</v>
      </c>
      <c r="AQ2430" t="s">
        <v>123</v>
      </c>
      <c r="AR2430" t="b">
        <f>ISNUMBER(SEARCH('Consulta Por Puntos Baloto'!$E$5,B2430,1))</f>
        <v>0</v>
      </c>
      <c r="AS2430">
        <f t="shared" si="74"/>
        <v>31</v>
      </c>
      <c r="AT2430" t="str">
        <f t="shared" si="75"/>
        <v>Punto pago</v>
      </c>
    </row>
    <row r="2431" spans="1:46">
      <c r="A2431" t="s">
        <v>12610</v>
      </c>
      <c r="B2431" t="s">
        <v>12611</v>
      </c>
      <c r="C2431" s="18">
        <v>37.136481062999998</v>
      </c>
      <c r="D2431" t="s">
        <v>6048</v>
      </c>
      <c r="E2431" t="s">
        <v>6049</v>
      </c>
      <c r="F2431" t="s">
        <v>6050</v>
      </c>
      <c r="G2431" s="18">
        <v>53.3323780801</v>
      </c>
      <c r="H2431" t="s">
        <v>64</v>
      </c>
      <c r="I2431" t="s">
        <v>4008</v>
      </c>
      <c r="J2431" t="s">
        <v>4009</v>
      </c>
      <c r="K2431" s="18">
        <v>52.906426037800003</v>
      </c>
      <c r="L2431" t="s">
        <v>4010</v>
      </c>
      <c r="M2431" t="s">
        <v>4008</v>
      </c>
      <c r="N2431" t="s">
        <v>4011</v>
      </c>
      <c r="O2431" s="18">
        <v>71.290526512200003</v>
      </c>
      <c r="P2431" t="s">
        <v>4100</v>
      </c>
      <c r="Q2431" t="s">
        <v>4101</v>
      </c>
      <c r="R2431" t="s">
        <v>4102</v>
      </c>
      <c r="S2431" s="18">
        <v>69.943526461100006</v>
      </c>
      <c r="T2431" t="s">
        <v>227</v>
      </c>
      <c r="U2431" t="s">
        <v>228</v>
      </c>
      <c r="V2431" t="s">
        <v>229</v>
      </c>
      <c r="W2431" s="18">
        <v>67.577290249800001</v>
      </c>
      <c r="X2431" t="s">
        <v>64</v>
      </c>
      <c r="Y2431" t="s">
        <v>228</v>
      </c>
      <c r="Z2431" t="s">
        <v>4012</v>
      </c>
      <c r="AA2431" s="18">
        <v>53.335377936</v>
      </c>
      <c r="AB2431" s="19" t="s">
        <v>4013</v>
      </c>
      <c r="AC2431" t="s">
        <v>4014</v>
      </c>
      <c r="AD2431" t="s">
        <v>4015</v>
      </c>
      <c r="AE2431" s="18">
        <v>5.3165239E-3</v>
      </c>
      <c r="AF2431" t="s">
        <v>12612</v>
      </c>
      <c r="AG2431" t="s">
        <v>12613</v>
      </c>
      <c r="AH2431" t="s">
        <v>12614</v>
      </c>
      <c r="AI2431" s="18">
        <v>6.4513538999999998E-3</v>
      </c>
      <c r="AJ2431" t="s">
        <v>12615</v>
      </c>
      <c r="AK2431" t="s">
        <v>12613</v>
      </c>
      <c r="AL2431" t="s">
        <v>12616</v>
      </c>
      <c r="AM2431" t="s">
        <v>12612</v>
      </c>
      <c r="AN2431" t="s">
        <v>12613</v>
      </c>
      <c r="AO2431" t="s">
        <v>12614</v>
      </c>
      <c r="AP2431" s="18">
        <v>5.3165239E-3</v>
      </c>
      <c r="AQ2431" t="s">
        <v>123</v>
      </c>
      <c r="AR2431" t="b">
        <f>ISNUMBER(SEARCH('Consulta Por Puntos Baloto'!$E$5,B2431,1))</f>
        <v>0</v>
      </c>
      <c r="AS2431">
        <f t="shared" si="74"/>
        <v>31</v>
      </c>
      <c r="AT2431" t="str">
        <f t="shared" si="75"/>
        <v>Punto pago</v>
      </c>
    </row>
    <row r="2432" spans="1:46">
      <c r="A2432" t="s">
        <v>12617</v>
      </c>
      <c r="B2432" t="s">
        <v>12618</v>
      </c>
      <c r="C2432" s="18">
        <v>3.1866058206000001</v>
      </c>
      <c r="D2432" t="s">
        <v>4084</v>
      </c>
      <c r="E2432" t="s">
        <v>4053</v>
      </c>
      <c r="F2432" t="s">
        <v>4085</v>
      </c>
      <c r="G2432" s="18">
        <v>4.2731600590000003</v>
      </c>
      <c r="H2432" t="s">
        <v>64</v>
      </c>
      <c r="I2432" t="s">
        <v>4055</v>
      </c>
      <c r="J2432" t="s">
        <v>4056</v>
      </c>
      <c r="K2432" s="18">
        <v>6.1202787302999999</v>
      </c>
      <c r="L2432" t="s">
        <v>64</v>
      </c>
      <c r="M2432" t="s">
        <v>223</v>
      </c>
      <c r="N2432" t="s">
        <v>4070</v>
      </c>
      <c r="O2432" s="18">
        <v>1.4420274384</v>
      </c>
      <c r="P2432" t="s">
        <v>4052</v>
      </c>
      <c r="Q2432" t="s">
        <v>4053</v>
      </c>
      <c r="R2432" t="s">
        <v>4054</v>
      </c>
      <c r="S2432" s="18">
        <v>14.7654324024</v>
      </c>
      <c r="T2432" t="s">
        <v>227</v>
      </c>
      <c r="U2432" t="s">
        <v>228</v>
      </c>
      <c r="V2432" t="s">
        <v>229</v>
      </c>
      <c r="W2432" s="18">
        <v>4.2895707323999996</v>
      </c>
      <c r="X2432" t="s">
        <v>64</v>
      </c>
      <c r="Y2432" t="s">
        <v>4055</v>
      </c>
      <c r="Z2432" t="s">
        <v>4056</v>
      </c>
      <c r="AA2432" s="18">
        <v>5.4171213049000002</v>
      </c>
      <c r="AB2432" t="s">
        <v>4088</v>
      </c>
      <c r="AC2432" t="s">
        <v>220</v>
      </c>
      <c r="AD2432" t="s">
        <v>4089</v>
      </c>
      <c r="AE2432" s="18">
        <v>0.23375752999999999</v>
      </c>
      <c r="AF2432" t="s">
        <v>12619</v>
      </c>
      <c r="AG2432" t="s">
        <v>220</v>
      </c>
      <c r="AH2432" t="s">
        <v>12620</v>
      </c>
      <c r="AI2432" s="18">
        <v>0.2695221525</v>
      </c>
      <c r="AJ2432" t="s">
        <v>7993</v>
      </c>
      <c r="AK2432" t="s">
        <v>220</v>
      </c>
      <c r="AL2432" t="s">
        <v>7994</v>
      </c>
      <c r="AM2432" t="s">
        <v>12619</v>
      </c>
      <c r="AN2432" t="s">
        <v>220</v>
      </c>
      <c r="AO2432" t="s">
        <v>12620</v>
      </c>
      <c r="AP2432" s="18">
        <v>0.23375752999999999</v>
      </c>
      <c r="AQ2432" t="s">
        <v>123</v>
      </c>
      <c r="AR2432" t="b">
        <f>ISNUMBER(SEARCH('Consulta Por Puntos Baloto'!$E$5,B2432,1))</f>
        <v>0</v>
      </c>
      <c r="AS2432">
        <f t="shared" si="74"/>
        <v>31</v>
      </c>
      <c r="AT2432" t="str">
        <f t="shared" si="75"/>
        <v>Punto pago</v>
      </c>
    </row>
    <row r="2433" spans="1:46">
      <c r="A2433" t="s">
        <v>12621</v>
      </c>
      <c r="B2433" t="s">
        <v>12622</v>
      </c>
      <c r="C2433" s="18">
        <v>1.5692882590999999</v>
      </c>
      <c r="D2433" t="s">
        <v>437</v>
      </c>
      <c r="E2433" t="s">
        <v>128</v>
      </c>
      <c r="F2433" t="s">
        <v>438</v>
      </c>
      <c r="G2433" s="18">
        <v>0.91589565220000002</v>
      </c>
      <c r="H2433" t="s">
        <v>2496</v>
      </c>
      <c r="I2433" t="s">
        <v>130</v>
      </c>
      <c r="J2433" t="s">
        <v>2497</v>
      </c>
      <c r="K2433" s="18">
        <v>0.91589565220000002</v>
      </c>
      <c r="L2433" t="s">
        <v>2496</v>
      </c>
      <c r="M2433" t="s">
        <v>130</v>
      </c>
      <c r="N2433" t="s">
        <v>2497</v>
      </c>
      <c r="O2433" s="18">
        <v>1.6553016631999999</v>
      </c>
      <c r="P2433" t="s">
        <v>494</v>
      </c>
      <c r="Q2433" t="s">
        <v>134</v>
      </c>
      <c r="R2433" t="s">
        <v>495</v>
      </c>
      <c r="S2433" s="18">
        <v>1.9900478226</v>
      </c>
      <c r="T2433" t="s">
        <v>496</v>
      </c>
      <c r="U2433" t="s">
        <v>130</v>
      </c>
      <c r="V2433" t="s">
        <v>497</v>
      </c>
      <c r="W2433" s="18">
        <v>1.5088949262</v>
      </c>
      <c r="X2433" t="s">
        <v>498</v>
      </c>
      <c r="Y2433" t="s">
        <v>130</v>
      </c>
      <c r="Z2433" t="s">
        <v>499</v>
      </c>
      <c r="AA2433" s="18">
        <v>1.0764583714</v>
      </c>
      <c r="AB2433" t="s">
        <v>2551</v>
      </c>
      <c r="AC2433" t="s">
        <v>128</v>
      </c>
      <c r="AD2433" t="s">
        <v>2552</v>
      </c>
      <c r="AE2433" s="18">
        <v>0.2899664884</v>
      </c>
      <c r="AF2433" t="s">
        <v>12623</v>
      </c>
      <c r="AG2433" t="s">
        <v>143</v>
      </c>
      <c r="AH2433" t="s">
        <v>12624</v>
      </c>
      <c r="AI2433" s="18">
        <v>0.67729957480000003</v>
      </c>
      <c r="AJ2433" t="s">
        <v>2555</v>
      </c>
      <c r="AK2433" t="s">
        <v>134</v>
      </c>
      <c r="AL2433" t="s">
        <v>2556</v>
      </c>
      <c r="AM2433" t="s">
        <v>12623</v>
      </c>
      <c r="AN2433" t="s">
        <v>143</v>
      </c>
      <c r="AO2433" t="s">
        <v>12624</v>
      </c>
      <c r="AP2433" s="18">
        <v>0.2899664884</v>
      </c>
      <c r="AQ2433" t="s">
        <v>123</v>
      </c>
      <c r="AR2433" t="b">
        <f>ISNUMBER(SEARCH('Consulta Por Puntos Baloto'!$E$5,B2433,1))</f>
        <v>0</v>
      </c>
      <c r="AS2433">
        <f t="shared" si="74"/>
        <v>31</v>
      </c>
      <c r="AT2433" t="str">
        <f t="shared" si="75"/>
        <v>Punto pago</v>
      </c>
    </row>
    <row r="2434" spans="1:46">
      <c r="A2434" t="s">
        <v>12625</v>
      </c>
      <c r="B2434" t="s">
        <v>12626</v>
      </c>
      <c r="C2434" s="18">
        <v>1.7057934647999999</v>
      </c>
      <c r="D2434" t="s">
        <v>526</v>
      </c>
      <c r="E2434" t="s">
        <v>128</v>
      </c>
      <c r="F2434" t="s">
        <v>527</v>
      </c>
      <c r="G2434" s="18">
        <v>0.66691615329999998</v>
      </c>
      <c r="H2434" t="s">
        <v>64</v>
      </c>
      <c r="I2434" t="s">
        <v>130</v>
      </c>
      <c r="J2434" t="s">
        <v>493</v>
      </c>
      <c r="K2434" s="18">
        <v>1.9873010826999999</v>
      </c>
      <c r="L2434" t="s">
        <v>64</v>
      </c>
      <c r="M2434" t="s">
        <v>130</v>
      </c>
      <c r="N2434" t="s">
        <v>440</v>
      </c>
      <c r="O2434" s="18">
        <v>1.5297933249</v>
      </c>
      <c r="P2434" t="s">
        <v>494</v>
      </c>
      <c r="Q2434" t="s">
        <v>134</v>
      </c>
      <c r="R2434" t="s">
        <v>495</v>
      </c>
      <c r="S2434" s="18">
        <v>3.1539590802999999</v>
      </c>
      <c r="T2434" t="s">
        <v>371</v>
      </c>
      <c r="U2434" t="s">
        <v>130</v>
      </c>
      <c r="V2434" t="s">
        <v>372</v>
      </c>
      <c r="W2434" s="18">
        <v>1.3608029808</v>
      </c>
      <c r="X2434" t="s">
        <v>64</v>
      </c>
      <c r="Y2434" t="s">
        <v>130</v>
      </c>
      <c r="Z2434" t="s">
        <v>532</v>
      </c>
      <c r="AA2434" s="18">
        <v>1.5297933249</v>
      </c>
      <c r="AB2434" t="s">
        <v>500</v>
      </c>
      <c r="AC2434" t="s">
        <v>128</v>
      </c>
      <c r="AD2434" t="s">
        <v>501</v>
      </c>
      <c r="AE2434" s="18">
        <v>0.12916020070000001</v>
      </c>
      <c r="AF2434" t="s">
        <v>10810</v>
      </c>
      <c r="AG2434" t="s">
        <v>143</v>
      </c>
      <c r="AH2434" t="s">
        <v>10811</v>
      </c>
      <c r="AI2434" s="18">
        <v>0.5004610062</v>
      </c>
      <c r="AJ2434" t="s">
        <v>795</v>
      </c>
      <c r="AK2434" t="s">
        <v>134</v>
      </c>
      <c r="AL2434" t="s">
        <v>2943</v>
      </c>
      <c r="AM2434" t="s">
        <v>10810</v>
      </c>
      <c r="AN2434" t="s">
        <v>143</v>
      </c>
      <c r="AO2434" t="s">
        <v>10811</v>
      </c>
      <c r="AP2434" s="18">
        <v>0.12916020070000001</v>
      </c>
      <c r="AQ2434" t="s">
        <v>123</v>
      </c>
      <c r="AR2434" t="b">
        <f>ISNUMBER(SEARCH('Consulta Por Puntos Baloto'!$E$5,B2434,1))</f>
        <v>0</v>
      </c>
      <c r="AS2434">
        <f t="shared" si="74"/>
        <v>31</v>
      </c>
      <c r="AT2434" t="str">
        <f t="shared" si="75"/>
        <v>Punto pago</v>
      </c>
    </row>
    <row r="2435" spans="1:46">
      <c r="A2435" t="s">
        <v>12627</v>
      </c>
      <c r="B2435" t="s">
        <v>12628</v>
      </c>
      <c r="C2435" s="18">
        <v>5.6617393799000002</v>
      </c>
      <c r="D2435" t="s">
        <v>541</v>
      </c>
      <c r="E2435" t="s">
        <v>128</v>
      </c>
      <c r="F2435" t="s">
        <v>542</v>
      </c>
      <c r="G2435" s="18">
        <v>1.4076510760000001</v>
      </c>
      <c r="H2435" t="s">
        <v>64</v>
      </c>
      <c r="I2435" t="s">
        <v>130</v>
      </c>
      <c r="J2435" t="s">
        <v>511</v>
      </c>
      <c r="K2435" s="18">
        <v>3.1282467844999999</v>
      </c>
      <c r="L2435" t="s">
        <v>64</v>
      </c>
      <c r="M2435" t="s">
        <v>130</v>
      </c>
      <c r="N2435" t="s">
        <v>512</v>
      </c>
      <c r="O2435" s="18">
        <v>5.2616900758999998</v>
      </c>
      <c r="P2435" t="s">
        <v>133</v>
      </c>
      <c r="Q2435" t="s">
        <v>134</v>
      </c>
      <c r="R2435" t="s">
        <v>135</v>
      </c>
      <c r="S2435" s="18">
        <v>3.7442534942000001</v>
      </c>
      <c r="T2435" t="s">
        <v>371</v>
      </c>
      <c r="U2435" t="s">
        <v>130</v>
      </c>
      <c r="V2435" t="s">
        <v>372</v>
      </c>
      <c r="W2435" s="18">
        <v>1.8277202719000001</v>
      </c>
      <c r="X2435" t="s">
        <v>64</v>
      </c>
      <c r="Y2435" t="s">
        <v>130</v>
      </c>
      <c r="Z2435" t="s">
        <v>517</v>
      </c>
      <c r="AA2435" s="18">
        <v>3.4409190513999999</v>
      </c>
      <c r="AB2435" s="19" t="s">
        <v>963</v>
      </c>
      <c r="AC2435" t="s">
        <v>128</v>
      </c>
      <c r="AD2435" t="s">
        <v>964</v>
      </c>
      <c r="AE2435" s="18">
        <v>2.3054396099999999E-2</v>
      </c>
      <c r="AF2435" t="s">
        <v>12629</v>
      </c>
      <c r="AG2435" t="s">
        <v>143</v>
      </c>
      <c r="AH2435" t="s">
        <v>12630</v>
      </c>
      <c r="AI2435" s="18">
        <v>5.7494772800000003E-2</v>
      </c>
      <c r="AJ2435" t="s">
        <v>12631</v>
      </c>
      <c r="AK2435" t="s">
        <v>134</v>
      </c>
      <c r="AL2435" t="s">
        <v>12632</v>
      </c>
      <c r="AM2435" t="s">
        <v>12629</v>
      </c>
      <c r="AN2435" t="s">
        <v>143</v>
      </c>
      <c r="AO2435" t="s">
        <v>12630</v>
      </c>
      <c r="AP2435" s="18">
        <v>2.3054396099999999E-2</v>
      </c>
      <c r="AQ2435" t="s">
        <v>123</v>
      </c>
      <c r="AR2435" t="b">
        <f>ISNUMBER(SEARCH('Consulta Por Puntos Baloto'!$E$5,B2435,1))</f>
        <v>0</v>
      </c>
      <c r="AS2435">
        <f t="shared" ref="AS2435:AS2498" si="76">MATCH(AP2435,A2435:AL2435,0)</f>
        <v>31</v>
      </c>
      <c r="AT2435" t="str">
        <f t="shared" ref="AT2435:AT2498" si="77">+VLOOKUP(AS2435,$AW$2:$AX$10,2,0)</f>
        <v>Punto pago</v>
      </c>
    </row>
    <row r="2436" spans="1:46">
      <c r="A2436" t="s">
        <v>12633</v>
      </c>
      <c r="B2436" t="s">
        <v>12634</v>
      </c>
      <c r="C2436" s="18">
        <v>1.2375163938</v>
      </c>
      <c r="D2436" t="s">
        <v>4084</v>
      </c>
      <c r="E2436" t="s">
        <v>4053</v>
      </c>
      <c r="F2436" t="s">
        <v>4085</v>
      </c>
      <c r="G2436" s="18">
        <v>1.4847064910000001</v>
      </c>
      <c r="H2436" t="s">
        <v>64</v>
      </c>
      <c r="I2436" t="s">
        <v>4055</v>
      </c>
      <c r="J2436" t="s">
        <v>4056</v>
      </c>
      <c r="K2436" s="18">
        <v>10.538265061200001</v>
      </c>
      <c r="L2436" t="s">
        <v>64</v>
      </c>
      <c r="M2436" t="s">
        <v>223</v>
      </c>
      <c r="N2436" t="s">
        <v>4070</v>
      </c>
      <c r="O2436" s="18">
        <v>3.3625402431999998</v>
      </c>
      <c r="P2436" t="s">
        <v>4052</v>
      </c>
      <c r="Q2436" t="s">
        <v>4053</v>
      </c>
      <c r="R2436" t="s">
        <v>4054</v>
      </c>
      <c r="S2436" s="18">
        <v>19.143114990299999</v>
      </c>
      <c r="T2436" t="s">
        <v>227</v>
      </c>
      <c r="U2436" t="s">
        <v>228</v>
      </c>
      <c r="V2436" t="s">
        <v>229</v>
      </c>
      <c r="W2436" s="18">
        <v>1.521392082</v>
      </c>
      <c r="X2436" t="s">
        <v>64</v>
      </c>
      <c r="Y2436" t="s">
        <v>4055</v>
      </c>
      <c r="Z2436" t="s">
        <v>4056</v>
      </c>
      <c r="AA2436" s="18">
        <v>9.4907080350000008</v>
      </c>
      <c r="AB2436" t="s">
        <v>4088</v>
      </c>
      <c r="AC2436" t="s">
        <v>220</v>
      </c>
      <c r="AD2436" t="s">
        <v>4089</v>
      </c>
      <c r="AE2436" s="18">
        <v>0.2342664565</v>
      </c>
      <c r="AF2436" t="s">
        <v>12635</v>
      </c>
      <c r="AG2436" t="s">
        <v>4053</v>
      </c>
      <c r="AH2436" t="s">
        <v>12636</v>
      </c>
      <c r="AI2436" s="18">
        <v>0.30415902080000001</v>
      </c>
      <c r="AJ2436" t="s">
        <v>12637</v>
      </c>
      <c r="AK2436" t="s">
        <v>4053</v>
      </c>
      <c r="AL2436" t="s">
        <v>12638</v>
      </c>
      <c r="AM2436" t="s">
        <v>12635</v>
      </c>
      <c r="AN2436" t="s">
        <v>4053</v>
      </c>
      <c r="AO2436" t="s">
        <v>12636</v>
      </c>
      <c r="AP2436" s="18">
        <v>0.2342664565</v>
      </c>
      <c r="AQ2436" t="s">
        <v>123</v>
      </c>
      <c r="AR2436" t="b">
        <f>ISNUMBER(SEARCH('Consulta Por Puntos Baloto'!$E$5,B2436,1))</f>
        <v>0</v>
      </c>
      <c r="AS2436">
        <f t="shared" si="76"/>
        <v>31</v>
      </c>
      <c r="AT2436" t="str">
        <f t="shared" si="77"/>
        <v>Punto pago</v>
      </c>
    </row>
    <row r="2437" spans="1:46">
      <c r="A2437" t="s">
        <v>12639</v>
      </c>
      <c r="B2437" t="s">
        <v>12640</v>
      </c>
      <c r="C2437" s="18">
        <v>22.791445515500001</v>
      </c>
      <c r="D2437" t="s">
        <v>1689</v>
      </c>
      <c r="E2437" t="s">
        <v>1690</v>
      </c>
      <c r="F2437" t="s">
        <v>1691</v>
      </c>
      <c r="G2437" s="18">
        <v>19.8857878516</v>
      </c>
      <c r="H2437" t="s">
        <v>64</v>
      </c>
      <c r="I2437" t="s">
        <v>105</v>
      </c>
      <c r="J2437" t="s">
        <v>106</v>
      </c>
      <c r="K2437" s="18">
        <v>75.261741285200003</v>
      </c>
      <c r="L2437" t="s">
        <v>64</v>
      </c>
      <c r="M2437" t="s">
        <v>130</v>
      </c>
      <c r="N2437" t="s">
        <v>132</v>
      </c>
      <c r="O2437" s="18">
        <v>74.011509452699997</v>
      </c>
      <c r="P2437" t="s">
        <v>133</v>
      </c>
      <c r="Q2437" t="s">
        <v>134</v>
      </c>
      <c r="R2437" t="s">
        <v>135</v>
      </c>
      <c r="S2437" s="18">
        <v>76.453020217499997</v>
      </c>
      <c r="T2437" t="s">
        <v>136</v>
      </c>
      <c r="U2437" t="s">
        <v>130</v>
      </c>
      <c r="V2437" t="s">
        <v>137</v>
      </c>
      <c r="W2437" s="18">
        <v>20.044663354499999</v>
      </c>
      <c r="X2437" t="s">
        <v>64</v>
      </c>
      <c r="Y2437" t="s">
        <v>114</v>
      </c>
      <c r="Z2437" t="s">
        <v>106</v>
      </c>
      <c r="AA2437" s="18">
        <v>21.618879829600001</v>
      </c>
      <c r="AB2437" s="19" t="s">
        <v>3348</v>
      </c>
      <c r="AC2437" t="s">
        <v>1690</v>
      </c>
      <c r="AD2437" s="19" t="s">
        <v>5358</v>
      </c>
      <c r="AE2437" s="18">
        <v>1.0495099E-3</v>
      </c>
      <c r="AF2437" t="s">
        <v>12641</v>
      </c>
      <c r="AG2437" t="s">
        <v>5360</v>
      </c>
      <c r="AH2437" t="s">
        <v>12642</v>
      </c>
      <c r="AI2437" s="18">
        <v>1.7111385400000002E-2</v>
      </c>
      <c r="AJ2437" t="s">
        <v>12643</v>
      </c>
      <c r="AK2437" t="s">
        <v>5363</v>
      </c>
      <c r="AL2437" t="s">
        <v>12644</v>
      </c>
      <c r="AM2437" t="s">
        <v>12641</v>
      </c>
      <c r="AN2437" t="s">
        <v>5360</v>
      </c>
      <c r="AO2437" t="s">
        <v>12642</v>
      </c>
      <c r="AP2437" s="18">
        <v>1.0495099E-3</v>
      </c>
      <c r="AQ2437" t="s">
        <v>123</v>
      </c>
      <c r="AR2437" t="b">
        <f>ISNUMBER(SEARCH('Consulta Por Puntos Baloto'!$E$5,B2437,1))</f>
        <v>0</v>
      </c>
      <c r="AS2437">
        <f t="shared" si="76"/>
        <v>31</v>
      </c>
      <c r="AT2437" t="str">
        <f t="shared" si="77"/>
        <v>Punto pago</v>
      </c>
    </row>
    <row r="2438" spans="1:46">
      <c r="A2438" t="s">
        <v>12645</v>
      </c>
      <c r="B2438" t="s">
        <v>12646</v>
      </c>
      <c r="C2438" s="18">
        <v>2.8579966555</v>
      </c>
      <c r="D2438" t="s">
        <v>526</v>
      </c>
      <c r="E2438" t="s">
        <v>128</v>
      </c>
      <c r="F2438" t="s">
        <v>527</v>
      </c>
      <c r="G2438" s="18">
        <v>0.75019651030000001</v>
      </c>
      <c r="H2438" t="s">
        <v>1406</v>
      </c>
      <c r="I2438" t="s">
        <v>130</v>
      </c>
      <c r="J2438" t="s">
        <v>1407</v>
      </c>
      <c r="K2438" s="18">
        <v>1.8258073674999999</v>
      </c>
      <c r="L2438" t="s">
        <v>64</v>
      </c>
      <c r="M2438" t="s">
        <v>130</v>
      </c>
      <c r="N2438" t="s">
        <v>529</v>
      </c>
      <c r="O2438" s="18">
        <v>1.0802267748000001</v>
      </c>
      <c r="P2438" t="s">
        <v>1300</v>
      </c>
      <c r="Q2438" t="s">
        <v>134</v>
      </c>
      <c r="R2438" t="s">
        <v>1301</v>
      </c>
      <c r="S2438" s="18">
        <v>3.911247929</v>
      </c>
      <c r="T2438" t="s">
        <v>371</v>
      </c>
      <c r="U2438" t="s">
        <v>130</v>
      </c>
      <c r="V2438" t="s">
        <v>372</v>
      </c>
      <c r="W2438" s="18">
        <v>0.84726242750000003</v>
      </c>
      <c r="X2438" t="s">
        <v>64</v>
      </c>
      <c r="Y2438" t="s">
        <v>130</v>
      </c>
      <c r="Z2438" t="s">
        <v>532</v>
      </c>
      <c r="AA2438" s="18">
        <v>0.75604041499999997</v>
      </c>
      <c r="AB2438" t="s">
        <v>1333</v>
      </c>
      <c r="AC2438" t="s">
        <v>128</v>
      </c>
      <c r="AD2438" t="s">
        <v>1334</v>
      </c>
      <c r="AE2438" s="18">
        <v>0.18198108609999999</v>
      </c>
      <c r="AF2438" t="s">
        <v>12647</v>
      </c>
      <c r="AG2438" t="s">
        <v>143</v>
      </c>
      <c r="AH2438" t="s">
        <v>12648</v>
      </c>
      <c r="AI2438" s="18">
        <v>0.24587651290000001</v>
      </c>
      <c r="AJ2438" t="s">
        <v>12649</v>
      </c>
      <c r="AK2438" t="s">
        <v>134</v>
      </c>
      <c r="AL2438" t="s">
        <v>12650</v>
      </c>
      <c r="AM2438" t="s">
        <v>12647</v>
      </c>
      <c r="AN2438" t="s">
        <v>143</v>
      </c>
      <c r="AO2438" t="s">
        <v>12648</v>
      </c>
      <c r="AP2438" s="18">
        <v>0.18198108609999999</v>
      </c>
      <c r="AQ2438" t="s">
        <v>123</v>
      </c>
      <c r="AR2438" t="b">
        <f>ISNUMBER(SEARCH('Consulta Por Puntos Baloto'!$E$5,B2438,1))</f>
        <v>0</v>
      </c>
      <c r="AS2438">
        <f t="shared" si="76"/>
        <v>31</v>
      </c>
      <c r="AT2438" t="str">
        <f t="shared" si="77"/>
        <v>Punto pago</v>
      </c>
    </row>
    <row r="2439" spans="1:46">
      <c r="A2439" t="s">
        <v>12651</v>
      </c>
      <c r="B2439" t="s">
        <v>12652</v>
      </c>
      <c r="C2439" s="18">
        <v>26.539378449600001</v>
      </c>
      <c r="D2439" t="s">
        <v>5900</v>
      </c>
      <c r="E2439" t="s">
        <v>5901</v>
      </c>
      <c r="F2439" t="s">
        <v>5902</v>
      </c>
      <c r="G2439" s="18">
        <v>29.619636667999998</v>
      </c>
      <c r="H2439" t="s">
        <v>4029</v>
      </c>
      <c r="I2439" t="s">
        <v>4029</v>
      </c>
      <c r="J2439" t="s">
        <v>4099</v>
      </c>
      <c r="K2439" s="18">
        <v>30.4509620384</v>
      </c>
      <c r="L2439" t="s">
        <v>64</v>
      </c>
      <c r="M2439" t="s">
        <v>4029</v>
      </c>
      <c r="N2439" t="s">
        <v>4030</v>
      </c>
      <c r="O2439" s="18">
        <v>49.2123266714</v>
      </c>
      <c r="P2439" t="s">
        <v>4031</v>
      </c>
      <c r="Q2439" t="s">
        <v>4025</v>
      </c>
      <c r="R2439" t="s">
        <v>4032</v>
      </c>
      <c r="S2439" s="18">
        <v>113.73619484290001</v>
      </c>
      <c r="T2439" t="s">
        <v>227</v>
      </c>
      <c r="U2439" t="s">
        <v>228</v>
      </c>
      <c r="V2439" t="s">
        <v>229</v>
      </c>
      <c r="W2439" s="18">
        <v>31.947626716999999</v>
      </c>
      <c r="X2439" t="s">
        <v>4103</v>
      </c>
      <c r="Y2439" t="s">
        <v>4029</v>
      </c>
      <c r="Z2439" t="s">
        <v>4104</v>
      </c>
      <c r="AA2439" s="18">
        <v>29.627510002200001</v>
      </c>
      <c r="AB2439" s="19" t="s">
        <v>4105</v>
      </c>
      <c r="AC2439" t="s">
        <v>4106</v>
      </c>
      <c r="AD2439" t="s">
        <v>4107</v>
      </c>
      <c r="AE2439" s="18">
        <v>7.6272623999999997E-2</v>
      </c>
      <c r="AF2439" t="s">
        <v>12653</v>
      </c>
      <c r="AG2439" t="s">
        <v>12654</v>
      </c>
      <c r="AH2439" t="s">
        <v>12655</v>
      </c>
      <c r="AI2439" s="18">
        <v>0.1152233616</v>
      </c>
      <c r="AJ2439" t="s">
        <v>12656</v>
      </c>
      <c r="AK2439" t="s">
        <v>12654</v>
      </c>
      <c r="AL2439" t="s">
        <v>12657</v>
      </c>
      <c r="AM2439" t="s">
        <v>12653</v>
      </c>
      <c r="AN2439" t="s">
        <v>12654</v>
      </c>
      <c r="AO2439" t="s">
        <v>12655</v>
      </c>
      <c r="AP2439" s="18">
        <v>7.6272623999999997E-2</v>
      </c>
      <c r="AQ2439" t="s">
        <v>123</v>
      </c>
      <c r="AR2439" t="b">
        <f>ISNUMBER(SEARCH('Consulta Por Puntos Baloto'!$E$5,B2439,1))</f>
        <v>0</v>
      </c>
      <c r="AS2439">
        <f t="shared" si="76"/>
        <v>31</v>
      </c>
      <c r="AT2439" t="str">
        <f t="shared" si="77"/>
        <v>Punto pago</v>
      </c>
    </row>
    <row r="2440" spans="1:46">
      <c r="A2440" t="s">
        <v>12658</v>
      </c>
      <c r="B2440" t="s">
        <v>12659</v>
      </c>
      <c r="C2440" s="18">
        <v>9.0426650483</v>
      </c>
      <c r="D2440" t="s">
        <v>1500</v>
      </c>
      <c r="E2440" t="s">
        <v>1501</v>
      </c>
      <c r="F2440" t="s">
        <v>1502</v>
      </c>
      <c r="G2440" s="18">
        <v>2.124481007</v>
      </c>
      <c r="H2440" t="s">
        <v>64</v>
      </c>
      <c r="I2440" t="s">
        <v>313</v>
      </c>
      <c r="J2440" t="s">
        <v>314</v>
      </c>
      <c r="K2440" s="18">
        <v>10.661104333600001</v>
      </c>
      <c r="L2440" t="s">
        <v>64</v>
      </c>
      <c r="M2440" t="s">
        <v>2638</v>
      </c>
      <c r="N2440" t="s">
        <v>2639</v>
      </c>
      <c r="O2440" s="18">
        <v>20.254460830700001</v>
      </c>
      <c r="P2440" t="s">
        <v>2625</v>
      </c>
      <c r="Q2440" t="s">
        <v>134</v>
      </c>
      <c r="R2440" t="s">
        <v>2626</v>
      </c>
      <c r="S2440" s="18">
        <v>19.2483532175</v>
      </c>
      <c r="T2440" t="s">
        <v>311</v>
      </c>
      <c r="U2440" t="s">
        <v>130</v>
      </c>
      <c r="V2440" t="s">
        <v>312</v>
      </c>
      <c r="W2440" s="18">
        <v>2.124481007</v>
      </c>
      <c r="X2440" t="s">
        <v>64</v>
      </c>
      <c r="Y2440" t="s">
        <v>313</v>
      </c>
      <c r="Z2440" t="s">
        <v>314</v>
      </c>
      <c r="AA2440" s="18">
        <v>8.9036130815999996</v>
      </c>
      <c r="AB2440" s="19" t="s">
        <v>2641</v>
      </c>
      <c r="AC2440" t="s">
        <v>1501</v>
      </c>
      <c r="AD2440" t="s">
        <v>2642</v>
      </c>
      <c r="AE2440" s="18">
        <v>1.9232490894000001</v>
      </c>
      <c r="AF2440" t="s">
        <v>3470</v>
      </c>
      <c r="AG2440" t="s">
        <v>3471</v>
      </c>
      <c r="AH2440" t="s">
        <v>3472</v>
      </c>
      <c r="AI2440" s="18">
        <v>0.31583112720000001</v>
      </c>
      <c r="AJ2440" t="s">
        <v>12660</v>
      </c>
      <c r="AK2440" t="s">
        <v>3449</v>
      </c>
      <c r="AL2440" t="s">
        <v>12661</v>
      </c>
      <c r="AM2440" t="s">
        <v>12660</v>
      </c>
      <c r="AN2440" t="s">
        <v>3449</v>
      </c>
      <c r="AO2440" t="s">
        <v>12661</v>
      </c>
      <c r="AP2440" s="18">
        <v>0.31583112720000001</v>
      </c>
      <c r="AQ2440" t="s">
        <v>123</v>
      </c>
      <c r="AR2440" t="b">
        <f>ISNUMBER(SEARCH('Consulta Por Puntos Baloto'!$E$5,B2440,1))</f>
        <v>0</v>
      </c>
      <c r="AS2440">
        <f t="shared" si="76"/>
        <v>35</v>
      </c>
      <c r="AT2440" t="str">
        <f t="shared" si="77"/>
        <v>Punto red</v>
      </c>
    </row>
    <row r="2441" spans="1:46">
      <c r="A2441" t="s">
        <v>12662</v>
      </c>
      <c r="B2441" t="s">
        <v>12663</v>
      </c>
      <c r="C2441" s="18">
        <v>2.1320031864</v>
      </c>
      <c r="D2441" t="s">
        <v>2444</v>
      </c>
      <c r="E2441" t="s">
        <v>128</v>
      </c>
      <c r="F2441" t="s">
        <v>2445</v>
      </c>
      <c r="G2441" s="18">
        <v>0.31316309069999998</v>
      </c>
      <c r="H2441" t="s">
        <v>64</v>
      </c>
      <c r="I2441" t="s">
        <v>130</v>
      </c>
      <c r="J2441" t="s">
        <v>11634</v>
      </c>
      <c r="K2441" s="18">
        <v>0.76133895210000002</v>
      </c>
      <c r="L2441" t="s">
        <v>64</v>
      </c>
      <c r="M2441" t="s">
        <v>130</v>
      </c>
      <c r="N2441" t="s">
        <v>804</v>
      </c>
      <c r="O2441" s="18">
        <v>1.1797266878999999</v>
      </c>
      <c r="P2441" t="s">
        <v>1099</v>
      </c>
      <c r="Q2441" t="s">
        <v>134</v>
      </c>
      <c r="R2441" t="s">
        <v>1100</v>
      </c>
      <c r="S2441" s="18">
        <v>2.1215093619999998</v>
      </c>
      <c r="T2441" t="s">
        <v>1086</v>
      </c>
      <c r="U2441" t="s">
        <v>130</v>
      </c>
      <c r="V2441" t="s">
        <v>1087</v>
      </c>
      <c r="W2441" s="18">
        <v>1.2687328805</v>
      </c>
      <c r="X2441" t="s">
        <v>2720</v>
      </c>
      <c r="Y2441" t="s">
        <v>130</v>
      </c>
      <c r="Z2441" t="s">
        <v>2721</v>
      </c>
      <c r="AA2441" s="18">
        <v>1.1315954288000001</v>
      </c>
      <c r="AB2441" t="s">
        <v>2449</v>
      </c>
      <c r="AC2441" t="s">
        <v>128</v>
      </c>
      <c r="AD2441" t="s">
        <v>2450</v>
      </c>
      <c r="AE2441" s="18">
        <v>1.26233786E-2</v>
      </c>
      <c r="AF2441" t="s">
        <v>2739</v>
      </c>
      <c r="AG2441" t="s">
        <v>143</v>
      </c>
      <c r="AH2441" t="s">
        <v>2740</v>
      </c>
      <c r="AI2441" s="18">
        <v>0.1366070311</v>
      </c>
      <c r="AJ2441" t="s">
        <v>12218</v>
      </c>
      <c r="AK2441" t="s">
        <v>134</v>
      </c>
      <c r="AL2441" t="s">
        <v>12219</v>
      </c>
      <c r="AM2441" t="s">
        <v>2739</v>
      </c>
      <c r="AN2441" t="s">
        <v>143</v>
      </c>
      <c r="AO2441" t="s">
        <v>2740</v>
      </c>
      <c r="AP2441" s="18">
        <v>1.26233786E-2</v>
      </c>
      <c r="AQ2441" t="e">
        <v>#N/A</v>
      </c>
      <c r="AR2441" t="b">
        <f>ISNUMBER(SEARCH('Consulta Por Puntos Baloto'!$E$5,B2441,1))</f>
        <v>0</v>
      </c>
      <c r="AS2441">
        <f t="shared" si="76"/>
        <v>31</v>
      </c>
      <c r="AT2441" t="str">
        <f t="shared" si="77"/>
        <v>Punto pago</v>
      </c>
    </row>
    <row r="2442" spans="1:46">
      <c r="A2442" t="s">
        <v>12664</v>
      </c>
      <c r="B2442" t="s">
        <v>12665</v>
      </c>
      <c r="C2442" s="18">
        <v>20.639554933100001</v>
      </c>
      <c r="D2442" t="s">
        <v>4386</v>
      </c>
      <c r="E2442" t="s">
        <v>4387</v>
      </c>
      <c r="F2442" t="s">
        <v>4388</v>
      </c>
      <c r="G2442" s="18">
        <v>19.551871103500002</v>
      </c>
      <c r="H2442" t="s">
        <v>64</v>
      </c>
      <c r="I2442" t="s">
        <v>4389</v>
      </c>
      <c r="J2442" t="s">
        <v>4390</v>
      </c>
      <c r="K2442" s="18">
        <v>48.539813718700003</v>
      </c>
      <c r="L2442" t="s">
        <v>64</v>
      </c>
      <c r="M2442" t="s">
        <v>343</v>
      </c>
      <c r="N2442" t="s">
        <v>344</v>
      </c>
      <c r="O2442" s="18">
        <v>19.750607889299999</v>
      </c>
      <c r="P2442" t="s">
        <v>4391</v>
      </c>
      <c r="Q2442" t="s">
        <v>4392</v>
      </c>
      <c r="R2442" t="s">
        <v>4393</v>
      </c>
      <c r="S2442" s="18">
        <v>57.905155576299997</v>
      </c>
      <c r="T2442" t="s">
        <v>69</v>
      </c>
      <c r="U2442" t="s">
        <v>65</v>
      </c>
      <c r="V2442" t="s">
        <v>70</v>
      </c>
      <c r="W2442" s="18">
        <v>19.551871103500002</v>
      </c>
      <c r="X2442" t="s">
        <v>64</v>
      </c>
      <c r="Y2442" t="s">
        <v>4389</v>
      </c>
      <c r="Z2442" t="s">
        <v>4390</v>
      </c>
      <c r="AA2442" s="18">
        <v>49.544463292000003</v>
      </c>
      <c r="AB2442" t="s">
        <v>345</v>
      </c>
      <c r="AC2442" t="s">
        <v>341</v>
      </c>
      <c r="AD2442" t="s">
        <v>346</v>
      </c>
      <c r="AE2442" s="18">
        <v>5.3957437699999999E-2</v>
      </c>
      <c r="AF2442" t="s">
        <v>12666</v>
      </c>
      <c r="AG2442" t="s">
        <v>10277</v>
      </c>
      <c r="AH2442" t="s">
        <v>12667</v>
      </c>
      <c r="AI2442" s="18">
        <v>3.832989E-4</v>
      </c>
      <c r="AJ2442" t="s">
        <v>10279</v>
      </c>
      <c r="AK2442" t="s">
        <v>10280</v>
      </c>
      <c r="AL2442" t="s">
        <v>10281</v>
      </c>
      <c r="AM2442" t="s">
        <v>10279</v>
      </c>
      <c r="AN2442" t="s">
        <v>10280</v>
      </c>
      <c r="AO2442" t="s">
        <v>10281</v>
      </c>
      <c r="AP2442" s="18">
        <v>3.832989E-4</v>
      </c>
      <c r="AQ2442" t="s">
        <v>123</v>
      </c>
      <c r="AR2442" t="b">
        <f>ISNUMBER(SEARCH('Consulta Por Puntos Baloto'!$E$5,B2442,1))</f>
        <v>0</v>
      </c>
      <c r="AS2442">
        <f t="shared" si="76"/>
        <v>35</v>
      </c>
      <c r="AT2442" t="str">
        <f t="shared" si="77"/>
        <v>Punto red</v>
      </c>
    </row>
    <row r="2443" spans="1:46">
      <c r="A2443" t="s">
        <v>12668</v>
      </c>
      <c r="B2443" t="s">
        <v>12669</v>
      </c>
      <c r="C2443" s="18">
        <v>2.4954021488999998</v>
      </c>
      <c r="D2443" t="s">
        <v>2585</v>
      </c>
      <c r="E2443" t="s">
        <v>128</v>
      </c>
      <c r="F2443" t="s">
        <v>2586</v>
      </c>
      <c r="G2443" s="18">
        <v>0.70235535729999998</v>
      </c>
      <c r="H2443" t="s">
        <v>64</v>
      </c>
      <c r="I2443" t="s">
        <v>130</v>
      </c>
      <c r="J2443" t="s">
        <v>6385</v>
      </c>
      <c r="K2443" s="18">
        <v>1.4067429437000001</v>
      </c>
      <c r="L2443" t="s">
        <v>2447</v>
      </c>
      <c r="M2443" t="s">
        <v>130</v>
      </c>
      <c r="N2443" t="s">
        <v>2448</v>
      </c>
      <c r="O2443" s="18">
        <v>1.3641068809000001</v>
      </c>
      <c r="P2443" t="s">
        <v>2746</v>
      </c>
      <c r="Q2443" t="s">
        <v>134</v>
      </c>
      <c r="R2443" t="s">
        <v>2747</v>
      </c>
      <c r="S2443" s="18">
        <v>2.4257503373999998</v>
      </c>
      <c r="T2443" t="s">
        <v>807</v>
      </c>
      <c r="U2443" t="s">
        <v>130</v>
      </c>
      <c r="V2443" t="s">
        <v>808</v>
      </c>
      <c r="W2443" s="18">
        <v>0.9260837086</v>
      </c>
      <c r="X2443" t="s">
        <v>64</v>
      </c>
      <c r="Y2443" t="s">
        <v>130</v>
      </c>
      <c r="Z2443" t="s">
        <v>809</v>
      </c>
      <c r="AA2443" s="18">
        <v>0.73783995400000002</v>
      </c>
      <c r="AB2443" t="s">
        <v>810</v>
      </c>
      <c r="AC2443" t="s">
        <v>128</v>
      </c>
      <c r="AD2443" t="s">
        <v>811</v>
      </c>
      <c r="AE2443" s="18">
        <v>0.205174304</v>
      </c>
      <c r="AF2443" t="s">
        <v>10983</v>
      </c>
      <c r="AG2443" t="s">
        <v>143</v>
      </c>
      <c r="AH2443" t="s">
        <v>10984</v>
      </c>
      <c r="AI2443" s="18">
        <v>0.63077985240000001</v>
      </c>
      <c r="AJ2443" t="s">
        <v>1106</v>
      </c>
      <c r="AK2443" t="s">
        <v>134</v>
      </c>
      <c r="AL2443" t="s">
        <v>11205</v>
      </c>
      <c r="AM2443" t="s">
        <v>10983</v>
      </c>
      <c r="AN2443" t="s">
        <v>143</v>
      </c>
      <c r="AO2443" t="s">
        <v>10984</v>
      </c>
      <c r="AP2443" s="18">
        <v>0.205174304</v>
      </c>
      <c r="AQ2443" t="s">
        <v>123</v>
      </c>
      <c r="AR2443" t="b">
        <f>ISNUMBER(SEARCH('Consulta Por Puntos Baloto'!$E$5,B2443,1))</f>
        <v>0</v>
      </c>
      <c r="AS2443">
        <f t="shared" si="76"/>
        <v>31</v>
      </c>
      <c r="AT2443" t="str">
        <f t="shared" si="77"/>
        <v>Punto pago</v>
      </c>
    </row>
    <row r="2444" spans="1:46">
      <c r="A2444" t="s">
        <v>12670</v>
      </c>
      <c r="B2444" t="s">
        <v>12671</v>
      </c>
      <c r="C2444" s="18">
        <v>7.4688643681000002</v>
      </c>
      <c r="D2444" t="s">
        <v>1500</v>
      </c>
      <c r="E2444" t="s">
        <v>1501</v>
      </c>
      <c r="F2444" t="s">
        <v>1502</v>
      </c>
      <c r="G2444" s="18">
        <v>0.27236333400000001</v>
      </c>
      <c r="H2444" t="s">
        <v>64</v>
      </c>
      <c r="I2444" t="s">
        <v>313</v>
      </c>
      <c r="J2444" t="s">
        <v>314</v>
      </c>
      <c r="K2444" s="18">
        <v>12.378094835100001</v>
      </c>
      <c r="L2444" t="s">
        <v>64</v>
      </c>
      <c r="M2444" t="s">
        <v>2638</v>
      </c>
      <c r="N2444" t="s">
        <v>2639</v>
      </c>
      <c r="O2444" s="18">
        <v>18.4498206968</v>
      </c>
      <c r="P2444" t="s">
        <v>2625</v>
      </c>
      <c r="Q2444" t="s">
        <v>134</v>
      </c>
      <c r="R2444" t="s">
        <v>2626</v>
      </c>
      <c r="S2444" s="18">
        <v>17.402877350299999</v>
      </c>
      <c r="T2444" t="s">
        <v>311</v>
      </c>
      <c r="U2444" t="s">
        <v>130</v>
      </c>
      <c r="V2444" t="s">
        <v>312</v>
      </c>
      <c r="W2444" s="18">
        <v>0.27236333400000001</v>
      </c>
      <c r="X2444" t="s">
        <v>64</v>
      </c>
      <c r="Y2444" t="s">
        <v>313</v>
      </c>
      <c r="Z2444" t="s">
        <v>314</v>
      </c>
      <c r="AA2444" s="18">
        <v>7.3196081458000002</v>
      </c>
      <c r="AB2444" s="19" t="s">
        <v>2641</v>
      </c>
      <c r="AC2444" t="s">
        <v>1501</v>
      </c>
      <c r="AD2444" t="s">
        <v>2642</v>
      </c>
      <c r="AE2444" s="18">
        <v>0.29340714600000001</v>
      </c>
      <c r="AF2444" t="s">
        <v>3448</v>
      </c>
      <c r="AG2444" t="s">
        <v>3449</v>
      </c>
      <c r="AH2444" t="s">
        <v>3450</v>
      </c>
      <c r="AI2444" s="18">
        <v>0.18342623659999999</v>
      </c>
      <c r="AJ2444" t="s">
        <v>903</v>
      </c>
      <c r="AK2444" t="s">
        <v>3449</v>
      </c>
      <c r="AL2444" t="s">
        <v>12241</v>
      </c>
      <c r="AM2444" t="s">
        <v>903</v>
      </c>
      <c r="AN2444" t="s">
        <v>3449</v>
      </c>
      <c r="AO2444" t="s">
        <v>12241</v>
      </c>
      <c r="AP2444" s="18">
        <v>0.18342623659999999</v>
      </c>
      <c r="AQ2444" t="s">
        <v>123</v>
      </c>
      <c r="AR2444" t="b">
        <f>ISNUMBER(SEARCH('Consulta Por Puntos Baloto'!$E$5,B2444,1))</f>
        <v>0</v>
      </c>
      <c r="AS2444">
        <f t="shared" si="76"/>
        <v>35</v>
      </c>
      <c r="AT2444" t="str">
        <f t="shared" si="77"/>
        <v>Punto red</v>
      </c>
    </row>
    <row r="2445" spans="1:46">
      <c r="A2445" t="s">
        <v>12672</v>
      </c>
      <c r="B2445" t="s">
        <v>12673</v>
      </c>
      <c r="C2445" s="18">
        <v>1.9137139734999999</v>
      </c>
      <c r="D2445" t="s">
        <v>169</v>
      </c>
      <c r="E2445" t="s">
        <v>128</v>
      </c>
      <c r="F2445" t="s">
        <v>170</v>
      </c>
      <c r="G2445" s="18">
        <v>0.46277204199999999</v>
      </c>
      <c r="H2445" t="s">
        <v>64</v>
      </c>
      <c r="I2445" t="s">
        <v>130</v>
      </c>
      <c r="J2445" t="s">
        <v>175</v>
      </c>
      <c r="K2445" s="18">
        <v>1.9995744007</v>
      </c>
      <c r="L2445" t="s">
        <v>64</v>
      </c>
      <c r="M2445" t="s">
        <v>130</v>
      </c>
      <c r="N2445" t="s">
        <v>172</v>
      </c>
      <c r="O2445" s="18">
        <v>0.65812275210000004</v>
      </c>
      <c r="P2445" t="s">
        <v>173</v>
      </c>
      <c r="Q2445" t="s">
        <v>134</v>
      </c>
      <c r="R2445" t="s">
        <v>174</v>
      </c>
      <c r="S2445" s="18">
        <v>0.66043451180000001</v>
      </c>
      <c r="T2445" t="s">
        <v>64</v>
      </c>
      <c r="U2445" t="s">
        <v>130</v>
      </c>
      <c r="V2445" t="s">
        <v>171</v>
      </c>
      <c r="W2445" s="18">
        <v>0.19651835149999999</v>
      </c>
      <c r="X2445" t="s">
        <v>620</v>
      </c>
      <c r="Y2445" t="s">
        <v>130</v>
      </c>
      <c r="Z2445" t="s">
        <v>621</v>
      </c>
      <c r="AA2445" s="18">
        <v>0.7096808657</v>
      </c>
      <c r="AB2445" t="s">
        <v>176</v>
      </c>
      <c r="AC2445" t="s">
        <v>128</v>
      </c>
      <c r="AD2445" t="s">
        <v>177</v>
      </c>
      <c r="AE2445" s="18">
        <v>5.7383142999999998E-2</v>
      </c>
      <c r="AF2445" t="s">
        <v>12674</v>
      </c>
      <c r="AG2445" t="s">
        <v>143</v>
      </c>
      <c r="AH2445" t="s">
        <v>12675</v>
      </c>
      <c r="AI2445" s="18">
        <v>5.7457589199999999E-2</v>
      </c>
      <c r="AJ2445" t="s">
        <v>12676</v>
      </c>
      <c r="AK2445" t="s">
        <v>134</v>
      </c>
      <c r="AL2445" t="s">
        <v>12677</v>
      </c>
      <c r="AM2445" t="s">
        <v>12674</v>
      </c>
      <c r="AN2445" t="s">
        <v>143</v>
      </c>
      <c r="AO2445" t="s">
        <v>12675</v>
      </c>
      <c r="AP2445" s="18">
        <v>5.7383142999999998E-2</v>
      </c>
      <c r="AQ2445" t="s">
        <v>123</v>
      </c>
      <c r="AR2445" t="b">
        <f>ISNUMBER(SEARCH('Consulta Por Puntos Baloto'!$E$5,B2445,1))</f>
        <v>0</v>
      </c>
      <c r="AS2445">
        <f t="shared" si="76"/>
        <v>31</v>
      </c>
      <c r="AT2445" t="str">
        <f t="shared" si="77"/>
        <v>Punto pago</v>
      </c>
    </row>
    <row r="2446" spans="1:46">
      <c r="A2446" t="s">
        <v>12678</v>
      </c>
      <c r="B2446" t="s">
        <v>12679</v>
      </c>
      <c r="C2446" s="18">
        <v>1.8912151046000001</v>
      </c>
      <c r="D2446" t="s">
        <v>169</v>
      </c>
      <c r="E2446" t="s">
        <v>128</v>
      </c>
      <c r="F2446" t="s">
        <v>170</v>
      </c>
      <c r="G2446" s="18">
        <v>0.87607595429999996</v>
      </c>
      <c r="H2446" t="s">
        <v>64</v>
      </c>
      <c r="I2446" t="s">
        <v>130</v>
      </c>
      <c r="J2446" t="s">
        <v>619</v>
      </c>
      <c r="K2446" s="18">
        <v>1.8689432203</v>
      </c>
      <c r="L2446" t="s">
        <v>64</v>
      </c>
      <c r="M2446" t="s">
        <v>130</v>
      </c>
      <c r="N2446" t="s">
        <v>172</v>
      </c>
      <c r="O2446" s="18">
        <v>1.2523300083</v>
      </c>
      <c r="P2446" t="s">
        <v>173</v>
      </c>
      <c r="Q2446" t="s">
        <v>134</v>
      </c>
      <c r="R2446" t="s">
        <v>174</v>
      </c>
      <c r="S2446" s="18">
        <v>1.3556924693000001</v>
      </c>
      <c r="T2446" t="s">
        <v>64</v>
      </c>
      <c r="U2446" t="s">
        <v>130</v>
      </c>
      <c r="V2446" t="s">
        <v>171</v>
      </c>
      <c r="W2446" s="18">
        <v>1.0808424102</v>
      </c>
      <c r="X2446" t="s">
        <v>620</v>
      </c>
      <c r="Y2446" t="s">
        <v>130</v>
      </c>
      <c r="Z2446" t="s">
        <v>621</v>
      </c>
      <c r="AA2446" s="18">
        <v>1.4059955778</v>
      </c>
      <c r="AB2446" t="s">
        <v>176</v>
      </c>
      <c r="AC2446" t="s">
        <v>128</v>
      </c>
      <c r="AD2446" t="s">
        <v>177</v>
      </c>
      <c r="AE2446" s="18">
        <v>8.6264143200000004E-2</v>
      </c>
      <c r="AF2446" t="s">
        <v>12680</v>
      </c>
      <c r="AG2446" t="s">
        <v>143</v>
      </c>
      <c r="AH2446" t="s">
        <v>12681</v>
      </c>
      <c r="AI2446" s="18">
        <v>0.12883324069999999</v>
      </c>
      <c r="AJ2446" t="s">
        <v>12682</v>
      </c>
      <c r="AK2446" t="s">
        <v>134</v>
      </c>
      <c r="AL2446" t="s">
        <v>12683</v>
      </c>
      <c r="AM2446" t="s">
        <v>12680</v>
      </c>
      <c r="AN2446" t="s">
        <v>143</v>
      </c>
      <c r="AO2446" t="s">
        <v>12681</v>
      </c>
      <c r="AP2446" s="18">
        <v>8.6264143200000004E-2</v>
      </c>
      <c r="AQ2446" t="s">
        <v>123</v>
      </c>
      <c r="AR2446" t="b">
        <f>ISNUMBER(SEARCH('Consulta Por Puntos Baloto'!$E$5,B2446,1))</f>
        <v>0</v>
      </c>
      <c r="AS2446">
        <f t="shared" si="76"/>
        <v>31</v>
      </c>
      <c r="AT2446" t="str">
        <f t="shared" si="77"/>
        <v>Punto pago</v>
      </c>
    </row>
    <row r="2447" spans="1:46">
      <c r="A2447" t="s">
        <v>12684</v>
      </c>
      <c r="B2447" t="s">
        <v>12685</v>
      </c>
      <c r="C2447" s="18">
        <v>2.5865791216999998</v>
      </c>
      <c r="D2447" t="s">
        <v>2444</v>
      </c>
      <c r="E2447" t="s">
        <v>128</v>
      </c>
      <c r="F2447" t="s">
        <v>2445</v>
      </c>
      <c r="G2447" s="18">
        <v>0.53771114340000004</v>
      </c>
      <c r="H2447" t="s">
        <v>64</v>
      </c>
      <c r="I2447" t="s">
        <v>130</v>
      </c>
      <c r="J2447" t="s">
        <v>2745</v>
      </c>
      <c r="K2447" s="18">
        <v>1.1850840712999999</v>
      </c>
      <c r="L2447" t="s">
        <v>64</v>
      </c>
      <c r="M2447" t="s">
        <v>130</v>
      </c>
      <c r="N2447" t="s">
        <v>804</v>
      </c>
      <c r="O2447" s="18">
        <v>1.7667868194</v>
      </c>
      <c r="P2447" t="s">
        <v>805</v>
      </c>
      <c r="Q2447" t="s">
        <v>134</v>
      </c>
      <c r="R2447" t="s">
        <v>806</v>
      </c>
      <c r="S2447" s="18">
        <v>2.0814995220000001</v>
      </c>
      <c r="T2447" t="s">
        <v>807</v>
      </c>
      <c r="U2447" t="s">
        <v>130</v>
      </c>
      <c r="V2447" t="s">
        <v>808</v>
      </c>
      <c r="W2447" s="18">
        <v>1.4739584962000001</v>
      </c>
      <c r="X2447" t="s">
        <v>2447</v>
      </c>
      <c r="Y2447" t="s">
        <v>130</v>
      </c>
      <c r="Z2447" t="s">
        <v>2448</v>
      </c>
      <c r="AA2447" s="18">
        <v>0.83431411870000005</v>
      </c>
      <c r="AB2447" t="s">
        <v>810</v>
      </c>
      <c r="AC2447" t="s">
        <v>128</v>
      </c>
      <c r="AD2447" t="s">
        <v>811</v>
      </c>
      <c r="AE2447" s="18">
        <v>0.80605350819999999</v>
      </c>
      <c r="AF2447" t="s">
        <v>2748</v>
      </c>
      <c r="AG2447" t="s">
        <v>143</v>
      </c>
      <c r="AH2447" t="s">
        <v>2749</v>
      </c>
      <c r="AI2447" s="18">
        <v>0.49963458649999998</v>
      </c>
      <c r="AJ2447" t="s">
        <v>12686</v>
      </c>
      <c r="AK2447" t="s">
        <v>134</v>
      </c>
      <c r="AL2447" t="s">
        <v>12687</v>
      </c>
      <c r="AM2447" t="s">
        <v>12686</v>
      </c>
      <c r="AN2447" t="s">
        <v>134</v>
      </c>
      <c r="AO2447" t="s">
        <v>12687</v>
      </c>
      <c r="AP2447" s="18">
        <v>0.49963458649999998</v>
      </c>
      <c r="AQ2447" t="s">
        <v>123</v>
      </c>
      <c r="AR2447" t="b">
        <f>ISNUMBER(SEARCH('Consulta Por Puntos Baloto'!$E$5,B2447,1))</f>
        <v>0</v>
      </c>
      <c r="AS2447">
        <f t="shared" si="76"/>
        <v>35</v>
      </c>
      <c r="AT2447" t="str">
        <f t="shared" si="77"/>
        <v>Punto red</v>
      </c>
    </row>
    <row r="2448" spans="1:46">
      <c r="A2448" t="s">
        <v>12688</v>
      </c>
      <c r="B2448" t="s">
        <v>12689</v>
      </c>
      <c r="C2448" s="18">
        <v>0.13288259729999999</v>
      </c>
      <c r="D2448" t="s">
        <v>291</v>
      </c>
      <c r="E2448" t="s">
        <v>292</v>
      </c>
      <c r="F2448" t="s">
        <v>293</v>
      </c>
      <c r="G2448" s="18">
        <v>51.275679948799997</v>
      </c>
      <c r="H2448" t="s">
        <v>300</v>
      </c>
      <c r="I2448" t="s">
        <v>294</v>
      </c>
      <c r="J2448" t="s">
        <v>4489</v>
      </c>
      <c r="K2448" s="18">
        <v>52.582876780900001</v>
      </c>
      <c r="L2448" t="s">
        <v>64</v>
      </c>
      <c r="M2448" t="s">
        <v>294</v>
      </c>
      <c r="N2448" t="s">
        <v>295</v>
      </c>
      <c r="O2448" s="18">
        <v>90.5310270178</v>
      </c>
      <c r="P2448" t="s">
        <v>296</v>
      </c>
      <c r="Q2448" t="s">
        <v>297</v>
      </c>
      <c r="R2448" t="s">
        <v>298</v>
      </c>
      <c r="S2448" s="18">
        <v>97.3637599061</v>
      </c>
      <c r="T2448" t="s">
        <v>311</v>
      </c>
      <c r="U2448" t="s">
        <v>130</v>
      </c>
      <c r="V2448" t="s">
        <v>312</v>
      </c>
      <c r="W2448" s="18">
        <v>80.400494107599997</v>
      </c>
      <c r="X2448" t="s">
        <v>64</v>
      </c>
      <c r="Y2448" t="s">
        <v>313</v>
      </c>
      <c r="Z2448" t="s">
        <v>314</v>
      </c>
      <c r="AA2448" s="18">
        <v>51.276344870499997</v>
      </c>
      <c r="AB2448" t="s">
        <v>300</v>
      </c>
      <c r="AC2448" t="s">
        <v>301</v>
      </c>
      <c r="AD2448" t="s">
        <v>302</v>
      </c>
      <c r="AE2448" s="18">
        <v>0.10541857120000001</v>
      </c>
      <c r="AF2448" t="s">
        <v>4885</v>
      </c>
      <c r="AG2448" t="s">
        <v>4886</v>
      </c>
      <c r="AH2448" t="s">
        <v>4887</v>
      </c>
      <c r="AI2448" s="18">
        <v>9.3443087999999994E-3</v>
      </c>
      <c r="AJ2448" t="s">
        <v>12690</v>
      </c>
      <c r="AK2448" t="s">
        <v>292</v>
      </c>
      <c r="AL2448" t="s">
        <v>12691</v>
      </c>
      <c r="AM2448" t="s">
        <v>12690</v>
      </c>
      <c r="AN2448" t="s">
        <v>292</v>
      </c>
      <c r="AO2448" t="s">
        <v>12691</v>
      </c>
      <c r="AP2448" s="18">
        <v>9.3443087999999994E-3</v>
      </c>
      <c r="AQ2448" t="s">
        <v>123</v>
      </c>
      <c r="AR2448" t="b">
        <f>ISNUMBER(SEARCH('Consulta Por Puntos Baloto'!$E$5,B2448,1))</f>
        <v>0</v>
      </c>
      <c r="AS2448">
        <f t="shared" si="76"/>
        <v>35</v>
      </c>
      <c r="AT2448" t="str">
        <f t="shared" si="77"/>
        <v>Punto red</v>
      </c>
    </row>
    <row r="2449" spans="1:46">
      <c r="A2449" t="s">
        <v>12692</v>
      </c>
      <c r="B2449" t="s">
        <v>12693</v>
      </c>
      <c r="C2449" s="18">
        <v>0.25498646860000002</v>
      </c>
      <c r="D2449" t="s">
        <v>4973</v>
      </c>
      <c r="E2449" t="s">
        <v>301</v>
      </c>
      <c r="F2449" t="s">
        <v>4974</v>
      </c>
      <c r="G2449" s="18">
        <v>0.247229068</v>
      </c>
      <c r="H2449" t="s">
        <v>64</v>
      </c>
      <c r="I2449" t="s">
        <v>294</v>
      </c>
      <c r="J2449" t="s">
        <v>4975</v>
      </c>
      <c r="K2449" s="18">
        <v>1.9377501828999999</v>
      </c>
      <c r="L2449" t="s">
        <v>64</v>
      </c>
      <c r="M2449" t="s">
        <v>294</v>
      </c>
      <c r="N2449" t="s">
        <v>295</v>
      </c>
      <c r="O2449" s="18">
        <v>25.923564863799999</v>
      </c>
      <c r="P2449" t="s">
        <v>4963</v>
      </c>
      <c r="Q2449" t="s">
        <v>4964</v>
      </c>
      <c r="R2449" t="s">
        <v>4965</v>
      </c>
      <c r="S2449" s="18">
        <v>113.9806021134</v>
      </c>
      <c r="T2449" t="s">
        <v>311</v>
      </c>
      <c r="U2449" t="s">
        <v>130</v>
      </c>
      <c r="V2449" t="s">
        <v>312</v>
      </c>
      <c r="W2449" s="18">
        <v>18.2747019856</v>
      </c>
      <c r="X2449" t="s">
        <v>64</v>
      </c>
      <c r="Y2449" t="s">
        <v>4563</v>
      </c>
      <c r="Z2449" t="s">
        <v>4564</v>
      </c>
      <c r="AA2449" s="18">
        <v>0.40362170180000001</v>
      </c>
      <c r="AB2449" t="s">
        <v>300</v>
      </c>
      <c r="AC2449" t="s">
        <v>301</v>
      </c>
      <c r="AD2449" t="s">
        <v>302</v>
      </c>
      <c r="AE2449" s="18">
        <v>1.5928381000000001E-3</v>
      </c>
      <c r="AF2449" t="s">
        <v>12694</v>
      </c>
      <c r="AG2449" t="s">
        <v>6695</v>
      </c>
      <c r="AH2449" t="s">
        <v>12695</v>
      </c>
      <c r="AI2449" s="18">
        <v>5.5089364E-3</v>
      </c>
      <c r="AJ2449" t="s">
        <v>12696</v>
      </c>
      <c r="AK2449" t="s">
        <v>7853</v>
      </c>
      <c r="AL2449" t="s">
        <v>12697</v>
      </c>
      <c r="AM2449" t="s">
        <v>12694</v>
      </c>
      <c r="AN2449" t="s">
        <v>6695</v>
      </c>
      <c r="AO2449" t="s">
        <v>12695</v>
      </c>
      <c r="AP2449" s="18">
        <v>1.5928381000000001E-3</v>
      </c>
      <c r="AQ2449" t="s">
        <v>123</v>
      </c>
      <c r="AR2449" t="b">
        <f>ISNUMBER(SEARCH('Consulta Por Puntos Baloto'!$E$5,B2449,1))</f>
        <v>0</v>
      </c>
      <c r="AS2449">
        <f t="shared" si="76"/>
        <v>31</v>
      </c>
      <c r="AT2449" t="str">
        <f t="shared" si="77"/>
        <v>Punto pago</v>
      </c>
    </row>
    <row r="2450" spans="1:46">
      <c r="A2450" t="s">
        <v>12698</v>
      </c>
      <c r="B2450" t="s">
        <v>12699</v>
      </c>
      <c r="C2450" s="18">
        <v>116.90829911359999</v>
      </c>
      <c r="D2450" t="s">
        <v>5873</v>
      </c>
      <c r="E2450" t="s">
        <v>5874</v>
      </c>
      <c r="F2450" t="s">
        <v>5875</v>
      </c>
      <c r="G2450" s="18">
        <v>140.00484751819999</v>
      </c>
      <c r="H2450" t="s">
        <v>64</v>
      </c>
      <c r="I2450" t="s">
        <v>4432</v>
      </c>
      <c r="J2450" t="s">
        <v>5375</v>
      </c>
      <c r="K2450" s="18">
        <v>144.3435011871</v>
      </c>
      <c r="L2450" t="s">
        <v>64</v>
      </c>
      <c r="M2450" t="s">
        <v>223</v>
      </c>
      <c r="N2450" t="s">
        <v>4070</v>
      </c>
      <c r="O2450" s="18">
        <v>141.23451085490001</v>
      </c>
      <c r="P2450" t="s">
        <v>4052</v>
      </c>
      <c r="Q2450" t="s">
        <v>4053</v>
      </c>
      <c r="R2450" t="s">
        <v>4054</v>
      </c>
      <c r="S2450" s="18">
        <v>150.4934177513</v>
      </c>
      <c r="T2450" t="s">
        <v>227</v>
      </c>
      <c r="U2450" t="s">
        <v>228</v>
      </c>
      <c r="V2450" t="s">
        <v>229</v>
      </c>
      <c r="W2450" s="18">
        <v>140.48645354839999</v>
      </c>
      <c r="X2450" t="s">
        <v>64</v>
      </c>
      <c r="Y2450" t="s">
        <v>4055</v>
      </c>
      <c r="Z2450" t="s">
        <v>4056</v>
      </c>
      <c r="AA2450" s="18">
        <v>143.7157758813</v>
      </c>
      <c r="AB2450" t="s">
        <v>5188</v>
      </c>
      <c r="AC2450" t="s">
        <v>220</v>
      </c>
      <c r="AD2450" t="s">
        <v>5189</v>
      </c>
      <c r="AE2450" s="18">
        <v>7.4727051999999997E-3</v>
      </c>
      <c r="AF2450" t="s">
        <v>12700</v>
      </c>
      <c r="AG2450" t="s">
        <v>7588</v>
      </c>
      <c r="AH2450" t="s">
        <v>12701</v>
      </c>
      <c r="AI2450" s="18">
        <v>60.610534712400003</v>
      </c>
      <c r="AJ2450" t="s">
        <v>7590</v>
      </c>
      <c r="AK2450" t="s">
        <v>7591</v>
      </c>
      <c r="AL2450" t="s">
        <v>7592</v>
      </c>
      <c r="AM2450" t="s">
        <v>12700</v>
      </c>
      <c r="AN2450" t="s">
        <v>7588</v>
      </c>
      <c r="AO2450" t="s">
        <v>12701</v>
      </c>
      <c r="AP2450" s="18">
        <v>7.4727051999999997E-3</v>
      </c>
      <c r="AQ2450" t="e">
        <v>#N/A</v>
      </c>
      <c r="AR2450" t="b">
        <f>ISNUMBER(SEARCH('Consulta Por Puntos Baloto'!$E$5,B2450,1))</f>
        <v>0</v>
      </c>
      <c r="AS2450">
        <f t="shared" si="76"/>
        <v>31</v>
      </c>
      <c r="AT2450" t="str">
        <f t="shared" si="77"/>
        <v>Punto pago</v>
      </c>
    </row>
    <row r="2451" spans="1:46">
      <c r="A2451" t="s">
        <v>12702</v>
      </c>
      <c r="B2451" t="s">
        <v>12703</v>
      </c>
      <c r="C2451" s="18">
        <v>25.1176810461</v>
      </c>
      <c r="D2451" t="s">
        <v>7736</v>
      </c>
      <c r="E2451" t="s">
        <v>4964</v>
      </c>
      <c r="F2451" t="s">
        <v>7737</v>
      </c>
      <c r="G2451" s="18">
        <v>73.857573226200003</v>
      </c>
      <c r="H2451" t="s">
        <v>64</v>
      </c>
      <c r="I2451" t="s">
        <v>4514</v>
      </c>
      <c r="J2451" t="s">
        <v>4515</v>
      </c>
      <c r="K2451" s="18">
        <v>73.857573226200003</v>
      </c>
      <c r="L2451" t="s">
        <v>64</v>
      </c>
      <c r="M2451" t="s">
        <v>4514</v>
      </c>
      <c r="N2451" t="s">
        <v>4515</v>
      </c>
      <c r="O2451" s="18">
        <v>25.842576808499999</v>
      </c>
      <c r="P2451" t="s">
        <v>4963</v>
      </c>
      <c r="Q2451" t="s">
        <v>4964</v>
      </c>
      <c r="R2451" t="s">
        <v>4965</v>
      </c>
      <c r="S2451" s="18">
        <v>172.3166914148</v>
      </c>
      <c r="T2451" t="s">
        <v>311</v>
      </c>
      <c r="U2451" t="s">
        <v>130</v>
      </c>
      <c r="V2451" t="s">
        <v>312</v>
      </c>
      <c r="W2451" s="18">
        <v>25.927753472599999</v>
      </c>
      <c r="X2451" t="s">
        <v>64</v>
      </c>
      <c r="Y2451" t="s">
        <v>4519</v>
      </c>
      <c r="Z2451" t="s">
        <v>4520</v>
      </c>
      <c r="AA2451" s="18">
        <v>98.839873634</v>
      </c>
      <c r="AB2451" t="s">
        <v>300</v>
      </c>
      <c r="AC2451" t="s">
        <v>301</v>
      </c>
      <c r="AD2451" t="s">
        <v>302</v>
      </c>
      <c r="AE2451" s="18">
        <v>3.0144115900000001E-2</v>
      </c>
      <c r="AF2451" t="s">
        <v>8258</v>
      </c>
      <c r="AG2451" t="s">
        <v>7853</v>
      </c>
      <c r="AH2451" t="s">
        <v>8259</v>
      </c>
      <c r="AI2451" s="18">
        <v>2.3669847899999999E-2</v>
      </c>
      <c r="AJ2451" t="s">
        <v>8260</v>
      </c>
      <c r="AK2451" t="s">
        <v>7853</v>
      </c>
      <c r="AL2451" t="s">
        <v>8261</v>
      </c>
      <c r="AM2451" t="s">
        <v>8260</v>
      </c>
      <c r="AN2451" t="s">
        <v>7853</v>
      </c>
      <c r="AO2451" t="s">
        <v>8261</v>
      </c>
      <c r="AP2451" s="18">
        <v>2.3669847899999999E-2</v>
      </c>
      <c r="AQ2451" t="s">
        <v>123</v>
      </c>
      <c r="AR2451" t="b">
        <f>ISNUMBER(SEARCH('Consulta Por Puntos Baloto'!$E$5,B2451,1))</f>
        <v>0</v>
      </c>
      <c r="AS2451">
        <f t="shared" si="76"/>
        <v>35</v>
      </c>
      <c r="AT2451" t="str">
        <f t="shared" si="77"/>
        <v>Punto red</v>
      </c>
    </row>
    <row r="2452" spans="1:46">
      <c r="A2452" t="s">
        <v>12704</v>
      </c>
      <c r="B2452" t="s">
        <v>12705</v>
      </c>
      <c r="C2452" s="18">
        <v>1.3972369604999999</v>
      </c>
      <c r="D2452" t="s">
        <v>526</v>
      </c>
      <c r="E2452" t="s">
        <v>128</v>
      </c>
      <c r="F2452" t="s">
        <v>527</v>
      </c>
      <c r="G2452" s="18">
        <v>0.17925368210000001</v>
      </c>
      <c r="H2452" t="s">
        <v>64</v>
      </c>
      <c r="I2452" t="s">
        <v>130</v>
      </c>
      <c r="J2452" t="s">
        <v>2104</v>
      </c>
      <c r="K2452" s="18">
        <v>0.17925368210000001</v>
      </c>
      <c r="L2452" t="s">
        <v>64</v>
      </c>
      <c r="M2452" t="s">
        <v>130</v>
      </c>
      <c r="N2452" t="s">
        <v>2104</v>
      </c>
      <c r="O2452" s="18">
        <v>1.9010704618000001</v>
      </c>
      <c r="P2452" t="s">
        <v>494</v>
      </c>
      <c r="Q2452" t="s">
        <v>134</v>
      </c>
      <c r="R2452" t="s">
        <v>495</v>
      </c>
      <c r="S2452" s="18">
        <v>2.6986662606</v>
      </c>
      <c r="T2452" t="s">
        <v>496</v>
      </c>
      <c r="U2452" t="s">
        <v>130</v>
      </c>
      <c r="V2452" t="s">
        <v>497</v>
      </c>
      <c r="W2452" s="18">
        <v>1.7925332011999999</v>
      </c>
      <c r="X2452" t="s">
        <v>64</v>
      </c>
      <c r="Y2452" t="s">
        <v>130</v>
      </c>
      <c r="Z2452" t="s">
        <v>2105</v>
      </c>
      <c r="AA2452" s="18">
        <v>1.9010704618000001</v>
      </c>
      <c r="AB2452" t="s">
        <v>500</v>
      </c>
      <c r="AC2452" t="s">
        <v>128</v>
      </c>
      <c r="AD2452" t="s">
        <v>501</v>
      </c>
      <c r="AE2452" s="18">
        <v>8.1725477899999996E-2</v>
      </c>
      <c r="AF2452" t="s">
        <v>2108</v>
      </c>
      <c r="AG2452" t="s">
        <v>143</v>
      </c>
      <c r="AH2452" t="s">
        <v>2109</v>
      </c>
      <c r="AI2452" s="18">
        <v>0.58552705900000002</v>
      </c>
      <c r="AJ2452" t="s">
        <v>2110</v>
      </c>
      <c r="AK2452" t="s">
        <v>134</v>
      </c>
      <c r="AL2452" t="s">
        <v>2111</v>
      </c>
      <c r="AM2452" t="s">
        <v>2108</v>
      </c>
      <c r="AN2452" t="s">
        <v>143</v>
      </c>
      <c r="AO2452" t="s">
        <v>2109</v>
      </c>
      <c r="AP2452" s="18">
        <v>8.1725477899999996E-2</v>
      </c>
      <c r="AQ2452" t="e">
        <v>#N/A</v>
      </c>
      <c r="AR2452" t="b">
        <f>ISNUMBER(SEARCH('Consulta Por Puntos Baloto'!$E$5,B2452,1))</f>
        <v>0</v>
      </c>
      <c r="AS2452">
        <f t="shared" si="76"/>
        <v>31</v>
      </c>
      <c r="AT2452" t="str">
        <f t="shared" si="77"/>
        <v>Punto pago</v>
      </c>
    </row>
    <row r="2453" spans="1:46">
      <c r="A2453" t="s">
        <v>12706</v>
      </c>
      <c r="B2453" t="s">
        <v>12707</v>
      </c>
      <c r="C2453" s="18">
        <v>0.74011964389999996</v>
      </c>
      <c r="D2453" t="s">
        <v>941</v>
      </c>
      <c r="E2453" t="s">
        <v>128</v>
      </c>
      <c r="F2453" t="s">
        <v>942</v>
      </c>
      <c r="G2453" s="18">
        <v>0.8539924431</v>
      </c>
      <c r="H2453" t="s">
        <v>64</v>
      </c>
      <c r="I2453" t="s">
        <v>130</v>
      </c>
      <c r="J2453" t="s">
        <v>12708</v>
      </c>
      <c r="K2453" s="18">
        <v>0.85595758340000005</v>
      </c>
      <c r="L2453" t="s">
        <v>205</v>
      </c>
      <c r="M2453" t="s">
        <v>130</v>
      </c>
      <c r="N2453" t="s">
        <v>206</v>
      </c>
      <c r="O2453" s="18">
        <v>1.5505737204000001</v>
      </c>
      <c r="P2453" t="s">
        <v>453</v>
      </c>
      <c r="Q2453" t="s">
        <v>134</v>
      </c>
      <c r="R2453" t="s">
        <v>454</v>
      </c>
      <c r="S2453" s="18">
        <v>0.8539924431</v>
      </c>
      <c r="T2453" t="s">
        <v>136</v>
      </c>
      <c r="U2453" t="s">
        <v>130</v>
      </c>
      <c r="V2453" t="s">
        <v>137</v>
      </c>
      <c r="W2453" s="18">
        <v>0.9707267544</v>
      </c>
      <c r="X2453" t="s">
        <v>64</v>
      </c>
      <c r="Y2453" t="s">
        <v>130</v>
      </c>
      <c r="Z2453" t="s">
        <v>569</v>
      </c>
      <c r="AA2453" s="18">
        <v>0.8539924431</v>
      </c>
      <c r="AB2453" t="s">
        <v>955</v>
      </c>
      <c r="AC2453" t="s">
        <v>128</v>
      </c>
      <c r="AD2453" t="s">
        <v>956</v>
      </c>
      <c r="AE2453" s="18">
        <v>0.30654141150000003</v>
      </c>
      <c r="AF2453" t="s">
        <v>12709</v>
      </c>
      <c r="AG2453" t="s">
        <v>143</v>
      </c>
      <c r="AH2453" t="s">
        <v>12710</v>
      </c>
      <c r="AI2453" s="18">
        <v>1.0593366200000001E-2</v>
      </c>
      <c r="AJ2453" t="s">
        <v>12711</v>
      </c>
      <c r="AK2453" t="s">
        <v>134</v>
      </c>
      <c r="AL2453" t="s">
        <v>12712</v>
      </c>
      <c r="AM2453" t="s">
        <v>12711</v>
      </c>
      <c r="AN2453" t="s">
        <v>134</v>
      </c>
      <c r="AO2453" t="s">
        <v>12712</v>
      </c>
      <c r="AP2453" s="18">
        <v>1.0593366200000001E-2</v>
      </c>
      <c r="AQ2453" t="s">
        <v>123</v>
      </c>
      <c r="AR2453" t="b">
        <f>ISNUMBER(SEARCH('Consulta Por Puntos Baloto'!$E$5,B2453,1))</f>
        <v>0</v>
      </c>
      <c r="AS2453">
        <f t="shared" si="76"/>
        <v>35</v>
      </c>
      <c r="AT2453" t="str">
        <f t="shared" si="77"/>
        <v>Punto red</v>
      </c>
    </row>
    <row r="2454" spans="1:46">
      <c r="A2454" t="s">
        <v>12713</v>
      </c>
      <c r="B2454" t="s">
        <v>12714</v>
      </c>
      <c r="C2454" s="18">
        <v>1.9254911713</v>
      </c>
      <c r="D2454" t="s">
        <v>3971</v>
      </c>
      <c r="E2454" t="s">
        <v>3972</v>
      </c>
      <c r="F2454" t="s">
        <v>3973</v>
      </c>
      <c r="G2454" s="18">
        <v>0.68930610910000001</v>
      </c>
      <c r="H2454" t="s">
        <v>64</v>
      </c>
      <c r="I2454" t="s">
        <v>3974</v>
      </c>
      <c r="J2454" t="s">
        <v>4822</v>
      </c>
      <c r="K2454" s="18">
        <v>2.3299723439000002</v>
      </c>
      <c r="L2454" t="s">
        <v>64</v>
      </c>
      <c r="M2454" t="s">
        <v>3974</v>
      </c>
      <c r="N2454" t="s">
        <v>3976</v>
      </c>
      <c r="O2454" s="18">
        <v>1.7686244122999999</v>
      </c>
      <c r="P2454" t="s">
        <v>3977</v>
      </c>
      <c r="Q2454" t="s">
        <v>3972</v>
      </c>
      <c r="R2454" t="s">
        <v>3978</v>
      </c>
      <c r="S2454" s="18">
        <v>462.55341798209997</v>
      </c>
      <c r="T2454" t="s">
        <v>85</v>
      </c>
      <c r="U2454" t="s">
        <v>86</v>
      </c>
      <c r="V2454" t="s">
        <v>87</v>
      </c>
      <c r="W2454" s="18">
        <v>5.2136014144000002</v>
      </c>
      <c r="X2454" t="s">
        <v>3979</v>
      </c>
      <c r="Y2454" t="s">
        <v>3974</v>
      </c>
      <c r="Z2454" t="s">
        <v>3980</v>
      </c>
      <c r="AA2454" s="18">
        <v>3.1130854043</v>
      </c>
      <c r="AB2454" t="s">
        <v>4286</v>
      </c>
      <c r="AC2454" t="s">
        <v>3972</v>
      </c>
      <c r="AD2454" t="s">
        <v>4289</v>
      </c>
      <c r="AE2454" s="18">
        <v>1.8336990000000001E-2</v>
      </c>
      <c r="AF2454" t="s">
        <v>12715</v>
      </c>
      <c r="AG2454" t="s">
        <v>3972</v>
      </c>
      <c r="AH2454" t="s">
        <v>12716</v>
      </c>
      <c r="AI2454" s="18">
        <v>0.40160118620000002</v>
      </c>
      <c r="AJ2454" t="s">
        <v>12717</v>
      </c>
      <c r="AK2454" t="s">
        <v>3972</v>
      </c>
      <c r="AL2454" t="s">
        <v>12718</v>
      </c>
      <c r="AM2454" t="s">
        <v>12715</v>
      </c>
      <c r="AN2454" t="s">
        <v>3972</v>
      </c>
      <c r="AO2454" t="s">
        <v>12716</v>
      </c>
      <c r="AP2454" s="18">
        <v>1.8336990000000001E-2</v>
      </c>
      <c r="AQ2454" t="s">
        <v>123</v>
      </c>
      <c r="AR2454" t="b">
        <f>ISNUMBER(SEARCH('Consulta Por Puntos Baloto'!$E$5,B2454,1))</f>
        <v>0</v>
      </c>
      <c r="AS2454">
        <f t="shared" si="76"/>
        <v>31</v>
      </c>
      <c r="AT2454" t="str">
        <f t="shared" si="77"/>
        <v>Punto pago</v>
      </c>
    </row>
    <row r="2455" spans="1:46">
      <c r="A2455" t="s">
        <v>12719</v>
      </c>
      <c r="B2455" t="s">
        <v>12720</v>
      </c>
      <c r="C2455" s="18">
        <v>3.8730195800999998</v>
      </c>
      <c r="D2455" t="s">
        <v>1689</v>
      </c>
      <c r="E2455" t="s">
        <v>1690</v>
      </c>
      <c r="F2455" t="s">
        <v>1691</v>
      </c>
      <c r="G2455" s="18">
        <v>1.2940100657</v>
      </c>
      <c r="H2455" t="s">
        <v>64</v>
      </c>
      <c r="I2455" t="s">
        <v>114</v>
      </c>
      <c r="J2455" t="s">
        <v>3347</v>
      </c>
      <c r="K2455" s="18">
        <v>72.476794821400006</v>
      </c>
      <c r="L2455" t="s">
        <v>64</v>
      </c>
      <c r="M2455" t="s">
        <v>130</v>
      </c>
      <c r="N2455" t="s">
        <v>132</v>
      </c>
      <c r="O2455" s="18">
        <v>72.316156010599997</v>
      </c>
      <c r="P2455" t="s">
        <v>133</v>
      </c>
      <c r="Q2455" t="s">
        <v>134</v>
      </c>
      <c r="R2455" t="s">
        <v>135</v>
      </c>
      <c r="S2455" s="18">
        <v>73.282876605799999</v>
      </c>
      <c r="T2455" t="s">
        <v>136</v>
      </c>
      <c r="U2455" t="s">
        <v>130</v>
      </c>
      <c r="V2455" t="s">
        <v>137</v>
      </c>
      <c r="W2455" s="18">
        <v>1.5366872408000001</v>
      </c>
      <c r="X2455" t="s">
        <v>3348</v>
      </c>
      <c r="Y2455" t="s">
        <v>114</v>
      </c>
      <c r="Z2455" t="s">
        <v>3349</v>
      </c>
      <c r="AA2455" s="18">
        <v>1.539158713</v>
      </c>
      <c r="AB2455" s="19" t="s">
        <v>3348</v>
      </c>
      <c r="AC2455" t="s">
        <v>1690</v>
      </c>
      <c r="AD2455" s="19" t="s">
        <v>5358</v>
      </c>
      <c r="AE2455" s="18">
        <v>8.5112126699999999E-2</v>
      </c>
      <c r="AF2455" t="s">
        <v>12721</v>
      </c>
      <c r="AG2455" t="s">
        <v>1690</v>
      </c>
      <c r="AH2455" t="s">
        <v>12722</v>
      </c>
      <c r="AI2455" s="18">
        <v>1.3222675E-2</v>
      </c>
      <c r="AJ2455" t="s">
        <v>1106</v>
      </c>
      <c r="AK2455" t="s">
        <v>1690</v>
      </c>
      <c r="AL2455" t="s">
        <v>8046</v>
      </c>
      <c r="AM2455" t="s">
        <v>1106</v>
      </c>
      <c r="AN2455" t="s">
        <v>1690</v>
      </c>
      <c r="AO2455" t="s">
        <v>8046</v>
      </c>
      <c r="AP2455" s="18">
        <v>1.3222675E-2</v>
      </c>
      <c r="AQ2455" t="s">
        <v>123</v>
      </c>
      <c r="AR2455" t="b">
        <f>ISNUMBER(SEARCH('Consulta Por Puntos Baloto'!$E$5,B2455,1))</f>
        <v>0</v>
      </c>
      <c r="AS2455">
        <f t="shared" si="76"/>
        <v>35</v>
      </c>
      <c r="AT2455" t="str">
        <f t="shared" si="77"/>
        <v>Punto red</v>
      </c>
    </row>
    <row r="2456" spans="1:46">
      <c r="A2456" t="s">
        <v>12723</v>
      </c>
      <c r="B2456" t="s">
        <v>12724</v>
      </c>
      <c r="C2456" s="18">
        <v>0.68523226459999997</v>
      </c>
      <c r="D2456" t="s">
        <v>4049</v>
      </c>
      <c r="E2456" t="s">
        <v>4050</v>
      </c>
      <c r="F2456" t="s">
        <v>4051</v>
      </c>
      <c r="G2456" s="18">
        <v>4.5168962154000001</v>
      </c>
      <c r="H2456" t="s">
        <v>64</v>
      </c>
      <c r="I2456" t="s">
        <v>4008</v>
      </c>
      <c r="J2456" t="s">
        <v>4009</v>
      </c>
      <c r="K2456" s="18">
        <v>5.1522875924999996</v>
      </c>
      <c r="L2456" t="s">
        <v>4010</v>
      </c>
      <c r="M2456" t="s">
        <v>4008</v>
      </c>
      <c r="N2456" t="s">
        <v>4011</v>
      </c>
      <c r="O2456" s="18">
        <v>26.789260736900001</v>
      </c>
      <c r="P2456" t="s">
        <v>225</v>
      </c>
      <c r="Q2456" t="s">
        <v>220</v>
      </c>
      <c r="R2456" t="s">
        <v>226</v>
      </c>
      <c r="S2456" s="18">
        <v>28.035849248200002</v>
      </c>
      <c r="T2456" t="s">
        <v>227</v>
      </c>
      <c r="U2456" t="s">
        <v>228</v>
      </c>
      <c r="V2456" t="s">
        <v>229</v>
      </c>
      <c r="W2456" s="18">
        <v>26.179164375900001</v>
      </c>
      <c r="X2456" t="s">
        <v>64</v>
      </c>
      <c r="Y2456" t="s">
        <v>228</v>
      </c>
      <c r="Z2456" t="s">
        <v>4012</v>
      </c>
      <c r="AA2456" s="18">
        <v>4.5029878737000004</v>
      </c>
      <c r="AB2456" s="19" t="s">
        <v>4013</v>
      </c>
      <c r="AC2456" t="s">
        <v>4014</v>
      </c>
      <c r="AD2456" t="s">
        <v>4015</v>
      </c>
      <c r="AE2456" s="18">
        <v>9.5137739999999998E-2</v>
      </c>
      <c r="AF2456" t="s">
        <v>12725</v>
      </c>
      <c r="AG2456" t="s">
        <v>4050</v>
      </c>
      <c r="AH2456" t="s">
        <v>12726</v>
      </c>
      <c r="AI2456" s="18">
        <v>0.66847879210000005</v>
      </c>
      <c r="AJ2456" t="s">
        <v>11569</v>
      </c>
      <c r="AK2456" t="s">
        <v>4050</v>
      </c>
      <c r="AL2456" t="s">
        <v>11570</v>
      </c>
      <c r="AM2456" t="s">
        <v>12725</v>
      </c>
      <c r="AN2456" t="s">
        <v>4050</v>
      </c>
      <c r="AO2456" t="s">
        <v>12726</v>
      </c>
      <c r="AP2456" s="18">
        <v>9.5137739999999998E-2</v>
      </c>
      <c r="AQ2456" t="s">
        <v>123</v>
      </c>
      <c r="AR2456" t="b">
        <f>ISNUMBER(SEARCH('Consulta Por Puntos Baloto'!$E$5,B2456,1))</f>
        <v>0</v>
      </c>
      <c r="AS2456">
        <f t="shared" si="76"/>
        <v>31</v>
      </c>
      <c r="AT2456" t="str">
        <f t="shared" si="77"/>
        <v>Punto pago</v>
      </c>
    </row>
    <row r="2457" spans="1:46">
      <c r="A2457" t="s">
        <v>12727</v>
      </c>
      <c r="B2457" t="s">
        <v>12728</v>
      </c>
      <c r="C2457" s="18">
        <v>2.5730677846000001</v>
      </c>
      <c r="D2457" t="s">
        <v>1500</v>
      </c>
      <c r="E2457" t="s">
        <v>1501</v>
      </c>
      <c r="F2457" t="s">
        <v>1502</v>
      </c>
      <c r="G2457" s="18">
        <v>1.0849365996</v>
      </c>
      <c r="H2457" t="s">
        <v>64</v>
      </c>
      <c r="I2457" t="s">
        <v>2636</v>
      </c>
      <c r="J2457" t="s">
        <v>3812</v>
      </c>
      <c r="K2457" s="18">
        <v>12.520418791299999</v>
      </c>
      <c r="L2457" t="s">
        <v>311</v>
      </c>
      <c r="M2457" t="s">
        <v>130</v>
      </c>
      <c r="N2457" t="s">
        <v>2660</v>
      </c>
      <c r="O2457" s="18">
        <v>13.441349713399999</v>
      </c>
      <c r="P2457" t="s">
        <v>2625</v>
      </c>
      <c r="Q2457" t="s">
        <v>134</v>
      </c>
      <c r="R2457" t="s">
        <v>2626</v>
      </c>
      <c r="S2457" s="18">
        <v>12.520418791299999</v>
      </c>
      <c r="T2457" t="s">
        <v>311</v>
      </c>
      <c r="U2457" t="s">
        <v>130</v>
      </c>
      <c r="V2457" t="s">
        <v>312</v>
      </c>
      <c r="W2457" s="18">
        <v>1.0275033986</v>
      </c>
      <c r="X2457" t="s">
        <v>64</v>
      </c>
      <c r="Y2457" t="s">
        <v>2636</v>
      </c>
      <c r="Z2457" t="s">
        <v>2640</v>
      </c>
      <c r="AA2457" s="18">
        <v>2.4091955661000002</v>
      </c>
      <c r="AB2457" s="19" t="s">
        <v>2641</v>
      </c>
      <c r="AC2457" t="s">
        <v>1501</v>
      </c>
      <c r="AD2457" t="s">
        <v>2642</v>
      </c>
      <c r="AE2457" s="18">
        <v>1.3697623515999999</v>
      </c>
      <c r="AF2457" t="s">
        <v>3813</v>
      </c>
      <c r="AG2457" t="s">
        <v>1501</v>
      </c>
      <c r="AH2457" t="s">
        <v>3814</v>
      </c>
      <c r="AI2457" s="18">
        <v>0.13001336869999999</v>
      </c>
      <c r="AJ2457" t="s">
        <v>12729</v>
      </c>
      <c r="AK2457" t="s">
        <v>1501</v>
      </c>
      <c r="AL2457" t="s">
        <v>12730</v>
      </c>
      <c r="AM2457" t="s">
        <v>12729</v>
      </c>
      <c r="AN2457" t="s">
        <v>1501</v>
      </c>
      <c r="AO2457" t="s">
        <v>12730</v>
      </c>
      <c r="AP2457" s="18">
        <v>0.13001336869999999</v>
      </c>
      <c r="AQ2457" t="s">
        <v>123</v>
      </c>
      <c r="AR2457" t="b">
        <f>ISNUMBER(SEARCH('Consulta Por Puntos Baloto'!$E$5,B2457,1))</f>
        <v>0</v>
      </c>
      <c r="AS2457">
        <f t="shared" si="76"/>
        <v>35</v>
      </c>
      <c r="AT2457" t="str">
        <f t="shared" si="77"/>
        <v>Punto red</v>
      </c>
    </row>
    <row r="2458" spans="1:46">
      <c r="A2458" t="s">
        <v>12731</v>
      </c>
      <c r="B2458" t="s">
        <v>12732</v>
      </c>
      <c r="C2458" s="18">
        <v>18.226204902999999</v>
      </c>
      <c r="D2458" t="s">
        <v>4620</v>
      </c>
      <c r="E2458" t="s">
        <v>4621</v>
      </c>
      <c r="F2458" t="s">
        <v>4622</v>
      </c>
      <c r="G2458" s="18">
        <v>56.048282177899999</v>
      </c>
      <c r="H2458" t="s">
        <v>64</v>
      </c>
      <c r="I2458" t="s">
        <v>154</v>
      </c>
      <c r="J2458" t="s">
        <v>159</v>
      </c>
      <c r="K2458" s="18">
        <v>57.108003398599998</v>
      </c>
      <c r="L2458" t="s">
        <v>64</v>
      </c>
      <c r="M2458" t="s">
        <v>154</v>
      </c>
      <c r="N2458" t="s">
        <v>156</v>
      </c>
      <c r="O2458" s="18">
        <v>57.158792482999999</v>
      </c>
      <c r="P2458" t="s">
        <v>157</v>
      </c>
      <c r="Q2458" t="s">
        <v>151</v>
      </c>
      <c r="R2458" t="s">
        <v>158</v>
      </c>
      <c r="S2458" s="18">
        <v>84.154104072799996</v>
      </c>
      <c r="T2458" t="s">
        <v>111</v>
      </c>
      <c r="U2458" t="s">
        <v>112</v>
      </c>
      <c r="V2458" t="s">
        <v>113</v>
      </c>
      <c r="W2458" s="18">
        <v>56.040043014399998</v>
      </c>
      <c r="X2458" t="s">
        <v>64</v>
      </c>
      <c r="Y2458" t="s">
        <v>154</v>
      </c>
      <c r="Z2458" t="s">
        <v>159</v>
      </c>
      <c r="AA2458" s="18">
        <v>56.5466120026</v>
      </c>
      <c r="AB2458" s="19" t="s">
        <v>899</v>
      </c>
      <c r="AC2458" t="s">
        <v>151</v>
      </c>
      <c r="AD2458" t="s">
        <v>900</v>
      </c>
      <c r="AE2458" s="18">
        <v>0.1040509389</v>
      </c>
      <c r="AF2458" t="s">
        <v>12733</v>
      </c>
      <c r="AG2458" t="s">
        <v>12734</v>
      </c>
      <c r="AH2458" t="s">
        <v>12735</v>
      </c>
      <c r="AI2458" s="18">
        <v>4.6825513499999999E-2</v>
      </c>
      <c r="AJ2458" t="s">
        <v>12736</v>
      </c>
      <c r="AK2458" t="s">
        <v>12737</v>
      </c>
      <c r="AL2458" t="s">
        <v>12738</v>
      </c>
      <c r="AM2458" t="s">
        <v>12736</v>
      </c>
      <c r="AN2458" t="s">
        <v>12737</v>
      </c>
      <c r="AO2458" t="s">
        <v>12738</v>
      </c>
      <c r="AP2458" s="18">
        <v>4.6825513499999999E-2</v>
      </c>
      <c r="AQ2458" t="s">
        <v>123</v>
      </c>
      <c r="AR2458" t="b">
        <f>ISNUMBER(SEARCH('Consulta Por Puntos Baloto'!$E$5,B2458,1))</f>
        <v>0</v>
      </c>
      <c r="AS2458">
        <f t="shared" si="76"/>
        <v>35</v>
      </c>
      <c r="AT2458" t="str">
        <f t="shared" si="77"/>
        <v>Punto red</v>
      </c>
    </row>
    <row r="2459" spans="1:46">
      <c r="A2459" t="s">
        <v>12739</v>
      </c>
      <c r="B2459" t="s">
        <v>12740</v>
      </c>
      <c r="C2459" s="18">
        <v>24.850574670699999</v>
      </c>
      <c r="D2459" t="s">
        <v>5116</v>
      </c>
      <c r="E2459" t="s">
        <v>4734</v>
      </c>
      <c r="F2459" t="s">
        <v>5117</v>
      </c>
      <c r="G2459" s="18">
        <v>72.469261383100005</v>
      </c>
      <c r="H2459" t="s">
        <v>383</v>
      </c>
      <c r="I2459" t="s">
        <v>384</v>
      </c>
      <c r="J2459" t="s">
        <v>385</v>
      </c>
      <c r="K2459" s="18">
        <v>73.428792426699999</v>
      </c>
      <c r="L2459" t="s">
        <v>64</v>
      </c>
      <c r="M2459" t="s">
        <v>384</v>
      </c>
      <c r="N2459" t="s">
        <v>386</v>
      </c>
      <c r="O2459" s="18">
        <v>24.804918628100001</v>
      </c>
      <c r="P2459" t="s">
        <v>4733</v>
      </c>
      <c r="Q2459" t="s">
        <v>4734</v>
      </c>
      <c r="R2459" t="s">
        <v>4735</v>
      </c>
      <c r="S2459" s="18">
        <v>167.73921156700001</v>
      </c>
      <c r="T2459" t="s">
        <v>253</v>
      </c>
      <c r="U2459" t="s">
        <v>65</v>
      </c>
      <c r="V2459" t="s">
        <v>254</v>
      </c>
      <c r="W2459" s="18">
        <v>167.18483662669999</v>
      </c>
      <c r="X2459" t="s">
        <v>276</v>
      </c>
      <c r="Y2459" t="s">
        <v>65</v>
      </c>
      <c r="Z2459" t="s">
        <v>277</v>
      </c>
      <c r="AA2459" s="18">
        <v>72.471750903599997</v>
      </c>
      <c r="AB2459" t="s">
        <v>383</v>
      </c>
      <c r="AC2459" t="s">
        <v>391</v>
      </c>
      <c r="AD2459" t="s">
        <v>392</v>
      </c>
      <c r="AE2459" s="18">
        <v>8.0146349399999997E-2</v>
      </c>
      <c r="AF2459" t="s">
        <v>12741</v>
      </c>
      <c r="AG2459" t="s">
        <v>12742</v>
      </c>
      <c r="AH2459" t="s">
        <v>12743</v>
      </c>
      <c r="AI2459" s="18">
        <v>4.2811258499999998E-2</v>
      </c>
      <c r="AJ2459" t="s">
        <v>12744</v>
      </c>
      <c r="AK2459" t="s">
        <v>12745</v>
      </c>
      <c r="AL2459" t="s">
        <v>12746</v>
      </c>
      <c r="AM2459" t="s">
        <v>12744</v>
      </c>
      <c r="AN2459" t="s">
        <v>12745</v>
      </c>
      <c r="AO2459" t="s">
        <v>12746</v>
      </c>
      <c r="AP2459" s="18">
        <v>4.2811258499999998E-2</v>
      </c>
      <c r="AQ2459" t="s">
        <v>123</v>
      </c>
      <c r="AR2459" t="b">
        <f>ISNUMBER(SEARCH('Consulta Por Puntos Baloto'!$E$5,B2459,1))</f>
        <v>0</v>
      </c>
      <c r="AS2459">
        <f t="shared" si="76"/>
        <v>35</v>
      </c>
      <c r="AT2459" t="str">
        <f t="shared" si="77"/>
        <v>Punto red</v>
      </c>
    </row>
    <row r="2460" spans="1:46">
      <c r="A2460" t="s">
        <v>12747</v>
      </c>
      <c r="B2460" t="s">
        <v>12748</v>
      </c>
      <c r="C2460" s="18">
        <v>1.2202606221000001</v>
      </c>
      <c r="D2460" t="s">
        <v>4973</v>
      </c>
      <c r="E2460" t="s">
        <v>301</v>
      </c>
      <c r="F2460" t="s">
        <v>4974</v>
      </c>
      <c r="G2460" s="18">
        <v>1.0299422899999999</v>
      </c>
      <c r="H2460" t="s">
        <v>300</v>
      </c>
      <c r="I2460" t="s">
        <v>294</v>
      </c>
      <c r="J2460" t="s">
        <v>4489</v>
      </c>
      <c r="K2460" s="18">
        <v>3.0468250082999999</v>
      </c>
      <c r="L2460" t="s">
        <v>64</v>
      </c>
      <c r="M2460" t="s">
        <v>294</v>
      </c>
      <c r="N2460" t="s">
        <v>295</v>
      </c>
      <c r="O2460" s="18">
        <v>50.365220666399999</v>
      </c>
      <c r="P2460" t="s">
        <v>296</v>
      </c>
      <c r="Q2460" t="s">
        <v>297</v>
      </c>
      <c r="R2460" t="s">
        <v>298</v>
      </c>
      <c r="S2460" s="18">
        <v>112.9016766119</v>
      </c>
      <c r="T2460" t="s">
        <v>311</v>
      </c>
      <c r="U2460" t="s">
        <v>130</v>
      </c>
      <c r="V2460" t="s">
        <v>312</v>
      </c>
      <c r="W2460" s="18">
        <v>99.288749506000002</v>
      </c>
      <c r="X2460" t="s">
        <v>64</v>
      </c>
      <c r="Y2460" t="s">
        <v>313</v>
      </c>
      <c r="Z2460" t="s">
        <v>314</v>
      </c>
      <c r="AA2460" s="18">
        <v>0.9586578979</v>
      </c>
      <c r="AB2460" t="s">
        <v>300</v>
      </c>
      <c r="AC2460" t="s">
        <v>301</v>
      </c>
      <c r="AD2460" t="s">
        <v>302</v>
      </c>
      <c r="AE2460" s="18">
        <v>0.28561236429999998</v>
      </c>
      <c r="AF2460" t="s">
        <v>8739</v>
      </c>
      <c r="AG2460" t="s">
        <v>301</v>
      </c>
      <c r="AH2460" t="s">
        <v>8740</v>
      </c>
      <c r="AI2460" s="18">
        <v>0.23869472980000001</v>
      </c>
      <c r="AJ2460" t="s">
        <v>12749</v>
      </c>
      <c r="AK2460" t="s">
        <v>301</v>
      </c>
      <c r="AL2460" t="s">
        <v>12750</v>
      </c>
      <c r="AM2460" t="s">
        <v>12749</v>
      </c>
      <c r="AN2460" t="s">
        <v>301</v>
      </c>
      <c r="AO2460" t="s">
        <v>12750</v>
      </c>
      <c r="AP2460" s="18">
        <v>0.23869472980000001</v>
      </c>
      <c r="AQ2460" t="s">
        <v>123</v>
      </c>
      <c r="AR2460" t="b">
        <f>ISNUMBER(SEARCH('Consulta Por Puntos Baloto'!$E$5,B2460,1))</f>
        <v>0</v>
      </c>
      <c r="AS2460">
        <f t="shared" si="76"/>
        <v>35</v>
      </c>
      <c r="AT2460" t="str">
        <f t="shared" si="77"/>
        <v>Punto red</v>
      </c>
    </row>
    <row r="2461" spans="1:46">
      <c r="A2461" t="s">
        <v>12751</v>
      </c>
      <c r="B2461" t="s">
        <v>12752</v>
      </c>
      <c r="C2461" s="18">
        <v>17.309671855200001</v>
      </c>
      <c r="D2461" t="s">
        <v>4512</v>
      </c>
      <c r="E2461" t="s">
        <v>297</v>
      </c>
      <c r="F2461" t="s">
        <v>4513</v>
      </c>
      <c r="G2461" s="18">
        <v>1.9770783876</v>
      </c>
      <c r="H2461" t="s">
        <v>64</v>
      </c>
      <c r="I2461" t="s">
        <v>4514</v>
      </c>
      <c r="J2461" t="s">
        <v>4515</v>
      </c>
      <c r="K2461" s="18">
        <v>1.9770783876</v>
      </c>
      <c r="L2461" t="s">
        <v>64</v>
      </c>
      <c r="M2461" t="s">
        <v>4514</v>
      </c>
      <c r="N2461" t="s">
        <v>4515</v>
      </c>
      <c r="O2461" s="18">
        <v>0.38035647880000001</v>
      </c>
      <c r="P2461" t="s">
        <v>4516</v>
      </c>
      <c r="Q2461" t="s">
        <v>4517</v>
      </c>
      <c r="R2461" t="s">
        <v>4518</v>
      </c>
      <c r="S2461" s="18">
        <v>157.97387395070001</v>
      </c>
      <c r="T2461" t="s">
        <v>85</v>
      </c>
      <c r="U2461" t="s">
        <v>86</v>
      </c>
      <c r="V2461" t="s">
        <v>87</v>
      </c>
      <c r="W2461" s="18">
        <v>72.2041395599</v>
      </c>
      <c r="X2461" t="s">
        <v>64</v>
      </c>
      <c r="Y2461" t="s">
        <v>4519</v>
      </c>
      <c r="Z2461" t="s">
        <v>4520</v>
      </c>
      <c r="AA2461" s="18">
        <v>51.672383161399999</v>
      </c>
      <c r="AB2461" t="s">
        <v>300</v>
      </c>
      <c r="AC2461" t="s">
        <v>301</v>
      </c>
      <c r="AD2461" t="s">
        <v>302</v>
      </c>
      <c r="AE2461" s="18">
        <v>0.87180248159999996</v>
      </c>
      <c r="AF2461" t="s">
        <v>10148</v>
      </c>
      <c r="AG2461" t="s">
        <v>4517</v>
      </c>
      <c r="AH2461" t="s">
        <v>10149</v>
      </c>
      <c r="AI2461" s="18">
        <v>0.23443170169999999</v>
      </c>
      <c r="AJ2461" t="s">
        <v>11825</v>
      </c>
      <c r="AK2461" t="s">
        <v>4517</v>
      </c>
      <c r="AL2461" t="s">
        <v>11826</v>
      </c>
      <c r="AM2461" t="s">
        <v>11825</v>
      </c>
      <c r="AN2461" t="s">
        <v>4517</v>
      </c>
      <c r="AO2461" t="s">
        <v>11826</v>
      </c>
      <c r="AP2461" s="18">
        <v>0.23443170169999999</v>
      </c>
      <c r="AQ2461" t="s">
        <v>123</v>
      </c>
      <c r="AR2461" t="b">
        <f>ISNUMBER(SEARCH('Consulta Por Puntos Baloto'!$E$5,B2461,1))</f>
        <v>0</v>
      </c>
      <c r="AS2461">
        <f t="shared" si="76"/>
        <v>35</v>
      </c>
      <c r="AT2461" t="str">
        <f t="shared" si="77"/>
        <v>Punto red</v>
      </c>
    </row>
    <row r="2462" spans="1:46">
      <c r="A2462" t="s">
        <v>12753</v>
      </c>
      <c r="B2462" t="s">
        <v>12754</v>
      </c>
      <c r="C2462" s="18">
        <v>1.5053345895000001</v>
      </c>
      <c r="D2462" t="s">
        <v>437</v>
      </c>
      <c r="E2462" t="s">
        <v>128</v>
      </c>
      <c r="F2462" t="s">
        <v>438</v>
      </c>
      <c r="G2462" s="18">
        <v>0.70311267259999999</v>
      </c>
      <c r="H2462" t="s">
        <v>64</v>
      </c>
      <c r="I2462" t="s">
        <v>130</v>
      </c>
      <c r="J2462" t="s">
        <v>1668</v>
      </c>
      <c r="K2462" s="18">
        <v>0.71837883079999998</v>
      </c>
      <c r="L2462" t="s">
        <v>64</v>
      </c>
      <c r="M2462" t="s">
        <v>130</v>
      </c>
      <c r="N2462" t="s">
        <v>1668</v>
      </c>
      <c r="O2462" s="18">
        <v>1.2417607171</v>
      </c>
      <c r="P2462" t="s">
        <v>207</v>
      </c>
      <c r="Q2462" t="s">
        <v>134</v>
      </c>
      <c r="R2462" t="s">
        <v>208</v>
      </c>
      <c r="S2462" s="18">
        <v>2.4604347153999999</v>
      </c>
      <c r="T2462" t="s">
        <v>496</v>
      </c>
      <c r="U2462" t="s">
        <v>130</v>
      </c>
      <c r="V2462" t="s">
        <v>497</v>
      </c>
      <c r="W2462" s="18">
        <v>1.9740992003</v>
      </c>
      <c r="X2462" t="s">
        <v>64</v>
      </c>
      <c r="Y2462" t="s">
        <v>130</v>
      </c>
      <c r="Z2462" t="s">
        <v>209</v>
      </c>
      <c r="AA2462" s="18">
        <v>1.4875592370999999</v>
      </c>
      <c r="AB2462" t="s">
        <v>2551</v>
      </c>
      <c r="AC2462" t="s">
        <v>128</v>
      </c>
      <c r="AD2462" t="s">
        <v>2552</v>
      </c>
      <c r="AE2462" s="18">
        <v>5.41574789E-2</v>
      </c>
      <c r="AF2462" t="s">
        <v>2929</v>
      </c>
      <c r="AG2462" t="s">
        <v>143</v>
      </c>
      <c r="AH2462" t="s">
        <v>2970</v>
      </c>
      <c r="AI2462" s="18">
        <v>0.17059871069999999</v>
      </c>
      <c r="AJ2462" t="s">
        <v>2555</v>
      </c>
      <c r="AK2462" t="s">
        <v>134</v>
      </c>
      <c r="AL2462" t="s">
        <v>2556</v>
      </c>
      <c r="AM2462" t="s">
        <v>2929</v>
      </c>
      <c r="AN2462" t="s">
        <v>143</v>
      </c>
      <c r="AO2462" t="s">
        <v>2970</v>
      </c>
      <c r="AP2462" s="18">
        <v>5.41574789E-2</v>
      </c>
      <c r="AQ2462" t="s">
        <v>123</v>
      </c>
      <c r="AR2462" t="b">
        <f>ISNUMBER(SEARCH('Consulta Por Puntos Baloto'!$E$5,B2462,1))</f>
        <v>0</v>
      </c>
      <c r="AS2462">
        <f t="shared" si="76"/>
        <v>31</v>
      </c>
      <c r="AT2462" t="str">
        <f t="shared" si="77"/>
        <v>Punto pago</v>
      </c>
    </row>
    <row r="2463" spans="1:46">
      <c r="A2463" t="s">
        <v>12755</v>
      </c>
      <c r="B2463" t="s">
        <v>12756</v>
      </c>
      <c r="C2463" s="18">
        <v>1.6758538019</v>
      </c>
      <c r="D2463" t="s">
        <v>1083</v>
      </c>
      <c r="E2463" t="s">
        <v>128</v>
      </c>
      <c r="F2463" t="s">
        <v>1084</v>
      </c>
      <c r="G2463" s="18">
        <v>0.59278396030000002</v>
      </c>
      <c r="H2463" t="s">
        <v>2669</v>
      </c>
      <c r="I2463" t="s">
        <v>130</v>
      </c>
      <c r="J2463" t="s">
        <v>2670</v>
      </c>
      <c r="K2463" s="18">
        <v>0.59395016609999995</v>
      </c>
      <c r="L2463" t="s">
        <v>2669</v>
      </c>
      <c r="M2463" t="s">
        <v>130</v>
      </c>
      <c r="N2463" t="s">
        <v>2670</v>
      </c>
      <c r="O2463" s="18">
        <v>1.3596243874</v>
      </c>
      <c r="P2463" t="s">
        <v>673</v>
      </c>
      <c r="Q2463" t="s">
        <v>134</v>
      </c>
      <c r="R2463" t="s">
        <v>674</v>
      </c>
      <c r="S2463" s="18">
        <v>3.2830555389999998</v>
      </c>
      <c r="T2463" t="s">
        <v>1086</v>
      </c>
      <c r="U2463" t="s">
        <v>130</v>
      </c>
      <c r="V2463" t="s">
        <v>1087</v>
      </c>
      <c r="W2463" s="18">
        <v>1.6439937840000001</v>
      </c>
      <c r="X2463" t="s">
        <v>2671</v>
      </c>
      <c r="Y2463" t="s">
        <v>130</v>
      </c>
      <c r="Z2463" t="s">
        <v>2672</v>
      </c>
      <c r="AA2463" s="18">
        <v>0.55539672299999998</v>
      </c>
      <c r="AB2463" s="19" t="s">
        <v>1102</v>
      </c>
      <c r="AC2463" t="s">
        <v>128</v>
      </c>
      <c r="AD2463" t="s">
        <v>1103</v>
      </c>
      <c r="AE2463" s="18">
        <v>0.55468178700000004</v>
      </c>
      <c r="AF2463" t="s">
        <v>2673</v>
      </c>
      <c r="AG2463" t="s">
        <v>143</v>
      </c>
      <c r="AH2463" t="s">
        <v>2674</v>
      </c>
      <c r="AI2463" s="18">
        <v>3.2534617699999997E-2</v>
      </c>
      <c r="AJ2463" t="s">
        <v>2675</v>
      </c>
      <c r="AK2463" t="s">
        <v>134</v>
      </c>
      <c r="AL2463" t="s">
        <v>2676</v>
      </c>
      <c r="AM2463" t="s">
        <v>2675</v>
      </c>
      <c r="AN2463" t="s">
        <v>134</v>
      </c>
      <c r="AO2463" t="s">
        <v>2676</v>
      </c>
      <c r="AP2463" s="18">
        <v>3.2534617699999997E-2</v>
      </c>
      <c r="AQ2463" t="s">
        <v>123</v>
      </c>
      <c r="AR2463" t="b">
        <f>ISNUMBER(SEARCH('Consulta Por Puntos Baloto'!$E$5,B2463,1))</f>
        <v>0</v>
      </c>
      <c r="AS2463">
        <f t="shared" si="76"/>
        <v>35</v>
      </c>
      <c r="AT2463" t="str">
        <f t="shared" si="77"/>
        <v>Punto red</v>
      </c>
    </row>
    <row r="2464" spans="1:46">
      <c r="A2464" t="s">
        <v>12757</v>
      </c>
      <c r="B2464" t="s">
        <v>12758</v>
      </c>
      <c r="C2464" s="18">
        <v>113.87873369330001</v>
      </c>
      <c r="D2464" t="s">
        <v>7736</v>
      </c>
      <c r="E2464" t="s">
        <v>4964</v>
      </c>
      <c r="F2464" t="s">
        <v>7737</v>
      </c>
      <c r="G2464" s="18">
        <v>136.82259159980001</v>
      </c>
      <c r="H2464" t="s">
        <v>64</v>
      </c>
      <c r="I2464" t="s">
        <v>4514</v>
      </c>
      <c r="J2464" t="s">
        <v>4515</v>
      </c>
      <c r="K2464" s="18">
        <v>136.82259159980001</v>
      </c>
      <c r="L2464" t="s">
        <v>64</v>
      </c>
      <c r="M2464" t="s">
        <v>4514</v>
      </c>
      <c r="N2464" t="s">
        <v>4515</v>
      </c>
      <c r="O2464" s="18">
        <v>113.1921471401</v>
      </c>
      <c r="P2464" t="s">
        <v>4963</v>
      </c>
      <c r="Q2464" t="s">
        <v>4964</v>
      </c>
      <c r="R2464" t="s">
        <v>4965</v>
      </c>
      <c r="S2464" s="18">
        <v>184.2361268786</v>
      </c>
      <c r="T2464" t="s">
        <v>85</v>
      </c>
      <c r="U2464" t="s">
        <v>86</v>
      </c>
      <c r="V2464" t="s">
        <v>87</v>
      </c>
      <c r="W2464" s="18">
        <v>113.1087489233</v>
      </c>
      <c r="X2464" t="s">
        <v>64</v>
      </c>
      <c r="Y2464" t="s">
        <v>4519</v>
      </c>
      <c r="Z2464" t="s">
        <v>4520</v>
      </c>
      <c r="AA2464" s="18">
        <v>181.33383247419999</v>
      </c>
      <c r="AB2464" s="19" t="s">
        <v>361</v>
      </c>
      <c r="AC2464" t="s">
        <v>83</v>
      </c>
      <c r="AD2464" s="19" t="s">
        <v>362</v>
      </c>
      <c r="AE2464" s="18">
        <v>53.787076285799998</v>
      </c>
      <c r="AF2464" t="s">
        <v>10060</v>
      </c>
      <c r="AG2464" t="s">
        <v>10061</v>
      </c>
      <c r="AH2464" t="s">
        <v>10062</v>
      </c>
      <c r="AI2464" s="18">
        <v>32.385229101699998</v>
      </c>
      <c r="AJ2464" t="s">
        <v>11941</v>
      </c>
      <c r="AK2464" t="s">
        <v>5472</v>
      </c>
      <c r="AL2464" t="s">
        <v>11942</v>
      </c>
      <c r="AM2464" t="s">
        <v>11941</v>
      </c>
      <c r="AN2464" t="s">
        <v>5472</v>
      </c>
      <c r="AO2464" t="s">
        <v>11942</v>
      </c>
      <c r="AP2464" s="18">
        <v>32.385229101699998</v>
      </c>
      <c r="AQ2464" t="s">
        <v>123</v>
      </c>
      <c r="AR2464" t="b">
        <f>ISNUMBER(SEARCH('Consulta Por Puntos Baloto'!$E$5,B2464,1))</f>
        <v>0</v>
      </c>
      <c r="AS2464">
        <f t="shared" si="76"/>
        <v>35</v>
      </c>
      <c r="AT2464" t="str">
        <f t="shared" si="77"/>
        <v>Punto red</v>
      </c>
    </row>
    <row r="2465" spans="1:46">
      <c r="A2465" t="s">
        <v>12759</v>
      </c>
      <c r="B2465" t="s">
        <v>12760</v>
      </c>
      <c r="C2465" s="18">
        <v>0.82558917470000004</v>
      </c>
      <c r="D2465" t="s">
        <v>3012</v>
      </c>
      <c r="E2465" t="s">
        <v>3013</v>
      </c>
      <c r="F2465" t="s">
        <v>3014</v>
      </c>
      <c r="G2465" s="18">
        <v>0.96615769210000002</v>
      </c>
      <c r="H2465" t="s">
        <v>64</v>
      </c>
      <c r="I2465" t="s">
        <v>2638</v>
      </c>
      <c r="J2465" t="s">
        <v>3015</v>
      </c>
      <c r="K2465" s="18">
        <v>1.6011443223999999</v>
      </c>
      <c r="L2465" t="s">
        <v>64</v>
      </c>
      <c r="M2465" t="s">
        <v>2638</v>
      </c>
      <c r="N2465" t="s">
        <v>2639</v>
      </c>
      <c r="O2465" s="18">
        <v>30.5661452945</v>
      </c>
      <c r="P2465" t="s">
        <v>2625</v>
      </c>
      <c r="Q2465" t="s">
        <v>134</v>
      </c>
      <c r="R2465" t="s">
        <v>2626</v>
      </c>
      <c r="S2465" s="18">
        <v>29.525320199300001</v>
      </c>
      <c r="T2465" t="s">
        <v>311</v>
      </c>
      <c r="U2465" t="s">
        <v>130</v>
      </c>
      <c r="V2465" t="s">
        <v>312</v>
      </c>
      <c r="W2465" s="18">
        <v>12.3835085216</v>
      </c>
      <c r="X2465" t="s">
        <v>64</v>
      </c>
      <c r="Y2465" t="s">
        <v>313</v>
      </c>
      <c r="Z2465" t="s">
        <v>314</v>
      </c>
      <c r="AA2465" s="18">
        <v>19.1268339979</v>
      </c>
      <c r="AB2465" s="19" t="s">
        <v>2641</v>
      </c>
      <c r="AC2465" t="s">
        <v>1501</v>
      </c>
      <c r="AD2465" t="s">
        <v>2642</v>
      </c>
      <c r="AE2465" s="18">
        <v>0.82336238829999997</v>
      </c>
      <c r="AF2465" t="s">
        <v>3016</v>
      </c>
      <c r="AG2465" t="s">
        <v>3013</v>
      </c>
      <c r="AH2465" t="s">
        <v>3017</v>
      </c>
      <c r="AI2465" s="18">
        <v>2.8588378599999999E-2</v>
      </c>
      <c r="AJ2465" t="s">
        <v>12761</v>
      </c>
      <c r="AK2465" t="s">
        <v>3013</v>
      </c>
      <c r="AL2465" t="s">
        <v>12762</v>
      </c>
      <c r="AM2465" t="s">
        <v>12761</v>
      </c>
      <c r="AN2465" t="s">
        <v>3013</v>
      </c>
      <c r="AO2465" t="s">
        <v>12762</v>
      </c>
      <c r="AP2465" s="18">
        <v>2.8588378599999999E-2</v>
      </c>
      <c r="AQ2465" t="e">
        <v>#N/A</v>
      </c>
      <c r="AR2465" t="b">
        <f>ISNUMBER(SEARCH('Consulta Por Puntos Baloto'!$E$5,B2465,1))</f>
        <v>0</v>
      </c>
      <c r="AS2465">
        <f t="shared" si="76"/>
        <v>35</v>
      </c>
      <c r="AT2465" t="str">
        <f t="shared" si="77"/>
        <v>Punto red</v>
      </c>
    </row>
    <row r="2466" spans="1:46">
      <c r="A2466" t="s">
        <v>12763</v>
      </c>
      <c r="B2466" t="s">
        <v>12764</v>
      </c>
      <c r="C2466" s="18">
        <v>0.80840453239999999</v>
      </c>
      <c r="D2466" t="s">
        <v>541</v>
      </c>
      <c r="E2466" t="s">
        <v>128</v>
      </c>
      <c r="F2466" t="s">
        <v>542</v>
      </c>
      <c r="G2466" s="18">
        <v>0.71800583829999998</v>
      </c>
      <c r="H2466" t="s">
        <v>64</v>
      </c>
      <c r="I2466" t="s">
        <v>130</v>
      </c>
      <c r="J2466" t="s">
        <v>370</v>
      </c>
      <c r="K2466" s="18">
        <v>0.71800583829999998</v>
      </c>
      <c r="L2466" t="s">
        <v>64</v>
      </c>
      <c r="M2466" t="s">
        <v>130</v>
      </c>
      <c r="N2466" t="s">
        <v>370</v>
      </c>
      <c r="O2466" s="18">
        <v>1.0672839412999999</v>
      </c>
      <c r="P2466" t="s">
        <v>133</v>
      </c>
      <c r="Q2466" t="s">
        <v>134</v>
      </c>
      <c r="R2466" t="s">
        <v>135</v>
      </c>
      <c r="S2466" s="18">
        <v>3.2565294356000001</v>
      </c>
      <c r="T2466" t="s">
        <v>371</v>
      </c>
      <c r="U2466" t="s">
        <v>130</v>
      </c>
      <c r="V2466" t="s">
        <v>372</v>
      </c>
      <c r="W2466" s="18">
        <v>3.6300605933000001</v>
      </c>
      <c r="X2466" t="s">
        <v>64</v>
      </c>
      <c r="Y2466" t="s">
        <v>130</v>
      </c>
      <c r="Z2466" t="s">
        <v>373</v>
      </c>
      <c r="AA2466" s="18">
        <v>0.93606260330000002</v>
      </c>
      <c r="AB2466" t="s">
        <v>818</v>
      </c>
      <c r="AC2466" t="s">
        <v>128</v>
      </c>
      <c r="AD2466" t="s">
        <v>819</v>
      </c>
      <c r="AE2466" s="18">
        <v>0.47471575420000001</v>
      </c>
      <c r="AF2466" t="s">
        <v>2162</v>
      </c>
      <c r="AG2466" t="s">
        <v>143</v>
      </c>
      <c r="AH2466" t="s">
        <v>9330</v>
      </c>
      <c r="AI2466" s="18">
        <v>0.1078536331</v>
      </c>
      <c r="AJ2466" t="s">
        <v>9331</v>
      </c>
      <c r="AK2466" t="s">
        <v>134</v>
      </c>
      <c r="AL2466" t="s">
        <v>9332</v>
      </c>
      <c r="AM2466" t="s">
        <v>9331</v>
      </c>
      <c r="AN2466" t="s">
        <v>134</v>
      </c>
      <c r="AO2466" t="s">
        <v>9332</v>
      </c>
      <c r="AP2466" s="18">
        <v>0.1078536331</v>
      </c>
      <c r="AQ2466" t="s">
        <v>123</v>
      </c>
      <c r="AR2466" t="b">
        <f>ISNUMBER(SEARCH('Consulta Por Puntos Baloto'!$E$5,B2466,1))</f>
        <v>0</v>
      </c>
      <c r="AS2466">
        <f t="shared" si="76"/>
        <v>35</v>
      </c>
      <c r="AT2466" t="str">
        <f t="shared" si="77"/>
        <v>Punto red</v>
      </c>
    </row>
    <row r="2467" spans="1:46">
      <c r="A2467" t="s">
        <v>12765</v>
      </c>
      <c r="B2467" t="s">
        <v>12766</v>
      </c>
      <c r="C2467" s="18">
        <v>0.74965784209999997</v>
      </c>
      <c r="D2467" t="s">
        <v>584</v>
      </c>
      <c r="E2467" t="s">
        <v>128</v>
      </c>
      <c r="F2467" t="s">
        <v>585</v>
      </c>
      <c r="G2467" s="18">
        <v>0.5610607379</v>
      </c>
      <c r="H2467" t="s">
        <v>64</v>
      </c>
      <c r="I2467" t="s">
        <v>130</v>
      </c>
      <c r="J2467" t="s">
        <v>714</v>
      </c>
      <c r="K2467" s="18">
        <v>0.5610607379</v>
      </c>
      <c r="L2467" t="s">
        <v>64</v>
      </c>
      <c r="M2467" t="s">
        <v>130</v>
      </c>
      <c r="N2467" t="s">
        <v>714</v>
      </c>
      <c r="O2467" s="18">
        <v>1.8516219769</v>
      </c>
      <c r="P2467" t="s">
        <v>588</v>
      </c>
      <c r="Q2467" t="s">
        <v>134</v>
      </c>
      <c r="R2467" t="s">
        <v>589</v>
      </c>
      <c r="S2467" s="18">
        <v>1.3223668895</v>
      </c>
      <c r="T2467" t="s">
        <v>469</v>
      </c>
      <c r="U2467" t="s">
        <v>130</v>
      </c>
      <c r="V2467" t="s">
        <v>470</v>
      </c>
      <c r="W2467" s="18">
        <v>1.8883601222999999</v>
      </c>
      <c r="X2467" t="s">
        <v>64</v>
      </c>
      <c r="Y2467" t="s">
        <v>130</v>
      </c>
      <c r="Z2467" t="s">
        <v>590</v>
      </c>
      <c r="AA2467" s="18">
        <v>1.3223668895</v>
      </c>
      <c r="AB2467" t="s">
        <v>591</v>
      </c>
      <c r="AC2467" t="s">
        <v>128</v>
      </c>
      <c r="AD2467" t="s">
        <v>592</v>
      </c>
      <c r="AE2467" s="18">
        <v>0.22073499730000001</v>
      </c>
      <c r="AF2467" t="s">
        <v>445</v>
      </c>
      <c r="AG2467" t="s">
        <v>143</v>
      </c>
      <c r="AH2467" t="s">
        <v>12767</v>
      </c>
      <c r="AI2467" s="18">
        <v>0.1562258248</v>
      </c>
      <c r="AJ2467" t="s">
        <v>12768</v>
      </c>
      <c r="AK2467" t="s">
        <v>134</v>
      </c>
      <c r="AL2467" t="s">
        <v>12769</v>
      </c>
      <c r="AM2467" t="s">
        <v>12768</v>
      </c>
      <c r="AN2467" t="s">
        <v>134</v>
      </c>
      <c r="AO2467" t="s">
        <v>12769</v>
      </c>
      <c r="AP2467" s="18">
        <v>0.1562258248</v>
      </c>
      <c r="AQ2467" t="s">
        <v>123</v>
      </c>
      <c r="AR2467" t="b">
        <f>ISNUMBER(SEARCH('Consulta Por Puntos Baloto'!$E$5,B2467,1))</f>
        <v>0</v>
      </c>
      <c r="AS2467">
        <f t="shared" si="76"/>
        <v>35</v>
      </c>
      <c r="AT2467" t="str">
        <f t="shared" si="77"/>
        <v>Punto red</v>
      </c>
    </row>
    <row r="2468" spans="1:46">
      <c r="A2468" t="s">
        <v>12770</v>
      </c>
      <c r="B2468" t="s">
        <v>12771</v>
      </c>
      <c r="C2468" s="18">
        <v>6.5975379451</v>
      </c>
      <c r="D2468" t="s">
        <v>61</v>
      </c>
      <c r="E2468" t="s">
        <v>62</v>
      </c>
      <c r="F2468" t="s">
        <v>63</v>
      </c>
      <c r="G2468" s="18">
        <v>6.8514274723000002</v>
      </c>
      <c r="H2468" t="s">
        <v>64</v>
      </c>
      <c r="I2468" t="s">
        <v>65</v>
      </c>
      <c r="J2468" t="s">
        <v>66</v>
      </c>
      <c r="K2468" s="18">
        <v>6.8621609717999998</v>
      </c>
      <c r="L2468" t="s">
        <v>64</v>
      </c>
      <c r="M2468" t="s">
        <v>65</v>
      </c>
      <c r="N2468" t="s">
        <v>66</v>
      </c>
      <c r="O2468" s="18">
        <v>8.1971288050000002</v>
      </c>
      <c r="P2468" t="s">
        <v>67</v>
      </c>
      <c r="Q2468" t="s">
        <v>62</v>
      </c>
      <c r="R2468" t="s">
        <v>68</v>
      </c>
      <c r="S2468" s="18">
        <v>8.0408999618999992</v>
      </c>
      <c r="T2468" t="s">
        <v>69</v>
      </c>
      <c r="U2468" t="s">
        <v>65</v>
      </c>
      <c r="V2468" t="s">
        <v>70</v>
      </c>
      <c r="W2468" s="18">
        <v>8.1950737197999999</v>
      </c>
      <c r="X2468" t="s">
        <v>276</v>
      </c>
      <c r="Y2468" t="s">
        <v>65</v>
      </c>
      <c r="Z2468" t="s">
        <v>277</v>
      </c>
      <c r="AA2468" s="18">
        <v>7.7380521651</v>
      </c>
      <c r="AB2468" t="s">
        <v>73</v>
      </c>
      <c r="AC2468" t="s">
        <v>62</v>
      </c>
      <c r="AD2468" t="s">
        <v>74</v>
      </c>
      <c r="AE2468" s="18">
        <v>1.5746818999999999E-2</v>
      </c>
      <c r="AF2468" t="s">
        <v>5522</v>
      </c>
      <c r="AG2468" t="s">
        <v>62</v>
      </c>
      <c r="AH2468" t="s">
        <v>5523</v>
      </c>
      <c r="AI2468" s="18">
        <v>1.2122061888</v>
      </c>
      <c r="AJ2468" t="s">
        <v>5524</v>
      </c>
      <c r="AK2468" t="s">
        <v>62</v>
      </c>
      <c r="AL2468" t="s">
        <v>5525</v>
      </c>
      <c r="AM2468" t="s">
        <v>5522</v>
      </c>
      <c r="AN2468" t="s">
        <v>62</v>
      </c>
      <c r="AO2468" t="s">
        <v>5523</v>
      </c>
      <c r="AP2468" s="18">
        <v>1.5746818999999999E-2</v>
      </c>
      <c r="AQ2468" t="s">
        <v>123</v>
      </c>
      <c r="AR2468" t="b">
        <f>ISNUMBER(SEARCH('Consulta Por Puntos Baloto'!$E$5,B2468,1))</f>
        <v>0</v>
      </c>
      <c r="AS2468">
        <f t="shared" si="76"/>
        <v>31</v>
      </c>
      <c r="AT2468" t="str">
        <f t="shared" si="77"/>
        <v>Punto pago</v>
      </c>
    </row>
    <row r="2469" spans="1:46">
      <c r="A2469" t="s">
        <v>12772</v>
      </c>
      <c r="B2469" t="s">
        <v>12773</v>
      </c>
      <c r="C2469" s="18">
        <v>2.3369640199999999</v>
      </c>
      <c r="D2469" t="s">
        <v>4401</v>
      </c>
      <c r="E2469" t="s">
        <v>62</v>
      </c>
      <c r="F2469" t="s">
        <v>4402</v>
      </c>
      <c r="G2469" s="18">
        <v>1.9980909952999999</v>
      </c>
      <c r="H2469" t="s">
        <v>73</v>
      </c>
      <c r="I2469" t="s">
        <v>65</v>
      </c>
      <c r="J2469" t="s">
        <v>5515</v>
      </c>
      <c r="K2469" s="18">
        <v>2.6840105466000002</v>
      </c>
      <c r="L2469" t="s">
        <v>4403</v>
      </c>
      <c r="M2469" t="s">
        <v>65</v>
      </c>
      <c r="N2469" t="s">
        <v>4404</v>
      </c>
      <c r="O2469" s="18">
        <v>6.2265223698999996</v>
      </c>
      <c r="P2469" t="s">
        <v>67</v>
      </c>
      <c r="Q2469" t="s">
        <v>62</v>
      </c>
      <c r="R2469" t="s">
        <v>68</v>
      </c>
      <c r="S2469" s="18">
        <v>2.8417176684999998</v>
      </c>
      <c r="T2469" t="s">
        <v>69</v>
      </c>
      <c r="U2469" t="s">
        <v>65</v>
      </c>
      <c r="V2469" t="s">
        <v>70</v>
      </c>
      <c r="W2469" s="18">
        <v>3.3547353674</v>
      </c>
      <c r="X2469" t="s">
        <v>71</v>
      </c>
      <c r="Y2469" t="s">
        <v>65</v>
      </c>
      <c r="Z2469" t="s">
        <v>72</v>
      </c>
      <c r="AA2469" s="18">
        <v>1.9999598148</v>
      </c>
      <c r="AB2469" t="s">
        <v>73</v>
      </c>
      <c r="AC2469" t="s">
        <v>62</v>
      </c>
      <c r="AD2469" t="s">
        <v>74</v>
      </c>
      <c r="AE2469" s="18">
        <v>0.2029981257</v>
      </c>
      <c r="AF2469" t="s">
        <v>12774</v>
      </c>
      <c r="AG2469" t="s">
        <v>62</v>
      </c>
      <c r="AH2469" t="s">
        <v>12775</v>
      </c>
      <c r="AI2469" s="18">
        <v>0.37441864419999998</v>
      </c>
      <c r="AJ2469" t="s">
        <v>9682</v>
      </c>
      <c r="AK2469" t="s">
        <v>62</v>
      </c>
      <c r="AL2469" t="s">
        <v>9683</v>
      </c>
      <c r="AM2469" t="s">
        <v>12774</v>
      </c>
      <c r="AN2469" t="s">
        <v>62</v>
      </c>
      <c r="AO2469" t="s">
        <v>12775</v>
      </c>
      <c r="AP2469" s="18">
        <v>0.2029981257</v>
      </c>
      <c r="AQ2469" t="s">
        <v>123</v>
      </c>
      <c r="AR2469" t="b">
        <f>ISNUMBER(SEARCH('Consulta Por Puntos Baloto'!$E$5,B2469,1))</f>
        <v>0</v>
      </c>
      <c r="AS2469">
        <f t="shared" si="76"/>
        <v>31</v>
      </c>
      <c r="AT2469" t="str">
        <f t="shared" si="77"/>
        <v>Punto pago</v>
      </c>
    </row>
    <row r="2470" spans="1:46">
      <c r="A2470" t="s">
        <v>12776</v>
      </c>
      <c r="B2470" t="s">
        <v>12777</v>
      </c>
      <c r="C2470" s="18">
        <v>1.5234605996999999</v>
      </c>
      <c r="D2470" t="s">
        <v>1083</v>
      </c>
      <c r="E2470" t="s">
        <v>128</v>
      </c>
      <c r="F2470" t="s">
        <v>1084</v>
      </c>
      <c r="G2470" s="18">
        <v>0.75471779409999995</v>
      </c>
      <c r="H2470" t="s">
        <v>2669</v>
      </c>
      <c r="I2470" t="s">
        <v>130</v>
      </c>
      <c r="J2470" t="s">
        <v>2670</v>
      </c>
      <c r="K2470" s="18">
        <v>0.75315517430000001</v>
      </c>
      <c r="L2470" t="s">
        <v>2669</v>
      </c>
      <c r="M2470" t="s">
        <v>130</v>
      </c>
      <c r="N2470" t="s">
        <v>2670</v>
      </c>
      <c r="O2470" s="18">
        <v>1.1774483713999999</v>
      </c>
      <c r="P2470" t="s">
        <v>673</v>
      </c>
      <c r="Q2470" t="s">
        <v>134</v>
      </c>
      <c r="R2470" t="s">
        <v>674</v>
      </c>
      <c r="S2470" s="18">
        <v>3.3446932713000002</v>
      </c>
      <c r="T2470" t="s">
        <v>1086</v>
      </c>
      <c r="U2470" t="s">
        <v>130</v>
      </c>
      <c r="V2470" t="s">
        <v>1087</v>
      </c>
      <c r="W2470" s="18">
        <v>1.5186647426</v>
      </c>
      <c r="X2470" t="s">
        <v>2671</v>
      </c>
      <c r="Y2470" t="s">
        <v>130</v>
      </c>
      <c r="Z2470" t="s">
        <v>2672</v>
      </c>
      <c r="AA2470" s="18">
        <v>0.71923908420000005</v>
      </c>
      <c r="AB2470" s="19" t="s">
        <v>1102</v>
      </c>
      <c r="AC2470" t="s">
        <v>128</v>
      </c>
      <c r="AD2470" t="s">
        <v>1103</v>
      </c>
      <c r="AE2470" s="18">
        <v>0.42971211920000002</v>
      </c>
      <c r="AF2470" t="s">
        <v>2673</v>
      </c>
      <c r="AG2470" t="s">
        <v>143</v>
      </c>
      <c r="AH2470" t="s">
        <v>2674</v>
      </c>
      <c r="AI2470" s="18">
        <v>0.15152462529999999</v>
      </c>
      <c r="AJ2470" t="s">
        <v>2675</v>
      </c>
      <c r="AK2470" t="s">
        <v>134</v>
      </c>
      <c r="AL2470" t="s">
        <v>2676</v>
      </c>
      <c r="AM2470" t="s">
        <v>2675</v>
      </c>
      <c r="AN2470" t="s">
        <v>134</v>
      </c>
      <c r="AO2470" t="s">
        <v>2676</v>
      </c>
      <c r="AP2470" s="18">
        <v>0.15152462529999999</v>
      </c>
      <c r="AQ2470" t="s">
        <v>123</v>
      </c>
      <c r="AR2470" t="b">
        <f>ISNUMBER(SEARCH('Consulta Por Puntos Baloto'!$E$5,B2470,1))</f>
        <v>0</v>
      </c>
      <c r="AS2470">
        <f t="shared" si="76"/>
        <v>35</v>
      </c>
      <c r="AT2470" t="str">
        <f t="shared" si="77"/>
        <v>Punto red</v>
      </c>
    </row>
    <row r="2471" spans="1:46">
      <c r="A2471" t="s">
        <v>12778</v>
      </c>
      <c r="B2471" t="s">
        <v>12779</v>
      </c>
      <c r="C2471" s="18">
        <v>5.2877790631000003</v>
      </c>
      <c r="D2471" t="s">
        <v>508</v>
      </c>
      <c r="E2471" t="s">
        <v>509</v>
      </c>
      <c r="F2471" t="s">
        <v>510</v>
      </c>
      <c r="G2471" s="18">
        <v>0.81751199210000003</v>
      </c>
      <c r="H2471" t="s">
        <v>64</v>
      </c>
      <c r="I2471" t="s">
        <v>130</v>
      </c>
      <c r="J2471" t="s">
        <v>707</v>
      </c>
      <c r="K2471" s="18">
        <v>3.7148754807</v>
      </c>
      <c r="L2471" t="s">
        <v>64</v>
      </c>
      <c r="M2471" t="s">
        <v>130</v>
      </c>
      <c r="N2471" t="s">
        <v>512</v>
      </c>
      <c r="O2471" s="18">
        <v>3.4335064787</v>
      </c>
      <c r="P2471" t="s">
        <v>513</v>
      </c>
      <c r="Q2471" t="s">
        <v>509</v>
      </c>
      <c r="R2471" t="s">
        <v>514</v>
      </c>
      <c r="S2471" s="18">
        <v>1.9309985867999999</v>
      </c>
      <c r="T2471" t="s">
        <v>515</v>
      </c>
      <c r="U2471" t="s">
        <v>130</v>
      </c>
      <c r="V2471" t="s">
        <v>516</v>
      </c>
      <c r="W2471" s="18">
        <v>2.2267295409000001</v>
      </c>
      <c r="X2471" t="s">
        <v>64</v>
      </c>
      <c r="Y2471" t="s">
        <v>130</v>
      </c>
      <c r="Z2471" t="s">
        <v>517</v>
      </c>
      <c r="AA2471" s="18">
        <v>1.9309985867999999</v>
      </c>
      <c r="AB2471" t="s">
        <v>518</v>
      </c>
      <c r="AC2471" t="s">
        <v>128</v>
      </c>
      <c r="AD2471" t="s">
        <v>519</v>
      </c>
      <c r="AE2471" s="18">
        <v>0.1580249078</v>
      </c>
      <c r="AF2471" t="s">
        <v>12780</v>
      </c>
      <c r="AG2471" t="s">
        <v>143</v>
      </c>
      <c r="AH2471" t="s">
        <v>12781</v>
      </c>
      <c r="AI2471" s="18">
        <v>2.1724975899999999E-2</v>
      </c>
      <c r="AJ2471" t="s">
        <v>12779</v>
      </c>
      <c r="AK2471" t="s">
        <v>134</v>
      </c>
      <c r="AL2471" t="s">
        <v>12782</v>
      </c>
      <c r="AM2471" t="s">
        <v>12779</v>
      </c>
      <c r="AN2471" t="s">
        <v>134</v>
      </c>
      <c r="AO2471" t="s">
        <v>12782</v>
      </c>
      <c r="AP2471" s="18">
        <v>2.1724975899999999E-2</v>
      </c>
      <c r="AQ2471" t="s">
        <v>123</v>
      </c>
      <c r="AR2471" t="b">
        <f>ISNUMBER(SEARCH('Consulta Por Puntos Baloto'!$E$5,B2471,1))</f>
        <v>0</v>
      </c>
      <c r="AS2471">
        <f t="shared" si="76"/>
        <v>35</v>
      </c>
      <c r="AT2471" t="str">
        <f t="shared" si="77"/>
        <v>Punto red</v>
      </c>
    </row>
    <row r="2472" spans="1:46">
      <c r="A2472" t="s">
        <v>12783</v>
      </c>
      <c r="B2472" t="s">
        <v>12784</v>
      </c>
      <c r="C2472" s="18">
        <v>3.4502544871</v>
      </c>
      <c r="D2472" t="s">
        <v>584</v>
      </c>
      <c r="E2472" t="s">
        <v>128</v>
      </c>
      <c r="F2472" t="s">
        <v>585</v>
      </c>
      <c r="G2472" s="18">
        <v>0.27103802339999999</v>
      </c>
      <c r="H2472" t="s">
        <v>64</v>
      </c>
      <c r="I2472" t="s">
        <v>130</v>
      </c>
      <c r="J2472" t="s">
        <v>3622</v>
      </c>
      <c r="K2472" s="18">
        <v>0.96187319339999999</v>
      </c>
      <c r="L2472" t="s">
        <v>64</v>
      </c>
      <c r="M2472" t="s">
        <v>130</v>
      </c>
      <c r="N2472" t="s">
        <v>636</v>
      </c>
      <c r="O2472" s="18">
        <v>1.1221063415999999</v>
      </c>
      <c r="P2472" t="s">
        <v>699</v>
      </c>
      <c r="Q2472" t="s">
        <v>134</v>
      </c>
      <c r="R2472" t="s">
        <v>700</v>
      </c>
      <c r="S2472" s="18">
        <v>3.9921146228</v>
      </c>
      <c r="T2472" t="s">
        <v>469</v>
      </c>
      <c r="U2472" t="s">
        <v>130</v>
      </c>
      <c r="V2472" t="s">
        <v>470</v>
      </c>
      <c r="W2472" s="18">
        <v>1.4476426635999999</v>
      </c>
      <c r="X2472" t="s">
        <v>64</v>
      </c>
      <c r="Y2472" t="s">
        <v>130</v>
      </c>
      <c r="Z2472" t="s">
        <v>590</v>
      </c>
      <c r="AA2472" s="18">
        <v>0.25694508220000001</v>
      </c>
      <c r="AB2472" t="s">
        <v>691</v>
      </c>
      <c r="AC2472" t="s">
        <v>128</v>
      </c>
      <c r="AD2472" t="s">
        <v>692</v>
      </c>
      <c r="AE2472" s="18">
        <v>2.3937712999999999E-2</v>
      </c>
      <c r="AF2472" t="s">
        <v>12785</v>
      </c>
      <c r="AG2472" t="s">
        <v>143</v>
      </c>
      <c r="AH2472" t="s">
        <v>12786</v>
      </c>
      <c r="AI2472" s="18">
        <v>0.27965044430000002</v>
      </c>
      <c r="AJ2472" t="s">
        <v>3625</v>
      </c>
      <c r="AK2472" t="s">
        <v>134</v>
      </c>
      <c r="AL2472" t="s">
        <v>3626</v>
      </c>
      <c r="AM2472" t="s">
        <v>12785</v>
      </c>
      <c r="AN2472" t="s">
        <v>143</v>
      </c>
      <c r="AO2472" t="s">
        <v>12786</v>
      </c>
      <c r="AP2472" s="18">
        <v>2.3937712999999999E-2</v>
      </c>
      <c r="AQ2472" t="s">
        <v>123</v>
      </c>
      <c r="AR2472" t="b">
        <f>ISNUMBER(SEARCH('Consulta Por Puntos Baloto'!$E$5,B2472,1))</f>
        <v>0</v>
      </c>
      <c r="AS2472">
        <f t="shared" si="76"/>
        <v>31</v>
      </c>
      <c r="AT2472" t="str">
        <f t="shared" si="77"/>
        <v>Punto pago</v>
      </c>
    </row>
    <row r="2473" spans="1:46">
      <c r="A2473" t="s">
        <v>12787</v>
      </c>
      <c r="B2473" t="s">
        <v>12788</v>
      </c>
      <c r="C2473" s="18">
        <v>4.2356730335000004</v>
      </c>
      <c r="D2473" t="s">
        <v>5900</v>
      </c>
      <c r="E2473" t="s">
        <v>5901</v>
      </c>
      <c r="F2473" t="s">
        <v>5902</v>
      </c>
      <c r="G2473" s="18">
        <v>12.559038492799999</v>
      </c>
      <c r="H2473" t="s">
        <v>4029</v>
      </c>
      <c r="I2473" t="s">
        <v>4029</v>
      </c>
      <c r="J2473" t="s">
        <v>4099</v>
      </c>
      <c r="K2473" s="18">
        <v>13.4945735232</v>
      </c>
      <c r="L2473" t="s">
        <v>64</v>
      </c>
      <c r="M2473" t="s">
        <v>4029</v>
      </c>
      <c r="N2473" t="s">
        <v>4030</v>
      </c>
      <c r="O2473" s="18">
        <v>44.401350344800001</v>
      </c>
      <c r="P2473" t="s">
        <v>4031</v>
      </c>
      <c r="Q2473" t="s">
        <v>4025</v>
      </c>
      <c r="R2473" t="s">
        <v>4032</v>
      </c>
      <c r="S2473" s="18">
        <v>127.8827068221</v>
      </c>
      <c r="T2473" t="s">
        <v>227</v>
      </c>
      <c r="U2473" t="s">
        <v>228</v>
      </c>
      <c r="V2473" t="s">
        <v>229</v>
      </c>
      <c r="W2473" s="18">
        <v>14.586296963600001</v>
      </c>
      <c r="X2473" t="s">
        <v>4103</v>
      </c>
      <c r="Y2473" t="s">
        <v>4029</v>
      </c>
      <c r="Z2473" t="s">
        <v>4104</v>
      </c>
      <c r="AA2473" s="18">
        <v>12.5573444497</v>
      </c>
      <c r="AB2473" s="19" t="s">
        <v>4105</v>
      </c>
      <c r="AC2473" t="s">
        <v>4106</v>
      </c>
      <c r="AD2473" t="s">
        <v>4107</v>
      </c>
      <c r="AE2473" s="18">
        <v>6.9094559999999998E-4</v>
      </c>
      <c r="AF2473" t="s">
        <v>12789</v>
      </c>
      <c r="AG2473" t="s">
        <v>12790</v>
      </c>
      <c r="AH2473" t="s">
        <v>12791</v>
      </c>
      <c r="AI2473" s="18">
        <v>2.5535311E-3</v>
      </c>
      <c r="AJ2473" t="s">
        <v>12792</v>
      </c>
      <c r="AK2473" t="s">
        <v>12790</v>
      </c>
      <c r="AL2473" t="s">
        <v>12793</v>
      </c>
      <c r="AM2473" t="s">
        <v>12789</v>
      </c>
      <c r="AN2473" t="s">
        <v>12790</v>
      </c>
      <c r="AO2473" t="s">
        <v>12791</v>
      </c>
      <c r="AP2473" s="18">
        <v>6.9094559999999998E-4</v>
      </c>
      <c r="AQ2473" t="s">
        <v>123</v>
      </c>
      <c r="AR2473" t="b">
        <f>ISNUMBER(SEARCH('Consulta Por Puntos Baloto'!$E$5,B2473,1))</f>
        <v>0</v>
      </c>
      <c r="AS2473">
        <f t="shared" si="76"/>
        <v>31</v>
      </c>
      <c r="AT2473" t="str">
        <f t="shared" si="77"/>
        <v>Punto pago</v>
      </c>
    </row>
    <row r="2474" spans="1:46">
      <c r="A2474" t="s">
        <v>12794</v>
      </c>
      <c r="B2474" t="s">
        <v>12795</v>
      </c>
      <c r="C2474" s="18">
        <v>3.3939948422000001</v>
      </c>
      <c r="D2474" t="s">
        <v>2696</v>
      </c>
      <c r="E2474" t="s">
        <v>128</v>
      </c>
      <c r="F2474" t="s">
        <v>2697</v>
      </c>
      <c r="G2474" s="18">
        <v>0.34446776309999999</v>
      </c>
      <c r="H2474" t="s">
        <v>64</v>
      </c>
      <c r="I2474" t="s">
        <v>130</v>
      </c>
      <c r="J2474" t="s">
        <v>1004</v>
      </c>
      <c r="K2474" s="18">
        <v>0.34446776309999999</v>
      </c>
      <c r="L2474" t="s">
        <v>64</v>
      </c>
      <c r="M2474" t="s">
        <v>130</v>
      </c>
      <c r="N2474" t="s">
        <v>1004</v>
      </c>
      <c r="O2474" s="18">
        <v>0.4916898489</v>
      </c>
      <c r="P2474" t="s">
        <v>699</v>
      </c>
      <c r="Q2474" t="s">
        <v>134</v>
      </c>
      <c r="R2474" t="s">
        <v>700</v>
      </c>
      <c r="S2474" s="18">
        <v>4.3963177614999998</v>
      </c>
      <c r="T2474" t="s">
        <v>469</v>
      </c>
      <c r="U2474" t="s">
        <v>130</v>
      </c>
      <c r="V2474" t="s">
        <v>470</v>
      </c>
      <c r="W2474" s="18">
        <v>1.2933671044999999</v>
      </c>
      <c r="X2474" t="s">
        <v>64</v>
      </c>
      <c r="Y2474" t="s">
        <v>130</v>
      </c>
      <c r="Z2474" t="s">
        <v>590</v>
      </c>
      <c r="AA2474" s="18">
        <v>0.4916898489</v>
      </c>
      <c r="AB2474" t="s">
        <v>637</v>
      </c>
      <c r="AC2474" t="s">
        <v>128</v>
      </c>
      <c r="AD2474" t="s">
        <v>638</v>
      </c>
      <c r="AE2474" s="18">
        <v>0.18598106680000001</v>
      </c>
      <c r="AF2474" t="s">
        <v>1088</v>
      </c>
      <c r="AG2474" t="s">
        <v>143</v>
      </c>
      <c r="AH2474" t="s">
        <v>1089</v>
      </c>
      <c r="AI2474" s="18">
        <v>0.34724415139999998</v>
      </c>
      <c r="AJ2474" t="s">
        <v>8659</v>
      </c>
      <c r="AK2474" t="s">
        <v>134</v>
      </c>
      <c r="AL2474" t="s">
        <v>8660</v>
      </c>
      <c r="AM2474" t="s">
        <v>1088</v>
      </c>
      <c r="AN2474" t="s">
        <v>143</v>
      </c>
      <c r="AO2474" t="s">
        <v>1089</v>
      </c>
      <c r="AP2474" s="18">
        <v>0.18598106680000001</v>
      </c>
      <c r="AQ2474" t="s">
        <v>123</v>
      </c>
      <c r="AR2474" t="b">
        <f>ISNUMBER(SEARCH('Consulta Por Puntos Baloto'!$E$5,B2474,1))</f>
        <v>0</v>
      </c>
      <c r="AS2474">
        <f t="shared" si="76"/>
        <v>31</v>
      </c>
      <c r="AT2474" t="str">
        <f t="shared" si="77"/>
        <v>Punto pago</v>
      </c>
    </row>
    <row r="2475" spans="1:46">
      <c r="A2475" t="s">
        <v>12796</v>
      </c>
      <c r="B2475" t="s">
        <v>12797</v>
      </c>
      <c r="C2475" s="18">
        <v>4.4940207891000004</v>
      </c>
      <c r="D2475" t="s">
        <v>4210</v>
      </c>
      <c r="E2475" t="s">
        <v>62</v>
      </c>
      <c r="F2475" t="s">
        <v>4211</v>
      </c>
      <c r="G2475" s="18">
        <v>3.374401443</v>
      </c>
      <c r="H2475" t="s">
        <v>64</v>
      </c>
      <c r="I2475" t="s">
        <v>65</v>
      </c>
      <c r="J2475" t="s">
        <v>5202</v>
      </c>
      <c r="K2475" s="18">
        <v>3.3695247725000002</v>
      </c>
      <c r="L2475" t="s">
        <v>64</v>
      </c>
      <c r="M2475" t="s">
        <v>65</v>
      </c>
      <c r="N2475" t="s">
        <v>5202</v>
      </c>
      <c r="O2475" s="18">
        <v>3.6357936525999999</v>
      </c>
      <c r="P2475" t="s">
        <v>67</v>
      </c>
      <c r="Q2475" t="s">
        <v>62</v>
      </c>
      <c r="R2475" t="s">
        <v>68</v>
      </c>
      <c r="S2475" s="18">
        <v>4.1884046026000004</v>
      </c>
      <c r="T2475" t="s">
        <v>69</v>
      </c>
      <c r="U2475" t="s">
        <v>65</v>
      </c>
      <c r="V2475" t="s">
        <v>70</v>
      </c>
      <c r="W2475" s="18">
        <v>3.6376621034999999</v>
      </c>
      <c r="X2475" t="s">
        <v>276</v>
      </c>
      <c r="Y2475" t="s">
        <v>65</v>
      </c>
      <c r="Z2475" t="s">
        <v>277</v>
      </c>
      <c r="AA2475" s="18">
        <v>3.6524889697999998</v>
      </c>
      <c r="AB2475" t="s">
        <v>5203</v>
      </c>
      <c r="AC2475" t="s">
        <v>62</v>
      </c>
      <c r="AD2475" t="s">
        <v>5204</v>
      </c>
      <c r="AE2475" s="18">
        <v>7.6371652299999995E-2</v>
      </c>
      <c r="AF2475" t="s">
        <v>12798</v>
      </c>
      <c r="AG2475" t="s">
        <v>62</v>
      </c>
      <c r="AH2475" t="s">
        <v>12799</v>
      </c>
      <c r="AI2475" s="18">
        <v>0.68492384449999999</v>
      </c>
      <c r="AJ2475" t="s">
        <v>12800</v>
      </c>
      <c r="AK2475" t="s">
        <v>62</v>
      </c>
      <c r="AL2475" t="s">
        <v>12801</v>
      </c>
      <c r="AM2475" t="s">
        <v>12798</v>
      </c>
      <c r="AN2475" t="s">
        <v>62</v>
      </c>
      <c r="AO2475" t="s">
        <v>12799</v>
      </c>
      <c r="AP2475" s="18">
        <v>7.6371652299999995E-2</v>
      </c>
      <c r="AQ2475" t="s">
        <v>123</v>
      </c>
      <c r="AR2475" t="b">
        <f>ISNUMBER(SEARCH('Consulta Por Puntos Baloto'!$E$5,B2475,1))</f>
        <v>0</v>
      </c>
      <c r="AS2475">
        <f t="shared" si="76"/>
        <v>31</v>
      </c>
      <c r="AT2475" t="str">
        <f t="shared" si="77"/>
        <v>Punto pago</v>
      </c>
    </row>
    <row r="2476" spans="1:46">
      <c r="A2476" t="s">
        <v>12802</v>
      </c>
      <c r="B2476" t="s">
        <v>12803</v>
      </c>
      <c r="C2476" s="18">
        <v>0.75570107669999997</v>
      </c>
      <c r="D2476" t="s">
        <v>219</v>
      </c>
      <c r="E2476" t="s">
        <v>220</v>
      </c>
      <c r="F2476" t="s">
        <v>221</v>
      </c>
      <c r="G2476" s="18">
        <v>0.42802432140000002</v>
      </c>
      <c r="H2476" t="s">
        <v>4228</v>
      </c>
      <c r="I2476" t="s">
        <v>223</v>
      </c>
      <c r="J2476" t="s">
        <v>4229</v>
      </c>
      <c r="K2476" s="18">
        <v>1.5185264291</v>
      </c>
      <c r="L2476" t="s">
        <v>64</v>
      </c>
      <c r="M2476" t="s">
        <v>223</v>
      </c>
      <c r="N2476" t="s">
        <v>4230</v>
      </c>
      <c r="O2476" s="18">
        <v>1.3960240021999999</v>
      </c>
      <c r="P2476" t="s">
        <v>4231</v>
      </c>
      <c r="Q2476" t="s">
        <v>220</v>
      </c>
      <c r="R2476" t="s">
        <v>4232</v>
      </c>
      <c r="S2476" s="18">
        <v>8.8128328652000008</v>
      </c>
      <c r="T2476" t="s">
        <v>227</v>
      </c>
      <c r="U2476" t="s">
        <v>228</v>
      </c>
      <c r="V2476" t="s">
        <v>229</v>
      </c>
      <c r="W2476" s="18">
        <v>1.9072511244000001</v>
      </c>
      <c r="X2476" t="s">
        <v>222</v>
      </c>
      <c r="Y2476" t="s">
        <v>223</v>
      </c>
      <c r="Z2476" t="s">
        <v>224</v>
      </c>
      <c r="AA2476" s="18">
        <v>0.84189866670000002</v>
      </c>
      <c r="AB2476" t="s">
        <v>4797</v>
      </c>
      <c r="AC2476" t="s">
        <v>220</v>
      </c>
      <c r="AD2476" t="s">
        <v>4798</v>
      </c>
      <c r="AE2476" s="18">
        <v>0.15998093629999999</v>
      </c>
      <c r="AF2476" t="s">
        <v>12804</v>
      </c>
      <c r="AG2476" t="s">
        <v>220</v>
      </c>
      <c r="AH2476" t="s">
        <v>12805</v>
      </c>
      <c r="AI2476" s="18">
        <v>0.40438451060000002</v>
      </c>
      <c r="AJ2476" t="s">
        <v>11602</v>
      </c>
      <c r="AK2476" t="s">
        <v>220</v>
      </c>
      <c r="AL2476" t="s">
        <v>11603</v>
      </c>
      <c r="AM2476" t="s">
        <v>12804</v>
      </c>
      <c r="AN2476" t="s">
        <v>220</v>
      </c>
      <c r="AO2476" t="s">
        <v>12805</v>
      </c>
      <c r="AP2476" s="18">
        <v>0.15998093629999999</v>
      </c>
      <c r="AQ2476" t="s">
        <v>123</v>
      </c>
      <c r="AR2476" t="b">
        <f>ISNUMBER(SEARCH('Consulta Por Puntos Baloto'!$E$5,B2476,1))</f>
        <v>0</v>
      </c>
      <c r="AS2476">
        <f t="shared" si="76"/>
        <v>31</v>
      </c>
      <c r="AT2476" t="str">
        <f t="shared" si="77"/>
        <v>Punto pago</v>
      </c>
    </row>
    <row r="2477" spans="1:46">
      <c r="A2477" t="s">
        <v>12806</v>
      </c>
      <c r="B2477" t="s">
        <v>12807</v>
      </c>
      <c r="C2477" s="18">
        <v>34.879967161499998</v>
      </c>
      <c r="D2477" t="s">
        <v>5873</v>
      </c>
      <c r="E2477" t="s">
        <v>5874</v>
      </c>
      <c r="F2477" t="s">
        <v>5875</v>
      </c>
      <c r="G2477" s="18">
        <v>35.320550940499999</v>
      </c>
      <c r="H2477" t="s">
        <v>64</v>
      </c>
      <c r="I2477" t="s">
        <v>4055</v>
      </c>
      <c r="J2477" t="s">
        <v>4086</v>
      </c>
      <c r="K2477" s="18">
        <v>45.443139495099999</v>
      </c>
      <c r="L2477" t="s">
        <v>64</v>
      </c>
      <c r="M2477" t="s">
        <v>223</v>
      </c>
      <c r="N2477" t="s">
        <v>4070</v>
      </c>
      <c r="O2477" s="18">
        <v>38.184912313200002</v>
      </c>
      <c r="P2477" t="s">
        <v>4052</v>
      </c>
      <c r="Q2477" t="s">
        <v>4053</v>
      </c>
      <c r="R2477" t="s">
        <v>4054</v>
      </c>
      <c r="S2477" s="18">
        <v>53.981481336500003</v>
      </c>
      <c r="T2477" t="s">
        <v>227</v>
      </c>
      <c r="U2477" t="s">
        <v>228</v>
      </c>
      <c r="V2477" t="s">
        <v>229</v>
      </c>
      <c r="W2477" s="18">
        <v>35.358969833499998</v>
      </c>
      <c r="X2477" t="s">
        <v>64</v>
      </c>
      <c r="Y2477" t="s">
        <v>4055</v>
      </c>
      <c r="Z2477" t="s">
        <v>4056</v>
      </c>
      <c r="AA2477" s="18">
        <v>44.113902312800001</v>
      </c>
      <c r="AB2477" t="s">
        <v>4088</v>
      </c>
      <c r="AC2477" t="s">
        <v>220</v>
      </c>
      <c r="AD2477" t="s">
        <v>4089</v>
      </c>
      <c r="AE2477" s="18">
        <v>8.5410659999999999E-3</v>
      </c>
      <c r="AF2477" t="s">
        <v>12808</v>
      </c>
      <c r="AG2477" t="s">
        <v>8408</v>
      </c>
      <c r="AH2477" t="s">
        <v>12809</v>
      </c>
      <c r="AI2477" s="18">
        <v>27.142158191899998</v>
      </c>
      <c r="AJ2477" t="s">
        <v>8410</v>
      </c>
      <c r="AK2477" t="s">
        <v>4058</v>
      </c>
      <c r="AL2477" t="s">
        <v>8411</v>
      </c>
      <c r="AM2477" t="s">
        <v>12808</v>
      </c>
      <c r="AN2477" t="s">
        <v>8408</v>
      </c>
      <c r="AO2477" t="s">
        <v>12809</v>
      </c>
      <c r="AP2477" s="18">
        <v>8.5410659999999999E-3</v>
      </c>
      <c r="AQ2477" t="s">
        <v>123</v>
      </c>
      <c r="AR2477" t="b">
        <f>ISNUMBER(SEARCH('Consulta Por Puntos Baloto'!$E$5,B2477,1))</f>
        <v>0</v>
      </c>
      <c r="AS2477">
        <f t="shared" si="76"/>
        <v>31</v>
      </c>
      <c r="AT2477" t="str">
        <f t="shared" si="77"/>
        <v>Punto pago</v>
      </c>
    </row>
    <row r="2478" spans="1:46">
      <c r="A2478" t="s">
        <v>12810</v>
      </c>
      <c r="B2478" t="s">
        <v>12811</v>
      </c>
      <c r="C2478" s="18">
        <v>1.8278053477</v>
      </c>
      <c r="D2478" t="s">
        <v>4084</v>
      </c>
      <c r="E2478" t="s">
        <v>4053</v>
      </c>
      <c r="F2478" t="s">
        <v>4085</v>
      </c>
      <c r="G2478" s="18">
        <v>2.6102979137000002</v>
      </c>
      <c r="H2478" t="s">
        <v>64</v>
      </c>
      <c r="I2478" t="s">
        <v>4055</v>
      </c>
      <c r="J2478" t="s">
        <v>4056</v>
      </c>
      <c r="K2478" s="18">
        <v>7.6372763198999998</v>
      </c>
      <c r="L2478" t="s">
        <v>64</v>
      </c>
      <c r="M2478" t="s">
        <v>223</v>
      </c>
      <c r="N2478" t="s">
        <v>4070</v>
      </c>
      <c r="O2478" s="18">
        <v>0.38134659939999999</v>
      </c>
      <c r="P2478" t="s">
        <v>4052</v>
      </c>
      <c r="Q2478" t="s">
        <v>4053</v>
      </c>
      <c r="R2478" t="s">
        <v>4054</v>
      </c>
      <c r="S2478" s="18">
        <v>16.1798613178</v>
      </c>
      <c r="T2478" t="s">
        <v>227</v>
      </c>
      <c r="U2478" t="s">
        <v>228</v>
      </c>
      <c r="V2478" t="s">
        <v>229</v>
      </c>
      <c r="W2478" s="18">
        <v>2.6247374942000001</v>
      </c>
      <c r="X2478" t="s">
        <v>64</v>
      </c>
      <c r="Y2478" t="s">
        <v>4055</v>
      </c>
      <c r="Z2478" t="s">
        <v>4056</v>
      </c>
      <c r="AA2478" s="18">
        <v>6.5132020258000001</v>
      </c>
      <c r="AB2478" t="s">
        <v>4088</v>
      </c>
      <c r="AC2478" t="s">
        <v>220</v>
      </c>
      <c r="AD2478" t="s">
        <v>4089</v>
      </c>
      <c r="AE2478" s="18">
        <v>1.26866333E-2</v>
      </c>
      <c r="AF2478" t="s">
        <v>12812</v>
      </c>
      <c r="AG2478" t="s">
        <v>4053</v>
      </c>
      <c r="AH2478" t="s">
        <v>12813</v>
      </c>
      <c r="AI2478" s="18">
        <v>0.38508026779999999</v>
      </c>
      <c r="AJ2478" t="s">
        <v>349</v>
      </c>
      <c r="AK2478" t="s">
        <v>4053</v>
      </c>
      <c r="AL2478" t="s">
        <v>8196</v>
      </c>
      <c r="AM2478" t="s">
        <v>12812</v>
      </c>
      <c r="AN2478" t="s">
        <v>4053</v>
      </c>
      <c r="AO2478" t="s">
        <v>12813</v>
      </c>
      <c r="AP2478" s="18">
        <v>1.26866333E-2</v>
      </c>
      <c r="AQ2478" t="s">
        <v>123</v>
      </c>
      <c r="AR2478" t="b">
        <f>ISNUMBER(SEARCH('Consulta Por Puntos Baloto'!$E$5,B2478,1))</f>
        <v>0</v>
      </c>
      <c r="AS2478">
        <f t="shared" si="76"/>
        <v>31</v>
      </c>
      <c r="AT2478" t="str">
        <f t="shared" si="77"/>
        <v>Punto pago</v>
      </c>
    </row>
    <row r="2479" spans="1:46">
      <c r="A2479" t="s">
        <v>12814</v>
      </c>
      <c r="B2479" t="s">
        <v>12815</v>
      </c>
      <c r="C2479" s="18">
        <v>10.8424015537</v>
      </c>
      <c r="D2479" t="s">
        <v>353</v>
      </c>
      <c r="E2479" t="s">
        <v>354</v>
      </c>
      <c r="F2479" t="s">
        <v>355</v>
      </c>
      <c r="G2479" s="18">
        <v>0.29849353789999999</v>
      </c>
      <c r="H2479" t="s">
        <v>64</v>
      </c>
      <c r="I2479" t="s">
        <v>86</v>
      </c>
      <c r="J2479" t="s">
        <v>413</v>
      </c>
      <c r="K2479" s="18">
        <v>0.29849353789999999</v>
      </c>
      <c r="L2479" t="s">
        <v>64</v>
      </c>
      <c r="M2479" t="s">
        <v>86</v>
      </c>
      <c r="N2479" t="s">
        <v>413</v>
      </c>
      <c r="O2479" s="18">
        <v>15.509320088999999</v>
      </c>
      <c r="P2479" t="s">
        <v>359</v>
      </c>
      <c r="Q2479" t="s">
        <v>83</v>
      </c>
      <c r="R2479" t="s">
        <v>360</v>
      </c>
      <c r="S2479" s="18">
        <v>17.1411910968</v>
      </c>
      <c r="T2479" t="s">
        <v>85</v>
      </c>
      <c r="U2479" t="s">
        <v>86</v>
      </c>
      <c r="V2479" t="s">
        <v>87</v>
      </c>
      <c r="W2479" s="18">
        <v>13.8845650437</v>
      </c>
      <c r="X2479" t="s">
        <v>64</v>
      </c>
      <c r="Y2479" t="s">
        <v>86</v>
      </c>
      <c r="Z2479" t="s">
        <v>299</v>
      </c>
      <c r="AA2479" s="18">
        <v>13.867687887800001</v>
      </c>
      <c r="AB2479" s="19" t="s">
        <v>361</v>
      </c>
      <c r="AC2479" t="s">
        <v>83</v>
      </c>
      <c r="AD2479" s="19" t="s">
        <v>362</v>
      </c>
      <c r="AE2479" s="18">
        <v>0.26196703360000001</v>
      </c>
      <c r="AF2479" t="s">
        <v>5310</v>
      </c>
      <c r="AG2479" t="s">
        <v>5067</v>
      </c>
      <c r="AH2479" t="s">
        <v>5311</v>
      </c>
      <c r="AI2479" s="18">
        <v>0.20768367209999999</v>
      </c>
      <c r="AJ2479" t="s">
        <v>12816</v>
      </c>
      <c r="AK2479" t="s">
        <v>5067</v>
      </c>
      <c r="AL2479" t="s">
        <v>12817</v>
      </c>
      <c r="AM2479" t="s">
        <v>12816</v>
      </c>
      <c r="AN2479" t="s">
        <v>5067</v>
      </c>
      <c r="AO2479" t="s">
        <v>12817</v>
      </c>
      <c r="AP2479" s="18">
        <v>0.20768367209999999</v>
      </c>
      <c r="AQ2479" t="s">
        <v>123</v>
      </c>
      <c r="AR2479" t="b">
        <f>ISNUMBER(SEARCH('Consulta Por Puntos Baloto'!$E$5,B2479,1))</f>
        <v>0</v>
      </c>
      <c r="AS2479">
        <f t="shared" si="76"/>
        <v>35</v>
      </c>
      <c r="AT2479" t="str">
        <f t="shared" si="77"/>
        <v>Punto red</v>
      </c>
    </row>
    <row r="2480" spans="1:46">
      <c r="A2480" t="s">
        <v>12818</v>
      </c>
      <c r="B2480" t="s">
        <v>12819</v>
      </c>
      <c r="C2480" s="18">
        <v>22.802799037900002</v>
      </c>
      <c r="D2480" t="s">
        <v>1689</v>
      </c>
      <c r="E2480" t="s">
        <v>1690</v>
      </c>
      <c r="F2480" t="s">
        <v>1691</v>
      </c>
      <c r="G2480" s="18">
        <v>19.8942198238</v>
      </c>
      <c r="H2480" t="s">
        <v>64</v>
      </c>
      <c r="I2480" t="s">
        <v>105</v>
      </c>
      <c r="J2480" t="s">
        <v>106</v>
      </c>
      <c r="K2480" s="18">
        <v>75.252874898300007</v>
      </c>
      <c r="L2480" t="s">
        <v>64</v>
      </c>
      <c r="M2480" t="s">
        <v>130</v>
      </c>
      <c r="N2480" t="s">
        <v>132</v>
      </c>
      <c r="O2480" s="18">
        <v>74.001829290499998</v>
      </c>
      <c r="P2480" t="s">
        <v>133</v>
      </c>
      <c r="Q2480" t="s">
        <v>134</v>
      </c>
      <c r="R2480" t="s">
        <v>135</v>
      </c>
      <c r="S2480" s="18">
        <v>76.444424228299994</v>
      </c>
      <c r="T2480" t="s">
        <v>136</v>
      </c>
      <c r="U2480" t="s">
        <v>130</v>
      </c>
      <c r="V2480" t="s">
        <v>137</v>
      </c>
      <c r="W2480" s="18">
        <v>20.053150743300002</v>
      </c>
      <c r="X2480" t="s">
        <v>64</v>
      </c>
      <c r="Y2480" t="s">
        <v>114</v>
      </c>
      <c r="Z2480" t="s">
        <v>106</v>
      </c>
      <c r="AA2480" s="18">
        <v>21.631542173500002</v>
      </c>
      <c r="AB2480" s="19" t="s">
        <v>3348</v>
      </c>
      <c r="AC2480" t="s">
        <v>1690</v>
      </c>
      <c r="AD2480" s="19" t="s">
        <v>5358</v>
      </c>
      <c r="AE2480" s="18">
        <v>1.1296016E-3</v>
      </c>
      <c r="AF2480" t="s">
        <v>12820</v>
      </c>
      <c r="AG2480" t="s">
        <v>5360</v>
      </c>
      <c r="AH2480" t="s">
        <v>12821</v>
      </c>
      <c r="AI2480" s="18">
        <v>1.6130332999999999E-3</v>
      </c>
      <c r="AJ2480" t="s">
        <v>12643</v>
      </c>
      <c r="AK2480" t="s">
        <v>5363</v>
      </c>
      <c r="AL2480" t="s">
        <v>12644</v>
      </c>
      <c r="AM2480" t="s">
        <v>12820</v>
      </c>
      <c r="AN2480" t="s">
        <v>5360</v>
      </c>
      <c r="AO2480" t="s">
        <v>12821</v>
      </c>
      <c r="AP2480" s="18">
        <v>1.1296016E-3</v>
      </c>
      <c r="AQ2480" t="s">
        <v>123</v>
      </c>
      <c r="AR2480" t="b">
        <f>ISNUMBER(SEARCH('Consulta Por Puntos Baloto'!$E$5,B2480,1))</f>
        <v>0</v>
      </c>
      <c r="AS2480">
        <f t="shared" si="76"/>
        <v>31</v>
      </c>
      <c r="AT2480" t="str">
        <f t="shared" si="77"/>
        <v>Punto pago</v>
      </c>
    </row>
    <row r="2481" spans="1:46">
      <c r="A2481" t="s">
        <v>12822</v>
      </c>
      <c r="B2481" t="s">
        <v>12823</v>
      </c>
      <c r="C2481" s="18">
        <v>2.3796810771999999</v>
      </c>
      <c r="D2481" t="s">
        <v>2444</v>
      </c>
      <c r="E2481" t="s">
        <v>128</v>
      </c>
      <c r="F2481" t="s">
        <v>2445</v>
      </c>
      <c r="G2481" s="18">
        <v>0.46277072949999998</v>
      </c>
      <c r="H2481" t="s">
        <v>807</v>
      </c>
      <c r="I2481" t="s">
        <v>130</v>
      </c>
      <c r="J2481" t="s">
        <v>12824</v>
      </c>
      <c r="K2481" s="18">
        <v>0.46561348479999998</v>
      </c>
      <c r="L2481" t="s">
        <v>2447</v>
      </c>
      <c r="M2481" t="s">
        <v>130</v>
      </c>
      <c r="N2481" t="s">
        <v>2448</v>
      </c>
      <c r="O2481" s="18">
        <v>0.84374853660000004</v>
      </c>
      <c r="P2481" t="s">
        <v>2746</v>
      </c>
      <c r="Q2481" t="s">
        <v>134</v>
      </c>
      <c r="R2481" t="s">
        <v>2747</v>
      </c>
      <c r="S2481" s="18">
        <v>0.58409870129999997</v>
      </c>
      <c r="T2481" t="s">
        <v>807</v>
      </c>
      <c r="U2481" t="s">
        <v>130</v>
      </c>
      <c r="V2481" t="s">
        <v>808</v>
      </c>
      <c r="W2481" s="18">
        <v>0.46561348479999998</v>
      </c>
      <c r="X2481" t="s">
        <v>2447</v>
      </c>
      <c r="Y2481" t="s">
        <v>130</v>
      </c>
      <c r="Z2481" t="s">
        <v>2448</v>
      </c>
      <c r="AA2481" s="18">
        <v>0.46561348479999998</v>
      </c>
      <c r="AB2481" t="s">
        <v>5781</v>
      </c>
      <c r="AC2481" t="s">
        <v>128</v>
      </c>
      <c r="AD2481" t="s">
        <v>5782</v>
      </c>
      <c r="AE2481" s="18">
        <v>0.36920211990000001</v>
      </c>
      <c r="AF2481" t="s">
        <v>5783</v>
      </c>
      <c r="AG2481" t="s">
        <v>143</v>
      </c>
      <c r="AH2481" t="s">
        <v>5784</v>
      </c>
      <c r="AI2481" s="18">
        <v>0.51174852159999995</v>
      </c>
      <c r="AJ2481" t="s">
        <v>9634</v>
      </c>
      <c r="AK2481" t="s">
        <v>134</v>
      </c>
      <c r="AL2481" t="s">
        <v>9635</v>
      </c>
      <c r="AM2481" t="s">
        <v>5783</v>
      </c>
      <c r="AN2481" t="s">
        <v>143</v>
      </c>
      <c r="AO2481" t="s">
        <v>5784</v>
      </c>
      <c r="AP2481" s="18">
        <v>0.36920211990000001</v>
      </c>
      <c r="AQ2481" t="s">
        <v>123</v>
      </c>
      <c r="AR2481" t="b">
        <f>ISNUMBER(SEARCH('Consulta Por Puntos Baloto'!$E$5,B2481,1))</f>
        <v>0</v>
      </c>
      <c r="AS2481">
        <f t="shared" si="76"/>
        <v>31</v>
      </c>
      <c r="AT2481" t="str">
        <f t="shared" si="77"/>
        <v>Punto pago</v>
      </c>
    </row>
    <row r="2482" spans="1:46">
      <c r="A2482" t="s">
        <v>12825</v>
      </c>
      <c r="B2482" t="s">
        <v>12826</v>
      </c>
      <c r="C2482" s="18">
        <v>2.4856497608999999</v>
      </c>
      <c r="D2482" t="s">
        <v>2444</v>
      </c>
      <c r="E2482" t="s">
        <v>128</v>
      </c>
      <c r="F2482" t="s">
        <v>2445</v>
      </c>
      <c r="G2482" s="18">
        <v>0.39661163490000001</v>
      </c>
      <c r="H2482" t="s">
        <v>64</v>
      </c>
      <c r="I2482" t="s">
        <v>130</v>
      </c>
      <c r="J2482" t="s">
        <v>6104</v>
      </c>
      <c r="K2482" s="18">
        <v>0.47269057959999999</v>
      </c>
      <c r="L2482" t="s">
        <v>64</v>
      </c>
      <c r="M2482" t="s">
        <v>130</v>
      </c>
      <c r="N2482" t="s">
        <v>3478</v>
      </c>
      <c r="O2482" s="18">
        <v>0.50028888599999999</v>
      </c>
      <c r="P2482" t="s">
        <v>3479</v>
      </c>
      <c r="Q2482" t="s">
        <v>134</v>
      </c>
      <c r="R2482" t="s">
        <v>3480</v>
      </c>
      <c r="S2482" s="18">
        <v>0.58078962509999998</v>
      </c>
      <c r="T2482" t="s">
        <v>807</v>
      </c>
      <c r="U2482" t="s">
        <v>130</v>
      </c>
      <c r="V2482" t="s">
        <v>808</v>
      </c>
      <c r="W2482" s="18">
        <v>0.39661163490000001</v>
      </c>
      <c r="X2482" t="s">
        <v>64</v>
      </c>
      <c r="Y2482" t="s">
        <v>130</v>
      </c>
      <c r="Z2482" t="s">
        <v>6104</v>
      </c>
      <c r="AA2482" s="18">
        <v>0.58079311450000004</v>
      </c>
      <c r="AB2482" t="s">
        <v>6075</v>
      </c>
      <c r="AC2482" t="s">
        <v>128</v>
      </c>
      <c r="AD2482" t="s">
        <v>6076</v>
      </c>
      <c r="AE2482" s="18">
        <v>0</v>
      </c>
      <c r="AF2482" t="s">
        <v>12827</v>
      </c>
      <c r="AG2482" t="s">
        <v>143</v>
      </c>
      <c r="AH2482" t="s">
        <v>12828</v>
      </c>
      <c r="AI2482" s="18">
        <v>0.1230890595</v>
      </c>
      <c r="AJ2482" t="s">
        <v>6562</v>
      </c>
      <c r="AK2482" t="s">
        <v>134</v>
      </c>
      <c r="AL2482" t="s">
        <v>6563</v>
      </c>
      <c r="AM2482" t="s">
        <v>12827</v>
      </c>
      <c r="AN2482" t="s">
        <v>143</v>
      </c>
      <c r="AO2482" t="s">
        <v>12828</v>
      </c>
      <c r="AP2482" s="18">
        <v>0</v>
      </c>
      <c r="AQ2482" t="s">
        <v>123</v>
      </c>
      <c r="AR2482" t="b">
        <f>ISNUMBER(SEARCH('Consulta Por Puntos Baloto'!$E$5,B2482,1))</f>
        <v>0</v>
      </c>
      <c r="AS2482">
        <f t="shared" si="76"/>
        <v>31</v>
      </c>
      <c r="AT2482" t="str">
        <f t="shared" si="77"/>
        <v>Punto pago</v>
      </c>
    </row>
    <row r="2483" spans="1:46">
      <c r="A2483" t="s">
        <v>12829</v>
      </c>
      <c r="B2483" t="s">
        <v>12830</v>
      </c>
      <c r="C2483" s="18">
        <v>1.4372576132999999</v>
      </c>
      <c r="D2483" t="s">
        <v>481</v>
      </c>
      <c r="E2483" t="s">
        <v>128</v>
      </c>
      <c r="F2483" t="s">
        <v>482</v>
      </c>
      <c r="G2483" s="18">
        <v>0.83817477780000005</v>
      </c>
      <c r="H2483" t="s">
        <v>483</v>
      </c>
      <c r="I2483" t="s">
        <v>130</v>
      </c>
      <c r="J2483" t="s">
        <v>484</v>
      </c>
      <c r="K2483" s="18">
        <v>2.1964019493000002</v>
      </c>
      <c r="L2483" t="s">
        <v>64</v>
      </c>
      <c r="M2483" t="s">
        <v>130</v>
      </c>
      <c r="N2483" t="s">
        <v>440</v>
      </c>
      <c r="O2483" s="18">
        <v>2.6860839849000002</v>
      </c>
      <c r="P2483" t="s">
        <v>494</v>
      </c>
      <c r="Q2483" t="s">
        <v>134</v>
      </c>
      <c r="R2483" t="s">
        <v>495</v>
      </c>
      <c r="S2483" s="18">
        <v>2.1294913194</v>
      </c>
      <c r="T2483" t="s">
        <v>371</v>
      </c>
      <c r="U2483" t="s">
        <v>130</v>
      </c>
      <c r="V2483" t="s">
        <v>372</v>
      </c>
      <c r="W2483" s="18">
        <v>2.6579471374999999</v>
      </c>
      <c r="X2483" t="s">
        <v>498</v>
      </c>
      <c r="Y2483" t="s">
        <v>130</v>
      </c>
      <c r="Z2483" t="s">
        <v>499</v>
      </c>
      <c r="AA2483" s="18">
        <v>0.78853796300000001</v>
      </c>
      <c r="AB2483" s="19" t="s">
        <v>485</v>
      </c>
      <c r="AC2483" t="s">
        <v>128</v>
      </c>
      <c r="AD2483" t="s">
        <v>486</v>
      </c>
      <c r="AE2483" s="18">
        <v>8.1246168100000002E-2</v>
      </c>
      <c r="AF2483" t="s">
        <v>12831</v>
      </c>
      <c r="AG2483" t="s">
        <v>143</v>
      </c>
      <c r="AH2483" t="s">
        <v>12832</v>
      </c>
      <c r="AI2483" s="18">
        <v>0.2686280828</v>
      </c>
      <c r="AJ2483" t="s">
        <v>11588</v>
      </c>
      <c r="AK2483" t="s">
        <v>134</v>
      </c>
      <c r="AL2483" t="s">
        <v>11589</v>
      </c>
      <c r="AM2483" t="s">
        <v>12831</v>
      </c>
      <c r="AN2483" t="s">
        <v>143</v>
      </c>
      <c r="AO2483" t="s">
        <v>12832</v>
      </c>
      <c r="AP2483" s="18">
        <v>8.1246168100000002E-2</v>
      </c>
      <c r="AQ2483" t="s">
        <v>123</v>
      </c>
      <c r="AR2483" t="b">
        <f>ISNUMBER(SEARCH('Consulta Por Puntos Baloto'!$E$5,B2483,1))</f>
        <v>0</v>
      </c>
      <c r="AS2483">
        <f t="shared" si="76"/>
        <v>31</v>
      </c>
      <c r="AT2483" t="str">
        <f t="shared" si="77"/>
        <v>Punto pago</v>
      </c>
    </row>
    <row r="2484" spans="1:46">
      <c r="A2484" t="s">
        <v>12833</v>
      </c>
      <c r="B2484" t="s">
        <v>12834</v>
      </c>
      <c r="C2484" s="18">
        <v>16.5301957603</v>
      </c>
      <c r="D2484" t="s">
        <v>4512</v>
      </c>
      <c r="E2484" t="s">
        <v>297</v>
      </c>
      <c r="F2484" t="s">
        <v>4513</v>
      </c>
      <c r="G2484" s="18">
        <v>1.6067953912999999</v>
      </c>
      <c r="H2484" t="s">
        <v>64</v>
      </c>
      <c r="I2484" t="s">
        <v>4514</v>
      </c>
      <c r="J2484" t="s">
        <v>4515</v>
      </c>
      <c r="K2484" s="18">
        <v>1.6067953912999999</v>
      </c>
      <c r="L2484" t="s">
        <v>64</v>
      </c>
      <c r="M2484" t="s">
        <v>4514</v>
      </c>
      <c r="N2484" t="s">
        <v>4515</v>
      </c>
      <c r="O2484" s="18">
        <v>0.69662138920000005</v>
      </c>
      <c r="P2484" t="s">
        <v>4516</v>
      </c>
      <c r="Q2484" t="s">
        <v>4517</v>
      </c>
      <c r="R2484" t="s">
        <v>4518</v>
      </c>
      <c r="S2484" s="18">
        <v>157.14218457589999</v>
      </c>
      <c r="T2484" t="s">
        <v>85</v>
      </c>
      <c r="U2484" t="s">
        <v>86</v>
      </c>
      <c r="V2484" t="s">
        <v>87</v>
      </c>
      <c r="W2484" s="18">
        <v>72.869129079199993</v>
      </c>
      <c r="X2484" t="s">
        <v>64</v>
      </c>
      <c r="Y2484" t="s">
        <v>4519</v>
      </c>
      <c r="Z2484" t="s">
        <v>4520</v>
      </c>
      <c r="AA2484" s="18">
        <v>51.745515432600001</v>
      </c>
      <c r="AB2484" t="s">
        <v>300</v>
      </c>
      <c r="AC2484" t="s">
        <v>301</v>
      </c>
      <c r="AD2484" t="s">
        <v>302</v>
      </c>
      <c r="AE2484" s="18">
        <v>0.25042235390000001</v>
      </c>
      <c r="AF2484" t="s">
        <v>11713</v>
      </c>
      <c r="AG2484" t="s">
        <v>4517</v>
      </c>
      <c r="AH2484" t="s">
        <v>11714</v>
      </c>
      <c r="AI2484" s="18">
        <v>5.55836766E-2</v>
      </c>
      <c r="AJ2484" t="s">
        <v>11923</v>
      </c>
      <c r="AK2484" t="s">
        <v>4517</v>
      </c>
      <c r="AL2484" t="s">
        <v>11924</v>
      </c>
      <c r="AM2484" t="s">
        <v>11923</v>
      </c>
      <c r="AN2484" t="s">
        <v>4517</v>
      </c>
      <c r="AO2484" t="s">
        <v>11924</v>
      </c>
      <c r="AP2484" s="18">
        <v>5.55836766E-2</v>
      </c>
      <c r="AQ2484" t="s">
        <v>123</v>
      </c>
      <c r="AR2484" t="b">
        <f>ISNUMBER(SEARCH('Consulta Por Puntos Baloto'!$E$5,B2484,1))</f>
        <v>0</v>
      </c>
      <c r="AS2484">
        <f t="shared" si="76"/>
        <v>35</v>
      </c>
      <c r="AT2484" t="str">
        <f t="shared" si="77"/>
        <v>Punto red</v>
      </c>
    </row>
    <row r="2485" spans="1:46">
      <c r="A2485" t="s">
        <v>12835</v>
      </c>
      <c r="B2485" t="s">
        <v>12836</v>
      </c>
      <c r="C2485" s="18">
        <v>1.5860053002000001</v>
      </c>
      <c r="D2485" t="s">
        <v>2585</v>
      </c>
      <c r="E2485" t="s">
        <v>128</v>
      </c>
      <c r="F2485" t="s">
        <v>2586</v>
      </c>
      <c r="G2485" s="18">
        <v>0.33106318429999998</v>
      </c>
      <c r="H2485" t="s">
        <v>64</v>
      </c>
      <c r="I2485" t="s">
        <v>130</v>
      </c>
      <c r="J2485" t="s">
        <v>5290</v>
      </c>
      <c r="K2485" s="18">
        <v>1.0258872188999999</v>
      </c>
      <c r="L2485" t="s">
        <v>64</v>
      </c>
      <c r="M2485" t="s">
        <v>130</v>
      </c>
      <c r="N2485" t="s">
        <v>2587</v>
      </c>
      <c r="O2485" s="18">
        <v>1.5708500432000001</v>
      </c>
      <c r="P2485" t="s">
        <v>2588</v>
      </c>
      <c r="Q2485" t="s">
        <v>134</v>
      </c>
      <c r="R2485" t="s">
        <v>2589</v>
      </c>
      <c r="S2485" s="18">
        <v>2.3608285766999999</v>
      </c>
      <c r="T2485" t="s">
        <v>807</v>
      </c>
      <c r="U2485" t="s">
        <v>130</v>
      </c>
      <c r="V2485" t="s">
        <v>808</v>
      </c>
      <c r="W2485" s="18">
        <v>1.4122324506999999</v>
      </c>
      <c r="X2485" t="s">
        <v>2590</v>
      </c>
      <c r="Y2485" t="s">
        <v>130</v>
      </c>
      <c r="Z2485" t="s">
        <v>2591</v>
      </c>
      <c r="AA2485" s="18">
        <v>1.4122324506999999</v>
      </c>
      <c r="AB2485" t="s">
        <v>6560</v>
      </c>
      <c r="AC2485" t="s">
        <v>128</v>
      </c>
      <c r="AD2485" t="s">
        <v>6561</v>
      </c>
      <c r="AE2485" s="18">
        <v>1.8105559699999999E-2</v>
      </c>
      <c r="AF2485" t="s">
        <v>5291</v>
      </c>
      <c r="AG2485" t="s">
        <v>143</v>
      </c>
      <c r="AH2485" t="s">
        <v>5292</v>
      </c>
      <c r="AI2485" s="18">
        <v>3.6346302400000002E-2</v>
      </c>
      <c r="AJ2485" t="s">
        <v>12837</v>
      </c>
      <c r="AK2485" t="s">
        <v>134</v>
      </c>
      <c r="AL2485" t="s">
        <v>12838</v>
      </c>
      <c r="AM2485" t="s">
        <v>5291</v>
      </c>
      <c r="AN2485" t="s">
        <v>143</v>
      </c>
      <c r="AO2485" t="s">
        <v>5292</v>
      </c>
      <c r="AP2485" s="18">
        <v>1.8105559699999999E-2</v>
      </c>
      <c r="AQ2485" t="s">
        <v>123</v>
      </c>
      <c r="AR2485" t="b">
        <f>ISNUMBER(SEARCH('Consulta Por Puntos Baloto'!$E$5,B2485,1))</f>
        <v>0</v>
      </c>
      <c r="AS2485">
        <f t="shared" si="76"/>
        <v>31</v>
      </c>
      <c r="AT2485" t="str">
        <f t="shared" si="77"/>
        <v>Punto pago</v>
      </c>
    </row>
    <row r="2486" spans="1:46">
      <c r="A2486" t="s">
        <v>12839</v>
      </c>
      <c r="B2486" t="s">
        <v>12840</v>
      </c>
      <c r="C2486" s="18">
        <v>1.0210346266000001</v>
      </c>
      <c r="D2486" t="s">
        <v>3012</v>
      </c>
      <c r="E2486" t="s">
        <v>3013</v>
      </c>
      <c r="F2486" t="s">
        <v>3014</v>
      </c>
      <c r="G2486" s="18">
        <v>0.83833302369999996</v>
      </c>
      <c r="H2486" t="s">
        <v>64</v>
      </c>
      <c r="I2486" t="s">
        <v>2638</v>
      </c>
      <c r="J2486" t="s">
        <v>2639</v>
      </c>
      <c r="K2486" s="18">
        <v>0.83833302369999996</v>
      </c>
      <c r="L2486" t="s">
        <v>64</v>
      </c>
      <c r="M2486" t="s">
        <v>2638</v>
      </c>
      <c r="N2486" t="s">
        <v>2639</v>
      </c>
      <c r="O2486" s="18">
        <v>30.926207700900001</v>
      </c>
      <c r="P2486" t="s">
        <v>2625</v>
      </c>
      <c r="Q2486" t="s">
        <v>134</v>
      </c>
      <c r="R2486" t="s">
        <v>2626</v>
      </c>
      <c r="S2486" s="18">
        <v>29.847459776099999</v>
      </c>
      <c r="T2486" t="s">
        <v>311</v>
      </c>
      <c r="U2486" t="s">
        <v>130</v>
      </c>
      <c r="V2486" t="s">
        <v>312</v>
      </c>
      <c r="W2486" s="18">
        <v>12.7391746824</v>
      </c>
      <c r="X2486" t="s">
        <v>64</v>
      </c>
      <c r="Y2486" t="s">
        <v>313</v>
      </c>
      <c r="Z2486" t="s">
        <v>314</v>
      </c>
      <c r="AA2486" s="18">
        <v>19.571990931199998</v>
      </c>
      <c r="AB2486" s="19" t="s">
        <v>2641</v>
      </c>
      <c r="AC2486" t="s">
        <v>1501</v>
      </c>
      <c r="AD2486" t="s">
        <v>2642</v>
      </c>
      <c r="AE2486" s="18">
        <v>6.3521515200000003E-2</v>
      </c>
      <c r="AF2486" t="s">
        <v>3391</v>
      </c>
      <c r="AG2486" t="s">
        <v>3013</v>
      </c>
      <c r="AH2486" t="s">
        <v>3392</v>
      </c>
      <c r="AI2486" s="18">
        <v>0.11373956740000001</v>
      </c>
      <c r="AJ2486" t="s">
        <v>12841</v>
      </c>
      <c r="AK2486" t="s">
        <v>3013</v>
      </c>
      <c r="AL2486" t="s">
        <v>12842</v>
      </c>
      <c r="AM2486" t="s">
        <v>3391</v>
      </c>
      <c r="AN2486" t="s">
        <v>3013</v>
      </c>
      <c r="AO2486" t="s">
        <v>3392</v>
      </c>
      <c r="AP2486" s="18">
        <v>6.3521515200000003E-2</v>
      </c>
      <c r="AQ2486" t="s">
        <v>123</v>
      </c>
      <c r="AR2486" t="b">
        <f>ISNUMBER(SEARCH('Consulta Por Puntos Baloto'!$E$5,B2486,1))</f>
        <v>0</v>
      </c>
      <c r="AS2486">
        <f t="shared" si="76"/>
        <v>31</v>
      </c>
      <c r="AT2486" t="str">
        <f t="shared" si="77"/>
        <v>Punto pago</v>
      </c>
    </row>
    <row r="2487" spans="1:46">
      <c r="A2487" t="s">
        <v>12843</v>
      </c>
      <c r="B2487" t="s">
        <v>12844</v>
      </c>
      <c r="C2487" s="18">
        <v>1.5276178003000001</v>
      </c>
      <c r="D2487" t="s">
        <v>463</v>
      </c>
      <c r="E2487" t="s">
        <v>128</v>
      </c>
      <c r="F2487" t="s">
        <v>464</v>
      </c>
      <c r="G2487" s="18">
        <v>0.87844329629999995</v>
      </c>
      <c r="H2487" t="s">
        <v>64</v>
      </c>
      <c r="I2487" t="s">
        <v>130</v>
      </c>
      <c r="J2487" t="s">
        <v>1745</v>
      </c>
      <c r="K2487" s="18">
        <v>2.0314564807000002</v>
      </c>
      <c r="L2487" t="s">
        <v>64</v>
      </c>
      <c r="M2487" t="s">
        <v>130</v>
      </c>
      <c r="N2487" t="s">
        <v>466</v>
      </c>
      <c r="O2487" s="18">
        <v>1.8344029551000001</v>
      </c>
      <c r="P2487" t="s">
        <v>467</v>
      </c>
      <c r="Q2487" t="s">
        <v>134</v>
      </c>
      <c r="R2487" t="s">
        <v>468</v>
      </c>
      <c r="S2487" s="18">
        <v>3.2985570251</v>
      </c>
      <c r="T2487" t="s">
        <v>469</v>
      </c>
      <c r="U2487" t="s">
        <v>130</v>
      </c>
      <c r="V2487" t="s">
        <v>470</v>
      </c>
      <c r="W2487" s="18">
        <v>1.9081959973</v>
      </c>
      <c r="X2487" t="s">
        <v>745</v>
      </c>
      <c r="Y2487" t="s">
        <v>130</v>
      </c>
      <c r="Z2487" t="s">
        <v>746</v>
      </c>
      <c r="AA2487" s="18">
        <v>1.2798142084999999</v>
      </c>
      <c r="AB2487" s="19" t="s">
        <v>473</v>
      </c>
      <c r="AC2487" t="s">
        <v>128</v>
      </c>
      <c r="AD2487" t="s">
        <v>474</v>
      </c>
      <c r="AE2487" s="18">
        <v>5.4426115900000002E-2</v>
      </c>
      <c r="AF2487" t="s">
        <v>2114</v>
      </c>
      <c r="AG2487" t="s">
        <v>143</v>
      </c>
      <c r="AH2487" t="s">
        <v>2115</v>
      </c>
      <c r="AI2487" s="18">
        <v>7.6390369700000002E-2</v>
      </c>
      <c r="AJ2487" t="s">
        <v>6671</v>
      </c>
      <c r="AK2487" t="s">
        <v>134</v>
      </c>
      <c r="AL2487" t="s">
        <v>6672</v>
      </c>
      <c r="AM2487" t="s">
        <v>2114</v>
      </c>
      <c r="AN2487" t="s">
        <v>143</v>
      </c>
      <c r="AO2487" t="s">
        <v>2115</v>
      </c>
      <c r="AP2487" s="18">
        <v>5.4426115900000002E-2</v>
      </c>
      <c r="AQ2487" t="s">
        <v>123</v>
      </c>
      <c r="AR2487" t="b">
        <f>ISNUMBER(SEARCH('Consulta Por Puntos Baloto'!$E$5,B2487,1))</f>
        <v>0</v>
      </c>
      <c r="AS2487">
        <f t="shared" si="76"/>
        <v>31</v>
      </c>
      <c r="AT2487" t="str">
        <f t="shared" si="77"/>
        <v>Punto pago</v>
      </c>
    </row>
    <row r="2488" spans="1:46">
      <c r="A2488" t="s">
        <v>12845</v>
      </c>
      <c r="B2488" t="s">
        <v>12846</v>
      </c>
      <c r="C2488" s="18">
        <v>1.5276178003000001</v>
      </c>
      <c r="D2488" t="s">
        <v>463</v>
      </c>
      <c r="E2488" t="s">
        <v>128</v>
      </c>
      <c r="F2488" t="s">
        <v>464</v>
      </c>
      <c r="G2488" s="18">
        <v>0.87844329629999995</v>
      </c>
      <c r="H2488" t="s">
        <v>64</v>
      </c>
      <c r="I2488" t="s">
        <v>130</v>
      </c>
      <c r="J2488" t="s">
        <v>1745</v>
      </c>
      <c r="K2488" s="18">
        <v>2.0314564807000002</v>
      </c>
      <c r="L2488" t="s">
        <v>64</v>
      </c>
      <c r="M2488" t="s">
        <v>130</v>
      </c>
      <c r="N2488" t="s">
        <v>466</v>
      </c>
      <c r="O2488" s="18">
        <v>1.8344029551000001</v>
      </c>
      <c r="P2488" t="s">
        <v>467</v>
      </c>
      <c r="Q2488" t="s">
        <v>134</v>
      </c>
      <c r="R2488" t="s">
        <v>468</v>
      </c>
      <c r="S2488" s="18">
        <v>3.2985570251</v>
      </c>
      <c r="T2488" t="s">
        <v>469</v>
      </c>
      <c r="U2488" t="s">
        <v>130</v>
      </c>
      <c r="V2488" t="s">
        <v>470</v>
      </c>
      <c r="W2488" s="18">
        <v>1.9081959973</v>
      </c>
      <c r="X2488" t="s">
        <v>745</v>
      </c>
      <c r="Y2488" t="s">
        <v>130</v>
      </c>
      <c r="Z2488" t="s">
        <v>746</v>
      </c>
      <c r="AA2488" s="18">
        <v>1.2798142084999999</v>
      </c>
      <c r="AB2488" s="19" t="s">
        <v>473</v>
      </c>
      <c r="AC2488" t="s">
        <v>128</v>
      </c>
      <c r="AD2488" t="s">
        <v>474</v>
      </c>
      <c r="AE2488" s="18">
        <v>5.4426115900000002E-2</v>
      </c>
      <c r="AF2488" t="s">
        <v>2114</v>
      </c>
      <c r="AG2488" t="s">
        <v>143</v>
      </c>
      <c r="AH2488" t="s">
        <v>2115</v>
      </c>
      <c r="AI2488" s="18">
        <v>7.6390369700000002E-2</v>
      </c>
      <c r="AJ2488" t="s">
        <v>6671</v>
      </c>
      <c r="AK2488" t="s">
        <v>134</v>
      </c>
      <c r="AL2488" t="s">
        <v>6672</v>
      </c>
      <c r="AM2488" t="s">
        <v>2114</v>
      </c>
      <c r="AN2488" t="s">
        <v>143</v>
      </c>
      <c r="AO2488" t="s">
        <v>2115</v>
      </c>
      <c r="AP2488" s="18">
        <v>5.4426115900000002E-2</v>
      </c>
      <c r="AQ2488" t="s">
        <v>123</v>
      </c>
      <c r="AR2488" t="b">
        <f>ISNUMBER(SEARCH('Consulta Por Puntos Baloto'!$E$5,B2488,1))</f>
        <v>0</v>
      </c>
      <c r="AS2488">
        <f t="shared" si="76"/>
        <v>31</v>
      </c>
      <c r="AT2488" t="str">
        <f t="shared" si="77"/>
        <v>Punto pago</v>
      </c>
    </row>
    <row r="2489" spans="1:46">
      <c r="A2489" t="s">
        <v>12847</v>
      </c>
      <c r="B2489" t="s">
        <v>12848</v>
      </c>
      <c r="C2489" s="18">
        <v>4.4116820891000001</v>
      </c>
      <c r="D2489" t="s">
        <v>526</v>
      </c>
      <c r="E2489" t="s">
        <v>128</v>
      </c>
      <c r="F2489" t="s">
        <v>527</v>
      </c>
      <c r="G2489" s="18">
        <v>0.34927399850000002</v>
      </c>
      <c r="H2489" t="s">
        <v>64</v>
      </c>
      <c r="I2489" t="s">
        <v>130</v>
      </c>
      <c r="J2489" t="s">
        <v>528</v>
      </c>
      <c r="K2489" s="18">
        <v>2.5763771335999999</v>
      </c>
      <c r="L2489" t="s">
        <v>64</v>
      </c>
      <c r="M2489" t="s">
        <v>130</v>
      </c>
      <c r="N2489" t="s">
        <v>529</v>
      </c>
      <c r="O2489" s="18">
        <v>1.4523455166999999</v>
      </c>
      <c r="P2489" t="s">
        <v>530</v>
      </c>
      <c r="Q2489" t="s">
        <v>134</v>
      </c>
      <c r="R2489" t="s">
        <v>531</v>
      </c>
      <c r="S2489" s="18">
        <v>3.6083011683000001</v>
      </c>
      <c r="T2489" t="s">
        <v>515</v>
      </c>
      <c r="U2489" t="s">
        <v>130</v>
      </c>
      <c r="V2489" t="s">
        <v>516</v>
      </c>
      <c r="W2489" s="18">
        <v>2.4494679635000001</v>
      </c>
      <c r="X2489" t="s">
        <v>64</v>
      </c>
      <c r="Y2489" t="s">
        <v>130</v>
      </c>
      <c r="Z2489" t="s">
        <v>532</v>
      </c>
      <c r="AA2489" s="18">
        <v>1.0420609702000001</v>
      </c>
      <c r="AB2489" t="s">
        <v>533</v>
      </c>
      <c r="AC2489" t="s">
        <v>128</v>
      </c>
      <c r="AD2489" t="s">
        <v>534</v>
      </c>
      <c r="AE2489" s="18">
        <v>0.18237431600000001</v>
      </c>
      <c r="AF2489" t="s">
        <v>6617</v>
      </c>
      <c r="AG2489" t="s">
        <v>143</v>
      </c>
      <c r="AH2489" t="s">
        <v>6618</v>
      </c>
      <c r="AI2489" s="18">
        <v>0.3506515476</v>
      </c>
      <c r="AJ2489" t="s">
        <v>5575</v>
      </c>
      <c r="AK2489" t="s">
        <v>134</v>
      </c>
      <c r="AL2489" t="s">
        <v>5576</v>
      </c>
      <c r="AM2489" t="s">
        <v>6617</v>
      </c>
      <c r="AN2489" t="s">
        <v>143</v>
      </c>
      <c r="AO2489" t="s">
        <v>6618</v>
      </c>
      <c r="AP2489" s="18">
        <v>0.18237431600000001</v>
      </c>
      <c r="AQ2489" t="s">
        <v>123</v>
      </c>
      <c r="AR2489" t="b">
        <f>ISNUMBER(SEARCH('Consulta Por Puntos Baloto'!$E$5,B2489,1))</f>
        <v>0</v>
      </c>
      <c r="AS2489">
        <f t="shared" si="76"/>
        <v>31</v>
      </c>
      <c r="AT2489" t="str">
        <f t="shared" si="77"/>
        <v>Punto pago</v>
      </c>
    </row>
    <row r="2490" spans="1:46">
      <c r="A2490" t="s">
        <v>12849</v>
      </c>
      <c r="B2490" t="s">
        <v>12850</v>
      </c>
      <c r="C2490" s="18">
        <v>2.3311394715999998</v>
      </c>
      <c r="D2490" t="s">
        <v>463</v>
      </c>
      <c r="E2490" t="s">
        <v>128</v>
      </c>
      <c r="F2490" t="s">
        <v>464</v>
      </c>
      <c r="G2490" s="18">
        <v>0.69451757719999996</v>
      </c>
      <c r="H2490" t="s">
        <v>64</v>
      </c>
      <c r="I2490" t="s">
        <v>130</v>
      </c>
      <c r="J2490" t="s">
        <v>1149</v>
      </c>
      <c r="K2490" s="18">
        <v>1.6233418947</v>
      </c>
      <c r="L2490" t="s">
        <v>64</v>
      </c>
      <c r="M2490" t="s">
        <v>130</v>
      </c>
      <c r="N2490" t="s">
        <v>672</v>
      </c>
      <c r="O2490" s="18">
        <v>2.3490051849000002</v>
      </c>
      <c r="P2490" t="s">
        <v>588</v>
      </c>
      <c r="Q2490" t="s">
        <v>134</v>
      </c>
      <c r="R2490" t="s">
        <v>589</v>
      </c>
      <c r="S2490" s="18">
        <v>2.9885828738</v>
      </c>
      <c r="T2490" t="s">
        <v>496</v>
      </c>
      <c r="U2490" t="s">
        <v>130</v>
      </c>
      <c r="V2490" t="s">
        <v>497</v>
      </c>
      <c r="W2490" s="18">
        <v>1.4222885736999999</v>
      </c>
      <c r="X2490" t="s">
        <v>64</v>
      </c>
      <c r="Y2490" t="s">
        <v>130</v>
      </c>
      <c r="Z2490" t="s">
        <v>690</v>
      </c>
      <c r="AA2490" s="18">
        <v>1.4645566292000001</v>
      </c>
      <c r="AB2490" t="s">
        <v>691</v>
      </c>
      <c r="AC2490" t="s">
        <v>128</v>
      </c>
      <c r="AD2490" t="s">
        <v>692</v>
      </c>
      <c r="AE2490" s="18">
        <v>7.8740384999999996E-3</v>
      </c>
      <c r="AF2490" t="s">
        <v>12851</v>
      </c>
      <c r="AG2490" t="s">
        <v>143</v>
      </c>
      <c r="AH2490" t="s">
        <v>12852</v>
      </c>
      <c r="AI2490" s="18">
        <v>4.6066683300000001E-2</v>
      </c>
      <c r="AJ2490" t="s">
        <v>12853</v>
      </c>
      <c r="AK2490" t="s">
        <v>134</v>
      </c>
      <c r="AL2490" t="s">
        <v>12854</v>
      </c>
      <c r="AM2490" t="s">
        <v>12851</v>
      </c>
      <c r="AN2490" t="s">
        <v>143</v>
      </c>
      <c r="AO2490" t="s">
        <v>12852</v>
      </c>
      <c r="AP2490" s="18">
        <v>7.8740384999999996E-3</v>
      </c>
      <c r="AQ2490" t="s">
        <v>123</v>
      </c>
      <c r="AR2490" t="b">
        <f>ISNUMBER(SEARCH('Consulta Por Puntos Baloto'!$E$5,B2490,1))</f>
        <v>0</v>
      </c>
      <c r="AS2490">
        <f t="shared" si="76"/>
        <v>31</v>
      </c>
      <c r="AT2490" t="str">
        <f t="shared" si="77"/>
        <v>Punto pago</v>
      </c>
    </row>
    <row r="2491" spans="1:46">
      <c r="A2491" t="s">
        <v>12855</v>
      </c>
      <c r="B2491" t="s">
        <v>12856</v>
      </c>
      <c r="C2491" s="18">
        <v>1.9318427464000001</v>
      </c>
      <c r="D2491" t="s">
        <v>526</v>
      </c>
      <c r="E2491" t="s">
        <v>128</v>
      </c>
      <c r="F2491" t="s">
        <v>527</v>
      </c>
      <c r="G2491" s="18">
        <v>0.62406573359999995</v>
      </c>
      <c r="H2491" t="s">
        <v>64</v>
      </c>
      <c r="I2491" t="s">
        <v>130</v>
      </c>
      <c r="J2491" t="s">
        <v>1752</v>
      </c>
      <c r="K2491" s="18">
        <v>0.66051832450000003</v>
      </c>
      <c r="L2491" t="s">
        <v>64</v>
      </c>
      <c r="M2491" t="s">
        <v>130</v>
      </c>
      <c r="N2491" t="s">
        <v>529</v>
      </c>
      <c r="O2491" s="18">
        <v>1.6946528929</v>
      </c>
      <c r="P2491" t="s">
        <v>1300</v>
      </c>
      <c r="Q2491" t="s">
        <v>134</v>
      </c>
      <c r="R2491" t="s">
        <v>1301</v>
      </c>
      <c r="S2491" s="18">
        <v>3.3240888951000001</v>
      </c>
      <c r="T2491" t="s">
        <v>496</v>
      </c>
      <c r="U2491" t="s">
        <v>130</v>
      </c>
      <c r="V2491" t="s">
        <v>497</v>
      </c>
      <c r="W2491" s="18">
        <v>2.2826949136999999</v>
      </c>
      <c r="X2491" t="s">
        <v>745</v>
      </c>
      <c r="Y2491" t="s">
        <v>130</v>
      </c>
      <c r="Z2491" t="s">
        <v>746</v>
      </c>
      <c r="AA2491" s="18">
        <v>2.2826949136999999</v>
      </c>
      <c r="AB2491" t="s">
        <v>2106</v>
      </c>
      <c r="AC2491" t="s">
        <v>128</v>
      </c>
      <c r="AD2491" t="s">
        <v>2107</v>
      </c>
      <c r="AE2491" s="18">
        <v>5.8288087799999999E-2</v>
      </c>
      <c r="AF2491" t="s">
        <v>11197</v>
      </c>
      <c r="AG2491" t="s">
        <v>143</v>
      </c>
      <c r="AH2491" t="s">
        <v>11198</v>
      </c>
      <c r="AI2491" s="18">
        <v>0.16860875810000001</v>
      </c>
      <c r="AJ2491" t="s">
        <v>10265</v>
      </c>
      <c r="AK2491" t="s">
        <v>134</v>
      </c>
      <c r="AL2491" t="s">
        <v>10266</v>
      </c>
      <c r="AM2491" t="s">
        <v>11197</v>
      </c>
      <c r="AN2491" t="s">
        <v>143</v>
      </c>
      <c r="AO2491" t="s">
        <v>11198</v>
      </c>
      <c r="AP2491" s="18">
        <v>5.8288087799999999E-2</v>
      </c>
      <c r="AQ2491" t="s">
        <v>123</v>
      </c>
      <c r="AR2491" t="b">
        <f>ISNUMBER(SEARCH('Consulta Por Puntos Baloto'!$E$5,B2491,1))</f>
        <v>0</v>
      </c>
      <c r="AS2491">
        <f t="shared" si="76"/>
        <v>31</v>
      </c>
      <c r="AT2491" t="str">
        <f t="shared" si="77"/>
        <v>Punto pago</v>
      </c>
    </row>
    <row r="2492" spans="1:46">
      <c r="A2492" t="s">
        <v>12857</v>
      </c>
      <c r="B2492" t="s">
        <v>12858</v>
      </c>
      <c r="C2492" s="18">
        <v>1.7535532141000001</v>
      </c>
      <c r="D2492" t="s">
        <v>169</v>
      </c>
      <c r="E2492" t="s">
        <v>128</v>
      </c>
      <c r="F2492" t="s">
        <v>170</v>
      </c>
      <c r="G2492" s="18">
        <v>1.5984102690999999</v>
      </c>
      <c r="H2492" t="s">
        <v>64</v>
      </c>
      <c r="I2492" t="s">
        <v>130</v>
      </c>
      <c r="J2492" t="s">
        <v>171</v>
      </c>
      <c r="K2492" s="18">
        <v>1.9871986657</v>
      </c>
      <c r="L2492" t="s">
        <v>64</v>
      </c>
      <c r="M2492" t="s">
        <v>130</v>
      </c>
      <c r="N2492" t="s">
        <v>172</v>
      </c>
      <c r="O2492" s="18">
        <v>1.6968506243000001</v>
      </c>
      <c r="P2492" t="s">
        <v>173</v>
      </c>
      <c r="Q2492" t="s">
        <v>134</v>
      </c>
      <c r="R2492" t="s">
        <v>174</v>
      </c>
      <c r="S2492" s="18">
        <v>1.6588604247000001</v>
      </c>
      <c r="T2492" t="s">
        <v>64</v>
      </c>
      <c r="U2492" t="s">
        <v>130</v>
      </c>
      <c r="V2492" t="s">
        <v>171</v>
      </c>
      <c r="W2492" s="18">
        <v>1.8965387531</v>
      </c>
      <c r="X2492" t="s">
        <v>64</v>
      </c>
      <c r="Y2492" t="s">
        <v>130</v>
      </c>
      <c r="Z2492" t="s">
        <v>175</v>
      </c>
      <c r="AA2492" s="18">
        <v>1.6090375164999999</v>
      </c>
      <c r="AB2492" t="s">
        <v>176</v>
      </c>
      <c r="AC2492" t="s">
        <v>128</v>
      </c>
      <c r="AD2492" t="s">
        <v>177</v>
      </c>
      <c r="AE2492" s="18">
        <v>9.1582064599999999E-2</v>
      </c>
      <c r="AF2492" t="s">
        <v>445</v>
      </c>
      <c r="AG2492" t="s">
        <v>143</v>
      </c>
      <c r="AH2492" t="s">
        <v>10539</v>
      </c>
      <c r="AI2492" s="18">
        <v>0.14683822539999999</v>
      </c>
      <c r="AJ2492" t="s">
        <v>12859</v>
      </c>
      <c r="AK2492" t="s">
        <v>134</v>
      </c>
      <c r="AL2492" t="s">
        <v>12860</v>
      </c>
      <c r="AM2492" t="s">
        <v>445</v>
      </c>
      <c r="AN2492" t="s">
        <v>143</v>
      </c>
      <c r="AO2492" t="s">
        <v>10539</v>
      </c>
      <c r="AP2492" s="18">
        <v>9.1582064599999999E-2</v>
      </c>
      <c r="AQ2492" t="s">
        <v>123</v>
      </c>
      <c r="AR2492" t="b">
        <f>ISNUMBER(SEARCH('Consulta Por Puntos Baloto'!$E$5,B2492,1))</f>
        <v>0</v>
      </c>
      <c r="AS2492">
        <f t="shared" si="76"/>
        <v>31</v>
      </c>
      <c r="AT2492" t="str">
        <f t="shared" si="77"/>
        <v>Punto pago</v>
      </c>
    </row>
    <row r="2493" spans="1:46">
      <c r="A2493" t="s">
        <v>12861</v>
      </c>
      <c r="B2493" t="s">
        <v>12862</v>
      </c>
      <c r="C2493" s="18">
        <v>0.66391263540000001</v>
      </c>
      <c r="D2493" t="s">
        <v>1519</v>
      </c>
      <c r="E2493" t="s">
        <v>1520</v>
      </c>
      <c r="F2493" t="s">
        <v>1521</v>
      </c>
      <c r="G2493" s="18">
        <v>0.80446061209999997</v>
      </c>
      <c r="H2493" t="s">
        <v>64</v>
      </c>
      <c r="I2493" t="s">
        <v>471</v>
      </c>
      <c r="J2493" t="s">
        <v>1453</v>
      </c>
      <c r="K2493" s="18">
        <v>0.81781349449999996</v>
      </c>
      <c r="L2493" t="s">
        <v>64</v>
      </c>
      <c r="M2493" t="s">
        <v>471</v>
      </c>
      <c r="N2493" t="s">
        <v>1453</v>
      </c>
      <c r="O2493" s="18">
        <v>8.5724513166000005</v>
      </c>
      <c r="P2493" t="s">
        <v>467</v>
      </c>
      <c r="Q2493" t="s">
        <v>134</v>
      </c>
      <c r="R2493" t="s">
        <v>468</v>
      </c>
      <c r="S2493" s="18">
        <v>11.881421186200001</v>
      </c>
      <c r="T2493" t="s">
        <v>469</v>
      </c>
      <c r="U2493" t="s">
        <v>130</v>
      </c>
      <c r="V2493" t="s">
        <v>470</v>
      </c>
      <c r="W2493" s="18">
        <v>6.0808328506000002</v>
      </c>
      <c r="X2493" t="s">
        <v>64</v>
      </c>
      <c r="Y2493" t="s">
        <v>471</v>
      </c>
      <c r="Z2493" t="s">
        <v>472</v>
      </c>
      <c r="AA2493" s="18">
        <v>9.5400354854000007</v>
      </c>
      <c r="AB2493" s="19" t="s">
        <v>473</v>
      </c>
      <c r="AC2493" t="s">
        <v>128</v>
      </c>
      <c r="AD2493" t="s">
        <v>474</v>
      </c>
      <c r="AE2493" s="18">
        <v>0.1299491062</v>
      </c>
      <c r="AF2493" t="s">
        <v>1997</v>
      </c>
      <c r="AG2493" t="s">
        <v>1520</v>
      </c>
      <c r="AH2493" t="s">
        <v>1998</v>
      </c>
      <c r="AI2493" s="18">
        <v>0.1182298</v>
      </c>
      <c r="AJ2493" t="s">
        <v>12863</v>
      </c>
      <c r="AK2493" t="s">
        <v>1520</v>
      </c>
      <c r="AL2493" t="s">
        <v>12864</v>
      </c>
      <c r="AM2493" t="s">
        <v>12863</v>
      </c>
      <c r="AN2493" t="s">
        <v>1520</v>
      </c>
      <c r="AO2493" t="s">
        <v>12864</v>
      </c>
      <c r="AP2493" s="18">
        <v>0.1182298</v>
      </c>
      <c r="AQ2493" t="s">
        <v>123</v>
      </c>
      <c r="AR2493" t="b">
        <f>ISNUMBER(SEARCH('Consulta Por Puntos Baloto'!$E$5,B2493,1))</f>
        <v>0</v>
      </c>
      <c r="AS2493">
        <f t="shared" si="76"/>
        <v>35</v>
      </c>
      <c r="AT2493" t="str">
        <f t="shared" si="77"/>
        <v>Punto red</v>
      </c>
    </row>
    <row r="2494" spans="1:46">
      <c r="A2494" t="s">
        <v>12865</v>
      </c>
      <c r="B2494" t="s">
        <v>12866</v>
      </c>
      <c r="C2494" s="18">
        <v>22.808692609000001</v>
      </c>
      <c r="D2494" t="s">
        <v>1689</v>
      </c>
      <c r="E2494" t="s">
        <v>1690</v>
      </c>
      <c r="F2494" t="s">
        <v>1691</v>
      </c>
      <c r="G2494" s="18">
        <v>19.896304100599998</v>
      </c>
      <c r="H2494" t="s">
        <v>64</v>
      </c>
      <c r="I2494" t="s">
        <v>105</v>
      </c>
      <c r="J2494" t="s">
        <v>106</v>
      </c>
      <c r="K2494" s="18">
        <v>75.250599343199994</v>
      </c>
      <c r="L2494" t="s">
        <v>64</v>
      </c>
      <c r="M2494" t="s">
        <v>130</v>
      </c>
      <c r="N2494" t="s">
        <v>132</v>
      </c>
      <c r="O2494" s="18">
        <v>73.999181193799998</v>
      </c>
      <c r="P2494" t="s">
        <v>133</v>
      </c>
      <c r="Q2494" t="s">
        <v>134</v>
      </c>
      <c r="R2494" t="s">
        <v>135</v>
      </c>
      <c r="S2494" s="18">
        <v>76.442271478799995</v>
      </c>
      <c r="T2494" t="s">
        <v>136</v>
      </c>
      <c r="U2494" t="s">
        <v>130</v>
      </c>
      <c r="V2494" t="s">
        <v>137</v>
      </c>
      <c r="W2494" s="18">
        <v>20.055260047000001</v>
      </c>
      <c r="X2494" t="s">
        <v>64</v>
      </c>
      <c r="Y2494" t="s">
        <v>114</v>
      </c>
      <c r="Z2494" t="s">
        <v>106</v>
      </c>
      <c r="AA2494" s="18">
        <v>21.637881951800001</v>
      </c>
      <c r="AB2494" s="19" t="s">
        <v>3348</v>
      </c>
      <c r="AC2494" t="s">
        <v>1690</v>
      </c>
      <c r="AD2494" s="19" t="s">
        <v>5358</v>
      </c>
      <c r="AE2494" s="18">
        <v>6.7073916000000003E-3</v>
      </c>
      <c r="AF2494" t="s">
        <v>12820</v>
      </c>
      <c r="AG2494" t="s">
        <v>5360</v>
      </c>
      <c r="AH2494" t="s">
        <v>12821</v>
      </c>
      <c r="AI2494" s="18">
        <v>9.4450291999999998E-3</v>
      </c>
      <c r="AJ2494" t="s">
        <v>12643</v>
      </c>
      <c r="AK2494" t="s">
        <v>5363</v>
      </c>
      <c r="AL2494" t="s">
        <v>12644</v>
      </c>
      <c r="AM2494" t="s">
        <v>12820</v>
      </c>
      <c r="AN2494" t="s">
        <v>5360</v>
      </c>
      <c r="AO2494" t="s">
        <v>12821</v>
      </c>
      <c r="AP2494" s="18">
        <v>6.7073916000000003E-3</v>
      </c>
      <c r="AQ2494" t="s">
        <v>123</v>
      </c>
      <c r="AR2494" t="b">
        <f>ISNUMBER(SEARCH('Consulta Por Puntos Baloto'!$E$5,B2494,1))</f>
        <v>0</v>
      </c>
      <c r="AS2494">
        <f t="shared" si="76"/>
        <v>31</v>
      </c>
      <c r="AT2494" t="str">
        <f t="shared" si="77"/>
        <v>Punto pago</v>
      </c>
    </row>
    <row r="2495" spans="1:46">
      <c r="A2495" t="s">
        <v>12867</v>
      </c>
      <c r="B2495" t="s">
        <v>12868</v>
      </c>
      <c r="C2495" s="18">
        <v>0.60943640470000005</v>
      </c>
      <c r="D2495" t="s">
        <v>6132</v>
      </c>
      <c r="E2495" t="s">
        <v>128</v>
      </c>
      <c r="F2495" t="s">
        <v>6133</v>
      </c>
      <c r="G2495" s="18">
        <v>0.41923271560000003</v>
      </c>
      <c r="H2495" t="s">
        <v>64</v>
      </c>
      <c r="I2495" t="s">
        <v>130</v>
      </c>
      <c r="J2495" t="s">
        <v>994</v>
      </c>
      <c r="K2495" s="18">
        <v>0.90626865069999996</v>
      </c>
      <c r="L2495" t="s">
        <v>990</v>
      </c>
      <c r="M2495" t="s">
        <v>130</v>
      </c>
      <c r="N2495" t="s">
        <v>991</v>
      </c>
      <c r="O2495" s="18">
        <v>1.9335413824000001</v>
      </c>
      <c r="P2495" t="s">
        <v>2706</v>
      </c>
      <c r="Q2495" t="s">
        <v>134</v>
      </c>
      <c r="R2495" t="s">
        <v>2707</v>
      </c>
      <c r="S2495" s="18">
        <v>1.9283998886</v>
      </c>
      <c r="T2495" t="s">
        <v>675</v>
      </c>
      <c r="U2495" t="s">
        <v>130</v>
      </c>
      <c r="V2495" t="s">
        <v>676</v>
      </c>
      <c r="W2495" s="18">
        <v>0.41923271560000003</v>
      </c>
      <c r="X2495" t="s">
        <v>64</v>
      </c>
      <c r="Y2495" t="s">
        <v>130</v>
      </c>
      <c r="Z2495" t="s">
        <v>994</v>
      </c>
      <c r="AA2495" s="18">
        <v>0.8046599901</v>
      </c>
      <c r="AB2495" t="s">
        <v>4703</v>
      </c>
      <c r="AC2495" t="s">
        <v>128</v>
      </c>
      <c r="AD2495" t="s">
        <v>4704</v>
      </c>
      <c r="AE2495" s="18">
        <v>0</v>
      </c>
      <c r="AF2495" t="s">
        <v>6659</v>
      </c>
      <c r="AG2495" t="s">
        <v>143</v>
      </c>
      <c r="AH2495" t="s">
        <v>6660</v>
      </c>
      <c r="AI2495" s="18">
        <v>0.34613409519999999</v>
      </c>
      <c r="AJ2495" t="s">
        <v>6661</v>
      </c>
      <c r="AK2495" t="s">
        <v>134</v>
      </c>
      <c r="AL2495" t="s">
        <v>6662</v>
      </c>
      <c r="AM2495" t="s">
        <v>6659</v>
      </c>
      <c r="AN2495" t="s">
        <v>143</v>
      </c>
      <c r="AO2495" t="s">
        <v>6660</v>
      </c>
      <c r="AP2495" s="18">
        <v>0</v>
      </c>
      <c r="AQ2495" t="s">
        <v>123</v>
      </c>
      <c r="AR2495" t="b">
        <f>ISNUMBER(SEARCH('Consulta Por Puntos Baloto'!$E$5,B2495,1))</f>
        <v>0</v>
      </c>
      <c r="AS2495">
        <f t="shared" si="76"/>
        <v>31</v>
      </c>
      <c r="AT2495" t="str">
        <f t="shared" si="77"/>
        <v>Punto pago</v>
      </c>
    </row>
    <row r="2496" spans="1:46">
      <c r="A2496" t="s">
        <v>12869</v>
      </c>
      <c r="B2496" t="s">
        <v>12870</v>
      </c>
      <c r="C2496" s="18">
        <v>77.993634211</v>
      </c>
      <c r="D2496" t="s">
        <v>185</v>
      </c>
      <c r="E2496" t="s">
        <v>83</v>
      </c>
      <c r="F2496" t="s">
        <v>186</v>
      </c>
      <c r="G2496" s="18">
        <v>4.1392410500999999</v>
      </c>
      <c r="H2496" t="s">
        <v>64</v>
      </c>
      <c r="I2496" t="s">
        <v>187</v>
      </c>
      <c r="J2496" t="s">
        <v>189</v>
      </c>
      <c r="K2496" s="18">
        <v>4.1392410500999999</v>
      </c>
      <c r="L2496" t="s">
        <v>64</v>
      </c>
      <c r="M2496" t="s">
        <v>187</v>
      </c>
      <c r="N2496" t="s">
        <v>189</v>
      </c>
      <c r="O2496" s="18">
        <v>4.1607978075999998</v>
      </c>
      <c r="P2496" t="s">
        <v>190</v>
      </c>
      <c r="Q2496" t="s">
        <v>191</v>
      </c>
      <c r="R2496" t="s">
        <v>192</v>
      </c>
      <c r="S2496" s="18">
        <v>78.626393350200004</v>
      </c>
      <c r="T2496" t="s">
        <v>85</v>
      </c>
      <c r="U2496" t="s">
        <v>86</v>
      </c>
      <c r="V2496" t="s">
        <v>87</v>
      </c>
      <c r="W2496" s="18">
        <v>78.626393350200004</v>
      </c>
      <c r="X2496" t="s">
        <v>64</v>
      </c>
      <c r="Y2496" t="s">
        <v>91</v>
      </c>
      <c r="Z2496" t="s">
        <v>92</v>
      </c>
      <c r="AA2496" s="18">
        <v>78.083200832000003</v>
      </c>
      <c r="AB2496" t="s">
        <v>193</v>
      </c>
      <c r="AC2496" t="s">
        <v>83</v>
      </c>
      <c r="AD2496" t="s">
        <v>194</v>
      </c>
      <c r="AE2496" s="18">
        <v>0.69497891329999995</v>
      </c>
      <c r="AF2496" t="s">
        <v>12871</v>
      </c>
      <c r="AG2496" t="s">
        <v>191</v>
      </c>
      <c r="AH2496" t="s">
        <v>12872</v>
      </c>
      <c r="AI2496" s="18">
        <v>0.29776521039999998</v>
      </c>
      <c r="AJ2496" t="s">
        <v>12873</v>
      </c>
      <c r="AK2496" t="s">
        <v>191</v>
      </c>
      <c r="AL2496" t="s">
        <v>12874</v>
      </c>
      <c r="AM2496" t="s">
        <v>12873</v>
      </c>
      <c r="AN2496" t="s">
        <v>191</v>
      </c>
      <c r="AO2496" t="s">
        <v>12874</v>
      </c>
      <c r="AP2496" s="18">
        <v>0.29776521039999998</v>
      </c>
      <c r="AQ2496" t="s">
        <v>123</v>
      </c>
      <c r="AR2496" t="b">
        <f>ISNUMBER(SEARCH('Consulta Por Puntos Baloto'!$E$5,B2496,1))</f>
        <v>0</v>
      </c>
      <c r="AS2496">
        <f t="shared" si="76"/>
        <v>35</v>
      </c>
      <c r="AT2496" t="str">
        <f t="shared" si="77"/>
        <v>Punto red</v>
      </c>
    </row>
    <row r="2497" spans="1:46">
      <c r="A2497" t="s">
        <v>12875</v>
      </c>
      <c r="B2497" t="s">
        <v>12876</v>
      </c>
      <c r="C2497" s="18">
        <v>1.1690750891999999</v>
      </c>
      <c r="D2497" t="s">
        <v>4024</v>
      </c>
      <c r="E2497" t="s">
        <v>4025</v>
      </c>
      <c r="F2497" t="s">
        <v>4026</v>
      </c>
      <c r="G2497" s="18">
        <v>1.0173915012999999</v>
      </c>
      <c r="H2497" t="s">
        <v>64</v>
      </c>
      <c r="I2497" t="s">
        <v>4027</v>
      </c>
      <c r="J2497" t="s">
        <v>4028</v>
      </c>
      <c r="K2497" s="18">
        <v>56.028259308300001</v>
      </c>
      <c r="L2497" t="s">
        <v>64</v>
      </c>
      <c r="M2497" t="s">
        <v>4029</v>
      </c>
      <c r="N2497" t="s">
        <v>4030</v>
      </c>
      <c r="O2497" s="18">
        <v>1.2431486771</v>
      </c>
      <c r="P2497" t="s">
        <v>4031</v>
      </c>
      <c r="Q2497" t="s">
        <v>4025</v>
      </c>
      <c r="R2497" t="s">
        <v>4032</v>
      </c>
      <c r="S2497" s="18">
        <v>161.3979849577</v>
      </c>
      <c r="T2497" t="s">
        <v>227</v>
      </c>
      <c r="U2497" t="s">
        <v>228</v>
      </c>
      <c r="V2497" t="s">
        <v>229</v>
      </c>
      <c r="W2497" s="18">
        <v>1.6975342580999999</v>
      </c>
      <c r="X2497" t="s">
        <v>64</v>
      </c>
      <c r="Y2497" t="s">
        <v>4027</v>
      </c>
      <c r="Z2497" t="s">
        <v>4033</v>
      </c>
      <c r="AA2497" s="18">
        <v>18.924214970600001</v>
      </c>
      <c r="AB2497" t="s">
        <v>4034</v>
      </c>
      <c r="AC2497" t="s">
        <v>4035</v>
      </c>
      <c r="AD2497" t="s">
        <v>4036</v>
      </c>
      <c r="AE2497" s="18">
        <v>9.8565675500000005E-2</v>
      </c>
      <c r="AF2497" t="s">
        <v>12877</v>
      </c>
      <c r="AG2497" t="s">
        <v>4025</v>
      </c>
      <c r="AH2497" t="s">
        <v>12878</v>
      </c>
      <c r="AI2497" s="18">
        <v>0.93860056680000004</v>
      </c>
      <c r="AJ2497" t="s">
        <v>349</v>
      </c>
      <c r="AK2497" t="s">
        <v>4025</v>
      </c>
      <c r="AL2497" t="s">
        <v>10070</v>
      </c>
      <c r="AM2497" t="s">
        <v>12877</v>
      </c>
      <c r="AN2497" t="s">
        <v>4025</v>
      </c>
      <c r="AO2497" t="s">
        <v>12878</v>
      </c>
      <c r="AP2497" s="18">
        <v>9.8565675500000005E-2</v>
      </c>
      <c r="AQ2497" t="s">
        <v>123</v>
      </c>
      <c r="AR2497" t="b">
        <f>ISNUMBER(SEARCH('Consulta Por Puntos Baloto'!$E$5,B2497,1))</f>
        <v>0</v>
      </c>
      <c r="AS2497">
        <f t="shared" si="76"/>
        <v>31</v>
      </c>
      <c r="AT2497" t="str">
        <f t="shared" si="77"/>
        <v>Punto pago</v>
      </c>
    </row>
    <row r="2498" spans="1:46">
      <c r="A2498" t="s">
        <v>12879</v>
      </c>
      <c r="B2498" t="s">
        <v>12880</v>
      </c>
      <c r="C2498" s="18">
        <v>8.5748664899999993E-2</v>
      </c>
      <c r="D2498" t="s">
        <v>5116</v>
      </c>
      <c r="E2498" t="s">
        <v>4734</v>
      </c>
      <c r="F2498" t="s">
        <v>5117</v>
      </c>
      <c r="G2498" s="18">
        <v>90.027442650400005</v>
      </c>
      <c r="H2498" t="s">
        <v>383</v>
      </c>
      <c r="I2498" t="s">
        <v>384</v>
      </c>
      <c r="J2498" t="s">
        <v>385</v>
      </c>
      <c r="K2498" s="18">
        <v>90.509212665700005</v>
      </c>
      <c r="L2498" t="s">
        <v>64</v>
      </c>
      <c r="M2498" t="s">
        <v>384</v>
      </c>
      <c r="N2498" t="s">
        <v>386</v>
      </c>
      <c r="O2498" s="18">
        <v>0.1210093684</v>
      </c>
      <c r="P2498" t="s">
        <v>4733</v>
      </c>
      <c r="Q2498" t="s">
        <v>4734</v>
      </c>
      <c r="R2498" t="s">
        <v>4735</v>
      </c>
      <c r="S2498" s="18">
        <v>176.9185385051</v>
      </c>
      <c r="T2498" t="s">
        <v>253</v>
      </c>
      <c r="U2498" t="s">
        <v>65</v>
      </c>
      <c r="V2498" t="s">
        <v>254</v>
      </c>
      <c r="W2498" s="18">
        <v>176.1920189006</v>
      </c>
      <c r="X2498" t="s">
        <v>276</v>
      </c>
      <c r="Y2498" t="s">
        <v>65</v>
      </c>
      <c r="Z2498" t="s">
        <v>277</v>
      </c>
      <c r="AA2498" s="18">
        <v>90.0303317531</v>
      </c>
      <c r="AB2498" t="s">
        <v>383</v>
      </c>
      <c r="AC2498" t="s">
        <v>391</v>
      </c>
      <c r="AD2498" t="s">
        <v>392</v>
      </c>
      <c r="AE2498" s="18">
        <v>8.1894393000000003E-3</v>
      </c>
      <c r="AF2498" t="s">
        <v>12881</v>
      </c>
      <c r="AG2498" t="s">
        <v>4734</v>
      </c>
      <c r="AH2498" t="s">
        <v>12882</v>
      </c>
      <c r="AI2498" s="18">
        <v>8.3800630999999997E-3</v>
      </c>
      <c r="AJ2498" t="s">
        <v>12883</v>
      </c>
      <c r="AK2498" t="s">
        <v>4734</v>
      </c>
      <c r="AL2498" t="s">
        <v>12884</v>
      </c>
      <c r="AM2498" t="s">
        <v>12881</v>
      </c>
      <c r="AN2498" t="s">
        <v>4734</v>
      </c>
      <c r="AO2498" t="s">
        <v>12882</v>
      </c>
      <c r="AP2498" s="18">
        <v>8.1894393000000003E-3</v>
      </c>
      <c r="AQ2498" t="s">
        <v>123</v>
      </c>
      <c r="AR2498" t="b">
        <f>ISNUMBER(SEARCH('Consulta Por Puntos Baloto'!$E$5,B2498,1))</f>
        <v>0</v>
      </c>
      <c r="AS2498">
        <f t="shared" si="76"/>
        <v>31</v>
      </c>
      <c r="AT2498" t="str">
        <f t="shared" si="77"/>
        <v>Punto pago</v>
      </c>
    </row>
    <row r="2499" spans="1:46">
      <c r="A2499" t="s">
        <v>12885</v>
      </c>
      <c r="B2499" t="s">
        <v>12886</v>
      </c>
      <c r="C2499" s="18">
        <v>3.2847928907999999</v>
      </c>
      <c r="D2499" t="s">
        <v>3990</v>
      </c>
      <c r="E2499" t="s">
        <v>3991</v>
      </c>
      <c r="F2499" t="s">
        <v>3992</v>
      </c>
      <c r="G2499" s="18">
        <v>1.362462209</v>
      </c>
      <c r="H2499" t="s">
        <v>64</v>
      </c>
      <c r="I2499" t="s">
        <v>3993</v>
      </c>
      <c r="J2499" t="s">
        <v>8991</v>
      </c>
      <c r="K2499" s="18">
        <v>5.9061878924000002</v>
      </c>
      <c r="L2499" t="s">
        <v>64</v>
      </c>
      <c r="M2499" t="s">
        <v>3993</v>
      </c>
      <c r="N2499" t="s">
        <v>3995</v>
      </c>
      <c r="O2499" s="18">
        <v>1.3567253502000001</v>
      </c>
      <c r="P2499" t="s">
        <v>3996</v>
      </c>
      <c r="Q2499" t="s">
        <v>3991</v>
      </c>
      <c r="R2499" t="s">
        <v>3997</v>
      </c>
      <c r="S2499" s="18">
        <v>367.49737576749999</v>
      </c>
      <c r="T2499" t="s">
        <v>85</v>
      </c>
      <c r="U2499" t="s">
        <v>86</v>
      </c>
      <c r="V2499" t="s">
        <v>87</v>
      </c>
      <c r="W2499" s="18">
        <v>135.81448161579999</v>
      </c>
      <c r="X2499" t="s">
        <v>64</v>
      </c>
      <c r="Y2499" t="s">
        <v>3998</v>
      </c>
      <c r="Z2499" t="s">
        <v>3999</v>
      </c>
      <c r="AA2499" s="18">
        <v>3.0526969194000002</v>
      </c>
      <c r="AB2499" t="s">
        <v>4000</v>
      </c>
      <c r="AC2499" t="s">
        <v>3991</v>
      </c>
      <c r="AD2499" t="s">
        <v>4001</v>
      </c>
      <c r="AE2499" s="18">
        <v>0.20418823359999999</v>
      </c>
      <c r="AF2499" t="s">
        <v>12887</v>
      </c>
      <c r="AG2499" t="s">
        <v>3991</v>
      </c>
      <c r="AH2499" t="s">
        <v>12888</v>
      </c>
      <c r="AI2499" s="18">
        <v>0.66623646510000001</v>
      </c>
      <c r="AJ2499" t="s">
        <v>12889</v>
      </c>
      <c r="AK2499" t="s">
        <v>3991</v>
      </c>
      <c r="AL2499" t="s">
        <v>12890</v>
      </c>
      <c r="AM2499" t="s">
        <v>12887</v>
      </c>
      <c r="AN2499" t="s">
        <v>3991</v>
      </c>
      <c r="AO2499" t="s">
        <v>12888</v>
      </c>
      <c r="AP2499" s="18">
        <v>0.20418823359999999</v>
      </c>
      <c r="AQ2499" t="s">
        <v>123</v>
      </c>
      <c r="AR2499" t="b">
        <f>ISNUMBER(SEARCH('Consulta Por Puntos Baloto'!$E$5,B2499,1))</f>
        <v>0</v>
      </c>
      <c r="AS2499">
        <f t="shared" ref="AS2499:AS2562" si="78">MATCH(AP2499,A2499:AL2499,0)</f>
        <v>31</v>
      </c>
      <c r="AT2499" t="str">
        <f t="shared" ref="AT2499:AT2562" si="79">+VLOOKUP(AS2499,$AW$2:$AX$10,2,0)</f>
        <v>Punto pago</v>
      </c>
    </row>
    <row r="2500" spans="1:46">
      <c r="A2500" t="s">
        <v>12891</v>
      </c>
      <c r="B2500" t="s">
        <v>12892</v>
      </c>
      <c r="C2500" s="18">
        <v>0.1132344122</v>
      </c>
      <c r="D2500" t="s">
        <v>7281</v>
      </c>
      <c r="E2500" t="s">
        <v>7282</v>
      </c>
      <c r="F2500" t="s">
        <v>7283</v>
      </c>
      <c r="G2500" s="18">
        <v>26.713131208099998</v>
      </c>
      <c r="H2500" t="s">
        <v>64</v>
      </c>
      <c r="I2500" t="s">
        <v>4146</v>
      </c>
      <c r="J2500" t="s">
        <v>8906</v>
      </c>
      <c r="K2500" s="18">
        <v>62.091200513899999</v>
      </c>
      <c r="L2500" t="s">
        <v>64</v>
      </c>
      <c r="M2500" t="s">
        <v>4029</v>
      </c>
      <c r="N2500" t="s">
        <v>4030</v>
      </c>
      <c r="O2500" s="18">
        <v>26.468343592499998</v>
      </c>
      <c r="P2500" t="s">
        <v>4031</v>
      </c>
      <c r="Q2500" t="s">
        <v>4025</v>
      </c>
      <c r="R2500" t="s">
        <v>4032</v>
      </c>
      <c r="S2500" s="18">
        <v>154.35749657260001</v>
      </c>
      <c r="T2500" t="s">
        <v>69</v>
      </c>
      <c r="U2500" t="s">
        <v>65</v>
      </c>
      <c r="V2500" t="s">
        <v>70</v>
      </c>
      <c r="W2500" s="18">
        <v>26.9128754804</v>
      </c>
      <c r="X2500" t="s">
        <v>64</v>
      </c>
      <c r="Y2500" t="s">
        <v>4027</v>
      </c>
      <c r="Z2500" t="s">
        <v>4033</v>
      </c>
      <c r="AA2500" s="18">
        <v>9.3433344829999996</v>
      </c>
      <c r="AB2500" t="s">
        <v>4899</v>
      </c>
      <c r="AC2500" t="s">
        <v>4900</v>
      </c>
      <c r="AD2500" t="s">
        <v>4901</v>
      </c>
      <c r="AE2500" s="18">
        <v>1.22958891E-2</v>
      </c>
      <c r="AF2500" t="s">
        <v>10529</v>
      </c>
      <c r="AG2500" t="s">
        <v>7282</v>
      </c>
      <c r="AH2500" t="s">
        <v>10530</v>
      </c>
      <c r="AI2500" s="18">
        <v>8.1393871899999998E-2</v>
      </c>
      <c r="AJ2500" t="s">
        <v>10236</v>
      </c>
      <c r="AK2500" t="s">
        <v>7282</v>
      </c>
      <c r="AL2500" t="s">
        <v>10237</v>
      </c>
      <c r="AM2500" t="s">
        <v>10529</v>
      </c>
      <c r="AN2500" t="s">
        <v>7282</v>
      </c>
      <c r="AO2500" t="s">
        <v>10530</v>
      </c>
      <c r="AP2500" s="18">
        <v>1.22958891E-2</v>
      </c>
      <c r="AQ2500" t="s">
        <v>123</v>
      </c>
      <c r="AR2500" t="b">
        <f>ISNUMBER(SEARCH('Consulta Por Puntos Baloto'!$E$5,B2500,1))</f>
        <v>0</v>
      </c>
      <c r="AS2500">
        <f t="shared" si="78"/>
        <v>31</v>
      </c>
      <c r="AT2500" t="str">
        <f t="shared" si="79"/>
        <v>Punto pago</v>
      </c>
    </row>
    <row r="2501" spans="1:46">
      <c r="A2501" t="s">
        <v>12893</v>
      </c>
      <c r="B2501" t="s">
        <v>12894</v>
      </c>
      <c r="C2501" s="18">
        <v>4.3163872323000003</v>
      </c>
      <c r="D2501" t="s">
        <v>4144</v>
      </c>
      <c r="E2501" t="s">
        <v>4035</v>
      </c>
      <c r="F2501" t="s">
        <v>4145</v>
      </c>
      <c r="G2501" s="18">
        <v>0.63546916679999998</v>
      </c>
      <c r="H2501" t="s">
        <v>64</v>
      </c>
      <c r="I2501" t="s">
        <v>4146</v>
      </c>
      <c r="J2501" t="s">
        <v>8998</v>
      </c>
      <c r="K2501" s="18">
        <v>30.843756260199999</v>
      </c>
      <c r="L2501" t="s">
        <v>64</v>
      </c>
      <c r="M2501" t="s">
        <v>4029</v>
      </c>
      <c r="N2501" t="s">
        <v>4030</v>
      </c>
      <c r="O2501" s="18">
        <v>28.978902067500002</v>
      </c>
      <c r="P2501" t="s">
        <v>4031</v>
      </c>
      <c r="Q2501" t="s">
        <v>4025</v>
      </c>
      <c r="R2501" t="s">
        <v>4032</v>
      </c>
      <c r="S2501" s="18">
        <v>148.1954583134</v>
      </c>
      <c r="T2501" t="s">
        <v>227</v>
      </c>
      <c r="U2501" t="s">
        <v>228</v>
      </c>
      <c r="V2501" t="s">
        <v>229</v>
      </c>
      <c r="W2501" s="18">
        <v>3.9687224013</v>
      </c>
      <c r="X2501" t="s">
        <v>4148</v>
      </c>
      <c r="Y2501" t="s">
        <v>4146</v>
      </c>
      <c r="Z2501" t="s">
        <v>4149</v>
      </c>
      <c r="AA2501" s="18">
        <v>3.6103641679999998</v>
      </c>
      <c r="AB2501" t="s">
        <v>8999</v>
      </c>
      <c r="AC2501" t="s">
        <v>4035</v>
      </c>
      <c r="AD2501" t="s">
        <v>9000</v>
      </c>
      <c r="AE2501" s="18">
        <v>3.2853475316999998</v>
      </c>
      <c r="AF2501" t="s">
        <v>12895</v>
      </c>
      <c r="AG2501" t="s">
        <v>4035</v>
      </c>
      <c r="AH2501" t="s">
        <v>12896</v>
      </c>
      <c r="AI2501" s="18">
        <v>2.3857730250000002</v>
      </c>
      <c r="AJ2501" t="s">
        <v>12897</v>
      </c>
      <c r="AK2501" t="s">
        <v>12898</v>
      </c>
      <c r="AL2501" t="s">
        <v>12899</v>
      </c>
      <c r="AM2501" t="s">
        <v>64</v>
      </c>
      <c r="AN2501" t="s">
        <v>4146</v>
      </c>
      <c r="AO2501" t="s">
        <v>8998</v>
      </c>
      <c r="AP2501" s="18">
        <v>0.63546916679999998</v>
      </c>
      <c r="AQ2501" t="s">
        <v>123</v>
      </c>
      <c r="AR2501" t="b">
        <f>ISNUMBER(SEARCH('Consulta Por Puntos Baloto'!$E$5,B2501,1))</f>
        <v>0</v>
      </c>
      <c r="AS2501">
        <f t="shared" si="78"/>
        <v>7</v>
      </c>
      <c r="AT2501" t="str">
        <f t="shared" si="79"/>
        <v>Cajero automático</v>
      </c>
    </row>
    <row r="2502" spans="1:46">
      <c r="A2502" t="s">
        <v>12900</v>
      </c>
      <c r="B2502" t="s">
        <v>12901</v>
      </c>
      <c r="C2502" s="18">
        <v>18.0254580575</v>
      </c>
      <c r="D2502" t="s">
        <v>5373</v>
      </c>
      <c r="E2502" t="s">
        <v>4900</v>
      </c>
      <c r="F2502" t="s">
        <v>5374</v>
      </c>
      <c r="G2502" s="18">
        <v>17.910697639599999</v>
      </c>
      <c r="H2502" t="s">
        <v>4899</v>
      </c>
      <c r="I2502" t="s">
        <v>4432</v>
      </c>
      <c r="J2502" t="s">
        <v>4992</v>
      </c>
      <c r="K2502" s="18">
        <v>34.0585138227</v>
      </c>
      <c r="L2502" t="s">
        <v>64</v>
      </c>
      <c r="M2502" t="s">
        <v>4434</v>
      </c>
      <c r="N2502" t="s">
        <v>4435</v>
      </c>
      <c r="O2502" s="18">
        <v>35.735341323999997</v>
      </c>
      <c r="P2502" t="s">
        <v>4100</v>
      </c>
      <c r="Q2502" t="s">
        <v>4101</v>
      </c>
      <c r="R2502" t="s">
        <v>4102</v>
      </c>
      <c r="S2502" s="18">
        <v>37.978678703</v>
      </c>
      <c r="T2502" t="s">
        <v>227</v>
      </c>
      <c r="U2502" t="s">
        <v>228</v>
      </c>
      <c r="V2502" t="s">
        <v>229</v>
      </c>
      <c r="W2502" s="18">
        <v>38.565384575800003</v>
      </c>
      <c r="X2502" t="s">
        <v>64</v>
      </c>
      <c r="Y2502" t="s">
        <v>5603</v>
      </c>
      <c r="Z2502" t="s">
        <v>5604</v>
      </c>
      <c r="AA2502" s="18">
        <v>35.872737913999998</v>
      </c>
      <c r="AB2502" t="s">
        <v>4436</v>
      </c>
      <c r="AC2502" t="s">
        <v>4437</v>
      </c>
      <c r="AD2502" t="s">
        <v>4438</v>
      </c>
      <c r="AE2502" s="18">
        <v>3.9486983999999998E-3</v>
      </c>
      <c r="AF2502" t="s">
        <v>12902</v>
      </c>
      <c r="AG2502" t="s">
        <v>10678</v>
      </c>
      <c r="AH2502" t="s">
        <v>12903</v>
      </c>
      <c r="AI2502" s="18">
        <v>7.7357740899999999E-2</v>
      </c>
      <c r="AJ2502" t="s">
        <v>10680</v>
      </c>
      <c r="AK2502" t="s">
        <v>10678</v>
      </c>
      <c r="AL2502" t="s">
        <v>10681</v>
      </c>
      <c r="AM2502" t="s">
        <v>12902</v>
      </c>
      <c r="AN2502" t="s">
        <v>10678</v>
      </c>
      <c r="AO2502" t="s">
        <v>12903</v>
      </c>
      <c r="AP2502" s="18">
        <v>3.9486983999999998E-3</v>
      </c>
      <c r="AQ2502" t="s">
        <v>123</v>
      </c>
      <c r="AR2502" t="b">
        <f>ISNUMBER(SEARCH('Consulta Por Puntos Baloto'!$E$5,B2502,1))</f>
        <v>0</v>
      </c>
      <c r="AS2502">
        <f t="shared" si="78"/>
        <v>31</v>
      </c>
      <c r="AT2502" t="str">
        <f t="shared" si="79"/>
        <v>Punto pago</v>
      </c>
    </row>
    <row r="2503" spans="1:46">
      <c r="A2503" t="s">
        <v>12904</v>
      </c>
      <c r="B2503" t="s">
        <v>12905</v>
      </c>
      <c r="C2503" s="18">
        <v>2.2571544526</v>
      </c>
      <c r="D2503" t="s">
        <v>526</v>
      </c>
      <c r="E2503" t="s">
        <v>128</v>
      </c>
      <c r="F2503" t="s">
        <v>527</v>
      </c>
      <c r="G2503" s="18">
        <v>0.51123611599999996</v>
      </c>
      <c r="H2503" t="s">
        <v>64</v>
      </c>
      <c r="I2503" t="s">
        <v>130</v>
      </c>
      <c r="J2503" t="s">
        <v>1752</v>
      </c>
      <c r="K2503" s="18">
        <v>0.55431634159999998</v>
      </c>
      <c r="L2503" t="s">
        <v>64</v>
      </c>
      <c r="M2503" t="s">
        <v>130</v>
      </c>
      <c r="N2503" t="s">
        <v>529</v>
      </c>
      <c r="O2503" s="18">
        <v>1.6111585382</v>
      </c>
      <c r="P2503" t="s">
        <v>1300</v>
      </c>
      <c r="Q2503" t="s">
        <v>134</v>
      </c>
      <c r="R2503" t="s">
        <v>1301</v>
      </c>
      <c r="S2503" s="18">
        <v>3.5735877045</v>
      </c>
      <c r="T2503" t="s">
        <v>496</v>
      </c>
      <c r="U2503" t="s">
        <v>130</v>
      </c>
      <c r="V2503" t="s">
        <v>497</v>
      </c>
      <c r="W2503" s="18">
        <v>2.2341240052</v>
      </c>
      <c r="X2503" t="s">
        <v>745</v>
      </c>
      <c r="Y2503" t="s">
        <v>130</v>
      </c>
      <c r="Z2503" t="s">
        <v>746</v>
      </c>
      <c r="AA2503" s="18">
        <v>2.2341240052</v>
      </c>
      <c r="AB2503" t="s">
        <v>2106</v>
      </c>
      <c r="AC2503" t="s">
        <v>128</v>
      </c>
      <c r="AD2503" t="s">
        <v>2107</v>
      </c>
      <c r="AE2503" s="18">
        <v>0.1018019256</v>
      </c>
      <c r="AF2503" t="s">
        <v>10263</v>
      </c>
      <c r="AG2503" t="s">
        <v>143</v>
      </c>
      <c r="AH2503" t="s">
        <v>10264</v>
      </c>
      <c r="AI2503" s="18">
        <v>0.29193571820000003</v>
      </c>
      <c r="AJ2503" t="s">
        <v>10265</v>
      </c>
      <c r="AK2503" t="s">
        <v>134</v>
      </c>
      <c r="AL2503" t="s">
        <v>10266</v>
      </c>
      <c r="AM2503" t="s">
        <v>10263</v>
      </c>
      <c r="AN2503" t="s">
        <v>143</v>
      </c>
      <c r="AO2503" t="s">
        <v>10264</v>
      </c>
      <c r="AP2503" s="18">
        <v>0.1018019256</v>
      </c>
      <c r="AQ2503" t="s">
        <v>123</v>
      </c>
      <c r="AR2503" t="b">
        <f>ISNUMBER(SEARCH('Consulta Por Puntos Baloto'!$E$5,B2503,1))</f>
        <v>0</v>
      </c>
      <c r="AS2503">
        <f t="shared" si="78"/>
        <v>31</v>
      </c>
      <c r="AT2503" t="str">
        <f t="shared" si="79"/>
        <v>Punto pago</v>
      </c>
    </row>
    <row r="2504" spans="1:46">
      <c r="A2504" t="s">
        <v>12906</v>
      </c>
      <c r="B2504" t="s">
        <v>12907</v>
      </c>
      <c r="C2504" s="18">
        <v>2.1491158027999999</v>
      </c>
      <c r="D2504" t="s">
        <v>5599</v>
      </c>
      <c r="E2504" t="s">
        <v>5600</v>
      </c>
      <c r="F2504" t="s">
        <v>5601</v>
      </c>
      <c r="G2504" s="18">
        <v>0.4946292692</v>
      </c>
      <c r="H2504" t="s">
        <v>64</v>
      </c>
      <c r="I2504" t="s">
        <v>5603</v>
      </c>
      <c r="J2504" t="s">
        <v>5604</v>
      </c>
      <c r="K2504" s="18">
        <v>1.7462984388</v>
      </c>
      <c r="L2504" t="s">
        <v>64</v>
      </c>
      <c r="M2504" t="s">
        <v>223</v>
      </c>
      <c r="N2504" t="s">
        <v>6225</v>
      </c>
      <c r="O2504" s="18">
        <v>2.4792086154000001</v>
      </c>
      <c r="P2504" t="s">
        <v>4100</v>
      </c>
      <c r="Q2504" t="s">
        <v>4101</v>
      </c>
      <c r="R2504" t="s">
        <v>4102</v>
      </c>
      <c r="S2504" s="18">
        <v>1.3257985506000001</v>
      </c>
      <c r="T2504" t="s">
        <v>227</v>
      </c>
      <c r="U2504" t="s">
        <v>228</v>
      </c>
      <c r="V2504" t="s">
        <v>229</v>
      </c>
      <c r="W2504" s="18">
        <v>0.487113517</v>
      </c>
      <c r="X2504" t="s">
        <v>64</v>
      </c>
      <c r="Y2504" t="s">
        <v>5603</v>
      </c>
      <c r="Z2504" t="s">
        <v>5604</v>
      </c>
      <c r="AA2504" s="18">
        <v>1.3330905909999999</v>
      </c>
      <c r="AB2504" t="s">
        <v>227</v>
      </c>
      <c r="AC2504" t="s">
        <v>5600</v>
      </c>
      <c r="AD2504" t="s">
        <v>5605</v>
      </c>
      <c r="AE2504" s="18">
        <v>0.89598318789999998</v>
      </c>
      <c r="AF2504" t="s">
        <v>8947</v>
      </c>
      <c r="AG2504" t="s">
        <v>220</v>
      </c>
      <c r="AH2504" t="s">
        <v>8948</v>
      </c>
      <c r="AI2504" s="18">
        <v>0.49609787630000002</v>
      </c>
      <c r="AJ2504" t="s">
        <v>6230</v>
      </c>
      <c r="AK2504" t="s">
        <v>4101</v>
      </c>
      <c r="AL2504" t="s">
        <v>6231</v>
      </c>
      <c r="AM2504" t="s">
        <v>64</v>
      </c>
      <c r="AN2504" t="s">
        <v>5603</v>
      </c>
      <c r="AO2504" t="s">
        <v>5604</v>
      </c>
      <c r="AP2504" s="18">
        <v>0.487113517</v>
      </c>
      <c r="AQ2504" t="s">
        <v>123</v>
      </c>
      <c r="AR2504" t="b">
        <f>ISNUMBER(SEARCH('Consulta Por Puntos Baloto'!$E$5,B2504,1))</f>
        <v>0</v>
      </c>
      <c r="AS2504">
        <f t="shared" si="78"/>
        <v>23</v>
      </c>
      <c r="AT2504" t="str">
        <f t="shared" si="79"/>
        <v>Máquina multifuncional</v>
      </c>
    </row>
    <row r="2505" spans="1:46">
      <c r="A2505" t="s">
        <v>12908</v>
      </c>
      <c r="B2505" t="s">
        <v>12909</v>
      </c>
      <c r="C2505" s="18">
        <v>43.1016006336</v>
      </c>
      <c r="D2505" t="s">
        <v>4730</v>
      </c>
      <c r="E2505" t="s">
        <v>4731</v>
      </c>
      <c r="F2505" t="s">
        <v>4732</v>
      </c>
      <c r="G2505" s="18">
        <v>147.3710471663</v>
      </c>
      <c r="H2505" t="s">
        <v>383</v>
      </c>
      <c r="I2505" t="s">
        <v>384</v>
      </c>
      <c r="J2505" t="s">
        <v>385</v>
      </c>
      <c r="K2505" s="18">
        <v>148.23328556199999</v>
      </c>
      <c r="L2505" t="s">
        <v>64</v>
      </c>
      <c r="M2505" t="s">
        <v>384</v>
      </c>
      <c r="N2505" t="s">
        <v>386</v>
      </c>
      <c r="O2505" s="18">
        <v>60.972211282099998</v>
      </c>
      <c r="P2505" t="s">
        <v>4733</v>
      </c>
      <c r="Q2505" t="s">
        <v>4734</v>
      </c>
      <c r="R2505" t="s">
        <v>4735</v>
      </c>
      <c r="S2505" s="18">
        <v>237.80471827080001</v>
      </c>
      <c r="T2505" t="s">
        <v>253</v>
      </c>
      <c r="U2505" t="s">
        <v>65</v>
      </c>
      <c r="V2505" t="s">
        <v>254</v>
      </c>
      <c r="W2505" s="18">
        <v>203.48699714489999</v>
      </c>
      <c r="X2505" t="s">
        <v>64</v>
      </c>
      <c r="Y2505" t="s">
        <v>4563</v>
      </c>
      <c r="Z2505" t="s">
        <v>4564</v>
      </c>
      <c r="AA2505" s="18">
        <v>147.3736172564</v>
      </c>
      <c r="AB2505" t="s">
        <v>383</v>
      </c>
      <c r="AC2505" t="s">
        <v>391</v>
      </c>
      <c r="AD2505" t="s">
        <v>392</v>
      </c>
      <c r="AE2505" s="18">
        <v>1.0222772999999999E-2</v>
      </c>
      <c r="AF2505" t="s">
        <v>12910</v>
      </c>
      <c r="AG2505" t="s">
        <v>12911</v>
      </c>
      <c r="AH2505" t="s">
        <v>12912</v>
      </c>
      <c r="AI2505" s="18">
        <v>9.4041215499999997E-2</v>
      </c>
      <c r="AJ2505" t="s">
        <v>12913</v>
      </c>
      <c r="AK2505" t="s">
        <v>12911</v>
      </c>
      <c r="AL2505" t="s">
        <v>12914</v>
      </c>
      <c r="AM2505" t="s">
        <v>12910</v>
      </c>
      <c r="AN2505" t="s">
        <v>12911</v>
      </c>
      <c r="AO2505" t="s">
        <v>12912</v>
      </c>
      <c r="AP2505" s="18">
        <v>1.0222772999999999E-2</v>
      </c>
      <c r="AQ2505" t="e">
        <v>#N/A</v>
      </c>
      <c r="AR2505" t="b">
        <f>ISNUMBER(SEARCH('Consulta Por Puntos Baloto'!$E$5,B2505,1))</f>
        <v>0</v>
      </c>
      <c r="AS2505">
        <f t="shared" si="78"/>
        <v>31</v>
      </c>
      <c r="AT2505" t="str">
        <f t="shared" si="79"/>
        <v>Punto pago</v>
      </c>
    </row>
    <row r="2506" spans="1:46">
      <c r="A2506" t="s">
        <v>12915</v>
      </c>
      <c r="B2506" t="s">
        <v>12916</v>
      </c>
      <c r="C2506" s="18">
        <v>2.4732817042000002</v>
      </c>
      <c r="D2506" t="s">
        <v>5001</v>
      </c>
      <c r="E2506" t="s">
        <v>220</v>
      </c>
      <c r="F2506" t="s">
        <v>5002</v>
      </c>
      <c r="G2506" s="18">
        <v>0.92430551360000002</v>
      </c>
      <c r="H2506" t="s">
        <v>7193</v>
      </c>
      <c r="I2506" t="s">
        <v>223</v>
      </c>
      <c r="J2506" t="s">
        <v>7194</v>
      </c>
      <c r="K2506" s="18">
        <v>1.8286540440000001</v>
      </c>
      <c r="L2506" t="s">
        <v>64</v>
      </c>
      <c r="M2506" t="s">
        <v>223</v>
      </c>
      <c r="N2506" t="s">
        <v>5004</v>
      </c>
      <c r="O2506" s="18">
        <v>3.0812840721999999</v>
      </c>
      <c r="P2506" t="s">
        <v>5106</v>
      </c>
      <c r="Q2506" t="s">
        <v>220</v>
      </c>
      <c r="R2506" t="s">
        <v>5107</v>
      </c>
      <c r="S2506" s="18">
        <v>8.0699548503000003</v>
      </c>
      <c r="T2506" t="s">
        <v>227</v>
      </c>
      <c r="U2506" t="s">
        <v>228</v>
      </c>
      <c r="V2506" t="s">
        <v>229</v>
      </c>
      <c r="W2506" s="18">
        <v>4.7066509583</v>
      </c>
      <c r="X2506" t="s">
        <v>222</v>
      </c>
      <c r="Y2506" t="s">
        <v>223</v>
      </c>
      <c r="Z2506" t="s">
        <v>224</v>
      </c>
      <c r="AA2506" s="18">
        <v>0.92430551360000002</v>
      </c>
      <c r="AB2506" t="s">
        <v>5188</v>
      </c>
      <c r="AC2506" t="s">
        <v>220</v>
      </c>
      <c r="AD2506" t="s">
        <v>5189</v>
      </c>
      <c r="AE2506" s="18">
        <v>9.4614743900000006E-2</v>
      </c>
      <c r="AF2506" t="s">
        <v>12917</v>
      </c>
      <c r="AG2506" t="s">
        <v>220</v>
      </c>
      <c r="AH2506" t="s">
        <v>12918</v>
      </c>
      <c r="AI2506" s="18">
        <v>1.2203043643</v>
      </c>
      <c r="AJ2506" t="s">
        <v>7197</v>
      </c>
      <c r="AK2506" t="s">
        <v>220</v>
      </c>
      <c r="AL2506" t="s">
        <v>7198</v>
      </c>
      <c r="AM2506" t="s">
        <v>12917</v>
      </c>
      <c r="AN2506" t="s">
        <v>220</v>
      </c>
      <c r="AO2506" t="s">
        <v>12918</v>
      </c>
      <c r="AP2506" s="18">
        <v>9.4614743900000006E-2</v>
      </c>
      <c r="AQ2506" t="s">
        <v>123</v>
      </c>
      <c r="AR2506" t="b">
        <f>ISNUMBER(SEARCH('Consulta Por Puntos Baloto'!$E$5,B2506,1))</f>
        <v>0</v>
      </c>
      <c r="AS2506">
        <f t="shared" si="78"/>
        <v>31</v>
      </c>
      <c r="AT2506" t="str">
        <f t="shared" si="79"/>
        <v>Punto pago</v>
      </c>
    </row>
    <row r="2507" spans="1:46">
      <c r="A2507" t="s">
        <v>12919</v>
      </c>
      <c r="B2507" t="s">
        <v>12920</v>
      </c>
      <c r="C2507" s="18">
        <v>1.2375371210999999</v>
      </c>
      <c r="D2507" t="s">
        <v>4973</v>
      </c>
      <c r="E2507" t="s">
        <v>301</v>
      </c>
      <c r="F2507" t="s">
        <v>4974</v>
      </c>
      <c r="G2507" s="18">
        <v>1.2077181671999999</v>
      </c>
      <c r="H2507" t="s">
        <v>300</v>
      </c>
      <c r="I2507" t="s">
        <v>294</v>
      </c>
      <c r="J2507" t="s">
        <v>4489</v>
      </c>
      <c r="K2507" s="18">
        <v>2.1325805479</v>
      </c>
      <c r="L2507" t="s">
        <v>64</v>
      </c>
      <c r="M2507" t="s">
        <v>294</v>
      </c>
      <c r="N2507" t="s">
        <v>295</v>
      </c>
      <c r="O2507" s="18">
        <v>49.303537723600002</v>
      </c>
      <c r="P2507" t="s">
        <v>296</v>
      </c>
      <c r="Q2507" t="s">
        <v>297</v>
      </c>
      <c r="R2507" t="s">
        <v>298</v>
      </c>
      <c r="S2507" s="18">
        <v>114.17140965820001</v>
      </c>
      <c r="T2507" t="s">
        <v>311</v>
      </c>
      <c r="U2507" t="s">
        <v>130</v>
      </c>
      <c r="V2507" t="s">
        <v>312</v>
      </c>
      <c r="W2507" s="18">
        <v>100.38056542149999</v>
      </c>
      <c r="X2507" t="s">
        <v>64</v>
      </c>
      <c r="Y2507" t="s">
        <v>313</v>
      </c>
      <c r="Z2507" t="s">
        <v>314</v>
      </c>
      <c r="AA2507" s="18">
        <v>1.2681021295999999</v>
      </c>
      <c r="AB2507" t="s">
        <v>300</v>
      </c>
      <c r="AC2507" t="s">
        <v>301</v>
      </c>
      <c r="AD2507" t="s">
        <v>302</v>
      </c>
      <c r="AE2507" s="18">
        <v>0.88428622589999994</v>
      </c>
      <c r="AF2507" t="s">
        <v>9748</v>
      </c>
      <c r="AG2507" t="s">
        <v>301</v>
      </c>
      <c r="AH2507" t="s">
        <v>9749</v>
      </c>
      <c r="AI2507" s="18">
        <v>0.15122494019999999</v>
      </c>
      <c r="AJ2507" t="s">
        <v>12921</v>
      </c>
      <c r="AK2507" t="s">
        <v>301</v>
      </c>
      <c r="AL2507" t="s">
        <v>12922</v>
      </c>
      <c r="AM2507" t="s">
        <v>12921</v>
      </c>
      <c r="AN2507" t="s">
        <v>301</v>
      </c>
      <c r="AO2507" t="s">
        <v>12922</v>
      </c>
      <c r="AP2507" s="18">
        <v>0.15122494019999999</v>
      </c>
      <c r="AQ2507" t="s">
        <v>123</v>
      </c>
      <c r="AR2507" t="b">
        <f>ISNUMBER(SEARCH('Consulta Por Puntos Baloto'!$E$5,B2507,1))</f>
        <v>0</v>
      </c>
      <c r="AS2507">
        <f t="shared" si="78"/>
        <v>35</v>
      </c>
      <c r="AT2507" t="str">
        <f t="shared" si="79"/>
        <v>Punto red</v>
      </c>
    </row>
    <row r="2508" spans="1:46">
      <c r="A2508" t="s">
        <v>12923</v>
      </c>
      <c r="B2508" t="s">
        <v>12924</v>
      </c>
      <c r="C2508" s="18">
        <v>0.1051181704</v>
      </c>
      <c r="D2508" t="s">
        <v>5048</v>
      </c>
      <c r="E2508" t="s">
        <v>5049</v>
      </c>
      <c r="F2508" t="s">
        <v>5050</v>
      </c>
      <c r="G2508" s="18">
        <v>36.914632303799998</v>
      </c>
      <c r="H2508" t="s">
        <v>64</v>
      </c>
      <c r="I2508" t="s">
        <v>4029</v>
      </c>
      <c r="J2508" t="s">
        <v>4030</v>
      </c>
      <c r="K2508" s="18">
        <v>36.9386423415</v>
      </c>
      <c r="L2508" t="s">
        <v>64</v>
      </c>
      <c r="M2508" t="s">
        <v>4029</v>
      </c>
      <c r="N2508" t="s">
        <v>4030</v>
      </c>
      <c r="O2508" s="18">
        <v>86.234325462300006</v>
      </c>
      <c r="P2508" t="s">
        <v>4100</v>
      </c>
      <c r="Q2508" t="s">
        <v>4101</v>
      </c>
      <c r="R2508" t="s">
        <v>4102</v>
      </c>
      <c r="S2508" s="18">
        <v>86.302416170599997</v>
      </c>
      <c r="T2508" t="s">
        <v>227</v>
      </c>
      <c r="U2508" t="s">
        <v>228</v>
      </c>
      <c r="V2508" t="s">
        <v>229</v>
      </c>
      <c r="W2508" s="18">
        <v>37.434308250100003</v>
      </c>
      <c r="X2508" t="s">
        <v>4103</v>
      </c>
      <c r="Y2508" t="s">
        <v>4029</v>
      </c>
      <c r="Z2508" t="s">
        <v>4104</v>
      </c>
      <c r="AA2508" s="18">
        <v>37.190112419000002</v>
      </c>
      <c r="AB2508" s="19" t="s">
        <v>4105</v>
      </c>
      <c r="AC2508" t="s">
        <v>4106</v>
      </c>
      <c r="AD2508" t="s">
        <v>4107</v>
      </c>
      <c r="AE2508" s="18">
        <v>1.8690811799999998E-2</v>
      </c>
      <c r="AF2508" t="s">
        <v>12925</v>
      </c>
      <c r="AG2508" t="s">
        <v>5049</v>
      </c>
      <c r="AH2508" t="s">
        <v>12926</v>
      </c>
      <c r="AI2508" s="18">
        <v>4.05832021E-2</v>
      </c>
      <c r="AJ2508" t="s">
        <v>7010</v>
      </c>
      <c r="AK2508" t="s">
        <v>5049</v>
      </c>
      <c r="AL2508" t="s">
        <v>7011</v>
      </c>
      <c r="AM2508" t="s">
        <v>12925</v>
      </c>
      <c r="AN2508" t="s">
        <v>5049</v>
      </c>
      <c r="AO2508" t="s">
        <v>12926</v>
      </c>
      <c r="AP2508" s="18">
        <v>1.8690811799999998E-2</v>
      </c>
      <c r="AQ2508" t="s">
        <v>123</v>
      </c>
      <c r="AR2508" t="b">
        <f>ISNUMBER(SEARCH('Consulta Por Puntos Baloto'!$E$5,B2508,1))</f>
        <v>0</v>
      </c>
      <c r="AS2508">
        <f t="shared" si="78"/>
        <v>31</v>
      </c>
      <c r="AT2508" t="str">
        <f t="shared" si="79"/>
        <v>Punto pago</v>
      </c>
    </row>
    <row r="2509" spans="1:46">
      <c r="A2509" t="s">
        <v>12927</v>
      </c>
      <c r="B2509" t="s">
        <v>12928</v>
      </c>
      <c r="C2509" s="18">
        <v>2.4846415546</v>
      </c>
      <c r="D2509" t="s">
        <v>1689</v>
      </c>
      <c r="E2509" t="s">
        <v>1690</v>
      </c>
      <c r="F2509" t="s">
        <v>1691</v>
      </c>
      <c r="G2509" s="18">
        <v>1.0522194971000001</v>
      </c>
      <c r="H2509" t="s">
        <v>64</v>
      </c>
      <c r="I2509" t="s">
        <v>114</v>
      </c>
      <c r="J2509" t="s">
        <v>3347</v>
      </c>
      <c r="K2509" s="18">
        <v>71.293866058399999</v>
      </c>
      <c r="L2509" t="s">
        <v>64</v>
      </c>
      <c r="M2509" t="s">
        <v>130</v>
      </c>
      <c r="N2509" t="s">
        <v>132</v>
      </c>
      <c r="O2509" s="18">
        <v>71.175576686400007</v>
      </c>
      <c r="P2509" t="s">
        <v>133</v>
      </c>
      <c r="Q2509" t="s">
        <v>134</v>
      </c>
      <c r="R2509" t="s">
        <v>135</v>
      </c>
      <c r="S2509" s="18">
        <v>72.084624447400003</v>
      </c>
      <c r="T2509" t="s">
        <v>136</v>
      </c>
      <c r="U2509" t="s">
        <v>130</v>
      </c>
      <c r="V2509" t="s">
        <v>137</v>
      </c>
      <c r="W2509" s="18">
        <v>0.1416780906</v>
      </c>
      <c r="X2509" t="s">
        <v>3348</v>
      </c>
      <c r="Y2509" t="s">
        <v>114</v>
      </c>
      <c r="Z2509" t="s">
        <v>3349</v>
      </c>
      <c r="AA2509" s="18">
        <v>0.14396047319999999</v>
      </c>
      <c r="AB2509" s="19" t="s">
        <v>3348</v>
      </c>
      <c r="AC2509" t="s">
        <v>1690</v>
      </c>
      <c r="AD2509" s="19" t="s">
        <v>5358</v>
      </c>
      <c r="AE2509" s="18">
        <v>0.15961635809999999</v>
      </c>
      <c r="AF2509" t="s">
        <v>6180</v>
      </c>
      <c r="AG2509" t="s">
        <v>1690</v>
      </c>
      <c r="AH2509" t="s">
        <v>6181</v>
      </c>
      <c r="AI2509" s="18">
        <v>0.12952679040000001</v>
      </c>
      <c r="AJ2509" t="s">
        <v>12929</v>
      </c>
      <c r="AK2509" t="s">
        <v>1690</v>
      </c>
      <c r="AL2509" t="s">
        <v>12930</v>
      </c>
      <c r="AM2509" t="s">
        <v>12929</v>
      </c>
      <c r="AN2509" t="s">
        <v>1690</v>
      </c>
      <c r="AO2509" t="s">
        <v>12930</v>
      </c>
      <c r="AP2509" s="18">
        <v>0.12952679040000001</v>
      </c>
      <c r="AQ2509" t="s">
        <v>123</v>
      </c>
      <c r="AR2509" t="b">
        <f>ISNUMBER(SEARCH('Consulta Por Puntos Baloto'!$E$5,B2509,1))</f>
        <v>0</v>
      </c>
      <c r="AS2509">
        <f t="shared" si="78"/>
        <v>35</v>
      </c>
      <c r="AT2509" t="str">
        <f t="shared" si="79"/>
        <v>Punto red</v>
      </c>
    </row>
    <row r="2510" spans="1:46">
      <c r="A2510" t="s">
        <v>12931</v>
      </c>
      <c r="B2510" t="s">
        <v>12932</v>
      </c>
      <c r="C2510" s="18">
        <v>1.5470214125999999</v>
      </c>
      <c r="D2510" t="s">
        <v>4401</v>
      </c>
      <c r="E2510" t="s">
        <v>62</v>
      </c>
      <c r="F2510" t="s">
        <v>4402</v>
      </c>
      <c r="G2510" s="18">
        <v>0.85391754070000003</v>
      </c>
      <c r="H2510" t="s">
        <v>73</v>
      </c>
      <c r="I2510" t="s">
        <v>65</v>
      </c>
      <c r="J2510" t="s">
        <v>5515</v>
      </c>
      <c r="K2510" s="18">
        <v>2.0930182025000001</v>
      </c>
      <c r="L2510" t="s">
        <v>4403</v>
      </c>
      <c r="M2510" t="s">
        <v>65</v>
      </c>
      <c r="N2510" t="s">
        <v>4404</v>
      </c>
      <c r="O2510" s="18">
        <v>7.1130793773000001</v>
      </c>
      <c r="P2510" t="s">
        <v>67</v>
      </c>
      <c r="Q2510" t="s">
        <v>62</v>
      </c>
      <c r="R2510" t="s">
        <v>68</v>
      </c>
      <c r="S2510" s="18">
        <v>2.782448574</v>
      </c>
      <c r="T2510" t="s">
        <v>69</v>
      </c>
      <c r="U2510" t="s">
        <v>65</v>
      </c>
      <c r="V2510" t="s">
        <v>70</v>
      </c>
      <c r="W2510" s="18">
        <v>2.0223805209000001</v>
      </c>
      <c r="X2510" t="s">
        <v>71</v>
      </c>
      <c r="Y2510" t="s">
        <v>65</v>
      </c>
      <c r="Z2510" t="s">
        <v>72</v>
      </c>
      <c r="AA2510" s="18">
        <v>0.84657314390000005</v>
      </c>
      <c r="AB2510" t="s">
        <v>73</v>
      </c>
      <c r="AC2510" t="s">
        <v>62</v>
      </c>
      <c r="AD2510" t="s">
        <v>74</v>
      </c>
      <c r="AE2510" s="18">
        <v>0.1146767877</v>
      </c>
      <c r="AF2510" t="s">
        <v>7251</v>
      </c>
      <c r="AG2510" t="s">
        <v>62</v>
      </c>
      <c r="AH2510" t="s">
        <v>7252</v>
      </c>
      <c r="AI2510" s="18">
        <v>0.85157323060000001</v>
      </c>
      <c r="AJ2510" t="s">
        <v>7253</v>
      </c>
      <c r="AK2510" t="s">
        <v>62</v>
      </c>
      <c r="AL2510" t="s">
        <v>7254</v>
      </c>
      <c r="AM2510" t="s">
        <v>7251</v>
      </c>
      <c r="AN2510" t="s">
        <v>62</v>
      </c>
      <c r="AO2510" t="s">
        <v>7252</v>
      </c>
      <c r="AP2510" s="18">
        <v>0.1146767877</v>
      </c>
      <c r="AQ2510" t="s">
        <v>123</v>
      </c>
      <c r="AR2510" t="b">
        <f>ISNUMBER(SEARCH('Consulta Por Puntos Baloto'!$E$5,B2510,1))</f>
        <v>0</v>
      </c>
      <c r="AS2510">
        <f t="shared" si="78"/>
        <v>31</v>
      </c>
      <c r="AT2510" t="str">
        <f t="shared" si="79"/>
        <v>Punto pago</v>
      </c>
    </row>
    <row r="2511" spans="1:46">
      <c r="A2511" t="s">
        <v>12933</v>
      </c>
      <c r="B2511" t="s">
        <v>12934</v>
      </c>
      <c r="C2511" s="18">
        <v>0.19667331090000001</v>
      </c>
      <c r="D2511" t="s">
        <v>4512</v>
      </c>
      <c r="E2511" t="s">
        <v>297</v>
      </c>
      <c r="F2511" t="s">
        <v>4513</v>
      </c>
      <c r="G2511" s="18">
        <v>0.66737595790000004</v>
      </c>
      <c r="H2511" t="s">
        <v>423</v>
      </c>
      <c r="I2511" t="s">
        <v>130</v>
      </c>
      <c r="J2511" t="s">
        <v>424</v>
      </c>
      <c r="K2511" s="18">
        <v>1.2336421682000001</v>
      </c>
      <c r="L2511" t="s">
        <v>64</v>
      </c>
      <c r="M2511" t="s">
        <v>130</v>
      </c>
      <c r="N2511" t="s">
        <v>370</v>
      </c>
      <c r="O2511" s="18">
        <v>0.53198135840000005</v>
      </c>
      <c r="P2511" t="s">
        <v>296</v>
      </c>
      <c r="Q2511" t="s">
        <v>297</v>
      </c>
      <c r="R2511" t="s">
        <v>298</v>
      </c>
      <c r="S2511" s="18">
        <v>3.8560350939000001</v>
      </c>
      <c r="T2511" t="s">
        <v>371</v>
      </c>
      <c r="U2511" t="s">
        <v>130</v>
      </c>
      <c r="V2511" t="s">
        <v>372</v>
      </c>
      <c r="W2511" s="18">
        <v>3.4676079552000001</v>
      </c>
      <c r="X2511" t="s">
        <v>64</v>
      </c>
      <c r="Y2511" t="s">
        <v>130</v>
      </c>
      <c r="Z2511" t="s">
        <v>569</v>
      </c>
      <c r="AA2511" s="18">
        <v>0.724036597</v>
      </c>
      <c r="AB2511" t="s">
        <v>140</v>
      </c>
      <c r="AC2511" t="s">
        <v>128</v>
      </c>
      <c r="AD2511" t="s">
        <v>141</v>
      </c>
      <c r="AE2511" s="18">
        <v>0.11263450699999999</v>
      </c>
      <c r="AF2511" t="s">
        <v>3085</v>
      </c>
      <c r="AG2511" t="s">
        <v>143</v>
      </c>
      <c r="AH2511" t="s">
        <v>3086</v>
      </c>
      <c r="AI2511" s="18">
        <v>8.4066054099999996E-2</v>
      </c>
      <c r="AJ2511" t="s">
        <v>12935</v>
      </c>
      <c r="AK2511" t="s">
        <v>297</v>
      </c>
      <c r="AL2511" t="s">
        <v>12936</v>
      </c>
      <c r="AM2511" t="s">
        <v>12935</v>
      </c>
      <c r="AN2511" t="s">
        <v>297</v>
      </c>
      <c r="AO2511" t="s">
        <v>12936</v>
      </c>
      <c r="AP2511" s="18">
        <v>8.4066054099999996E-2</v>
      </c>
      <c r="AQ2511" t="s">
        <v>123</v>
      </c>
      <c r="AR2511" t="b">
        <f>ISNUMBER(SEARCH('Consulta Por Puntos Baloto'!$E$5,B2511,1))</f>
        <v>0</v>
      </c>
      <c r="AS2511">
        <f t="shared" si="78"/>
        <v>35</v>
      </c>
      <c r="AT2511" t="str">
        <f t="shared" si="79"/>
        <v>Punto red</v>
      </c>
    </row>
    <row r="2512" spans="1:46">
      <c r="A2512" t="s">
        <v>12937</v>
      </c>
      <c r="B2512" t="s">
        <v>12938</v>
      </c>
      <c r="C2512" s="18">
        <v>0.65392733709999995</v>
      </c>
      <c r="D2512" t="s">
        <v>61</v>
      </c>
      <c r="E2512" t="s">
        <v>62</v>
      </c>
      <c r="F2512" t="s">
        <v>63</v>
      </c>
      <c r="G2512" s="18">
        <v>1.435720369</v>
      </c>
      <c r="H2512" t="s">
        <v>64</v>
      </c>
      <c r="I2512" t="s">
        <v>65</v>
      </c>
      <c r="J2512" t="s">
        <v>6918</v>
      </c>
      <c r="K2512" s="18">
        <v>1.5211602979000001</v>
      </c>
      <c r="L2512" t="s">
        <v>64</v>
      </c>
      <c r="M2512" t="s">
        <v>65</v>
      </c>
      <c r="N2512" t="s">
        <v>66</v>
      </c>
      <c r="O2512" s="18">
        <v>9.9754762014999994</v>
      </c>
      <c r="P2512" t="s">
        <v>67</v>
      </c>
      <c r="Q2512" t="s">
        <v>62</v>
      </c>
      <c r="R2512" t="s">
        <v>68</v>
      </c>
      <c r="S2512" s="18">
        <v>5.9343758437999998</v>
      </c>
      <c r="T2512" t="s">
        <v>69</v>
      </c>
      <c r="U2512" t="s">
        <v>65</v>
      </c>
      <c r="V2512" t="s">
        <v>70</v>
      </c>
      <c r="W2512" s="18">
        <v>2.2060723094000001</v>
      </c>
      <c r="X2512" t="s">
        <v>241</v>
      </c>
      <c r="Y2512" t="s">
        <v>65</v>
      </c>
      <c r="Z2512" t="s">
        <v>242</v>
      </c>
      <c r="AA2512" s="18">
        <v>1.8394533515</v>
      </c>
      <c r="AB2512" t="s">
        <v>9970</v>
      </c>
      <c r="AC2512" t="s">
        <v>62</v>
      </c>
      <c r="AD2512" t="s">
        <v>9971</v>
      </c>
      <c r="AE2512" s="18">
        <v>8.9830858499999999E-2</v>
      </c>
      <c r="AF2512" t="s">
        <v>12939</v>
      </c>
      <c r="AG2512" t="s">
        <v>62</v>
      </c>
      <c r="AH2512" t="s">
        <v>12940</v>
      </c>
      <c r="AI2512" s="18">
        <v>0.27066360020000002</v>
      </c>
      <c r="AJ2512" t="s">
        <v>12941</v>
      </c>
      <c r="AK2512" t="s">
        <v>62</v>
      </c>
      <c r="AL2512" t="s">
        <v>12942</v>
      </c>
      <c r="AM2512" t="s">
        <v>12939</v>
      </c>
      <c r="AN2512" t="s">
        <v>62</v>
      </c>
      <c r="AO2512" t="s">
        <v>12940</v>
      </c>
      <c r="AP2512" s="18">
        <v>8.9830858499999999E-2</v>
      </c>
      <c r="AQ2512" t="s">
        <v>123</v>
      </c>
      <c r="AR2512" t="b">
        <f>ISNUMBER(SEARCH('Consulta Por Puntos Baloto'!$E$5,B2512,1))</f>
        <v>0</v>
      </c>
      <c r="AS2512">
        <f t="shared" si="78"/>
        <v>31</v>
      </c>
      <c r="AT2512" t="str">
        <f t="shared" si="79"/>
        <v>Punto pago</v>
      </c>
    </row>
    <row r="2513" spans="1:46">
      <c r="A2513" t="s">
        <v>12943</v>
      </c>
      <c r="B2513" t="s">
        <v>12944</v>
      </c>
      <c r="C2513" s="18">
        <v>0.2441970262</v>
      </c>
      <c r="D2513" t="s">
        <v>9667</v>
      </c>
      <c r="E2513" t="s">
        <v>4101</v>
      </c>
      <c r="F2513" t="s">
        <v>9668</v>
      </c>
      <c r="G2513" s="18">
        <v>0.12705466530000001</v>
      </c>
      <c r="H2513" t="s">
        <v>64</v>
      </c>
      <c r="I2513" t="s">
        <v>5603</v>
      </c>
      <c r="J2513" t="s">
        <v>9669</v>
      </c>
      <c r="K2513" s="18">
        <v>1.1454831473</v>
      </c>
      <c r="L2513" t="s">
        <v>64</v>
      </c>
      <c r="M2513" t="s">
        <v>4434</v>
      </c>
      <c r="N2513" t="s">
        <v>5602</v>
      </c>
      <c r="O2513" s="18">
        <v>0.32091077909999999</v>
      </c>
      <c r="P2513" t="s">
        <v>4100</v>
      </c>
      <c r="Q2513" t="s">
        <v>4101</v>
      </c>
      <c r="R2513" t="s">
        <v>4102</v>
      </c>
      <c r="S2513" s="18">
        <v>2.3758830845999999</v>
      </c>
      <c r="T2513" t="s">
        <v>227</v>
      </c>
      <c r="U2513" t="s">
        <v>228</v>
      </c>
      <c r="V2513" t="s">
        <v>229</v>
      </c>
      <c r="W2513" s="18">
        <v>3.1194628344000002</v>
      </c>
      <c r="X2513" t="s">
        <v>64</v>
      </c>
      <c r="Y2513" t="s">
        <v>5603</v>
      </c>
      <c r="Z2513" t="s">
        <v>5604</v>
      </c>
      <c r="AA2513" s="18">
        <v>1.1501959638000001</v>
      </c>
      <c r="AB2513" t="s">
        <v>4436</v>
      </c>
      <c r="AC2513" t="s">
        <v>4437</v>
      </c>
      <c r="AD2513" t="s">
        <v>4438</v>
      </c>
      <c r="AE2513" s="18">
        <v>1.2033365703000001</v>
      </c>
      <c r="AF2513" t="s">
        <v>10634</v>
      </c>
      <c r="AG2513" t="s">
        <v>4437</v>
      </c>
      <c r="AH2513" t="s">
        <v>10635</v>
      </c>
      <c r="AI2513" s="18">
        <v>0.1651183967</v>
      </c>
      <c r="AJ2513" t="s">
        <v>12945</v>
      </c>
      <c r="AK2513" t="s">
        <v>4101</v>
      </c>
      <c r="AL2513" t="s">
        <v>12946</v>
      </c>
      <c r="AM2513" t="s">
        <v>64</v>
      </c>
      <c r="AN2513" t="s">
        <v>5603</v>
      </c>
      <c r="AO2513" t="s">
        <v>9669</v>
      </c>
      <c r="AP2513" s="18">
        <v>0.12705466530000001</v>
      </c>
      <c r="AQ2513" t="s">
        <v>123</v>
      </c>
      <c r="AR2513" t="b">
        <f>ISNUMBER(SEARCH('Consulta Por Puntos Baloto'!$E$5,B2513,1))</f>
        <v>0</v>
      </c>
      <c r="AS2513">
        <f t="shared" si="78"/>
        <v>7</v>
      </c>
      <c r="AT2513" t="str">
        <f t="shared" si="79"/>
        <v>Cajero automático</v>
      </c>
    </row>
    <row r="2514" spans="1:46">
      <c r="A2514" t="s">
        <v>12947</v>
      </c>
      <c r="B2514" t="s">
        <v>12948</v>
      </c>
      <c r="C2514" s="18">
        <v>3.1272491721</v>
      </c>
      <c r="D2514" t="s">
        <v>340</v>
      </c>
      <c r="E2514" t="s">
        <v>341</v>
      </c>
      <c r="F2514" t="s">
        <v>342</v>
      </c>
      <c r="G2514" s="18">
        <v>2.0119339419000002</v>
      </c>
      <c r="H2514" t="s">
        <v>64</v>
      </c>
      <c r="I2514" t="s">
        <v>343</v>
      </c>
      <c r="J2514" t="s">
        <v>344</v>
      </c>
      <c r="K2514" s="18">
        <v>1.9982491096999999</v>
      </c>
      <c r="L2514" t="s">
        <v>64</v>
      </c>
      <c r="M2514" t="s">
        <v>343</v>
      </c>
      <c r="N2514" t="s">
        <v>344</v>
      </c>
      <c r="O2514" s="18">
        <v>33.487821377000003</v>
      </c>
      <c r="P2514" t="s">
        <v>67</v>
      </c>
      <c r="Q2514" t="s">
        <v>62</v>
      </c>
      <c r="R2514" t="s">
        <v>68</v>
      </c>
      <c r="S2514" s="18">
        <v>31.973821558200001</v>
      </c>
      <c r="T2514" t="s">
        <v>69</v>
      </c>
      <c r="U2514" t="s">
        <v>65</v>
      </c>
      <c r="V2514" t="s">
        <v>70</v>
      </c>
      <c r="W2514" s="18">
        <v>28.171171062199999</v>
      </c>
      <c r="X2514" t="s">
        <v>241</v>
      </c>
      <c r="Y2514" t="s">
        <v>65</v>
      </c>
      <c r="Z2514" t="s">
        <v>242</v>
      </c>
      <c r="AA2514" s="18">
        <v>3.3550468897000001</v>
      </c>
      <c r="AB2514" t="s">
        <v>345</v>
      </c>
      <c r="AC2514" t="s">
        <v>341</v>
      </c>
      <c r="AD2514" t="s">
        <v>346</v>
      </c>
      <c r="AE2514" s="18">
        <v>0.24380199590000001</v>
      </c>
      <c r="AF2514" t="s">
        <v>12949</v>
      </c>
      <c r="AG2514" t="s">
        <v>341</v>
      </c>
      <c r="AH2514" t="s">
        <v>12950</v>
      </c>
      <c r="AI2514" s="18">
        <v>1.9629241905999999</v>
      </c>
      <c r="AJ2514" t="s">
        <v>349</v>
      </c>
      <c r="AK2514" t="s">
        <v>341</v>
      </c>
      <c r="AL2514" t="s">
        <v>350</v>
      </c>
      <c r="AM2514" t="s">
        <v>12949</v>
      </c>
      <c r="AN2514" t="s">
        <v>341</v>
      </c>
      <c r="AO2514" t="s">
        <v>12950</v>
      </c>
      <c r="AP2514" s="18">
        <v>0.24380199590000001</v>
      </c>
      <c r="AQ2514" t="s">
        <v>123</v>
      </c>
      <c r="AR2514" t="b">
        <f>ISNUMBER(SEARCH('Consulta Por Puntos Baloto'!$E$5,B2514,1))</f>
        <v>0</v>
      </c>
      <c r="AS2514">
        <f t="shared" si="78"/>
        <v>31</v>
      </c>
      <c r="AT2514" t="str">
        <f t="shared" si="79"/>
        <v>Punto pago</v>
      </c>
    </row>
    <row r="2515" spans="1:46">
      <c r="A2515" t="s">
        <v>12951</v>
      </c>
      <c r="B2515" t="s">
        <v>12952</v>
      </c>
      <c r="C2515" s="18">
        <v>8.0788288799999997E-2</v>
      </c>
      <c r="D2515" t="s">
        <v>4096</v>
      </c>
      <c r="E2515" t="s">
        <v>4097</v>
      </c>
      <c r="F2515" t="s">
        <v>4098</v>
      </c>
      <c r="G2515" s="18">
        <v>44.278269888099999</v>
      </c>
      <c r="H2515" t="s">
        <v>4029</v>
      </c>
      <c r="I2515" t="s">
        <v>4029</v>
      </c>
      <c r="J2515" t="s">
        <v>4099</v>
      </c>
      <c r="K2515" s="18">
        <v>44.577662162700001</v>
      </c>
      <c r="L2515" t="s">
        <v>64</v>
      </c>
      <c r="M2515" t="s">
        <v>4029</v>
      </c>
      <c r="N2515" t="s">
        <v>4030</v>
      </c>
      <c r="O2515" s="18">
        <v>78.774412877000003</v>
      </c>
      <c r="P2515" t="s">
        <v>4031</v>
      </c>
      <c r="Q2515" t="s">
        <v>4025</v>
      </c>
      <c r="R2515" t="s">
        <v>4032</v>
      </c>
      <c r="S2515" s="18">
        <v>84.237077102399994</v>
      </c>
      <c r="T2515" t="s">
        <v>227</v>
      </c>
      <c r="U2515" t="s">
        <v>228</v>
      </c>
      <c r="V2515" t="s">
        <v>229</v>
      </c>
      <c r="W2515" s="18">
        <v>45.744543763700001</v>
      </c>
      <c r="X2515" t="s">
        <v>4103</v>
      </c>
      <c r="Y2515" t="s">
        <v>4029</v>
      </c>
      <c r="Z2515" t="s">
        <v>4104</v>
      </c>
      <c r="AA2515" s="18">
        <v>44.290913705400001</v>
      </c>
      <c r="AB2515" s="19" t="s">
        <v>4105</v>
      </c>
      <c r="AC2515" t="s">
        <v>4106</v>
      </c>
      <c r="AD2515" t="s">
        <v>4107</v>
      </c>
      <c r="AE2515" s="18">
        <v>6.1765071E-3</v>
      </c>
      <c r="AF2515" t="s">
        <v>12953</v>
      </c>
      <c r="AG2515" t="s">
        <v>4097</v>
      </c>
      <c r="AH2515" t="s">
        <v>12954</v>
      </c>
      <c r="AI2515" s="18">
        <v>6.1590958000000001E-3</v>
      </c>
      <c r="AJ2515" t="s">
        <v>12955</v>
      </c>
      <c r="AK2515" t="s">
        <v>4097</v>
      </c>
      <c r="AL2515" t="s">
        <v>12956</v>
      </c>
      <c r="AM2515" t="s">
        <v>12955</v>
      </c>
      <c r="AN2515" t="s">
        <v>4097</v>
      </c>
      <c r="AO2515" t="s">
        <v>12956</v>
      </c>
      <c r="AP2515" s="18">
        <v>6.1590958000000001E-3</v>
      </c>
      <c r="AQ2515" t="s">
        <v>123</v>
      </c>
      <c r="AR2515" t="b">
        <f>ISNUMBER(SEARCH('Consulta Por Puntos Baloto'!$E$5,B2515,1))</f>
        <v>0</v>
      </c>
      <c r="AS2515">
        <f t="shared" si="78"/>
        <v>35</v>
      </c>
      <c r="AT2515" t="str">
        <f t="shared" si="79"/>
        <v>Punto red</v>
      </c>
    </row>
    <row r="2516" spans="1:46">
      <c r="A2516" t="s">
        <v>12957</v>
      </c>
      <c r="B2516" t="s">
        <v>12958</v>
      </c>
      <c r="C2516" s="18">
        <v>1.7092321741000001</v>
      </c>
      <c r="D2516" t="s">
        <v>463</v>
      </c>
      <c r="E2516" t="s">
        <v>128</v>
      </c>
      <c r="F2516" t="s">
        <v>464</v>
      </c>
      <c r="G2516" s="18">
        <v>0.95483443700000004</v>
      </c>
      <c r="H2516" t="s">
        <v>64</v>
      </c>
      <c r="I2516" t="s">
        <v>130</v>
      </c>
      <c r="J2516" t="s">
        <v>1722</v>
      </c>
      <c r="K2516" s="18">
        <v>2.2129396590999999</v>
      </c>
      <c r="L2516" t="s">
        <v>64</v>
      </c>
      <c r="M2516" t="s">
        <v>130</v>
      </c>
      <c r="N2516" t="s">
        <v>587</v>
      </c>
      <c r="O2516" s="18">
        <v>3.4651860663999998</v>
      </c>
      <c r="P2516" t="s">
        <v>467</v>
      </c>
      <c r="Q2516" t="s">
        <v>134</v>
      </c>
      <c r="R2516" t="s">
        <v>468</v>
      </c>
      <c r="S2516" s="18">
        <v>1.1563430306</v>
      </c>
      <c r="T2516" t="s">
        <v>469</v>
      </c>
      <c r="U2516" t="s">
        <v>130</v>
      </c>
      <c r="V2516" t="s">
        <v>470</v>
      </c>
      <c r="W2516" s="18">
        <v>2.661712418</v>
      </c>
      <c r="X2516" t="s">
        <v>64</v>
      </c>
      <c r="Y2516" t="s">
        <v>130</v>
      </c>
      <c r="Z2516" t="s">
        <v>690</v>
      </c>
      <c r="AA2516" s="18">
        <v>1.1563430306</v>
      </c>
      <c r="AB2516" t="s">
        <v>591</v>
      </c>
      <c r="AC2516" t="s">
        <v>128</v>
      </c>
      <c r="AD2516" t="s">
        <v>592</v>
      </c>
      <c r="AE2516" s="18">
        <v>3.4149598199999999E-2</v>
      </c>
      <c r="AF2516" t="s">
        <v>12959</v>
      </c>
      <c r="AG2516" t="s">
        <v>143</v>
      </c>
      <c r="AH2516" t="s">
        <v>12960</v>
      </c>
      <c r="AI2516" s="18">
        <v>0.2014250182</v>
      </c>
      <c r="AJ2516" t="s">
        <v>1725</v>
      </c>
      <c r="AK2516" t="s">
        <v>134</v>
      </c>
      <c r="AL2516" t="s">
        <v>1726</v>
      </c>
      <c r="AM2516" t="s">
        <v>12959</v>
      </c>
      <c r="AN2516" t="s">
        <v>143</v>
      </c>
      <c r="AO2516" t="s">
        <v>12960</v>
      </c>
      <c r="AP2516" s="18">
        <v>3.4149598199999999E-2</v>
      </c>
      <c r="AQ2516" t="s">
        <v>123</v>
      </c>
      <c r="AR2516" t="b">
        <f>ISNUMBER(SEARCH('Consulta Por Puntos Baloto'!$E$5,B2516,1))</f>
        <v>0</v>
      </c>
      <c r="AS2516">
        <f t="shared" si="78"/>
        <v>31</v>
      </c>
      <c r="AT2516" t="str">
        <f t="shared" si="79"/>
        <v>Punto pago</v>
      </c>
    </row>
    <row r="2517" spans="1:46">
      <c r="A2517" t="s">
        <v>12961</v>
      </c>
      <c r="B2517" t="s">
        <v>12962</v>
      </c>
      <c r="C2517" s="18">
        <v>1.9063014946000001</v>
      </c>
      <c r="D2517" t="s">
        <v>4065</v>
      </c>
      <c r="E2517" t="s">
        <v>4066</v>
      </c>
      <c r="F2517" t="s">
        <v>4067</v>
      </c>
      <c r="G2517" s="18">
        <v>0.31599371030000001</v>
      </c>
      <c r="H2517" t="s">
        <v>64</v>
      </c>
      <c r="I2517" t="s">
        <v>4068</v>
      </c>
      <c r="J2517" t="s">
        <v>4069</v>
      </c>
      <c r="K2517" s="18">
        <v>187.95801311930001</v>
      </c>
      <c r="L2517" t="s">
        <v>64</v>
      </c>
      <c r="M2517" t="s">
        <v>4250</v>
      </c>
      <c r="N2517" t="s">
        <v>4251</v>
      </c>
      <c r="O2517" s="18">
        <v>0.31599371749999999</v>
      </c>
      <c r="P2517" t="s">
        <v>4071</v>
      </c>
      <c r="Q2517" t="s">
        <v>4066</v>
      </c>
      <c r="R2517" t="s">
        <v>4072</v>
      </c>
      <c r="S2517" s="18">
        <v>285.51001145049997</v>
      </c>
      <c r="T2517" t="s">
        <v>227</v>
      </c>
      <c r="U2517" t="s">
        <v>228</v>
      </c>
      <c r="V2517" t="s">
        <v>229</v>
      </c>
      <c r="W2517" s="18">
        <v>83.360619701499999</v>
      </c>
      <c r="X2517" t="s">
        <v>64</v>
      </c>
      <c r="Y2517" t="s">
        <v>4073</v>
      </c>
      <c r="Z2517" t="s">
        <v>4074</v>
      </c>
      <c r="AA2517" s="18">
        <v>1.8957635373999999</v>
      </c>
      <c r="AB2517" s="19" t="s">
        <v>4075</v>
      </c>
      <c r="AC2517" t="s">
        <v>4066</v>
      </c>
      <c r="AD2517" t="s">
        <v>4076</v>
      </c>
      <c r="AE2517" s="18">
        <v>1.0197498486000001</v>
      </c>
      <c r="AF2517" t="s">
        <v>11171</v>
      </c>
      <c r="AG2517" t="s">
        <v>4066</v>
      </c>
      <c r="AH2517" t="s">
        <v>11172</v>
      </c>
      <c r="AI2517" s="18">
        <v>9.0829552800000005E-2</v>
      </c>
      <c r="AJ2517" t="s">
        <v>12963</v>
      </c>
      <c r="AK2517" t="s">
        <v>4066</v>
      </c>
      <c r="AL2517" t="s">
        <v>12964</v>
      </c>
      <c r="AM2517" t="s">
        <v>12963</v>
      </c>
      <c r="AN2517" t="s">
        <v>4066</v>
      </c>
      <c r="AO2517" t="s">
        <v>12964</v>
      </c>
      <c r="AP2517" s="18">
        <v>9.0829552800000005E-2</v>
      </c>
      <c r="AQ2517" t="s">
        <v>123</v>
      </c>
      <c r="AR2517" t="b">
        <f>ISNUMBER(SEARCH('Consulta Por Puntos Baloto'!$E$5,B2517,1))</f>
        <v>0</v>
      </c>
      <c r="AS2517">
        <f t="shared" si="78"/>
        <v>35</v>
      </c>
      <c r="AT2517" t="str">
        <f t="shared" si="79"/>
        <v>Punto red</v>
      </c>
    </row>
    <row r="2518" spans="1:46">
      <c r="A2518" t="s">
        <v>12965</v>
      </c>
      <c r="B2518" t="s">
        <v>12966</v>
      </c>
      <c r="C2518" s="18">
        <v>0.38669194299999998</v>
      </c>
      <c r="D2518" t="s">
        <v>481</v>
      </c>
      <c r="E2518" t="s">
        <v>128</v>
      </c>
      <c r="F2518" t="s">
        <v>482</v>
      </c>
      <c r="G2518" s="18">
        <v>1.2425720645</v>
      </c>
      <c r="H2518" t="s">
        <v>64</v>
      </c>
      <c r="I2518" t="s">
        <v>130</v>
      </c>
      <c r="J2518" t="s">
        <v>550</v>
      </c>
      <c r="K2518" s="18">
        <v>1.2596413865</v>
      </c>
      <c r="L2518" t="s">
        <v>64</v>
      </c>
      <c r="M2518" t="s">
        <v>130</v>
      </c>
      <c r="N2518" t="s">
        <v>440</v>
      </c>
      <c r="O2518" s="18">
        <v>1.861057959</v>
      </c>
      <c r="P2518" t="s">
        <v>441</v>
      </c>
      <c r="Q2518" t="s">
        <v>134</v>
      </c>
      <c r="R2518" t="s">
        <v>442</v>
      </c>
      <c r="S2518" s="18">
        <v>3.1831590874</v>
      </c>
      <c r="T2518" t="s">
        <v>371</v>
      </c>
      <c r="U2518" t="s">
        <v>130</v>
      </c>
      <c r="V2518" t="s">
        <v>372</v>
      </c>
      <c r="W2518" s="18">
        <v>2.0182000435999998</v>
      </c>
      <c r="X2518" t="s">
        <v>498</v>
      </c>
      <c r="Y2518" t="s">
        <v>130</v>
      </c>
      <c r="Z2518" t="s">
        <v>499</v>
      </c>
      <c r="AA2518" s="18">
        <v>1.5824572166999999</v>
      </c>
      <c r="AB2518" s="19" t="s">
        <v>485</v>
      </c>
      <c r="AC2518" t="s">
        <v>128</v>
      </c>
      <c r="AD2518" t="s">
        <v>486</v>
      </c>
      <c r="AE2518" s="18">
        <v>0.20574862769999999</v>
      </c>
      <c r="AF2518" t="s">
        <v>851</v>
      </c>
      <c r="AG2518" t="s">
        <v>143</v>
      </c>
      <c r="AH2518" t="s">
        <v>852</v>
      </c>
      <c r="AI2518" s="18">
        <v>0.2010855745</v>
      </c>
      <c r="AJ2518" t="s">
        <v>853</v>
      </c>
      <c r="AK2518" t="s">
        <v>134</v>
      </c>
      <c r="AL2518" t="s">
        <v>854</v>
      </c>
      <c r="AM2518" t="s">
        <v>853</v>
      </c>
      <c r="AN2518" t="s">
        <v>134</v>
      </c>
      <c r="AO2518" t="s">
        <v>854</v>
      </c>
      <c r="AP2518" s="18">
        <v>0.2010855745</v>
      </c>
      <c r="AQ2518" t="s">
        <v>123</v>
      </c>
      <c r="AR2518" t="b">
        <f>ISNUMBER(SEARCH('Consulta Por Puntos Baloto'!$E$5,B2518,1))</f>
        <v>0</v>
      </c>
      <c r="AS2518">
        <f t="shared" si="78"/>
        <v>35</v>
      </c>
      <c r="AT2518" t="str">
        <f t="shared" si="79"/>
        <v>Punto red</v>
      </c>
    </row>
    <row r="2519" spans="1:46">
      <c r="A2519" t="s">
        <v>12967</v>
      </c>
      <c r="B2519" t="s">
        <v>12968</v>
      </c>
      <c r="C2519" s="18">
        <v>2.0303157002000001</v>
      </c>
      <c r="D2519" t="s">
        <v>4679</v>
      </c>
      <c r="E2519" t="s">
        <v>220</v>
      </c>
      <c r="F2519" t="s">
        <v>4680</v>
      </c>
      <c r="G2519" s="18">
        <v>1.1586059515</v>
      </c>
      <c r="H2519" t="s">
        <v>64</v>
      </c>
      <c r="I2519" t="s">
        <v>223</v>
      </c>
      <c r="J2519" t="s">
        <v>5003</v>
      </c>
      <c r="K2519" s="18">
        <v>1.4447749486999999</v>
      </c>
      <c r="L2519" t="s">
        <v>64</v>
      </c>
      <c r="M2519" t="s">
        <v>223</v>
      </c>
      <c r="N2519" t="s">
        <v>4683</v>
      </c>
      <c r="O2519" s="18">
        <v>3.1207609940999999</v>
      </c>
      <c r="P2519" t="s">
        <v>225</v>
      </c>
      <c r="Q2519" t="s">
        <v>220</v>
      </c>
      <c r="R2519" t="s">
        <v>226</v>
      </c>
      <c r="S2519" s="18">
        <v>3.2083450287000002</v>
      </c>
      <c r="T2519" t="s">
        <v>227</v>
      </c>
      <c r="U2519" t="s">
        <v>228</v>
      </c>
      <c r="V2519" t="s">
        <v>229</v>
      </c>
      <c r="W2519" s="18">
        <v>1.5678544218999999</v>
      </c>
      <c r="X2519" t="s">
        <v>64</v>
      </c>
      <c r="Y2519" t="s">
        <v>223</v>
      </c>
      <c r="Z2519" t="s">
        <v>12969</v>
      </c>
      <c r="AA2519" s="18">
        <v>1.5877144048</v>
      </c>
      <c r="AB2519" s="19" t="s">
        <v>4686</v>
      </c>
      <c r="AC2519" t="s">
        <v>220</v>
      </c>
      <c r="AD2519" t="s">
        <v>4687</v>
      </c>
      <c r="AE2519" s="18">
        <v>0.15665211640000001</v>
      </c>
      <c r="AF2519" t="s">
        <v>12970</v>
      </c>
      <c r="AG2519" t="s">
        <v>220</v>
      </c>
      <c r="AH2519" t="s">
        <v>12971</v>
      </c>
      <c r="AI2519" s="18">
        <v>1.1547317893</v>
      </c>
      <c r="AJ2519" t="s">
        <v>349</v>
      </c>
      <c r="AK2519" t="s">
        <v>220</v>
      </c>
      <c r="AL2519" t="s">
        <v>8348</v>
      </c>
      <c r="AM2519" t="s">
        <v>12970</v>
      </c>
      <c r="AN2519" t="s">
        <v>220</v>
      </c>
      <c r="AO2519" t="s">
        <v>12971</v>
      </c>
      <c r="AP2519" s="18">
        <v>0.15665211640000001</v>
      </c>
      <c r="AQ2519" t="s">
        <v>123</v>
      </c>
      <c r="AR2519" t="b">
        <f>ISNUMBER(SEARCH('Consulta Por Puntos Baloto'!$E$5,B2519,1))</f>
        <v>0</v>
      </c>
      <c r="AS2519">
        <f t="shared" si="78"/>
        <v>31</v>
      </c>
      <c r="AT2519" t="str">
        <f t="shared" si="79"/>
        <v>Punto pago</v>
      </c>
    </row>
    <row r="2520" spans="1:46">
      <c r="A2520" t="s">
        <v>12972</v>
      </c>
      <c r="B2520" t="s">
        <v>12973</v>
      </c>
      <c r="C2520" s="18">
        <v>0.40756573559999998</v>
      </c>
      <c r="D2520" t="s">
        <v>3012</v>
      </c>
      <c r="E2520" t="s">
        <v>3013</v>
      </c>
      <c r="F2520" t="s">
        <v>3014</v>
      </c>
      <c r="G2520" s="18">
        <v>0.5592023961</v>
      </c>
      <c r="H2520" t="s">
        <v>64</v>
      </c>
      <c r="I2520" t="s">
        <v>2638</v>
      </c>
      <c r="J2520" t="s">
        <v>3015</v>
      </c>
      <c r="K2520" s="18">
        <v>1.4605500009000001</v>
      </c>
      <c r="L2520" t="s">
        <v>64</v>
      </c>
      <c r="M2520" t="s">
        <v>2638</v>
      </c>
      <c r="N2520" t="s">
        <v>2639</v>
      </c>
      <c r="O2520" s="18">
        <v>30.217192459300001</v>
      </c>
      <c r="P2520" t="s">
        <v>2625</v>
      </c>
      <c r="Q2520" t="s">
        <v>134</v>
      </c>
      <c r="R2520" t="s">
        <v>2626</v>
      </c>
      <c r="S2520" s="18">
        <v>29.164933875500001</v>
      </c>
      <c r="T2520" t="s">
        <v>311</v>
      </c>
      <c r="U2520" t="s">
        <v>130</v>
      </c>
      <c r="V2520" t="s">
        <v>312</v>
      </c>
      <c r="W2520" s="18">
        <v>12.030249696</v>
      </c>
      <c r="X2520" t="s">
        <v>64</v>
      </c>
      <c r="Y2520" t="s">
        <v>313</v>
      </c>
      <c r="Z2520" t="s">
        <v>314</v>
      </c>
      <c r="AA2520" s="18">
        <v>18.806646713500001</v>
      </c>
      <c r="AB2520" s="19" t="s">
        <v>2641</v>
      </c>
      <c r="AC2520" t="s">
        <v>1501</v>
      </c>
      <c r="AD2520" t="s">
        <v>2642</v>
      </c>
      <c r="AE2520" s="18">
        <v>0.40455126060000002</v>
      </c>
      <c r="AF2520" t="s">
        <v>3016</v>
      </c>
      <c r="AG2520" t="s">
        <v>3013</v>
      </c>
      <c r="AH2520" t="s">
        <v>3017</v>
      </c>
      <c r="AI2520" s="18">
        <v>1.23384351E-2</v>
      </c>
      <c r="AJ2520" t="s">
        <v>12974</v>
      </c>
      <c r="AK2520" t="s">
        <v>3013</v>
      </c>
      <c r="AL2520" t="s">
        <v>12975</v>
      </c>
      <c r="AM2520" t="s">
        <v>12974</v>
      </c>
      <c r="AN2520" t="s">
        <v>3013</v>
      </c>
      <c r="AO2520" t="s">
        <v>12975</v>
      </c>
      <c r="AP2520" s="18">
        <v>1.23384351E-2</v>
      </c>
      <c r="AQ2520" t="s">
        <v>123</v>
      </c>
      <c r="AR2520" t="b">
        <f>ISNUMBER(SEARCH('Consulta Por Puntos Baloto'!$E$5,B2520,1))</f>
        <v>0</v>
      </c>
      <c r="AS2520">
        <f t="shared" si="78"/>
        <v>35</v>
      </c>
      <c r="AT2520" t="str">
        <f t="shared" si="79"/>
        <v>Punto red</v>
      </c>
    </row>
    <row r="2521" spans="1:46">
      <c r="A2521" t="s">
        <v>12976</v>
      </c>
      <c r="B2521" t="s">
        <v>12977</v>
      </c>
      <c r="C2521" s="18">
        <v>2.2694241867999998</v>
      </c>
      <c r="D2521" t="s">
        <v>2585</v>
      </c>
      <c r="E2521" t="s">
        <v>128</v>
      </c>
      <c r="F2521" t="s">
        <v>2586</v>
      </c>
      <c r="G2521" s="18">
        <v>0.59000744640000002</v>
      </c>
      <c r="H2521" t="s">
        <v>64</v>
      </c>
      <c r="I2521" t="s">
        <v>130</v>
      </c>
      <c r="J2521" t="s">
        <v>4600</v>
      </c>
      <c r="K2521" s="18">
        <v>0.99806479910000001</v>
      </c>
      <c r="L2521" t="s">
        <v>2447</v>
      </c>
      <c r="M2521" t="s">
        <v>130</v>
      </c>
      <c r="N2521" t="s">
        <v>2448</v>
      </c>
      <c r="O2521" s="18">
        <v>0.90557111749999997</v>
      </c>
      <c r="P2521" t="s">
        <v>2746</v>
      </c>
      <c r="Q2521" t="s">
        <v>134</v>
      </c>
      <c r="R2521" t="s">
        <v>2747</v>
      </c>
      <c r="S2521" s="18">
        <v>2.0414714232</v>
      </c>
      <c r="T2521" t="s">
        <v>807</v>
      </c>
      <c r="U2521" t="s">
        <v>130</v>
      </c>
      <c r="V2521" t="s">
        <v>808</v>
      </c>
      <c r="W2521" s="18">
        <v>0.99806479910000001</v>
      </c>
      <c r="X2521" t="s">
        <v>2447</v>
      </c>
      <c r="Y2521" t="s">
        <v>130</v>
      </c>
      <c r="Z2521" t="s">
        <v>2448</v>
      </c>
      <c r="AA2521" s="18">
        <v>0.99806479910000001</v>
      </c>
      <c r="AB2521" t="s">
        <v>5781</v>
      </c>
      <c r="AC2521" t="s">
        <v>128</v>
      </c>
      <c r="AD2521" t="s">
        <v>5782</v>
      </c>
      <c r="AE2521" s="18">
        <v>0.28255257900000003</v>
      </c>
      <c r="AF2521" t="s">
        <v>6379</v>
      </c>
      <c r="AG2521" t="s">
        <v>143</v>
      </c>
      <c r="AH2521" t="s">
        <v>9654</v>
      </c>
      <c r="AI2521" s="18">
        <v>0.44259469829999998</v>
      </c>
      <c r="AJ2521" t="s">
        <v>12978</v>
      </c>
      <c r="AK2521" t="s">
        <v>134</v>
      </c>
      <c r="AL2521" t="s">
        <v>12979</v>
      </c>
      <c r="AM2521" t="s">
        <v>6379</v>
      </c>
      <c r="AN2521" t="s">
        <v>143</v>
      </c>
      <c r="AO2521" t="s">
        <v>9654</v>
      </c>
      <c r="AP2521" s="18">
        <v>0.28255257900000003</v>
      </c>
      <c r="AQ2521" t="s">
        <v>123</v>
      </c>
      <c r="AR2521" t="b">
        <f>ISNUMBER(SEARCH('Consulta Por Puntos Baloto'!$E$5,B2521,1))</f>
        <v>0</v>
      </c>
      <c r="AS2521">
        <f t="shared" si="78"/>
        <v>31</v>
      </c>
      <c r="AT2521" t="str">
        <f t="shared" si="79"/>
        <v>Punto pago</v>
      </c>
    </row>
    <row r="2522" spans="1:46">
      <c r="A2522" t="s">
        <v>12980</v>
      </c>
      <c r="B2522" t="s">
        <v>12981</v>
      </c>
      <c r="C2522" s="18">
        <v>3.4617642387999998</v>
      </c>
      <c r="D2522" t="s">
        <v>4084</v>
      </c>
      <c r="E2522" t="s">
        <v>4053</v>
      </c>
      <c r="F2522" t="s">
        <v>4085</v>
      </c>
      <c r="G2522" s="18">
        <v>4.4115193516</v>
      </c>
      <c r="H2522" t="s">
        <v>64</v>
      </c>
      <c r="I2522" t="s">
        <v>4055</v>
      </c>
      <c r="J2522" t="s">
        <v>4056</v>
      </c>
      <c r="K2522" s="18">
        <v>5.8577665383999999</v>
      </c>
      <c r="L2522" t="s">
        <v>64</v>
      </c>
      <c r="M2522" t="s">
        <v>223</v>
      </c>
      <c r="N2522" t="s">
        <v>4070</v>
      </c>
      <c r="O2522" s="18">
        <v>1.5023721612000001</v>
      </c>
      <c r="P2522" t="s">
        <v>4052</v>
      </c>
      <c r="Q2522" t="s">
        <v>4053</v>
      </c>
      <c r="R2522" t="s">
        <v>4054</v>
      </c>
      <c r="S2522" s="18">
        <v>14.463148219200001</v>
      </c>
      <c r="T2522" t="s">
        <v>227</v>
      </c>
      <c r="U2522" t="s">
        <v>228</v>
      </c>
      <c r="V2522" t="s">
        <v>229</v>
      </c>
      <c r="W2522" s="18">
        <v>4.4244957531000004</v>
      </c>
      <c r="X2522" t="s">
        <v>64</v>
      </c>
      <c r="Y2522" t="s">
        <v>4055</v>
      </c>
      <c r="Z2522" t="s">
        <v>4056</v>
      </c>
      <c r="AA2522" s="18">
        <v>5.0228474460000001</v>
      </c>
      <c r="AB2522" t="s">
        <v>4088</v>
      </c>
      <c r="AC2522" t="s">
        <v>220</v>
      </c>
      <c r="AD2522" t="s">
        <v>4089</v>
      </c>
      <c r="AE2522" s="18">
        <v>0.13621013230000001</v>
      </c>
      <c r="AF2522" t="s">
        <v>12982</v>
      </c>
      <c r="AG2522" t="s">
        <v>220</v>
      </c>
      <c r="AH2522" t="s">
        <v>12983</v>
      </c>
      <c r="AI2522" s="18">
        <v>0.58023114659999997</v>
      </c>
      <c r="AJ2522" t="s">
        <v>7993</v>
      </c>
      <c r="AK2522" t="s">
        <v>220</v>
      </c>
      <c r="AL2522" t="s">
        <v>7994</v>
      </c>
      <c r="AM2522" t="s">
        <v>12982</v>
      </c>
      <c r="AN2522" t="s">
        <v>220</v>
      </c>
      <c r="AO2522" t="s">
        <v>12983</v>
      </c>
      <c r="AP2522" s="18">
        <v>0.13621013230000001</v>
      </c>
      <c r="AQ2522" t="s">
        <v>123</v>
      </c>
      <c r="AR2522" t="b">
        <f>ISNUMBER(SEARCH('Consulta Por Puntos Baloto'!$E$5,B2522,1))</f>
        <v>0</v>
      </c>
      <c r="AS2522">
        <f t="shared" si="78"/>
        <v>31</v>
      </c>
      <c r="AT2522" t="str">
        <f t="shared" si="79"/>
        <v>Punto pago</v>
      </c>
    </row>
    <row r="2523" spans="1:46">
      <c r="A2523" t="s">
        <v>12984</v>
      </c>
      <c r="B2523" t="s">
        <v>12985</v>
      </c>
      <c r="C2523" s="18">
        <v>4.5885659744999998</v>
      </c>
      <c r="D2523" t="s">
        <v>481</v>
      </c>
      <c r="E2523" t="s">
        <v>128</v>
      </c>
      <c r="F2523" t="s">
        <v>482</v>
      </c>
      <c r="G2523" s="18">
        <v>0.95484023699999998</v>
      </c>
      <c r="H2523" t="s">
        <v>64</v>
      </c>
      <c r="I2523" t="s">
        <v>130</v>
      </c>
      <c r="J2523" t="s">
        <v>512</v>
      </c>
      <c r="K2523" s="18">
        <v>0.94858017709999998</v>
      </c>
      <c r="L2523" t="s">
        <v>64</v>
      </c>
      <c r="M2523" t="s">
        <v>130</v>
      </c>
      <c r="N2523" t="s">
        <v>512</v>
      </c>
      <c r="O2523" s="18">
        <v>3.4250341405000002</v>
      </c>
      <c r="P2523" t="s">
        <v>1300</v>
      </c>
      <c r="Q2523" t="s">
        <v>134</v>
      </c>
      <c r="R2523" t="s">
        <v>1301</v>
      </c>
      <c r="S2523" s="18">
        <v>2.3009723583000001</v>
      </c>
      <c r="T2523" t="s">
        <v>371</v>
      </c>
      <c r="U2523" t="s">
        <v>130</v>
      </c>
      <c r="V2523" t="s">
        <v>372</v>
      </c>
      <c r="W2523" s="18">
        <v>2.1022855038000001</v>
      </c>
      <c r="X2523" t="s">
        <v>64</v>
      </c>
      <c r="Y2523" t="s">
        <v>130</v>
      </c>
      <c r="Z2523" t="s">
        <v>532</v>
      </c>
      <c r="AA2523" s="18">
        <v>1.9336294503</v>
      </c>
      <c r="AB2523" t="s">
        <v>1333</v>
      </c>
      <c r="AC2523" t="s">
        <v>128</v>
      </c>
      <c r="AD2523" t="s">
        <v>1334</v>
      </c>
      <c r="AE2523" s="18">
        <v>0</v>
      </c>
      <c r="AF2523" t="s">
        <v>2274</v>
      </c>
      <c r="AG2523" t="s">
        <v>143</v>
      </c>
      <c r="AH2523" t="s">
        <v>2275</v>
      </c>
      <c r="AI2523" s="18">
        <v>0.1675062504</v>
      </c>
      <c r="AJ2523" t="s">
        <v>2276</v>
      </c>
      <c r="AK2523" t="s">
        <v>134</v>
      </c>
      <c r="AL2523" t="s">
        <v>2277</v>
      </c>
      <c r="AM2523" t="s">
        <v>2274</v>
      </c>
      <c r="AN2523" t="s">
        <v>143</v>
      </c>
      <c r="AO2523" t="s">
        <v>2275</v>
      </c>
      <c r="AP2523" s="18">
        <v>0</v>
      </c>
      <c r="AQ2523" t="s">
        <v>123</v>
      </c>
      <c r="AR2523" t="b">
        <f>ISNUMBER(SEARCH('Consulta Por Puntos Baloto'!$E$5,B2523,1))</f>
        <v>0</v>
      </c>
      <c r="AS2523">
        <f t="shared" si="78"/>
        <v>31</v>
      </c>
      <c r="AT2523" t="str">
        <f t="shared" si="79"/>
        <v>Punto pago</v>
      </c>
    </row>
    <row r="2524" spans="1:46">
      <c r="A2524" t="s">
        <v>12986</v>
      </c>
      <c r="B2524" t="s">
        <v>12987</v>
      </c>
      <c r="C2524" s="18">
        <v>50.696634899199999</v>
      </c>
      <c r="D2524" t="s">
        <v>82</v>
      </c>
      <c r="E2524" t="s">
        <v>83</v>
      </c>
      <c r="F2524" t="s">
        <v>84</v>
      </c>
      <c r="G2524" s="18">
        <v>51.0495021073</v>
      </c>
      <c r="H2524" t="s">
        <v>64</v>
      </c>
      <c r="I2524" t="s">
        <v>86</v>
      </c>
      <c r="J2524" t="s">
        <v>401</v>
      </c>
      <c r="K2524" s="18">
        <v>51.4836074376</v>
      </c>
      <c r="L2524" t="s">
        <v>64</v>
      </c>
      <c r="M2524" t="s">
        <v>86</v>
      </c>
      <c r="N2524" t="s">
        <v>402</v>
      </c>
      <c r="O2524" s="18">
        <v>50.908897333299997</v>
      </c>
      <c r="P2524" t="s">
        <v>89</v>
      </c>
      <c r="Q2524" t="s">
        <v>83</v>
      </c>
      <c r="R2524" t="s">
        <v>90</v>
      </c>
      <c r="S2524" s="18">
        <v>51.0704071177</v>
      </c>
      <c r="T2524" t="s">
        <v>85</v>
      </c>
      <c r="U2524" t="s">
        <v>86</v>
      </c>
      <c r="V2524" t="s">
        <v>87</v>
      </c>
      <c r="W2524" s="18">
        <v>51.0704071177</v>
      </c>
      <c r="X2524" t="s">
        <v>64</v>
      </c>
      <c r="Y2524" t="s">
        <v>91</v>
      </c>
      <c r="Z2524" t="s">
        <v>92</v>
      </c>
      <c r="AA2524" s="18">
        <v>51.0704071177</v>
      </c>
      <c r="AB2524" t="s">
        <v>93</v>
      </c>
      <c r="AC2524" t="s">
        <v>83</v>
      </c>
      <c r="AD2524" t="s">
        <v>94</v>
      </c>
      <c r="AE2524" s="18">
        <v>0.11707101289999999</v>
      </c>
      <c r="AF2524" t="s">
        <v>10785</v>
      </c>
      <c r="AG2524" t="s">
        <v>10786</v>
      </c>
      <c r="AH2524" t="s">
        <v>10787</v>
      </c>
      <c r="AI2524" s="18">
        <v>5.1729005699999997E-2</v>
      </c>
      <c r="AJ2524" t="s">
        <v>4757</v>
      </c>
      <c r="AK2524" t="s">
        <v>10786</v>
      </c>
      <c r="AL2524" t="s">
        <v>12988</v>
      </c>
      <c r="AM2524" t="s">
        <v>4757</v>
      </c>
      <c r="AN2524" t="s">
        <v>10786</v>
      </c>
      <c r="AO2524" t="s">
        <v>12988</v>
      </c>
      <c r="AP2524" s="18">
        <v>5.1729005699999997E-2</v>
      </c>
      <c r="AQ2524" t="s">
        <v>123</v>
      </c>
      <c r="AR2524" t="b">
        <f>ISNUMBER(SEARCH('Consulta Por Puntos Baloto'!$E$5,B2524,1))</f>
        <v>0</v>
      </c>
      <c r="AS2524">
        <f t="shared" si="78"/>
        <v>35</v>
      </c>
      <c r="AT2524" t="str">
        <f t="shared" si="79"/>
        <v>Punto red</v>
      </c>
    </row>
    <row r="2525" spans="1:46">
      <c r="A2525" t="s">
        <v>12989</v>
      </c>
      <c r="B2525" t="s">
        <v>12990</v>
      </c>
      <c r="C2525" s="18">
        <v>23.272883043299998</v>
      </c>
      <c r="D2525" t="s">
        <v>4512</v>
      </c>
      <c r="E2525" t="s">
        <v>297</v>
      </c>
      <c r="F2525" t="s">
        <v>4513</v>
      </c>
      <c r="G2525" s="18">
        <v>11.094904916400001</v>
      </c>
      <c r="H2525" t="s">
        <v>64</v>
      </c>
      <c r="I2525" t="s">
        <v>4514</v>
      </c>
      <c r="J2525" t="s">
        <v>4515</v>
      </c>
      <c r="K2525" s="18">
        <v>11.094904916400001</v>
      </c>
      <c r="L2525" t="s">
        <v>64</v>
      </c>
      <c r="M2525" t="s">
        <v>4514</v>
      </c>
      <c r="N2525" t="s">
        <v>4515</v>
      </c>
      <c r="O2525" s="18">
        <v>12.501961981899999</v>
      </c>
      <c r="P2525" t="s">
        <v>4516</v>
      </c>
      <c r="Q2525" t="s">
        <v>4517</v>
      </c>
      <c r="R2525" t="s">
        <v>4518</v>
      </c>
      <c r="S2525" s="18">
        <v>153.44244927380001</v>
      </c>
      <c r="T2525" t="s">
        <v>85</v>
      </c>
      <c r="U2525" t="s">
        <v>86</v>
      </c>
      <c r="V2525" t="s">
        <v>87</v>
      </c>
      <c r="W2525" s="18">
        <v>67.560095791600006</v>
      </c>
      <c r="X2525" t="s">
        <v>64</v>
      </c>
      <c r="Y2525" t="s">
        <v>4519</v>
      </c>
      <c r="Z2525" t="s">
        <v>4520</v>
      </c>
      <c r="AA2525" s="18">
        <v>64.425970516000007</v>
      </c>
      <c r="AB2525" t="s">
        <v>300</v>
      </c>
      <c r="AC2525" t="s">
        <v>301</v>
      </c>
      <c r="AD2525" t="s">
        <v>302</v>
      </c>
      <c r="AE2525" s="18">
        <v>12.0983730616</v>
      </c>
      <c r="AF2525" t="s">
        <v>4521</v>
      </c>
      <c r="AG2525" t="s">
        <v>4517</v>
      </c>
      <c r="AH2525" t="s">
        <v>4522</v>
      </c>
      <c r="AI2525" s="18">
        <v>5.2317085459000001</v>
      </c>
      <c r="AJ2525" t="s">
        <v>8210</v>
      </c>
      <c r="AK2525" t="s">
        <v>8211</v>
      </c>
      <c r="AL2525" t="s">
        <v>8212</v>
      </c>
      <c r="AM2525" t="s">
        <v>8210</v>
      </c>
      <c r="AN2525" t="s">
        <v>8211</v>
      </c>
      <c r="AO2525" t="s">
        <v>8212</v>
      </c>
      <c r="AP2525" s="18">
        <v>5.2317085459000001</v>
      </c>
      <c r="AQ2525" t="s">
        <v>123</v>
      </c>
      <c r="AR2525" t="b">
        <f>ISNUMBER(SEARCH('Consulta Por Puntos Baloto'!$E$5,B2525,1))</f>
        <v>0</v>
      </c>
      <c r="AS2525">
        <f t="shared" si="78"/>
        <v>35</v>
      </c>
      <c r="AT2525" t="str">
        <f t="shared" si="79"/>
        <v>Punto red</v>
      </c>
    </row>
    <row r="2526" spans="1:46">
      <c r="A2526" t="s">
        <v>12991</v>
      </c>
      <c r="B2526" t="s">
        <v>12992</v>
      </c>
      <c r="C2526" s="18">
        <v>75.777935075499997</v>
      </c>
      <c r="D2526" t="s">
        <v>1689</v>
      </c>
      <c r="E2526" t="s">
        <v>1690</v>
      </c>
      <c r="F2526" t="s">
        <v>1691</v>
      </c>
      <c r="G2526" s="18">
        <v>73.807463287000004</v>
      </c>
      <c r="H2526" t="s">
        <v>64</v>
      </c>
      <c r="I2526" t="s">
        <v>114</v>
      </c>
      <c r="J2526" t="s">
        <v>3347</v>
      </c>
      <c r="K2526" s="18">
        <v>135.9049149997</v>
      </c>
      <c r="L2526" t="s">
        <v>64</v>
      </c>
      <c r="M2526" t="s">
        <v>130</v>
      </c>
      <c r="N2526" t="s">
        <v>132</v>
      </c>
      <c r="O2526" s="18">
        <v>135.4656280172</v>
      </c>
      <c r="P2526" t="s">
        <v>453</v>
      </c>
      <c r="Q2526" t="s">
        <v>134</v>
      </c>
      <c r="R2526" t="s">
        <v>454</v>
      </c>
      <c r="S2526" s="18">
        <v>136.05544155059999</v>
      </c>
      <c r="T2526" t="s">
        <v>136</v>
      </c>
      <c r="U2526" t="s">
        <v>130</v>
      </c>
      <c r="V2526" t="s">
        <v>137</v>
      </c>
      <c r="W2526" s="18">
        <v>74.875077478899996</v>
      </c>
      <c r="X2526" t="s">
        <v>3348</v>
      </c>
      <c r="Y2526" t="s">
        <v>114</v>
      </c>
      <c r="Z2526" t="s">
        <v>3349</v>
      </c>
      <c r="AA2526" s="18">
        <v>74.871904603100006</v>
      </c>
      <c r="AB2526" s="19" t="s">
        <v>3348</v>
      </c>
      <c r="AC2526" t="s">
        <v>1690</v>
      </c>
      <c r="AD2526" s="19" t="s">
        <v>5358</v>
      </c>
      <c r="AE2526" s="18">
        <v>1.7587600000000001E-5</v>
      </c>
      <c r="AF2526" t="s">
        <v>12993</v>
      </c>
      <c r="AG2526" t="s">
        <v>8326</v>
      </c>
      <c r="AH2526" t="s">
        <v>12994</v>
      </c>
      <c r="AI2526" s="18">
        <v>1.23477585E-2</v>
      </c>
      <c r="AJ2526" t="s">
        <v>12995</v>
      </c>
      <c r="AK2526" t="s">
        <v>8329</v>
      </c>
      <c r="AL2526" t="s">
        <v>12996</v>
      </c>
      <c r="AM2526" t="s">
        <v>12993</v>
      </c>
      <c r="AN2526" t="s">
        <v>8326</v>
      </c>
      <c r="AO2526" t="s">
        <v>12994</v>
      </c>
      <c r="AP2526" s="18">
        <v>1.7587600000000001E-5</v>
      </c>
      <c r="AQ2526" t="e">
        <v>#N/A</v>
      </c>
      <c r="AR2526" t="b">
        <f>ISNUMBER(SEARCH('Consulta Por Puntos Baloto'!$E$5,B2526,1))</f>
        <v>0</v>
      </c>
      <c r="AS2526">
        <f t="shared" si="78"/>
        <v>31</v>
      </c>
      <c r="AT2526" t="str">
        <f t="shared" si="79"/>
        <v>Punto pago</v>
      </c>
    </row>
    <row r="2527" spans="1:46">
      <c r="A2527" t="s">
        <v>12997</v>
      </c>
      <c r="B2527" t="s">
        <v>12998</v>
      </c>
      <c r="C2527" s="18">
        <v>2.7443359882</v>
      </c>
      <c r="D2527" t="s">
        <v>2444</v>
      </c>
      <c r="E2527" t="s">
        <v>128</v>
      </c>
      <c r="F2527" t="s">
        <v>2445</v>
      </c>
      <c r="G2527" s="18">
        <v>0.1908015304</v>
      </c>
      <c r="H2527" t="s">
        <v>64</v>
      </c>
      <c r="I2527" t="s">
        <v>130</v>
      </c>
      <c r="J2527" t="s">
        <v>3478</v>
      </c>
      <c r="K2527" s="18">
        <v>0.21612361220000001</v>
      </c>
      <c r="L2527" t="s">
        <v>64</v>
      </c>
      <c r="M2527" t="s">
        <v>130</v>
      </c>
      <c r="N2527" t="s">
        <v>3478</v>
      </c>
      <c r="O2527" s="18">
        <v>0.74673783220000001</v>
      </c>
      <c r="P2527" t="s">
        <v>3479</v>
      </c>
      <c r="Q2527" t="s">
        <v>134</v>
      </c>
      <c r="R2527" t="s">
        <v>3480</v>
      </c>
      <c r="S2527" s="18">
        <v>0.79422191180000001</v>
      </c>
      <c r="T2527" t="s">
        <v>807</v>
      </c>
      <c r="U2527" t="s">
        <v>130</v>
      </c>
      <c r="V2527" t="s">
        <v>808</v>
      </c>
      <c r="W2527" s="18">
        <v>0.65529603209999998</v>
      </c>
      <c r="X2527" t="s">
        <v>64</v>
      </c>
      <c r="Y2527" t="s">
        <v>130</v>
      </c>
      <c r="Z2527" t="s">
        <v>6104</v>
      </c>
      <c r="AA2527" s="18">
        <v>0.79939070990000005</v>
      </c>
      <c r="AB2527" t="s">
        <v>6075</v>
      </c>
      <c r="AC2527" t="s">
        <v>128</v>
      </c>
      <c r="AD2527" t="s">
        <v>6076</v>
      </c>
      <c r="AE2527" s="18">
        <v>0</v>
      </c>
      <c r="AF2527" t="s">
        <v>8203</v>
      </c>
      <c r="AG2527" t="s">
        <v>143</v>
      </c>
      <c r="AH2527" t="s">
        <v>8204</v>
      </c>
      <c r="AI2527" s="18">
        <v>0.3015230652</v>
      </c>
      <c r="AJ2527" t="s">
        <v>6107</v>
      </c>
      <c r="AK2527" t="s">
        <v>134</v>
      </c>
      <c r="AL2527" t="s">
        <v>6108</v>
      </c>
      <c r="AM2527" t="s">
        <v>8203</v>
      </c>
      <c r="AN2527" t="s">
        <v>143</v>
      </c>
      <c r="AO2527" t="s">
        <v>8204</v>
      </c>
      <c r="AP2527" s="18">
        <v>0</v>
      </c>
      <c r="AQ2527" t="s">
        <v>123</v>
      </c>
      <c r="AR2527" t="b">
        <f>ISNUMBER(SEARCH('Consulta Por Puntos Baloto'!$E$5,B2527,1))</f>
        <v>0</v>
      </c>
      <c r="AS2527">
        <f t="shared" si="78"/>
        <v>31</v>
      </c>
      <c r="AT2527" t="str">
        <f t="shared" si="79"/>
        <v>Punto pago</v>
      </c>
    </row>
    <row r="2528" spans="1:46">
      <c r="A2528" t="s">
        <v>12999</v>
      </c>
      <c r="B2528" t="s">
        <v>13000</v>
      </c>
      <c r="C2528" s="18">
        <v>0.37450364590000002</v>
      </c>
      <c r="D2528" t="s">
        <v>4973</v>
      </c>
      <c r="E2528" t="s">
        <v>301</v>
      </c>
      <c r="F2528" t="s">
        <v>4974</v>
      </c>
      <c r="G2528" s="18">
        <v>0.29368168569999997</v>
      </c>
      <c r="H2528" t="s">
        <v>300</v>
      </c>
      <c r="I2528" t="s">
        <v>294</v>
      </c>
      <c r="J2528" t="s">
        <v>4489</v>
      </c>
      <c r="K2528" s="18">
        <v>2.0745284192</v>
      </c>
      <c r="L2528" t="s">
        <v>64</v>
      </c>
      <c r="M2528" t="s">
        <v>294</v>
      </c>
      <c r="N2528" t="s">
        <v>295</v>
      </c>
      <c r="O2528" s="18">
        <v>49.504351986400003</v>
      </c>
      <c r="P2528" t="s">
        <v>296</v>
      </c>
      <c r="Q2528" t="s">
        <v>297</v>
      </c>
      <c r="R2528" t="s">
        <v>298</v>
      </c>
      <c r="S2528" s="18">
        <v>113.8579086992</v>
      </c>
      <c r="T2528" t="s">
        <v>311</v>
      </c>
      <c r="U2528" t="s">
        <v>130</v>
      </c>
      <c r="V2528" t="s">
        <v>312</v>
      </c>
      <c r="W2528" s="18">
        <v>100.1518989165</v>
      </c>
      <c r="X2528" t="s">
        <v>64</v>
      </c>
      <c r="Y2528" t="s">
        <v>313</v>
      </c>
      <c r="Z2528" t="s">
        <v>314</v>
      </c>
      <c r="AA2528" s="18">
        <v>0.36235251419999998</v>
      </c>
      <c r="AB2528" t="s">
        <v>300</v>
      </c>
      <c r="AC2528" t="s">
        <v>301</v>
      </c>
      <c r="AD2528" t="s">
        <v>302</v>
      </c>
      <c r="AE2528" s="18">
        <v>2.4167809200000001E-2</v>
      </c>
      <c r="AF2528" t="s">
        <v>13001</v>
      </c>
      <c r="AG2528" t="s">
        <v>13002</v>
      </c>
      <c r="AH2528" t="s">
        <v>13003</v>
      </c>
      <c r="AI2528" s="18">
        <v>0</v>
      </c>
      <c r="AJ2528" t="s">
        <v>13004</v>
      </c>
      <c r="AK2528" t="s">
        <v>301</v>
      </c>
      <c r="AL2528" t="s">
        <v>13005</v>
      </c>
      <c r="AM2528" t="s">
        <v>13004</v>
      </c>
      <c r="AN2528" t="s">
        <v>301</v>
      </c>
      <c r="AO2528" t="s">
        <v>13005</v>
      </c>
      <c r="AP2528" s="18">
        <v>0</v>
      </c>
      <c r="AQ2528" t="s">
        <v>123</v>
      </c>
      <c r="AR2528" t="b">
        <f>ISNUMBER(SEARCH('Consulta Por Puntos Baloto'!$E$5,B2528,1))</f>
        <v>0</v>
      </c>
      <c r="AS2528">
        <f t="shared" si="78"/>
        <v>35</v>
      </c>
      <c r="AT2528" t="str">
        <f t="shared" si="79"/>
        <v>Punto red</v>
      </c>
    </row>
    <row r="2529" spans="1:46">
      <c r="A2529" t="s">
        <v>13006</v>
      </c>
      <c r="B2529" t="s">
        <v>13007</v>
      </c>
      <c r="C2529" s="18">
        <v>11.6996015439</v>
      </c>
      <c r="D2529" t="s">
        <v>3012</v>
      </c>
      <c r="E2529" t="s">
        <v>3013</v>
      </c>
      <c r="F2529" t="s">
        <v>3014</v>
      </c>
      <c r="G2529" s="18">
        <v>11.0353373625</v>
      </c>
      <c r="H2529" t="s">
        <v>64</v>
      </c>
      <c r="I2529" t="s">
        <v>2638</v>
      </c>
      <c r="J2529" t="s">
        <v>2639</v>
      </c>
      <c r="K2529" s="18">
        <v>11.0353373625</v>
      </c>
      <c r="L2529" t="s">
        <v>64</v>
      </c>
      <c r="M2529" t="s">
        <v>2638</v>
      </c>
      <c r="N2529" t="s">
        <v>2639</v>
      </c>
      <c r="O2529" s="18">
        <v>28.441990402399998</v>
      </c>
      <c r="P2529" t="s">
        <v>2625</v>
      </c>
      <c r="Q2529" t="s">
        <v>134</v>
      </c>
      <c r="R2529" t="s">
        <v>2626</v>
      </c>
      <c r="S2529" s="18">
        <v>26.872826923800002</v>
      </c>
      <c r="T2529" t="s">
        <v>311</v>
      </c>
      <c r="U2529" t="s">
        <v>130</v>
      </c>
      <c r="V2529" t="s">
        <v>312</v>
      </c>
      <c r="W2529" s="18">
        <v>13.6898741499</v>
      </c>
      <c r="X2529" t="s">
        <v>64</v>
      </c>
      <c r="Y2529" t="s">
        <v>313</v>
      </c>
      <c r="Z2529" t="s">
        <v>314</v>
      </c>
      <c r="AA2529" s="18">
        <v>19.8552329312</v>
      </c>
      <c r="AB2529" s="19" t="s">
        <v>2641</v>
      </c>
      <c r="AC2529" t="s">
        <v>1501</v>
      </c>
      <c r="AD2529" t="s">
        <v>2642</v>
      </c>
      <c r="AE2529" s="18">
        <v>0.1826664731</v>
      </c>
      <c r="AF2529" t="s">
        <v>3567</v>
      </c>
      <c r="AG2529" t="s">
        <v>3540</v>
      </c>
      <c r="AH2529" t="s">
        <v>3568</v>
      </c>
      <c r="AI2529" s="18">
        <v>5.8999999999999999E-9</v>
      </c>
      <c r="AJ2529" t="s">
        <v>13008</v>
      </c>
      <c r="AK2529" t="s">
        <v>3540</v>
      </c>
      <c r="AL2529" t="s">
        <v>13009</v>
      </c>
      <c r="AM2529" t="s">
        <v>13008</v>
      </c>
      <c r="AN2529" t="s">
        <v>3540</v>
      </c>
      <c r="AO2529" t="s">
        <v>13009</v>
      </c>
      <c r="AP2529" s="18">
        <v>5.8999999999999999E-9</v>
      </c>
      <c r="AQ2529" t="s">
        <v>123</v>
      </c>
      <c r="AR2529" t="b">
        <f>ISNUMBER(SEARCH('Consulta Por Puntos Baloto'!$E$5,B2529,1))</f>
        <v>0</v>
      </c>
      <c r="AS2529">
        <f t="shared" si="78"/>
        <v>35</v>
      </c>
      <c r="AT2529" t="str">
        <f t="shared" si="79"/>
        <v>Punto red</v>
      </c>
    </row>
    <row r="2530" spans="1:46">
      <c r="A2530" t="s">
        <v>13010</v>
      </c>
      <c r="B2530" t="s">
        <v>13011</v>
      </c>
      <c r="C2530" s="18">
        <v>11.345377045999999</v>
      </c>
      <c r="D2530" t="s">
        <v>3382</v>
      </c>
      <c r="E2530" t="s">
        <v>3383</v>
      </c>
      <c r="F2530" t="s">
        <v>3384</v>
      </c>
      <c r="G2530" s="18">
        <v>43.881101221900003</v>
      </c>
      <c r="H2530" t="s">
        <v>64</v>
      </c>
      <c r="I2530" t="s">
        <v>2638</v>
      </c>
      <c r="J2530" t="s">
        <v>2639</v>
      </c>
      <c r="K2530" s="18">
        <v>43.881101221900003</v>
      </c>
      <c r="L2530" t="s">
        <v>64</v>
      </c>
      <c r="M2530" t="s">
        <v>2638</v>
      </c>
      <c r="N2530" t="s">
        <v>2639</v>
      </c>
      <c r="O2530" s="18">
        <v>72.071511302499999</v>
      </c>
      <c r="P2530" t="s">
        <v>2625</v>
      </c>
      <c r="Q2530" t="s">
        <v>134</v>
      </c>
      <c r="R2530" t="s">
        <v>2626</v>
      </c>
      <c r="S2530" s="18">
        <v>70.539556445800002</v>
      </c>
      <c r="T2530" t="s">
        <v>311</v>
      </c>
      <c r="U2530" t="s">
        <v>130</v>
      </c>
      <c r="V2530" t="s">
        <v>312</v>
      </c>
      <c r="W2530" s="18">
        <v>55.365470252999998</v>
      </c>
      <c r="X2530" t="s">
        <v>64</v>
      </c>
      <c r="Y2530" t="s">
        <v>313</v>
      </c>
      <c r="Z2530" t="s">
        <v>314</v>
      </c>
      <c r="AA2530" s="18">
        <v>45.856325382000001</v>
      </c>
      <c r="AB2530" t="s">
        <v>300</v>
      </c>
      <c r="AC2530" t="s">
        <v>301</v>
      </c>
      <c r="AD2530" t="s">
        <v>302</v>
      </c>
      <c r="AE2530" s="18">
        <v>8.9680186499999995E-2</v>
      </c>
      <c r="AF2530" t="s">
        <v>13012</v>
      </c>
      <c r="AG2530" t="s">
        <v>13013</v>
      </c>
      <c r="AH2530" t="s">
        <v>13014</v>
      </c>
      <c r="AI2530" s="18">
        <v>3.4395743100000001E-2</v>
      </c>
      <c r="AJ2530" t="s">
        <v>13015</v>
      </c>
      <c r="AK2530" t="s">
        <v>13013</v>
      </c>
      <c r="AL2530" t="s">
        <v>13016</v>
      </c>
      <c r="AM2530" t="s">
        <v>13015</v>
      </c>
      <c r="AN2530" t="s">
        <v>13013</v>
      </c>
      <c r="AO2530" t="s">
        <v>13016</v>
      </c>
      <c r="AP2530" s="18">
        <v>3.4395743100000001E-2</v>
      </c>
      <c r="AQ2530" t="s">
        <v>123</v>
      </c>
      <c r="AR2530" t="b">
        <f>ISNUMBER(SEARCH('Consulta Por Puntos Baloto'!$E$5,B2530,1))</f>
        <v>0</v>
      </c>
      <c r="AS2530">
        <f t="shared" si="78"/>
        <v>35</v>
      </c>
      <c r="AT2530" t="str">
        <f t="shared" si="79"/>
        <v>Punto red</v>
      </c>
    </row>
    <row r="2531" spans="1:46">
      <c r="A2531" t="s">
        <v>13017</v>
      </c>
      <c r="B2531" t="s">
        <v>13018</v>
      </c>
      <c r="C2531" s="18">
        <v>45.9559176319</v>
      </c>
      <c r="D2531" t="s">
        <v>7201</v>
      </c>
      <c r="E2531" t="s">
        <v>7202</v>
      </c>
      <c r="F2531" t="s">
        <v>7203</v>
      </c>
      <c r="G2531" s="18">
        <v>103.6468998914</v>
      </c>
      <c r="H2531" t="s">
        <v>64</v>
      </c>
      <c r="I2531" t="s">
        <v>3993</v>
      </c>
      <c r="J2531" t="s">
        <v>3995</v>
      </c>
      <c r="K2531" s="18">
        <v>103.6468998914</v>
      </c>
      <c r="L2531" t="s">
        <v>64</v>
      </c>
      <c r="M2531" t="s">
        <v>3993</v>
      </c>
      <c r="N2531" t="s">
        <v>3995</v>
      </c>
      <c r="O2531" s="18">
        <v>54.4487862585</v>
      </c>
      <c r="P2531" t="s">
        <v>5694</v>
      </c>
      <c r="Q2531" t="s">
        <v>5695</v>
      </c>
      <c r="R2531" t="s">
        <v>5696</v>
      </c>
      <c r="S2531" s="18">
        <v>449.6315336161</v>
      </c>
      <c r="T2531" t="s">
        <v>85</v>
      </c>
      <c r="U2531" t="s">
        <v>86</v>
      </c>
      <c r="V2531" t="s">
        <v>87</v>
      </c>
      <c r="W2531" s="18">
        <v>175.27793812709999</v>
      </c>
      <c r="X2531" t="s">
        <v>64</v>
      </c>
      <c r="Y2531" t="s">
        <v>3998</v>
      </c>
      <c r="Z2531" t="s">
        <v>3999</v>
      </c>
      <c r="AA2531" s="18">
        <v>103.9644890151</v>
      </c>
      <c r="AB2531" t="s">
        <v>4000</v>
      </c>
      <c r="AC2531" t="s">
        <v>3991</v>
      </c>
      <c r="AD2531" t="s">
        <v>4001</v>
      </c>
      <c r="AE2531" s="18">
        <v>20.106123203799999</v>
      </c>
      <c r="AF2531" t="s">
        <v>7090</v>
      </c>
      <c r="AG2531" t="s">
        <v>7091</v>
      </c>
      <c r="AH2531" t="s">
        <v>7092</v>
      </c>
      <c r="AI2531" s="18">
        <v>9.4708367599999996E-2</v>
      </c>
      <c r="AJ2531" t="s">
        <v>13019</v>
      </c>
      <c r="AK2531" t="s">
        <v>12911</v>
      </c>
      <c r="AL2531" t="s">
        <v>13020</v>
      </c>
      <c r="AM2531" t="s">
        <v>13019</v>
      </c>
      <c r="AN2531" t="s">
        <v>12911</v>
      </c>
      <c r="AO2531" t="s">
        <v>13020</v>
      </c>
      <c r="AP2531" s="18">
        <v>9.4708367599999996E-2</v>
      </c>
      <c r="AQ2531" t="s">
        <v>123</v>
      </c>
      <c r="AR2531" t="b">
        <f>ISNUMBER(SEARCH('Consulta Por Puntos Baloto'!$E$5,B2531,1))</f>
        <v>0</v>
      </c>
      <c r="AS2531">
        <f t="shared" si="78"/>
        <v>35</v>
      </c>
      <c r="AT2531" t="str">
        <f t="shared" si="79"/>
        <v>Punto red</v>
      </c>
    </row>
    <row r="2532" spans="1:46">
      <c r="A2532" t="s">
        <v>13021</v>
      </c>
      <c r="B2532" t="s">
        <v>13022</v>
      </c>
      <c r="C2532" s="18">
        <v>50.8243485036</v>
      </c>
      <c r="D2532" t="s">
        <v>82</v>
      </c>
      <c r="E2532" t="s">
        <v>83</v>
      </c>
      <c r="F2532" t="s">
        <v>84</v>
      </c>
      <c r="G2532" s="18">
        <v>51.177421821000003</v>
      </c>
      <c r="H2532" t="s">
        <v>64</v>
      </c>
      <c r="I2532" t="s">
        <v>86</v>
      </c>
      <c r="J2532" t="s">
        <v>401</v>
      </c>
      <c r="K2532" s="18">
        <v>51.611839930099997</v>
      </c>
      <c r="L2532" t="s">
        <v>64</v>
      </c>
      <c r="M2532" t="s">
        <v>86</v>
      </c>
      <c r="N2532" t="s">
        <v>402</v>
      </c>
      <c r="O2532" s="18">
        <v>51.036078205999999</v>
      </c>
      <c r="P2532" t="s">
        <v>89</v>
      </c>
      <c r="Q2532" t="s">
        <v>83</v>
      </c>
      <c r="R2532" t="s">
        <v>90</v>
      </c>
      <c r="S2532" s="18">
        <v>51.198148863</v>
      </c>
      <c r="T2532" t="s">
        <v>85</v>
      </c>
      <c r="U2532" t="s">
        <v>86</v>
      </c>
      <c r="V2532" t="s">
        <v>87</v>
      </c>
      <c r="W2532" s="18">
        <v>51.198148863</v>
      </c>
      <c r="X2532" t="s">
        <v>64</v>
      </c>
      <c r="Y2532" t="s">
        <v>91</v>
      </c>
      <c r="Z2532" t="s">
        <v>92</v>
      </c>
      <c r="AA2532" s="18">
        <v>51.198148863</v>
      </c>
      <c r="AB2532" t="s">
        <v>93</v>
      </c>
      <c r="AC2532" t="s">
        <v>83</v>
      </c>
      <c r="AD2532" t="s">
        <v>94</v>
      </c>
      <c r="AE2532" s="18">
        <v>4.2591318500000003E-2</v>
      </c>
      <c r="AF2532" t="s">
        <v>10785</v>
      </c>
      <c r="AG2532" t="s">
        <v>10786</v>
      </c>
      <c r="AH2532" t="s">
        <v>10787</v>
      </c>
      <c r="AI2532" s="18">
        <v>7.6262761600000006E-2</v>
      </c>
      <c r="AJ2532" t="s">
        <v>10788</v>
      </c>
      <c r="AK2532" t="s">
        <v>10786</v>
      </c>
      <c r="AL2532" t="s">
        <v>10789</v>
      </c>
      <c r="AM2532" t="s">
        <v>10785</v>
      </c>
      <c r="AN2532" t="s">
        <v>10786</v>
      </c>
      <c r="AO2532" t="s">
        <v>10787</v>
      </c>
      <c r="AP2532" s="18">
        <v>4.2591318500000003E-2</v>
      </c>
      <c r="AQ2532" t="s">
        <v>123</v>
      </c>
      <c r="AR2532" t="b">
        <f>ISNUMBER(SEARCH('Consulta Por Puntos Baloto'!$E$5,B2532,1))</f>
        <v>0</v>
      </c>
      <c r="AS2532">
        <f t="shared" si="78"/>
        <v>31</v>
      </c>
      <c r="AT2532" t="str">
        <f t="shared" si="79"/>
        <v>Punto pago</v>
      </c>
    </row>
    <row r="2533" spans="1:46">
      <c r="A2533" t="s">
        <v>13023</v>
      </c>
      <c r="B2533" t="s">
        <v>13024</v>
      </c>
      <c r="C2533" s="18">
        <v>2.9739766580000002</v>
      </c>
      <c r="D2533" t="s">
        <v>2585</v>
      </c>
      <c r="E2533" t="s">
        <v>128</v>
      </c>
      <c r="F2533" t="s">
        <v>2586</v>
      </c>
      <c r="G2533" s="18">
        <v>0.1265111776</v>
      </c>
      <c r="H2533" t="s">
        <v>64</v>
      </c>
      <c r="I2533" t="s">
        <v>130</v>
      </c>
      <c r="J2533" t="s">
        <v>2745</v>
      </c>
      <c r="K2533" s="18">
        <v>1.1544178587</v>
      </c>
      <c r="L2533" t="s">
        <v>2447</v>
      </c>
      <c r="M2533" t="s">
        <v>130</v>
      </c>
      <c r="N2533" t="s">
        <v>2448</v>
      </c>
      <c r="O2533" s="18">
        <v>1.3406087742999999</v>
      </c>
      <c r="P2533" t="s">
        <v>2746</v>
      </c>
      <c r="Q2533" t="s">
        <v>134</v>
      </c>
      <c r="R2533" t="s">
        <v>2747</v>
      </c>
      <c r="S2533" s="18">
        <v>2.0350954534999999</v>
      </c>
      <c r="T2533" t="s">
        <v>807</v>
      </c>
      <c r="U2533" t="s">
        <v>130</v>
      </c>
      <c r="V2533" t="s">
        <v>808</v>
      </c>
      <c r="W2533" s="18">
        <v>1.1544178587</v>
      </c>
      <c r="X2533" t="s">
        <v>2447</v>
      </c>
      <c r="Y2533" t="s">
        <v>130</v>
      </c>
      <c r="Z2533" t="s">
        <v>2448</v>
      </c>
      <c r="AA2533" s="18">
        <v>0.60801962710000002</v>
      </c>
      <c r="AB2533" t="s">
        <v>810</v>
      </c>
      <c r="AC2533" t="s">
        <v>128</v>
      </c>
      <c r="AD2533" t="s">
        <v>811</v>
      </c>
      <c r="AE2533" s="18">
        <v>0.59613035910000001</v>
      </c>
      <c r="AF2533" t="s">
        <v>2748</v>
      </c>
      <c r="AG2533" t="s">
        <v>143</v>
      </c>
      <c r="AH2533" t="s">
        <v>2749</v>
      </c>
      <c r="AI2533" s="18">
        <v>1.44193638E-2</v>
      </c>
      <c r="AJ2533" t="s">
        <v>2750</v>
      </c>
      <c r="AK2533" t="s">
        <v>134</v>
      </c>
      <c r="AL2533" t="s">
        <v>2751</v>
      </c>
      <c r="AM2533" t="s">
        <v>2750</v>
      </c>
      <c r="AN2533" t="s">
        <v>134</v>
      </c>
      <c r="AO2533" t="s">
        <v>2751</v>
      </c>
      <c r="AP2533" s="18">
        <v>1.44193638E-2</v>
      </c>
      <c r="AQ2533" t="s">
        <v>123</v>
      </c>
      <c r="AR2533" t="b">
        <f>ISNUMBER(SEARCH('Consulta Por Puntos Baloto'!$E$5,B2533,1))</f>
        <v>0</v>
      </c>
      <c r="AS2533">
        <f t="shared" si="78"/>
        <v>35</v>
      </c>
      <c r="AT2533" t="str">
        <f t="shared" si="79"/>
        <v>Punto red</v>
      </c>
    </row>
    <row r="2534" spans="1:46">
      <c r="A2534" t="s">
        <v>13025</v>
      </c>
      <c r="B2534" t="s">
        <v>13026</v>
      </c>
      <c r="C2534" s="18">
        <v>1.7054271034999999</v>
      </c>
      <c r="D2534" t="s">
        <v>481</v>
      </c>
      <c r="E2534" t="s">
        <v>128</v>
      </c>
      <c r="F2534" t="s">
        <v>482</v>
      </c>
      <c r="G2534" s="18">
        <v>0.844036542</v>
      </c>
      <c r="H2534" t="s">
        <v>64</v>
      </c>
      <c r="I2534" t="s">
        <v>130</v>
      </c>
      <c r="J2534" t="s">
        <v>550</v>
      </c>
      <c r="K2534" s="18">
        <v>2.0965175786999999</v>
      </c>
      <c r="L2534" t="s">
        <v>64</v>
      </c>
      <c r="M2534" t="s">
        <v>130</v>
      </c>
      <c r="N2534" t="s">
        <v>440</v>
      </c>
      <c r="O2534" s="18">
        <v>2.1246783003999998</v>
      </c>
      <c r="P2534" t="s">
        <v>494</v>
      </c>
      <c r="Q2534" t="s">
        <v>134</v>
      </c>
      <c r="R2534" t="s">
        <v>495</v>
      </c>
      <c r="S2534" s="18">
        <v>2.4000583161</v>
      </c>
      <c r="T2534" t="s">
        <v>371</v>
      </c>
      <c r="U2534" t="s">
        <v>130</v>
      </c>
      <c r="V2534" t="s">
        <v>372</v>
      </c>
      <c r="W2534" s="18">
        <v>1.7884957370000001</v>
      </c>
      <c r="X2534" t="s">
        <v>64</v>
      </c>
      <c r="Y2534" t="s">
        <v>130</v>
      </c>
      <c r="Z2534" t="s">
        <v>532</v>
      </c>
      <c r="AA2534" s="18">
        <v>1.6956236955999999</v>
      </c>
      <c r="AB2534" s="19" t="s">
        <v>485</v>
      </c>
      <c r="AC2534" t="s">
        <v>128</v>
      </c>
      <c r="AD2534" t="s">
        <v>486</v>
      </c>
      <c r="AE2534" s="18">
        <v>0.24402755349999999</v>
      </c>
      <c r="AF2534" t="s">
        <v>2436</v>
      </c>
      <c r="AG2534" t="s">
        <v>143</v>
      </c>
      <c r="AH2534" t="s">
        <v>2437</v>
      </c>
      <c r="AI2534" s="18">
        <v>0.2970676834</v>
      </c>
      <c r="AJ2534" t="s">
        <v>2438</v>
      </c>
      <c r="AK2534" t="s">
        <v>134</v>
      </c>
      <c r="AL2534" t="s">
        <v>2439</v>
      </c>
      <c r="AM2534" t="s">
        <v>2436</v>
      </c>
      <c r="AN2534" t="s">
        <v>143</v>
      </c>
      <c r="AO2534" t="s">
        <v>2437</v>
      </c>
      <c r="AP2534" s="18">
        <v>0.24402755349999999</v>
      </c>
      <c r="AQ2534" t="s">
        <v>123</v>
      </c>
      <c r="AR2534" t="b">
        <f>ISNUMBER(SEARCH('Consulta Por Puntos Baloto'!$E$5,B2534,1))</f>
        <v>0</v>
      </c>
      <c r="AS2534">
        <f t="shared" si="78"/>
        <v>31</v>
      </c>
      <c r="AT2534" t="str">
        <f t="shared" si="79"/>
        <v>Punto pago</v>
      </c>
    </row>
    <row r="2535" spans="1:46">
      <c r="A2535" t="s">
        <v>13027</v>
      </c>
      <c r="B2535" t="s">
        <v>13028</v>
      </c>
      <c r="C2535" s="18">
        <v>1.7835330745</v>
      </c>
      <c r="D2535" t="s">
        <v>2585</v>
      </c>
      <c r="E2535" t="s">
        <v>128</v>
      </c>
      <c r="F2535" t="s">
        <v>2586</v>
      </c>
      <c r="G2535" s="18">
        <v>0.26877181220000002</v>
      </c>
      <c r="H2535" t="s">
        <v>64</v>
      </c>
      <c r="I2535" t="s">
        <v>130</v>
      </c>
      <c r="J2535" t="s">
        <v>5290</v>
      </c>
      <c r="K2535" s="18">
        <v>1.3990916235999999</v>
      </c>
      <c r="L2535" t="s">
        <v>64</v>
      </c>
      <c r="M2535" t="s">
        <v>130</v>
      </c>
      <c r="N2535" t="s">
        <v>2587</v>
      </c>
      <c r="O2535" s="18">
        <v>1.8957940092000001</v>
      </c>
      <c r="P2535" t="s">
        <v>2588</v>
      </c>
      <c r="Q2535" t="s">
        <v>134</v>
      </c>
      <c r="R2535" t="s">
        <v>2589</v>
      </c>
      <c r="S2535" s="18">
        <v>2.6556378115000001</v>
      </c>
      <c r="T2535" t="s">
        <v>807</v>
      </c>
      <c r="U2535" t="s">
        <v>130</v>
      </c>
      <c r="V2535" t="s">
        <v>808</v>
      </c>
      <c r="W2535" s="18">
        <v>1.8165301541000001</v>
      </c>
      <c r="X2535" t="s">
        <v>2590</v>
      </c>
      <c r="Y2535" t="s">
        <v>130</v>
      </c>
      <c r="Z2535" t="s">
        <v>2591</v>
      </c>
      <c r="AA2535" s="18">
        <v>1.7733820773</v>
      </c>
      <c r="AB2535" t="s">
        <v>2592</v>
      </c>
      <c r="AC2535" t="s">
        <v>128</v>
      </c>
      <c r="AD2535" t="s">
        <v>2593</v>
      </c>
      <c r="AE2535" s="18">
        <v>0.27760016669999998</v>
      </c>
      <c r="AF2535" t="s">
        <v>13029</v>
      </c>
      <c r="AG2535" t="s">
        <v>143</v>
      </c>
      <c r="AH2535" t="s">
        <v>13030</v>
      </c>
      <c r="AI2535" s="18">
        <v>0.1226475428</v>
      </c>
      <c r="AJ2535" t="s">
        <v>13031</v>
      </c>
      <c r="AK2535" t="s">
        <v>134</v>
      </c>
      <c r="AL2535" t="s">
        <v>13032</v>
      </c>
      <c r="AM2535" t="s">
        <v>13031</v>
      </c>
      <c r="AN2535" t="s">
        <v>134</v>
      </c>
      <c r="AO2535" t="s">
        <v>13032</v>
      </c>
      <c r="AP2535" s="18">
        <v>0.1226475428</v>
      </c>
      <c r="AQ2535" t="s">
        <v>123</v>
      </c>
      <c r="AR2535" t="b">
        <f>ISNUMBER(SEARCH('Consulta Por Puntos Baloto'!$E$5,B2535,1))</f>
        <v>0</v>
      </c>
      <c r="AS2535">
        <f t="shared" si="78"/>
        <v>35</v>
      </c>
      <c r="AT2535" t="str">
        <f t="shared" si="79"/>
        <v>Punto red</v>
      </c>
    </row>
    <row r="2536" spans="1:46">
      <c r="A2536" t="s">
        <v>13033</v>
      </c>
      <c r="B2536" t="s">
        <v>13034</v>
      </c>
      <c r="C2536" s="18">
        <v>2.0533442955000001</v>
      </c>
      <c r="D2536" t="s">
        <v>463</v>
      </c>
      <c r="E2536" t="s">
        <v>128</v>
      </c>
      <c r="F2536" t="s">
        <v>464</v>
      </c>
      <c r="G2536" s="18">
        <v>0.80530661670000003</v>
      </c>
      <c r="H2536" t="s">
        <v>64</v>
      </c>
      <c r="I2536" t="s">
        <v>130</v>
      </c>
      <c r="J2536" t="s">
        <v>1149</v>
      </c>
      <c r="K2536" s="18">
        <v>1.8568376865</v>
      </c>
      <c r="L2536" t="s">
        <v>64</v>
      </c>
      <c r="M2536" t="s">
        <v>130</v>
      </c>
      <c r="N2536" t="s">
        <v>672</v>
      </c>
      <c r="O2536" s="18">
        <v>2.3023998940000001</v>
      </c>
      <c r="P2536" t="s">
        <v>688</v>
      </c>
      <c r="Q2536" t="s">
        <v>134</v>
      </c>
      <c r="R2536" t="s">
        <v>689</v>
      </c>
      <c r="S2536" s="18">
        <v>2.6861519729999999</v>
      </c>
      <c r="T2536" t="s">
        <v>496</v>
      </c>
      <c r="U2536" t="s">
        <v>130</v>
      </c>
      <c r="V2536" t="s">
        <v>497</v>
      </c>
      <c r="W2536" s="18">
        <v>1.0432212079000001</v>
      </c>
      <c r="X2536" t="s">
        <v>64</v>
      </c>
      <c r="Y2536" t="s">
        <v>130</v>
      </c>
      <c r="Z2536" t="s">
        <v>690</v>
      </c>
      <c r="AA2536" s="18">
        <v>1.8645533837999999</v>
      </c>
      <c r="AB2536" t="s">
        <v>691</v>
      </c>
      <c r="AC2536" t="s">
        <v>128</v>
      </c>
      <c r="AD2536" t="s">
        <v>692</v>
      </c>
      <c r="AE2536" s="18">
        <v>0.28100926650000002</v>
      </c>
      <c r="AF2536" t="s">
        <v>1197</v>
      </c>
      <c r="AG2536" t="s">
        <v>143</v>
      </c>
      <c r="AH2536" t="s">
        <v>1198</v>
      </c>
      <c r="AI2536" s="18">
        <v>2.70042027E-2</v>
      </c>
      <c r="AJ2536" t="s">
        <v>13035</v>
      </c>
      <c r="AK2536" t="s">
        <v>134</v>
      </c>
      <c r="AL2536" t="s">
        <v>13036</v>
      </c>
      <c r="AM2536" t="s">
        <v>13035</v>
      </c>
      <c r="AN2536" t="s">
        <v>134</v>
      </c>
      <c r="AO2536" t="s">
        <v>13036</v>
      </c>
      <c r="AP2536" s="18">
        <v>2.70042027E-2</v>
      </c>
      <c r="AQ2536" t="s">
        <v>123</v>
      </c>
      <c r="AR2536" t="b">
        <f>ISNUMBER(SEARCH('Consulta Por Puntos Baloto'!$E$5,B2536,1))</f>
        <v>0</v>
      </c>
      <c r="AS2536">
        <f t="shared" si="78"/>
        <v>35</v>
      </c>
      <c r="AT2536" t="str">
        <f t="shared" si="79"/>
        <v>Punto red</v>
      </c>
    </row>
    <row r="2537" spans="1:46">
      <c r="A2537" t="s">
        <v>13037</v>
      </c>
      <c r="B2537" t="s">
        <v>13038</v>
      </c>
      <c r="C2537" s="18">
        <v>16.604439782899998</v>
      </c>
      <c r="D2537" t="s">
        <v>7309</v>
      </c>
      <c r="E2537" t="s">
        <v>7310</v>
      </c>
      <c r="F2537" t="s">
        <v>7311</v>
      </c>
      <c r="G2537" s="18">
        <v>90.468476882499999</v>
      </c>
      <c r="H2537" t="s">
        <v>64</v>
      </c>
      <c r="I2537" t="s">
        <v>384</v>
      </c>
      <c r="J2537" t="s">
        <v>386</v>
      </c>
      <c r="K2537" s="18">
        <v>90.468476882499999</v>
      </c>
      <c r="L2537" t="s">
        <v>64</v>
      </c>
      <c r="M2537" t="s">
        <v>384</v>
      </c>
      <c r="N2537" t="s">
        <v>386</v>
      </c>
      <c r="O2537" s="18">
        <v>53.270867924800001</v>
      </c>
      <c r="P2537" t="s">
        <v>4733</v>
      </c>
      <c r="Q2537" t="s">
        <v>4734</v>
      </c>
      <c r="R2537" t="s">
        <v>4735</v>
      </c>
      <c r="S2537" s="18">
        <v>147.2830034994</v>
      </c>
      <c r="T2537" t="s">
        <v>253</v>
      </c>
      <c r="U2537" t="s">
        <v>65</v>
      </c>
      <c r="V2537" t="s">
        <v>254</v>
      </c>
      <c r="W2537" s="18">
        <v>146.2461988156</v>
      </c>
      <c r="X2537" t="s">
        <v>276</v>
      </c>
      <c r="Y2537" t="s">
        <v>65</v>
      </c>
      <c r="Z2537" t="s">
        <v>277</v>
      </c>
      <c r="AA2537" s="18">
        <v>91.344387403599995</v>
      </c>
      <c r="AB2537" t="s">
        <v>383</v>
      </c>
      <c r="AC2537" t="s">
        <v>391</v>
      </c>
      <c r="AD2537" t="s">
        <v>392</v>
      </c>
      <c r="AE2537" s="18">
        <v>2.1757164E-3</v>
      </c>
      <c r="AF2537" t="s">
        <v>13039</v>
      </c>
      <c r="AG2537" t="s">
        <v>13040</v>
      </c>
      <c r="AH2537" t="s">
        <v>13041</v>
      </c>
      <c r="AI2537" s="18">
        <v>7.6368903999999996E-3</v>
      </c>
      <c r="AJ2537" t="s">
        <v>13042</v>
      </c>
      <c r="AK2537" t="s">
        <v>13040</v>
      </c>
      <c r="AL2537" t="s">
        <v>13043</v>
      </c>
      <c r="AM2537" t="s">
        <v>13039</v>
      </c>
      <c r="AN2537" t="s">
        <v>13040</v>
      </c>
      <c r="AO2537" t="s">
        <v>13041</v>
      </c>
      <c r="AP2537" s="18">
        <v>2.1757164E-3</v>
      </c>
      <c r="AQ2537" t="s">
        <v>123</v>
      </c>
      <c r="AR2537" t="b">
        <f>ISNUMBER(SEARCH('Consulta Por Puntos Baloto'!$E$5,B2537,1))</f>
        <v>0</v>
      </c>
      <c r="AS2537">
        <f t="shared" si="78"/>
        <v>31</v>
      </c>
      <c r="AT2537" t="str">
        <f t="shared" si="79"/>
        <v>Punto pago</v>
      </c>
    </row>
    <row r="2538" spans="1:46">
      <c r="A2538" t="s">
        <v>13044</v>
      </c>
      <c r="B2538" t="s">
        <v>13045</v>
      </c>
      <c r="C2538" s="18">
        <v>8.3533388057</v>
      </c>
      <c r="D2538" t="s">
        <v>5029</v>
      </c>
      <c r="E2538" t="s">
        <v>5030</v>
      </c>
      <c r="F2538" t="s">
        <v>5031</v>
      </c>
      <c r="G2538" s="18">
        <v>76.205728703600002</v>
      </c>
      <c r="H2538" t="s">
        <v>64</v>
      </c>
      <c r="I2538" t="s">
        <v>3998</v>
      </c>
      <c r="J2538" t="s">
        <v>5834</v>
      </c>
      <c r="K2538" s="18">
        <v>80.600370764700003</v>
      </c>
      <c r="L2538" t="s">
        <v>64</v>
      </c>
      <c r="M2538" t="s">
        <v>3974</v>
      </c>
      <c r="N2538" t="s">
        <v>3976</v>
      </c>
      <c r="O2538" s="18">
        <v>79.386240813900002</v>
      </c>
      <c r="P2538" t="s">
        <v>5835</v>
      </c>
      <c r="Q2538" t="s">
        <v>5832</v>
      </c>
      <c r="R2538" t="s">
        <v>5836</v>
      </c>
      <c r="S2538" s="18">
        <v>392.86454548450001</v>
      </c>
      <c r="T2538" t="s">
        <v>85</v>
      </c>
      <c r="U2538" t="s">
        <v>86</v>
      </c>
      <c r="V2538" t="s">
        <v>87</v>
      </c>
      <c r="W2538" s="18">
        <v>79.462549190399997</v>
      </c>
      <c r="X2538" t="s">
        <v>64</v>
      </c>
      <c r="Y2538" t="s">
        <v>3998</v>
      </c>
      <c r="Z2538" t="s">
        <v>3999</v>
      </c>
      <c r="AA2538" s="18">
        <v>80.818302282800005</v>
      </c>
      <c r="AB2538" s="19" t="s">
        <v>5837</v>
      </c>
      <c r="AC2538" t="s">
        <v>5832</v>
      </c>
      <c r="AD2538" t="s">
        <v>5838</v>
      </c>
      <c r="AE2538" s="18">
        <v>4.62161E-5</v>
      </c>
      <c r="AF2538" t="s">
        <v>13046</v>
      </c>
      <c r="AG2538" t="s">
        <v>7458</v>
      </c>
      <c r="AH2538" t="s">
        <v>13047</v>
      </c>
      <c r="AI2538" s="18">
        <v>2.0587528500000001E-2</v>
      </c>
      <c r="AJ2538" t="s">
        <v>7670</v>
      </c>
      <c r="AK2538" t="s">
        <v>7461</v>
      </c>
      <c r="AL2538" t="s">
        <v>7671</v>
      </c>
      <c r="AM2538" t="s">
        <v>13046</v>
      </c>
      <c r="AN2538" t="s">
        <v>7458</v>
      </c>
      <c r="AO2538" t="s">
        <v>13047</v>
      </c>
      <c r="AP2538" s="18">
        <v>4.62161E-5</v>
      </c>
      <c r="AQ2538" t="s">
        <v>123</v>
      </c>
      <c r="AR2538" t="b">
        <f>ISNUMBER(SEARCH('Consulta Por Puntos Baloto'!$E$5,B2538,1))</f>
        <v>0</v>
      </c>
      <c r="AS2538">
        <f t="shared" si="78"/>
        <v>31</v>
      </c>
      <c r="AT2538" t="str">
        <f t="shared" si="79"/>
        <v>Punto pago</v>
      </c>
    </row>
    <row r="2539" spans="1:46">
      <c r="A2539" t="s">
        <v>13048</v>
      </c>
      <c r="B2539" t="s">
        <v>13049</v>
      </c>
      <c r="C2539" s="18">
        <v>1.6189685993</v>
      </c>
      <c r="D2539" t="s">
        <v>169</v>
      </c>
      <c r="E2539" t="s">
        <v>128</v>
      </c>
      <c r="F2539" t="s">
        <v>170</v>
      </c>
      <c r="G2539" s="18">
        <v>1.1625840549999999</v>
      </c>
      <c r="H2539" t="s">
        <v>64</v>
      </c>
      <c r="I2539" t="s">
        <v>130</v>
      </c>
      <c r="J2539" t="s">
        <v>171</v>
      </c>
      <c r="K2539" s="18">
        <v>1.8518945484</v>
      </c>
      <c r="L2539" t="s">
        <v>64</v>
      </c>
      <c r="M2539" t="s">
        <v>130</v>
      </c>
      <c r="N2539" t="s">
        <v>172</v>
      </c>
      <c r="O2539" s="18">
        <v>1.2768301887</v>
      </c>
      <c r="P2539" t="s">
        <v>173</v>
      </c>
      <c r="Q2539" t="s">
        <v>134</v>
      </c>
      <c r="R2539" t="s">
        <v>174</v>
      </c>
      <c r="S2539" s="18">
        <v>1.2244116469999999</v>
      </c>
      <c r="T2539" t="s">
        <v>64</v>
      </c>
      <c r="U2539" t="s">
        <v>130</v>
      </c>
      <c r="V2539" t="s">
        <v>171</v>
      </c>
      <c r="W2539" s="18">
        <v>1.4643389261999999</v>
      </c>
      <c r="X2539" t="s">
        <v>64</v>
      </c>
      <c r="Y2539" t="s">
        <v>130</v>
      </c>
      <c r="Z2539" t="s">
        <v>175</v>
      </c>
      <c r="AA2539" s="18">
        <v>1.1735684158999999</v>
      </c>
      <c r="AB2539" t="s">
        <v>176</v>
      </c>
      <c r="AC2539" t="s">
        <v>128</v>
      </c>
      <c r="AD2539" t="s">
        <v>177</v>
      </c>
      <c r="AE2539" s="18">
        <v>0.52544829410000005</v>
      </c>
      <c r="AF2539" t="s">
        <v>445</v>
      </c>
      <c r="AG2539" t="s">
        <v>143</v>
      </c>
      <c r="AH2539" t="s">
        <v>10539</v>
      </c>
      <c r="AI2539" s="18">
        <v>0.1812320318</v>
      </c>
      <c r="AJ2539" t="s">
        <v>10540</v>
      </c>
      <c r="AK2539" t="s">
        <v>134</v>
      </c>
      <c r="AL2539" t="s">
        <v>10541</v>
      </c>
      <c r="AM2539" t="s">
        <v>10540</v>
      </c>
      <c r="AN2539" t="s">
        <v>134</v>
      </c>
      <c r="AO2539" t="s">
        <v>10541</v>
      </c>
      <c r="AP2539" s="18">
        <v>0.1812320318</v>
      </c>
      <c r="AQ2539" t="s">
        <v>123</v>
      </c>
      <c r="AR2539" t="b">
        <f>ISNUMBER(SEARCH('Consulta Por Puntos Baloto'!$E$5,B2539,1))</f>
        <v>0</v>
      </c>
      <c r="AS2539">
        <f t="shared" si="78"/>
        <v>35</v>
      </c>
      <c r="AT2539" t="str">
        <f t="shared" si="79"/>
        <v>Punto red</v>
      </c>
    </row>
    <row r="2540" spans="1:46">
      <c r="A2540" t="s">
        <v>13050</v>
      </c>
      <c r="B2540" t="s">
        <v>13051</v>
      </c>
      <c r="C2540" s="18">
        <v>1.4458527533000001</v>
      </c>
      <c r="D2540" t="s">
        <v>169</v>
      </c>
      <c r="E2540" t="s">
        <v>128</v>
      </c>
      <c r="F2540" t="s">
        <v>170</v>
      </c>
      <c r="G2540" s="18">
        <v>0.1271296059</v>
      </c>
      <c r="H2540" t="s">
        <v>64</v>
      </c>
      <c r="I2540" t="s">
        <v>130</v>
      </c>
      <c r="J2540" t="s">
        <v>171</v>
      </c>
      <c r="K2540" s="18">
        <v>1.6139997645999999</v>
      </c>
      <c r="L2540" t="s">
        <v>64</v>
      </c>
      <c r="M2540" t="s">
        <v>130</v>
      </c>
      <c r="N2540" t="s">
        <v>172</v>
      </c>
      <c r="O2540" s="18">
        <v>0.25418783379999998</v>
      </c>
      <c r="P2540" t="s">
        <v>173</v>
      </c>
      <c r="Q2540" t="s">
        <v>134</v>
      </c>
      <c r="R2540" t="s">
        <v>174</v>
      </c>
      <c r="S2540" s="18">
        <v>0.18271322670000001</v>
      </c>
      <c r="T2540" t="s">
        <v>64</v>
      </c>
      <c r="U2540" t="s">
        <v>130</v>
      </c>
      <c r="V2540" t="s">
        <v>171</v>
      </c>
      <c r="W2540" s="18">
        <v>0.41957895490000002</v>
      </c>
      <c r="X2540" t="s">
        <v>64</v>
      </c>
      <c r="Y2540" t="s">
        <v>130</v>
      </c>
      <c r="Z2540" t="s">
        <v>175</v>
      </c>
      <c r="AA2540" s="18">
        <v>0.1360615785</v>
      </c>
      <c r="AB2540" t="s">
        <v>176</v>
      </c>
      <c r="AC2540" t="s">
        <v>128</v>
      </c>
      <c r="AD2540" t="s">
        <v>177</v>
      </c>
      <c r="AE2540" s="18">
        <v>0.43582426340000002</v>
      </c>
      <c r="AF2540" t="s">
        <v>178</v>
      </c>
      <c r="AG2540" t="s">
        <v>143</v>
      </c>
      <c r="AH2540" t="s">
        <v>179</v>
      </c>
      <c r="AI2540" s="18">
        <v>0.2306885363</v>
      </c>
      <c r="AJ2540" t="s">
        <v>349</v>
      </c>
      <c r="AK2540" t="s">
        <v>134</v>
      </c>
      <c r="AL2540" t="s">
        <v>8414</v>
      </c>
      <c r="AM2540" t="s">
        <v>64</v>
      </c>
      <c r="AN2540" t="s">
        <v>130</v>
      </c>
      <c r="AO2540" t="s">
        <v>171</v>
      </c>
      <c r="AP2540" s="18">
        <v>0.1271296059</v>
      </c>
      <c r="AQ2540" t="s">
        <v>123</v>
      </c>
      <c r="AR2540" t="b">
        <f>ISNUMBER(SEARCH('Consulta Por Puntos Baloto'!$E$5,B2540,1))</f>
        <v>0</v>
      </c>
      <c r="AS2540">
        <f t="shared" si="78"/>
        <v>7</v>
      </c>
      <c r="AT2540" t="str">
        <f t="shared" si="79"/>
        <v>Cajero automático</v>
      </c>
    </row>
    <row r="2541" spans="1:46">
      <c r="A2541" t="s">
        <v>13052</v>
      </c>
      <c r="B2541" t="s">
        <v>13053</v>
      </c>
      <c r="C2541" s="18">
        <v>1.3298109079</v>
      </c>
      <c r="D2541" t="s">
        <v>169</v>
      </c>
      <c r="E2541" t="s">
        <v>128</v>
      </c>
      <c r="F2541" t="s">
        <v>170</v>
      </c>
      <c r="G2541" s="18">
        <v>0.289410522</v>
      </c>
      <c r="H2541" t="s">
        <v>64</v>
      </c>
      <c r="I2541" t="s">
        <v>130</v>
      </c>
      <c r="J2541" t="s">
        <v>171</v>
      </c>
      <c r="K2541" s="18">
        <v>1.5109743611999999</v>
      </c>
      <c r="L2541" t="s">
        <v>64</v>
      </c>
      <c r="M2541" t="s">
        <v>130</v>
      </c>
      <c r="N2541" t="s">
        <v>172</v>
      </c>
      <c r="O2541" s="18">
        <v>0.35840720790000002</v>
      </c>
      <c r="P2541" t="s">
        <v>173</v>
      </c>
      <c r="Q2541" t="s">
        <v>134</v>
      </c>
      <c r="R2541" t="s">
        <v>174</v>
      </c>
      <c r="S2541" s="18">
        <v>0.33893096210000001</v>
      </c>
      <c r="T2541" t="s">
        <v>64</v>
      </c>
      <c r="U2541" t="s">
        <v>130</v>
      </c>
      <c r="V2541" t="s">
        <v>171</v>
      </c>
      <c r="W2541" s="18">
        <v>0.56374606009999995</v>
      </c>
      <c r="X2541" t="s">
        <v>64</v>
      </c>
      <c r="Y2541" t="s">
        <v>130</v>
      </c>
      <c r="Z2541" t="s">
        <v>175</v>
      </c>
      <c r="AA2541" s="18">
        <v>0.29719438300000001</v>
      </c>
      <c r="AB2541" t="s">
        <v>176</v>
      </c>
      <c r="AC2541" t="s">
        <v>128</v>
      </c>
      <c r="AD2541" t="s">
        <v>177</v>
      </c>
      <c r="AE2541" s="18">
        <v>0.46020927210000001</v>
      </c>
      <c r="AF2541" t="s">
        <v>178</v>
      </c>
      <c r="AG2541" t="s">
        <v>143</v>
      </c>
      <c r="AH2541" t="s">
        <v>179</v>
      </c>
      <c r="AI2541" s="18">
        <v>0.3495565618</v>
      </c>
      <c r="AJ2541" t="s">
        <v>349</v>
      </c>
      <c r="AK2541" t="s">
        <v>134</v>
      </c>
      <c r="AL2541" t="s">
        <v>8414</v>
      </c>
      <c r="AM2541" t="s">
        <v>64</v>
      </c>
      <c r="AN2541" t="s">
        <v>130</v>
      </c>
      <c r="AO2541" t="s">
        <v>171</v>
      </c>
      <c r="AP2541" s="18">
        <v>0.289410522</v>
      </c>
      <c r="AQ2541" t="s">
        <v>123</v>
      </c>
      <c r="AR2541" t="b">
        <f>ISNUMBER(SEARCH('Consulta Por Puntos Baloto'!$E$5,B2541,1))</f>
        <v>0</v>
      </c>
      <c r="AS2541">
        <f t="shared" si="78"/>
        <v>7</v>
      </c>
      <c r="AT2541" t="str">
        <f t="shared" si="79"/>
        <v>Cajero automático</v>
      </c>
    </row>
    <row r="2542" spans="1:46">
      <c r="A2542" t="s">
        <v>13054</v>
      </c>
      <c r="B2542" t="s">
        <v>13055</v>
      </c>
      <c r="C2542" s="18">
        <v>1.4072297257999999</v>
      </c>
      <c r="D2542" t="s">
        <v>584</v>
      </c>
      <c r="E2542" t="s">
        <v>128</v>
      </c>
      <c r="F2542" t="s">
        <v>585</v>
      </c>
      <c r="G2542" s="18">
        <v>1.1385301131000001</v>
      </c>
      <c r="H2542" t="s">
        <v>64</v>
      </c>
      <c r="I2542" t="s">
        <v>130</v>
      </c>
      <c r="J2542" t="s">
        <v>714</v>
      </c>
      <c r="K2542" s="18">
        <v>1.1385301131000001</v>
      </c>
      <c r="L2542" t="s">
        <v>64</v>
      </c>
      <c r="M2542" t="s">
        <v>130</v>
      </c>
      <c r="N2542" t="s">
        <v>714</v>
      </c>
      <c r="O2542" s="18">
        <v>1.6981388826999999</v>
      </c>
      <c r="P2542" t="s">
        <v>588</v>
      </c>
      <c r="Q2542" t="s">
        <v>134</v>
      </c>
      <c r="R2542" t="s">
        <v>589</v>
      </c>
      <c r="S2542" s="18">
        <v>2.6850935463000001</v>
      </c>
      <c r="T2542" t="s">
        <v>469</v>
      </c>
      <c r="U2542" t="s">
        <v>130</v>
      </c>
      <c r="V2542" t="s">
        <v>470</v>
      </c>
      <c r="W2542" s="18">
        <v>1.7222999783999999</v>
      </c>
      <c r="X2542" t="s">
        <v>64</v>
      </c>
      <c r="Y2542" t="s">
        <v>130</v>
      </c>
      <c r="Z2542" t="s">
        <v>590</v>
      </c>
      <c r="AA2542" s="18">
        <v>2.4263806775000001</v>
      </c>
      <c r="AB2542" t="s">
        <v>637</v>
      </c>
      <c r="AC2542" t="s">
        <v>128</v>
      </c>
      <c r="AD2542" t="s">
        <v>638</v>
      </c>
      <c r="AE2542" s="18">
        <v>5.4767648100000003E-2</v>
      </c>
      <c r="AF2542" t="s">
        <v>13056</v>
      </c>
      <c r="AG2542" t="s">
        <v>143</v>
      </c>
      <c r="AH2542" t="s">
        <v>13057</v>
      </c>
      <c r="AI2542" s="18">
        <v>6.1841609300000003E-2</v>
      </c>
      <c r="AJ2542" t="s">
        <v>13058</v>
      </c>
      <c r="AK2542" t="s">
        <v>134</v>
      </c>
      <c r="AL2542" t="s">
        <v>13059</v>
      </c>
      <c r="AM2542" t="s">
        <v>13056</v>
      </c>
      <c r="AN2542" t="s">
        <v>143</v>
      </c>
      <c r="AO2542" t="s">
        <v>13057</v>
      </c>
      <c r="AP2542" s="18">
        <v>5.4767648100000003E-2</v>
      </c>
      <c r="AQ2542" t="s">
        <v>123</v>
      </c>
      <c r="AR2542" t="b">
        <f>ISNUMBER(SEARCH('Consulta Por Puntos Baloto'!$E$5,B2542,1))</f>
        <v>0</v>
      </c>
      <c r="AS2542">
        <f t="shared" si="78"/>
        <v>31</v>
      </c>
      <c r="AT2542" t="str">
        <f t="shared" si="79"/>
        <v>Punto pago</v>
      </c>
    </row>
    <row r="2543" spans="1:46">
      <c r="A2543" t="s">
        <v>13060</v>
      </c>
      <c r="B2543" t="s">
        <v>13061</v>
      </c>
      <c r="C2543" s="18">
        <v>3.3003934053999999</v>
      </c>
      <c r="D2543" t="s">
        <v>169</v>
      </c>
      <c r="E2543" t="s">
        <v>128</v>
      </c>
      <c r="F2543" t="s">
        <v>170</v>
      </c>
      <c r="G2543" s="18">
        <v>0.75488565439999999</v>
      </c>
      <c r="H2543" t="s">
        <v>64</v>
      </c>
      <c r="I2543" t="s">
        <v>130</v>
      </c>
      <c r="J2543" t="s">
        <v>619</v>
      </c>
      <c r="K2543" s="18">
        <v>3.1031311915000002</v>
      </c>
      <c r="L2543" t="s">
        <v>64</v>
      </c>
      <c r="M2543" t="s">
        <v>130</v>
      </c>
      <c r="N2543" t="s">
        <v>629</v>
      </c>
      <c r="O2543" s="18">
        <v>2.1047853462999999</v>
      </c>
      <c r="P2543" t="s">
        <v>173</v>
      </c>
      <c r="Q2543" t="s">
        <v>134</v>
      </c>
      <c r="R2543" t="s">
        <v>174</v>
      </c>
      <c r="S2543" s="18">
        <v>2.0766091948000001</v>
      </c>
      <c r="T2543" t="s">
        <v>64</v>
      </c>
      <c r="U2543" t="s">
        <v>130</v>
      </c>
      <c r="V2543" t="s">
        <v>171</v>
      </c>
      <c r="W2543" s="18">
        <v>1.5547260423</v>
      </c>
      <c r="X2543" t="s">
        <v>620</v>
      </c>
      <c r="Y2543" t="s">
        <v>130</v>
      </c>
      <c r="Z2543" t="s">
        <v>621</v>
      </c>
      <c r="AA2543" s="18">
        <v>2.1193136987000001</v>
      </c>
      <c r="AB2543" t="s">
        <v>176</v>
      </c>
      <c r="AC2543" t="s">
        <v>128</v>
      </c>
      <c r="AD2543" t="s">
        <v>177</v>
      </c>
      <c r="AE2543" s="18">
        <v>3.9807606000000002E-2</v>
      </c>
      <c r="AF2543" t="s">
        <v>13062</v>
      </c>
      <c r="AG2543" t="s">
        <v>143</v>
      </c>
      <c r="AH2543" t="s">
        <v>13063</v>
      </c>
      <c r="AI2543" s="18">
        <v>3.9807606000000002E-2</v>
      </c>
      <c r="AJ2543" t="s">
        <v>13064</v>
      </c>
      <c r="AK2543" t="s">
        <v>134</v>
      </c>
      <c r="AL2543" t="s">
        <v>13065</v>
      </c>
      <c r="AM2543" t="s">
        <v>13062</v>
      </c>
      <c r="AN2543" t="s">
        <v>143</v>
      </c>
      <c r="AO2543" t="s">
        <v>13063</v>
      </c>
      <c r="AP2543" s="18">
        <v>3.9807606000000002E-2</v>
      </c>
      <c r="AQ2543" t="s">
        <v>123</v>
      </c>
      <c r="AR2543" t="b">
        <f>ISNUMBER(SEARCH('Consulta Por Puntos Baloto'!$E$5,B2543,1))</f>
        <v>0</v>
      </c>
      <c r="AS2543">
        <f t="shared" si="78"/>
        <v>31</v>
      </c>
      <c r="AT2543" t="str">
        <f t="shared" si="79"/>
        <v>Punto pago</v>
      </c>
    </row>
    <row r="2544" spans="1:46">
      <c r="A2544" t="s">
        <v>13060</v>
      </c>
      <c r="B2544" t="s">
        <v>13061</v>
      </c>
      <c r="C2544" s="18">
        <v>3.3003934053999999</v>
      </c>
      <c r="D2544" t="s">
        <v>169</v>
      </c>
      <c r="E2544" t="s">
        <v>128</v>
      </c>
      <c r="F2544" t="s">
        <v>170</v>
      </c>
      <c r="G2544" s="18">
        <v>0.75488565439999999</v>
      </c>
      <c r="H2544" t="s">
        <v>64</v>
      </c>
      <c r="I2544" t="s">
        <v>130</v>
      </c>
      <c r="J2544" t="s">
        <v>619</v>
      </c>
      <c r="K2544" s="18">
        <v>3.1031311915000002</v>
      </c>
      <c r="L2544" t="s">
        <v>64</v>
      </c>
      <c r="M2544" t="s">
        <v>130</v>
      </c>
      <c r="N2544" t="s">
        <v>629</v>
      </c>
      <c r="O2544" s="18">
        <v>2.1047853462999999</v>
      </c>
      <c r="P2544" t="s">
        <v>173</v>
      </c>
      <c r="Q2544" t="s">
        <v>134</v>
      </c>
      <c r="R2544" t="s">
        <v>174</v>
      </c>
      <c r="S2544" s="18">
        <v>2.0766091948000001</v>
      </c>
      <c r="T2544" t="s">
        <v>64</v>
      </c>
      <c r="U2544" t="s">
        <v>130</v>
      </c>
      <c r="V2544" t="s">
        <v>171</v>
      </c>
      <c r="W2544" s="18">
        <v>1.5547260423</v>
      </c>
      <c r="X2544" t="s">
        <v>620</v>
      </c>
      <c r="Y2544" t="s">
        <v>130</v>
      </c>
      <c r="Z2544" t="s">
        <v>621</v>
      </c>
      <c r="AA2544" s="18">
        <v>2.1193136987000001</v>
      </c>
      <c r="AB2544" t="s">
        <v>176</v>
      </c>
      <c r="AC2544" t="s">
        <v>128</v>
      </c>
      <c r="AD2544" t="s">
        <v>177</v>
      </c>
      <c r="AE2544" s="18">
        <v>3.9807606000000002E-2</v>
      </c>
      <c r="AF2544" t="s">
        <v>13062</v>
      </c>
      <c r="AG2544" t="s">
        <v>143</v>
      </c>
      <c r="AH2544" t="s">
        <v>13063</v>
      </c>
      <c r="AI2544" s="18">
        <v>3.9807606000000002E-2</v>
      </c>
      <c r="AJ2544" t="s">
        <v>13064</v>
      </c>
      <c r="AK2544" t="s">
        <v>134</v>
      </c>
      <c r="AL2544" t="s">
        <v>13065</v>
      </c>
      <c r="AM2544" t="s">
        <v>13064</v>
      </c>
      <c r="AN2544" t="s">
        <v>134</v>
      </c>
      <c r="AO2544" t="s">
        <v>13065</v>
      </c>
      <c r="AP2544" s="18">
        <v>3.9807606000000002E-2</v>
      </c>
      <c r="AQ2544" t="s">
        <v>123</v>
      </c>
      <c r="AR2544" t="b">
        <f>ISNUMBER(SEARCH('Consulta Por Puntos Baloto'!$E$5,B2544,1))</f>
        <v>0</v>
      </c>
      <c r="AS2544">
        <f t="shared" si="78"/>
        <v>31</v>
      </c>
      <c r="AT2544" t="str">
        <f t="shared" si="79"/>
        <v>Punto pago</v>
      </c>
    </row>
    <row r="2545" spans="1:46">
      <c r="A2545" t="s">
        <v>13066</v>
      </c>
      <c r="B2545" t="s">
        <v>13067</v>
      </c>
      <c r="C2545" s="18">
        <v>95.015782889700006</v>
      </c>
      <c r="D2545" t="s">
        <v>1689</v>
      </c>
      <c r="E2545" t="s">
        <v>1690</v>
      </c>
      <c r="F2545" t="s">
        <v>1691</v>
      </c>
      <c r="G2545" s="18">
        <v>93.709046156300005</v>
      </c>
      <c r="H2545" t="s">
        <v>64</v>
      </c>
      <c r="I2545" t="s">
        <v>114</v>
      </c>
      <c r="J2545" t="s">
        <v>3347</v>
      </c>
      <c r="K2545" s="18">
        <v>144.86035317419999</v>
      </c>
      <c r="L2545" t="s">
        <v>64</v>
      </c>
      <c r="M2545" t="s">
        <v>130</v>
      </c>
      <c r="N2545" t="s">
        <v>1424</v>
      </c>
      <c r="O2545" s="18">
        <v>125.5817328526</v>
      </c>
      <c r="P2545" t="s">
        <v>4963</v>
      </c>
      <c r="Q2545" t="s">
        <v>4964</v>
      </c>
      <c r="R2545" t="s">
        <v>4965</v>
      </c>
      <c r="S2545" s="18">
        <v>146.22090252550001</v>
      </c>
      <c r="T2545" t="s">
        <v>1086</v>
      </c>
      <c r="U2545" t="s">
        <v>130</v>
      </c>
      <c r="V2545" t="s">
        <v>1087</v>
      </c>
      <c r="W2545" s="18">
        <v>94.656642578700001</v>
      </c>
      <c r="X2545" t="s">
        <v>3348</v>
      </c>
      <c r="Y2545" t="s">
        <v>114</v>
      </c>
      <c r="Z2545" t="s">
        <v>3349</v>
      </c>
      <c r="AA2545" s="18">
        <v>94.652757399799995</v>
      </c>
      <c r="AB2545" s="19" t="s">
        <v>3348</v>
      </c>
      <c r="AC2545" t="s">
        <v>1690</v>
      </c>
      <c r="AD2545" s="19" t="s">
        <v>5358</v>
      </c>
      <c r="AE2545" s="18">
        <v>28.018049669300002</v>
      </c>
      <c r="AF2545" t="s">
        <v>13068</v>
      </c>
      <c r="AG2545" t="s">
        <v>8326</v>
      </c>
      <c r="AH2545" t="s">
        <v>13069</v>
      </c>
      <c r="AI2545" s="18">
        <v>4.4602059399999998E-2</v>
      </c>
      <c r="AJ2545" t="s">
        <v>13070</v>
      </c>
      <c r="AK2545" t="s">
        <v>13071</v>
      </c>
      <c r="AL2545" t="s">
        <v>13072</v>
      </c>
      <c r="AM2545" t="s">
        <v>13070</v>
      </c>
      <c r="AN2545" t="s">
        <v>13071</v>
      </c>
      <c r="AO2545" t="s">
        <v>13072</v>
      </c>
      <c r="AP2545" s="18">
        <v>4.4602059399999998E-2</v>
      </c>
      <c r="AQ2545" t="e">
        <v>#N/A</v>
      </c>
      <c r="AR2545" t="b">
        <f>ISNUMBER(SEARCH('Consulta Por Puntos Baloto'!$E$5,B2545,1))</f>
        <v>0</v>
      </c>
      <c r="AS2545">
        <f t="shared" si="78"/>
        <v>35</v>
      </c>
      <c r="AT2545" t="str">
        <f t="shared" si="79"/>
        <v>Punto red</v>
      </c>
    </row>
    <row r="2546" spans="1:46">
      <c r="A2546" t="s">
        <v>13073</v>
      </c>
      <c r="B2546" t="s">
        <v>13074</v>
      </c>
      <c r="C2546" s="18">
        <v>75.874917610400004</v>
      </c>
      <c r="D2546" t="s">
        <v>1689</v>
      </c>
      <c r="E2546" t="s">
        <v>1690</v>
      </c>
      <c r="F2546" t="s">
        <v>1691</v>
      </c>
      <c r="G2546" s="18">
        <v>73.902281532999993</v>
      </c>
      <c r="H2546" t="s">
        <v>64</v>
      </c>
      <c r="I2546" t="s">
        <v>114</v>
      </c>
      <c r="J2546" t="s">
        <v>3347</v>
      </c>
      <c r="K2546" s="18">
        <v>136.01690087520001</v>
      </c>
      <c r="L2546" t="s">
        <v>64</v>
      </c>
      <c r="M2546" t="s">
        <v>130</v>
      </c>
      <c r="N2546" t="s">
        <v>132</v>
      </c>
      <c r="O2546" s="18">
        <v>135.57783710659999</v>
      </c>
      <c r="P2546" t="s">
        <v>453</v>
      </c>
      <c r="Q2546" t="s">
        <v>134</v>
      </c>
      <c r="R2546" t="s">
        <v>454</v>
      </c>
      <c r="S2546" s="18">
        <v>136.1677529678</v>
      </c>
      <c r="T2546" t="s">
        <v>136</v>
      </c>
      <c r="U2546" t="s">
        <v>130</v>
      </c>
      <c r="V2546" t="s">
        <v>137</v>
      </c>
      <c r="W2546" s="18">
        <v>74.970227648199995</v>
      </c>
      <c r="X2546" t="s">
        <v>3348</v>
      </c>
      <c r="Y2546" t="s">
        <v>114</v>
      </c>
      <c r="Z2546" t="s">
        <v>3349</v>
      </c>
      <c r="AA2546" s="18">
        <v>74.967057715699994</v>
      </c>
      <c r="AB2546" s="19" t="s">
        <v>3348</v>
      </c>
      <c r="AC2546" t="s">
        <v>1690</v>
      </c>
      <c r="AD2546" s="19" t="s">
        <v>5358</v>
      </c>
      <c r="AE2546" s="18">
        <v>2.4215172600000001E-2</v>
      </c>
      <c r="AF2546" t="s">
        <v>8325</v>
      </c>
      <c r="AG2546" t="s">
        <v>8326</v>
      </c>
      <c r="AH2546" t="s">
        <v>8327</v>
      </c>
      <c r="AI2546" s="18">
        <v>3.6639240999999999E-3</v>
      </c>
      <c r="AJ2546" t="s">
        <v>8328</v>
      </c>
      <c r="AK2546" t="s">
        <v>8329</v>
      </c>
      <c r="AL2546" t="s">
        <v>8330</v>
      </c>
      <c r="AM2546" t="s">
        <v>8328</v>
      </c>
      <c r="AN2546" t="s">
        <v>8329</v>
      </c>
      <c r="AO2546" t="s">
        <v>8330</v>
      </c>
      <c r="AP2546" s="18">
        <v>3.6639240999999999E-3</v>
      </c>
      <c r="AQ2546" t="s">
        <v>123</v>
      </c>
      <c r="AR2546" t="b">
        <f>ISNUMBER(SEARCH('Consulta Por Puntos Baloto'!$E$5,B2546,1))</f>
        <v>0</v>
      </c>
      <c r="AS2546">
        <f t="shared" si="78"/>
        <v>35</v>
      </c>
      <c r="AT2546" t="str">
        <f t="shared" si="79"/>
        <v>Punto red</v>
      </c>
    </row>
    <row r="2547" spans="1:46">
      <c r="A2547" t="s">
        <v>13075</v>
      </c>
      <c r="B2547" t="s">
        <v>13076</v>
      </c>
      <c r="C2547" s="18">
        <v>2.5873758183</v>
      </c>
      <c r="D2547" t="s">
        <v>4512</v>
      </c>
      <c r="E2547" t="s">
        <v>297</v>
      </c>
      <c r="F2547" t="s">
        <v>4513</v>
      </c>
      <c r="G2547" s="18">
        <v>14.4684238479</v>
      </c>
      <c r="H2547" t="s">
        <v>64</v>
      </c>
      <c r="I2547" t="s">
        <v>4514</v>
      </c>
      <c r="J2547" t="s">
        <v>4515</v>
      </c>
      <c r="K2547" s="18">
        <v>14.4684238479</v>
      </c>
      <c r="L2547" t="s">
        <v>64</v>
      </c>
      <c r="M2547" t="s">
        <v>4514</v>
      </c>
      <c r="N2547" t="s">
        <v>4515</v>
      </c>
      <c r="O2547" s="18">
        <v>2.8384775622</v>
      </c>
      <c r="P2547" t="s">
        <v>296</v>
      </c>
      <c r="Q2547" t="s">
        <v>297</v>
      </c>
      <c r="R2547" t="s">
        <v>298</v>
      </c>
      <c r="S2547" s="18">
        <v>146.09147816199999</v>
      </c>
      <c r="T2547" t="s">
        <v>85</v>
      </c>
      <c r="U2547" t="s">
        <v>86</v>
      </c>
      <c r="V2547" t="s">
        <v>87</v>
      </c>
      <c r="W2547" s="18">
        <v>86.632882472999995</v>
      </c>
      <c r="X2547" t="s">
        <v>64</v>
      </c>
      <c r="Y2547" t="s">
        <v>4519</v>
      </c>
      <c r="Z2547" t="s">
        <v>4520</v>
      </c>
      <c r="AA2547" s="18">
        <v>48.6566215701</v>
      </c>
      <c r="AB2547" t="s">
        <v>300</v>
      </c>
      <c r="AC2547" t="s">
        <v>301</v>
      </c>
      <c r="AD2547" t="s">
        <v>302</v>
      </c>
      <c r="AE2547" s="18">
        <v>1.6886260093000001</v>
      </c>
      <c r="AF2547" t="s">
        <v>5478</v>
      </c>
      <c r="AG2547" t="s">
        <v>297</v>
      </c>
      <c r="AH2547" t="s">
        <v>5479</v>
      </c>
      <c r="AI2547" s="18">
        <v>1.5909250199999999E-2</v>
      </c>
      <c r="AJ2547" t="s">
        <v>13077</v>
      </c>
      <c r="AK2547" t="s">
        <v>297</v>
      </c>
      <c r="AL2547" t="s">
        <v>13078</v>
      </c>
      <c r="AM2547" t="s">
        <v>13077</v>
      </c>
      <c r="AN2547" t="s">
        <v>297</v>
      </c>
      <c r="AO2547" t="s">
        <v>13078</v>
      </c>
      <c r="AP2547" s="18">
        <v>1.5909250199999999E-2</v>
      </c>
      <c r="AQ2547" t="s">
        <v>123</v>
      </c>
      <c r="AR2547" t="b">
        <f>ISNUMBER(SEARCH('Consulta Por Puntos Baloto'!$E$5,B2547,1))</f>
        <v>0</v>
      </c>
      <c r="AS2547">
        <f t="shared" si="78"/>
        <v>35</v>
      </c>
      <c r="AT2547" t="str">
        <f t="shared" si="79"/>
        <v>Punto red</v>
      </c>
    </row>
    <row r="2548" spans="1:46">
      <c r="A2548" t="s">
        <v>13079</v>
      </c>
      <c r="B2548" t="s">
        <v>13080</v>
      </c>
      <c r="C2548" s="18">
        <v>0.37891719419999997</v>
      </c>
      <c r="D2548" t="s">
        <v>4512</v>
      </c>
      <c r="E2548" t="s">
        <v>297</v>
      </c>
      <c r="F2548" t="s">
        <v>4513</v>
      </c>
      <c r="G2548" s="18">
        <v>16.5162063997</v>
      </c>
      <c r="H2548" t="s">
        <v>64</v>
      </c>
      <c r="I2548" t="s">
        <v>4514</v>
      </c>
      <c r="J2548" t="s">
        <v>4515</v>
      </c>
      <c r="K2548" s="18">
        <v>16.5162063997</v>
      </c>
      <c r="L2548" t="s">
        <v>64</v>
      </c>
      <c r="M2548" t="s">
        <v>4514</v>
      </c>
      <c r="N2548" t="s">
        <v>4515</v>
      </c>
      <c r="O2548" s="18">
        <v>0.67516240549999995</v>
      </c>
      <c r="P2548" t="s">
        <v>296</v>
      </c>
      <c r="Q2548" t="s">
        <v>297</v>
      </c>
      <c r="R2548" t="s">
        <v>298</v>
      </c>
      <c r="S2548" s="18">
        <v>144.01568707070001</v>
      </c>
      <c r="T2548" t="s">
        <v>85</v>
      </c>
      <c r="U2548" t="s">
        <v>86</v>
      </c>
      <c r="V2548" t="s">
        <v>87</v>
      </c>
      <c r="W2548" s="18">
        <v>88.5916091335</v>
      </c>
      <c r="X2548" t="s">
        <v>64</v>
      </c>
      <c r="Y2548" t="s">
        <v>4519</v>
      </c>
      <c r="Z2548" t="s">
        <v>4520</v>
      </c>
      <c r="AA2548" s="18">
        <v>49.236611831200001</v>
      </c>
      <c r="AB2548" t="s">
        <v>300</v>
      </c>
      <c r="AC2548" t="s">
        <v>301</v>
      </c>
      <c r="AD2548" t="s">
        <v>302</v>
      </c>
      <c r="AE2548" s="18">
        <v>0.82198895100000002</v>
      </c>
      <c r="AF2548" t="s">
        <v>7531</v>
      </c>
      <c r="AG2548" t="s">
        <v>297</v>
      </c>
      <c r="AH2548" t="s">
        <v>7532</v>
      </c>
      <c r="AI2548" s="18">
        <v>0.1072531581</v>
      </c>
      <c r="AJ2548" t="s">
        <v>12935</v>
      </c>
      <c r="AK2548" t="s">
        <v>297</v>
      </c>
      <c r="AL2548" t="s">
        <v>12936</v>
      </c>
      <c r="AM2548" t="s">
        <v>12935</v>
      </c>
      <c r="AN2548" t="s">
        <v>297</v>
      </c>
      <c r="AO2548" t="s">
        <v>12936</v>
      </c>
      <c r="AP2548" s="18">
        <v>0.1072531581</v>
      </c>
      <c r="AQ2548" t="s">
        <v>123</v>
      </c>
      <c r="AR2548" t="b">
        <f>ISNUMBER(SEARCH('Consulta Por Puntos Baloto'!$E$5,B2548,1))</f>
        <v>0</v>
      </c>
      <c r="AS2548">
        <f t="shared" si="78"/>
        <v>35</v>
      </c>
      <c r="AT2548" t="str">
        <f t="shared" si="79"/>
        <v>Punto red</v>
      </c>
    </row>
    <row r="2549" spans="1:46">
      <c r="A2549" t="s">
        <v>13081</v>
      </c>
      <c r="B2549" t="s">
        <v>13082</v>
      </c>
      <c r="C2549" s="18">
        <v>1.9784913206000001</v>
      </c>
      <c r="D2549" t="s">
        <v>169</v>
      </c>
      <c r="E2549" t="s">
        <v>128</v>
      </c>
      <c r="F2549" t="s">
        <v>170</v>
      </c>
      <c r="G2549" s="18">
        <v>0.50750660910000001</v>
      </c>
      <c r="H2549" t="s">
        <v>64</v>
      </c>
      <c r="I2549" t="s">
        <v>130</v>
      </c>
      <c r="J2549" t="s">
        <v>175</v>
      </c>
      <c r="K2549" s="18">
        <v>2.0652175902000001</v>
      </c>
      <c r="L2549" t="s">
        <v>64</v>
      </c>
      <c r="M2549" t="s">
        <v>130</v>
      </c>
      <c r="N2549" t="s">
        <v>172</v>
      </c>
      <c r="O2549" s="18">
        <v>0.70857625280000003</v>
      </c>
      <c r="P2549" t="s">
        <v>173</v>
      </c>
      <c r="Q2549" t="s">
        <v>134</v>
      </c>
      <c r="R2549" t="s">
        <v>174</v>
      </c>
      <c r="S2549" s="18">
        <v>0.69953478000000002</v>
      </c>
      <c r="T2549" t="s">
        <v>64</v>
      </c>
      <c r="U2549" t="s">
        <v>130</v>
      </c>
      <c r="V2549" t="s">
        <v>171</v>
      </c>
      <c r="W2549" s="18">
        <v>0.20205122440000001</v>
      </c>
      <c r="X2549" t="s">
        <v>620</v>
      </c>
      <c r="Y2549" t="s">
        <v>130</v>
      </c>
      <c r="Z2549" t="s">
        <v>621</v>
      </c>
      <c r="AA2549" s="18">
        <v>0.74736590000000003</v>
      </c>
      <c r="AB2549" t="s">
        <v>176</v>
      </c>
      <c r="AC2549" t="s">
        <v>128</v>
      </c>
      <c r="AD2549" t="s">
        <v>177</v>
      </c>
      <c r="AE2549" s="18">
        <v>8.3801857000000007E-3</v>
      </c>
      <c r="AF2549" t="s">
        <v>13083</v>
      </c>
      <c r="AG2549" t="s">
        <v>143</v>
      </c>
      <c r="AH2549" t="s">
        <v>13084</v>
      </c>
      <c r="AI2549" s="18">
        <v>8.3801857000000007E-3</v>
      </c>
      <c r="AJ2549" t="s">
        <v>12676</v>
      </c>
      <c r="AK2549" t="s">
        <v>134</v>
      </c>
      <c r="AL2549" t="s">
        <v>12677</v>
      </c>
      <c r="AM2549" t="s">
        <v>13083</v>
      </c>
      <c r="AN2549" t="s">
        <v>143</v>
      </c>
      <c r="AO2549" t="s">
        <v>13084</v>
      </c>
      <c r="AP2549" s="18">
        <v>8.3801857000000007E-3</v>
      </c>
      <c r="AQ2549" t="s">
        <v>123</v>
      </c>
      <c r="AR2549" t="b">
        <f>ISNUMBER(SEARCH('Consulta Por Puntos Baloto'!$E$5,B2549,1))</f>
        <v>0</v>
      </c>
      <c r="AS2549">
        <f t="shared" si="78"/>
        <v>31</v>
      </c>
      <c r="AT2549" t="str">
        <f t="shared" si="79"/>
        <v>Punto pago</v>
      </c>
    </row>
    <row r="2550" spans="1:46">
      <c r="A2550" t="s">
        <v>13081</v>
      </c>
      <c r="B2550" t="s">
        <v>13082</v>
      </c>
      <c r="C2550" s="18">
        <v>1.9784913206000001</v>
      </c>
      <c r="D2550" t="s">
        <v>169</v>
      </c>
      <c r="E2550" t="s">
        <v>128</v>
      </c>
      <c r="F2550" t="s">
        <v>170</v>
      </c>
      <c r="G2550" s="18">
        <v>0.50750660910000001</v>
      </c>
      <c r="H2550" t="s">
        <v>64</v>
      </c>
      <c r="I2550" t="s">
        <v>130</v>
      </c>
      <c r="J2550" t="s">
        <v>175</v>
      </c>
      <c r="K2550" s="18">
        <v>2.0652175902000001</v>
      </c>
      <c r="L2550" t="s">
        <v>64</v>
      </c>
      <c r="M2550" t="s">
        <v>130</v>
      </c>
      <c r="N2550" t="s">
        <v>172</v>
      </c>
      <c r="O2550" s="18">
        <v>0.70857625280000003</v>
      </c>
      <c r="P2550" t="s">
        <v>173</v>
      </c>
      <c r="Q2550" t="s">
        <v>134</v>
      </c>
      <c r="R2550" t="s">
        <v>174</v>
      </c>
      <c r="S2550" s="18">
        <v>0.69953478000000002</v>
      </c>
      <c r="T2550" t="s">
        <v>64</v>
      </c>
      <c r="U2550" t="s">
        <v>130</v>
      </c>
      <c r="V2550" t="s">
        <v>171</v>
      </c>
      <c r="W2550" s="18">
        <v>0.20205122440000001</v>
      </c>
      <c r="X2550" t="s">
        <v>620</v>
      </c>
      <c r="Y2550" t="s">
        <v>130</v>
      </c>
      <c r="Z2550" t="s">
        <v>621</v>
      </c>
      <c r="AA2550" s="18">
        <v>0.74736590000000003</v>
      </c>
      <c r="AB2550" t="s">
        <v>176</v>
      </c>
      <c r="AC2550" t="s">
        <v>128</v>
      </c>
      <c r="AD2550" t="s">
        <v>177</v>
      </c>
      <c r="AE2550" s="18">
        <v>8.3801857000000007E-3</v>
      </c>
      <c r="AF2550" t="s">
        <v>13083</v>
      </c>
      <c r="AG2550" t="s">
        <v>143</v>
      </c>
      <c r="AH2550" t="s">
        <v>13084</v>
      </c>
      <c r="AI2550" s="18">
        <v>8.3801857000000007E-3</v>
      </c>
      <c r="AJ2550" t="s">
        <v>12676</v>
      </c>
      <c r="AK2550" t="s">
        <v>134</v>
      </c>
      <c r="AL2550" t="s">
        <v>12677</v>
      </c>
      <c r="AM2550" t="s">
        <v>12676</v>
      </c>
      <c r="AN2550" t="s">
        <v>134</v>
      </c>
      <c r="AO2550" t="s">
        <v>12677</v>
      </c>
      <c r="AP2550" s="18">
        <v>8.3801857000000007E-3</v>
      </c>
      <c r="AQ2550" t="s">
        <v>123</v>
      </c>
      <c r="AR2550" t="b">
        <f>ISNUMBER(SEARCH('Consulta Por Puntos Baloto'!$E$5,B2550,1))</f>
        <v>0</v>
      </c>
      <c r="AS2550">
        <f t="shared" si="78"/>
        <v>31</v>
      </c>
      <c r="AT2550" t="str">
        <f t="shared" si="79"/>
        <v>Punto pago</v>
      </c>
    </row>
    <row r="2551" spans="1:46">
      <c r="A2551" t="s">
        <v>13085</v>
      </c>
      <c r="B2551" t="s">
        <v>13086</v>
      </c>
      <c r="C2551" s="18">
        <v>5.6025774388</v>
      </c>
      <c r="D2551" t="s">
        <v>4084</v>
      </c>
      <c r="E2551" t="s">
        <v>4053</v>
      </c>
      <c r="F2551" t="s">
        <v>4085</v>
      </c>
      <c r="G2551" s="18">
        <v>3.8633345203</v>
      </c>
      <c r="H2551" t="s">
        <v>64</v>
      </c>
      <c r="I2551" t="s">
        <v>4055</v>
      </c>
      <c r="J2551" t="s">
        <v>4086</v>
      </c>
      <c r="K2551" s="18">
        <v>12.8913096646</v>
      </c>
      <c r="L2551" t="s">
        <v>64</v>
      </c>
      <c r="M2551" t="s">
        <v>223</v>
      </c>
      <c r="N2551" t="s">
        <v>4070</v>
      </c>
      <c r="O2551" s="18">
        <v>6.2377244083000001</v>
      </c>
      <c r="P2551" t="s">
        <v>4052</v>
      </c>
      <c r="Q2551" t="s">
        <v>4053</v>
      </c>
      <c r="R2551" t="s">
        <v>4054</v>
      </c>
      <c r="S2551" s="18">
        <v>20.708571811700001</v>
      </c>
      <c r="T2551" t="s">
        <v>227</v>
      </c>
      <c r="U2551" t="s">
        <v>228</v>
      </c>
      <c r="V2551" t="s">
        <v>229</v>
      </c>
      <c r="W2551" s="18">
        <v>3.8623822221999999</v>
      </c>
      <c r="X2551" t="s">
        <v>64</v>
      </c>
      <c r="Y2551" t="s">
        <v>4055</v>
      </c>
      <c r="Z2551" t="s">
        <v>4056</v>
      </c>
      <c r="AA2551" s="18">
        <v>10.842198531499999</v>
      </c>
      <c r="AB2551" t="s">
        <v>4088</v>
      </c>
      <c r="AC2551" t="s">
        <v>220</v>
      </c>
      <c r="AD2551" t="s">
        <v>4089</v>
      </c>
      <c r="AE2551" s="18">
        <v>5.8578923800000002E-2</v>
      </c>
      <c r="AF2551" t="s">
        <v>13087</v>
      </c>
      <c r="AG2551" t="s">
        <v>9290</v>
      </c>
      <c r="AH2551" t="s">
        <v>13088</v>
      </c>
      <c r="AI2551" s="18">
        <v>4.0707931099999997E-2</v>
      </c>
      <c r="AJ2551" t="s">
        <v>13089</v>
      </c>
      <c r="AK2551" t="s">
        <v>9290</v>
      </c>
      <c r="AL2551" t="s">
        <v>13090</v>
      </c>
      <c r="AM2551" t="s">
        <v>13089</v>
      </c>
      <c r="AN2551" t="s">
        <v>9290</v>
      </c>
      <c r="AO2551" t="s">
        <v>13090</v>
      </c>
      <c r="AP2551" s="18">
        <v>4.0707931099999997E-2</v>
      </c>
      <c r="AQ2551" t="s">
        <v>123</v>
      </c>
      <c r="AR2551" t="b">
        <f>ISNUMBER(SEARCH('Consulta Por Puntos Baloto'!$E$5,B2551,1))</f>
        <v>0</v>
      </c>
      <c r="AS2551">
        <f t="shared" si="78"/>
        <v>35</v>
      </c>
      <c r="AT2551" t="str">
        <f t="shared" si="79"/>
        <v>Punto red</v>
      </c>
    </row>
    <row r="2552" spans="1:46">
      <c r="A2552" t="s">
        <v>13091</v>
      </c>
      <c r="B2552" t="s">
        <v>13092</v>
      </c>
      <c r="C2552" s="18">
        <v>3.1202656356</v>
      </c>
      <c r="D2552" t="s">
        <v>7736</v>
      </c>
      <c r="E2552" t="s">
        <v>4964</v>
      </c>
      <c r="F2552" t="s">
        <v>7737</v>
      </c>
      <c r="G2552" s="18">
        <v>73.051846112899995</v>
      </c>
      <c r="H2552" t="s">
        <v>64</v>
      </c>
      <c r="I2552" t="s">
        <v>4514</v>
      </c>
      <c r="J2552" t="s">
        <v>4515</v>
      </c>
      <c r="K2552" s="18">
        <v>73.051846112899995</v>
      </c>
      <c r="L2552" t="s">
        <v>64</v>
      </c>
      <c r="M2552" t="s">
        <v>4514</v>
      </c>
      <c r="N2552" t="s">
        <v>4515</v>
      </c>
      <c r="O2552" s="18">
        <v>3.4500368047999999</v>
      </c>
      <c r="P2552" t="s">
        <v>4963</v>
      </c>
      <c r="Q2552" t="s">
        <v>4964</v>
      </c>
      <c r="R2552" t="s">
        <v>4965</v>
      </c>
      <c r="S2552" s="18">
        <v>192.2353928201</v>
      </c>
      <c r="T2552" t="s">
        <v>311</v>
      </c>
      <c r="U2552" t="s">
        <v>130</v>
      </c>
      <c r="V2552" t="s">
        <v>312</v>
      </c>
      <c r="W2552" s="18">
        <v>3.5229520920000001</v>
      </c>
      <c r="X2552" t="s">
        <v>64</v>
      </c>
      <c r="Y2552" t="s">
        <v>4519</v>
      </c>
      <c r="Z2552" t="s">
        <v>4520</v>
      </c>
      <c r="AA2552" s="18">
        <v>109.0652503203</v>
      </c>
      <c r="AB2552" t="s">
        <v>300</v>
      </c>
      <c r="AC2552" t="s">
        <v>301</v>
      </c>
      <c r="AD2552" t="s">
        <v>302</v>
      </c>
      <c r="AE2552" s="18">
        <v>0.60073318580000001</v>
      </c>
      <c r="AF2552" t="s">
        <v>12462</v>
      </c>
      <c r="AG2552" t="s">
        <v>4964</v>
      </c>
      <c r="AH2552" t="s">
        <v>12463</v>
      </c>
      <c r="AI2552" s="18">
        <v>0.26627295140000001</v>
      </c>
      <c r="AJ2552" t="s">
        <v>13093</v>
      </c>
      <c r="AK2552" t="s">
        <v>4964</v>
      </c>
      <c r="AL2552" t="s">
        <v>13094</v>
      </c>
      <c r="AM2552" t="s">
        <v>13093</v>
      </c>
      <c r="AN2552" t="s">
        <v>4964</v>
      </c>
      <c r="AO2552" t="s">
        <v>13094</v>
      </c>
      <c r="AP2552" s="18">
        <v>0.26627295140000001</v>
      </c>
      <c r="AQ2552" t="s">
        <v>123</v>
      </c>
      <c r="AR2552" t="b">
        <f>ISNUMBER(SEARCH('Consulta Por Puntos Baloto'!$E$5,B2552,1))</f>
        <v>0</v>
      </c>
      <c r="AS2552">
        <f t="shared" si="78"/>
        <v>35</v>
      </c>
      <c r="AT2552" t="str">
        <f t="shared" si="79"/>
        <v>Punto red</v>
      </c>
    </row>
    <row r="2553" spans="1:46">
      <c r="A2553" t="s">
        <v>13095</v>
      </c>
      <c r="B2553" t="s">
        <v>13096</v>
      </c>
      <c r="C2553" s="18">
        <v>0.24439839990000001</v>
      </c>
      <c r="D2553" t="s">
        <v>4084</v>
      </c>
      <c r="E2553" t="s">
        <v>4053</v>
      </c>
      <c r="F2553" t="s">
        <v>4085</v>
      </c>
      <c r="G2553" s="18">
        <v>1.70262523</v>
      </c>
      <c r="H2553" t="s">
        <v>64</v>
      </c>
      <c r="I2553" t="s">
        <v>4055</v>
      </c>
      <c r="J2553" t="s">
        <v>4056</v>
      </c>
      <c r="K2553" s="18">
        <v>9.5315385457000001</v>
      </c>
      <c r="L2553" t="s">
        <v>64</v>
      </c>
      <c r="M2553" t="s">
        <v>223</v>
      </c>
      <c r="N2553" t="s">
        <v>4070</v>
      </c>
      <c r="O2553" s="18">
        <v>2.4533549138000001</v>
      </c>
      <c r="P2553" t="s">
        <v>4052</v>
      </c>
      <c r="Q2553" t="s">
        <v>4053</v>
      </c>
      <c r="R2553" t="s">
        <v>4054</v>
      </c>
      <c r="S2553" s="18">
        <v>18.157981533600001</v>
      </c>
      <c r="T2553" t="s">
        <v>227</v>
      </c>
      <c r="U2553" t="s">
        <v>228</v>
      </c>
      <c r="V2553" t="s">
        <v>229</v>
      </c>
      <c r="W2553" s="18">
        <v>1.7401885756</v>
      </c>
      <c r="X2553" t="s">
        <v>64</v>
      </c>
      <c r="Y2553" t="s">
        <v>4055</v>
      </c>
      <c r="Z2553" t="s">
        <v>4056</v>
      </c>
      <c r="AA2553" s="18">
        <v>8.5772378020000009</v>
      </c>
      <c r="AB2553" t="s">
        <v>4088</v>
      </c>
      <c r="AC2553" t="s">
        <v>220</v>
      </c>
      <c r="AD2553" t="s">
        <v>4089</v>
      </c>
      <c r="AE2553" s="18">
        <v>0.12355392179999999</v>
      </c>
      <c r="AF2553" t="s">
        <v>13097</v>
      </c>
      <c r="AG2553" t="s">
        <v>4053</v>
      </c>
      <c r="AH2553" t="s">
        <v>13098</v>
      </c>
      <c r="AI2553" s="18">
        <v>0.33963014359999999</v>
      </c>
      <c r="AJ2553" t="s">
        <v>7426</v>
      </c>
      <c r="AK2553" t="s">
        <v>4053</v>
      </c>
      <c r="AL2553" t="s">
        <v>7427</v>
      </c>
      <c r="AM2553" t="s">
        <v>13097</v>
      </c>
      <c r="AN2553" t="s">
        <v>4053</v>
      </c>
      <c r="AO2553" t="s">
        <v>13098</v>
      </c>
      <c r="AP2553" s="18">
        <v>0.12355392179999999</v>
      </c>
      <c r="AQ2553" t="s">
        <v>123</v>
      </c>
      <c r="AR2553" t="b">
        <f>ISNUMBER(SEARCH('Consulta Por Puntos Baloto'!$E$5,B2553,1))</f>
        <v>0</v>
      </c>
      <c r="AS2553">
        <f t="shared" si="78"/>
        <v>31</v>
      </c>
      <c r="AT2553" t="str">
        <f t="shared" si="79"/>
        <v>Punto pago</v>
      </c>
    </row>
    <row r="2554" spans="1:46">
      <c r="A2554" t="s">
        <v>13099</v>
      </c>
      <c r="B2554" t="s">
        <v>13100</v>
      </c>
      <c r="C2554" s="18">
        <v>72.059256958000006</v>
      </c>
      <c r="D2554" t="s">
        <v>4464</v>
      </c>
      <c r="E2554" t="s">
        <v>4465</v>
      </c>
      <c r="F2554" t="s">
        <v>4466</v>
      </c>
      <c r="G2554" s="18">
        <v>122.4747593309</v>
      </c>
      <c r="H2554" t="s">
        <v>64</v>
      </c>
      <c r="I2554" t="s">
        <v>4073</v>
      </c>
      <c r="J2554" t="s">
        <v>4074</v>
      </c>
      <c r="K2554" s="18">
        <v>133.7813092737</v>
      </c>
      <c r="L2554" t="s">
        <v>64</v>
      </c>
      <c r="M2554" t="s">
        <v>3974</v>
      </c>
      <c r="N2554" t="s">
        <v>3976</v>
      </c>
      <c r="O2554" s="18">
        <v>134.6840596143</v>
      </c>
      <c r="P2554" t="s">
        <v>3977</v>
      </c>
      <c r="Q2554" t="s">
        <v>3972</v>
      </c>
      <c r="R2554" t="s">
        <v>3978</v>
      </c>
      <c r="S2554" s="18">
        <v>327.41067556500002</v>
      </c>
      <c r="T2554" t="s">
        <v>85</v>
      </c>
      <c r="U2554" t="s">
        <v>86</v>
      </c>
      <c r="V2554" t="s">
        <v>87</v>
      </c>
      <c r="W2554" s="18">
        <v>122.385540213</v>
      </c>
      <c r="X2554" t="s">
        <v>64</v>
      </c>
      <c r="Y2554" t="s">
        <v>4073</v>
      </c>
      <c r="Z2554" t="s">
        <v>4074</v>
      </c>
      <c r="AA2554" s="18">
        <v>137.4110391312</v>
      </c>
      <c r="AB2554" t="s">
        <v>3981</v>
      </c>
      <c r="AC2554" t="s">
        <v>3972</v>
      </c>
      <c r="AD2554" t="s">
        <v>3982</v>
      </c>
      <c r="AE2554" s="18">
        <v>8.8690865600000002E-2</v>
      </c>
      <c r="AF2554" t="s">
        <v>6566</v>
      </c>
      <c r="AG2554" t="s">
        <v>6567</v>
      </c>
      <c r="AH2554" t="s">
        <v>6568</v>
      </c>
      <c r="AI2554" s="18">
        <v>3.5364780499999998E-2</v>
      </c>
      <c r="AJ2554" t="s">
        <v>6569</v>
      </c>
      <c r="AK2554" t="s">
        <v>6567</v>
      </c>
      <c r="AL2554" t="s">
        <v>6570</v>
      </c>
      <c r="AM2554" t="s">
        <v>6569</v>
      </c>
      <c r="AN2554" t="s">
        <v>6567</v>
      </c>
      <c r="AO2554" t="s">
        <v>6570</v>
      </c>
      <c r="AP2554" s="18">
        <v>3.5364780499999998E-2</v>
      </c>
      <c r="AQ2554" t="s">
        <v>123</v>
      </c>
      <c r="AR2554" t="b">
        <f>ISNUMBER(SEARCH('Consulta Por Puntos Baloto'!$E$5,B2554,1))</f>
        <v>0</v>
      </c>
      <c r="AS2554">
        <f t="shared" si="78"/>
        <v>35</v>
      </c>
      <c r="AT2554" t="str">
        <f t="shared" si="79"/>
        <v>Punto red</v>
      </c>
    </row>
    <row r="2555" spans="1:46">
      <c r="A2555" t="s">
        <v>13101</v>
      </c>
      <c r="B2555" t="s">
        <v>13102</v>
      </c>
      <c r="C2555" s="18">
        <v>0.48764799250000002</v>
      </c>
      <c r="D2555" t="s">
        <v>3990</v>
      </c>
      <c r="E2555" t="s">
        <v>3991</v>
      </c>
      <c r="F2555" t="s">
        <v>3992</v>
      </c>
      <c r="G2555" s="18">
        <v>0.46760521040000003</v>
      </c>
      <c r="H2555" t="s">
        <v>3993</v>
      </c>
      <c r="I2555" t="s">
        <v>3993</v>
      </c>
      <c r="J2555" t="s">
        <v>3994</v>
      </c>
      <c r="K2555" s="18">
        <v>2.8655923316999998</v>
      </c>
      <c r="L2555" t="s">
        <v>64</v>
      </c>
      <c r="M2555" t="s">
        <v>3993</v>
      </c>
      <c r="N2555" t="s">
        <v>3995</v>
      </c>
      <c r="O2555" s="18">
        <v>2.5722692985000002</v>
      </c>
      <c r="P2555" t="s">
        <v>3996</v>
      </c>
      <c r="Q2555" t="s">
        <v>3991</v>
      </c>
      <c r="R2555" t="s">
        <v>3997</v>
      </c>
      <c r="S2555" s="18">
        <v>371.00133612629998</v>
      </c>
      <c r="T2555" t="s">
        <v>85</v>
      </c>
      <c r="U2555" t="s">
        <v>86</v>
      </c>
      <c r="V2555" t="s">
        <v>87</v>
      </c>
      <c r="W2555" s="18">
        <v>133.44473680620001</v>
      </c>
      <c r="X2555" t="s">
        <v>64</v>
      </c>
      <c r="Y2555" t="s">
        <v>3998</v>
      </c>
      <c r="Z2555" t="s">
        <v>3999</v>
      </c>
      <c r="AA2555" s="18">
        <v>0.46830080470000002</v>
      </c>
      <c r="AB2555" t="s">
        <v>4000</v>
      </c>
      <c r="AC2555" t="s">
        <v>3991</v>
      </c>
      <c r="AD2555" t="s">
        <v>4001</v>
      </c>
      <c r="AE2555" s="18">
        <v>0.37209067880000002</v>
      </c>
      <c r="AF2555" t="s">
        <v>5078</v>
      </c>
      <c r="AG2555" t="s">
        <v>3991</v>
      </c>
      <c r="AH2555" t="s">
        <v>5079</v>
      </c>
      <c r="AI2555" s="18">
        <v>0.34589280010000001</v>
      </c>
      <c r="AJ2555" t="s">
        <v>13103</v>
      </c>
      <c r="AK2555" t="s">
        <v>3991</v>
      </c>
      <c r="AL2555" t="s">
        <v>13104</v>
      </c>
      <c r="AM2555" t="s">
        <v>13103</v>
      </c>
      <c r="AN2555" t="s">
        <v>3991</v>
      </c>
      <c r="AO2555" t="s">
        <v>13104</v>
      </c>
      <c r="AP2555" s="18">
        <v>0.34589280010000001</v>
      </c>
      <c r="AQ2555" t="s">
        <v>123</v>
      </c>
      <c r="AR2555" t="b">
        <f>ISNUMBER(SEARCH('Consulta Por Puntos Baloto'!$E$5,B2555,1))</f>
        <v>0</v>
      </c>
      <c r="AS2555">
        <f t="shared" si="78"/>
        <v>35</v>
      </c>
      <c r="AT2555" t="str">
        <f t="shared" si="79"/>
        <v>Punto red</v>
      </c>
    </row>
    <row r="2556" spans="1:46">
      <c r="A2556" t="s">
        <v>13105</v>
      </c>
      <c r="B2556" t="s">
        <v>13106</v>
      </c>
      <c r="C2556" s="18">
        <v>0.1198347176</v>
      </c>
      <c r="D2556" t="s">
        <v>7736</v>
      </c>
      <c r="E2556" t="s">
        <v>4964</v>
      </c>
      <c r="F2556" t="s">
        <v>7737</v>
      </c>
      <c r="G2556" s="18">
        <v>71.314412629499998</v>
      </c>
      <c r="H2556" t="s">
        <v>64</v>
      </c>
      <c r="I2556" t="s">
        <v>4514</v>
      </c>
      <c r="J2556" t="s">
        <v>4515</v>
      </c>
      <c r="K2556" s="18">
        <v>71.314412629499998</v>
      </c>
      <c r="L2556" t="s">
        <v>64</v>
      </c>
      <c r="M2556" t="s">
        <v>4514</v>
      </c>
      <c r="N2556" t="s">
        <v>4515</v>
      </c>
      <c r="O2556" s="18">
        <v>1.0465395180999999</v>
      </c>
      <c r="P2556" t="s">
        <v>4963</v>
      </c>
      <c r="Q2556" t="s">
        <v>4964</v>
      </c>
      <c r="R2556" t="s">
        <v>4965</v>
      </c>
      <c r="S2556" s="18">
        <v>193.50742735610001</v>
      </c>
      <c r="T2556" t="s">
        <v>311</v>
      </c>
      <c r="U2556" t="s">
        <v>130</v>
      </c>
      <c r="V2556" t="s">
        <v>312</v>
      </c>
      <c r="W2556" s="18">
        <v>1.1201914047999999</v>
      </c>
      <c r="X2556" t="s">
        <v>64</v>
      </c>
      <c r="Y2556" t="s">
        <v>4519</v>
      </c>
      <c r="Z2556" t="s">
        <v>4520</v>
      </c>
      <c r="AA2556" s="18">
        <v>108.6515557706</v>
      </c>
      <c r="AB2556" t="s">
        <v>300</v>
      </c>
      <c r="AC2556" t="s">
        <v>301</v>
      </c>
      <c r="AD2556" t="s">
        <v>302</v>
      </c>
      <c r="AE2556" s="18">
        <v>0.73515260449999997</v>
      </c>
      <c r="AF2556" t="s">
        <v>7738</v>
      </c>
      <c r="AG2556" t="s">
        <v>4964</v>
      </c>
      <c r="AH2556" t="s">
        <v>7739</v>
      </c>
      <c r="AI2556" s="18">
        <v>0.1191453442</v>
      </c>
      <c r="AJ2556" t="s">
        <v>13107</v>
      </c>
      <c r="AK2556" t="s">
        <v>4964</v>
      </c>
      <c r="AL2556" t="s">
        <v>13108</v>
      </c>
      <c r="AM2556" t="s">
        <v>13107</v>
      </c>
      <c r="AN2556" t="s">
        <v>4964</v>
      </c>
      <c r="AO2556" t="s">
        <v>13108</v>
      </c>
      <c r="AP2556" s="18">
        <v>0.1191453442</v>
      </c>
      <c r="AQ2556" t="s">
        <v>123</v>
      </c>
      <c r="AR2556" t="b">
        <f>ISNUMBER(SEARCH('Consulta Por Puntos Baloto'!$E$5,B2556,1))</f>
        <v>0</v>
      </c>
      <c r="AS2556">
        <f t="shared" si="78"/>
        <v>35</v>
      </c>
      <c r="AT2556" t="str">
        <f t="shared" si="79"/>
        <v>Punto red</v>
      </c>
    </row>
    <row r="2557" spans="1:46">
      <c r="A2557" t="s">
        <v>13109</v>
      </c>
      <c r="B2557" t="s">
        <v>13110</v>
      </c>
      <c r="C2557" s="18">
        <v>15.082279831599999</v>
      </c>
      <c r="D2557" t="s">
        <v>5132</v>
      </c>
      <c r="E2557" t="s">
        <v>5133</v>
      </c>
      <c r="F2557" t="s">
        <v>5134</v>
      </c>
      <c r="G2557" s="18">
        <v>27.605112999799999</v>
      </c>
      <c r="H2557" t="s">
        <v>64</v>
      </c>
      <c r="I2557" t="s">
        <v>4027</v>
      </c>
      <c r="J2557" t="s">
        <v>5135</v>
      </c>
      <c r="K2557" s="18">
        <v>83.919974318000001</v>
      </c>
      <c r="L2557" t="s">
        <v>64</v>
      </c>
      <c r="M2557" t="s">
        <v>4029</v>
      </c>
      <c r="N2557" t="s">
        <v>4030</v>
      </c>
      <c r="O2557" s="18">
        <v>27.924093504599998</v>
      </c>
      <c r="P2557" t="s">
        <v>4031</v>
      </c>
      <c r="Q2557" t="s">
        <v>4025</v>
      </c>
      <c r="R2557" t="s">
        <v>4032</v>
      </c>
      <c r="S2557" s="18">
        <v>134.99059790920001</v>
      </c>
      <c r="T2557" t="s">
        <v>69</v>
      </c>
      <c r="U2557" t="s">
        <v>65</v>
      </c>
      <c r="V2557" t="s">
        <v>70</v>
      </c>
      <c r="W2557" s="18">
        <v>27.612594826500001</v>
      </c>
      <c r="X2557" t="s">
        <v>64</v>
      </c>
      <c r="Y2557" t="s">
        <v>4027</v>
      </c>
      <c r="Z2557" t="s">
        <v>4033</v>
      </c>
      <c r="AA2557" s="18">
        <v>40.264404482700002</v>
      </c>
      <c r="AB2557" t="s">
        <v>4899</v>
      </c>
      <c r="AC2557" t="s">
        <v>4900</v>
      </c>
      <c r="AD2557" t="s">
        <v>4901</v>
      </c>
      <c r="AE2557" s="18">
        <v>7.0392155609999998</v>
      </c>
      <c r="AF2557" t="s">
        <v>13111</v>
      </c>
      <c r="AG2557" t="s">
        <v>5140</v>
      </c>
      <c r="AH2557" t="s">
        <v>13112</v>
      </c>
      <c r="AI2557" s="18">
        <v>7.1410944038000004</v>
      </c>
      <c r="AJ2557" t="s">
        <v>5139</v>
      </c>
      <c r="AK2557" t="s">
        <v>5140</v>
      </c>
      <c r="AL2557" t="s">
        <v>5141</v>
      </c>
      <c r="AM2557" t="s">
        <v>13111</v>
      </c>
      <c r="AN2557" t="s">
        <v>5140</v>
      </c>
      <c r="AO2557" t="s">
        <v>13112</v>
      </c>
      <c r="AP2557" s="18">
        <v>7.0392155609999998</v>
      </c>
      <c r="AQ2557" t="s">
        <v>123</v>
      </c>
      <c r="AR2557" t="b">
        <f>ISNUMBER(SEARCH('Consulta Por Puntos Baloto'!$E$5,B2557,1))</f>
        <v>0</v>
      </c>
      <c r="AS2557">
        <f t="shared" si="78"/>
        <v>31</v>
      </c>
      <c r="AT2557" t="str">
        <f t="shared" si="79"/>
        <v>Punto pago</v>
      </c>
    </row>
    <row r="2558" spans="1:46">
      <c r="A2558" t="s">
        <v>13113</v>
      </c>
      <c r="B2558" t="s">
        <v>13114</v>
      </c>
      <c r="C2558" s="18">
        <v>50.250703916699997</v>
      </c>
      <c r="D2558" t="s">
        <v>1689</v>
      </c>
      <c r="E2558" t="s">
        <v>1690</v>
      </c>
      <c r="F2558" t="s">
        <v>1691</v>
      </c>
      <c r="G2558" s="18">
        <v>14.094968633600001</v>
      </c>
      <c r="H2558" t="s">
        <v>64</v>
      </c>
      <c r="I2558" t="s">
        <v>105</v>
      </c>
      <c r="J2558" t="s">
        <v>106</v>
      </c>
      <c r="K2558" s="18">
        <v>107.5717086298</v>
      </c>
      <c r="L2558" t="s">
        <v>64</v>
      </c>
      <c r="M2558" t="s">
        <v>130</v>
      </c>
      <c r="N2558" t="s">
        <v>132</v>
      </c>
      <c r="O2558" s="18">
        <v>106.0292796362</v>
      </c>
      <c r="P2558" t="s">
        <v>133</v>
      </c>
      <c r="Q2558" t="s">
        <v>134</v>
      </c>
      <c r="R2558" t="s">
        <v>135</v>
      </c>
      <c r="S2558" s="18">
        <v>108.84496922949999</v>
      </c>
      <c r="T2558" t="s">
        <v>136</v>
      </c>
      <c r="U2558" t="s">
        <v>130</v>
      </c>
      <c r="V2558" t="s">
        <v>137</v>
      </c>
      <c r="W2558" s="18">
        <v>13.9887439755</v>
      </c>
      <c r="X2558" t="s">
        <v>64</v>
      </c>
      <c r="Y2558" t="s">
        <v>114</v>
      </c>
      <c r="Z2558" t="s">
        <v>106</v>
      </c>
      <c r="AA2558" s="18">
        <v>48.160625670599998</v>
      </c>
      <c r="AB2558" s="19" t="s">
        <v>3348</v>
      </c>
      <c r="AC2558" t="s">
        <v>1690</v>
      </c>
      <c r="AD2558" s="19" t="s">
        <v>5358</v>
      </c>
      <c r="AE2558" s="18">
        <v>14.080004149100001</v>
      </c>
      <c r="AF2558" t="s">
        <v>7147</v>
      </c>
      <c r="AG2558" t="s">
        <v>7148</v>
      </c>
      <c r="AH2558" t="s">
        <v>7149</v>
      </c>
      <c r="AI2558" s="18">
        <v>2.1305257899999999E-2</v>
      </c>
      <c r="AJ2558" t="s">
        <v>13115</v>
      </c>
      <c r="AK2558" t="s">
        <v>8435</v>
      </c>
      <c r="AL2558" t="s">
        <v>13116</v>
      </c>
      <c r="AM2558" t="s">
        <v>13115</v>
      </c>
      <c r="AN2558" t="s">
        <v>8435</v>
      </c>
      <c r="AO2558" t="s">
        <v>13116</v>
      </c>
      <c r="AP2558" s="18">
        <v>2.1305257899999999E-2</v>
      </c>
      <c r="AQ2558" t="s">
        <v>123</v>
      </c>
      <c r="AR2558" t="b">
        <f>ISNUMBER(SEARCH('Consulta Por Puntos Baloto'!$E$5,B2558,1))</f>
        <v>0</v>
      </c>
      <c r="AS2558">
        <f t="shared" si="78"/>
        <v>35</v>
      </c>
      <c r="AT2558" t="str">
        <f t="shared" si="79"/>
        <v>Punto red</v>
      </c>
    </row>
    <row r="2559" spans="1:46">
      <c r="A2559" t="s">
        <v>13117</v>
      </c>
      <c r="B2559" t="s">
        <v>13118</v>
      </c>
      <c r="C2559" s="18">
        <v>13.4573871816</v>
      </c>
      <c r="D2559" t="s">
        <v>340</v>
      </c>
      <c r="E2559" t="s">
        <v>341</v>
      </c>
      <c r="F2559" t="s">
        <v>342</v>
      </c>
      <c r="G2559" s="18">
        <v>13.352065028</v>
      </c>
      <c r="H2559" t="s">
        <v>345</v>
      </c>
      <c r="I2559" t="s">
        <v>343</v>
      </c>
      <c r="J2559" t="s">
        <v>4241</v>
      </c>
      <c r="K2559" s="18">
        <v>14.3283054924</v>
      </c>
      <c r="L2559" t="s">
        <v>64</v>
      </c>
      <c r="M2559" t="s">
        <v>343</v>
      </c>
      <c r="N2559" t="s">
        <v>344</v>
      </c>
      <c r="O2559" s="18">
        <v>32.363255775900001</v>
      </c>
      <c r="P2559" t="s">
        <v>67</v>
      </c>
      <c r="Q2559" t="s">
        <v>62</v>
      </c>
      <c r="R2559" t="s">
        <v>68</v>
      </c>
      <c r="S2559" s="18">
        <v>33.203979357999998</v>
      </c>
      <c r="T2559" t="s">
        <v>69</v>
      </c>
      <c r="U2559" t="s">
        <v>65</v>
      </c>
      <c r="V2559" t="s">
        <v>70</v>
      </c>
      <c r="W2559" s="18">
        <v>32.354791983299997</v>
      </c>
      <c r="X2559" t="s">
        <v>276</v>
      </c>
      <c r="Y2559" t="s">
        <v>65</v>
      </c>
      <c r="Z2559" t="s">
        <v>277</v>
      </c>
      <c r="AA2559" s="18">
        <v>13.3520650711</v>
      </c>
      <c r="AB2559" t="s">
        <v>345</v>
      </c>
      <c r="AC2559" t="s">
        <v>341</v>
      </c>
      <c r="AD2559" t="s">
        <v>346</v>
      </c>
      <c r="AE2559" s="18">
        <v>3.9527227000000003E-3</v>
      </c>
      <c r="AF2559" t="s">
        <v>13119</v>
      </c>
      <c r="AG2559" t="s">
        <v>13120</v>
      </c>
      <c r="AH2559" t="s">
        <v>13121</v>
      </c>
      <c r="AI2559" s="18">
        <v>2.87460127E-2</v>
      </c>
      <c r="AJ2559" t="s">
        <v>13122</v>
      </c>
      <c r="AK2559" t="s">
        <v>13120</v>
      </c>
      <c r="AL2559" t="s">
        <v>13123</v>
      </c>
      <c r="AM2559" t="s">
        <v>13119</v>
      </c>
      <c r="AN2559" t="s">
        <v>13120</v>
      </c>
      <c r="AO2559" t="s">
        <v>13121</v>
      </c>
      <c r="AP2559" s="18">
        <v>3.9527227000000003E-3</v>
      </c>
      <c r="AQ2559" t="s">
        <v>123</v>
      </c>
      <c r="AR2559" t="b">
        <f>ISNUMBER(SEARCH('Consulta Por Puntos Baloto'!$E$5,B2559,1))</f>
        <v>0</v>
      </c>
      <c r="AS2559">
        <f t="shared" si="78"/>
        <v>31</v>
      </c>
      <c r="AT2559" t="str">
        <f t="shared" si="79"/>
        <v>Punto pago</v>
      </c>
    </row>
    <row r="2560" spans="1:46">
      <c r="A2560" t="s">
        <v>13124</v>
      </c>
      <c r="B2560" t="s">
        <v>13125</v>
      </c>
      <c r="C2560" s="18">
        <v>0.41776135980000001</v>
      </c>
      <c r="D2560" t="s">
        <v>127</v>
      </c>
      <c r="E2560" t="s">
        <v>128</v>
      </c>
      <c r="F2560" t="s">
        <v>129</v>
      </c>
      <c r="G2560" s="18">
        <v>0.48709523119999998</v>
      </c>
      <c r="H2560" t="s">
        <v>423</v>
      </c>
      <c r="I2560" t="s">
        <v>130</v>
      </c>
      <c r="J2560" t="s">
        <v>878</v>
      </c>
      <c r="K2560" s="18">
        <v>1.396549311</v>
      </c>
      <c r="L2560" t="s">
        <v>64</v>
      </c>
      <c r="M2560" t="s">
        <v>130</v>
      </c>
      <c r="N2560" t="s">
        <v>370</v>
      </c>
      <c r="O2560" s="18">
        <v>0.48709523119999998</v>
      </c>
      <c r="P2560" t="s">
        <v>133</v>
      </c>
      <c r="Q2560" t="s">
        <v>134</v>
      </c>
      <c r="R2560" t="s">
        <v>135</v>
      </c>
      <c r="S2560" s="18">
        <v>3.7079150205000002</v>
      </c>
      <c r="T2560" t="s">
        <v>371</v>
      </c>
      <c r="U2560" t="s">
        <v>130</v>
      </c>
      <c r="V2560" t="s">
        <v>372</v>
      </c>
      <c r="W2560" s="18">
        <v>3.7999417022999999</v>
      </c>
      <c r="X2560" t="s">
        <v>64</v>
      </c>
      <c r="Y2560" t="s">
        <v>130</v>
      </c>
      <c r="Z2560" t="s">
        <v>373</v>
      </c>
      <c r="AA2560" s="18">
        <v>0.47687214080000001</v>
      </c>
      <c r="AB2560" t="s">
        <v>140</v>
      </c>
      <c r="AC2560" t="s">
        <v>128</v>
      </c>
      <c r="AD2560" t="s">
        <v>141</v>
      </c>
      <c r="AE2560" s="18">
        <v>0.3356505836</v>
      </c>
      <c r="AF2560" t="s">
        <v>10932</v>
      </c>
      <c r="AG2560" t="s">
        <v>143</v>
      </c>
      <c r="AH2560" t="s">
        <v>10933</v>
      </c>
      <c r="AI2560" s="18">
        <v>0.20677387359999999</v>
      </c>
      <c r="AJ2560" t="s">
        <v>5286</v>
      </c>
      <c r="AK2560" t="s">
        <v>134</v>
      </c>
      <c r="AL2560" t="s">
        <v>5287</v>
      </c>
      <c r="AM2560" t="s">
        <v>5286</v>
      </c>
      <c r="AN2560" t="s">
        <v>134</v>
      </c>
      <c r="AO2560" t="s">
        <v>5287</v>
      </c>
      <c r="AP2560" s="18">
        <v>0.20677387359999999</v>
      </c>
      <c r="AQ2560" t="s">
        <v>123</v>
      </c>
      <c r="AR2560" t="b">
        <f>ISNUMBER(SEARCH('Consulta Por Puntos Baloto'!$E$5,B2560,1))</f>
        <v>0</v>
      </c>
      <c r="AS2560">
        <f t="shared" si="78"/>
        <v>35</v>
      </c>
      <c r="AT2560" t="str">
        <f t="shared" si="79"/>
        <v>Punto red</v>
      </c>
    </row>
    <row r="2561" spans="1:46">
      <c r="A2561" t="s">
        <v>13126</v>
      </c>
      <c r="B2561" t="s">
        <v>13127</v>
      </c>
      <c r="C2561" s="18">
        <v>2.5580316261</v>
      </c>
      <c r="D2561" t="s">
        <v>4210</v>
      </c>
      <c r="E2561" t="s">
        <v>62</v>
      </c>
      <c r="F2561" t="s">
        <v>4211</v>
      </c>
      <c r="G2561" s="18">
        <v>0.81532179729999998</v>
      </c>
      <c r="H2561" t="s">
        <v>64</v>
      </c>
      <c r="I2561" t="s">
        <v>65</v>
      </c>
      <c r="J2561" t="s">
        <v>4213</v>
      </c>
      <c r="K2561" s="18">
        <v>1.8241058281</v>
      </c>
      <c r="L2561" t="s">
        <v>64</v>
      </c>
      <c r="M2561" t="s">
        <v>65</v>
      </c>
      <c r="N2561" t="s">
        <v>4212</v>
      </c>
      <c r="O2561" s="18">
        <v>3.6779511296999998</v>
      </c>
      <c r="P2561" t="s">
        <v>67</v>
      </c>
      <c r="Q2561" t="s">
        <v>62</v>
      </c>
      <c r="R2561" t="s">
        <v>68</v>
      </c>
      <c r="S2561" s="18">
        <v>2.5585725814</v>
      </c>
      <c r="T2561" t="s">
        <v>253</v>
      </c>
      <c r="U2561" t="s">
        <v>65</v>
      </c>
      <c r="V2561" t="s">
        <v>254</v>
      </c>
      <c r="W2561" s="18">
        <v>0.81933820079999997</v>
      </c>
      <c r="X2561" t="s">
        <v>64</v>
      </c>
      <c r="Y2561" t="s">
        <v>65</v>
      </c>
      <c r="Z2561" t="s">
        <v>4213</v>
      </c>
      <c r="AA2561" s="18">
        <v>2.5071108610000001</v>
      </c>
      <c r="AB2561" t="s">
        <v>5706</v>
      </c>
      <c r="AC2561" t="s">
        <v>62</v>
      </c>
      <c r="AD2561" t="s">
        <v>5707</v>
      </c>
      <c r="AE2561" s="18">
        <v>4.5999999999999998E-9</v>
      </c>
      <c r="AF2561" t="s">
        <v>13128</v>
      </c>
      <c r="AG2561" t="s">
        <v>62</v>
      </c>
      <c r="AH2561" t="s">
        <v>13129</v>
      </c>
      <c r="AI2561" s="18">
        <v>0.38370938310000002</v>
      </c>
      <c r="AJ2561" t="s">
        <v>11734</v>
      </c>
      <c r="AK2561" t="s">
        <v>62</v>
      </c>
      <c r="AL2561" t="s">
        <v>11735</v>
      </c>
      <c r="AM2561" t="s">
        <v>13128</v>
      </c>
      <c r="AN2561" t="s">
        <v>62</v>
      </c>
      <c r="AO2561" t="s">
        <v>13129</v>
      </c>
      <c r="AP2561" s="18">
        <v>4.5999999999999998E-9</v>
      </c>
      <c r="AQ2561" t="s">
        <v>123</v>
      </c>
      <c r="AR2561" t="b">
        <f>ISNUMBER(SEARCH('Consulta Por Puntos Baloto'!$E$5,B2561,1))</f>
        <v>0</v>
      </c>
      <c r="AS2561">
        <f t="shared" si="78"/>
        <v>31</v>
      </c>
      <c r="AT2561" t="str">
        <f t="shared" si="79"/>
        <v>Punto pago</v>
      </c>
    </row>
    <row r="2562" spans="1:46">
      <c r="A2562" t="s">
        <v>13130</v>
      </c>
      <c r="B2562" t="s">
        <v>13131</v>
      </c>
      <c r="C2562" s="18">
        <v>1.9878675853000001</v>
      </c>
      <c r="D2562" t="s">
        <v>2585</v>
      </c>
      <c r="E2562" t="s">
        <v>128</v>
      </c>
      <c r="F2562" t="s">
        <v>2586</v>
      </c>
      <c r="G2562" s="18">
        <v>0.9799422418</v>
      </c>
      <c r="H2562" t="s">
        <v>64</v>
      </c>
      <c r="I2562" t="s">
        <v>130</v>
      </c>
      <c r="J2562" t="s">
        <v>8427</v>
      </c>
      <c r="K2562" s="18">
        <v>1.8942177705000001</v>
      </c>
      <c r="L2562" t="s">
        <v>64</v>
      </c>
      <c r="M2562" t="s">
        <v>130</v>
      </c>
      <c r="N2562" t="s">
        <v>6598</v>
      </c>
      <c r="O2562" s="18">
        <v>2.5929277933999999</v>
      </c>
      <c r="P2562" t="s">
        <v>2588</v>
      </c>
      <c r="Q2562" t="s">
        <v>134</v>
      </c>
      <c r="R2562" t="s">
        <v>2589</v>
      </c>
      <c r="S2562" s="18">
        <v>1.9519587591000001</v>
      </c>
      <c r="T2562" t="s">
        <v>311</v>
      </c>
      <c r="U2562" t="s">
        <v>130</v>
      </c>
      <c r="V2562" t="s">
        <v>312</v>
      </c>
      <c r="W2562" s="18">
        <v>1.9519587591000001</v>
      </c>
      <c r="X2562" t="s">
        <v>64</v>
      </c>
      <c r="Y2562" t="s">
        <v>130</v>
      </c>
      <c r="Z2562" t="s">
        <v>2659</v>
      </c>
      <c r="AA2562" s="18">
        <v>1.9878091958999999</v>
      </c>
      <c r="AB2562" t="s">
        <v>2661</v>
      </c>
      <c r="AC2562" t="s">
        <v>128</v>
      </c>
      <c r="AD2562" t="s">
        <v>2662</v>
      </c>
      <c r="AE2562" s="18">
        <v>5.1308245699999998E-2</v>
      </c>
      <c r="AF2562" t="s">
        <v>11228</v>
      </c>
      <c r="AG2562" t="s">
        <v>143</v>
      </c>
      <c r="AH2562" t="s">
        <v>11229</v>
      </c>
      <c r="AI2562" s="18">
        <v>0.1022880291</v>
      </c>
      <c r="AJ2562" t="s">
        <v>11230</v>
      </c>
      <c r="AK2562" t="s">
        <v>134</v>
      </c>
      <c r="AL2562" t="s">
        <v>11231</v>
      </c>
      <c r="AM2562" t="s">
        <v>11228</v>
      </c>
      <c r="AN2562" t="s">
        <v>143</v>
      </c>
      <c r="AO2562" t="s">
        <v>11229</v>
      </c>
      <c r="AP2562" s="18">
        <v>5.1308245699999998E-2</v>
      </c>
      <c r="AQ2562" t="s">
        <v>123</v>
      </c>
      <c r="AR2562" t="b">
        <f>ISNUMBER(SEARCH('Consulta Por Puntos Baloto'!$E$5,B2562,1))</f>
        <v>0</v>
      </c>
      <c r="AS2562">
        <f t="shared" si="78"/>
        <v>31</v>
      </c>
      <c r="AT2562" t="str">
        <f t="shared" si="79"/>
        <v>Punto pago</v>
      </c>
    </row>
    <row r="2563" spans="1:46">
      <c r="A2563" t="s">
        <v>13132</v>
      </c>
      <c r="B2563" t="s">
        <v>13133</v>
      </c>
      <c r="C2563" s="18">
        <v>2.9838237171999999</v>
      </c>
      <c r="D2563" t="s">
        <v>1689</v>
      </c>
      <c r="E2563" t="s">
        <v>1690</v>
      </c>
      <c r="F2563" t="s">
        <v>1691</v>
      </c>
      <c r="G2563" s="18">
        <v>1.4841244650000001</v>
      </c>
      <c r="H2563" t="s">
        <v>64</v>
      </c>
      <c r="I2563" t="s">
        <v>114</v>
      </c>
      <c r="J2563" t="s">
        <v>3347</v>
      </c>
      <c r="K2563" s="18">
        <v>71.913645138899994</v>
      </c>
      <c r="L2563" t="s">
        <v>64</v>
      </c>
      <c r="M2563" t="s">
        <v>130</v>
      </c>
      <c r="N2563" t="s">
        <v>132</v>
      </c>
      <c r="O2563" s="18">
        <v>71.902359810799993</v>
      </c>
      <c r="P2563" t="s">
        <v>133</v>
      </c>
      <c r="Q2563" t="s">
        <v>134</v>
      </c>
      <c r="R2563" t="s">
        <v>135</v>
      </c>
      <c r="S2563" s="18">
        <v>72.662385628899997</v>
      </c>
      <c r="T2563" t="s">
        <v>136</v>
      </c>
      <c r="U2563" t="s">
        <v>130</v>
      </c>
      <c r="V2563" t="s">
        <v>137</v>
      </c>
      <c r="W2563" s="18">
        <v>2.032586373</v>
      </c>
      <c r="X2563" t="s">
        <v>3348</v>
      </c>
      <c r="Y2563" t="s">
        <v>114</v>
      </c>
      <c r="Z2563" t="s">
        <v>3349</v>
      </c>
      <c r="AA2563" s="18">
        <v>2.0282338006999998</v>
      </c>
      <c r="AB2563" s="19" t="s">
        <v>3348</v>
      </c>
      <c r="AC2563" t="s">
        <v>1690</v>
      </c>
      <c r="AD2563" s="19" t="s">
        <v>5358</v>
      </c>
      <c r="AE2563" s="18">
        <v>0.1167612338</v>
      </c>
      <c r="AF2563" t="s">
        <v>13134</v>
      </c>
      <c r="AG2563" t="s">
        <v>1690</v>
      </c>
      <c r="AH2563" t="s">
        <v>13135</v>
      </c>
      <c r="AI2563" s="18">
        <v>1.546251E-2</v>
      </c>
      <c r="AJ2563" t="s">
        <v>10640</v>
      </c>
      <c r="AK2563" t="s">
        <v>1690</v>
      </c>
      <c r="AL2563" t="s">
        <v>10641</v>
      </c>
      <c r="AM2563" t="s">
        <v>10640</v>
      </c>
      <c r="AN2563" t="s">
        <v>1690</v>
      </c>
      <c r="AO2563" t="s">
        <v>10641</v>
      </c>
      <c r="AP2563" s="18">
        <v>1.546251E-2</v>
      </c>
      <c r="AQ2563" t="s">
        <v>123</v>
      </c>
      <c r="AR2563" t="b">
        <f>ISNUMBER(SEARCH('Consulta Por Puntos Baloto'!$E$5,B2563,1))</f>
        <v>0</v>
      </c>
      <c r="AS2563">
        <f t="shared" ref="AS2563:AS2626" si="80">MATCH(AP2563,A2563:AL2563,0)</f>
        <v>35</v>
      </c>
      <c r="AT2563" t="str">
        <f t="shared" ref="AT2563:AT2626" si="81">+VLOOKUP(AS2563,$AW$2:$AX$10,2,0)</f>
        <v>Punto red</v>
      </c>
    </row>
    <row r="2564" spans="1:46">
      <c r="A2564" t="s">
        <v>13136</v>
      </c>
      <c r="B2564" t="s">
        <v>13137</v>
      </c>
      <c r="C2564" s="18">
        <v>12.5253928126</v>
      </c>
      <c r="D2564" t="s">
        <v>1448</v>
      </c>
      <c r="E2564" t="s">
        <v>1449</v>
      </c>
      <c r="F2564" t="s">
        <v>1450</v>
      </c>
      <c r="G2564" s="18">
        <v>12.532470207899999</v>
      </c>
      <c r="H2564" t="s">
        <v>64</v>
      </c>
      <c r="I2564" t="s">
        <v>1451</v>
      </c>
      <c r="J2564" t="s">
        <v>1452</v>
      </c>
      <c r="K2564" s="18">
        <v>23.685926732599999</v>
      </c>
      <c r="L2564" t="s">
        <v>64</v>
      </c>
      <c r="M2564" t="s">
        <v>471</v>
      </c>
      <c r="N2564" t="s">
        <v>1453</v>
      </c>
      <c r="O2564" s="18">
        <v>13.3391212107</v>
      </c>
      <c r="P2564" t="s">
        <v>1454</v>
      </c>
      <c r="Q2564" t="s">
        <v>1449</v>
      </c>
      <c r="R2564" t="s">
        <v>1455</v>
      </c>
      <c r="S2564" s="18">
        <v>30.266845001</v>
      </c>
      <c r="T2564" t="s">
        <v>111</v>
      </c>
      <c r="U2564" t="s">
        <v>112</v>
      </c>
      <c r="V2564" t="s">
        <v>113</v>
      </c>
      <c r="W2564" s="18">
        <v>13.3690774862</v>
      </c>
      <c r="X2564" t="s">
        <v>64</v>
      </c>
      <c r="Y2564" t="s">
        <v>1451</v>
      </c>
      <c r="Z2564" t="s">
        <v>1456</v>
      </c>
      <c r="AA2564" s="18">
        <v>30.267849116099999</v>
      </c>
      <c r="AB2564" s="19" t="s">
        <v>1111</v>
      </c>
      <c r="AC2564" t="s">
        <v>509</v>
      </c>
      <c r="AD2564" s="19" t="s">
        <v>1112</v>
      </c>
      <c r="AE2564" s="18">
        <v>3.4490665900000002E-2</v>
      </c>
      <c r="AF2564" t="s">
        <v>1457</v>
      </c>
      <c r="AG2564" t="s">
        <v>1458</v>
      </c>
      <c r="AH2564" t="s">
        <v>1459</v>
      </c>
      <c r="AI2564" s="18">
        <v>1.45504044E-2</v>
      </c>
      <c r="AJ2564" t="s">
        <v>1480</v>
      </c>
      <c r="AK2564" t="s">
        <v>1458</v>
      </c>
      <c r="AL2564" t="s">
        <v>1481</v>
      </c>
      <c r="AM2564" t="s">
        <v>1480</v>
      </c>
      <c r="AN2564" t="s">
        <v>1458</v>
      </c>
      <c r="AO2564" t="s">
        <v>1481</v>
      </c>
      <c r="AP2564" s="18">
        <v>1.45504044E-2</v>
      </c>
      <c r="AQ2564" t="s">
        <v>123</v>
      </c>
      <c r="AR2564" t="b">
        <f>ISNUMBER(SEARCH('Consulta Por Puntos Baloto'!$E$5,B2564,1))</f>
        <v>0</v>
      </c>
      <c r="AS2564">
        <f t="shared" si="80"/>
        <v>35</v>
      </c>
      <c r="AT2564" t="str">
        <f t="shared" si="81"/>
        <v>Punto red</v>
      </c>
    </row>
    <row r="2565" spans="1:46">
      <c r="A2565" t="s">
        <v>13138</v>
      </c>
      <c r="B2565" t="s">
        <v>13139</v>
      </c>
      <c r="C2565" s="18">
        <v>66.856575945700001</v>
      </c>
      <c r="D2565" t="s">
        <v>4663</v>
      </c>
      <c r="E2565" t="s">
        <v>4664</v>
      </c>
      <c r="F2565" t="s">
        <v>4665</v>
      </c>
      <c r="G2565" s="18">
        <v>87.767098869199998</v>
      </c>
      <c r="H2565" t="s">
        <v>64</v>
      </c>
      <c r="I2565" t="s">
        <v>4008</v>
      </c>
      <c r="J2565" t="s">
        <v>4009</v>
      </c>
      <c r="K2565" s="18">
        <v>88.175479293699993</v>
      </c>
      <c r="L2565" t="s">
        <v>4010</v>
      </c>
      <c r="M2565" t="s">
        <v>4008</v>
      </c>
      <c r="N2565" t="s">
        <v>4011</v>
      </c>
      <c r="O2565" s="18">
        <v>108.81623051059999</v>
      </c>
      <c r="P2565" t="s">
        <v>4052</v>
      </c>
      <c r="Q2565" t="s">
        <v>4053</v>
      </c>
      <c r="R2565" t="s">
        <v>4054</v>
      </c>
      <c r="S2565" s="18">
        <v>111.5235655627</v>
      </c>
      <c r="T2565" t="s">
        <v>227</v>
      </c>
      <c r="U2565" t="s">
        <v>228</v>
      </c>
      <c r="V2565" t="s">
        <v>229</v>
      </c>
      <c r="W2565" s="18">
        <v>107.6731324463</v>
      </c>
      <c r="X2565" t="s">
        <v>64</v>
      </c>
      <c r="Y2565" t="s">
        <v>4055</v>
      </c>
      <c r="Z2565" t="s">
        <v>4056</v>
      </c>
      <c r="AA2565" s="18">
        <v>87.755563143100005</v>
      </c>
      <c r="AB2565" s="19" t="s">
        <v>4013</v>
      </c>
      <c r="AC2565" t="s">
        <v>4014</v>
      </c>
      <c r="AD2565" t="s">
        <v>4015</v>
      </c>
      <c r="AE2565" s="18">
        <v>1.6856647700000001E-2</v>
      </c>
      <c r="AF2565" t="s">
        <v>13140</v>
      </c>
      <c r="AG2565" t="s">
        <v>6256</v>
      </c>
      <c r="AH2565" t="s">
        <v>13141</v>
      </c>
      <c r="AI2565" s="18">
        <v>22.959032062999999</v>
      </c>
      <c r="AJ2565" t="s">
        <v>6258</v>
      </c>
      <c r="AK2565" t="s">
        <v>4020</v>
      </c>
      <c r="AL2565" t="s">
        <v>6259</v>
      </c>
      <c r="AM2565" t="s">
        <v>13140</v>
      </c>
      <c r="AN2565" t="s">
        <v>6256</v>
      </c>
      <c r="AO2565" t="s">
        <v>13141</v>
      </c>
      <c r="AP2565" s="18">
        <v>1.6856647700000001E-2</v>
      </c>
      <c r="AQ2565" t="s">
        <v>123</v>
      </c>
      <c r="AR2565" t="b">
        <f>ISNUMBER(SEARCH('Consulta Por Puntos Baloto'!$E$5,B2565,1))</f>
        <v>0</v>
      </c>
      <c r="AS2565">
        <f t="shared" si="80"/>
        <v>31</v>
      </c>
      <c r="AT2565" t="str">
        <f t="shared" si="81"/>
        <v>Punto pago</v>
      </c>
    </row>
    <row r="2566" spans="1:46">
      <c r="A2566" t="s">
        <v>13142</v>
      </c>
      <c r="B2566" t="s">
        <v>13143</v>
      </c>
      <c r="C2566" s="18">
        <v>27.131907799</v>
      </c>
      <c r="D2566" t="s">
        <v>3990</v>
      </c>
      <c r="E2566" t="s">
        <v>3991</v>
      </c>
      <c r="F2566" t="s">
        <v>3992</v>
      </c>
      <c r="G2566" s="18">
        <v>27.484228831500001</v>
      </c>
      <c r="H2566" t="s">
        <v>64</v>
      </c>
      <c r="I2566" t="s">
        <v>3993</v>
      </c>
      <c r="J2566" t="s">
        <v>8991</v>
      </c>
      <c r="K2566" s="18">
        <v>28.9312065389</v>
      </c>
      <c r="L2566" t="s">
        <v>64</v>
      </c>
      <c r="M2566" t="s">
        <v>3993</v>
      </c>
      <c r="N2566" t="s">
        <v>3995</v>
      </c>
      <c r="O2566" s="18">
        <v>27.489104161099998</v>
      </c>
      <c r="P2566" t="s">
        <v>3996</v>
      </c>
      <c r="Q2566" t="s">
        <v>3991</v>
      </c>
      <c r="R2566" t="s">
        <v>3997</v>
      </c>
      <c r="S2566" s="18">
        <v>380.10938807600002</v>
      </c>
      <c r="T2566" t="s">
        <v>85</v>
      </c>
      <c r="U2566" t="s">
        <v>86</v>
      </c>
      <c r="V2566" t="s">
        <v>87</v>
      </c>
      <c r="W2566" s="18">
        <v>149.69197279310001</v>
      </c>
      <c r="X2566" t="s">
        <v>64</v>
      </c>
      <c r="Y2566" t="s">
        <v>3998</v>
      </c>
      <c r="Z2566" t="s">
        <v>3999</v>
      </c>
      <c r="AA2566" s="18">
        <v>27.722739430699999</v>
      </c>
      <c r="AB2566" t="s">
        <v>4000</v>
      </c>
      <c r="AC2566" t="s">
        <v>3991</v>
      </c>
      <c r="AD2566" t="s">
        <v>4001</v>
      </c>
      <c r="AE2566" s="18">
        <v>13.8518490097</v>
      </c>
      <c r="AF2566" t="s">
        <v>13144</v>
      </c>
      <c r="AG2566" t="s">
        <v>13145</v>
      </c>
      <c r="AH2566" t="s">
        <v>13146</v>
      </c>
      <c r="AI2566" s="18">
        <v>1.54194324E-2</v>
      </c>
      <c r="AJ2566" t="s">
        <v>13147</v>
      </c>
      <c r="AK2566" t="s">
        <v>13148</v>
      </c>
      <c r="AL2566" t="s">
        <v>13149</v>
      </c>
      <c r="AM2566" t="s">
        <v>13147</v>
      </c>
      <c r="AN2566" t="s">
        <v>13148</v>
      </c>
      <c r="AO2566" t="s">
        <v>13149</v>
      </c>
      <c r="AP2566" s="18">
        <v>1.54194324E-2</v>
      </c>
      <c r="AQ2566" t="s">
        <v>123</v>
      </c>
      <c r="AR2566" t="b">
        <f>ISNUMBER(SEARCH('Consulta Por Puntos Baloto'!$E$5,B2566,1))</f>
        <v>0</v>
      </c>
      <c r="AS2566">
        <f t="shared" si="80"/>
        <v>35</v>
      </c>
      <c r="AT2566" t="str">
        <f t="shared" si="81"/>
        <v>Punto red</v>
      </c>
    </row>
    <row r="2567" spans="1:46">
      <c r="A2567" t="s">
        <v>13150</v>
      </c>
      <c r="B2567" t="s">
        <v>13151</v>
      </c>
      <c r="C2567" s="18">
        <v>11.5498366771</v>
      </c>
      <c r="D2567" t="s">
        <v>3012</v>
      </c>
      <c r="E2567" t="s">
        <v>3013</v>
      </c>
      <c r="F2567" t="s">
        <v>3014</v>
      </c>
      <c r="G2567" s="18">
        <v>10.926461715</v>
      </c>
      <c r="H2567" t="s">
        <v>64</v>
      </c>
      <c r="I2567" t="s">
        <v>2638</v>
      </c>
      <c r="J2567" t="s">
        <v>2639</v>
      </c>
      <c r="K2567" s="18">
        <v>10.926461715</v>
      </c>
      <c r="L2567" t="s">
        <v>64</v>
      </c>
      <c r="M2567" t="s">
        <v>2638</v>
      </c>
      <c r="N2567" t="s">
        <v>2639</v>
      </c>
      <c r="O2567" s="18">
        <v>28.055362367499999</v>
      </c>
      <c r="P2567" t="s">
        <v>2625</v>
      </c>
      <c r="Q2567" t="s">
        <v>134</v>
      </c>
      <c r="R2567" t="s">
        <v>2626</v>
      </c>
      <c r="S2567" s="18">
        <v>26.490827055699999</v>
      </c>
      <c r="T2567" t="s">
        <v>311</v>
      </c>
      <c r="U2567" t="s">
        <v>130</v>
      </c>
      <c r="V2567" t="s">
        <v>312</v>
      </c>
      <c r="W2567" s="18">
        <v>13.2934929338</v>
      </c>
      <c r="X2567" t="s">
        <v>64</v>
      </c>
      <c r="Y2567" t="s">
        <v>313</v>
      </c>
      <c r="Z2567" t="s">
        <v>314</v>
      </c>
      <c r="AA2567" s="18">
        <v>19.4480459362</v>
      </c>
      <c r="AB2567" s="19" t="s">
        <v>2641</v>
      </c>
      <c r="AC2567" t="s">
        <v>1501</v>
      </c>
      <c r="AD2567" t="s">
        <v>2642</v>
      </c>
      <c r="AE2567" s="18">
        <v>0.22276650319999999</v>
      </c>
      <c r="AF2567" t="s">
        <v>3539</v>
      </c>
      <c r="AG2567" t="s">
        <v>3540</v>
      </c>
      <c r="AH2567" t="s">
        <v>3541</v>
      </c>
      <c r="AI2567" s="18">
        <v>5.8117123299999997E-2</v>
      </c>
      <c r="AJ2567" t="s">
        <v>3542</v>
      </c>
      <c r="AK2567" t="s">
        <v>3540</v>
      </c>
      <c r="AL2567" t="s">
        <v>3543</v>
      </c>
      <c r="AM2567" t="s">
        <v>3542</v>
      </c>
      <c r="AN2567" t="s">
        <v>3540</v>
      </c>
      <c r="AO2567" t="s">
        <v>3543</v>
      </c>
      <c r="AP2567" s="18">
        <v>5.8117123299999997E-2</v>
      </c>
      <c r="AQ2567" t="s">
        <v>123</v>
      </c>
      <c r="AR2567" t="b">
        <f>ISNUMBER(SEARCH('Consulta Por Puntos Baloto'!$E$5,B2567,1))</f>
        <v>0</v>
      </c>
      <c r="AS2567">
        <f t="shared" si="80"/>
        <v>35</v>
      </c>
      <c r="AT2567" t="str">
        <f t="shared" si="81"/>
        <v>Punto red</v>
      </c>
    </row>
    <row r="2568" spans="1:46">
      <c r="A2568" t="s">
        <v>13152</v>
      </c>
      <c r="B2568" t="s">
        <v>13153</v>
      </c>
      <c r="C2568" s="18">
        <v>2.0670782062000002</v>
      </c>
      <c r="D2568" t="s">
        <v>1519</v>
      </c>
      <c r="E2568" t="s">
        <v>1520</v>
      </c>
      <c r="F2568" t="s">
        <v>1521</v>
      </c>
      <c r="G2568" s="18">
        <v>2.3954465909999998</v>
      </c>
      <c r="H2568" t="s">
        <v>64</v>
      </c>
      <c r="I2568" t="s">
        <v>471</v>
      </c>
      <c r="J2568" t="s">
        <v>1453</v>
      </c>
      <c r="K2568" s="18">
        <v>2.4084293738000002</v>
      </c>
      <c r="L2568" t="s">
        <v>64</v>
      </c>
      <c r="M2568" t="s">
        <v>471</v>
      </c>
      <c r="N2568" t="s">
        <v>1453</v>
      </c>
      <c r="O2568" s="18">
        <v>9.4221729586999992</v>
      </c>
      <c r="P2568" t="s">
        <v>467</v>
      </c>
      <c r="Q2568" t="s">
        <v>134</v>
      </c>
      <c r="R2568" t="s">
        <v>468</v>
      </c>
      <c r="S2568" s="18">
        <v>12.245003955</v>
      </c>
      <c r="T2568" t="s">
        <v>469</v>
      </c>
      <c r="U2568" t="s">
        <v>130</v>
      </c>
      <c r="V2568" t="s">
        <v>470</v>
      </c>
      <c r="W2568" s="18">
        <v>6.8910717657999996</v>
      </c>
      <c r="X2568" t="s">
        <v>64</v>
      </c>
      <c r="Y2568" t="s">
        <v>471</v>
      </c>
      <c r="Z2568" t="s">
        <v>472</v>
      </c>
      <c r="AA2568" s="18">
        <v>10.436340227300001</v>
      </c>
      <c r="AB2568" s="19" t="s">
        <v>473</v>
      </c>
      <c r="AC2568" t="s">
        <v>128</v>
      </c>
      <c r="AD2568" t="s">
        <v>474</v>
      </c>
      <c r="AE2568" s="18">
        <v>0.83801578089999995</v>
      </c>
      <c r="AF2568" t="s">
        <v>13154</v>
      </c>
      <c r="AG2568" t="s">
        <v>1523</v>
      </c>
      <c r="AH2568" t="s">
        <v>13155</v>
      </c>
      <c r="AI2568" s="18">
        <v>0.51210246029999995</v>
      </c>
      <c r="AJ2568" t="s">
        <v>13156</v>
      </c>
      <c r="AK2568" t="s">
        <v>1520</v>
      </c>
      <c r="AL2568" t="s">
        <v>13157</v>
      </c>
      <c r="AM2568" t="s">
        <v>13156</v>
      </c>
      <c r="AN2568" t="s">
        <v>1520</v>
      </c>
      <c r="AO2568" t="s">
        <v>13157</v>
      </c>
      <c r="AP2568" s="18">
        <v>0.51210246029999995</v>
      </c>
      <c r="AQ2568" t="s">
        <v>123</v>
      </c>
      <c r="AR2568" t="b">
        <f>ISNUMBER(SEARCH('Consulta Por Puntos Baloto'!$E$5,B2568,1))</f>
        <v>0</v>
      </c>
      <c r="AS2568">
        <f t="shared" si="80"/>
        <v>35</v>
      </c>
      <c r="AT2568" t="str">
        <f t="shared" si="81"/>
        <v>Punto red</v>
      </c>
    </row>
    <row r="2569" spans="1:46">
      <c r="A2569" t="s">
        <v>13158</v>
      </c>
      <c r="B2569" t="s">
        <v>13159</v>
      </c>
      <c r="C2569" s="18">
        <v>0.72919245939999999</v>
      </c>
      <c r="D2569" t="s">
        <v>4144</v>
      </c>
      <c r="E2569" t="s">
        <v>4035</v>
      </c>
      <c r="F2569" t="s">
        <v>4145</v>
      </c>
      <c r="G2569" s="18">
        <v>0.71315826500000001</v>
      </c>
      <c r="H2569" t="s">
        <v>64</v>
      </c>
      <c r="I2569" t="s">
        <v>4146</v>
      </c>
      <c r="J2569" t="s">
        <v>13160</v>
      </c>
      <c r="K2569" s="18">
        <v>35.4937847948</v>
      </c>
      <c r="L2569" t="s">
        <v>64</v>
      </c>
      <c r="M2569" t="s">
        <v>4029</v>
      </c>
      <c r="N2569" t="s">
        <v>4030</v>
      </c>
      <c r="O2569" s="18">
        <v>24.2785371489</v>
      </c>
      <c r="P2569" t="s">
        <v>4031</v>
      </c>
      <c r="Q2569" t="s">
        <v>4025</v>
      </c>
      <c r="R2569" t="s">
        <v>4032</v>
      </c>
      <c r="S2569" s="18">
        <v>151.3523519453</v>
      </c>
      <c r="T2569" t="s">
        <v>227</v>
      </c>
      <c r="U2569" t="s">
        <v>228</v>
      </c>
      <c r="V2569" t="s">
        <v>229</v>
      </c>
      <c r="W2569" s="18">
        <v>1.0705914472</v>
      </c>
      <c r="X2569" t="s">
        <v>64</v>
      </c>
      <c r="Y2569" t="s">
        <v>4146</v>
      </c>
      <c r="Z2569" t="s">
        <v>13161</v>
      </c>
      <c r="AA2569" s="18">
        <v>1.0713272533</v>
      </c>
      <c r="AB2569" t="s">
        <v>4148</v>
      </c>
      <c r="AC2569" t="s">
        <v>4035</v>
      </c>
      <c r="AD2569" t="s">
        <v>4150</v>
      </c>
      <c r="AE2569" s="18">
        <v>0.1171370072</v>
      </c>
      <c r="AF2569" t="s">
        <v>13162</v>
      </c>
      <c r="AG2569" t="s">
        <v>4035</v>
      </c>
      <c r="AH2569" t="s">
        <v>13163</v>
      </c>
      <c r="AI2569" s="18">
        <v>0.39164673560000002</v>
      </c>
      <c r="AJ2569" t="s">
        <v>4153</v>
      </c>
      <c r="AK2569" t="s">
        <v>4035</v>
      </c>
      <c r="AL2569" t="s">
        <v>4154</v>
      </c>
      <c r="AM2569" t="s">
        <v>13162</v>
      </c>
      <c r="AN2569" t="s">
        <v>4035</v>
      </c>
      <c r="AO2569" t="s">
        <v>13163</v>
      </c>
      <c r="AP2569" s="18">
        <v>0.1171370072</v>
      </c>
      <c r="AQ2569" t="s">
        <v>123</v>
      </c>
      <c r="AR2569" t="b">
        <f>ISNUMBER(SEARCH('Consulta Por Puntos Baloto'!$E$5,B2569,1))</f>
        <v>0</v>
      </c>
      <c r="AS2569">
        <f t="shared" si="80"/>
        <v>31</v>
      </c>
      <c r="AT2569" t="str">
        <f t="shared" si="81"/>
        <v>Punto pago</v>
      </c>
    </row>
    <row r="2570" spans="1:46">
      <c r="A2570" t="s">
        <v>13164</v>
      </c>
      <c r="B2570" t="s">
        <v>13165</v>
      </c>
      <c r="C2570" s="18">
        <v>20.301617955000001</v>
      </c>
      <c r="D2570" t="s">
        <v>1448</v>
      </c>
      <c r="E2570" t="s">
        <v>1449</v>
      </c>
      <c r="F2570" t="s">
        <v>1450</v>
      </c>
      <c r="G2570" s="18">
        <v>19.511010542400001</v>
      </c>
      <c r="H2570" t="s">
        <v>64</v>
      </c>
      <c r="I2570" t="s">
        <v>1451</v>
      </c>
      <c r="J2570" t="s">
        <v>1456</v>
      </c>
      <c r="K2570" s="18">
        <v>34.115549564399998</v>
      </c>
      <c r="L2570" t="s">
        <v>64</v>
      </c>
      <c r="M2570" t="s">
        <v>471</v>
      </c>
      <c r="N2570" t="s">
        <v>1453</v>
      </c>
      <c r="O2570" s="18">
        <v>19.511010553399998</v>
      </c>
      <c r="P2570" t="s">
        <v>1454</v>
      </c>
      <c r="Q2570" t="s">
        <v>1449</v>
      </c>
      <c r="R2570" t="s">
        <v>1455</v>
      </c>
      <c r="S2570" s="18">
        <v>37.457156273199999</v>
      </c>
      <c r="T2570" t="s">
        <v>64</v>
      </c>
      <c r="U2570" t="s">
        <v>130</v>
      </c>
      <c r="V2570" t="s">
        <v>171</v>
      </c>
      <c r="W2570" s="18">
        <v>19.520604077200002</v>
      </c>
      <c r="X2570" t="s">
        <v>64</v>
      </c>
      <c r="Y2570" t="s">
        <v>1451</v>
      </c>
      <c r="Z2570" t="s">
        <v>1456</v>
      </c>
      <c r="AA2570" s="18">
        <v>33.479808031499999</v>
      </c>
      <c r="AB2570" s="19" t="s">
        <v>2641</v>
      </c>
      <c r="AC2570" t="s">
        <v>1501</v>
      </c>
      <c r="AD2570" t="s">
        <v>2642</v>
      </c>
      <c r="AE2570" s="18">
        <v>0.1108834226</v>
      </c>
      <c r="AF2570" t="s">
        <v>3703</v>
      </c>
      <c r="AG2570" t="s">
        <v>3704</v>
      </c>
      <c r="AH2570" t="s">
        <v>3705</v>
      </c>
      <c r="AI2570" s="18">
        <v>1.4721148999999999E-3</v>
      </c>
      <c r="AJ2570" t="s">
        <v>13166</v>
      </c>
      <c r="AK2570" t="s">
        <v>3704</v>
      </c>
      <c r="AL2570" t="s">
        <v>13167</v>
      </c>
      <c r="AM2570" t="s">
        <v>13166</v>
      </c>
      <c r="AN2570" t="s">
        <v>3704</v>
      </c>
      <c r="AO2570" t="s">
        <v>13167</v>
      </c>
      <c r="AP2570" s="18">
        <v>1.4721148999999999E-3</v>
      </c>
      <c r="AQ2570" t="s">
        <v>123</v>
      </c>
      <c r="AR2570" t="b">
        <f>ISNUMBER(SEARCH('Consulta Por Puntos Baloto'!$E$5,B2570,1))</f>
        <v>0</v>
      </c>
      <c r="AS2570">
        <f t="shared" si="80"/>
        <v>35</v>
      </c>
      <c r="AT2570" t="str">
        <f t="shared" si="81"/>
        <v>Punto red</v>
      </c>
    </row>
    <row r="2571" spans="1:46">
      <c r="A2571" t="s">
        <v>13168</v>
      </c>
      <c r="B2571" t="s">
        <v>13169</v>
      </c>
      <c r="C2571" s="18">
        <v>0.34911677590000001</v>
      </c>
      <c r="D2571" t="s">
        <v>1083</v>
      </c>
      <c r="E2571" t="s">
        <v>128</v>
      </c>
      <c r="F2571" t="s">
        <v>1084</v>
      </c>
      <c r="G2571" s="18">
        <v>0.4834208707</v>
      </c>
      <c r="H2571" t="s">
        <v>2671</v>
      </c>
      <c r="I2571" t="s">
        <v>130</v>
      </c>
      <c r="J2571" t="s">
        <v>2672</v>
      </c>
      <c r="K2571" s="18">
        <v>0.98803486519999995</v>
      </c>
      <c r="L2571" t="s">
        <v>64</v>
      </c>
      <c r="M2571" t="s">
        <v>130</v>
      </c>
      <c r="N2571" t="s">
        <v>1028</v>
      </c>
      <c r="O2571" s="18">
        <v>0.47370556460000002</v>
      </c>
      <c r="P2571" t="s">
        <v>6875</v>
      </c>
      <c r="Q2571" t="s">
        <v>134</v>
      </c>
      <c r="R2571" t="s">
        <v>6876</v>
      </c>
      <c r="S2571" s="18">
        <v>3.2689646854999999</v>
      </c>
      <c r="T2571" t="s">
        <v>1086</v>
      </c>
      <c r="U2571" t="s">
        <v>130</v>
      </c>
      <c r="V2571" t="s">
        <v>1087</v>
      </c>
      <c r="W2571" s="18">
        <v>0.4834208707</v>
      </c>
      <c r="X2571" t="s">
        <v>2671</v>
      </c>
      <c r="Y2571" t="s">
        <v>130</v>
      </c>
      <c r="Z2571" t="s">
        <v>2672</v>
      </c>
      <c r="AA2571" s="18">
        <v>0.4834208707</v>
      </c>
      <c r="AB2571" t="s">
        <v>4694</v>
      </c>
      <c r="AC2571" t="s">
        <v>128</v>
      </c>
      <c r="AD2571" t="s">
        <v>4695</v>
      </c>
      <c r="AE2571" s="18">
        <v>0.53331805379999997</v>
      </c>
      <c r="AF2571" t="s">
        <v>13170</v>
      </c>
      <c r="AG2571" t="s">
        <v>143</v>
      </c>
      <c r="AH2571" t="s">
        <v>13171</v>
      </c>
      <c r="AI2571" s="18">
        <v>0.38600629889999999</v>
      </c>
      <c r="AJ2571" t="s">
        <v>6144</v>
      </c>
      <c r="AK2571" t="s">
        <v>134</v>
      </c>
      <c r="AL2571" t="s">
        <v>6145</v>
      </c>
      <c r="AM2571" t="s">
        <v>1083</v>
      </c>
      <c r="AN2571" t="s">
        <v>128</v>
      </c>
      <c r="AO2571" t="s">
        <v>1084</v>
      </c>
      <c r="AP2571" s="18">
        <v>0.34911677590000001</v>
      </c>
      <c r="AQ2571" t="s">
        <v>123</v>
      </c>
      <c r="AR2571" t="b">
        <f>ISNUMBER(SEARCH('Consulta Por Puntos Baloto'!$E$5,B2571,1))</f>
        <v>0</v>
      </c>
      <c r="AS2571">
        <f t="shared" si="80"/>
        <v>3</v>
      </c>
      <c r="AT2571" t="str">
        <f t="shared" si="81"/>
        <v>Punto 472</v>
      </c>
    </row>
    <row r="2572" spans="1:46">
      <c r="A2572" t="s">
        <v>13172</v>
      </c>
      <c r="B2572" t="s">
        <v>13173</v>
      </c>
      <c r="C2572" s="18">
        <v>1.9114544368999999</v>
      </c>
      <c r="D2572" t="s">
        <v>169</v>
      </c>
      <c r="E2572" t="s">
        <v>128</v>
      </c>
      <c r="F2572" t="s">
        <v>170</v>
      </c>
      <c r="G2572" s="18">
        <v>0.32741165389999999</v>
      </c>
      <c r="H2572" t="s">
        <v>64</v>
      </c>
      <c r="I2572" t="s">
        <v>130</v>
      </c>
      <c r="J2572" t="s">
        <v>175</v>
      </c>
      <c r="K2572" s="18">
        <v>2.0401087114999998</v>
      </c>
      <c r="L2572" t="s">
        <v>64</v>
      </c>
      <c r="M2572" t="s">
        <v>130</v>
      </c>
      <c r="N2572" t="s">
        <v>172</v>
      </c>
      <c r="O2572" s="18">
        <v>0.51935713159999997</v>
      </c>
      <c r="P2572" t="s">
        <v>173</v>
      </c>
      <c r="Q2572" t="s">
        <v>134</v>
      </c>
      <c r="R2572" t="s">
        <v>174</v>
      </c>
      <c r="S2572" s="18">
        <v>0.42335693819999998</v>
      </c>
      <c r="T2572" t="s">
        <v>64</v>
      </c>
      <c r="U2572" t="s">
        <v>130</v>
      </c>
      <c r="V2572" t="s">
        <v>171</v>
      </c>
      <c r="W2572" s="18">
        <v>0.20685470659999999</v>
      </c>
      <c r="X2572" t="s">
        <v>620</v>
      </c>
      <c r="Y2572" t="s">
        <v>130</v>
      </c>
      <c r="Z2572" t="s">
        <v>621</v>
      </c>
      <c r="AA2572" s="18">
        <v>0.45486696630000001</v>
      </c>
      <c r="AB2572" t="s">
        <v>176</v>
      </c>
      <c r="AC2572" t="s">
        <v>128</v>
      </c>
      <c r="AD2572" t="s">
        <v>177</v>
      </c>
      <c r="AE2572" s="18">
        <v>0.2311405685</v>
      </c>
      <c r="AF2572" t="s">
        <v>6186</v>
      </c>
      <c r="AG2572" t="s">
        <v>143</v>
      </c>
      <c r="AH2572" t="s">
        <v>6187</v>
      </c>
      <c r="AI2572" s="18">
        <v>0.23977580130000001</v>
      </c>
      <c r="AJ2572" t="s">
        <v>13174</v>
      </c>
      <c r="AK2572" t="s">
        <v>134</v>
      </c>
      <c r="AL2572" t="s">
        <v>13175</v>
      </c>
      <c r="AM2572" t="s">
        <v>620</v>
      </c>
      <c r="AN2572" t="s">
        <v>130</v>
      </c>
      <c r="AO2572" t="s">
        <v>621</v>
      </c>
      <c r="AP2572" s="18">
        <v>0.20685470659999999</v>
      </c>
      <c r="AQ2572" t="s">
        <v>123</v>
      </c>
      <c r="AR2572" t="b">
        <f>ISNUMBER(SEARCH('Consulta Por Puntos Baloto'!$E$5,B2572,1))</f>
        <v>0</v>
      </c>
      <c r="AS2572">
        <f t="shared" si="80"/>
        <v>23</v>
      </c>
      <c r="AT2572" t="str">
        <f t="shared" si="81"/>
        <v>Máquina multifuncional</v>
      </c>
    </row>
    <row r="2573" spans="1:46">
      <c r="A2573" t="s">
        <v>13176</v>
      </c>
      <c r="B2573" t="s">
        <v>13177</v>
      </c>
      <c r="C2573" s="18">
        <v>7.3001698385999996</v>
      </c>
      <c r="D2573" t="s">
        <v>1500</v>
      </c>
      <c r="E2573" t="s">
        <v>1501</v>
      </c>
      <c r="F2573" t="s">
        <v>1502</v>
      </c>
      <c r="G2573" s="18">
        <v>0.1226398226</v>
      </c>
      <c r="H2573" t="s">
        <v>64</v>
      </c>
      <c r="I2573" t="s">
        <v>313</v>
      </c>
      <c r="J2573" t="s">
        <v>9008</v>
      </c>
      <c r="K2573" s="18">
        <v>12.558619075999999</v>
      </c>
      <c r="L2573" t="s">
        <v>64</v>
      </c>
      <c r="M2573" t="s">
        <v>2638</v>
      </c>
      <c r="N2573" t="s">
        <v>2639</v>
      </c>
      <c r="O2573" s="18">
        <v>18.2424101724</v>
      </c>
      <c r="P2573" t="s">
        <v>2625</v>
      </c>
      <c r="Q2573" t="s">
        <v>134</v>
      </c>
      <c r="R2573" t="s">
        <v>2626</v>
      </c>
      <c r="S2573" s="18">
        <v>17.189429623399999</v>
      </c>
      <c r="T2573" t="s">
        <v>311</v>
      </c>
      <c r="U2573" t="s">
        <v>130</v>
      </c>
      <c r="V2573" t="s">
        <v>312</v>
      </c>
      <c r="W2573" s="18">
        <v>0.16567777010000001</v>
      </c>
      <c r="X2573" t="s">
        <v>64</v>
      </c>
      <c r="Y2573" t="s">
        <v>313</v>
      </c>
      <c r="Z2573" t="s">
        <v>314</v>
      </c>
      <c r="AA2573" s="18">
        <v>7.1495653843999998</v>
      </c>
      <c r="AB2573" s="19" t="s">
        <v>2641</v>
      </c>
      <c r="AC2573" t="s">
        <v>1501</v>
      </c>
      <c r="AD2573" t="s">
        <v>2642</v>
      </c>
      <c r="AE2573" s="18">
        <v>0.1447664001</v>
      </c>
      <c r="AF2573" t="s">
        <v>3448</v>
      </c>
      <c r="AG2573" t="s">
        <v>3449</v>
      </c>
      <c r="AH2573" t="s">
        <v>3450</v>
      </c>
      <c r="AI2573" s="18">
        <v>6.1799654000000001E-3</v>
      </c>
      <c r="AJ2573" t="s">
        <v>13178</v>
      </c>
      <c r="AK2573" t="s">
        <v>3449</v>
      </c>
      <c r="AL2573" t="s">
        <v>13179</v>
      </c>
      <c r="AM2573" t="s">
        <v>13178</v>
      </c>
      <c r="AN2573" t="s">
        <v>3449</v>
      </c>
      <c r="AO2573" t="s">
        <v>13179</v>
      </c>
      <c r="AP2573" s="18">
        <v>6.1799654000000001E-3</v>
      </c>
      <c r="AQ2573" t="s">
        <v>123</v>
      </c>
      <c r="AR2573" t="b">
        <f>ISNUMBER(SEARCH('Consulta Por Puntos Baloto'!$E$5,B2573,1))</f>
        <v>0</v>
      </c>
      <c r="AS2573">
        <f t="shared" si="80"/>
        <v>35</v>
      </c>
      <c r="AT2573" t="str">
        <f t="shared" si="81"/>
        <v>Punto red</v>
      </c>
    </row>
    <row r="2574" spans="1:46">
      <c r="A2574" t="s">
        <v>13180</v>
      </c>
      <c r="B2574" t="s">
        <v>13181</v>
      </c>
      <c r="C2574" s="18">
        <v>7.2958603629000001</v>
      </c>
      <c r="D2574" t="s">
        <v>1500</v>
      </c>
      <c r="E2574" t="s">
        <v>1501</v>
      </c>
      <c r="F2574" t="s">
        <v>1502</v>
      </c>
      <c r="G2574" s="18">
        <v>0.1226684757</v>
      </c>
      <c r="H2574" t="s">
        <v>64</v>
      </c>
      <c r="I2574" t="s">
        <v>313</v>
      </c>
      <c r="J2574" t="s">
        <v>314</v>
      </c>
      <c r="K2574" s="18">
        <v>12.5310898665</v>
      </c>
      <c r="L2574" t="s">
        <v>64</v>
      </c>
      <c r="M2574" t="s">
        <v>2638</v>
      </c>
      <c r="N2574" t="s">
        <v>2639</v>
      </c>
      <c r="O2574" s="18">
        <v>18.305900514699999</v>
      </c>
      <c r="P2574" t="s">
        <v>2625</v>
      </c>
      <c r="Q2574" t="s">
        <v>134</v>
      </c>
      <c r="R2574" t="s">
        <v>2626</v>
      </c>
      <c r="S2574" s="18">
        <v>17.269017544699999</v>
      </c>
      <c r="T2574" t="s">
        <v>311</v>
      </c>
      <c r="U2574" t="s">
        <v>130</v>
      </c>
      <c r="V2574" t="s">
        <v>312</v>
      </c>
      <c r="W2574" s="18">
        <v>0.1226684757</v>
      </c>
      <c r="X2574" t="s">
        <v>64</v>
      </c>
      <c r="Y2574" t="s">
        <v>313</v>
      </c>
      <c r="Z2574" t="s">
        <v>314</v>
      </c>
      <c r="AA2574" s="18">
        <v>7.1471952000999996</v>
      </c>
      <c r="AB2574" s="19" t="s">
        <v>2641</v>
      </c>
      <c r="AC2574" t="s">
        <v>1501</v>
      </c>
      <c r="AD2574" t="s">
        <v>2642</v>
      </c>
      <c r="AE2574" s="18">
        <v>0.16461586610000001</v>
      </c>
      <c r="AF2574" t="s">
        <v>3448</v>
      </c>
      <c r="AG2574" t="s">
        <v>3449</v>
      </c>
      <c r="AH2574" t="s">
        <v>3450</v>
      </c>
      <c r="AI2574" s="18">
        <v>0.15310951189999999</v>
      </c>
      <c r="AJ2574" t="s">
        <v>3451</v>
      </c>
      <c r="AK2574" t="s">
        <v>3449</v>
      </c>
      <c r="AL2574" t="s">
        <v>3452</v>
      </c>
      <c r="AM2574" t="s">
        <v>64</v>
      </c>
      <c r="AN2574" t="s">
        <v>313</v>
      </c>
      <c r="AO2574" t="s">
        <v>314</v>
      </c>
      <c r="AP2574" s="18">
        <v>0.1226684757</v>
      </c>
      <c r="AQ2574" t="s">
        <v>123</v>
      </c>
      <c r="AR2574" t="b">
        <f>ISNUMBER(SEARCH('Consulta Por Puntos Baloto'!$E$5,B2574,1))</f>
        <v>0</v>
      </c>
      <c r="AS2574">
        <f t="shared" si="80"/>
        <v>7</v>
      </c>
      <c r="AT2574" t="str">
        <f t="shared" si="81"/>
        <v>Cajero automático</v>
      </c>
    </row>
    <row r="2575" spans="1:46">
      <c r="A2575" t="s">
        <v>13180</v>
      </c>
      <c r="B2575" t="s">
        <v>13181</v>
      </c>
      <c r="C2575" s="18">
        <v>7.2958603629000001</v>
      </c>
      <c r="D2575" t="s">
        <v>1500</v>
      </c>
      <c r="E2575" t="s">
        <v>1501</v>
      </c>
      <c r="F2575" t="s">
        <v>1502</v>
      </c>
      <c r="G2575" s="18">
        <v>0.1226684757</v>
      </c>
      <c r="H2575" t="s">
        <v>64</v>
      </c>
      <c r="I2575" t="s">
        <v>313</v>
      </c>
      <c r="J2575" t="s">
        <v>314</v>
      </c>
      <c r="K2575" s="18">
        <v>12.5310898665</v>
      </c>
      <c r="L2575" t="s">
        <v>64</v>
      </c>
      <c r="M2575" t="s">
        <v>2638</v>
      </c>
      <c r="N2575" t="s">
        <v>2639</v>
      </c>
      <c r="O2575" s="18">
        <v>18.305900514699999</v>
      </c>
      <c r="P2575" t="s">
        <v>2625</v>
      </c>
      <c r="Q2575" t="s">
        <v>134</v>
      </c>
      <c r="R2575" t="s">
        <v>2626</v>
      </c>
      <c r="S2575" s="18">
        <v>17.269017544699999</v>
      </c>
      <c r="T2575" t="s">
        <v>311</v>
      </c>
      <c r="U2575" t="s">
        <v>130</v>
      </c>
      <c r="V2575" t="s">
        <v>312</v>
      </c>
      <c r="W2575" s="18">
        <v>0.1226684757</v>
      </c>
      <c r="X2575" t="s">
        <v>64</v>
      </c>
      <c r="Y2575" t="s">
        <v>313</v>
      </c>
      <c r="Z2575" t="s">
        <v>314</v>
      </c>
      <c r="AA2575" s="18">
        <v>7.1471952000999996</v>
      </c>
      <c r="AB2575" s="19" t="s">
        <v>2641</v>
      </c>
      <c r="AC2575" t="s">
        <v>1501</v>
      </c>
      <c r="AD2575" t="s">
        <v>2642</v>
      </c>
      <c r="AE2575" s="18">
        <v>0.16461586610000001</v>
      </c>
      <c r="AF2575" t="s">
        <v>3448</v>
      </c>
      <c r="AG2575" t="s">
        <v>3449</v>
      </c>
      <c r="AH2575" t="s">
        <v>3450</v>
      </c>
      <c r="AI2575" s="18">
        <v>0.15310951189999999</v>
      </c>
      <c r="AJ2575" t="s">
        <v>3451</v>
      </c>
      <c r="AK2575" t="s">
        <v>3449</v>
      </c>
      <c r="AL2575" t="s">
        <v>3452</v>
      </c>
      <c r="AM2575" t="s">
        <v>64</v>
      </c>
      <c r="AN2575" t="s">
        <v>313</v>
      </c>
      <c r="AO2575" t="s">
        <v>314</v>
      </c>
      <c r="AP2575" s="18">
        <v>0.1226684757</v>
      </c>
      <c r="AQ2575" t="s">
        <v>123</v>
      </c>
      <c r="AR2575" t="b">
        <f>ISNUMBER(SEARCH('Consulta Por Puntos Baloto'!$E$5,B2575,1))</f>
        <v>0</v>
      </c>
      <c r="AS2575">
        <f t="shared" si="80"/>
        <v>7</v>
      </c>
      <c r="AT2575" t="str">
        <f t="shared" si="81"/>
        <v>Cajero automático</v>
      </c>
    </row>
    <row r="2576" spans="1:46">
      <c r="A2576" t="s">
        <v>13182</v>
      </c>
      <c r="B2576" t="s">
        <v>13183</v>
      </c>
      <c r="C2576" s="18">
        <v>1.9191290822</v>
      </c>
      <c r="D2576" t="s">
        <v>2585</v>
      </c>
      <c r="E2576" t="s">
        <v>128</v>
      </c>
      <c r="F2576" t="s">
        <v>2586</v>
      </c>
      <c r="G2576" s="18">
        <v>3.17052185E-2</v>
      </c>
      <c r="H2576" t="s">
        <v>64</v>
      </c>
      <c r="I2576" t="s">
        <v>130</v>
      </c>
      <c r="J2576" t="s">
        <v>5290</v>
      </c>
      <c r="K2576" s="18">
        <v>1.3777709341</v>
      </c>
      <c r="L2576" t="s">
        <v>64</v>
      </c>
      <c r="M2576" t="s">
        <v>130</v>
      </c>
      <c r="N2576" t="s">
        <v>2587</v>
      </c>
      <c r="O2576" s="18">
        <v>1.9306473233000001</v>
      </c>
      <c r="P2576" t="s">
        <v>2588</v>
      </c>
      <c r="Q2576" t="s">
        <v>134</v>
      </c>
      <c r="R2576" t="s">
        <v>2589</v>
      </c>
      <c r="S2576" s="18">
        <v>2.3854612664000001</v>
      </c>
      <c r="T2576" t="s">
        <v>807</v>
      </c>
      <c r="U2576" t="s">
        <v>130</v>
      </c>
      <c r="V2576" t="s">
        <v>808</v>
      </c>
      <c r="W2576" s="18">
        <v>1.6488698613999999</v>
      </c>
      <c r="X2576" t="s">
        <v>2590</v>
      </c>
      <c r="Y2576" t="s">
        <v>130</v>
      </c>
      <c r="Z2576" t="s">
        <v>2591</v>
      </c>
      <c r="AA2576" s="18">
        <v>1.6488698613999999</v>
      </c>
      <c r="AB2576" t="s">
        <v>6560</v>
      </c>
      <c r="AC2576" t="s">
        <v>128</v>
      </c>
      <c r="AD2576" t="s">
        <v>6561</v>
      </c>
      <c r="AE2576" s="18">
        <v>0.14838245550000001</v>
      </c>
      <c r="AF2576" t="s">
        <v>8598</v>
      </c>
      <c r="AG2576" t="s">
        <v>143</v>
      </c>
      <c r="AH2576" t="s">
        <v>8599</v>
      </c>
      <c r="AI2576" s="18">
        <v>0.1205284004</v>
      </c>
      <c r="AJ2576" t="s">
        <v>13184</v>
      </c>
      <c r="AK2576" t="s">
        <v>134</v>
      </c>
      <c r="AL2576" t="s">
        <v>13185</v>
      </c>
      <c r="AM2576" t="s">
        <v>64</v>
      </c>
      <c r="AN2576" t="s">
        <v>130</v>
      </c>
      <c r="AO2576" t="s">
        <v>5290</v>
      </c>
      <c r="AP2576" s="18">
        <v>3.17052185E-2</v>
      </c>
      <c r="AQ2576" t="s">
        <v>123</v>
      </c>
      <c r="AR2576" t="b">
        <f>ISNUMBER(SEARCH('Consulta Por Puntos Baloto'!$E$5,B2576,1))</f>
        <v>0</v>
      </c>
      <c r="AS2576">
        <f t="shared" si="80"/>
        <v>7</v>
      </c>
      <c r="AT2576" t="str">
        <f t="shared" si="81"/>
        <v>Cajero automático</v>
      </c>
    </row>
    <row r="2577" spans="1:46">
      <c r="A2577" t="s">
        <v>13186</v>
      </c>
      <c r="B2577" t="s">
        <v>13187</v>
      </c>
      <c r="C2577" s="18">
        <v>0.1299323715</v>
      </c>
      <c r="D2577" t="s">
        <v>5390</v>
      </c>
      <c r="E2577" t="s">
        <v>5391</v>
      </c>
      <c r="F2577" t="s">
        <v>5392</v>
      </c>
      <c r="G2577" s="18">
        <v>22.410066308200001</v>
      </c>
      <c r="H2577" t="s">
        <v>64</v>
      </c>
      <c r="I2577" t="s">
        <v>4514</v>
      </c>
      <c r="J2577" t="s">
        <v>4515</v>
      </c>
      <c r="K2577" s="18">
        <v>22.410066308200001</v>
      </c>
      <c r="L2577" t="s">
        <v>64</v>
      </c>
      <c r="M2577" t="s">
        <v>4514</v>
      </c>
      <c r="N2577" t="s">
        <v>4515</v>
      </c>
      <c r="O2577" s="18">
        <v>11.1504877314</v>
      </c>
      <c r="P2577" t="s">
        <v>296</v>
      </c>
      <c r="Q2577" t="s">
        <v>297</v>
      </c>
      <c r="R2577" t="s">
        <v>298</v>
      </c>
      <c r="S2577" s="18">
        <v>148.80006146260001</v>
      </c>
      <c r="T2577" t="s">
        <v>85</v>
      </c>
      <c r="U2577" t="s">
        <v>86</v>
      </c>
      <c r="V2577" t="s">
        <v>87</v>
      </c>
      <c r="W2577" s="18">
        <v>93.663056626599996</v>
      </c>
      <c r="X2577" t="s">
        <v>64</v>
      </c>
      <c r="Y2577" t="s">
        <v>4519</v>
      </c>
      <c r="Z2577" t="s">
        <v>4520</v>
      </c>
      <c r="AA2577" s="18">
        <v>38.823420422200002</v>
      </c>
      <c r="AB2577" t="s">
        <v>300</v>
      </c>
      <c r="AC2577" t="s">
        <v>301</v>
      </c>
      <c r="AD2577" t="s">
        <v>302</v>
      </c>
      <c r="AE2577" s="18">
        <v>8.8398331999999996E-2</v>
      </c>
      <c r="AF2577" t="s">
        <v>8679</v>
      </c>
      <c r="AG2577" t="s">
        <v>5391</v>
      </c>
      <c r="AH2577" t="s">
        <v>8680</v>
      </c>
      <c r="AI2577" s="18">
        <v>1.9978787200000001E-2</v>
      </c>
      <c r="AJ2577" t="s">
        <v>13188</v>
      </c>
      <c r="AK2577" t="s">
        <v>5391</v>
      </c>
      <c r="AL2577" t="s">
        <v>13189</v>
      </c>
      <c r="AM2577" t="s">
        <v>13188</v>
      </c>
      <c r="AN2577" t="s">
        <v>5391</v>
      </c>
      <c r="AO2577" t="s">
        <v>13189</v>
      </c>
      <c r="AP2577" s="18">
        <v>1.9978787200000001E-2</v>
      </c>
      <c r="AQ2577" t="s">
        <v>123</v>
      </c>
      <c r="AR2577" t="b">
        <f>ISNUMBER(SEARCH('Consulta Por Puntos Baloto'!$E$5,B2577,1))</f>
        <v>0</v>
      </c>
      <c r="AS2577">
        <f t="shared" si="80"/>
        <v>35</v>
      </c>
      <c r="AT2577" t="str">
        <f t="shared" si="81"/>
        <v>Punto red</v>
      </c>
    </row>
    <row r="2578" spans="1:46">
      <c r="A2578" t="s">
        <v>13190</v>
      </c>
      <c r="B2578" t="s">
        <v>13191</v>
      </c>
      <c r="C2578" s="18">
        <v>0.47405667350000003</v>
      </c>
      <c r="D2578" t="s">
        <v>508</v>
      </c>
      <c r="E2578" t="s">
        <v>509</v>
      </c>
      <c r="F2578" t="s">
        <v>510</v>
      </c>
      <c r="G2578" s="18">
        <v>0.58482380919999999</v>
      </c>
      <c r="H2578" t="s">
        <v>64</v>
      </c>
      <c r="I2578" t="s">
        <v>112</v>
      </c>
      <c r="J2578" t="s">
        <v>1110</v>
      </c>
      <c r="K2578" s="18">
        <v>0.97957092739999996</v>
      </c>
      <c r="L2578" t="s">
        <v>64</v>
      </c>
      <c r="M2578" t="s">
        <v>112</v>
      </c>
      <c r="N2578" t="s">
        <v>721</v>
      </c>
      <c r="O2578" s="18">
        <v>1.4287447442000001</v>
      </c>
      <c r="P2578" t="s">
        <v>513</v>
      </c>
      <c r="Q2578" t="s">
        <v>509</v>
      </c>
      <c r="R2578" t="s">
        <v>514</v>
      </c>
      <c r="S2578" s="18">
        <v>1.4156230735999999</v>
      </c>
      <c r="T2578" t="s">
        <v>111</v>
      </c>
      <c r="U2578" t="s">
        <v>112</v>
      </c>
      <c r="V2578" t="s">
        <v>113</v>
      </c>
      <c r="W2578" s="18">
        <v>6.5574781847999999</v>
      </c>
      <c r="X2578" t="s">
        <v>64</v>
      </c>
      <c r="Y2578" t="s">
        <v>130</v>
      </c>
      <c r="Z2578" t="s">
        <v>517</v>
      </c>
      <c r="AA2578" s="18">
        <v>1.4170993445</v>
      </c>
      <c r="AB2578" s="19" t="s">
        <v>1111</v>
      </c>
      <c r="AC2578" t="s">
        <v>509</v>
      </c>
      <c r="AD2578" s="19" t="s">
        <v>1112</v>
      </c>
      <c r="AE2578" s="18">
        <v>5.8837753399999998E-2</v>
      </c>
      <c r="AF2578" t="s">
        <v>3369</v>
      </c>
      <c r="AG2578" t="s">
        <v>509</v>
      </c>
      <c r="AH2578" t="s">
        <v>3370</v>
      </c>
      <c r="AI2578" s="18">
        <v>2.27571604E-2</v>
      </c>
      <c r="AJ2578" t="s">
        <v>13192</v>
      </c>
      <c r="AK2578" t="s">
        <v>509</v>
      </c>
      <c r="AL2578" t="s">
        <v>13193</v>
      </c>
      <c r="AM2578" t="s">
        <v>13192</v>
      </c>
      <c r="AN2578" t="s">
        <v>509</v>
      </c>
      <c r="AO2578" t="s">
        <v>13193</v>
      </c>
      <c r="AP2578" s="18">
        <v>2.27571604E-2</v>
      </c>
      <c r="AQ2578" t="s">
        <v>123</v>
      </c>
      <c r="AR2578" t="b">
        <f>ISNUMBER(SEARCH('Consulta Por Puntos Baloto'!$E$5,B2578,1))</f>
        <v>0</v>
      </c>
      <c r="AS2578">
        <f t="shared" si="80"/>
        <v>35</v>
      </c>
      <c r="AT2578" t="str">
        <f t="shared" si="81"/>
        <v>Punto red</v>
      </c>
    </row>
    <row r="2579" spans="1:46">
      <c r="A2579" t="s">
        <v>13194</v>
      </c>
      <c r="B2579" t="s">
        <v>13195</v>
      </c>
      <c r="C2579" s="18">
        <v>5.2711621259000001</v>
      </c>
      <c r="D2579" t="s">
        <v>508</v>
      </c>
      <c r="E2579" t="s">
        <v>509</v>
      </c>
      <c r="F2579" t="s">
        <v>510</v>
      </c>
      <c r="G2579" s="18">
        <v>1.6830727132000001</v>
      </c>
      <c r="H2579" t="s">
        <v>64</v>
      </c>
      <c r="I2579" t="s">
        <v>130</v>
      </c>
      <c r="J2579" t="s">
        <v>735</v>
      </c>
      <c r="K2579" s="18">
        <v>4.5528432576000002</v>
      </c>
      <c r="L2579" t="s">
        <v>64</v>
      </c>
      <c r="M2579" t="s">
        <v>112</v>
      </c>
      <c r="N2579" t="s">
        <v>721</v>
      </c>
      <c r="O2579" s="18">
        <v>1.6929712562000001</v>
      </c>
      <c r="P2579" t="s">
        <v>606</v>
      </c>
      <c r="Q2579" t="s">
        <v>134</v>
      </c>
      <c r="R2579" t="s">
        <v>607</v>
      </c>
      <c r="S2579" s="18">
        <v>3.7224993293000002</v>
      </c>
      <c r="T2579" t="s">
        <v>515</v>
      </c>
      <c r="U2579" t="s">
        <v>130</v>
      </c>
      <c r="V2579" t="s">
        <v>516</v>
      </c>
      <c r="W2579" s="18">
        <v>7.8518821844</v>
      </c>
      <c r="X2579" t="s">
        <v>64</v>
      </c>
      <c r="Y2579" t="s">
        <v>130</v>
      </c>
      <c r="Z2579" t="s">
        <v>517</v>
      </c>
      <c r="AA2579" s="18">
        <v>3.7224993293000002</v>
      </c>
      <c r="AB2579" t="s">
        <v>518</v>
      </c>
      <c r="AC2579" t="s">
        <v>128</v>
      </c>
      <c r="AD2579" t="s">
        <v>519</v>
      </c>
      <c r="AE2579" s="18">
        <v>0.1438953955</v>
      </c>
      <c r="AF2579" t="s">
        <v>13196</v>
      </c>
      <c r="AG2579" t="s">
        <v>143</v>
      </c>
      <c r="AH2579" t="s">
        <v>13197</v>
      </c>
      <c r="AI2579" s="18">
        <v>2.22392054E-2</v>
      </c>
      <c r="AJ2579" t="s">
        <v>13198</v>
      </c>
      <c r="AK2579" t="s">
        <v>134</v>
      </c>
      <c r="AL2579" t="s">
        <v>13199</v>
      </c>
      <c r="AM2579" t="s">
        <v>13198</v>
      </c>
      <c r="AN2579" t="s">
        <v>134</v>
      </c>
      <c r="AO2579" t="s">
        <v>13199</v>
      </c>
      <c r="AP2579" s="18">
        <v>2.22392054E-2</v>
      </c>
      <c r="AQ2579" t="s">
        <v>123</v>
      </c>
      <c r="AR2579" t="b">
        <f>ISNUMBER(SEARCH('Consulta Por Puntos Baloto'!$E$5,B2579,1))</f>
        <v>0</v>
      </c>
      <c r="AS2579">
        <f t="shared" si="80"/>
        <v>35</v>
      </c>
      <c r="AT2579" t="str">
        <f t="shared" si="81"/>
        <v>Punto red</v>
      </c>
    </row>
    <row r="2580" spans="1:46">
      <c r="A2580" t="s">
        <v>13200</v>
      </c>
      <c r="B2580" t="s">
        <v>13201</v>
      </c>
      <c r="C2580" s="18">
        <v>12.2336204484</v>
      </c>
      <c r="D2580" t="s">
        <v>5873</v>
      </c>
      <c r="E2580" t="s">
        <v>5874</v>
      </c>
      <c r="F2580" t="s">
        <v>5875</v>
      </c>
      <c r="G2580" s="18">
        <v>64.558301436899995</v>
      </c>
      <c r="H2580" t="s">
        <v>64</v>
      </c>
      <c r="I2580" t="s">
        <v>4055</v>
      </c>
      <c r="J2580" t="s">
        <v>4086</v>
      </c>
      <c r="K2580" s="18">
        <v>74.769475284600006</v>
      </c>
      <c r="L2580" t="s">
        <v>64</v>
      </c>
      <c r="M2580" t="s">
        <v>223</v>
      </c>
      <c r="N2580" t="s">
        <v>4070</v>
      </c>
      <c r="O2580" s="18">
        <v>67.478080320900006</v>
      </c>
      <c r="P2580" t="s">
        <v>4052</v>
      </c>
      <c r="Q2580" t="s">
        <v>4053</v>
      </c>
      <c r="R2580" t="s">
        <v>4054</v>
      </c>
      <c r="S2580" s="18">
        <v>83.167691673799993</v>
      </c>
      <c r="T2580" t="s">
        <v>227</v>
      </c>
      <c r="U2580" t="s">
        <v>228</v>
      </c>
      <c r="V2580" t="s">
        <v>229</v>
      </c>
      <c r="W2580" s="18">
        <v>64.594580578700004</v>
      </c>
      <c r="X2580" t="s">
        <v>64</v>
      </c>
      <c r="Y2580" t="s">
        <v>4055</v>
      </c>
      <c r="Z2580" t="s">
        <v>4056</v>
      </c>
      <c r="AA2580" s="18">
        <v>73.2468372286</v>
      </c>
      <c r="AB2580" t="s">
        <v>4088</v>
      </c>
      <c r="AC2580" t="s">
        <v>220</v>
      </c>
      <c r="AD2580" t="s">
        <v>4089</v>
      </c>
      <c r="AE2580" s="18">
        <v>8.6345791500000005E-2</v>
      </c>
      <c r="AF2580" t="s">
        <v>13202</v>
      </c>
      <c r="AG2580" t="s">
        <v>5879</v>
      </c>
      <c r="AH2580" t="s">
        <v>13203</v>
      </c>
      <c r="AI2580" s="18">
        <v>0.1032620846</v>
      </c>
      <c r="AJ2580" t="s">
        <v>5878</v>
      </c>
      <c r="AK2580" t="s">
        <v>5879</v>
      </c>
      <c r="AL2580" t="s">
        <v>5880</v>
      </c>
      <c r="AM2580" t="s">
        <v>13202</v>
      </c>
      <c r="AN2580" t="s">
        <v>5879</v>
      </c>
      <c r="AO2580" t="s">
        <v>13203</v>
      </c>
      <c r="AP2580" s="18">
        <v>8.6345791500000005E-2</v>
      </c>
      <c r="AQ2580" t="s">
        <v>123</v>
      </c>
      <c r="AR2580" t="b">
        <f>ISNUMBER(SEARCH('Consulta Por Puntos Baloto'!$E$5,B2580,1))</f>
        <v>0</v>
      </c>
      <c r="AS2580">
        <f t="shared" si="80"/>
        <v>31</v>
      </c>
      <c r="AT2580" t="str">
        <f t="shared" si="81"/>
        <v>Punto pago</v>
      </c>
    </row>
    <row r="2581" spans="1:46">
      <c r="A2581" t="s">
        <v>13204</v>
      </c>
      <c r="B2581" t="s">
        <v>13205</v>
      </c>
      <c r="C2581" s="18">
        <v>1.0580596577000001</v>
      </c>
      <c r="D2581" t="s">
        <v>82</v>
      </c>
      <c r="E2581" t="s">
        <v>83</v>
      </c>
      <c r="F2581" t="s">
        <v>84</v>
      </c>
      <c r="G2581" s="18">
        <v>0.25412600499999999</v>
      </c>
      <c r="H2581" t="s">
        <v>64</v>
      </c>
      <c r="I2581" t="s">
        <v>86</v>
      </c>
      <c r="J2581" t="s">
        <v>402</v>
      </c>
      <c r="K2581" s="18">
        <v>0.25412600499999999</v>
      </c>
      <c r="L2581" t="s">
        <v>64</v>
      </c>
      <c r="M2581" t="s">
        <v>86</v>
      </c>
      <c r="N2581" t="s">
        <v>402</v>
      </c>
      <c r="O2581" s="18">
        <v>0.25412600499999999</v>
      </c>
      <c r="P2581" t="s">
        <v>403</v>
      </c>
      <c r="Q2581" t="s">
        <v>83</v>
      </c>
      <c r="R2581" t="s">
        <v>404</v>
      </c>
      <c r="S2581" s="18">
        <v>0.87690269590000003</v>
      </c>
      <c r="T2581" t="s">
        <v>85</v>
      </c>
      <c r="U2581" t="s">
        <v>86</v>
      </c>
      <c r="V2581" t="s">
        <v>87</v>
      </c>
      <c r="W2581" s="18">
        <v>0.87690269590000003</v>
      </c>
      <c r="X2581" t="s">
        <v>64</v>
      </c>
      <c r="Y2581" t="s">
        <v>91</v>
      </c>
      <c r="Z2581" t="s">
        <v>92</v>
      </c>
      <c r="AA2581" s="18">
        <v>0.87690269590000003</v>
      </c>
      <c r="AB2581" t="s">
        <v>93</v>
      </c>
      <c r="AC2581" t="s">
        <v>83</v>
      </c>
      <c r="AD2581" t="s">
        <v>94</v>
      </c>
      <c r="AE2581" s="18">
        <v>0.32697588049999998</v>
      </c>
      <c r="AF2581" t="s">
        <v>9190</v>
      </c>
      <c r="AG2581" t="s">
        <v>83</v>
      </c>
      <c r="AH2581" t="s">
        <v>9191</v>
      </c>
      <c r="AI2581" s="18">
        <v>7.1473706100000006E-2</v>
      </c>
      <c r="AJ2581" t="s">
        <v>13206</v>
      </c>
      <c r="AK2581" t="s">
        <v>83</v>
      </c>
      <c r="AL2581" t="s">
        <v>13207</v>
      </c>
      <c r="AM2581" t="s">
        <v>13206</v>
      </c>
      <c r="AN2581" t="s">
        <v>83</v>
      </c>
      <c r="AO2581" t="s">
        <v>13207</v>
      </c>
      <c r="AP2581" s="18">
        <v>7.1473706100000006E-2</v>
      </c>
      <c r="AQ2581" t="s">
        <v>123</v>
      </c>
      <c r="AR2581" t="b">
        <f>ISNUMBER(SEARCH('Consulta Por Puntos Baloto'!$E$5,B2581,1))</f>
        <v>0</v>
      </c>
      <c r="AS2581">
        <f t="shared" si="80"/>
        <v>35</v>
      </c>
      <c r="AT2581" t="str">
        <f t="shared" si="81"/>
        <v>Punto red</v>
      </c>
    </row>
    <row r="2582" spans="1:46">
      <c r="A2582" t="s">
        <v>13208</v>
      </c>
      <c r="B2582" t="s">
        <v>13209</v>
      </c>
      <c r="C2582" s="18">
        <v>30.657808316299999</v>
      </c>
      <c r="D2582" t="s">
        <v>4805</v>
      </c>
      <c r="E2582" t="s">
        <v>3972</v>
      </c>
      <c r="F2582" t="s">
        <v>4806</v>
      </c>
      <c r="G2582" s="18">
        <v>28.1460183093</v>
      </c>
      <c r="H2582" t="s">
        <v>64</v>
      </c>
      <c r="I2582" t="s">
        <v>3974</v>
      </c>
      <c r="J2582" t="s">
        <v>12314</v>
      </c>
      <c r="K2582" s="18">
        <v>30.238587549999998</v>
      </c>
      <c r="L2582" t="s">
        <v>64</v>
      </c>
      <c r="M2582" t="s">
        <v>3974</v>
      </c>
      <c r="N2582" t="s">
        <v>4288</v>
      </c>
      <c r="O2582" s="18">
        <v>30.184442366599999</v>
      </c>
      <c r="P2582" t="s">
        <v>4265</v>
      </c>
      <c r="Q2582" t="s">
        <v>3972</v>
      </c>
      <c r="R2582" t="s">
        <v>4266</v>
      </c>
      <c r="S2582" s="18">
        <v>460.91461991789998</v>
      </c>
      <c r="T2582" t="s">
        <v>85</v>
      </c>
      <c r="U2582" t="s">
        <v>86</v>
      </c>
      <c r="V2582" t="s">
        <v>87</v>
      </c>
      <c r="W2582" s="18">
        <v>30.824219088300001</v>
      </c>
      <c r="X2582" t="s">
        <v>64</v>
      </c>
      <c r="Y2582" t="s">
        <v>3974</v>
      </c>
      <c r="Z2582" t="s">
        <v>5793</v>
      </c>
      <c r="AA2582" s="18">
        <v>30.182417784799998</v>
      </c>
      <c r="AB2582" t="s">
        <v>4807</v>
      </c>
      <c r="AC2582" t="s">
        <v>3972</v>
      </c>
      <c r="AD2582" t="s">
        <v>4809</v>
      </c>
      <c r="AE2582" s="18">
        <v>14.065599710800001</v>
      </c>
      <c r="AF2582" t="s">
        <v>13210</v>
      </c>
      <c r="AG2582" t="s">
        <v>13211</v>
      </c>
      <c r="AH2582" t="s">
        <v>13212</v>
      </c>
      <c r="AI2582" s="18">
        <v>7.1390946100000005E-2</v>
      </c>
      <c r="AJ2582" t="s">
        <v>13213</v>
      </c>
      <c r="AK2582" t="s">
        <v>13214</v>
      </c>
      <c r="AL2582" t="s">
        <v>13215</v>
      </c>
      <c r="AM2582" t="s">
        <v>13213</v>
      </c>
      <c r="AN2582" t="s">
        <v>13214</v>
      </c>
      <c r="AO2582" t="s">
        <v>13215</v>
      </c>
      <c r="AP2582" s="18">
        <v>7.1390946100000005E-2</v>
      </c>
      <c r="AQ2582" t="s">
        <v>123</v>
      </c>
      <c r="AR2582" t="b">
        <f>ISNUMBER(SEARCH('Consulta Por Puntos Baloto'!$E$5,B2582,1))</f>
        <v>0</v>
      </c>
      <c r="AS2582">
        <f t="shared" si="80"/>
        <v>35</v>
      </c>
      <c r="AT2582" t="str">
        <f t="shared" si="81"/>
        <v>Punto red</v>
      </c>
    </row>
    <row r="2583" spans="1:46">
      <c r="A2583" t="s">
        <v>13216</v>
      </c>
      <c r="B2583" t="s">
        <v>13217</v>
      </c>
      <c r="C2583" s="18">
        <v>22.3465935113</v>
      </c>
      <c r="D2583" t="s">
        <v>3971</v>
      </c>
      <c r="E2583" t="s">
        <v>3972</v>
      </c>
      <c r="F2583" t="s">
        <v>3973</v>
      </c>
      <c r="G2583" s="18">
        <v>19.8076243547</v>
      </c>
      <c r="H2583" t="s">
        <v>64</v>
      </c>
      <c r="I2583" t="s">
        <v>3974</v>
      </c>
      <c r="J2583" t="s">
        <v>3975</v>
      </c>
      <c r="K2583" s="18">
        <v>22.070076113300001</v>
      </c>
      <c r="L2583" t="s">
        <v>64</v>
      </c>
      <c r="M2583" t="s">
        <v>3974</v>
      </c>
      <c r="N2583" t="s">
        <v>3976</v>
      </c>
      <c r="O2583" s="18">
        <v>22.6414407569</v>
      </c>
      <c r="P2583" t="s">
        <v>3977</v>
      </c>
      <c r="Q2583" t="s">
        <v>3972</v>
      </c>
      <c r="R2583" t="s">
        <v>3978</v>
      </c>
      <c r="S2583" s="18">
        <v>451.35325885570001</v>
      </c>
      <c r="T2583" t="s">
        <v>85</v>
      </c>
      <c r="U2583" t="s">
        <v>86</v>
      </c>
      <c r="V2583" t="s">
        <v>87</v>
      </c>
      <c r="W2583" s="18">
        <v>25.416023492000001</v>
      </c>
      <c r="X2583" t="s">
        <v>3979</v>
      </c>
      <c r="Y2583" t="s">
        <v>3974</v>
      </c>
      <c r="Z2583" t="s">
        <v>3980</v>
      </c>
      <c r="AA2583" s="18">
        <v>23.899119195699999</v>
      </c>
      <c r="AB2583" t="s">
        <v>4286</v>
      </c>
      <c r="AC2583" t="s">
        <v>3972</v>
      </c>
      <c r="AD2583" t="s">
        <v>4289</v>
      </c>
      <c r="AE2583" s="18">
        <v>1.051307E-4</v>
      </c>
      <c r="AF2583" t="s">
        <v>13218</v>
      </c>
      <c r="AG2583" t="s">
        <v>13211</v>
      </c>
      <c r="AH2583" t="s">
        <v>13219</v>
      </c>
      <c r="AI2583" s="18">
        <v>6.8435961899999995E-2</v>
      </c>
      <c r="AJ2583" t="s">
        <v>13220</v>
      </c>
      <c r="AK2583" t="s">
        <v>13211</v>
      </c>
      <c r="AL2583" t="s">
        <v>13221</v>
      </c>
      <c r="AM2583" t="s">
        <v>13218</v>
      </c>
      <c r="AN2583" t="s">
        <v>13211</v>
      </c>
      <c r="AO2583" t="s">
        <v>13219</v>
      </c>
      <c r="AP2583" s="18">
        <v>1.051307E-4</v>
      </c>
      <c r="AQ2583" t="s">
        <v>123</v>
      </c>
      <c r="AR2583" t="b">
        <f>ISNUMBER(SEARCH('Consulta Por Puntos Baloto'!$E$5,B2583,1))</f>
        <v>0</v>
      </c>
      <c r="AS2583">
        <f t="shared" si="80"/>
        <v>31</v>
      </c>
      <c r="AT2583" t="str">
        <f t="shared" si="81"/>
        <v>Punto pago</v>
      </c>
    </row>
    <row r="2584" spans="1:46">
      <c r="A2584" t="s">
        <v>13222</v>
      </c>
      <c r="B2584" t="s">
        <v>13223</v>
      </c>
      <c r="C2584" s="18">
        <v>14.5009150948</v>
      </c>
      <c r="D2584" t="s">
        <v>1448</v>
      </c>
      <c r="E2584" t="s">
        <v>1449</v>
      </c>
      <c r="F2584" t="s">
        <v>1450</v>
      </c>
      <c r="G2584" s="18">
        <v>14.4836264387</v>
      </c>
      <c r="H2584" t="s">
        <v>64</v>
      </c>
      <c r="I2584" t="s">
        <v>1451</v>
      </c>
      <c r="J2584" t="s">
        <v>1456</v>
      </c>
      <c r="K2584" s="18">
        <v>33.282712046900002</v>
      </c>
      <c r="L2584" t="s">
        <v>64</v>
      </c>
      <c r="M2584" t="s">
        <v>471</v>
      </c>
      <c r="N2584" t="s">
        <v>1453</v>
      </c>
      <c r="O2584" s="18">
        <v>14.4836264438</v>
      </c>
      <c r="P2584" t="s">
        <v>1454</v>
      </c>
      <c r="Q2584" t="s">
        <v>1449</v>
      </c>
      <c r="R2584" t="s">
        <v>1455</v>
      </c>
      <c r="S2584" s="18">
        <v>43.475671241299999</v>
      </c>
      <c r="T2584" t="s">
        <v>469</v>
      </c>
      <c r="U2584" t="s">
        <v>130</v>
      </c>
      <c r="V2584" t="s">
        <v>470</v>
      </c>
      <c r="W2584" s="18">
        <v>14.5453247635</v>
      </c>
      <c r="X2584" t="s">
        <v>64</v>
      </c>
      <c r="Y2584" t="s">
        <v>1451</v>
      </c>
      <c r="Z2584" t="s">
        <v>1456</v>
      </c>
      <c r="AA2584" s="18">
        <v>42.226767068999997</v>
      </c>
      <c r="AB2584" s="19" t="s">
        <v>473</v>
      </c>
      <c r="AC2584" t="s">
        <v>128</v>
      </c>
      <c r="AD2584" t="s">
        <v>474</v>
      </c>
      <c r="AE2584" s="18">
        <v>3.2091090489999998</v>
      </c>
      <c r="AF2584" t="s">
        <v>3685</v>
      </c>
      <c r="AG2584" t="s">
        <v>3662</v>
      </c>
      <c r="AH2584" t="s">
        <v>3686</v>
      </c>
      <c r="AI2584" s="18">
        <v>3.2666568286</v>
      </c>
      <c r="AJ2584" t="s">
        <v>3687</v>
      </c>
      <c r="AK2584" t="s">
        <v>3688</v>
      </c>
      <c r="AL2584" t="s">
        <v>3689</v>
      </c>
      <c r="AM2584" t="s">
        <v>3685</v>
      </c>
      <c r="AN2584" t="s">
        <v>3662</v>
      </c>
      <c r="AO2584" t="s">
        <v>3686</v>
      </c>
      <c r="AP2584" s="18">
        <v>3.2091090489999998</v>
      </c>
      <c r="AQ2584" t="s">
        <v>123</v>
      </c>
      <c r="AR2584" t="b">
        <f>ISNUMBER(SEARCH('Consulta Por Puntos Baloto'!$E$5,B2584,1))</f>
        <v>0</v>
      </c>
      <c r="AS2584">
        <f t="shared" si="80"/>
        <v>31</v>
      </c>
      <c r="AT2584" t="str">
        <f t="shared" si="81"/>
        <v>Punto pago</v>
      </c>
    </row>
    <row r="2585" spans="1:46">
      <c r="A2585" t="s">
        <v>13224</v>
      </c>
      <c r="B2585" t="s">
        <v>13225</v>
      </c>
      <c r="C2585" s="18">
        <v>2.0999278340999998</v>
      </c>
      <c r="D2585" t="s">
        <v>4805</v>
      </c>
      <c r="E2585" t="s">
        <v>3972</v>
      </c>
      <c r="F2585" t="s">
        <v>4806</v>
      </c>
      <c r="G2585" s="18">
        <v>1.5291576978999999</v>
      </c>
      <c r="H2585" t="s">
        <v>5817</v>
      </c>
      <c r="I2585" t="s">
        <v>3974</v>
      </c>
      <c r="J2585" t="s">
        <v>5818</v>
      </c>
      <c r="K2585" s="18">
        <v>1.8426896562999999</v>
      </c>
      <c r="L2585" t="s">
        <v>64</v>
      </c>
      <c r="M2585" t="s">
        <v>3974</v>
      </c>
      <c r="N2585" t="s">
        <v>4331</v>
      </c>
      <c r="O2585" s="18">
        <v>1.4655469513999999</v>
      </c>
      <c r="P2585" t="s">
        <v>5791</v>
      </c>
      <c r="Q2585" t="s">
        <v>3972</v>
      </c>
      <c r="R2585" t="s">
        <v>5792</v>
      </c>
      <c r="S2585" s="18">
        <v>469.17561754939999</v>
      </c>
      <c r="T2585" t="s">
        <v>85</v>
      </c>
      <c r="U2585" t="s">
        <v>86</v>
      </c>
      <c r="V2585" t="s">
        <v>87</v>
      </c>
      <c r="W2585" s="18">
        <v>1.7154767091000001</v>
      </c>
      <c r="X2585" t="s">
        <v>64</v>
      </c>
      <c r="Y2585" t="s">
        <v>3974</v>
      </c>
      <c r="Z2585" t="s">
        <v>5793</v>
      </c>
      <c r="AA2585" s="18">
        <v>1.2998496626</v>
      </c>
      <c r="AB2585" s="19" t="s">
        <v>5819</v>
      </c>
      <c r="AC2585" t="s">
        <v>3972</v>
      </c>
      <c r="AD2585" t="s">
        <v>5820</v>
      </c>
      <c r="AE2585" s="18">
        <v>0.19591423290000001</v>
      </c>
      <c r="AF2585" t="s">
        <v>13226</v>
      </c>
      <c r="AG2585" t="s">
        <v>3972</v>
      </c>
      <c r="AH2585" t="s">
        <v>13227</v>
      </c>
      <c r="AI2585" s="18">
        <v>0.29547637119999998</v>
      </c>
      <c r="AJ2585" t="s">
        <v>5823</v>
      </c>
      <c r="AK2585" t="s">
        <v>3972</v>
      </c>
      <c r="AL2585" t="s">
        <v>5824</v>
      </c>
      <c r="AM2585" t="s">
        <v>13226</v>
      </c>
      <c r="AN2585" t="s">
        <v>3972</v>
      </c>
      <c r="AO2585" t="s">
        <v>13227</v>
      </c>
      <c r="AP2585" s="18">
        <v>0.19591423290000001</v>
      </c>
      <c r="AQ2585" t="e">
        <v>#N/A</v>
      </c>
      <c r="AR2585" t="b">
        <f>ISNUMBER(SEARCH('Consulta Por Puntos Baloto'!$E$5,B2585,1))</f>
        <v>0</v>
      </c>
      <c r="AS2585">
        <f t="shared" si="80"/>
        <v>31</v>
      </c>
      <c r="AT2585" t="str">
        <f t="shared" si="81"/>
        <v>Punto pago</v>
      </c>
    </row>
    <row r="2586" spans="1:46">
      <c r="A2586" t="s">
        <v>13228</v>
      </c>
      <c r="B2586" t="s">
        <v>13229</v>
      </c>
      <c r="C2586" s="18">
        <v>1.0988085239000001</v>
      </c>
      <c r="D2586" t="s">
        <v>4284</v>
      </c>
      <c r="E2586" t="s">
        <v>3972</v>
      </c>
      <c r="F2586" t="s">
        <v>4285</v>
      </c>
      <c r="G2586" s="18">
        <v>0.61497753590000004</v>
      </c>
      <c r="H2586" t="s">
        <v>4286</v>
      </c>
      <c r="I2586" t="s">
        <v>3974</v>
      </c>
      <c r="J2586" t="s">
        <v>4287</v>
      </c>
      <c r="K2586" s="18">
        <v>0.5756793925</v>
      </c>
      <c r="L2586" t="s">
        <v>64</v>
      </c>
      <c r="M2586" t="s">
        <v>3974</v>
      </c>
      <c r="N2586" t="s">
        <v>4288</v>
      </c>
      <c r="O2586" s="18">
        <v>0.49842273840000001</v>
      </c>
      <c r="P2586" t="s">
        <v>4265</v>
      </c>
      <c r="Q2586" t="s">
        <v>3972</v>
      </c>
      <c r="R2586" t="s">
        <v>4266</v>
      </c>
      <c r="S2586" s="18">
        <v>466.04101955319999</v>
      </c>
      <c r="T2586" t="s">
        <v>85</v>
      </c>
      <c r="U2586" t="s">
        <v>86</v>
      </c>
      <c r="V2586" t="s">
        <v>87</v>
      </c>
      <c r="W2586" s="18">
        <v>1.8593602903999999</v>
      </c>
      <c r="X2586" t="s">
        <v>3979</v>
      </c>
      <c r="Y2586" t="s">
        <v>3974</v>
      </c>
      <c r="Z2586" t="s">
        <v>3980</v>
      </c>
      <c r="AA2586" s="18">
        <v>0.61497758840000005</v>
      </c>
      <c r="AB2586" t="s">
        <v>4286</v>
      </c>
      <c r="AC2586" t="s">
        <v>3972</v>
      </c>
      <c r="AD2586" t="s">
        <v>4289</v>
      </c>
      <c r="AE2586" s="18">
        <v>0.35913778590000001</v>
      </c>
      <c r="AF2586" t="s">
        <v>4290</v>
      </c>
      <c r="AG2586" t="s">
        <v>3972</v>
      </c>
      <c r="AH2586" t="s">
        <v>4291</v>
      </c>
      <c r="AI2586" s="18">
        <v>0.48296322190000002</v>
      </c>
      <c r="AJ2586" t="s">
        <v>329</v>
      </c>
      <c r="AK2586" t="s">
        <v>3972</v>
      </c>
      <c r="AL2586" t="s">
        <v>4292</v>
      </c>
      <c r="AM2586" t="s">
        <v>4290</v>
      </c>
      <c r="AN2586" t="s">
        <v>3972</v>
      </c>
      <c r="AO2586" t="s">
        <v>4291</v>
      </c>
      <c r="AP2586" s="18">
        <v>0.35913778590000001</v>
      </c>
      <c r="AQ2586" t="s">
        <v>123</v>
      </c>
      <c r="AR2586" t="b">
        <f>ISNUMBER(SEARCH('Consulta Por Puntos Baloto'!$E$5,B2586,1))</f>
        <v>0</v>
      </c>
      <c r="AS2586">
        <f t="shared" si="80"/>
        <v>31</v>
      </c>
      <c r="AT2586" t="str">
        <f t="shared" si="81"/>
        <v>Punto pago</v>
      </c>
    </row>
    <row r="2587" spans="1:46">
      <c r="A2587" t="s">
        <v>13230</v>
      </c>
      <c r="B2587" t="s">
        <v>13231</v>
      </c>
      <c r="C2587" s="18">
        <v>0.83642720540000004</v>
      </c>
      <c r="D2587" t="s">
        <v>463</v>
      </c>
      <c r="E2587" t="s">
        <v>128</v>
      </c>
      <c r="F2587" t="s">
        <v>464</v>
      </c>
      <c r="G2587" s="18">
        <v>0.60676607410000005</v>
      </c>
      <c r="H2587" t="s">
        <v>64</v>
      </c>
      <c r="I2587" t="s">
        <v>130</v>
      </c>
      <c r="J2587" t="s">
        <v>690</v>
      </c>
      <c r="K2587" s="18">
        <v>1.0239884376999999</v>
      </c>
      <c r="L2587" t="s">
        <v>64</v>
      </c>
      <c r="M2587" t="s">
        <v>130</v>
      </c>
      <c r="N2587" t="s">
        <v>742</v>
      </c>
      <c r="O2587" s="18">
        <v>1.8211702138000001</v>
      </c>
      <c r="P2587" t="s">
        <v>743</v>
      </c>
      <c r="Q2587" t="s">
        <v>134</v>
      </c>
      <c r="R2587" t="s">
        <v>744</v>
      </c>
      <c r="S2587" s="18">
        <v>2.9186874607000002</v>
      </c>
      <c r="T2587" t="s">
        <v>496</v>
      </c>
      <c r="U2587" t="s">
        <v>130</v>
      </c>
      <c r="V2587" t="s">
        <v>497</v>
      </c>
      <c r="W2587" s="18">
        <v>0.61898376889999995</v>
      </c>
      <c r="X2587" t="s">
        <v>64</v>
      </c>
      <c r="Y2587" t="s">
        <v>130</v>
      </c>
      <c r="Z2587" t="s">
        <v>690</v>
      </c>
      <c r="AA2587" s="18">
        <v>0.74190415389999997</v>
      </c>
      <c r="AB2587" s="19" t="s">
        <v>1195</v>
      </c>
      <c r="AC2587" t="s">
        <v>128</v>
      </c>
      <c r="AD2587" t="s">
        <v>1196</v>
      </c>
      <c r="AE2587" s="18">
        <v>9.6349073899999998E-2</v>
      </c>
      <c r="AF2587" t="s">
        <v>8338</v>
      </c>
      <c r="AG2587" t="s">
        <v>143</v>
      </c>
      <c r="AH2587" t="s">
        <v>8339</v>
      </c>
      <c r="AI2587" s="18">
        <v>0.27764801360000002</v>
      </c>
      <c r="AJ2587" t="s">
        <v>13232</v>
      </c>
      <c r="AK2587" t="s">
        <v>134</v>
      </c>
      <c r="AL2587" t="s">
        <v>13233</v>
      </c>
      <c r="AM2587" t="s">
        <v>8338</v>
      </c>
      <c r="AN2587" t="s">
        <v>143</v>
      </c>
      <c r="AO2587" t="s">
        <v>8339</v>
      </c>
      <c r="AP2587" s="18">
        <v>9.6349073899999998E-2</v>
      </c>
      <c r="AQ2587" t="s">
        <v>123</v>
      </c>
      <c r="AR2587" t="b">
        <f>ISNUMBER(SEARCH('Consulta Por Puntos Baloto'!$E$5,B2587,1))</f>
        <v>0</v>
      </c>
      <c r="AS2587">
        <f t="shared" si="80"/>
        <v>31</v>
      </c>
      <c r="AT2587" t="str">
        <f t="shared" si="81"/>
        <v>Punto pago</v>
      </c>
    </row>
    <row r="2588" spans="1:46">
      <c r="A2588" t="s">
        <v>13234</v>
      </c>
      <c r="B2588" t="s">
        <v>13235</v>
      </c>
      <c r="C2588" s="18">
        <v>12.4248158262</v>
      </c>
      <c r="D2588" t="s">
        <v>1448</v>
      </c>
      <c r="E2588" t="s">
        <v>1449</v>
      </c>
      <c r="F2588" t="s">
        <v>1450</v>
      </c>
      <c r="G2588" s="18">
        <v>12.432423163699999</v>
      </c>
      <c r="H2588" t="s">
        <v>64</v>
      </c>
      <c r="I2588" t="s">
        <v>1451</v>
      </c>
      <c r="J2588" t="s">
        <v>1452</v>
      </c>
      <c r="K2588" s="18">
        <v>23.669846744699999</v>
      </c>
      <c r="L2588" t="s">
        <v>64</v>
      </c>
      <c r="M2588" t="s">
        <v>471</v>
      </c>
      <c r="N2588" t="s">
        <v>1453</v>
      </c>
      <c r="O2588" s="18">
        <v>13.237513057999999</v>
      </c>
      <c r="P2588" t="s">
        <v>1454</v>
      </c>
      <c r="Q2588" t="s">
        <v>1449</v>
      </c>
      <c r="R2588" t="s">
        <v>1455</v>
      </c>
      <c r="S2588" s="18">
        <v>30.298999652799999</v>
      </c>
      <c r="T2588" t="s">
        <v>111</v>
      </c>
      <c r="U2588" t="s">
        <v>112</v>
      </c>
      <c r="V2588" t="s">
        <v>113</v>
      </c>
      <c r="W2588" s="18">
        <v>13.2677011183</v>
      </c>
      <c r="X2588" t="s">
        <v>64</v>
      </c>
      <c r="Y2588" t="s">
        <v>1451</v>
      </c>
      <c r="Z2588" t="s">
        <v>1456</v>
      </c>
      <c r="AA2588" s="18">
        <v>30.299999736899998</v>
      </c>
      <c r="AB2588" s="19" t="s">
        <v>1111</v>
      </c>
      <c r="AC2588" t="s">
        <v>509</v>
      </c>
      <c r="AD2588" s="19" t="s">
        <v>1112</v>
      </c>
      <c r="AE2588" s="18">
        <v>9.4873850100000004E-2</v>
      </c>
      <c r="AF2588" t="s">
        <v>1457</v>
      </c>
      <c r="AG2588" t="s">
        <v>1458</v>
      </c>
      <c r="AH2588" t="s">
        <v>1459</v>
      </c>
      <c r="AI2588" s="18">
        <v>0.1078917415</v>
      </c>
      <c r="AJ2588" t="s">
        <v>1480</v>
      </c>
      <c r="AK2588" t="s">
        <v>1458</v>
      </c>
      <c r="AL2588" t="s">
        <v>1481</v>
      </c>
      <c r="AM2588" t="s">
        <v>1457</v>
      </c>
      <c r="AN2588" t="s">
        <v>1458</v>
      </c>
      <c r="AO2588" t="s">
        <v>1459</v>
      </c>
      <c r="AP2588" s="18">
        <v>9.4873850100000004E-2</v>
      </c>
      <c r="AQ2588" t="s">
        <v>123</v>
      </c>
      <c r="AR2588" t="b">
        <f>ISNUMBER(SEARCH('Consulta Por Puntos Baloto'!$E$5,B2588,1))</f>
        <v>0</v>
      </c>
      <c r="AS2588">
        <f t="shared" si="80"/>
        <v>31</v>
      </c>
      <c r="AT2588" t="str">
        <f t="shared" si="81"/>
        <v>Punto pago</v>
      </c>
    </row>
    <row r="2589" spans="1:46">
      <c r="A2589" t="s">
        <v>13236</v>
      </c>
      <c r="B2589" t="s">
        <v>13237</v>
      </c>
      <c r="C2589" s="18">
        <v>0.93075159600000001</v>
      </c>
      <c r="D2589" t="s">
        <v>4495</v>
      </c>
      <c r="E2589" t="s">
        <v>4496</v>
      </c>
      <c r="F2589" t="s">
        <v>4497</v>
      </c>
      <c r="G2589" s="18">
        <v>0.72193372359999997</v>
      </c>
      <c r="H2589" t="s">
        <v>383</v>
      </c>
      <c r="I2589" t="s">
        <v>384</v>
      </c>
      <c r="J2589" t="s">
        <v>385</v>
      </c>
      <c r="K2589" s="18">
        <v>2.6304116366999999</v>
      </c>
      <c r="L2589" t="s">
        <v>64</v>
      </c>
      <c r="M2589" t="s">
        <v>384</v>
      </c>
      <c r="N2589" t="s">
        <v>386</v>
      </c>
      <c r="O2589" s="18">
        <v>90.611822686500005</v>
      </c>
      <c r="P2589" t="s">
        <v>4733</v>
      </c>
      <c r="Q2589" t="s">
        <v>4734</v>
      </c>
      <c r="R2589" t="s">
        <v>4735</v>
      </c>
      <c r="S2589" s="18">
        <v>103.0498964308</v>
      </c>
      <c r="T2589" t="s">
        <v>253</v>
      </c>
      <c r="U2589" t="s">
        <v>65</v>
      </c>
      <c r="V2589" t="s">
        <v>254</v>
      </c>
      <c r="W2589" s="18">
        <v>102.85623027530001</v>
      </c>
      <c r="X2589" t="s">
        <v>276</v>
      </c>
      <c r="Y2589" t="s">
        <v>65</v>
      </c>
      <c r="Z2589" t="s">
        <v>277</v>
      </c>
      <c r="AA2589" s="18">
        <v>0.71865963570000002</v>
      </c>
      <c r="AB2589" t="s">
        <v>383</v>
      </c>
      <c r="AC2589" t="s">
        <v>391</v>
      </c>
      <c r="AD2589" t="s">
        <v>392</v>
      </c>
      <c r="AE2589" s="18">
        <v>6.5554073800000001E-2</v>
      </c>
      <c r="AF2589" t="s">
        <v>13238</v>
      </c>
      <c r="AG2589" t="s">
        <v>4496</v>
      </c>
      <c r="AH2589" t="s">
        <v>13239</v>
      </c>
      <c r="AI2589" s="18">
        <v>1.5690282600000001E-2</v>
      </c>
      <c r="AJ2589" t="s">
        <v>13240</v>
      </c>
      <c r="AK2589" t="s">
        <v>391</v>
      </c>
      <c r="AL2589" t="s">
        <v>13241</v>
      </c>
      <c r="AM2589" t="s">
        <v>13240</v>
      </c>
      <c r="AN2589" t="s">
        <v>391</v>
      </c>
      <c r="AO2589" t="s">
        <v>13241</v>
      </c>
      <c r="AP2589" s="18">
        <v>1.5690282600000001E-2</v>
      </c>
      <c r="AQ2589" t="s">
        <v>123</v>
      </c>
      <c r="AR2589" t="b">
        <f>ISNUMBER(SEARCH('Consulta Por Puntos Baloto'!$E$5,B2589,1))</f>
        <v>0</v>
      </c>
      <c r="AS2589">
        <f t="shared" si="80"/>
        <v>35</v>
      </c>
      <c r="AT2589" t="str">
        <f t="shared" si="81"/>
        <v>Punto red</v>
      </c>
    </row>
    <row r="2590" spans="1:46">
      <c r="A2590" t="s">
        <v>13242</v>
      </c>
      <c r="B2590" t="s">
        <v>13243</v>
      </c>
      <c r="C2590" s="18">
        <v>3.1435616243000002</v>
      </c>
      <c r="D2590" t="s">
        <v>2585</v>
      </c>
      <c r="E2590" t="s">
        <v>128</v>
      </c>
      <c r="F2590" t="s">
        <v>2586</v>
      </c>
      <c r="G2590" s="18">
        <v>0.94016540689999994</v>
      </c>
      <c r="H2590" t="s">
        <v>64</v>
      </c>
      <c r="I2590" t="s">
        <v>130</v>
      </c>
      <c r="J2590" t="s">
        <v>3478</v>
      </c>
      <c r="K2590" s="18">
        <v>0.92918586950000004</v>
      </c>
      <c r="L2590" t="s">
        <v>64</v>
      </c>
      <c r="M2590" t="s">
        <v>130</v>
      </c>
      <c r="N2590" t="s">
        <v>3478</v>
      </c>
      <c r="O2590" s="18">
        <v>1.655821333</v>
      </c>
      <c r="P2590" t="s">
        <v>3479</v>
      </c>
      <c r="Q2590" t="s">
        <v>134</v>
      </c>
      <c r="R2590" t="s">
        <v>3480</v>
      </c>
      <c r="S2590" s="18">
        <v>1.8957774497</v>
      </c>
      <c r="T2590" t="s">
        <v>807</v>
      </c>
      <c r="U2590" t="s">
        <v>130</v>
      </c>
      <c r="V2590" t="s">
        <v>808</v>
      </c>
      <c r="W2590" s="18">
        <v>1.6555994576999999</v>
      </c>
      <c r="X2590" t="s">
        <v>64</v>
      </c>
      <c r="Y2590" t="s">
        <v>130</v>
      </c>
      <c r="Z2590" t="s">
        <v>6104</v>
      </c>
      <c r="AA2590" s="18">
        <v>1.8977596241000001</v>
      </c>
      <c r="AB2590" t="s">
        <v>6075</v>
      </c>
      <c r="AC2590" t="s">
        <v>128</v>
      </c>
      <c r="AD2590" t="s">
        <v>6076</v>
      </c>
      <c r="AE2590" s="18">
        <v>0.2161698282</v>
      </c>
      <c r="AF2590" t="s">
        <v>13244</v>
      </c>
      <c r="AG2590" t="s">
        <v>143</v>
      </c>
      <c r="AH2590" t="s">
        <v>13245</v>
      </c>
      <c r="AI2590" s="18">
        <v>0.2138318005</v>
      </c>
      <c r="AJ2590" t="s">
        <v>6381</v>
      </c>
      <c r="AK2590" t="s">
        <v>134</v>
      </c>
      <c r="AL2590" t="s">
        <v>6382</v>
      </c>
      <c r="AM2590" t="s">
        <v>6381</v>
      </c>
      <c r="AN2590" t="s">
        <v>134</v>
      </c>
      <c r="AO2590" t="s">
        <v>6382</v>
      </c>
      <c r="AP2590" s="18">
        <v>0.2138318005</v>
      </c>
      <c r="AQ2590" t="s">
        <v>123</v>
      </c>
      <c r="AR2590" t="b">
        <f>ISNUMBER(SEARCH('Consulta Por Puntos Baloto'!$E$5,B2590,1))</f>
        <v>0</v>
      </c>
      <c r="AS2590">
        <f t="shared" si="80"/>
        <v>35</v>
      </c>
      <c r="AT2590" t="str">
        <f t="shared" si="81"/>
        <v>Punto red</v>
      </c>
    </row>
    <row r="2591" spans="1:46">
      <c r="A2591" t="s">
        <v>13246</v>
      </c>
      <c r="B2591" t="s">
        <v>13247</v>
      </c>
      <c r="C2591" s="18">
        <v>22.5871937836</v>
      </c>
      <c r="D2591" t="s">
        <v>4024</v>
      </c>
      <c r="E2591" t="s">
        <v>4025</v>
      </c>
      <c r="F2591" t="s">
        <v>4026</v>
      </c>
      <c r="G2591" s="18">
        <v>22.677869486500001</v>
      </c>
      <c r="H2591" t="s">
        <v>64</v>
      </c>
      <c r="I2591" t="s">
        <v>4027</v>
      </c>
      <c r="J2591" t="s">
        <v>4028</v>
      </c>
      <c r="K2591" s="18">
        <v>61.579774868299999</v>
      </c>
      <c r="L2591" t="s">
        <v>64</v>
      </c>
      <c r="M2591" t="s">
        <v>4029</v>
      </c>
      <c r="N2591" t="s">
        <v>4030</v>
      </c>
      <c r="O2591" s="18">
        <v>23.5049554374</v>
      </c>
      <c r="P2591" t="s">
        <v>4031</v>
      </c>
      <c r="Q2591" t="s">
        <v>4025</v>
      </c>
      <c r="R2591" t="s">
        <v>4032</v>
      </c>
      <c r="S2591" s="18">
        <v>148.87310615019999</v>
      </c>
      <c r="T2591" t="s">
        <v>227</v>
      </c>
      <c r="U2591" t="s">
        <v>228</v>
      </c>
      <c r="V2591" t="s">
        <v>229</v>
      </c>
      <c r="W2591" s="18">
        <v>23.096171557200002</v>
      </c>
      <c r="X2591" t="s">
        <v>64</v>
      </c>
      <c r="Y2591" t="s">
        <v>4027</v>
      </c>
      <c r="Z2591" t="s">
        <v>4033</v>
      </c>
      <c r="AA2591" s="18">
        <v>34.9461130615</v>
      </c>
      <c r="AB2591" t="s">
        <v>4034</v>
      </c>
      <c r="AC2591" t="s">
        <v>4035</v>
      </c>
      <c r="AD2591" t="s">
        <v>4036</v>
      </c>
      <c r="AE2591" s="18">
        <v>6.5593893E-2</v>
      </c>
      <c r="AF2591" t="s">
        <v>11945</v>
      </c>
      <c r="AG2591" t="s">
        <v>11946</v>
      </c>
      <c r="AH2591" t="s">
        <v>11947</v>
      </c>
      <c r="AI2591" s="18">
        <v>9.9606419055999993</v>
      </c>
      <c r="AJ2591" t="s">
        <v>13248</v>
      </c>
      <c r="AK2591" t="s">
        <v>4499</v>
      </c>
      <c r="AL2591" t="s">
        <v>13249</v>
      </c>
      <c r="AM2591" t="s">
        <v>11945</v>
      </c>
      <c r="AN2591" t="s">
        <v>11946</v>
      </c>
      <c r="AO2591" t="s">
        <v>11947</v>
      </c>
      <c r="AP2591" s="18">
        <v>6.5593893E-2</v>
      </c>
      <c r="AQ2591" t="s">
        <v>123</v>
      </c>
      <c r="AR2591" t="b">
        <f>ISNUMBER(SEARCH('Consulta Por Puntos Baloto'!$E$5,B2591,1))</f>
        <v>0</v>
      </c>
      <c r="AS2591">
        <f t="shared" si="80"/>
        <v>31</v>
      </c>
      <c r="AT2591" t="str">
        <f t="shared" si="81"/>
        <v>Punto pago</v>
      </c>
    </row>
    <row r="2592" spans="1:46">
      <c r="A2592" t="s">
        <v>13250</v>
      </c>
      <c r="B2592" t="s">
        <v>13251</v>
      </c>
      <c r="C2592" s="18">
        <v>1.4471303219</v>
      </c>
      <c r="D2592" t="s">
        <v>8555</v>
      </c>
      <c r="E2592" t="s">
        <v>4437</v>
      </c>
      <c r="F2592" t="s">
        <v>8556</v>
      </c>
      <c r="G2592" s="18">
        <v>1.3481818967999999</v>
      </c>
      <c r="H2592" t="s">
        <v>64</v>
      </c>
      <c r="I2592" t="s">
        <v>5603</v>
      </c>
      <c r="J2592" t="s">
        <v>9669</v>
      </c>
      <c r="K2592" s="18">
        <v>1.6880098388</v>
      </c>
      <c r="L2592" t="s">
        <v>64</v>
      </c>
      <c r="M2592" t="s">
        <v>4434</v>
      </c>
      <c r="N2592" t="s">
        <v>5602</v>
      </c>
      <c r="O2592" s="18">
        <v>1.4406288982</v>
      </c>
      <c r="P2592" t="s">
        <v>4100</v>
      </c>
      <c r="Q2592" t="s">
        <v>4101</v>
      </c>
      <c r="R2592" t="s">
        <v>4102</v>
      </c>
      <c r="S2592" s="18">
        <v>3.6133670702999998</v>
      </c>
      <c r="T2592" t="s">
        <v>227</v>
      </c>
      <c r="U2592" t="s">
        <v>228</v>
      </c>
      <c r="V2592" t="s">
        <v>229</v>
      </c>
      <c r="W2592" s="18">
        <v>4.3529639508000004</v>
      </c>
      <c r="X2592" t="s">
        <v>64</v>
      </c>
      <c r="Y2592" t="s">
        <v>5603</v>
      </c>
      <c r="Z2592" t="s">
        <v>5604</v>
      </c>
      <c r="AA2592" s="18">
        <v>1.7788055469999999</v>
      </c>
      <c r="AB2592" t="s">
        <v>4436</v>
      </c>
      <c r="AC2592" t="s">
        <v>4437</v>
      </c>
      <c r="AD2592" t="s">
        <v>4438</v>
      </c>
      <c r="AE2592" s="18">
        <v>1.5854783560000001</v>
      </c>
      <c r="AF2592" t="s">
        <v>13252</v>
      </c>
      <c r="AG2592" t="s">
        <v>4437</v>
      </c>
      <c r="AH2592" t="s">
        <v>13253</v>
      </c>
      <c r="AI2592" s="18">
        <v>0.70029832339999998</v>
      </c>
      <c r="AJ2592" t="s">
        <v>8560</v>
      </c>
      <c r="AK2592" t="s">
        <v>4101</v>
      </c>
      <c r="AL2592" t="s">
        <v>8561</v>
      </c>
      <c r="AM2592" t="s">
        <v>8560</v>
      </c>
      <c r="AN2592" t="s">
        <v>4101</v>
      </c>
      <c r="AO2592" t="s">
        <v>8561</v>
      </c>
      <c r="AP2592" s="18">
        <v>0.70029832339999998</v>
      </c>
      <c r="AQ2592" t="s">
        <v>123</v>
      </c>
      <c r="AR2592" t="b">
        <f>ISNUMBER(SEARCH('Consulta Por Puntos Baloto'!$E$5,B2592,1))</f>
        <v>0</v>
      </c>
      <c r="AS2592">
        <f t="shared" si="80"/>
        <v>35</v>
      </c>
      <c r="AT2592" t="str">
        <f t="shared" si="81"/>
        <v>Punto red</v>
      </c>
    </row>
    <row r="2593" spans="1:46">
      <c r="A2593" t="s">
        <v>13254</v>
      </c>
      <c r="B2593" t="s">
        <v>13255</v>
      </c>
      <c r="C2593" s="18">
        <v>2.0698163562</v>
      </c>
      <c r="D2593" t="s">
        <v>584</v>
      </c>
      <c r="E2593" t="s">
        <v>128</v>
      </c>
      <c r="F2593" t="s">
        <v>585</v>
      </c>
      <c r="G2593" s="18">
        <v>0.57839164649999997</v>
      </c>
      <c r="H2593" t="s">
        <v>64</v>
      </c>
      <c r="I2593" t="s">
        <v>130</v>
      </c>
      <c r="J2593" t="s">
        <v>1722</v>
      </c>
      <c r="K2593" s="18">
        <v>1.7244194624</v>
      </c>
      <c r="L2593" t="s">
        <v>64</v>
      </c>
      <c r="M2593" t="s">
        <v>130</v>
      </c>
      <c r="N2593" t="s">
        <v>587</v>
      </c>
      <c r="O2593" s="18">
        <v>3.9050363866</v>
      </c>
      <c r="P2593" t="s">
        <v>467</v>
      </c>
      <c r="Q2593" t="s">
        <v>134</v>
      </c>
      <c r="R2593" t="s">
        <v>468</v>
      </c>
      <c r="S2593" s="18">
        <v>0.80598313229999996</v>
      </c>
      <c r="T2593" t="s">
        <v>469</v>
      </c>
      <c r="U2593" t="s">
        <v>130</v>
      </c>
      <c r="V2593" t="s">
        <v>470</v>
      </c>
      <c r="W2593" s="18">
        <v>3.0893084867999998</v>
      </c>
      <c r="X2593" t="s">
        <v>64</v>
      </c>
      <c r="Y2593" t="s">
        <v>130</v>
      </c>
      <c r="Z2593" t="s">
        <v>690</v>
      </c>
      <c r="AA2593" s="18">
        <v>0.80598313229999996</v>
      </c>
      <c r="AB2593" t="s">
        <v>591</v>
      </c>
      <c r="AC2593" t="s">
        <v>128</v>
      </c>
      <c r="AD2593" t="s">
        <v>592</v>
      </c>
      <c r="AE2593" s="18">
        <v>0.2385120979</v>
      </c>
      <c r="AF2593" t="s">
        <v>13256</v>
      </c>
      <c r="AG2593" t="s">
        <v>143</v>
      </c>
      <c r="AH2593" t="s">
        <v>13257</v>
      </c>
      <c r="AI2593" s="18">
        <v>0</v>
      </c>
      <c r="AJ2593" t="s">
        <v>13255</v>
      </c>
      <c r="AK2593" t="s">
        <v>134</v>
      </c>
      <c r="AL2593" t="s">
        <v>13258</v>
      </c>
      <c r="AM2593" t="s">
        <v>13255</v>
      </c>
      <c r="AN2593" t="s">
        <v>134</v>
      </c>
      <c r="AO2593" t="s">
        <v>13258</v>
      </c>
      <c r="AP2593" s="18">
        <v>0</v>
      </c>
      <c r="AQ2593" t="s">
        <v>123</v>
      </c>
      <c r="AR2593" t="b">
        <f>ISNUMBER(SEARCH('Consulta Por Puntos Baloto'!$E$5,B2593,1))</f>
        <v>0</v>
      </c>
      <c r="AS2593">
        <f t="shared" si="80"/>
        <v>35</v>
      </c>
      <c r="AT2593" t="str">
        <f t="shared" si="81"/>
        <v>Punto red</v>
      </c>
    </row>
    <row r="2594" spans="1:46">
      <c r="A2594" t="s">
        <v>13259</v>
      </c>
      <c r="B2594" t="s">
        <v>13260</v>
      </c>
      <c r="C2594" s="18">
        <v>24.8525756292</v>
      </c>
      <c r="D2594" t="s">
        <v>5116</v>
      </c>
      <c r="E2594" t="s">
        <v>4734</v>
      </c>
      <c r="F2594" t="s">
        <v>5117</v>
      </c>
      <c r="G2594" s="18">
        <v>72.543709610700006</v>
      </c>
      <c r="H2594" t="s">
        <v>383</v>
      </c>
      <c r="I2594" t="s">
        <v>384</v>
      </c>
      <c r="J2594" t="s">
        <v>385</v>
      </c>
      <c r="K2594" s="18">
        <v>73.5049844431</v>
      </c>
      <c r="L2594" t="s">
        <v>64</v>
      </c>
      <c r="M2594" t="s">
        <v>384</v>
      </c>
      <c r="N2594" t="s">
        <v>386</v>
      </c>
      <c r="O2594" s="18">
        <v>24.8073850171</v>
      </c>
      <c r="P2594" t="s">
        <v>4733</v>
      </c>
      <c r="Q2594" t="s">
        <v>4734</v>
      </c>
      <c r="R2594" t="s">
        <v>4735</v>
      </c>
      <c r="S2594" s="18">
        <v>167.83068633139999</v>
      </c>
      <c r="T2594" t="s">
        <v>253</v>
      </c>
      <c r="U2594" t="s">
        <v>65</v>
      </c>
      <c r="V2594" t="s">
        <v>254</v>
      </c>
      <c r="W2594" s="18">
        <v>167.27655711450001</v>
      </c>
      <c r="X2594" t="s">
        <v>276</v>
      </c>
      <c r="Y2594" t="s">
        <v>65</v>
      </c>
      <c r="Z2594" t="s">
        <v>277</v>
      </c>
      <c r="AA2594" s="18">
        <v>72.546197316700002</v>
      </c>
      <c r="AB2594" t="s">
        <v>383</v>
      </c>
      <c r="AC2594" t="s">
        <v>391</v>
      </c>
      <c r="AD2594" t="s">
        <v>392</v>
      </c>
      <c r="AE2594" s="18">
        <v>2.2268706100000001E-2</v>
      </c>
      <c r="AF2594" t="s">
        <v>12741</v>
      </c>
      <c r="AG2594" t="s">
        <v>12742</v>
      </c>
      <c r="AH2594" t="s">
        <v>12743</v>
      </c>
      <c r="AI2594" s="18">
        <v>2.49031763E-2</v>
      </c>
      <c r="AJ2594" t="s">
        <v>12744</v>
      </c>
      <c r="AK2594" t="s">
        <v>12745</v>
      </c>
      <c r="AL2594" t="s">
        <v>12746</v>
      </c>
      <c r="AM2594" t="s">
        <v>12741</v>
      </c>
      <c r="AN2594" t="s">
        <v>12742</v>
      </c>
      <c r="AO2594" t="s">
        <v>12743</v>
      </c>
      <c r="AP2594" s="18">
        <v>2.2268706100000001E-2</v>
      </c>
      <c r="AQ2594" t="s">
        <v>123</v>
      </c>
      <c r="AR2594" t="b">
        <f>ISNUMBER(SEARCH('Consulta Por Puntos Baloto'!$E$5,B2594,1))</f>
        <v>0</v>
      </c>
      <c r="AS2594">
        <f t="shared" si="80"/>
        <v>31</v>
      </c>
      <c r="AT2594" t="str">
        <f t="shared" si="81"/>
        <v>Punto pago</v>
      </c>
    </row>
    <row r="2595" spans="1:46">
      <c r="A2595" t="s">
        <v>13261</v>
      </c>
      <c r="B2595" t="s">
        <v>13262</v>
      </c>
      <c r="C2595" s="18">
        <v>2.0422623342000001</v>
      </c>
      <c r="D2595" t="s">
        <v>2444</v>
      </c>
      <c r="E2595" t="s">
        <v>128</v>
      </c>
      <c r="F2595" t="s">
        <v>2445</v>
      </c>
      <c r="G2595" s="18">
        <v>0.15522780380000001</v>
      </c>
      <c r="H2595" t="s">
        <v>64</v>
      </c>
      <c r="I2595" t="s">
        <v>130</v>
      </c>
      <c r="J2595" t="s">
        <v>6104</v>
      </c>
      <c r="K2595" s="18">
        <v>0.92831756379999997</v>
      </c>
      <c r="L2595" t="s">
        <v>64</v>
      </c>
      <c r="M2595" t="s">
        <v>130</v>
      </c>
      <c r="N2595" t="s">
        <v>3478</v>
      </c>
      <c r="O2595" s="18">
        <v>0.31635167209999998</v>
      </c>
      <c r="P2595" t="s">
        <v>3479</v>
      </c>
      <c r="Q2595" t="s">
        <v>134</v>
      </c>
      <c r="R2595" t="s">
        <v>3480</v>
      </c>
      <c r="S2595" s="18">
        <v>0.2533057299</v>
      </c>
      <c r="T2595" t="s">
        <v>807</v>
      </c>
      <c r="U2595" t="s">
        <v>130</v>
      </c>
      <c r="V2595" t="s">
        <v>808</v>
      </c>
      <c r="W2595" s="18">
        <v>0.15522780380000001</v>
      </c>
      <c r="X2595" t="s">
        <v>64</v>
      </c>
      <c r="Y2595" t="s">
        <v>130</v>
      </c>
      <c r="Z2595" t="s">
        <v>6104</v>
      </c>
      <c r="AA2595" s="18">
        <v>0.2345632949</v>
      </c>
      <c r="AB2595" t="s">
        <v>6075</v>
      </c>
      <c r="AC2595" t="s">
        <v>128</v>
      </c>
      <c r="AD2595" t="s">
        <v>6076</v>
      </c>
      <c r="AE2595" s="18">
        <v>0.23878806920000001</v>
      </c>
      <c r="AF2595" t="s">
        <v>9688</v>
      </c>
      <c r="AG2595" t="s">
        <v>143</v>
      </c>
      <c r="AH2595" t="s">
        <v>9689</v>
      </c>
      <c r="AI2595" s="18">
        <v>0.4280954213</v>
      </c>
      <c r="AJ2595" t="s">
        <v>9634</v>
      </c>
      <c r="AK2595" t="s">
        <v>134</v>
      </c>
      <c r="AL2595" t="s">
        <v>9635</v>
      </c>
      <c r="AM2595" t="s">
        <v>64</v>
      </c>
      <c r="AN2595" t="s">
        <v>130</v>
      </c>
      <c r="AO2595" t="s">
        <v>6104</v>
      </c>
      <c r="AP2595" s="18">
        <v>0.15522780380000001</v>
      </c>
      <c r="AQ2595" t="s">
        <v>123</v>
      </c>
      <c r="AR2595" t="b">
        <f>ISNUMBER(SEARCH('Consulta Por Puntos Baloto'!$E$5,B2595,1))</f>
        <v>0</v>
      </c>
      <c r="AS2595">
        <f t="shared" si="80"/>
        <v>7</v>
      </c>
      <c r="AT2595" t="str">
        <f t="shared" si="81"/>
        <v>Cajero automático</v>
      </c>
    </row>
    <row r="2596" spans="1:46">
      <c r="A2596" t="s">
        <v>13261</v>
      </c>
      <c r="B2596" t="s">
        <v>13262</v>
      </c>
      <c r="C2596" s="18">
        <v>2.0422623342000001</v>
      </c>
      <c r="D2596" t="s">
        <v>2444</v>
      </c>
      <c r="E2596" t="s">
        <v>128</v>
      </c>
      <c r="F2596" t="s">
        <v>2445</v>
      </c>
      <c r="G2596" s="18">
        <v>0.15522780380000001</v>
      </c>
      <c r="H2596" t="s">
        <v>64</v>
      </c>
      <c r="I2596" t="s">
        <v>130</v>
      </c>
      <c r="J2596" t="s">
        <v>6104</v>
      </c>
      <c r="K2596" s="18">
        <v>0.92831756379999997</v>
      </c>
      <c r="L2596" t="s">
        <v>64</v>
      </c>
      <c r="M2596" t="s">
        <v>130</v>
      </c>
      <c r="N2596" t="s">
        <v>3478</v>
      </c>
      <c r="O2596" s="18">
        <v>0.31635167209999998</v>
      </c>
      <c r="P2596" t="s">
        <v>3479</v>
      </c>
      <c r="Q2596" t="s">
        <v>134</v>
      </c>
      <c r="R2596" t="s">
        <v>3480</v>
      </c>
      <c r="S2596" s="18">
        <v>0.2533057299</v>
      </c>
      <c r="T2596" t="s">
        <v>807</v>
      </c>
      <c r="U2596" t="s">
        <v>130</v>
      </c>
      <c r="V2596" t="s">
        <v>808</v>
      </c>
      <c r="W2596" s="18">
        <v>0.15522780380000001</v>
      </c>
      <c r="X2596" t="s">
        <v>64</v>
      </c>
      <c r="Y2596" t="s">
        <v>130</v>
      </c>
      <c r="Z2596" t="s">
        <v>6104</v>
      </c>
      <c r="AA2596" s="18">
        <v>0.2345632949</v>
      </c>
      <c r="AB2596" t="s">
        <v>6075</v>
      </c>
      <c r="AC2596" t="s">
        <v>128</v>
      </c>
      <c r="AD2596" t="s">
        <v>6076</v>
      </c>
      <c r="AE2596" s="18">
        <v>0.23878806920000001</v>
      </c>
      <c r="AF2596" t="s">
        <v>9688</v>
      </c>
      <c r="AG2596" t="s">
        <v>143</v>
      </c>
      <c r="AH2596" t="s">
        <v>9689</v>
      </c>
      <c r="AI2596" s="18">
        <v>0.4280954213</v>
      </c>
      <c r="AJ2596" t="s">
        <v>9634</v>
      </c>
      <c r="AK2596" t="s">
        <v>134</v>
      </c>
      <c r="AL2596" t="s">
        <v>9635</v>
      </c>
      <c r="AM2596" t="s">
        <v>64</v>
      </c>
      <c r="AN2596" t="s">
        <v>130</v>
      </c>
      <c r="AO2596" t="s">
        <v>6104</v>
      </c>
      <c r="AP2596" s="18">
        <v>0.15522780380000001</v>
      </c>
      <c r="AQ2596" t="s">
        <v>123</v>
      </c>
      <c r="AR2596" t="b">
        <f>ISNUMBER(SEARCH('Consulta Por Puntos Baloto'!$E$5,B2596,1))</f>
        <v>0</v>
      </c>
      <c r="AS2596">
        <f t="shared" si="80"/>
        <v>7</v>
      </c>
      <c r="AT2596" t="str">
        <f t="shared" si="81"/>
        <v>Cajero automático</v>
      </c>
    </row>
    <row r="2597" spans="1:46">
      <c r="A2597" t="s">
        <v>13263</v>
      </c>
      <c r="B2597" t="s">
        <v>13264</v>
      </c>
      <c r="C2597" s="18">
        <v>1.1675573899</v>
      </c>
      <c r="D2597" t="s">
        <v>4187</v>
      </c>
      <c r="E2597" t="s">
        <v>62</v>
      </c>
      <c r="F2597" t="s">
        <v>4188</v>
      </c>
      <c r="G2597" s="18">
        <v>1.4097473232</v>
      </c>
      <c r="H2597" t="s">
        <v>64</v>
      </c>
      <c r="I2597" t="s">
        <v>65</v>
      </c>
      <c r="J2597" t="s">
        <v>4189</v>
      </c>
      <c r="K2597" s="18">
        <v>1.4092228656000001</v>
      </c>
      <c r="L2597" t="s">
        <v>64</v>
      </c>
      <c r="M2597" t="s">
        <v>65</v>
      </c>
      <c r="N2597" t="s">
        <v>4189</v>
      </c>
      <c r="O2597" s="18">
        <v>11.470802817899999</v>
      </c>
      <c r="P2597" t="s">
        <v>67</v>
      </c>
      <c r="Q2597" t="s">
        <v>62</v>
      </c>
      <c r="R2597" t="s">
        <v>68</v>
      </c>
      <c r="S2597" s="18">
        <v>7.3069730413</v>
      </c>
      <c r="T2597" t="s">
        <v>69</v>
      </c>
      <c r="U2597" t="s">
        <v>65</v>
      </c>
      <c r="V2597" t="s">
        <v>70</v>
      </c>
      <c r="W2597" s="18">
        <v>1.8733453196000001</v>
      </c>
      <c r="X2597" t="s">
        <v>241</v>
      </c>
      <c r="Y2597" t="s">
        <v>65</v>
      </c>
      <c r="Z2597" t="s">
        <v>242</v>
      </c>
      <c r="AA2597" s="18">
        <v>1.6116105378000001</v>
      </c>
      <c r="AB2597" t="s">
        <v>4190</v>
      </c>
      <c r="AC2597" t="s">
        <v>62</v>
      </c>
      <c r="AD2597" t="s">
        <v>4191</v>
      </c>
      <c r="AE2597" s="18">
        <v>8.1042137299999997E-2</v>
      </c>
      <c r="AF2597" t="s">
        <v>13265</v>
      </c>
      <c r="AG2597" t="s">
        <v>62</v>
      </c>
      <c r="AH2597" t="s">
        <v>13266</v>
      </c>
      <c r="AI2597" s="18">
        <v>0.17084925249999999</v>
      </c>
      <c r="AJ2597" t="s">
        <v>4194</v>
      </c>
      <c r="AK2597" t="s">
        <v>62</v>
      </c>
      <c r="AL2597" t="s">
        <v>4195</v>
      </c>
      <c r="AM2597" t="s">
        <v>13265</v>
      </c>
      <c r="AN2597" t="s">
        <v>62</v>
      </c>
      <c r="AO2597" t="s">
        <v>13266</v>
      </c>
      <c r="AP2597" s="18">
        <v>8.1042137299999997E-2</v>
      </c>
      <c r="AQ2597" t="s">
        <v>123</v>
      </c>
      <c r="AR2597" t="b">
        <f>ISNUMBER(SEARCH('Consulta Por Puntos Baloto'!$E$5,B2597,1))</f>
        <v>0</v>
      </c>
      <c r="AS2597">
        <f t="shared" si="80"/>
        <v>31</v>
      </c>
      <c r="AT2597" t="str">
        <f t="shared" si="81"/>
        <v>Punto pago</v>
      </c>
    </row>
    <row r="2598" spans="1:46">
      <c r="A2598" t="s">
        <v>13267</v>
      </c>
      <c r="B2598" t="s">
        <v>13268</v>
      </c>
      <c r="C2598" s="18">
        <v>0.42828288040000001</v>
      </c>
      <c r="D2598" t="s">
        <v>239</v>
      </c>
      <c r="E2598" t="s">
        <v>62</v>
      </c>
      <c r="F2598" t="s">
        <v>240</v>
      </c>
      <c r="G2598" s="18">
        <v>0.43860799179999999</v>
      </c>
      <c r="H2598" t="s">
        <v>71</v>
      </c>
      <c r="I2598" t="s">
        <v>65</v>
      </c>
      <c r="J2598" t="s">
        <v>72</v>
      </c>
      <c r="K2598" s="18">
        <v>2.5892018552999998</v>
      </c>
      <c r="L2598" t="s">
        <v>241</v>
      </c>
      <c r="M2598" t="s">
        <v>65</v>
      </c>
      <c r="N2598" t="s">
        <v>242</v>
      </c>
      <c r="O2598" s="18">
        <v>8.6185087087000003</v>
      </c>
      <c r="P2598" t="s">
        <v>67</v>
      </c>
      <c r="Q2598" t="s">
        <v>62</v>
      </c>
      <c r="R2598" t="s">
        <v>68</v>
      </c>
      <c r="S2598" s="18">
        <v>3.9878947323</v>
      </c>
      <c r="T2598" t="s">
        <v>69</v>
      </c>
      <c r="U2598" t="s">
        <v>65</v>
      </c>
      <c r="V2598" t="s">
        <v>70</v>
      </c>
      <c r="W2598" s="18">
        <v>0.4468092072</v>
      </c>
      <c r="X2598" t="s">
        <v>71</v>
      </c>
      <c r="Y2598" t="s">
        <v>65</v>
      </c>
      <c r="Z2598" t="s">
        <v>72</v>
      </c>
      <c r="AA2598" s="18">
        <v>0.4375744184</v>
      </c>
      <c r="AB2598" t="s">
        <v>243</v>
      </c>
      <c r="AC2598" t="s">
        <v>62</v>
      </c>
      <c r="AD2598" t="s">
        <v>244</v>
      </c>
      <c r="AE2598" s="18">
        <v>0.10547998560000001</v>
      </c>
      <c r="AF2598" t="s">
        <v>245</v>
      </c>
      <c r="AG2598" t="s">
        <v>62</v>
      </c>
      <c r="AH2598" t="s">
        <v>246</v>
      </c>
      <c r="AI2598" s="18">
        <v>0.24999594410000001</v>
      </c>
      <c r="AJ2598" t="s">
        <v>247</v>
      </c>
      <c r="AK2598" t="s">
        <v>62</v>
      </c>
      <c r="AL2598" t="s">
        <v>248</v>
      </c>
      <c r="AM2598" t="s">
        <v>245</v>
      </c>
      <c r="AN2598" t="s">
        <v>62</v>
      </c>
      <c r="AO2598" t="s">
        <v>246</v>
      </c>
      <c r="AP2598" s="18">
        <v>0.10547998560000001</v>
      </c>
      <c r="AQ2598" t="s">
        <v>123</v>
      </c>
      <c r="AR2598" t="b">
        <f>ISNUMBER(SEARCH('Consulta Por Puntos Baloto'!$E$5,B2598,1))</f>
        <v>0</v>
      </c>
      <c r="AS2598">
        <f t="shared" si="80"/>
        <v>31</v>
      </c>
      <c r="AT2598" t="str">
        <f t="shared" si="81"/>
        <v>Punto pago</v>
      </c>
    </row>
    <row r="2599" spans="1:46">
      <c r="A2599" t="s">
        <v>13269</v>
      </c>
      <c r="B2599" t="s">
        <v>13270</v>
      </c>
      <c r="C2599" s="18">
        <v>6.3195076500000003E-2</v>
      </c>
      <c r="D2599" t="s">
        <v>8533</v>
      </c>
      <c r="E2599" t="s">
        <v>8534</v>
      </c>
      <c r="F2599" t="s">
        <v>8535</v>
      </c>
      <c r="G2599" s="18">
        <v>68.001460312000006</v>
      </c>
      <c r="H2599" t="s">
        <v>64</v>
      </c>
      <c r="I2599" t="s">
        <v>4029</v>
      </c>
      <c r="J2599" t="s">
        <v>6039</v>
      </c>
      <c r="K2599" s="18">
        <v>70.283196260500006</v>
      </c>
      <c r="L2599" t="s">
        <v>64</v>
      </c>
      <c r="M2599" t="s">
        <v>4029</v>
      </c>
      <c r="N2599" t="s">
        <v>4030</v>
      </c>
      <c r="O2599" s="18">
        <v>73.095067717399999</v>
      </c>
      <c r="P2599" t="s">
        <v>1454</v>
      </c>
      <c r="Q2599" t="s">
        <v>1449</v>
      </c>
      <c r="R2599" t="s">
        <v>1455</v>
      </c>
      <c r="S2599" s="18">
        <v>101.1817063622</v>
      </c>
      <c r="T2599" t="s">
        <v>64</v>
      </c>
      <c r="U2599" t="s">
        <v>130</v>
      </c>
      <c r="V2599" t="s">
        <v>171</v>
      </c>
      <c r="W2599" s="18">
        <v>68.008553815300004</v>
      </c>
      <c r="X2599" t="s">
        <v>64</v>
      </c>
      <c r="Y2599" t="s">
        <v>4029</v>
      </c>
      <c r="Z2599" t="s">
        <v>6039</v>
      </c>
      <c r="AA2599" s="18">
        <v>68.8115215734</v>
      </c>
      <c r="AB2599" t="s">
        <v>5549</v>
      </c>
      <c r="AC2599" t="s">
        <v>4106</v>
      </c>
      <c r="AD2599" t="s">
        <v>5550</v>
      </c>
      <c r="AE2599" s="18">
        <v>13.120026319600001</v>
      </c>
      <c r="AF2599" t="s">
        <v>12076</v>
      </c>
      <c r="AG2599" t="s">
        <v>12077</v>
      </c>
      <c r="AH2599" t="s">
        <v>12078</v>
      </c>
      <c r="AI2599" s="18">
        <v>1.7313593499999998E-2</v>
      </c>
      <c r="AJ2599" t="s">
        <v>13271</v>
      </c>
      <c r="AK2599" t="s">
        <v>8534</v>
      </c>
      <c r="AL2599" t="s">
        <v>13272</v>
      </c>
      <c r="AM2599" t="s">
        <v>13271</v>
      </c>
      <c r="AN2599" t="s">
        <v>8534</v>
      </c>
      <c r="AO2599" t="s">
        <v>13272</v>
      </c>
      <c r="AP2599" s="18">
        <v>1.7313593499999998E-2</v>
      </c>
      <c r="AQ2599" t="s">
        <v>123</v>
      </c>
      <c r="AR2599" t="b">
        <f>ISNUMBER(SEARCH('Consulta Por Puntos Baloto'!$E$5,B2599,1))</f>
        <v>0</v>
      </c>
      <c r="AS2599">
        <f t="shared" si="80"/>
        <v>35</v>
      </c>
      <c r="AT2599" t="str">
        <f t="shared" si="81"/>
        <v>Punto red</v>
      </c>
    </row>
    <row r="2600" spans="1:46">
      <c r="A2600" t="s">
        <v>13273</v>
      </c>
      <c r="B2600" t="s">
        <v>13274</v>
      </c>
      <c r="C2600" s="18">
        <v>2.9796140993</v>
      </c>
      <c r="D2600" t="s">
        <v>1689</v>
      </c>
      <c r="E2600" t="s">
        <v>1690</v>
      </c>
      <c r="F2600" t="s">
        <v>1691</v>
      </c>
      <c r="G2600" s="18">
        <v>0.63901773959999997</v>
      </c>
      <c r="H2600" t="s">
        <v>64</v>
      </c>
      <c r="I2600" t="s">
        <v>114</v>
      </c>
      <c r="J2600" t="s">
        <v>3347</v>
      </c>
      <c r="K2600" s="18">
        <v>72.033154445500003</v>
      </c>
      <c r="L2600" t="s">
        <v>64</v>
      </c>
      <c r="M2600" t="s">
        <v>130</v>
      </c>
      <c r="N2600" t="s">
        <v>132</v>
      </c>
      <c r="O2600" s="18">
        <v>71.975715668299998</v>
      </c>
      <c r="P2600" t="s">
        <v>133</v>
      </c>
      <c r="Q2600" t="s">
        <v>134</v>
      </c>
      <c r="R2600" t="s">
        <v>135</v>
      </c>
      <c r="S2600" s="18">
        <v>72.799777195499999</v>
      </c>
      <c r="T2600" t="s">
        <v>136</v>
      </c>
      <c r="U2600" t="s">
        <v>130</v>
      </c>
      <c r="V2600" t="s">
        <v>137</v>
      </c>
      <c r="W2600" s="18">
        <v>1.3655828001999999</v>
      </c>
      <c r="X2600" t="s">
        <v>3348</v>
      </c>
      <c r="Y2600" t="s">
        <v>114</v>
      </c>
      <c r="Z2600" t="s">
        <v>3349</v>
      </c>
      <c r="AA2600" s="18">
        <v>1.3619586662000001</v>
      </c>
      <c r="AB2600" s="19" t="s">
        <v>3348</v>
      </c>
      <c r="AC2600" t="s">
        <v>1690</v>
      </c>
      <c r="AD2600" s="19" t="s">
        <v>5358</v>
      </c>
      <c r="AE2600" s="18">
        <v>0.15039561739999999</v>
      </c>
      <c r="AF2600" t="s">
        <v>9933</v>
      </c>
      <c r="AG2600" t="s">
        <v>1690</v>
      </c>
      <c r="AH2600" t="s">
        <v>9934</v>
      </c>
      <c r="AI2600" s="18">
        <v>2.0385405200000001E-2</v>
      </c>
      <c r="AJ2600" t="s">
        <v>4140</v>
      </c>
      <c r="AK2600" t="s">
        <v>1690</v>
      </c>
      <c r="AL2600" t="s">
        <v>11800</v>
      </c>
      <c r="AM2600" t="s">
        <v>4140</v>
      </c>
      <c r="AN2600" t="s">
        <v>1690</v>
      </c>
      <c r="AO2600" t="s">
        <v>11800</v>
      </c>
      <c r="AP2600" s="18">
        <v>2.0385405200000001E-2</v>
      </c>
      <c r="AQ2600" t="s">
        <v>123</v>
      </c>
      <c r="AR2600" t="b">
        <f>ISNUMBER(SEARCH('Consulta Por Puntos Baloto'!$E$5,B2600,1))</f>
        <v>0</v>
      </c>
      <c r="AS2600">
        <f t="shared" si="80"/>
        <v>35</v>
      </c>
      <c r="AT2600" t="str">
        <f t="shared" si="81"/>
        <v>Punto red</v>
      </c>
    </row>
    <row r="2601" spans="1:46">
      <c r="A2601" t="s">
        <v>13275</v>
      </c>
      <c r="B2601" t="s">
        <v>13276</v>
      </c>
      <c r="C2601" s="18">
        <v>0.83454036529999998</v>
      </c>
      <c r="D2601" t="s">
        <v>584</v>
      </c>
      <c r="E2601" t="s">
        <v>128</v>
      </c>
      <c r="F2601" t="s">
        <v>585</v>
      </c>
      <c r="G2601" s="18">
        <v>0.47935498599999998</v>
      </c>
      <c r="H2601" t="s">
        <v>64</v>
      </c>
      <c r="I2601" t="s">
        <v>130</v>
      </c>
      <c r="J2601" t="s">
        <v>714</v>
      </c>
      <c r="K2601" s="18">
        <v>0.47935498599999998</v>
      </c>
      <c r="L2601" t="s">
        <v>64</v>
      </c>
      <c r="M2601" t="s">
        <v>130</v>
      </c>
      <c r="N2601" t="s">
        <v>714</v>
      </c>
      <c r="O2601" s="18">
        <v>1.6089614759999999</v>
      </c>
      <c r="P2601" t="s">
        <v>588</v>
      </c>
      <c r="Q2601" t="s">
        <v>134</v>
      </c>
      <c r="R2601" t="s">
        <v>589</v>
      </c>
      <c r="S2601" s="18">
        <v>2.0669710654000002</v>
      </c>
      <c r="T2601" t="s">
        <v>469</v>
      </c>
      <c r="U2601" t="s">
        <v>130</v>
      </c>
      <c r="V2601" t="s">
        <v>470</v>
      </c>
      <c r="W2601" s="18">
        <v>1.6420589702999999</v>
      </c>
      <c r="X2601" t="s">
        <v>64</v>
      </c>
      <c r="Y2601" t="s">
        <v>130</v>
      </c>
      <c r="Z2601" t="s">
        <v>590</v>
      </c>
      <c r="AA2601" s="18">
        <v>2.0669710654000002</v>
      </c>
      <c r="AB2601" t="s">
        <v>591</v>
      </c>
      <c r="AC2601" t="s">
        <v>128</v>
      </c>
      <c r="AD2601" t="s">
        <v>592</v>
      </c>
      <c r="AE2601" s="18">
        <v>0.2939602114</v>
      </c>
      <c r="AF2601" t="s">
        <v>907</v>
      </c>
      <c r="AG2601" t="s">
        <v>143</v>
      </c>
      <c r="AH2601" t="s">
        <v>908</v>
      </c>
      <c r="AI2601" s="18">
        <v>0.134410533</v>
      </c>
      <c r="AJ2601" t="s">
        <v>909</v>
      </c>
      <c r="AK2601" t="s">
        <v>134</v>
      </c>
      <c r="AL2601" t="s">
        <v>910</v>
      </c>
      <c r="AM2601" t="s">
        <v>909</v>
      </c>
      <c r="AN2601" t="s">
        <v>134</v>
      </c>
      <c r="AO2601" t="s">
        <v>910</v>
      </c>
      <c r="AP2601" s="18">
        <v>0.134410533</v>
      </c>
      <c r="AQ2601" t="s">
        <v>123</v>
      </c>
      <c r="AR2601" t="b">
        <f>ISNUMBER(SEARCH('Consulta Por Puntos Baloto'!$E$5,B2601,1))</f>
        <v>0</v>
      </c>
      <c r="AS2601">
        <f t="shared" si="80"/>
        <v>35</v>
      </c>
      <c r="AT2601" t="str">
        <f t="shared" si="81"/>
        <v>Punto red</v>
      </c>
    </row>
    <row r="2602" spans="1:46">
      <c r="A2602" t="s">
        <v>13277</v>
      </c>
      <c r="B2602" t="s">
        <v>13278</v>
      </c>
      <c r="C2602" s="18">
        <v>1.0622946175000001</v>
      </c>
      <c r="D2602" t="s">
        <v>584</v>
      </c>
      <c r="E2602" t="s">
        <v>128</v>
      </c>
      <c r="F2602" t="s">
        <v>585</v>
      </c>
      <c r="G2602" s="18">
        <v>0.30140118840000002</v>
      </c>
      <c r="H2602" t="s">
        <v>64</v>
      </c>
      <c r="I2602" t="s">
        <v>130</v>
      </c>
      <c r="J2602" t="s">
        <v>587</v>
      </c>
      <c r="K2602" s="18">
        <v>0.33236609789999999</v>
      </c>
      <c r="L2602" t="s">
        <v>64</v>
      </c>
      <c r="M2602" t="s">
        <v>130</v>
      </c>
      <c r="N2602" t="s">
        <v>587</v>
      </c>
      <c r="O2602" s="18">
        <v>3.3316241811</v>
      </c>
      <c r="P2602" t="s">
        <v>588</v>
      </c>
      <c r="Q2602" t="s">
        <v>134</v>
      </c>
      <c r="R2602" t="s">
        <v>589</v>
      </c>
      <c r="S2602" s="18">
        <v>1.017137943</v>
      </c>
      <c r="T2602" t="s">
        <v>469</v>
      </c>
      <c r="U2602" t="s">
        <v>130</v>
      </c>
      <c r="V2602" t="s">
        <v>470</v>
      </c>
      <c r="W2602" s="18">
        <v>3.3680538263000002</v>
      </c>
      <c r="X2602" t="s">
        <v>64</v>
      </c>
      <c r="Y2602" t="s">
        <v>130</v>
      </c>
      <c r="Z2602" t="s">
        <v>590</v>
      </c>
      <c r="AA2602" s="18">
        <v>1.017137943</v>
      </c>
      <c r="AB2602" t="s">
        <v>591</v>
      </c>
      <c r="AC2602" t="s">
        <v>128</v>
      </c>
      <c r="AD2602" t="s">
        <v>592</v>
      </c>
      <c r="AE2602" s="18">
        <v>0</v>
      </c>
      <c r="AF2602" t="s">
        <v>13279</v>
      </c>
      <c r="AG2602" t="s">
        <v>143</v>
      </c>
      <c r="AH2602" t="s">
        <v>13280</v>
      </c>
      <c r="AI2602" s="18">
        <v>0.28195383750000003</v>
      </c>
      <c r="AJ2602" t="s">
        <v>12270</v>
      </c>
      <c r="AK2602" t="s">
        <v>134</v>
      </c>
      <c r="AL2602" t="s">
        <v>12271</v>
      </c>
      <c r="AM2602" t="s">
        <v>13279</v>
      </c>
      <c r="AN2602" t="s">
        <v>143</v>
      </c>
      <c r="AO2602" t="s">
        <v>13280</v>
      </c>
      <c r="AP2602" s="18">
        <v>0</v>
      </c>
      <c r="AQ2602" t="s">
        <v>123</v>
      </c>
      <c r="AR2602" t="b">
        <f>ISNUMBER(SEARCH('Consulta Por Puntos Baloto'!$E$5,B2602,1))</f>
        <v>0</v>
      </c>
      <c r="AS2602">
        <f t="shared" si="80"/>
        <v>31</v>
      </c>
      <c r="AT2602" t="str">
        <f t="shared" si="81"/>
        <v>Punto pago</v>
      </c>
    </row>
    <row r="2603" spans="1:46">
      <c r="A2603" t="s">
        <v>13281</v>
      </c>
      <c r="B2603" t="s">
        <v>13282</v>
      </c>
      <c r="C2603" s="18">
        <v>1.6851387182999999</v>
      </c>
      <c r="D2603" t="s">
        <v>786</v>
      </c>
      <c r="E2603" t="s">
        <v>128</v>
      </c>
      <c r="F2603" t="s">
        <v>787</v>
      </c>
      <c r="G2603" s="18">
        <v>1.3628422053</v>
      </c>
      <c r="H2603" t="s">
        <v>988</v>
      </c>
      <c r="I2603" t="s">
        <v>130</v>
      </c>
      <c r="J2603" t="s">
        <v>989</v>
      </c>
      <c r="K2603" s="18">
        <v>2.2541834666999998</v>
      </c>
      <c r="L2603" t="s">
        <v>64</v>
      </c>
      <c r="M2603" t="s">
        <v>130</v>
      </c>
      <c r="N2603" t="s">
        <v>672</v>
      </c>
      <c r="O2603" s="18">
        <v>2.5367515214999998</v>
      </c>
      <c r="P2603" t="s">
        <v>207</v>
      </c>
      <c r="Q2603" t="s">
        <v>134</v>
      </c>
      <c r="R2603" t="s">
        <v>208</v>
      </c>
      <c r="S2603" s="18">
        <v>1.6912633645999999</v>
      </c>
      <c r="T2603" t="s">
        <v>675</v>
      </c>
      <c r="U2603" t="s">
        <v>130</v>
      </c>
      <c r="V2603" t="s">
        <v>676</v>
      </c>
      <c r="W2603" s="18">
        <v>1.4285860802999999</v>
      </c>
      <c r="X2603" t="s">
        <v>64</v>
      </c>
      <c r="Y2603" t="s">
        <v>130</v>
      </c>
      <c r="Z2603" t="s">
        <v>790</v>
      </c>
      <c r="AA2603" s="18">
        <v>1.3628422053</v>
      </c>
      <c r="AB2603" t="s">
        <v>678</v>
      </c>
      <c r="AC2603" t="s">
        <v>128</v>
      </c>
      <c r="AD2603" t="s">
        <v>679</v>
      </c>
      <c r="AE2603" s="18">
        <v>0.3366458376</v>
      </c>
      <c r="AF2603" t="s">
        <v>6629</v>
      </c>
      <c r="AG2603" t="s">
        <v>143</v>
      </c>
      <c r="AH2603" t="s">
        <v>6630</v>
      </c>
      <c r="AI2603" s="18">
        <v>0.37591931360000003</v>
      </c>
      <c r="AJ2603" t="s">
        <v>2835</v>
      </c>
      <c r="AK2603" t="s">
        <v>134</v>
      </c>
      <c r="AL2603" t="s">
        <v>2836</v>
      </c>
      <c r="AM2603" t="s">
        <v>6629</v>
      </c>
      <c r="AN2603" t="s">
        <v>143</v>
      </c>
      <c r="AO2603" t="s">
        <v>6630</v>
      </c>
      <c r="AP2603" s="18">
        <v>0.3366458376</v>
      </c>
      <c r="AQ2603" t="s">
        <v>123</v>
      </c>
      <c r="AR2603" t="b">
        <f>ISNUMBER(SEARCH('Consulta Por Puntos Baloto'!$E$5,B2603,1))</f>
        <v>0</v>
      </c>
      <c r="AS2603">
        <f t="shared" si="80"/>
        <v>31</v>
      </c>
      <c r="AT2603" t="str">
        <f t="shared" si="81"/>
        <v>Punto pago</v>
      </c>
    </row>
    <row r="2604" spans="1:46">
      <c r="A2604" t="s">
        <v>13283</v>
      </c>
      <c r="B2604" t="s">
        <v>13284</v>
      </c>
      <c r="C2604" s="18">
        <v>1.7987035874999999</v>
      </c>
      <c r="D2604" t="s">
        <v>786</v>
      </c>
      <c r="E2604" t="s">
        <v>128</v>
      </c>
      <c r="F2604" t="s">
        <v>787</v>
      </c>
      <c r="G2604" s="18">
        <v>1.3867277242</v>
      </c>
      <c r="H2604" t="s">
        <v>64</v>
      </c>
      <c r="I2604" t="s">
        <v>130</v>
      </c>
      <c r="J2604" t="s">
        <v>2495</v>
      </c>
      <c r="K2604" s="18">
        <v>1.9479423237</v>
      </c>
      <c r="L2604" t="s">
        <v>2496</v>
      </c>
      <c r="M2604" t="s">
        <v>130</v>
      </c>
      <c r="N2604" t="s">
        <v>2497</v>
      </c>
      <c r="O2604" s="18">
        <v>2.2547906604999999</v>
      </c>
      <c r="P2604" t="s">
        <v>207</v>
      </c>
      <c r="Q2604" t="s">
        <v>134</v>
      </c>
      <c r="R2604" t="s">
        <v>208</v>
      </c>
      <c r="S2604" s="18">
        <v>1.7984897779</v>
      </c>
      <c r="T2604" t="s">
        <v>675</v>
      </c>
      <c r="U2604" t="s">
        <v>130</v>
      </c>
      <c r="V2604" t="s">
        <v>676</v>
      </c>
      <c r="W2604" s="18">
        <v>1.4989440656999999</v>
      </c>
      <c r="X2604" t="s">
        <v>64</v>
      </c>
      <c r="Y2604" t="s">
        <v>130</v>
      </c>
      <c r="Z2604" t="s">
        <v>790</v>
      </c>
      <c r="AA2604" s="18">
        <v>1.6651082242999999</v>
      </c>
      <c r="AB2604" t="s">
        <v>2498</v>
      </c>
      <c r="AC2604" t="s">
        <v>128</v>
      </c>
      <c r="AD2604" t="s">
        <v>2499</v>
      </c>
      <c r="AE2604" s="18">
        <v>0.2398638085</v>
      </c>
      <c r="AF2604" t="s">
        <v>2833</v>
      </c>
      <c r="AG2604" t="s">
        <v>143</v>
      </c>
      <c r="AH2604" t="s">
        <v>2834</v>
      </c>
      <c r="AI2604" s="18">
        <v>0.1231481218</v>
      </c>
      <c r="AJ2604" t="s">
        <v>2835</v>
      </c>
      <c r="AK2604" t="s">
        <v>134</v>
      </c>
      <c r="AL2604" t="s">
        <v>2836</v>
      </c>
      <c r="AM2604" t="s">
        <v>2835</v>
      </c>
      <c r="AN2604" t="s">
        <v>134</v>
      </c>
      <c r="AO2604" t="s">
        <v>2836</v>
      </c>
      <c r="AP2604" s="18">
        <v>0.1231481218</v>
      </c>
      <c r="AQ2604" t="s">
        <v>123</v>
      </c>
      <c r="AR2604" t="b">
        <f>ISNUMBER(SEARCH('Consulta Por Puntos Baloto'!$E$5,B2604,1))</f>
        <v>0</v>
      </c>
      <c r="AS2604">
        <f t="shared" si="80"/>
        <v>35</v>
      </c>
      <c r="AT2604" t="str">
        <f t="shared" si="81"/>
        <v>Punto red</v>
      </c>
    </row>
    <row r="2605" spans="1:46">
      <c r="A2605" t="s">
        <v>13285</v>
      </c>
      <c r="B2605" t="s">
        <v>13286</v>
      </c>
      <c r="C2605" s="18">
        <v>23.7011670182</v>
      </c>
      <c r="D2605" t="s">
        <v>4495</v>
      </c>
      <c r="E2605" t="s">
        <v>4496</v>
      </c>
      <c r="F2605" t="s">
        <v>4497</v>
      </c>
      <c r="G2605" s="18">
        <v>21.476466536899999</v>
      </c>
      <c r="H2605" t="s">
        <v>64</v>
      </c>
      <c r="I2605" t="s">
        <v>384</v>
      </c>
      <c r="J2605" t="s">
        <v>386</v>
      </c>
      <c r="K2605" s="18">
        <v>21.476466536899999</v>
      </c>
      <c r="L2605" t="s">
        <v>64</v>
      </c>
      <c r="M2605" t="s">
        <v>384</v>
      </c>
      <c r="N2605" t="s">
        <v>386</v>
      </c>
      <c r="O2605" s="18">
        <v>80.562087770800005</v>
      </c>
      <c r="P2605" t="s">
        <v>67</v>
      </c>
      <c r="Q2605" t="s">
        <v>62</v>
      </c>
      <c r="R2605" t="s">
        <v>68</v>
      </c>
      <c r="S2605" s="18">
        <v>80.874654455599995</v>
      </c>
      <c r="T2605" t="s">
        <v>253</v>
      </c>
      <c r="U2605" t="s">
        <v>65</v>
      </c>
      <c r="V2605" t="s">
        <v>254</v>
      </c>
      <c r="W2605" s="18">
        <v>80.550403180399996</v>
      </c>
      <c r="X2605" t="s">
        <v>276</v>
      </c>
      <c r="Y2605" t="s">
        <v>65</v>
      </c>
      <c r="Z2605" t="s">
        <v>277</v>
      </c>
      <c r="AA2605" s="18">
        <v>23.7100091093</v>
      </c>
      <c r="AB2605" t="s">
        <v>383</v>
      </c>
      <c r="AC2605" t="s">
        <v>391</v>
      </c>
      <c r="AD2605" t="s">
        <v>392</v>
      </c>
      <c r="AE2605" s="18">
        <v>7.0181827500000002E-2</v>
      </c>
      <c r="AF2605" t="s">
        <v>13287</v>
      </c>
      <c r="AG2605" t="s">
        <v>13288</v>
      </c>
      <c r="AH2605" t="s">
        <v>13289</v>
      </c>
      <c r="AI2605" s="18">
        <v>7.4756072899999998E-2</v>
      </c>
      <c r="AJ2605" t="s">
        <v>13290</v>
      </c>
      <c r="AK2605" t="s">
        <v>13291</v>
      </c>
      <c r="AL2605" t="s">
        <v>13292</v>
      </c>
      <c r="AM2605" t="s">
        <v>13287</v>
      </c>
      <c r="AN2605" t="s">
        <v>13288</v>
      </c>
      <c r="AO2605" t="s">
        <v>13289</v>
      </c>
      <c r="AP2605" s="18">
        <v>7.0181827500000002E-2</v>
      </c>
      <c r="AQ2605" t="s">
        <v>123</v>
      </c>
      <c r="AR2605" t="b">
        <f>ISNUMBER(SEARCH('Consulta Por Puntos Baloto'!$E$5,B2605,1))</f>
        <v>0</v>
      </c>
      <c r="AS2605">
        <f t="shared" si="80"/>
        <v>31</v>
      </c>
      <c r="AT2605" t="str">
        <f t="shared" si="81"/>
        <v>Punto pago</v>
      </c>
    </row>
    <row r="2606" spans="1:46">
      <c r="A2606" t="s">
        <v>13293</v>
      </c>
      <c r="B2606" t="s">
        <v>13294</v>
      </c>
      <c r="C2606" s="18">
        <v>58.655731058800001</v>
      </c>
      <c r="D2606" t="s">
        <v>4556</v>
      </c>
      <c r="E2606" t="s">
        <v>4557</v>
      </c>
      <c r="F2606" t="s">
        <v>4558</v>
      </c>
      <c r="G2606" s="18">
        <v>1.0398097231000001</v>
      </c>
      <c r="H2606" t="s">
        <v>7611</v>
      </c>
      <c r="I2606" t="s">
        <v>4560</v>
      </c>
      <c r="J2606" t="s">
        <v>7612</v>
      </c>
      <c r="K2606" s="18">
        <v>1.1047952703999999</v>
      </c>
      <c r="L2606" t="s">
        <v>64</v>
      </c>
      <c r="M2606" t="s">
        <v>4560</v>
      </c>
      <c r="N2606" t="s">
        <v>4562</v>
      </c>
      <c r="O2606" s="18">
        <v>0.2457427593</v>
      </c>
      <c r="P2606" t="s">
        <v>5857</v>
      </c>
      <c r="Q2606" t="s">
        <v>388</v>
      </c>
      <c r="R2606" t="s">
        <v>5858</v>
      </c>
      <c r="S2606" s="18">
        <v>252.47568669809999</v>
      </c>
      <c r="T2606" t="s">
        <v>253</v>
      </c>
      <c r="U2606" t="s">
        <v>65</v>
      </c>
      <c r="V2606" t="s">
        <v>254</v>
      </c>
      <c r="W2606" s="18">
        <v>58.2448010616</v>
      </c>
      <c r="X2606" t="s">
        <v>64</v>
      </c>
      <c r="Y2606" t="s">
        <v>4563</v>
      </c>
      <c r="Z2606" t="s">
        <v>4564</v>
      </c>
      <c r="AA2606" s="18">
        <v>0.37586045940000001</v>
      </c>
      <c r="AB2606" t="s">
        <v>5859</v>
      </c>
      <c r="AC2606" t="s">
        <v>388</v>
      </c>
      <c r="AD2606" t="s">
        <v>5860</v>
      </c>
      <c r="AE2606" s="18">
        <v>0.30565865110000001</v>
      </c>
      <c r="AF2606" t="s">
        <v>13295</v>
      </c>
      <c r="AG2606" t="s">
        <v>388</v>
      </c>
      <c r="AH2606" t="s">
        <v>13296</v>
      </c>
      <c r="AI2606" s="18">
        <v>0.42113012589999999</v>
      </c>
      <c r="AJ2606" t="s">
        <v>10099</v>
      </c>
      <c r="AK2606" t="s">
        <v>388</v>
      </c>
      <c r="AL2606" t="s">
        <v>10100</v>
      </c>
      <c r="AM2606" t="s">
        <v>5857</v>
      </c>
      <c r="AN2606" t="s">
        <v>388</v>
      </c>
      <c r="AO2606" t="s">
        <v>5858</v>
      </c>
      <c r="AP2606" s="18">
        <v>0.2457427593</v>
      </c>
      <c r="AQ2606" t="s">
        <v>123</v>
      </c>
      <c r="AR2606" t="b">
        <f>ISNUMBER(SEARCH('Consulta Por Puntos Baloto'!$E$5,B2606,1))</f>
        <v>0</v>
      </c>
      <c r="AS2606">
        <f t="shared" si="80"/>
        <v>15</v>
      </c>
      <c r="AT2606" t="str">
        <f t="shared" si="81"/>
        <v>Punto Cencosud</v>
      </c>
    </row>
    <row r="2607" spans="1:46">
      <c r="A2607" t="s">
        <v>13297</v>
      </c>
      <c r="B2607" t="s">
        <v>13298</v>
      </c>
      <c r="C2607" s="18">
        <v>0.11460031750000001</v>
      </c>
      <c r="D2607" t="s">
        <v>5390</v>
      </c>
      <c r="E2607" t="s">
        <v>5391</v>
      </c>
      <c r="F2607" t="s">
        <v>5392</v>
      </c>
      <c r="G2607" s="18">
        <v>22.443705712500002</v>
      </c>
      <c r="H2607" t="s">
        <v>64</v>
      </c>
      <c r="I2607" t="s">
        <v>4514</v>
      </c>
      <c r="J2607" t="s">
        <v>4515</v>
      </c>
      <c r="K2607" s="18">
        <v>22.443705712500002</v>
      </c>
      <c r="L2607" t="s">
        <v>64</v>
      </c>
      <c r="M2607" t="s">
        <v>4514</v>
      </c>
      <c r="N2607" t="s">
        <v>4515</v>
      </c>
      <c r="O2607" s="18">
        <v>11.155372138000001</v>
      </c>
      <c r="P2607" t="s">
        <v>296</v>
      </c>
      <c r="Q2607" t="s">
        <v>297</v>
      </c>
      <c r="R2607" t="s">
        <v>298</v>
      </c>
      <c r="S2607" s="18">
        <v>148.76719455470001</v>
      </c>
      <c r="T2607" t="s">
        <v>85</v>
      </c>
      <c r="U2607" t="s">
        <v>86</v>
      </c>
      <c r="V2607" t="s">
        <v>87</v>
      </c>
      <c r="W2607" s="18">
        <v>93.701789372799993</v>
      </c>
      <c r="X2607" t="s">
        <v>64</v>
      </c>
      <c r="Y2607" t="s">
        <v>4519</v>
      </c>
      <c r="Z2607" t="s">
        <v>4520</v>
      </c>
      <c r="AA2607" s="18">
        <v>38.828785531100003</v>
      </c>
      <c r="AB2607" t="s">
        <v>300</v>
      </c>
      <c r="AC2607" t="s">
        <v>301</v>
      </c>
      <c r="AD2607" t="s">
        <v>302</v>
      </c>
      <c r="AE2607" s="18">
        <v>0.11494617360000001</v>
      </c>
      <c r="AF2607" t="s">
        <v>8679</v>
      </c>
      <c r="AG2607" t="s">
        <v>5391</v>
      </c>
      <c r="AH2607" t="s">
        <v>8680</v>
      </c>
      <c r="AI2607" s="18">
        <v>8.6360470000000004E-4</v>
      </c>
      <c r="AJ2607" t="s">
        <v>13299</v>
      </c>
      <c r="AK2607" t="s">
        <v>5391</v>
      </c>
      <c r="AL2607" t="s">
        <v>13300</v>
      </c>
      <c r="AM2607" t="s">
        <v>13299</v>
      </c>
      <c r="AN2607" t="s">
        <v>5391</v>
      </c>
      <c r="AO2607" t="s">
        <v>13300</v>
      </c>
      <c r="AP2607" s="18">
        <v>8.6360470000000004E-4</v>
      </c>
      <c r="AQ2607" t="s">
        <v>123</v>
      </c>
      <c r="AR2607" t="b">
        <f>ISNUMBER(SEARCH('Consulta Por Puntos Baloto'!$E$5,B2607,1))</f>
        <v>0</v>
      </c>
      <c r="AS2607">
        <f t="shared" si="80"/>
        <v>35</v>
      </c>
      <c r="AT2607" t="str">
        <f t="shared" si="81"/>
        <v>Punto red</v>
      </c>
    </row>
    <row r="2608" spans="1:46">
      <c r="A2608" t="s">
        <v>13301</v>
      </c>
      <c r="B2608" t="s">
        <v>13302</v>
      </c>
      <c r="C2608" s="18">
        <v>59.363906848600003</v>
      </c>
      <c r="D2608" t="s">
        <v>4556</v>
      </c>
      <c r="E2608" t="s">
        <v>4557</v>
      </c>
      <c r="F2608" t="s">
        <v>4558</v>
      </c>
      <c r="G2608" s="18">
        <v>2.3787004657000002</v>
      </c>
      <c r="H2608" t="s">
        <v>4559</v>
      </c>
      <c r="I2608" t="s">
        <v>4560</v>
      </c>
      <c r="J2608" t="s">
        <v>4561</v>
      </c>
      <c r="K2608" s="18">
        <v>2.7713077866</v>
      </c>
      <c r="L2608" t="s">
        <v>64</v>
      </c>
      <c r="M2608" t="s">
        <v>4560</v>
      </c>
      <c r="N2608" t="s">
        <v>4562</v>
      </c>
      <c r="O2608" s="18">
        <v>3.0600846269000002</v>
      </c>
      <c r="P2608" t="s">
        <v>387</v>
      </c>
      <c r="Q2608" t="s">
        <v>388</v>
      </c>
      <c r="R2608" t="s">
        <v>389</v>
      </c>
      <c r="S2608" s="18">
        <v>253.33257747670001</v>
      </c>
      <c r="T2608" t="s">
        <v>253</v>
      </c>
      <c r="U2608" t="s">
        <v>65</v>
      </c>
      <c r="V2608" t="s">
        <v>254</v>
      </c>
      <c r="W2608" s="18">
        <v>58.923833790899998</v>
      </c>
      <c r="X2608" t="s">
        <v>64</v>
      </c>
      <c r="Y2608" t="s">
        <v>4563</v>
      </c>
      <c r="Z2608" t="s">
        <v>4564</v>
      </c>
      <c r="AA2608" s="18">
        <v>2.3917993050000002</v>
      </c>
      <c r="AB2608" t="s">
        <v>4559</v>
      </c>
      <c r="AC2608" t="s">
        <v>388</v>
      </c>
      <c r="AD2608" t="s">
        <v>4565</v>
      </c>
      <c r="AE2608" s="18">
        <v>0.31173582509999997</v>
      </c>
      <c r="AF2608" t="s">
        <v>13303</v>
      </c>
      <c r="AG2608" t="s">
        <v>388</v>
      </c>
      <c r="AH2608" t="s">
        <v>13304</v>
      </c>
      <c r="AI2608" s="18">
        <v>0.64469191830000006</v>
      </c>
      <c r="AJ2608" t="s">
        <v>8059</v>
      </c>
      <c r="AK2608" t="s">
        <v>388</v>
      </c>
      <c r="AL2608" t="s">
        <v>8060</v>
      </c>
      <c r="AM2608" t="s">
        <v>13303</v>
      </c>
      <c r="AN2608" t="s">
        <v>388</v>
      </c>
      <c r="AO2608" t="s">
        <v>13304</v>
      </c>
      <c r="AP2608" s="18">
        <v>0.31173582509999997</v>
      </c>
      <c r="AQ2608" t="s">
        <v>123</v>
      </c>
      <c r="AR2608" t="b">
        <f>ISNUMBER(SEARCH('Consulta Por Puntos Baloto'!$E$5,B2608,1))</f>
        <v>0</v>
      </c>
      <c r="AS2608">
        <f t="shared" si="80"/>
        <v>31</v>
      </c>
      <c r="AT2608" t="str">
        <f t="shared" si="81"/>
        <v>Punto pago</v>
      </c>
    </row>
    <row r="2609" spans="1:46">
      <c r="A2609" t="s">
        <v>13305</v>
      </c>
      <c r="B2609" t="s">
        <v>13306</v>
      </c>
      <c r="C2609" s="18">
        <v>2.2169651216999999</v>
      </c>
      <c r="D2609" t="s">
        <v>4401</v>
      </c>
      <c r="E2609" t="s">
        <v>62</v>
      </c>
      <c r="F2609" t="s">
        <v>4402</v>
      </c>
      <c r="G2609" s="18">
        <v>1.6262037513000001</v>
      </c>
      <c r="H2609" t="s">
        <v>64</v>
      </c>
      <c r="I2609" t="s">
        <v>65</v>
      </c>
      <c r="J2609" t="s">
        <v>70</v>
      </c>
      <c r="K2609" s="18">
        <v>2.1618319749000001</v>
      </c>
      <c r="L2609" t="s">
        <v>4403</v>
      </c>
      <c r="M2609" t="s">
        <v>65</v>
      </c>
      <c r="N2609" t="s">
        <v>4404</v>
      </c>
      <c r="O2609" s="18">
        <v>4.6029716087999999</v>
      </c>
      <c r="P2609" t="s">
        <v>67</v>
      </c>
      <c r="Q2609" t="s">
        <v>62</v>
      </c>
      <c r="R2609" t="s">
        <v>68</v>
      </c>
      <c r="S2609" s="18">
        <v>1.6297379545999999</v>
      </c>
      <c r="T2609" t="s">
        <v>69</v>
      </c>
      <c r="U2609" t="s">
        <v>65</v>
      </c>
      <c r="V2609" t="s">
        <v>70</v>
      </c>
      <c r="W2609" s="18">
        <v>2.9250277137</v>
      </c>
      <c r="X2609" t="s">
        <v>64</v>
      </c>
      <c r="Y2609" t="s">
        <v>65</v>
      </c>
      <c r="Z2609" t="s">
        <v>4213</v>
      </c>
      <c r="AA2609" s="18">
        <v>1.6273468633999999</v>
      </c>
      <c r="AB2609" t="s">
        <v>4405</v>
      </c>
      <c r="AC2609" t="s">
        <v>62</v>
      </c>
      <c r="AD2609" t="s">
        <v>4406</v>
      </c>
      <c r="AE2609" s="18">
        <v>0.13833727579999999</v>
      </c>
      <c r="AF2609" t="s">
        <v>13307</v>
      </c>
      <c r="AG2609" t="s">
        <v>62</v>
      </c>
      <c r="AH2609" t="s">
        <v>13308</v>
      </c>
      <c r="AI2609" s="18">
        <v>0.26140258709999997</v>
      </c>
      <c r="AJ2609" t="s">
        <v>7141</v>
      </c>
      <c r="AK2609" t="s">
        <v>62</v>
      </c>
      <c r="AL2609" t="s">
        <v>7144</v>
      </c>
      <c r="AM2609" t="s">
        <v>13307</v>
      </c>
      <c r="AN2609" t="s">
        <v>62</v>
      </c>
      <c r="AO2609" t="s">
        <v>13308</v>
      </c>
      <c r="AP2609" s="18">
        <v>0.13833727579999999</v>
      </c>
      <c r="AQ2609" t="s">
        <v>123</v>
      </c>
      <c r="AR2609" t="b">
        <f>ISNUMBER(SEARCH('Consulta Por Puntos Baloto'!$E$5,B2609,1))</f>
        <v>0</v>
      </c>
      <c r="AS2609">
        <f t="shared" si="80"/>
        <v>31</v>
      </c>
      <c r="AT2609" t="str">
        <f t="shared" si="81"/>
        <v>Punto pago</v>
      </c>
    </row>
    <row r="2610" spans="1:46">
      <c r="A2610" t="s">
        <v>13309</v>
      </c>
      <c r="B2610" t="s">
        <v>13310</v>
      </c>
      <c r="C2610" s="18">
        <v>23.037465166200001</v>
      </c>
      <c r="D2610" t="s">
        <v>3382</v>
      </c>
      <c r="E2610" t="s">
        <v>3383</v>
      </c>
      <c r="F2610" t="s">
        <v>3384</v>
      </c>
      <c r="G2610" s="18">
        <v>36.6217194022</v>
      </c>
      <c r="H2610" t="s">
        <v>64</v>
      </c>
      <c r="I2610" t="s">
        <v>2638</v>
      </c>
      <c r="J2610" t="s">
        <v>2639</v>
      </c>
      <c r="K2610" s="18">
        <v>36.6217194022</v>
      </c>
      <c r="L2610" t="s">
        <v>64</v>
      </c>
      <c r="M2610" t="s">
        <v>2638</v>
      </c>
      <c r="N2610" t="s">
        <v>2639</v>
      </c>
      <c r="O2610" s="18">
        <v>59.854853860799999</v>
      </c>
      <c r="P2610" t="s">
        <v>2588</v>
      </c>
      <c r="Q2610" t="s">
        <v>134</v>
      </c>
      <c r="R2610" t="s">
        <v>2589</v>
      </c>
      <c r="S2610" s="18">
        <v>58.236865065499998</v>
      </c>
      <c r="T2610" t="s">
        <v>311</v>
      </c>
      <c r="U2610" t="s">
        <v>130</v>
      </c>
      <c r="V2610" t="s">
        <v>312</v>
      </c>
      <c r="W2610" s="18">
        <v>45.5353630846</v>
      </c>
      <c r="X2610" t="s">
        <v>64</v>
      </c>
      <c r="Y2610" t="s">
        <v>313</v>
      </c>
      <c r="Z2610" t="s">
        <v>314</v>
      </c>
      <c r="AA2610" s="18">
        <v>51.992693838299999</v>
      </c>
      <c r="AB2610" s="19" t="s">
        <v>2641</v>
      </c>
      <c r="AC2610" t="s">
        <v>1501</v>
      </c>
      <c r="AD2610" t="s">
        <v>2642</v>
      </c>
      <c r="AE2610" s="18">
        <v>1.4674334799999999E-2</v>
      </c>
      <c r="AF2610" t="s">
        <v>3512</v>
      </c>
      <c r="AG2610" t="s">
        <v>3508</v>
      </c>
      <c r="AH2610" t="s">
        <v>3513</v>
      </c>
      <c r="AI2610" s="18">
        <v>3.1981206999999998E-3</v>
      </c>
      <c r="AJ2610" t="s">
        <v>3514</v>
      </c>
      <c r="AK2610" t="s">
        <v>3508</v>
      </c>
      <c r="AL2610" t="s">
        <v>3515</v>
      </c>
      <c r="AM2610" t="s">
        <v>3514</v>
      </c>
      <c r="AN2610" t="s">
        <v>3508</v>
      </c>
      <c r="AO2610" t="s">
        <v>3515</v>
      </c>
      <c r="AP2610" s="18">
        <v>3.1981206999999998E-3</v>
      </c>
      <c r="AQ2610" t="s">
        <v>123</v>
      </c>
      <c r="AR2610" t="b">
        <f>ISNUMBER(SEARCH('Consulta Por Puntos Baloto'!$E$5,B2610,1))</f>
        <v>0</v>
      </c>
      <c r="AS2610">
        <f t="shared" si="80"/>
        <v>35</v>
      </c>
      <c r="AT2610" t="str">
        <f t="shared" si="81"/>
        <v>Punto red</v>
      </c>
    </row>
    <row r="2611" spans="1:46">
      <c r="A2611" t="s">
        <v>13311</v>
      </c>
      <c r="B2611" t="s">
        <v>13312</v>
      </c>
      <c r="C2611" s="18">
        <v>1.1530080019</v>
      </c>
      <c r="D2611" t="s">
        <v>7736</v>
      </c>
      <c r="E2611" t="s">
        <v>4964</v>
      </c>
      <c r="F2611" t="s">
        <v>7737</v>
      </c>
      <c r="G2611" s="18">
        <v>72.5685115008</v>
      </c>
      <c r="H2611" t="s">
        <v>64</v>
      </c>
      <c r="I2611" t="s">
        <v>4514</v>
      </c>
      <c r="J2611" t="s">
        <v>4515</v>
      </c>
      <c r="K2611" s="18">
        <v>72.5685115008</v>
      </c>
      <c r="L2611" t="s">
        <v>64</v>
      </c>
      <c r="M2611" t="s">
        <v>4514</v>
      </c>
      <c r="N2611" t="s">
        <v>4515</v>
      </c>
      <c r="O2611" s="18">
        <v>0.68794444659999998</v>
      </c>
      <c r="P2611" t="s">
        <v>4963</v>
      </c>
      <c r="Q2611" t="s">
        <v>4964</v>
      </c>
      <c r="R2611" t="s">
        <v>4965</v>
      </c>
      <c r="S2611" s="18">
        <v>194.25761975349999</v>
      </c>
      <c r="T2611" t="s">
        <v>311</v>
      </c>
      <c r="U2611" t="s">
        <v>130</v>
      </c>
      <c r="V2611" t="s">
        <v>312</v>
      </c>
      <c r="W2611" s="18">
        <v>0.74100043329999998</v>
      </c>
      <c r="X2611" t="s">
        <v>64</v>
      </c>
      <c r="Y2611" t="s">
        <v>4519</v>
      </c>
      <c r="Z2611" t="s">
        <v>4520</v>
      </c>
      <c r="AA2611" s="18">
        <v>109.8056947961</v>
      </c>
      <c r="AB2611" t="s">
        <v>300</v>
      </c>
      <c r="AC2611" t="s">
        <v>301</v>
      </c>
      <c r="AD2611" t="s">
        <v>302</v>
      </c>
      <c r="AE2611" s="18">
        <v>0.69023740450000004</v>
      </c>
      <c r="AF2611" t="s">
        <v>7738</v>
      </c>
      <c r="AG2611" t="s">
        <v>4964</v>
      </c>
      <c r="AH2611" t="s">
        <v>7739</v>
      </c>
      <c r="AI2611" s="18">
        <v>0.22203052170000001</v>
      </c>
      <c r="AJ2611" t="s">
        <v>13313</v>
      </c>
      <c r="AK2611" t="s">
        <v>4964</v>
      </c>
      <c r="AL2611" t="s">
        <v>13314</v>
      </c>
      <c r="AM2611" t="s">
        <v>13313</v>
      </c>
      <c r="AN2611" t="s">
        <v>4964</v>
      </c>
      <c r="AO2611" t="s">
        <v>13314</v>
      </c>
      <c r="AP2611" s="18">
        <v>0.22203052170000001</v>
      </c>
      <c r="AQ2611" t="s">
        <v>123</v>
      </c>
      <c r="AR2611" t="b">
        <f>ISNUMBER(SEARCH('Consulta Por Puntos Baloto'!$E$5,B2611,1))</f>
        <v>0</v>
      </c>
      <c r="AS2611">
        <f t="shared" si="80"/>
        <v>35</v>
      </c>
      <c r="AT2611" t="str">
        <f t="shared" si="81"/>
        <v>Punto red</v>
      </c>
    </row>
    <row r="2612" spans="1:46">
      <c r="A2612" t="s">
        <v>13315</v>
      </c>
      <c r="B2612" t="s">
        <v>13316</v>
      </c>
      <c r="C2612" s="18">
        <v>3.3376102835000001</v>
      </c>
      <c r="D2612" t="s">
        <v>4210</v>
      </c>
      <c r="E2612" t="s">
        <v>62</v>
      </c>
      <c r="F2612" t="s">
        <v>4211</v>
      </c>
      <c r="G2612" s="18">
        <v>2.1053176231999999</v>
      </c>
      <c r="H2612" t="s">
        <v>64</v>
      </c>
      <c r="I2612" t="s">
        <v>65</v>
      </c>
      <c r="J2612" t="s">
        <v>4212</v>
      </c>
      <c r="K2612" s="18">
        <v>2.0943281157999998</v>
      </c>
      <c r="L2612" t="s">
        <v>64</v>
      </c>
      <c r="M2612" t="s">
        <v>65</v>
      </c>
      <c r="N2612" t="s">
        <v>4212</v>
      </c>
      <c r="O2612" s="18">
        <v>2.9692381036</v>
      </c>
      <c r="P2612" t="s">
        <v>67</v>
      </c>
      <c r="Q2612" t="s">
        <v>62</v>
      </c>
      <c r="R2612" t="s">
        <v>68</v>
      </c>
      <c r="S2612" s="18">
        <v>2.7520937522</v>
      </c>
      <c r="T2612" t="s">
        <v>69</v>
      </c>
      <c r="U2612" t="s">
        <v>65</v>
      </c>
      <c r="V2612" t="s">
        <v>70</v>
      </c>
      <c r="W2612" s="18">
        <v>2.6491449467999999</v>
      </c>
      <c r="X2612" t="s">
        <v>64</v>
      </c>
      <c r="Y2612" t="s">
        <v>65</v>
      </c>
      <c r="Z2612" t="s">
        <v>4213</v>
      </c>
      <c r="AA2612" s="18">
        <v>2.7496811082999999</v>
      </c>
      <c r="AB2612" t="s">
        <v>4405</v>
      </c>
      <c r="AC2612" t="s">
        <v>62</v>
      </c>
      <c r="AD2612" t="s">
        <v>4406</v>
      </c>
      <c r="AE2612" s="18">
        <v>0.1003852175</v>
      </c>
      <c r="AF2612" t="s">
        <v>13317</v>
      </c>
      <c r="AG2612" t="s">
        <v>62</v>
      </c>
      <c r="AH2612" t="s">
        <v>13318</v>
      </c>
      <c r="AI2612" s="18">
        <v>0.57101002359999997</v>
      </c>
      <c r="AJ2612" t="s">
        <v>349</v>
      </c>
      <c r="AK2612" t="s">
        <v>62</v>
      </c>
      <c r="AL2612" t="s">
        <v>13319</v>
      </c>
      <c r="AM2612" t="s">
        <v>13317</v>
      </c>
      <c r="AN2612" t="s">
        <v>62</v>
      </c>
      <c r="AO2612" t="s">
        <v>13318</v>
      </c>
      <c r="AP2612" s="18">
        <v>0.1003852175</v>
      </c>
      <c r="AQ2612" t="s">
        <v>123</v>
      </c>
      <c r="AR2612" t="b">
        <f>ISNUMBER(SEARCH('Consulta Por Puntos Baloto'!$E$5,B2612,1))</f>
        <v>0</v>
      </c>
      <c r="AS2612">
        <f t="shared" si="80"/>
        <v>31</v>
      </c>
      <c r="AT2612" t="str">
        <f t="shared" si="81"/>
        <v>Punto pago</v>
      </c>
    </row>
    <row r="2613" spans="1:46">
      <c r="A2613" t="s">
        <v>13320</v>
      </c>
      <c r="B2613" t="s">
        <v>13321</v>
      </c>
      <c r="C2613" s="18">
        <v>1.4884033977</v>
      </c>
      <c r="D2613" t="s">
        <v>584</v>
      </c>
      <c r="E2613" t="s">
        <v>128</v>
      </c>
      <c r="F2613" t="s">
        <v>585</v>
      </c>
      <c r="G2613" s="18">
        <v>0.68863458030000002</v>
      </c>
      <c r="H2613" t="s">
        <v>64</v>
      </c>
      <c r="I2613" t="s">
        <v>130</v>
      </c>
      <c r="J2613" t="s">
        <v>587</v>
      </c>
      <c r="K2613" s="18">
        <v>0.72442516940000001</v>
      </c>
      <c r="L2613" t="s">
        <v>64</v>
      </c>
      <c r="M2613" t="s">
        <v>130</v>
      </c>
      <c r="N2613" t="s">
        <v>587</v>
      </c>
      <c r="O2613" s="18">
        <v>3.7595431726999999</v>
      </c>
      <c r="P2613" t="s">
        <v>588</v>
      </c>
      <c r="Q2613" t="s">
        <v>134</v>
      </c>
      <c r="R2613" t="s">
        <v>589</v>
      </c>
      <c r="S2613" s="18">
        <v>1.4096980058999999</v>
      </c>
      <c r="T2613" t="s">
        <v>469</v>
      </c>
      <c r="U2613" t="s">
        <v>130</v>
      </c>
      <c r="V2613" t="s">
        <v>470</v>
      </c>
      <c r="W2613" s="18">
        <v>3.7955217484000001</v>
      </c>
      <c r="X2613" t="s">
        <v>64</v>
      </c>
      <c r="Y2613" t="s">
        <v>130</v>
      </c>
      <c r="Z2613" t="s">
        <v>590</v>
      </c>
      <c r="AA2613" s="18">
        <v>1.4096980058999999</v>
      </c>
      <c r="AB2613" t="s">
        <v>591</v>
      </c>
      <c r="AC2613" t="s">
        <v>128</v>
      </c>
      <c r="AD2613" t="s">
        <v>592</v>
      </c>
      <c r="AE2613" s="18">
        <v>1.0088545799999999E-2</v>
      </c>
      <c r="AF2613" t="s">
        <v>13322</v>
      </c>
      <c r="AG2613" t="s">
        <v>143</v>
      </c>
      <c r="AH2613" t="s">
        <v>13323</v>
      </c>
      <c r="AI2613" s="18">
        <v>0.29233314110000003</v>
      </c>
      <c r="AJ2613" t="s">
        <v>3248</v>
      </c>
      <c r="AK2613" t="s">
        <v>134</v>
      </c>
      <c r="AL2613" t="s">
        <v>3249</v>
      </c>
      <c r="AM2613" t="s">
        <v>13322</v>
      </c>
      <c r="AN2613" t="s">
        <v>143</v>
      </c>
      <c r="AO2613" t="s">
        <v>13323</v>
      </c>
      <c r="AP2613" s="18">
        <v>1.0088545799999999E-2</v>
      </c>
      <c r="AQ2613" t="s">
        <v>123</v>
      </c>
      <c r="AR2613" t="b">
        <f>ISNUMBER(SEARCH('Consulta Por Puntos Baloto'!$E$5,B2613,1))</f>
        <v>0</v>
      </c>
      <c r="AS2613">
        <f t="shared" si="80"/>
        <v>31</v>
      </c>
      <c r="AT2613" t="str">
        <f t="shared" si="81"/>
        <v>Punto pago</v>
      </c>
    </row>
    <row r="2614" spans="1:46">
      <c r="A2614" t="s">
        <v>13324</v>
      </c>
      <c r="B2614" t="s">
        <v>13325</v>
      </c>
      <c r="C2614" s="18">
        <v>2.7775740653000001</v>
      </c>
      <c r="D2614" t="s">
        <v>169</v>
      </c>
      <c r="E2614" t="s">
        <v>128</v>
      </c>
      <c r="F2614" t="s">
        <v>170</v>
      </c>
      <c r="G2614" s="18">
        <v>0.84517384429999998</v>
      </c>
      <c r="H2614" t="s">
        <v>64</v>
      </c>
      <c r="I2614" t="s">
        <v>130</v>
      </c>
      <c r="J2614" t="s">
        <v>7997</v>
      </c>
      <c r="K2614" s="18">
        <v>2.2319900718999999</v>
      </c>
      <c r="L2614" t="s">
        <v>64</v>
      </c>
      <c r="M2614" t="s">
        <v>130</v>
      </c>
      <c r="N2614" t="s">
        <v>804</v>
      </c>
      <c r="O2614" s="18">
        <v>0.90313952269999997</v>
      </c>
      <c r="P2614" t="s">
        <v>805</v>
      </c>
      <c r="Q2614" t="s">
        <v>134</v>
      </c>
      <c r="R2614" t="s">
        <v>806</v>
      </c>
      <c r="S2614" s="18">
        <v>3.6029471348</v>
      </c>
      <c r="T2614" t="s">
        <v>807</v>
      </c>
      <c r="U2614" t="s">
        <v>130</v>
      </c>
      <c r="V2614" t="s">
        <v>808</v>
      </c>
      <c r="W2614" s="18">
        <v>0.82528308459999999</v>
      </c>
      <c r="X2614" t="s">
        <v>2720</v>
      </c>
      <c r="Y2614" t="s">
        <v>130</v>
      </c>
      <c r="Z2614" t="s">
        <v>2721</v>
      </c>
      <c r="AA2614" s="18">
        <v>0.90313952269999997</v>
      </c>
      <c r="AB2614" t="s">
        <v>2722</v>
      </c>
      <c r="AC2614" t="s">
        <v>128</v>
      </c>
      <c r="AD2614" t="s">
        <v>2723</v>
      </c>
      <c r="AE2614" s="18">
        <v>0.20392028209999999</v>
      </c>
      <c r="AF2614" t="s">
        <v>812</v>
      </c>
      <c r="AG2614" t="s">
        <v>143</v>
      </c>
      <c r="AH2614" t="s">
        <v>813</v>
      </c>
      <c r="AI2614" s="18">
        <v>0.2901405152</v>
      </c>
      <c r="AJ2614" t="s">
        <v>814</v>
      </c>
      <c r="AK2614" t="s">
        <v>134</v>
      </c>
      <c r="AL2614" t="s">
        <v>815</v>
      </c>
      <c r="AM2614" t="s">
        <v>812</v>
      </c>
      <c r="AN2614" t="s">
        <v>143</v>
      </c>
      <c r="AO2614" t="s">
        <v>813</v>
      </c>
      <c r="AP2614" s="18">
        <v>0.20392028209999999</v>
      </c>
      <c r="AQ2614" t="s">
        <v>123</v>
      </c>
      <c r="AR2614" t="b">
        <f>ISNUMBER(SEARCH('Consulta Por Puntos Baloto'!$E$5,B2614,1))</f>
        <v>0</v>
      </c>
      <c r="AS2614">
        <f t="shared" si="80"/>
        <v>31</v>
      </c>
      <c r="AT2614" t="str">
        <f t="shared" si="81"/>
        <v>Punto pago</v>
      </c>
    </row>
    <row r="2615" spans="1:46">
      <c r="A2615" t="s">
        <v>13326</v>
      </c>
      <c r="B2615" t="s">
        <v>13327</v>
      </c>
      <c r="C2615" s="18">
        <v>1.4713348127999999</v>
      </c>
      <c r="D2615" t="s">
        <v>1096</v>
      </c>
      <c r="E2615" t="s">
        <v>128</v>
      </c>
      <c r="F2615" t="s">
        <v>1097</v>
      </c>
      <c r="G2615" s="18">
        <v>0.45036855590000002</v>
      </c>
      <c r="H2615" t="s">
        <v>64</v>
      </c>
      <c r="I2615" t="s">
        <v>130</v>
      </c>
      <c r="J2615" t="s">
        <v>6413</v>
      </c>
      <c r="K2615" s="18">
        <v>0.50107225300000002</v>
      </c>
      <c r="L2615" t="s">
        <v>2669</v>
      </c>
      <c r="M2615" t="s">
        <v>130</v>
      </c>
      <c r="N2615" t="s">
        <v>2670</v>
      </c>
      <c r="O2615" s="18">
        <v>1.3764366892</v>
      </c>
      <c r="P2615" t="s">
        <v>6875</v>
      </c>
      <c r="Q2615" t="s">
        <v>134</v>
      </c>
      <c r="R2615" t="s">
        <v>6876</v>
      </c>
      <c r="S2615" s="18">
        <v>2.5636873438999999</v>
      </c>
      <c r="T2615" t="s">
        <v>1086</v>
      </c>
      <c r="U2615" t="s">
        <v>130</v>
      </c>
      <c r="V2615" t="s">
        <v>1087</v>
      </c>
      <c r="W2615" s="18">
        <v>1.3632553781000001</v>
      </c>
      <c r="X2615" t="s">
        <v>64</v>
      </c>
      <c r="Y2615" t="s">
        <v>130</v>
      </c>
      <c r="Z2615" t="s">
        <v>1101</v>
      </c>
      <c r="AA2615" s="18">
        <v>0.52796409519999998</v>
      </c>
      <c r="AB2615" s="19" t="s">
        <v>1102</v>
      </c>
      <c r="AC2615" t="s">
        <v>128</v>
      </c>
      <c r="AD2615" t="s">
        <v>1103</v>
      </c>
      <c r="AE2615" s="18">
        <v>0.68035636200000005</v>
      </c>
      <c r="AF2615" t="s">
        <v>2673</v>
      </c>
      <c r="AG2615" t="s">
        <v>143</v>
      </c>
      <c r="AH2615" t="s">
        <v>2674</v>
      </c>
      <c r="AI2615" s="18">
        <v>0.21389765520000001</v>
      </c>
      <c r="AJ2615" t="s">
        <v>13328</v>
      </c>
      <c r="AK2615" t="s">
        <v>134</v>
      </c>
      <c r="AL2615" t="s">
        <v>13329</v>
      </c>
      <c r="AM2615" t="s">
        <v>13328</v>
      </c>
      <c r="AN2615" t="s">
        <v>134</v>
      </c>
      <c r="AO2615" t="s">
        <v>13329</v>
      </c>
      <c r="AP2615" s="18">
        <v>0.21389765520000001</v>
      </c>
      <c r="AQ2615" t="s">
        <v>123</v>
      </c>
      <c r="AR2615" t="b">
        <f>ISNUMBER(SEARCH('Consulta Por Puntos Baloto'!$E$5,B2615,1))</f>
        <v>0</v>
      </c>
      <c r="AS2615">
        <f t="shared" si="80"/>
        <v>35</v>
      </c>
      <c r="AT2615" t="str">
        <f t="shared" si="81"/>
        <v>Punto red</v>
      </c>
    </row>
    <row r="2616" spans="1:46">
      <c r="A2616" t="s">
        <v>13330</v>
      </c>
      <c r="B2616" t="s">
        <v>13331</v>
      </c>
      <c r="C2616" s="18">
        <v>1.3765254044999999</v>
      </c>
      <c r="D2616" t="s">
        <v>169</v>
      </c>
      <c r="E2616" t="s">
        <v>128</v>
      </c>
      <c r="F2616" t="s">
        <v>170</v>
      </c>
      <c r="G2616" s="18">
        <v>1.2736216261</v>
      </c>
      <c r="H2616" t="s">
        <v>64</v>
      </c>
      <c r="I2616" t="s">
        <v>130</v>
      </c>
      <c r="J2616" t="s">
        <v>175</v>
      </c>
      <c r="K2616" s="18">
        <v>1.309464027</v>
      </c>
      <c r="L2616" t="s">
        <v>64</v>
      </c>
      <c r="M2616" t="s">
        <v>130</v>
      </c>
      <c r="N2616" t="s">
        <v>172</v>
      </c>
      <c r="O2616" s="18">
        <v>1.2543549604999999</v>
      </c>
      <c r="P2616" t="s">
        <v>173</v>
      </c>
      <c r="Q2616" t="s">
        <v>134</v>
      </c>
      <c r="R2616" t="s">
        <v>174</v>
      </c>
      <c r="S2616" s="18">
        <v>1.4031210675000001</v>
      </c>
      <c r="T2616" t="s">
        <v>64</v>
      </c>
      <c r="U2616" t="s">
        <v>130</v>
      </c>
      <c r="V2616" t="s">
        <v>171</v>
      </c>
      <c r="W2616" s="18">
        <v>1.2532068191000001</v>
      </c>
      <c r="X2616" t="s">
        <v>64</v>
      </c>
      <c r="Y2616" t="s">
        <v>130</v>
      </c>
      <c r="Z2616" t="s">
        <v>175</v>
      </c>
      <c r="AA2616" s="18">
        <v>1.4427906716000001</v>
      </c>
      <c r="AB2616" t="s">
        <v>176</v>
      </c>
      <c r="AC2616" t="s">
        <v>128</v>
      </c>
      <c r="AD2616" t="s">
        <v>177</v>
      </c>
      <c r="AE2616" s="18">
        <v>0.20023933499999999</v>
      </c>
      <c r="AF2616" t="s">
        <v>6944</v>
      </c>
      <c r="AG2616" t="s">
        <v>143</v>
      </c>
      <c r="AH2616" t="s">
        <v>6945</v>
      </c>
      <c r="AI2616" s="18">
        <v>2.31846894E-2</v>
      </c>
      <c r="AJ2616" t="s">
        <v>13332</v>
      </c>
      <c r="AK2616" t="s">
        <v>134</v>
      </c>
      <c r="AL2616" t="s">
        <v>13333</v>
      </c>
      <c r="AM2616" t="s">
        <v>13332</v>
      </c>
      <c r="AN2616" t="s">
        <v>134</v>
      </c>
      <c r="AO2616" t="s">
        <v>13333</v>
      </c>
      <c r="AP2616" s="18">
        <v>2.31846894E-2</v>
      </c>
      <c r="AQ2616" t="s">
        <v>123</v>
      </c>
      <c r="AR2616" t="b">
        <f>ISNUMBER(SEARCH('Consulta Por Puntos Baloto'!$E$5,B2616,1))</f>
        <v>0</v>
      </c>
      <c r="AS2616">
        <f t="shared" si="80"/>
        <v>35</v>
      </c>
      <c r="AT2616" t="str">
        <f t="shared" si="81"/>
        <v>Punto red</v>
      </c>
    </row>
    <row r="2617" spans="1:46">
      <c r="A2617" t="s">
        <v>13334</v>
      </c>
      <c r="B2617" t="s">
        <v>13335</v>
      </c>
      <c r="C2617" s="18">
        <v>1.1494451127</v>
      </c>
      <c r="D2617" t="s">
        <v>4512</v>
      </c>
      <c r="E2617" t="s">
        <v>297</v>
      </c>
      <c r="F2617" t="s">
        <v>4513</v>
      </c>
      <c r="G2617" s="18">
        <v>17.514797012900001</v>
      </c>
      <c r="H2617" t="s">
        <v>64</v>
      </c>
      <c r="I2617" t="s">
        <v>4514</v>
      </c>
      <c r="J2617" t="s">
        <v>4515</v>
      </c>
      <c r="K2617" s="18">
        <v>17.514797012900001</v>
      </c>
      <c r="L2617" t="s">
        <v>64</v>
      </c>
      <c r="M2617" t="s">
        <v>4514</v>
      </c>
      <c r="N2617" t="s">
        <v>4515</v>
      </c>
      <c r="O2617" s="18">
        <v>1.5958064105</v>
      </c>
      <c r="P2617" t="s">
        <v>296</v>
      </c>
      <c r="Q2617" t="s">
        <v>297</v>
      </c>
      <c r="R2617" t="s">
        <v>298</v>
      </c>
      <c r="S2617" s="18">
        <v>143.98272677380001</v>
      </c>
      <c r="T2617" t="s">
        <v>85</v>
      </c>
      <c r="U2617" t="s">
        <v>86</v>
      </c>
      <c r="V2617" t="s">
        <v>87</v>
      </c>
      <c r="W2617" s="18">
        <v>89.671835284699995</v>
      </c>
      <c r="X2617" t="s">
        <v>64</v>
      </c>
      <c r="Y2617" t="s">
        <v>4519</v>
      </c>
      <c r="Z2617" t="s">
        <v>4520</v>
      </c>
      <c r="AA2617" s="18">
        <v>48.175935800799998</v>
      </c>
      <c r="AB2617" t="s">
        <v>300</v>
      </c>
      <c r="AC2617" t="s">
        <v>301</v>
      </c>
      <c r="AD2617" t="s">
        <v>302</v>
      </c>
      <c r="AE2617" s="18">
        <v>2.1903350486000002</v>
      </c>
      <c r="AF2617" t="s">
        <v>7531</v>
      </c>
      <c r="AG2617" t="s">
        <v>297</v>
      </c>
      <c r="AH2617" t="s">
        <v>7532</v>
      </c>
      <c r="AI2617" s="18">
        <v>3.2180770000000002E-3</v>
      </c>
      <c r="AJ2617" t="s">
        <v>13335</v>
      </c>
      <c r="AK2617" t="s">
        <v>297</v>
      </c>
      <c r="AL2617" t="s">
        <v>13336</v>
      </c>
      <c r="AM2617" t="s">
        <v>13335</v>
      </c>
      <c r="AN2617" t="s">
        <v>297</v>
      </c>
      <c r="AO2617" t="s">
        <v>13336</v>
      </c>
      <c r="AP2617" s="18">
        <v>3.2180770000000002E-3</v>
      </c>
      <c r="AQ2617" t="s">
        <v>123</v>
      </c>
      <c r="AR2617" t="b">
        <f>ISNUMBER(SEARCH('Consulta Por Puntos Baloto'!$E$5,B2617,1))</f>
        <v>0</v>
      </c>
      <c r="AS2617">
        <f t="shared" si="80"/>
        <v>35</v>
      </c>
      <c r="AT2617" t="str">
        <f t="shared" si="81"/>
        <v>Punto red</v>
      </c>
    </row>
    <row r="2618" spans="1:46">
      <c r="A2618" t="s">
        <v>13337</v>
      </c>
      <c r="B2618" t="s">
        <v>13338</v>
      </c>
      <c r="C2618" s="18">
        <v>5.2372530697000004</v>
      </c>
      <c r="D2618" t="s">
        <v>3012</v>
      </c>
      <c r="E2618" t="s">
        <v>3013</v>
      </c>
      <c r="F2618" t="s">
        <v>3014</v>
      </c>
      <c r="G2618" s="18">
        <v>4.1455778786000002</v>
      </c>
      <c r="H2618" t="s">
        <v>64</v>
      </c>
      <c r="I2618" t="s">
        <v>2638</v>
      </c>
      <c r="J2618" t="s">
        <v>2639</v>
      </c>
      <c r="K2618" s="18">
        <v>4.1455778786000002</v>
      </c>
      <c r="L2618" t="s">
        <v>64</v>
      </c>
      <c r="M2618" t="s">
        <v>2638</v>
      </c>
      <c r="N2618" t="s">
        <v>2639</v>
      </c>
      <c r="O2618" s="18">
        <v>34.923399300699998</v>
      </c>
      <c r="P2618" t="s">
        <v>2625</v>
      </c>
      <c r="Q2618" t="s">
        <v>134</v>
      </c>
      <c r="R2618" t="s">
        <v>2626</v>
      </c>
      <c r="S2618" s="18">
        <v>33.779292601500003</v>
      </c>
      <c r="T2618" t="s">
        <v>311</v>
      </c>
      <c r="U2618" t="s">
        <v>130</v>
      </c>
      <c r="V2618" t="s">
        <v>312</v>
      </c>
      <c r="W2618" s="18">
        <v>16.782047818500001</v>
      </c>
      <c r="X2618" t="s">
        <v>64</v>
      </c>
      <c r="Y2618" t="s">
        <v>313</v>
      </c>
      <c r="Z2618" t="s">
        <v>314</v>
      </c>
      <c r="AA2618" s="18">
        <v>23.704786381600002</v>
      </c>
      <c r="AB2618" s="19" t="s">
        <v>2641</v>
      </c>
      <c r="AC2618" t="s">
        <v>1501</v>
      </c>
      <c r="AD2618" t="s">
        <v>2642</v>
      </c>
      <c r="AE2618" s="18">
        <v>1.8931677000000001E-2</v>
      </c>
      <c r="AF2618" t="s">
        <v>3578</v>
      </c>
      <c r="AG2618" t="s">
        <v>3579</v>
      </c>
      <c r="AH2618" t="s">
        <v>3580</v>
      </c>
      <c r="AI2618" s="18">
        <v>5.1569212000000001E-3</v>
      </c>
      <c r="AJ2618" t="s">
        <v>13339</v>
      </c>
      <c r="AK2618" t="s">
        <v>3579</v>
      </c>
      <c r="AL2618" t="s">
        <v>13340</v>
      </c>
      <c r="AM2618" t="s">
        <v>13339</v>
      </c>
      <c r="AN2618" t="s">
        <v>3579</v>
      </c>
      <c r="AO2618" t="s">
        <v>13340</v>
      </c>
      <c r="AP2618" s="18">
        <v>5.1569212000000001E-3</v>
      </c>
      <c r="AQ2618" t="s">
        <v>123</v>
      </c>
      <c r="AR2618" t="b">
        <f>ISNUMBER(SEARCH('Consulta Por Puntos Baloto'!$E$5,B2618,1))</f>
        <v>0</v>
      </c>
      <c r="AS2618">
        <f t="shared" si="80"/>
        <v>35</v>
      </c>
      <c r="AT2618" t="str">
        <f t="shared" si="81"/>
        <v>Punto red</v>
      </c>
    </row>
    <row r="2619" spans="1:46">
      <c r="A2619" t="s">
        <v>13341</v>
      </c>
      <c r="B2619" t="s">
        <v>13342</v>
      </c>
      <c r="C2619" s="18">
        <v>18.727874874699999</v>
      </c>
      <c r="D2619" t="s">
        <v>451</v>
      </c>
      <c r="E2619" t="s">
        <v>128</v>
      </c>
      <c r="F2619" t="s">
        <v>452</v>
      </c>
      <c r="G2619" s="18">
        <v>17.933456895799999</v>
      </c>
      <c r="H2619" t="s">
        <v>64</v>
      </c>
      <c r="I2619" t="s">
        <v>130</v>
      </c>
      <c r="J2619" t="s">
        <v>1365</v>
      </c>
      <c r="K2619" s="18">
        <v>18.526175053799999</v>
      </c>
      <c r="L2619" t="s">
        <v>64</v>
      </c>
      <c r="M2619" t="s">
        <v>130</v>
      </c>
      <c r="N2619" t="s">
        <v>132</v>
      </c>
      <c r="O2619" s="18">
        <v>18.128334974600001</v>
      </c>
      <c r="P2619" t="s">
        <v>453</v>
      </c>
      <c r="Q2619" t="s">
        <v>134</v>
      </c>
      <c r="R2619" t="s">
        <v>454</v>
      </c>
      <c r="S2619" s="18">
        <v>18.757602159400001</v>
      </c>
      <c r="T2619" t="s">
        <v>136</v>
      </c>
      <c r="U2619" t="s">
        <v>130</v>
      </c>
      <c r="V2619" t="s">
        <v>137</v>
      </c>
      <c r="W2619" s="18">
        <v>18.563116584199999</v>
      </c>
      <c r="X2619" t="s">
        <v>138</v>
      </c>
      <c r="Y2619" t="s">
        <v>130</v>
      </c>
      <c r="Z2619" t="s">
        <v>139</v>
      </c>
      <c r="AA2619" s="18">
        <v>18.563116584199999</v>
      </c>
      <c r="AB2619" s="19" t="s">
        <v>455</v>
      </c>
      <c r="AC2619" t="s">
        <v>128</v>
      </c>
      <c r="AD2619" t="s">
        <v>456</v>
      </c>
      <c r="AE2619" s="18">
        <v>4.8631116397999996</v>
      </c>
      <c r="AF2619" t="s">
        <v>1703</v>
      </c>
      <c r="AG2619" t="s">
        <v>1704</v>
      </c>
      <c r="AH2619" t="s">
        <v>1705</v>
      </c>
      <c r="AI2619" s="18">
        <v>7.9325613E-3</v>
      </c>
      <c r="AJ2619" t="s">
        <v>13343</v>
      </c>
      <c r="AK2619" t="s">
        <v>10329</v>
      </c>
      <c r="AL2619" t="s">
        <v>13344</v>
      </c>
      <c r="AM2619" t="s">
        <v>13343</v>
      </c>
      <c r="AN2619" t="s">
        <v>10329</v>
      </c>
      <c r="AO2619" t="s">
        <v>13344</v>
      </c>
      <c r="AP2619" s="18">
        <v>7.9325613E-3</v>
      </c>
      <c r="AQ2619" t="e">
        <v>#N/A</v>
      </c>
      <c r="AR2619" t="b">
        <f>ISNUMBER(SEARCH('Consulta Por Puntos Baloto'!$E$5,B2619,1))</f>
        <v>0</v>
      </c>
      <c r="AS2619">
        <f t="shared" si="80"/>
        <v>35</v>
      </c>
      <c r="AT2619" t="str">
        <f t="shared" si="81"/>
        <v>Punto red</v>
      </c>
    </row>
    <row r="2620" spans="1:46">
      <c r="A2620" t="s">
        <v>13345</v>
      </c>
      <c r="B2620" t="s">
        <v>13346</v>
      </c>
      <c r="C2620" s="18">
        <v>1.2309966741</v>
      </c>
      <c r="D2620" t="s">
        <v>2585</v>
      </c>
      <c r="E2620" t="s">
        <v>128</v>
      </c>
      <c r="F2620" t="s">
        <v>2586</v>
      </c>
      <c r="G2620" s="18">
        <v>0.93102278839999997</v>
      </c>
      <c r="H2620" t="s">
        <v>64</v>
      </c>
      <c r="I2620" t="s">
        <v>130</v>
      </c>
      <c r="J2620" t="s">
        <v>6598</v>
      </c>
      <c r="K2620" s="18">
        <v>0.93102278839999997</v>
      </c>
      <c r="L2620" t="s">
        <v>64</v>
      </c>
      <c r="M2620" t="s">
        <v>130</v>
      </c>
      <c r="N2620" t="s">
        <v>6598</v>
      </c>
      <c r="O2620" s="18">
        <v>1.9230761906</v>
      </c>
      <c r="P2620" t="s">
        <v>2588</v>
      </c>
      <c r="Q2620" t="s">
        <v>134</v>
      </c>
      <c r="R2620" t="s">
        <v>2589</v>
      </c>
      <c r="S2620" s="18">
        <v>0.97818452479999995</v>
      </c>
      <c r="T2620" t="s">
        <v>311</v>
      </c>
      <c r="U2620" t="s">
        <v>130</v>
      </c>
      <c r="V2620" t="s">
        <v>312</v>
      </c>
      <c r="W2620" s="18">
        <v>0.97818452479999995</v>
      </c>
      <c r="X2620" t="s">
        <v>64</v>
      </c>
      <c r="Y2620" t="s">
        <v>130</v>
      </c>
      <c r="Z2620" t="s">
        <v>2659</v>
      </c>
      <c r="AA2620" s="18">
        <v>0.99763566150000005</v>
      </c>
      <c r="AB2620" t="s">
        <v>2661</v>
      </c>
      <c r="AC2620" t="s">
        <v>128</v>
      </c>
      <c r="AD2620" t="s">
        <v>2662</v>
      </c>
      <c r="AE2620" s="18">
        <v>9.0284546500000007E-2</v>
      </c>
      <c r="AF2620" t="s">
        <v>13347</v>
      </c>
      <c r="AG2620" t="s">
        <v>143</v>
      </c>
      <c r="AH2620" t="s">
        <v>13348</v>
      </c>
      <c r="AI2620" s="18">
        <v>0.11497604729999999</v>
      </c>
      <c r="AJ2620" t="s">
        <v>10546</v>
      </c>
      <c r="AK2620" t="s">
        <v>134</v>
      </c>
      <c r="AL2620" t="s">
        <v>10547</v>
      </c>
      <c r="AM2620" t="s">
        <v>13347</v>
      </c>
      <c r="AN2620" t="s">
        <v>143</v>
      </c>
      <c r="AO2620" t="s">
        <v>13348</v>
      </c>
      <c r="AP2620" s="18">
        <v>9.0284546500000007E-2</v>
      </c>
      <c r="AQ2620" t="s">
        <v>123</v>
      </c>
      <c r="AR2620" t="b">
        <f>ISNUMBER(SEARCH('Consulta Por Puntos Baloto'!$E$5,B2620,1))</f>
        <v>0</v>
      </c>
      <c r="AS2620">
        <f t="shared" si="80"/>
        <v>31</v>
      </c>
      <c r="AT2620" t="str">
        <f t="shared" si="81"/>
        <v>Punto pago</v>
      </c>
    </row>
    <row r="2621" spans="1:46">
      <c r="A2621" t="s">
        <v>13349</v>
      </c>
      <c r="B2621" t="s">
        <v>13350</v>
      </c>
      <c r="C2621" s="18">
        <v>3.1814138983000002</v>
      </c>
      <c r="D2621" t="s">
        <v>4805</v>
      </c>
      <c r="E2621" t="s">
        <v>3972</v>
      </c>
      <c r="F2621" t="s">
        <v>4806</v>
      </c>
      <c r="G2621" s="18">
        <v>1.9456617039999999</v>
      </c>
      <c r="H2621" t="s">
        <v>64</v>
      </c>
      <c r="I2621" t="s">
        <v>3974</v>
      </c>
      <c r="J2621" t="s">
        <v>12314</v>
      </c>
      <c r="K2621" s="18">
        <v>2.7794186120000002</v>
      </c>
      <c r="L2621" t="s">
        <v>64</v>
      </c>
      <c r="M2621" t="s">
        <v>3974</v>
      </c>
      <c r="N2621" t="s">
        <v>4288</v>
      </c>
      <c r="O2621" s="18">
        <v>2.7115588613999999</v>
      </c>
      <c r="P2621" t="s">
        <v>4265</v>
      </c>
      <c r="Q2621" t="s">
        <v>3972</v>
      </c>
      <c r="R2621" t="s">
        <v>4266</v>
      </c>
      <c r="S2621" s="18">
        <v>465.99781736800003</v>
      </c>
      <c r="T2621" t="s">
        <v>85</v>
      </c>
      <c r="U2621" t="s">
        <v>86</v>
      </c>
      <c r="V2621" t="s">
        <v>87</v>
      </c>
      <c r="W2621" s="18">
        <v>3.5078716479000001</v>
      </c>
      <c r="X2621" t="s">
        <v>3979</v>
      </c>
      <c r="Y2621" t="s">
        <v>3974</v>
      </c>
      <c r="Z2621" t="s">
        <v>3980</v>
      </c>
      <c r="AA2621" s="18">
        <v>2.8141126297999999</v>
      </c>
      <c r="AB2621" t="s">
        <v>4286</v>
      </c>
      <c r="AC2621" t="s">
        <v>3972</v>
      </c>
      <c r="AD2621" t="s">
        <v>4289</v>
      </c>
      <c r="AE2621" s="18">
        <v>0.35341885989999999</v>
      </c>
      <c r="AF2621" t="s">
        <v>13351</v>
      </c>
      <c r="AG2621" t="s">
        <v>3972</v>
      </c>
      <c r="AH2621" t="s">
        <v>13352</v>
      </c>
      <c r="AI2621" s="18">
        <v>0.15362639189999999</v>
      </c>
      <c r="AJ2621" t="s">
        <v>13353</v>
      </c>
      <c r="AK2621" t="s">
        <v>3972</v>
      </c>
      <c r="AL2621" t="s">
        <v>13354</v>
      </c>
      <c r="AM2621" t="s">
        <v>13353</v>
      </c>
      <c r="AN2621" t="s">
        <v>3972</v>
      </c>
      <c r="AO2621" t="s">
        <v>13354</v>
      </c>
      <c r="AP2621" s="18">
        <v>0.15362639189999999</v>
      </c>
      <c r="AQ2621" t="s">
        <v>123</v>
      </c>
      <c r="AR2621" t="b">
        <f>ISNUMBER(SEARCH('Consulta Por Puntos Baloto'!$E$5,B2621,1))</f>
        <v>0</v>
      </c>
      <c r="AS2621">
        <f t="shared" si="80"/>
        <v>35</v>
      </c>
      <c r="AT2621" t="str">
        <f t="shared" si="81"/>
        <v>Punto red</v>
      </c>
    </row>
    <row r="2622" spans="1:46">
      <c r="A2622" t="s">
        <v>13355</v>
      </c>
      <c r="B2622" t="s">
        <v>13356</v>
      </c>
      <c r="C2622" s="18">
        <v>38.2063569878</v>
      </c>
      <c r="D2622" t="s">
        <v>3971</v>
      </c>
      <c r="E2622" t="s">
        <v>3972</v>
      </c>
      <c r="F2622" t="s">
        <v>3973</v>
      </c>
      <c r="G2622" s="18">
        <v>35.713730590799997</v>
      </c>
      <c r="H2622" t="s">
        <v>64</v>
      </c>
      <c r="I2622" t="s">
        <v>3974</v>
      </c>
      <c r="J2622" t="s">
        <v>3975</v>
      </c>
      <c r="K2622" s="18">
        <v>37.815506722400002</v>
      </c>
      <c r="L2622" t="s">
        <v>64</v>
      </c>
      <c r="M2622" t="s">
        <v>3974</v>
      </c>
      <c r="N2622" t="s">
        <v>3976</v>
      </c>
      <c r="O2622" s="18">
        <v>38.568393940699998</v>
      </c>
      <c r="P2622" t="s">
        <v>3977</v>
      </c>
      <c r="Q2622" t="s">
        <v>3972</v>
      </c>
      <c r="R2622" t="s">
        <v>3978</v>
      </c>
      <c r="S2622" s="18">
        <v>435.46994649850001</v>
      </c>
      <c r="T2622" t="s">
        <v>85</v>
      </c>
      <c r="U2622" t="s">
        <v>86</v>
      </c>
      <c r="V2622" t="s">
        <v>87</v>
      </c>
      <c r="W2622" s="18">
        <v>42.563712476399999</v>
      </c>
      <c r="X2622" t="s">
        <v>3979</v>
      </c>
      <c r="Y2622" t="s">
        <v>3974</v>
      </c>
      <c r="Z2622" t="s">
        <v>3980</v>
      </c>
      <c r="AA2622" s="18">
        <v>40.805487446999997</v>
      </c>
      <c r="AB2622" t="s">
        <v>4286</v>
      </c>
      <c r="AC2622" t="s">
        <v>3972</v>
      </c>
      <c r="AD2622" t="s">
        <v>4289</v>
      </c>
      <c r="AE2622" s="18">
        <v>17.5606005424</v>
      </c>
      <c r="AF2622" t="s">
        <v>13357</v>
      </c>
      <c r="AG2622" t="s">
        <v>13358</v>
      </c>
      <c r="AH2622" t="s">
        <v>13359</v>
      </c>
      <c r="AI2622" s="18">
        <v>2.0945415700000001E-2</v>
      </c>
      <c r="AJ2622" t="s">
        <v>13360</v>
      </c>
      <c r="AK2622" t="s">
        <v>12175</v>
      </c>
      <c r="AL2622" t="s">
        <v>13361</v>
      </c>
      <c r="AM2622" t="s">
        <v>13360</v>
      </c>
      <c r="AN2622" t="s">
        <v>12175</v>
      </c>
      <c r="AO2622" t="s">
        <v>13361</v>
      </c>
      <c r="AP2622" s="18">
        <v>2.0945415700000001E-2</v>
      </c>
      <c r="AQ2622" t="s">
        <v>123</v>
      </c>
      <c r="AR2622" t="b">
        <f>ISNUMBER(SEARCH('Consulta Por Puntos Baloto'!$E$5,B2622,1))</f>
        <v>0</v>
      </c>
      <c r="AS2622">
        <f t="shared" si="80"/>
        <v>35</v>
      </c>
      <c r="AT2622" t="str">
        <f t="shared" si="81"/>
        <v>Punto red</v>
      </c>
    </row>
    <row r="2623" spans="1:46">
      <c r="A2623" t="s">
        <v>13362</v>
      </c>
      <c r="B2623" t="s">
        <v>13363</v>
      </c>
      <c r="C2623" s="18">
        <v>4.5392069348000001</v>
      </c>
      <c r="D2623" t="s">
        <v>3971</v>
      </c>
      <c r="E2623" t="s">
        <v>3972</v>
      </c>
      <c r="F2623" t="s">
        <v>3973</v>
      </c>
      <c r="G2623" s="18">
        <v>4.0829634639999997</v>
      </c>
      <c r="H2623" t="s">
        <v>64</v>
      </c>
      <c r="I2623" t="s">
        <v>3974</v>
      </c>
      <c r="J2623" t="s">
        <v>3976</v>
      </c>
      <c r="K2623" s="18">
        <v>4.0788360704000004</v>
      </c>
      <c r="L2623" t="s">
        <v>64</v>
      </c>
      <c r="M2623" t="s">
        <v>3974</v>
      </c>
      <c r="N2623" t="s">
        <v>3976</v>
      </c>
      <c r="O2623" s="18">
        <v>4.8679570531999996</v>
      </c>
      <c r="P2623" t="s">
        <v>3977</v>
      </c>
      <c r="Q2623" t="s">
        <v>3972</v>
      </c>
      <c r="R2623" t="s">
        <v>3978</v>
      </c>
      <c r="S2623" s="18">
        <v>456.73046028520002</v>
      </c>
      <c r="T2623" t="s">
        <v>85</v>
      </c>
      <c r="U2623" t="s">
        <v>86</v>
      </c>
      <c r="V2623" t="s">
        <v>87</v>
      </c>
      <c r="W2623" s="18">
        <v>11.2566038297</v>
      </c>
      <c r="X2623" t="s">
        <v>3979</v>
      </c>
      <c r="Y2623" t="s">
        <v>3974</v>
      </c>
      <c r="Z2623" t="s">
        <v>3980</v>
      </c>
      <c r="AA2623" s="18">
        <v>7.2974380101999996</v>
      </c>
      <c r="AB2623" t="s">
        <v>3981</v>
      </c>
      <c r="AC2623" t="s">
        <v>3972</v>
      </c>
      <c r="AD2623" t="s">
        <v>3982</v>
      </c>
      <c r="AE2623" s="18">
        <v>7.2363473000000003E-3</v>
      </c>
      <c r="AF2623" t="s">
        <v>13364</v>
      </c>
      <c r="AG2623" t="s">
        <v>3972</v>
      </c>
      <c r="AH2623" t="s">
        <v>13365</v>
      </c>
      <c r="AI2623" s="18">
        <v>1.1681228809999999</v>
      </c>
      <c r="AJ2623" t="s">
        <v>13366</v>
      </c>
      <c r="AK2623" t="s">
        <v>4280</v>
      </c>
      <c r="AL2623" t="s">
        <v>13367</v>
      </c>
      <c r="AM2623" t="s">
        <v>13364</v>
      </c>
      <c r="AN2623" t="s">
        <v>3972</v>
      </c>
      <c r="AO2623" t="s">
        <v>13365</v>
      </c>
      <c r="AP2623" s="18">
        <v>7.2363473000000003E-3</v>
      </c>
      <c r="AQ2623" t="s">
        <v>123</v>
      </c>
      <c r="AR2623" t="b">
        <f>ISNUMBER(SEARCH('Consulta Por Puntos Baloto'!$E$5,B2623,1))</f>
        <v>0</v>
      </c>
      <c r="AS2623">
        <f t="shared" si="80"/>
        <v>31</v>
      </c>
      <c r="AT2623" t="str">
        <f t="shared" si="81"/>
        <v>Punto pago</v>
      </c>
    </row>
    <row r="2624" spans="1:46">
      <c r="A2624" t="s">
        <v>13368</v>
      </c>
      <c r="B2624" t="s">
        <v>13369</v>
      </c>
      <c r="C2624" s="18">
        <v>15.321122186</v>
      </c>
      <c r="D2624" t="s">
        <v>4805</v>
      </c>
      <c r="E2624" t="s">
        <v>3972</v>
      </c>
      <c r="F2624" t="s">
        <v>4806</v>
      </c>
      <c r="G2624" s="18">
        <v>12.6312437977</v>
      </c>
      <c r="H2624" t="s">
        <v>64</v>
      </c>
      <c r="I2624" t="s">
        <v>3974</v>
      </c>
      <c r="J2624" t="s">
        <v>12314</v>
      </c>
      <c r="K2624" s="18">
        <v>15.9868132567</v>
      </c>
      <c r="L2624" t="s">
        <v>64</v>
      </c>
      <c r="M2624" t="s">
        <v>3974</v>
      </c>
      <c r="N2624" t="s">
        <v>4288</v>
      </c>
      <c r="O2624" s="18">
        <v>14.7341619597</v>
      </c>
      <c r="P2624" t="s">
        <v>5791</v>
      </c>
      <c r="Q2624" t="s">
        <v>3972</v>
      </c>
      <c r="R2624" t="s">
        <v>5792</v>
      </c>
      <c r="S2624" s="18">
        <v>472.55775720179997</v>
      </c>
      <c r="T2624" t="s">
        <v>85</v>
      </c>
      <c r="U2624" t="s">
        <v>86</v>
      </c>
      <c r="V2624" t="s">
        <v>87</v>
      </c>
      <c r="W2624" s="18">
        <v>14.4734124723</v>
      </c>
      <c r="X2624" t="s">
        <v>64</v>
      </c>
      <c r="Y2624" t="s">
        <v>3974</v>
      </c>
      <c r="Z2624" t="s">
        <v>5793</v>
      </c>
      <c r="AA2624" s="18">
        <v>14.4914116993</v>
      </c>
      <c r="AB2624" t="s">
        <v>4807</v>
      </c>
      <c r="AC2624" t="s">
        <v>3972</v>
      </c>
      <c r="AD2624" t="s">
        <v>4809</v>
      </c>
      <c r="AE2624" s="18">
        <v>7.1547206500000002E-2</v>
      </c>
      <c r="AF2624" t="s">
        <v>13370</v>
      </c>
      <c r="AG2624" t="s">
        <v>13371</v>
      </c>
      <c r="AH2624" t="s">
        <v>13372</v>
      </c>
      <c r="AI2624" s="18">
        <v>0.39831418359999998</v>
      </c>
      <c r="AJ2624" t="s">
        <v>13373</v>
      </c>
      <c r="AK2624" t="s">
        <v>13371</v>
      </c>
      <c r="AL2624" t="s">
        <v>13374</v>
      </c>
      <c r="AM2624" t="s">
        <v>13370</v>
      </c>
      <c r="AN2624" t="s">
        <v>13371</v>
      </c>
      <c r="AO2624" t="s">
        <v>13372</v>
      </c>
      <c r="AP2624" s="18">
        <v>7.1547206500000002E-2</v>
      </c>
      <c r="AQ2624" t="s">
        <v>123</v>
      </c>
      <c r="AR2624" t="b">
        <f>ISNUMBER(SEARCH('Consulta Por Puntos Baloto'!$E$5,B2624,1))</f>
        <v>0</v>
      </c>
      <c r="AS2624">
        <f t="shared" si="80"/>
        <v>31</v>
      </c>
      <c r="AT2624" t="str">
        <f t="shared" si="81"/>
        <v>Punto pago</v>
      </c>
    </row>
    <row r="2625" spans="1:46">
      <c r="A2625" t="s">
        <v>13375</v>
      </c>
      <c r="B2625" t="s">
        <v>13376</v>
      </c>
      <c r="C2625" s="18">
        <v>0.55605815589999996</v>
      </c>
      <c r="D2625" t="s">
        <v>4302</v>
      </c>
      <c r="E2625" t="s">
        <v>3972</v>
      </c>
      <c r="F2625" t="s">
        <v>4303</v>
      </c>
      <c r="G2625" s="18">
        <v>0.35430799740000002</v>
      </c>
      <c r="H2625" t="s">
        <v>3981</v>
      </c>
      <c r="I2625" t="s">
        <v>3974</v>
      </c>
      <c r="J2625" t="s">
        <v>7448</v>
      </c>
      <c r="K2625" s="18">
        <v>1.3836784188</v>
      </c>
      <c r="L2625" t="s">
        <v>64</v>
      </c>
      <c r="M2625" t="s">
        <v>3974</v>
      </c>
      <c r="N2625" t="s">
        <v>4304</v>
      </c>
      <c r="O2625" s="18">
        <v>2.8001787996999998</v>
      </c>
      <c r="P2625" t="s">
        <v>3977</v>
      </c>
      <c r="Q2625" t="s">
        <v>3972</v>
      </c>
      <c r="R2625" t="s">
        <v>3978</v>
      </c>
      <c r="S2625" s="18">
        <v>463.69442423850001</v>
      </c>
      <c r="T2625" t="s">
        <v>85</v>
      </c>
      <c r="U2625" t="s">
        <v>86</v>
      </c>
      <c r="V2625" t="s">
        <v>87</v>
      </c>
      <c r="W2625" s="18">
        <v>4.8593049017999999</v>
      </c>
      <c r="X2625" t="s">
        <v>3979</v>
      </c>
      <c r="Y2625" t="s">
        <v>3974</v>
      </c>
      <c r="Z2625" t="s">
        <v>3980</v>
      </c>
      <c r="AA2625" s="18">
        <v>0.35430799740000002</v>
      </c>
      <c r="AB2625" t="s">
        <v>3981</v>
      </c>
      <c r="AC2625" t="s">
        <v>3972</v>
      </c>
      <c r="AD2625" t="s">
        <v>3982</v>
      </c>
      <c r="AE2625" s="18">
        <v>0.1459310848</v>
      </c>
      <c r="AF2625" t="s">
        <v>13377</v>
      </c>
      <c r="AG2625" t="s">
        <v>3972</v>
      </c>
      <c r="AH2625" t="s">
        <v>13378</v>
      </c>
      <c r="AI2625" s="18">
        <v>0.2570127109</v>
      </c>
      <c r="AJ2625" t="s">
        <v>349</v>
      </c>
      <c r="AK2625" t="s">
        <v>3972</v>
      </c>
      <c r="AL2625" t="s">
        <v>13379</v>
      </c>
      <c r="AM2625" t="s">
        <v>13377</v>
      </c>
      <c r="AN2625" t="s">
        <v>3972</v>
      </c>
      <c r="AO2625" t="s">
        <v>13378</v>
      </c>
      <c r="AP2625" s="18">
        <v>0.1459310848</v>
      </c>
      <c r="AQ2625" t="s">
        <v>123</v>
      </c>
      <c r="AR2625" t="b">
        <f>ISNUMBER(SEARCH('Consulta Por Puntos Baloto'!$E$5,B2625,1))</f>
        <v>0</v>
      </c>
      <c r="AS2625">
        <f t="shared" si="80"/>
        <v>31</v>
      </c>
      <c r="AT2625" t="str">
        <f t="shared" si="81"/>
        <v>Punto pago</v>
      </c>
    </row>
    <row r="2626" spans="1:46">
      <c r="A2626" t="s">
        <v>13380</v>
      </c>
      <c r="B2626" t="s">
        <v>13381</v>
      </c>
      <c r="C2626" s="18">
        <v>0.24983699579999999</v>
      </c>
      <c r="D2626" t="s">
        <v>4284</v>
      </c>
      <c r="E2626" t="s">
        <v>3972</v>
      </c>
      <c r="F2626" t="s">
        <v>4285</v>
      </c>
      <c r="G2626" s="18">
        <v>0.87489412389999999</v>
      </c>
      <c r="H2626" t="s">
        <v>4286</v>
      </c>
      <c r="I2626" t="s">
        <v>3974</v>
      </c>
      <c r="J2626" t="s">
        <v>4287</v>
      </c>
      <c r="K2626" s="18">
        <v>0.89277614540000005</v>
      </c>
      <c r="L2626" t="s">
        <v>64</v>
      </c>
      <c r="M2626" t="s">
        <v>3974</v>
      </c>
      <c r="N2626" t="s">
        <v>4288</v>
      </c>
      <c r="O2626" s="18">
        <v>0.9318018804</v>
      </c>
      <c r="P2626" t="s">
        <v>4265</v>
      </c>
      <c r="Q2626" t="s">
        <v>3972</v>
      </c>
      <c r="R2626" t="s">
        <v>4266</v>
      </c>
      <c r="S2626" s="18">
        <v>466.0949081755</v>
      </c>
      <c r="T2626" t="s">
        <v>85</v>
      </c>
      <c r="U2626" t="s">
        <v>86</v>
      </c>
      <c r="V2626" t="s">
        <v>87</v>
      </c>
      <c r="W2626" s="18">
        <v>1.7408697753</v>
      </c>
      <c r="X2626" t="s">
        <v>3979</v>
      </c>
      <c r="Y2626" t="s">
        <v>3974</v>
      </c>
      <c r="Z2626" t="s">
        <v>3980</v>
      </c>
      <c r="AA2626" s="18">
        <v>0.87489430270000001</v>
      </c>
      <c r="AB2626" t="s">
        <v>4286</v>
      </c>
      <c r="AC2626" t="s">
        <v>3972</v>
      </c>
      <c r="AD2626" t="s">
        <v>4289</v>
      </c>
      <c r="AE2626" s="18">
        <v>3.0536047899999998E-2</v>
      </c>
      <c r="AF2626" t="s">
        <v>4312</v>
      </c>
      <c r="AG2626" t="s">
        <v>3972</v>
      </c>
      <c r="AH2626" t="s">
        <v>4313</v>
      </c>
      <c r="AI2626" s="18">
        <v>0.21963191539999999</v>
      </c>
      <c r="AJ2626" t="s">
        <v>4314</v>
      </c>
      <c r="AK2626" t="s">
        <v>3972</v>
      </c>
      <c r="AL2626" t="s">
        <v>4315</v>
      </c>
      <c r="AM2626" t="s">
        <v>4312</v>
      </c>
      <c r="AN2626" t="s">
        <v>3972</v>
      </c>
      <c r="AO2626" t="s">
        <v>4313</v>
      </c>
      <c r="AP2626" s="18">
        <v>3.0536047899999998E-2</v>
      </c>
      <c r="AQ2626" t="e">
        <v>#N/A</v>
      </c>
      <c r="AR2626" t="b">
        <f>ISNUMBER(SEARCH('Consulta Por Puntos Baloto'!$E$5,B2626,1))</f>
        <v>0</v>
      </c>
      <c r="AS2626">
        <f t="shared" si="80"/>
        <v>31</v>
      </c>
      <c r="AT2626" t="str">
        <f t="shared" si="81"/>
        <v>Punto pago</v>
      </c>
    </row>
    <row r="2627" spans="1:46">
      <c r="A2627" t="s">
        <v>13382</v>
      </c>
      <c r="B2627" t="s">
        <v>13383</v>
      </c>
      <c r="C2627" s="18">
        <v>12.4914610307</v>
      </c>
      <c r="D2627" t="s">
        <v>3971</v>
      </c>
      <c r="E2627" t="s">
        <v>3972</v>
      </c>
      <c r="F2627" t="s">
        <v>3973</v>
      </c>
      <c r="G2627" s="18">
        <v>10.2760458791</v>
      </c>
      <c r="H2627" t="s">
        <v>64</v>
      </c>
      <c r="I2627" t="s">
        <v>3974</v>
      </c>
      <c r="J2627" t="s">
        <v>3975</v>
      </c>
      <c r="K2627" s="18">
        <v>12.4017989503</v>
      </c>
      <c r="L2627" t="s">
        <v>64</v>
      </c>
      <c r="M2627" t="s">
        <v>3974</v>
      </c>
      <c r="N2627" t="s">
        <v>3976</v>
      </c>
      <c r="O2627" s="18">
        <v>12.6746873866</v>
      </c>
      <c r="P2627" t="s">
        <v>3977</v>
      </c>
      <c r="Q2627" t="s">
        <v>3972</v>
      </c>
      <c r="R2627" t="s">
        <v>3978</v>
      </c>
      <c r="S2627" s="18">
        <v>459.98637394449997</v>
      </c>
      <c r="T2627" t="s">
        <v>85</v>
      </c>
      <c r="U2627" t="s">
        <v>86</v>
      </c>
      <c r="V2627" t="s">
        <v>87</v>
      </c>
      <c r="W2627" s="18">
        <v>14.0198019921</v>
      </c>
      <c r="X2627" t="s">
        <v>3979</v>
      </c>
      <c r="Y2627" t="s">
        <v>3974</v>
      </c>
      <c r="Z2627" t="s">
        <v>3980</v>
      </c>
      <c r="AA2627" s="18">
        <v>12.7454530536</v>
      </c>
      <c r="AB2627" t="s">
        <v>4286</v>
      </c>
      <c r="AC2627" t="s">
        <v>3972</v>
      </c>
      <c r="AD2627" t="s">
        <v>4289</v>
      </c>
      <c r="AE2627" s="18">
        <v>3.3702379599999999E-2</v>
      </c>
      <c r="AF2627" t="s">
        <v>13384</v>
      </c>
      <c r="AG2627" t="s">
        <v>3972</v>
      </c>
      <c r="AH2627" t="s">
        <v>13385</v>
      </c>
      <c r="AI2627" s="18">
        <v>0.25664654199999998</v>
      </c>
      <c r="AJ2627" t="s">
        <v>329</v>
      </c>
      <c r="AK2627" t="s">
        <v>5623</v>
      </c>
      <c r="AL2627" t="s">
        <v>5625</v>
      </c>
      <c r="AM2627" t="s">
        <v>13384</v>
      </c>
      <c r="AN2627" t="s">
        <v>3972</v>
      </c>
      <c r="AO2627" t="s">
        <v>13385</v>
      </c>
      <c r="AP2627" s="18">
        <v>3.3702379599999999E-2</v>
      </c>
      <c r="AQ2627" t="s">
        <v>123</v>
      </c>
      <c r="AR2627" t="b">
        <f>ISNUMBER(SEARCH('Consulta Por Puntos Baloto'!$E$5,B2627,1))</f>
        <v>0</v>
      </c>
      <c r="AS2627">
        <f t="shared" ref="AS2627:AS2690" si="82">MATCH(AP2627,A2627:AL2627,0)</f>
        <v>31</v>
      </c>
      <c r="AT2627" t="str">
        <f t="shared" ref="AT2627:AT2690" si="83">+VLOOKUP(AS2627,$AW$2:$AX$10,2,0)</f>
        <v>Punto pago</v>
      </c>
    </row>
    <row r="2628" spans="1:46">
      <c r="A2628" t="s">
        <v>13386</v>
      </c>
      <c r="B2628" t="s">
        <v>13387</v>
      </c>
      <c r="C2628" s="18">
        <v>22.408409419400002</v>
      </c>
      <c r="D2628" t="s">
        <v>3971</v>
      </c>
      <c r="E2628" t="s">
        <v>3972</v>
      </c>
      <c r="F2628" t="s">
        <v>3973</v>
      </c>
      <c r="G2628" s="18">
        <v>19.869762981400001</v>
      </c>
      <c r="H2628" t="s">
        <v>64</v>
      </c>
      <c r="I2628" t="s">
        <v>3974</v>
      </c>
      <c r="J2628" t="s">
        <v>3975</v>
      </c>
      <c r="K2628" s="18">
        <v>22.1324332485</v>
      </c>
      <c r="L2628" t="s">
        <v>64</v>
      </c>
      <c r="M2628" t="s">
        <v>3974</v>
      </c>
      <c r="N2628" t="s">
        <v>3976</v>
      </c>
      <c r="O2628" s="18">
        <v>22.7028986527</v>
      </c>
      <c r="P2628" t="s">
        <v>3977</v>
      </c>
      <c r="Q2628" t="s">
        <v>3972</v>
      </c>
      <c r="R2628" t="s">
        <v>3978</v>
      </c>
      <c r="S2628" s="18">
        <v>451.35377869389998</v>
      </c>
      <c r="T2628" t="s">
        <v>85</v>
      </c>
      <c r="U2628" t="s">
        <v>86</v>
      </c>
      <c r="V2628" t="s">
        <v>87</v>
      </c>
      <c r="W2628" s="18">
        <v>25.4686960734</v>
      </c>
      <c r="X2628" t="s">
        <v>3979</v>
      </c>
      <c r="Y2628" t="s">
        <v>3974</v>
      </c>
      <c r="Z2628" t="s">
        <v>3980</v>
      </c>
      <c r="AA2628" s="18">
        <v>23.9542524288</v>
      </c>
      <c r="AB2628" t="s">
        <v>4286</v>
      </c>
      <c r="AC2628" t="s">
        <v>3972</v>
      </c>
      <c r="AD2628" t="s">
        <v>4289</v>
      </c>
      <c r="AE2628" s="18">
        <v>2.0487993000000001E-3</v>
      </c>
      <c r="AF2628" t="s">
        <v>13388</v>
      </c>
      <c r="AG2628" t="s">
        <v>13211</v>
      </c>
      <c r="AH2628" t="s">
        <v>13389</v>
      </c>
      <c r="AI2628" s="18">
        <v>1.2209734999999999E-2</v>
      </c>
      <c r="AJ2628" t="s">
        <v>13390</v>
      </c>
      <c r="AK2628" t="s">
        <v>13211</v>
      </c>
      <c r="AL2628" t="s">
        <v>13391</v>
      </c>
      <c r="AM2628" t="s">
        <v>13388</v>
      </c>
      <c r="AN2628" t="s">
        <v>13211</v>
      </c>
      <c r="AO2628" t="s">
        <v>13389</v>
      </c>
      <c r="AP2628" s="18">
        <v>2.0487993000000001E-3</v>
      </c>
      <c r="AQ2628" t="s">
        <v>123</v>
      </c>
      <c r="AR2628" t="b">
        <f>ISNUMBER(SEARCH('Consulta Por Puntos Baloto'!$E$5,B2628,1))</f>
        <v>0</v>
      </c>
      <c r="AS2628">
        <f t="shared" si="82"/>
        <v>31</v>
      </c>
      <c r="AT2628" t="str">
        <f t="shared" si="83"/>
        <v>Punto pago</v>
      </c>
    </row>
    <row r="2629" spans="1:46">
      <c r="A2629" t="s">
        <v>13392</v>
      </c>
      <c r="B2629" t="s">
        <v>13393</v>
      </c>
      <c r="C2629" s="18">
        <v>0.88204537049999998</v>
      </c>
      <c r="D2629" t="s">
        <v>4302</v>
      </c>
      <c r="E2629" t="s">
        <v>3972</v>
      </c>
      <c r="F2629" t="s">
        <v>4303</v>
      </c>
      <c r="G2629" s="18">
        <v>0.55933736040000004</v>
      </c>
      <c r="H2629" t="s">
        <v>64</v>
      </c>
      <c r="I2629" t="s">
        <v>3974</v>
      </c>
      <c r="J2629" t="s">
        <v>4304</v>
      </c>
      <c r="K2629" s="18">
        <v>0.55933736040000004</v>
      </c>
      <c r="L2629" t="s">
        <v>64</v>
      </c>
      <c r="M2629" t="s">
        <v>3974</v>
      </c>
      <c r="N2629" t="s">
        <v>4304</v>
      </c>
      <c r="O2629" s="18">
        <v>2.3890253046000001</v>
      </c>
      <c r="P2629" t="s">
        <v>4305</v>
      </c>
      <c r="Q2629" t="s">
        <v>3972</v>
      </c>
      <c r="R2629" t="s">
        <v>4306</v>
      </c>
      <c r="S2629" s="18">
        <v>464.49218146639998</v>
      </c>
      <c r="T2629" t="s">
        <v>85</v>
      </c>
      <c r="U2629" t="s">
        <v>86</v>
      </c>
      <c r="V2629" t="s">
        <v>87</v>
      </c>
      <c r="W2629" s="18">
        <v>3.8139458106999999</v>
      </c>
      <c r="X2629" t="s">
        <v>3979</v>
      </c>
      <c r="Y2629" t="s">
        <v>3974</v>
      </c>
      <c r="Z2629" t="s">
        <v>3980</v>
      </c>
      <c r="AA2629" s="18">
        <v>0.98511354309999999</v>
      </c>
      <c r="AB2629" t="s">
        <v>3981</v>
      </c>
      <c r="AC2629" t="s">
        <v>3972</v>
      </c>
      <c r="AD2629" t="s">
        <v>3982</v>
      </c>
      <c r="AE2629" s="18">
        <v>0.27719610700000002</v>
      </c>
      <c r="AF2629" t="s">
        <v>13394</v>
      </c>
      <c r="AG2629" t="s">
        <v>3972</v>
      </c>
      <c r="AH2629" t="s">
        <v>13395</v>
      </c>
      <c r="AI2629" s="18">
        <v>8.8504394700000003E-2</v>
      </c>
      <c r="AJ2629" t="s">
        <v>7867</v>
      </c>
      <c r="AK2629" t="s">
        <v>3972</v>
      </c>
      <c r="AL2629" t="s">
        <v>7868</v>
      </c>
      <c r="AM2629" t="s">
        <v>7867</v>
      </c>
      <c r="AN2629" t="s">
        <v>3972</v>
      </c>
      <c r="AO2629" t="s">
        <v>7868</v>
      </c>
      <c r="AP2629" s="18">
        <v>8.8504394700000003E-2</v>
      </c>
      <c r="AQ2629" t="s">
        <v>123</v>
      </c>
      <c r="AR2629" t="b">
        <f>ISNUMBER(SEARCH('Consulta Por Puntos Baloto'!$E$5,B2629,1))</f>
        <v>0</v>
      </c>
      <c r="AS2629">
        <f t="shared" si="82"/>
        <v>35</v>
      </c>
      <c r="AT2629" t="str">
        <f t="shared" si="83"/>
        <v>Punto red</v>
      </c>
    </row>
    <row r="2630" spans="1:46">
      <c r="A2630" t="s">
        <v>13396</v>
      </c>
      <c r="B2630" t="s">
        <v>13397</v>
      </c>
      <c r="C2630" s="18">
        <v>6.9995969099999999E-2</v>
      </c>
      <c r="D2630" t="s">
        <v>169</v>
      </c>
      <c r="E2630" t="s">
        <v>128</v>
      </c>
      <c r="F2630" t="s">
        <v>170</v>
      </c>
      <c r="G2630" s="18">
        <v>0.1663633766</v>
      </c>
      <c r="H2630" t="s">
        <v>64</v>
      </c>
      <c r="I2630" t="s">
        <v>130</v>
      </c>
      <c r="J2630" t="s">
        <v>172</v>
      </c>
      <c r="K2630" s="18">
        <v>0.16574136759999999</v>
      </c>
      <c r="L2630" t="s">
        <v>64</v>
      </c>
      <c r="M2630" t="s">
        <v>130</v>
      </c>
      <c r="N2630" t="s">
        <v>172</v>
      </c>
      <c r="O2630" s="18">
        <v>1.4271661922000001</v>
      </c>
      <c r="P2630" t="s">
        <v>173</v>
      </c>
      <c r="Q2630" t="s">
        <v>134</v>
      </c>
      <c r="R2630" t="s">
        <v>174</v>
      </c>
      <c r="S2630" s="18">
        <v>1.5615804044999999</v>
      </c>
      <c r="T2630" t="s">
        <v>64</v>
      </c>
      <c r="U2630" t="s">
        <v>130</v>
      </c>
      <c r="V2630" t="s">
        <v>171</v>
      </c>
      <c r="W2630" s="18">
        <v>1.6254640278000001</v>
      </c>
      <c r="X2630" t="s">
        <v>64</v>
      </c>
      <c r="Y2630" t="s">
        <v>130</v>
      </c>
      <c r="Z2630" t="s">
        <v>175</v>
      </c>
      <c r="AA2630" s="18">
        <v>1.5582538001999999</v>
      </c>
      <c r="AB2630" t="s">
        <v>176</v>
      </c>
      <c r="AC2630" t="s">
        <v>128</v>
      </c>
      <c r="AD2630" t="s">
        <v>177</v>
      </c>
      <c r="AE2630" s="18">
        <v>1.2678208200000001E-2</v>
      </c>
      <c r="AF2630" t="s">
        <v>9166</v>
      </c>
      <c r="AG2630" t="s">
        <v>143</v>
      </c>
      <c r="AH2630" t="s">
        <v>9167</v>
      </c>
      <c r="AI2630" s="18">
        <v>8.6688244299999995E-2</v>
      </c>
      <c r="AJ2630" t="s">
        <v>9168</v>
      </c>
      <c r="AK2630" t="s">
        <v>134</v>
      </c>
      <c r="AL2630" t="s">
        <v>9169</v>
      </c>
      <c r="AM2630" t="s">
        <v>9166</v>
      </c>
      <c r="AN2630" t="s">
        <v>143</v>
      </c>
      <c r="AO2630" t="s">
        <v>9167</v>
      </c>
      <c r="AP2630" s="18">
        <v>1.2678208200000001E-2</v>
      </c>
      <c r="AQ2630" t="s">
        <v>123</v>
      </c>
      <c r="AR2630" t="b">
        <f>ISNUMBER(SEARCH('Consulta Por Puntos Baloto'!$E$5,B2630,1))</f>
        <v>0</v>
      </c>
      <c r="AS2630">
        <f t="shared" si="82"/>
        <v>31</v>
      </c>
      <c r="AT2630" t="str">
        <f t="shared" si="83"/>
        <v>Punto pago</v>
      </c>
    </row>
    <row r="2631" spans="1:46">
      <c r="A2631" t="s">
        <v>13398</v>
      </c>
      <c r="B2631" t="s">
        <v>13399</v>
      </c>
      <c r="C2631" s="18">
        <v>2.9066536653999999</v>
      </c>
      <c r="D2631" t="s">
        <v>541</v>
      </c>
      <c r="E2631" t="s">
        <v>128</v>
      </c>
      <c r="F2631" t="s">
        <v>542</v>
      </c>
      <c r="G2631" s="18">
        <v>0.70664591089999995</v>
      </c>
      <c r="H2631" t="s">
        <v>371</v>
      </c>
      <c r="I2631" t="s">
        <v>130</v>
      </c>
      <c r="J2631" t="s">
        <v>372</v>
      </c>
      <c r="K2631" s="18">
        <v>1.7979765046</v>
      </c>
      <c r="L2631" t="s">
        <v>64</v>
      </c>
      <c r="M2631" t="s">
        <v>130</v>
      </c>
      <c r="N2631" t="s">
        <v>512</v>
      </c>
      <c r="O2631" s="18">
        <v>3.8569285846999999</v>
      </c>
      <c r="P2631" t="s">
        <v>494</v>
      </c>
      <c r="Q2631" t="s">
        <v>134</v>
      </c>
      <c r="R2631" t="s">
        <v>495</v>
      </c>
      <c r="S2631" s="18">
        <v>0.66727062510000001</v>
      </c>
      <c r="T2631" t="s">
        <v>371</v>
      </c>
      <c r="U2631" t="s">
        <v>130</v>
      </c>
      <c r="V2631" t="s">
        <v>372</v>
      </c>
      <c r="W2631" s="18">
        <v>2.3505676531000002</v>
      </c>
      <c r="X2631" t="s">
        <v>64</v>
      </c>
      <c r="Y2631" t="s">
        <v>130</v>
      </c>
      <c r="Z2631" t="s">
        <v>373</v>
      </c>
      <c r="AA2631" s="18">
        <v>1.4310308840999999</v>
      </c>
      <c r="AB2631" s="19" t="s">
        <v>485</v>
      </c>
      <c r="AC2631" t="s">
        <v>128</v>
      </c>
      <c r="AD2631" t="s">
        <v>486</v>
      </c>
      <c r="AE2631" s="18">
        <v>0</v>
      </c>
      <c r="AF2631" t="s">
        <v>3112</v>
      </c>
      <c r="AG2631" t="s">
        <v>143</v>
      </c>
      <c r="AH2631" t="s">
        <v>3113</v>
      </c>
      <c r="AI2631" s="18">
        <v>7.7156234399999996E-2</v>
      </c>
      <c r="AJ2631" t="s">
        <v>915</v>
      </c>
      <c r="AK2631" t="s">
        <v>134</v>
      </c>
      <c r="AL2631" t="s">
        <v>916</v>
      </c>
      <c r="AM2631" t="s">
        <v>3112</v>
      </c>
      <c r="AN2631" t="s">
        <v>143</v>
      </c>
      <c r="AO2631" t="s">
        <v>3113</v>
      </c>
      <c r="AP2631" s="18">
        <v>0</v>
      </c>
      <c r="AQ2631" t="s">
        <v>123</v>
      </c>
      <c r="AR2631" t="b">
        <f>ISNUMBER(SEARCH('Consulta Por Puntos Baloto'!$E$5,B2631,1))</f>
        <v>0</v>
      </c>
      <c r="AS2631">
        <f t="shared" si="82"/>
        <v>31</v>
      </c>
      <c r="AT2631" t="str">
        <f t="shared" si="83"/>
        <v>Punto pago</v>
      </c>
    </row>
    <row r="2632" spans="1:46">
      <c r="A2632" t="s">
        <v>13400</v>
      </c>
      <c r="B2632" t="s">
        <v>13401</v>
      </c>
      <c r="C2632" s="18">
        <v>1.0271139521999999</v>
      </c>
      <c r="D2632" t="s">
        <v>61</v>
      </c>
      <c r="E2632" t="s">
        <v>62</v>
      </c>
      <c r="F2632" t="s">
        <v>63</v>
      </c>
      <c r="G2632" s="18">
        <v>0.78096012390000003</v>
      </c>
      <c r="H2632" t="s">
        <v>64</v>
      </c>
      <c r="I2632" t="s">
        <v>65</v>
      </c>
      <c r="J2632" t="s">
        <v>66</v>
      </c>
      <c r="K2632" s="18">
        <v>0.78368263630000001</v>
      </c>
      <c r="L2632" t="s">
        <v>64</v>
      </c>
      <c r="M2632" t="s">
        <v>65</v>
      </c>
      <c r="N2632" t="s">
        <v>66</v>
      </c>
      <c r="O2632" s="18">
        <v>10.423143061799999</v>
      </c>
      <c r="P2632" t="s">
        <v>67</v>
      </c>
      <c r="Q2632" t="s">
        <v>62</v>
      </c>
      <c r="R2632" t="s">
        <v>68</v>
      </c>
      <c r="S2632" s="18">
        <v>6.5615055820999997</v>
      </c>
      <c r="T2632" t="s">
        <v>69</v>
      </c>
      <c r="U2632" t="s">
        <v>65</v>
      </c>
      <c r="V2632" t="s">
        <v>70</v>
      </c>
      <c r="W2632" s="18">
        <v>2.6278441929</v>
      </c>
      <c r="X2632" t="s">
        <v>241</v>
      </c>
      <c r="Y2632" t="s">
        <v>65</v>
      </c>
      <c r="Z2632" t="s">
        <v>242</v>
      </c>
      <c r="AA2632" s="18">
        <v>2.4767913805999999</v>
      </c>
      <c r="AB2632" t="s">
        <v>9970</v>
      </c>
      <c r="AC2632" t="s">
        <v>62</v>
      </c>
      <c r="AD2632" t="s">
        <v>9971</v>
      </c>
      <c r="AE2632" s="18">
        <v>7.0795260900000004E-2</v>
      </c>
      <c r="AF2632" t="s">
        <v>13402</v>
      </c>
      <c r="AG2632" t="s">
        <v>62</v>
      </c>
      <c r="AH2632" t="s">
        <v>13403</v>
      </c>
      <c r="AI2632" s="18">
        <v>0.21913848</v>
      </c>
      <c r="AJ2632" t="s">
        <v>13404</v>
      </c>
      <c r="AK2632" t="s">
        <v>62</v>
      </c>
      <c r="AL2632" t="s">
        <v>13405</v>
      </c>
      <c r="AM2632" t="s">
        <v>13402</v>
      </c>
      <c r="AN2632" t="s">
        <v>62</v>
      </c>
      <c r="AO2632" t="s">
        <v>13403</v>
      </c>
      <c r="AP2632" s="18">
        <v>7.0795260900000004E-2</v>
      </c>
      <c r="AQ2632" t="s">
        <v>123</v>
      </c>
      <c r="AR2632" t="b">
        <f>ISNUMBER(SEARCH('Consulta Por Puntos Baloto'!$E$5,B2632,1))</f>
        <v>0</v>
      </c>
      <c r="AS2632">
        <f t="shared" si="82"/>
        <v>31</v>
      </c>
      <c r="AT2632" t="str">
        <f t="shared" si="83"/>
        <v>Punto pago</v>
      </c>
    </row>
    <row r="2633" spans="1:46">
      <c r="A2633" t="s">
        <v>13406</v>
      </c>
      <c r="B2633" t="s">
        <v>13407</v>
      </c>
      <c r="C2633" s="18">
        <v>1.9635624403</v>
      </c>
      <c r="D2633" t="s">
        <v>4401</v>
      </c>
      <c r="E2633" t="s">
        <v>62</v>
      </c>
      <c r="F2633" t="s">
        <v>4402</v>
      </c>
      <c r="G2633" s="18">
        <v>1.3362422645000001</v>
      </c>
      <c r="H2633" t="s">
        <v>64</v>
      </c>
      <c r="I2633" t="s">
        <v>65</v>
      </c>
      <c r="J2633" t="s">
        <v>70</v>
      </c>
      <c r="K2633" s="18">
        <v>1.8746207531000001</v>
      </c>
      <c r="L2633" t="s">
        <v>4403</v>
      </c>
      <c r="M2633" t="s">
        <v>65</v>
      </c>
      <c r="N2633" t="s">
        <v>4404</v>
      </c>
      <c r="O2633" s="18">
        <v>4.6847480924999996</v>
      </c>
      <c r="P2633" t="s">
        <v>67</v>
      </c>
      <c r="Q2633" t="s">
        <v>62</v>
      </c>
      <c r="R2633" t="s">
        <v>68</v>
      </c>
      <c r="S2633" s="18">
        <v>1.3408381963</v>
      </c>
      <c r="T2633" t="s">
        <v>69</v>
      </c>
      <c r="U2633" t="s">
        <v>65</v>
      </c>
      <c r="V2633" t="s">
        <v>70</v>
      </c>
      <c r="W2633" s="18">
        <v>2.7807430120999999</v>
      </c>
      <c r="X2633" t="s">
        <v>64</v>
      </c>
      <c r="Y2633" t="s">
        <v>65</v>
      </c>
      <c r="Z2633" t="s">
        <v>4213</v>
      </c>
      <c r="AA2633" s="18">
        <v>1.3384948118</v>
      </c>
      <c r="AB2633" t="s">
        <v>4405</v>
      </c>
      <c r="AC2633" t="s">
        <v>62</v>
      </c>
      <c r="AD2633" t="s">
        <v>4406</v>
      </c>
      <c r="AE2633" s="18">
        <v>8.8336702200000006E-2</v>
      </c>
      <c r="AF2633" t="s">
        <v>7142</v>
      </c>
      <c r="AG2633" t="s">
        <v>62</v>
      </c>
      <c r="AH2633" t="s">
        <v>7143</v>
      </c>
      <c r="AI2633" s="18">
        <v>3.7683518899999997E-2</v>
      </c>
      <c r="AJ2633" t="s">
        <v>7141</v>
      </c>
      <c r="AK2633" t="s">
        <v>62</v>
      </c>
      <c r="AL2633" t="s">
        <v>7144</v>
      </c>
      <c r="AM2633" t="s">
        <v>7141</v>
      </c>
      <c r="AN2633" t="s">
        <v>62</v>
      </c>
      <c r="AO2633" t="s">
        <v>7144</v>
      </c>
      <c r="AP2633" s="18">
        <v>3.7683518899999997E-2</v>
      </c>
      <c r="AQ2633" t="s">
        <v>123</v>
      </c>
      <c r="AR2633" t="b">
        <f>ISNUMBER(SEARCH('Consulta Por Puntos Baloto'!$E$5,B2633,1))</f>
        <v>0</v>
      </c>
      <c r="AS2633">
        <f t="shared" si="82"/>
        <v>35</v>
      </c>
      <c r="AT2633" t="str">
        <f t="shared" si="83"/>
        <v>Punto red</v>
      </c>
    </row>
    <row r="2634" spans="1:46">
      <c r="A2634" t="s">
        <v>13408</v>
      </c>
      <c r="B2634" t="s">
        <v>13409</v>
      </c>
      <c r="C2634" s="18">
        <v>0.66687818330000004</v>
      </c>
      <c r="D2634" t="s">
        <v>1689</v>
      </c>
      <c r="E2634" t="s">
        <v>1690</v>
      </c>
      <c r="F2634" t="s">
        <v>1691</v>
      </c>
      <c r="G2634" s="18">
        <v>0.73594159690000005</v>
      </c>
      <c r="H2634" t="s">
        <v>1694</v>
      </c>
      <c r="I2634" t="s">
        <v>114</v>
      </c>
      <c r="J2634" t="s">
        <v>6022</v>
      </c>
      <c r="K2634" s="18">
        <v>68.835440687000002</v>
      </c>
      <c r="L2634" t="s">
        <v>64</v>
      </c>
      <c r="M2634" t="s">
        <v>130</v>
      </c>
      <c r="N2634" t="s">
        <v>132</v>
      </c>
      <c r="O2634" s="18">
        <v>68.818679420600006</v>
      </c>
      <c r="P2634" t="s">
        <v>133</v>
      </c>
      <c r="Q2634" t="s">
        <v>134</v>
      </c>
      <c r="R2634" t="s">
        <v>135</v>
      </c>
      <c r="S2634" s="18">
        <v>69.588940448399995</v>
      </c>
      <c r="T2634" t="s">
        <v>136</v>
      </c>
      <c r="U2634" t="s">
        <v>130</v>
      </c>
      <c r="V2634" t="s">
        <v>137</v>
      </c>
      <c r="W2634" s="18">
        <v>1.9920415360999999</v>
      </c>
      <c r="X2634" t="s">
        <v>64</v>
      </c>
      <c r="Y2634" t="s">
        <v>114</v>
      </c>
      <c r="Z2634" t="s">
        <v>1693</v>
      </c>
      <c r="AA2634" s="18">
        <v>0.73121026369999997</v>
      </c>
      <c r="AB2634" t="s">
        <v>1694</v>
      </c>
      <c r="AC2634" t="s">
        <v>1690</v>
      </c>
      <c r="AD2634" t="s">
        <v>1695</v>
      </c>
      <c r="AE2634" s="18">
        <v>0.43297195849999998</v>
      </c>
      <c r="AF2634" t="s">
        <v>13410</v>
      </c>
      <c r="AG2634" t="s">
        <v>1690</v>
      </c>
      <c r="AH2634" t="s">
        <v>13411</v>
      </c>
      <c r="AI2634" s="18">
        <v>0.37337652090000001</v>
      </c>
      <c r="AJ2634" t="s">
        <v>13412</v>
      </c>
      <c r="AK2634" t="s">
        <v>1690</v>
      </c>
      <c r="AL2634" t="s">
        <v>13413</v>
      </c>
      <c r="AM2634" t="s">
        <v>13412</v>
      </c>
      <c r="AN2634" t="s">
        <v>1690</v>
      </c>
      <c r="AO2634" t="s">
        <v>13413</v>
      </c>
      <c r="AP2634" s="18">
        <v>0.37337652090000001</v>
      </c>
      <c r="AQ2634" t="s">
        <v>123</v>
      </c>
      <c r="AR2634" t="b">
        <f>ISNUMBER(SEARCH('Consulta Por Puntos Baloto'!$E$5,B2634,1))</f>
        <v>0</v>
      </c>
      <c r="AS2634">
        <f t="shared" si="82"/>
        <v>35</v>
      </c>
      <c r="AT2634" t="str">
        <f t="shared" si="83"/>
        <v>Punto red</v>
      </c>
    </row>
    <row r="2635" spans="1:46">
      <c r="A2635" t="s">
        <v>13414</v>
      </c>
      <c r="B2635" t="s">
        <v>13415</v>
      </c>
      <c r="C2635" s="18">
        <v>0.19970043139999999</v>
      </c>
      <c r="D2635" t="s">
        <v>5197</v>
      </c>
      <c r="E2635" t="s">
        <v>5198</v>
      </c>
      <c r="F2635" t="s">
        <v>5199</v>
      </c>
      <c r="G2635" s="18">
        <v>2.0304520203999998</v>
      </c>
      <c r="H2635" t="s">
        <v>64</v>
      </c>
      <c r="I2635" t="s">
        <v>5200</v>
      </c>
      <c r="J2635" t="s">
        <v>5201</v>
      </c>
      <c r="K2635" s="18">
        <v>12.0011510883</v>
      </c>
      <c r="L2635" t="s">
        <v>64</v>
      </c>
      <c r="M2635" t="s">
        <v>65</v>
      </c>
      <c r="N2635" t="s">
        <v>5202</v>
      </c>
      <c r="O2635" s="18">
        <v>12.0840591361</v>
      </c>
      <c r="P2635" t="s">
        <v>67</v>
      </c>
      <c r="Q2635" t="s">
        <v>62</v>
      </c>
      <c r="R2635" t="s">
        <v>68</v>
      </c>
      <c r="S2635" s="18">
        <v>12.3424349521</v>
      </c>
      <c r="T2635" t="s">
        <v>253</v>
      </c>
      <c r="U2635" t="s">
        <v>65</v>
      </c>
      <c r="V2635" t="s">
        <v>254</v>
      </c>
      <c r="W2635" s="18">
        <v>12.073354329200001</v>
      </c>
      <c r="X2635" t="s">
        <v>276</v>
      </c>
      <c r="Y2635" t="s">
        <v>65</v>
      </c>
      <c r="Z2635" t="s">
        <v>277</v>
      </c>
      <c r="AA2635" s="18">
        <v>12.062046737499999</v>
      </c>
      <c r="AB2635" t="s">
        <v>5203</v>
      </c>
      <c r="AC2635" t="s">
        <v>62</v>
      </c>
      <c r="AD2635" t="s">
        <v>5204</v>
      </c>
      <c r="AE2635" s="18">
        <v>0.33077946889999998</v>
      </c>
      <c r="AF2635" t="s">
        <v>6701</v>
      </c>
      <c r="AG2635" t="s">
        <v>6702</v>
      </c>
      <c r="AH2635" t="s">
        <v>6703</v>
      </c>
      <c r="AI2635" s="18">
        <v>0.13250226430000001</v>
      </c>
      <c r="AJ2635" t="s">
        <v>13416</v>
      </c>
      <c r="AK2635" t="s">
        <v>5198</v>
      </c>
      <c r="AL2635" t="s">
        <v>13417</v>
      </c>
      <c r="AM2635" t="s">
        <v>13416</v>
      </c>
      <c r="AN2635" t="s">
        <v>5198</v>
      </c>
      <c r="AO2635" t="s">
        <v>13417</v>
      </c>
      <c r="AP2635" s="18">
        <v>0.13250226430000001</v>
      </c>
      <c r="AQ2635" t="s">
        <v>123</v>
      </c>
      <c r="AR2635" t="b">
        <f>ISNUMBER(SEARCH('Consulta Por Puntos Baloto'!$E$5,B2635,1))</f>
        <v>0</v>
      </c>
      <c r="AS2635">
        <f t="shared" si="82"/>
        <v>35</v>
      </c>
      <c r="AT2635" t="str">
        <f t="shared" si="83"/>
        <v>Punto red</v>
      </c>
    </row>
    <row r="2636" spans="1:46">
      <c r="A2636" t="s">
        <v>13418</v>
      </c>
      <c r="B2636" t="s">
        <v>13419</v>
      </c>
      <c r="C2636" s="18">
        <v>59.034565037299998</v>
      </c>
      <c r="D2636" t="s">
        <v>4065</v>
      </c>
      <c r="E2636" t="s">
        <v>4066</v>
      </c>
      <c r="F2636" t="s">
        <v>4067</v>
      </c>
      <c r="G2636" s="18">
        <v>58.0238666045</v>
      </c>
      <c r="H2636" t="s">
        <v>64</v>
      </c>
      <c r="I2636" t="s">
        <v>4068</v>
      </c>
      <c r="J2636" t="s">
        <v>4069</v>
      </c>
      <c r="K2636" s="18">
        <v>199.8986816634</v>
      </c>
      <c r="L2636" t="s">
        <v>64</v>
      </c>
      <c r="M2636" t="s">
        <v>4250</v>
      </c>
      <c r="N2636" t="s">
        <v>4251</v>
      </c>
      <c r="O2636" s="18">
        <v>58.023866614799999</v>
      </c>
      <c r="P2636" t="s">
        <v>4071</v>
      </c>
      <c r="Q2636" t="s">
        <v>4066</v>
      </c>
      <c r="R2636" t="s">
        <v>4072</v>
      </c>
      <c r="S2636" s="18">
        <v>308.05629958319997</v>
      </c>
      <c r="T2636" t="s">
        <v>227</v>
      </c>
      <c r="U2636" t="s">
        <v>228</v>
      </c>
      <c r="V2636" t="s">
        <v>229</v>
      </c>
      <c r="W2636" s="18">
        <v>123.92052705339999</v>
      </c>
      <c r="X2636" t="s">
        <v>64</v>
      </c>
      <c r="Y2636" t="s">
        <v>4073</v>
      </c>
      <c r="Z2636" t="s">
        <v>4074</v>
      </c>
      <c r="AA2636" s="18">
        <v>58.733720587000001</v>
      </c>
      <c r="AB2636" s="19" t="s">
        <v>4075</v>
      </c>
      <c r="AC2636" t="s">
        <v>4066</v>
      </c>
      <c r="AD2636" t="s">
        <v>4076</v>
      </c>
      <c r="AE2636" s="18">
        <v>19.861151162399999</v>
      </c>
      <c r="AF2636" t="s">
        <v>13420</v>
      </c>
      <c r="AG2636" t="s">
        <v>13421</v>
      </c>
      <c r="AH2636" t="s">
        <v>13422</v>
      </c>
      <c r="AI2636" s="18">
        <v>0.3296379935</v>
      </c>
      <c r="AJ2636" t="s">
        <v>13423</v>
      </c>
      <c r="AK2636" t="s">
        <v>13424</v>
      </c>
      <c r="AL2636" t="s">
        <v>13425</v>
      </c>
      <c r="AM2636" t="s">
        <v>13423</v>
      </c>
      <c r="AN2636" t="s">
        <v>13424</v>
      </c>
      <c r="AO2636" t="s">
        <v>13425</v>
      </c>
      <c r="AP2636" s="18">
        <v>0.3296379935</v>
      </c>
      <c r="AQ2636" t="s">
        <v>123</v>
      </c>
      <c r="AR2636" t="b">
        <f>ISNUMBER(SEARCH('Consulta Por Puntos Baloto'!$E$5,B2636,1))</f>
        <v>0</v>
      </c>
      <c r="AS2636">
        <f t="shared" si="82"/>
        <v>35</v>
      </c>
      <c r="AT2636" t="str">
        <f t="shared" si="83"/>
        <v>Punto red</v>
      </c>
    </row>
    <row r="2637" spans="1:46">
      <c r="A2637" t="s">
        <v>13426</v>
      </c>
      <c r="B2637" t="s">
        <v>13427</v>
      </c>
      <c r="C2637" s="18">
        <v>19.928265442299999</v>
      </c>
      <c r="D2637" t="s">
        <v>6048</v>
      </c>
      <c r="E2637" t="s">
        <v>6049</v>
      </c>
      <c r="F2637" t="s">
        <v>6050</v>
      </c>
      <c r="G2637" s="18">
        <v>49.857856054700001</v>
      </c>
      <c r="H2637" t="s">
        <v>64</v>
      </c>
      <c r="I2637" t="s">
        <v>4008</v>
      </c>
      <c r="J2637" t="s">
        <v>4009</v>
      </c>
      <c r="K2637" s="18">
        <v>49.229114087500001</v>
      </c>
      <c r="L2637" t="s">
        <v>4010</v>
      </c>
      <c r="M2637" t="s">
        <v>4008</v>
      </c>
      <c r="N2637" t="s">
        <v>4011</v>
      </c>
      <c r="O2637" s="18">
        <v>61.651529065799998</v>
      </c>
      <c r="P2637" t="s">
        <v>4100</v>
      </c>
      <c r="Q2637" t="s">
        <v>4101</v>
      </c>
      <c r="R2637" t="s">
        <v>4102</v>
      </c>
      <c r="S2637" s="18">
        <v>60.776034949</v>
      </c>
      <c r="T2637" t="s">
        <v>227</v>
      </c>
      <c r="U2637" t="s">
        <v>228</v>
      </c>
      <c r="V2637" t="s">
        <v>229</v>
      </c>
      <c r="W2637" s="18">
        <v>58.539125125799998</v>
      </c>
      <c r="X2637" t="s">
        <v>64</v>
      </c>
      <c r="Y2637" t="s">
        <v>228</v>
      </c>
      <c r="Z2637" t="s">
        <v>4012</v>
      </c>
      <c r="AA2637" s="18">
        <v>49.865554703299999</v>
      </c>
      <c r="AB2637" s="19" t="s">
        <v>4013</v>
      </c>
      <c r="AC2637" t="s">
        <v>4014</v>
      </c>
      <c r="AD2637" t="s">
        <v>4015</v>
      </c>
      <c r="AE2637" s="18">
        <v>9.5807791599999997E-2</v>
      </c>
      <c r="AF2637" t="s">
        <v>13428</v>
      </c>
      <c r="AG2637" t="s">
        <v>6052</v>
      </c>
      <c r="AH2637" t="s">
        <v>13429</v>
      </c>
      <c r="AI2637" s="18">
        <v>8.3371971456999994</v>
      </c>
      <c r="AJ2637" t="s">
        <v>6054</v>
      </c>
      <c r="AK2637" t="s">
        <v>6055</v>
      </c>
      <c r="AL2637" t="s">
        <v>6056</v>
      </c>
      <c r="AM2637" t="s">
        <v>13428</v>
      </c>
      <c r="AN2637" t="s">
        <v>6052</v>
      </c>
      <c r="AO2637" t="s">
        <v>13429</v>
      </c>
      <c r="AP2637" s="18">
        <v>9.5807791599999997E-2</v>
      </c>
      <c r="AQ2637" t="s">
        <v>123</v>
      </c>
      <c r="AR2637" t="b">
        <f>ISNUMBER(SEARCH('Consulta Por Puntos Baloto'!$E$5,B2637,1))</f>
        <v>0</v>
      </c>
      <c r="AS2637">
        <f t="shared" si="82"/>
        <v>31</v>
      </c>
      <c r="AT2637" t="str">
        <f t="shared" si="83"/>
        <v>Punto pago</v>
      </c>
    </row>
    <row r="2638" spans="1:46">
      <c r="A2638" t="s">
        <v>13430</v>
      </c>
      <c r="B2638" t="s">
        <v>13431</v>
      </c>
      <c r="C2638" s="18">
        <v>1.3481791508000001</v>
      </c>
      <c r="D2638" t="s">
        <v>353</v>
      </c>
      <c r="E2638" t="s">
        <v>354</v>
      </c>
      <c r="F2638" t="s">
        <v>355</v>
      </c>
      <c r="G2638" s="18">
        <v>1.0809647711999999</v>
      </c>
      <c r="H2638" t="s">
        <v>64</v>
      </c>
      <c r="I2638" t="s">
        <v>86</v>
      </c>
      <c r="J2638" t="s">
        <v>358</v>
      </c>
      <c r="K2638" s="18">
        <v>1.0991706684</v>
      </c>
      <c r="L2638" t="s">
        <v>64</v>
      </c>
      <c r="M2638" t="s">
        <v>86</v>
      </c>
      <c r="N2638" t="s">
        <v>358</v>
      </c>
      <c r="O2638" s="18">
        <v>3.7699342401</v>
      </c>
      <c r="P2638" t="s">
        <v>359</v>
      </c>
      <c r="Q2638" t="s">
        <v>83</v>
      </c>
      <c r="R2638" t="s">
        <v>360</v>
      </c>
      <c r="S2638" s="18">
        <v>5.318675313</v>
      </c>
      <c r="T2638" t="s">
        <v>85</v>
      </c>
      <c r="U2638" t="s">
        <v>86</v>
      </c>
      <c r="V2638" t="s">
        <v>87</v>
      </c>
      <c r="W2638" s="18">
        <v>2.0836743021999999</v>
      </c>
      <c r="X2638" t="s">
        <v>64</v>
      </c>
      <c r="Y2638" t="s">
        <v>86</v>
      </c>
      <c r="Z2638" t="s">
        <v>299</v>
      </c>
      <c r="AA2638" s="18">
        <v>2.0756255477000001</v>
      </c>
      <c r="AB2638" s="19" t="s">
        <v>361</v>
      </c>
      <c r="AC2638" t="s">
        <v>83</v>
      </c>
      <c r="AD2638" s="19" t="s">
        <v>362</v>
      </c>
      <c r="AE2638" s="18">
        <v>0.18613376400000001</v>
      </c>
      <c r="AF2638" t="s">
        <v>13432</v>
      </c>
      <c r="AG2638" t="s">
        <v>354</v>
      </c>
      <c r="AH2638" t="s">
        <v>13433</v>
      </c>
      <c r="AI2638" s="18">
        <v>4.2522264099999998E-2</v>
      </c>
      <c r="AJ2638" t="s">
        <v>13434</v>
      </c>
      <c r="AK2638" t="s">
        <v>354</v>
      </c>
      <c r="AL2638" t="s">
        <v>13435</v>
      </c>
      <c r="AM2638" t="s">
        <v>13434</v>
      </c>
      <c r="AN2638" t="s">
        <v>354</v>
      </c>
      <c r="AO2638" t="s">
        <v>13435</v>
      </c>
      <c r="AP2638" s="18">
        <v>4.2522264099999998E-2</v>
      </c>
      <c r="AQ2638" t="s">
        <v>123</v>
      </c>
      <c r="AR2638" t="b">
        <f>ISNUMBER(SEARCH('Consulta Por Puntos Baloto'!$E$5,B2638,1))</f>
        <v>0</v>
      </c>
      <c r="AS2638">
        <f t="shared" si="82"/>
        <v>35</v>
      </c>
      <c r="AT2638" t="str">
        <f t="shared" si="83"/>
        <v>Punto red</v>
      </c>
    </row>
    <row r="2639" spans="1:46">
      <c r="A2639" t="s">
        <v>13436</v>
      </c>
      <c r="B2639" t="s">
        <v>13437</v>
      </c>
      <c r="C2639" s="18">
        <v>13.2923143578</v>
      </c>
      <c r="D2639" t="s">
        <v>5873</v>
      </c>
      <c r="E2639" t="s">
        <v>5874</v>
      </c>
      <c r="F2639" t="s">
        <v>5875</v>
      </c>
      <c r="G2639" s="18">
        <v>75.836020964100001</v>
      </c>
      <c r="H2639" t="s">
        <v>64</v>
      </c>
      <c r="I2639" t="s">
        <v>4055</v>
      </c>
      <c r="J2639" t="s">
        <v>4086</v>
      </c>
      <c r="K2639" s="18">
        <v>86.047698021200006</v>
      </c>
      <c r="L2639" t="s">
        <v>64</v>
      </c>
      <c r="M2639" t="s">
        <v>223</v>
      </c>
      <c r="N2639" t="s">
        <v>4070</v>
      </c>
      <c r="O2639" s="18">
        <v>78.756265678099993</v>
      </c>
      <c r="P2639" t="s">
        <v>4052</v>
      </c>
      <c r="Q2639" t="s">
        <v>4053</v>
      </c>
      <c r="R2639" t="s">
        <v>4054</v>
      </c>
      <c r="S2639" s="18">
        <v>94.441652159900002</v>
      </c>
      <c r="T2639" t="s">
        <v>227</v>
      </c>
      <c r="U2639" t="s">
        <v>228</v>
      </c>
      <c r="V2639" t="s">
        <v>229</v>
      </c>
      <c r="W2639" s="18">
        <v>75.872262766000006</v>
      </c>
      <c r="X2639" t="s">
        <v>64</v>
      </c>
      <c r="Y2639" t="s">
        <v>4055</v>
      </c>
      <c r="Z2639" t="s">
        <v>4056</v>
      </c>
      <c r="AA2639" s="18">
        <v>84.519921012799998</v>
      </c>
      <c r="AB2639" t="s">
        <v>4088</v>
      </c>
      <c r="AC2639" t="s">
        <v>220</v>
      </c>
      <c r="AD2639" t="s">
        <v>4089</v>
      </c>
      <c r="AE2639" s="18">
        <v>11.196351440400001</v>
      </c>
      <c r="AF2639" t="s">
        <v>13202</v>
      </c>
      <c r="AG2639" t="s">
        <v>5879</v>
      </c>
      <c r="AH2639" t="s">
        <v>13203</v>
      </c>
      <c r="AI2639" s="18">
        <v>6.7837545999999997E-3</v>
      </c>
      <c r="AJ2639" t="s">
        <v>13438</v>
      </c>
      <c r="AK2639" t="s">
        <v>13439</v>
      </c>
      <c r="AL2639" t="s">
        <v>13440</v>
      </c>
      <c r="AM2639" t="s">
        <v>13438</v>
      </c>
      <c r="AN2639" t="s">
        <v>13439</v>
      </c>
      <c r="AO2639" t="s">
        <v>13440</v>
      </c>
      <c r="AP2639" s="18">
        <v>6.7837545999999997E-3</v>
      </c>
      <c r="AQ2639" t="s">
        <v>123</v>
      </c>
      <c r="AR2639" t="b">
        <f>ISNUMBER(SEARCH('Consulta Por Puntos Baloto'!$E$5,B2639,1))</f>
        <v>0</v>
      </c>
      <c r="AS2639">
        <f t="shared" si="82"/>
        <v>35</v>
      </c>
      <c r="AT2639" t="str">
        <f t="shared" si="83"/>
        <v>Punto red</v>
      </c>
    </row>
    <row r="2640" spans="1:46">
      <c r="A2640" t="s">
        <v>13441</v>
      </c>
      <c r="B2640" t="s">
        <v>13442</v>
      </c>
      <c r="C2640" s="18">
        <v>112.481008307</v>
      </c>
      <c r="D2640" t="s">
        <v>4464</v>
      </c>
      <c r="E2640" t="s">
        <v>4465</v>
      </c>
      <c r="F2640" t="s">
        <v>4466</v>
      </c>
      <c r="G2640" s="18">
        <v>137.4812415996</v>
      </c>
      <c r="H2640" t="s">
        <v>64</v>
      </c>
      <c r="I2640" t="s">
        <v>4073</v>
      </c>
      <c r="J2640" t="s">
        <v>4074</v>
      </c>
      <c r="K2640" s="18">
        <v>162.08426886570001</v>
      </c>
      <c r="L2640" t="s">
        <v>64</v>
      </c>
      <c r="M2640" t="s">
        <v>187</v>
      </c>
      <c r="N2640" t="s">
        <v>189</v>
      </c>
      <c r="O2640" s="18">
        <v>140.15486270080001</v>
      </c>
      <c r="P2640" t="s">
        <v>4071</v>
      </c>
      <c r="Q2640" t="s">
        <v>4066</v>
      </c>
      <c r="R2640" t="s">
        <v>4072</v>
      </c>
      <c r="S2640" s="18">
        <v>216.12347480349999</v>
      </c>
      <c r="T2640" t="s">
        <v>85</v>
      </c>
      <c r="U2640" t="s">
        <v>86</v>
      </c>
      <c r="V2640" t="s">
        <v>87</v>
      </c>
      <c r="W2640" s="18">
        <v>137.5083472375</v>
      </c>
      <c r="X2640" t="s">
        <v>64</v>
      </c>
      <c r="Y2640" t="s">
        <v>4073</v>
      </c>
      <c r="Z2640" t="s">
        <v>4074</v>
      </c>
      <c r="AA2640" s="18">
        <v>139.0238645183</v>
      </c>
      <c r="AB2640" t="s">
        <v>4252</v>
      </c>
      <c r="AC2640" t="s">
        <v>4066</v>
      </c>
      <c r="AD2640" t="s">
        <v>4253</v>
      </c>
      <c r="AE2640" s="18">
        <v>2.8519768800000001E-2</v>
      </c>
      <c r="AF2640" t="s">
        <v>13443</v>
      </c>
      <c r="AG2640" t="s">
        <v>13444</v>
      </c>
      <c r="AH2640" t="s">
        <v>13445</v>
      </c>
      <c r="AI2640" s="18">
        <v>18.471350294299999</v>
      </c>
      <c r="AJ2640" t="s">
        <v>13446</v>
      </c>
      <c r="AK2640" t="s">
        <v>13447</v>
      </c>
      <c r="AL2640" t="s">
        <v>13448</v>
      </c>
      <c r="AM2640" t="s">
        <v>13443</v>
      </c>
      <c r="AN2640" t="s">
        <v>13444</v>
      </c>
      <c r="AO2640" t="s">
        <v>13445</v>
      </c>
      <c r="AP2640" s="18">
        <v>2.8519768800000001E-2</v>
      </c>
      <c r="AQ2640" t="e">
        <v>#N/A</v>
      </c>
      <c r="AR2640" t="b">
        <f>ISNUMBER(SEARCH('Consulta Por Puntos Baloto'!$E$5,B2640,1))</f>
        <v>0</v>
      </c>
      <c r="AS2640">
        <f t="shared" si="82"/>
        <v>31</v>
      </c>
      <c r="AT2640" t="str">
        <f t="shared" si="83"/>
        <v>Punto pago</v>
      </c>
    </row>
    <row r="2641" spans="1:46">
      <c r="A2641" t="s">
        <v>13449</v>
      </c>
      <c r="B2641" t="s">
        <v>13450</v>
      </c>
      <c r="C2641" s="18">
        <v>0.59559728379999999</v>
      </c>
      <c r="D2641" t="s">
        <v>4065</v>
      </c>
      <c r="E2641" t="s">
        <v>4066</v>
      </c>
      <c r="F2641" t="s">
        <v>4067</v>
      </c>
      <c r="G2641" s="18">
        <v>0.66299716679999998</v>
      </c>
      <c r="H2641" t="s">
        <v>4075</v>
      </c>
      <c r="I2641" t="s">
        <v>4068</v>
      </c>
      <c r="J2641" t="s">
        <v>13451</v>
      </c>
      <c r="K2641" s="18">
        <v>185.55037621299999</v>
      </c>
      <c r="L2641" t="s">
        <v>64</v>
      </c>
      <c r="M2641" t="s">
        <v>4250</v>
      </c>
      <c r="N2641" t="s">
        <v>4251</v>
      </c>
      <c r="O2641" s="18">
        <v>2.6878885531000001</v>
      </c>
      <c r="P2641" t="s">
        <v>4071</v>
      </c>
      <c r="Q2641" t="s">
        <v>4066</v>
      </c>
      <c r="R2641" t="s">
        <v>4072</v>
      </c>
      <c r="S2641" s="18">
        <v>287.54477711649997</v>
      </c>
      <c r="T2641" t="s">
        <v>227</v>
      </c>
      <c r="U2641" t="s">
        <v>228</v>
      </c>
      <c r="V2641" t="s">
        <v>229</v>
      </c>
      <c r="W2641" s="18">
        <v>80.937247369100007</v>
      </c>
      <c r="X2641" t="s">
        <v>64</v>
      </c>
      <c r="Y2641" t="s">
        <v>4073</v>
      </c>
      <c r="Z2641" t="s">
        <v>4074</v>
      </c>
      <c r="AA2641" s="18">
        <v>0.64081003199999997</v>
      </c>
      <c r="AB2641" s="19" t="s">
        <v>4075</v>
      </c>
      <c r="AC2641" t="s">
        <v>4066</v>
      </c>
      <c r="AD2641" t="s">
        <v>4076</v>
      </c>
      <c r="AE2641" s="18">
        <v>0.1994476228</v>
      </c>
      <c r="AF2641" t="s">
        <v>13452</v>
      </c>
      <c r="AG2641" t="s">
        <v>4066</v>
      </c>
      <c r="AH2641" t="s">
        <v>13453</v>
      </c>
      <c r="AI2641" s="18">
        <v>0.17215064399999999</v>
      </c>
      <c r="AJ2641" t="s">
        <v>13454</v>
      </c>
      <c r="AK2641" t="s">
        <v>4066</v>
      </c>
      <c r="AL2641" t="s">
        <v>13455</v>
      </c>
      <c r="AM2641" t="s">
        <v>13454</v>
      </c>
      <c r="AN2641" t="s">
        <v>4066</v>
      </c>
      <c r="AO2641" t="s">
        <v>13455</v>
      </c>
      <c r="AP2641" s="18">
        <v>0.17215064399999999</v>
      </c>
      <c r="AQ2641" t="s">
        <v>123</v>
      </c>
      <c r="AR2641" t="b">
        <f>ISNUMBER(SEARCH('Consulta Por Puntos Baloto'!$E$5,B2641,1))</f>
        <v>0</v>
      </c>
      <c r="AS2641">
        <f t="shared" si="82"/>
        <v>35</v>
      </c>
      <c r="AT2641" t="str">
        <f t="shared" si="83"/>
        <v>Punto red</v>
      </c>
    </row>
    <row r="2642" spans="1:46">
      <c r="A2642" t="s">
        <v>13456</v>
      </c>
      <c r="B2642" t="s">
        <v>13457</v>
      </c>
      <c r="C2642" s="18">
        <v>31.743947571</v>
      </c>
      <c r="D2642" t="s">
        <v>4247</v>
      </c>
      <c r="E2642" t="s">
        <v>4248</v>
      </c>
      <c r="F2642" t="s">
        <v>4249</v>
      </c>
      <c r="G2642" s="18">
        <v>32.555956799199997</v>
      </c>
      <c r="H2642" t="s">
        <v>64</v>
      </c>
      <c r="I2642" t="s">
        <v>4073</v>
      </c>
      <c r="J2642" t="s">
        <v>4074</v>
      </c>
      <c r="K2642" s="18">
        <v>129.00222304330001</v>
      </c>
      <c r="L2642" t="s">
        <v>64</v>
      </c>
      <c r="M2642" t="s">
        <v>4250</v>
      </c>
      <c r="N2642" t="s">
        <v>4251</v>
      </c>
      <c r="O2642" s="18">
        <v>60.240286846799997</v>
      </c>
      <c r="P2642" t="s">
        <v>4071</v>
      </c>
      <c r="Q2642" t="s">
        <v>4066</v>
      </c>
      <c r="R2642" t="s">
        <v>4072</v>
      </c>
      <c r="S2642" s="18">
        <v>338.94810988770001</v>
      </c>
      <c r="T2642" t="s">
        <v>227</v>
      </c>
      <c r="U2642" t="s">
        <v>228</v>
      </c>
      <c r="V2642" t="s">
        <v>229</v>
      </c>
      <c r="W2642" s="18">
        <v>32.633274496299997</v>
      </c>
      <c r="X2642" t="s">
        <v>64</v>
      </c>
      <c r="Y2642" t="s">
        <v>4073</v>
      </c>
      <c r="Z2642" t="s">
        <v>4074</v>
      </c>
      <c r="AA2642" s="18">
        <v>57.0008878095</v>
      </c>
      <c r="AB2642" t="s">
        <v>4252</v>
      </c>
      <c r="AC2642" t="s">
        <v>4066</v>
      </c>
      <c r="AD2642" t="s">
        <v>4253</v>
      </c>
      <c r="AE2642" s="18">
        <v>1.3705643300000001E-2</v>
      </c>
      <c r="AF2642" t="s">
        <v>7465</v>
      </c>
      <c r="AG2642" t="s">
        <v>7466</v>
      </c>
      <c r="AH2642" t="s">
        <v>7467</v>
      </c>
      <c r="AI2642" s="18">
        <v>8.8570031699999996E-2</v>
      </c>
      <c r="AJ2642" t="s">
        <v>6430</v>
      </c>
      <c r="AK2642" t="s">
        <v>7466</v>
      </c>
      <c r="AL2642" t="s">
        <v>7468</v>
      </c>
      <c r="AM2642" t="s">
        <v>7465</v>
      </c>
      <c r="AN2642" t="s">
        <v>7466</v>
      </c>
      <c r="AO2642" t="s">
        <v>7467</v>
      </c>
      <c r="AP2642" s="18">
        <v>1.3705643300000001E-2</v>
      </c>
      <c r="AQ2642" t="s">
        <v>123</v>
      </c>
      <c r="AR2642" t="b">
        <f>ISNUMBER(SEARCH('Consulta Por Puntos Baloto'!$E$5,B2642,1))</f>
        <v>0</v>
      </c>
      <c r="AS2642">
        <f t="shared" si="82"/>
        <v>31</v>
      </c>
      <c r="AT2642" t="str">
        <f t="shared" si="83"/>
        <v>Punto pago</v>
      </c>
    </row>
    <row r="2643" spans="1:46">
      <c r="A2643" t="s">
        <v>13458</v>
      </c>
      <c r="B2643" t="s">
        <v>13459</v>
      </c>
      <c r="C2643" s="18">
        <v>21.148380707200001</v>
      </c>
      <c r="D2643" t="s">
        <v>4973</v>
      </c>
      <c r="E2643" t="s">
        <v>5258</v>
      </c>
      <c r="F2643" t="s">
        <v>5259</v>
      </c>
      <c r="G2643" s="18">
        <v>21.040216737400002</v>
      </c>
      <c r="H2643" t="s">
        <v>300</v>
      </c>
      <c r="I2643" t="s">
        <v>294</v>
      </c>
      <c r="J2643" t="s">
        <v>4489</v>
      </c>
      <c r="K2643" s="18">
        <v>21.657577617499999</v>
      </c>
      <c r="L2643" t="s">
        <v>64</v>
      </c>
      <c r="M2643" t="s">
        <v>294</v>
      </c>
      <c r="N2643" t="s">
        <v>295</v>
      </c>
      <c r="O2643" s="18">
        <v>58.958254164400003</v>
      </c>
      <c r="P2643" t="s">
        <v>296</v>
      </c>
      <c r="Q2643" t="s">
        <v>297</v>
      </c>
      <c r="R2643" t="s">
        <v>298</v>
      </c>
      <c r="S2643" s="18">
        <v>112.09117060139999</v>
      </c>
      <c r="T2643" t="s">
        <v>311</v>
      </c>
      <c r="U2643" t="s">
        <v>130</v>
      </c>
      <c r="V2643" t="s">
        <v>312</v>
      </c>
      <c r="W2643" s="18">
        <v>96.637030796299996</v>
      </c>
      <c r="X2643" t="s">
        <v>64</v>
      </c>
      <c r="Y2643" t="s">
        <v>313</v>
      </c>
      <c r="Z2643" t="s">
        <v>314</v>
      </c>
      <c r="AA2643" s="18">
        <v>21.0676722398</v>
      </c>
      <c r="AB2643" t="s">
        <v>300</v>
      </c>
      <c r="AC2643" t="s">
        <v>301</v>
      </c>
      <c r="AD2643" t="s">
        <v>302</v>
      </c>
      <c r="AE2643" s="18">
        <v>16.5731512284</v>
      </c>
      <c r="AF2643" t="s">
        <v>9556</v>
      </c>
      <c r="AG2643" t="s">
        <v>9557</v>
      </c>
      <c r="AH2643" t="s">
        <v>9558</v>
      </c>
      <c r="AI2643" s="18">
        <v>5.7223847799999998E-2</v>
      </c>
      <c r="AJ2643" t="s">
        <v>13460</v>
      </c>
      <c r="AK2643" t="s">
        <v>9560</v>
      </c>
      <c r="AL2643" t="s">
        <v>13461</v>
      </c>
      <c r="AM2643" t="s">
        <v>13460</v>
      </c>
      <c r="AN2643" t="s">
        <v>9560</v>
      </c>
      <c r="AO2643" t="s">
        <v>13461</v>
      </c>
      <c r="AP2643" s="18">
        <v>5.7223847799999998E-2</v>
      </c>
      <c r="AQ2643" t="s">
        <v>123</v>
      </c>
      <c r="AR2643" t="b">
        <f>ISNUMBER(SEARCH('Consulta Por Puntos Baloto'!$E$5,B2643,1))</f>
        <v>0</v>
      </c>
      <c r="AS2643">
        <f t="shared" si="82"/>
        <v>35</v>
      </c>
      <c r="AT2643" t="str">
        <f t="shared" si="83"/>
        <v>Punto red</v>
      </c>
    </row>
    <row r="2644" spans="1:46">
      <c r="A2644" t="s">
        <v>13462</v>
      </c>
      <c r="B2644" t="s">
        <v>13463</v>
      </c>
      <c r="C2644" s="18">
        <v>4.5178754338999996</v>
      </c>
      <c r="D2644" t="s">
        <v>127</v>
      </c>
      <c r="E2644" t="s">
        <v>128</v>
      </c>
      <c r="F2644" t="s">
        <v>129</v>
      </c>
      <c r="G2644" s="18">
        <v>0.70375442779999997</v>
      </c>
      <c r="H2644" t="s">
        <v>64</v>
      </c>
      <c r="I2644" t="s">
        <v>130</v>
      </c>
      <c r="J2644" t="s">
        <v>1261</v>
      </c>
      <c r="K2644" s="18">
        <v>5.7892398447</v>
      </c>
      <c r="L2644" t="s">
        <v>64</v>
      </c>
      <c r="M2644" t="s">
        <v>130</v>
      </c>
      <c r="N2644" t="s">
        <v>370</v>
      </c>
      <c r="O2644" s="18">
        <v>4.2428442370999999</v>
      </c>
      <c r="P2644" t="s">
        <v>133</v>
      </c>
      <c r="Q2644" t="s">
        <v>134</v>
      </c>
      <c r="R2644" t="s">
        <v>135</v>
      </c>
      <c r="S2644" s="18">
        <v>6.5223335519000001</v>
      </c>
      <c r="T2644" t="s">
        <v>371</v>
      </c>
      <c r="U2644" t="s">
        <v>130</v>
      </c>
      <c r="V2644" t="s">
        <v>372</v>
      </c>
      <c r="W2644" s="18">
        <v>5.2790738728999997</v>
      </c>
      <c r="X2644" t="s">
        <v>64</v>
      </c>
      <c r="Y2644" t="s">
        <v>130</v>
      </c>
      <c r="Z2644" t="s">
        <v>373</v>
      </c>
      <c r="AA2644" s="18">
        <v>4.6996702178999996</v>
      </c>
      <c r="AB2644" t="s">
        <v>140</v>
      </c>
      <c r="AC2644" t="s">
        <v>128</v>
      </c>
      <c r="AD2644" t="s">
        <v>141</v>
      </c>
      <c r="AE2644" s="18">
        <v>0.4497718255</v>
      </c>
      <c r="AF2644" t="s">
        <v>13464</v>
      </c>
      <c r="AG2644" t="s">
        <v>143</v>
      </c>
      <c r="AH2644" t="s">
        <v>13465</v>
      </c>
      <c r="AI2644" s="18">
        <v>0.14458975490000001</v>
      </c>
      <c r="AJ2644" t="s">
        <v>13466</v>
      </c>
      <c r="AK2644" t="s">
        <v>134</v>
      </c>
      <c r="AL2644" t="s">
        <v>13467</v>
      </c>
      <c r="AM2644" t="s">
        <v>13466</v>
      </c>
      <c r="AN2644" t="s">
        <v>134</v>
      </c>
      <c r="AO2644" t="s">
        <v>13467</v>
      </c>
      <c r="AP2644" s="18">
        <v>0.14458975490000001</v>
      </c>
      <c r="AQ2644" t="s">
        <v>123</v>
      </c>
      <c r="AR2644" t="b">
        <f>ISNUMBER(SEARCH('Consulta Por Puntos Baloto'!$E$5,B2644,1))</f>
        <v>0</v>
      </c>
      <c r="AS2644">
        <f t="shared" si="82"/>
        <v>35</v>
      </c>
      <c r="AT2644" t="str">
        <f t="shared" si="83"/>
        <v>Punto red</v>
      </c>
    </row>
    <row r="2645" spans="1:46">
      <c r="A2645" t="s">
        <v>13468</v>
      </c>
      <c r="B2645" t="s">
        <v>13469</v>
      </c>
      <c r="C2645" s="18">
        <v>74.3866562332</v>
      </c>
      <c r="D2645" t="s">
        <v>7736</v>
      </c>
      <c r="E2645" t="s">
        <v>4964</v>
      </c>
      <c r="F2645" t="s">
        <v>7737</v>
      </c>
      <c r="G2645" s="18">
        <v>136.07340852690001</v>
      </c>
      <c r="H2645" t="s">
        <v>64</v>
      </c>
      <c r="I2645" t="s">
        <v>4514</v>
      </c>
      <c r="J2645" t="s">
        <v>4515</v>
      </c>
      <c r="K2645" s="18">
        <v>136.07340852690001</v>
      </c>
      <c r="L2645" t="s">
        <v>64</v>
      </c>
      <c r="M2645" t="s">
        <v>4514</v>
      </c>
      <c r="N2645" t="s">
        <v>4515</v>
      </c>
      <c r="O2645" s="18">
        <v>73.387126656500001</v>
      </c>
      <c r="P2645" t="s">
        <v>4963</v>
      </c>
      <c r="Q2645" t="s">
        <v>4964</v>
      </c>
      <c r="R2645" t="s">
        <v>4965</v>
      </c>
      <c r="S2645" s="18">
        <v>243.1967137986</v>
      </c>
      <c r="T2645" t="s">
        <v>85</v>
      </c>
      <c r="U2645" t="s">
        <v>86</v>
      </c>
      <c r="V2645" t="s">
        <v>87</v>
      </c>
      <c r="W2645" s="18">
        <v>73.309025100900001</v>
      </c>
      <c r="X2645" t="s">
        <v>64</v>
      </c>
      <c r="Y2645" t="s">
        <v>4519</v>
      </c>
      <c r="Z2645" t="s">
        <v>4520</v>
      </c>
      <c r="AA2645" s="18">
        <v>181.1396953297</v>
      </c>
      <c r="AB2645" t="s">
        <v>300</v>
      </c>
      <c r="AC2645" t="s">
        <v>301</v>
      </c>
      <c r="AD2645" t="s">
        <v>302</v>
      </c>
      <c r="AE2645" s="18">
        <v>44.5753227995</v>
      </c>
      <c r="AF2645" t="s">
        <v>10060</v>
      </c>
      <c r="AG2645" t="s">
        <v>10061</v>
      </c>
      <c r="AH2645" t="s">
        <v>10062</v>
      </c>
      <c r="AI2645" s="18">
        <v>6.2176928999999999E-2</v>
      </c>
      <c r="AJ2645" t="s">
        <v>13470</v>
      </c>
      <c r="AK2645" t="s">
        <v>13471</v>
      </c>
      <c r="AL2645" t="s">
        <v>13472</v>
      </c>
      <c r="AM2645" t="s">
        <v>13470</v>
      </c>
      <c r="AN2645" t="s">
        <v>13471</v>
      </c>
      <c r="AO2645" t="s">
        <v>13472</v>
      </c>
      <c r="AP2645" s="18">
        <v>6.2176928999999999E-2</v>
      </c>
      <c r="AQ2645" t="s">
        <v>123</v>
      </c>
      <c r="AR2645" t="b">
        <f>ISNUMBER(SEARCH('Consulta Por Puntos Baloto'!$E$5,B2645,1))</f>
        <v>0</v>
      </c>
      <c r="AS2645">
        <f t="shared" si="82"/>
        <v>35</v>
      </c>
      <c r="AT2645" t="str">
        <f t="shared" si="83"/>
        <v>Punto red</v>
      </c>
    </row>
    <row r="2646" spans="1:46">
      <c r="A2646" t="s">
        <v>13473</v>
      </c>
      <c r="B2646" t="s">
        <v>13474</v>
      </c>
      <c r="C2646" s="18">
        <v>2.8584602207000001</v>
      </c>
      <c r="D2646" t="s">
        <v>1689</v>
      </c>
      <c r="E2646" t="s">
        <v>1690</v>
      </c>
      <c r="F2646" t="s">
        <v>1691</v>
      </c>
      <c r="G2646" s="18">
        <v>1.5395822584000001</v>
      </c>
      <c r="H2646" t="s">
        <v>64</v>
      </c>
      <c r="I2646" t="s">
        <v>114</v>
      </c>
      <c r="J2646" t="s">
        <v>3347</v>
      </c>
      <c r="K2646" s="18">
        <v>71.775395487300003</v>
      </c>
      <c r="L2646" t="s">
        <v>64</v>
      </c>
      <c r="M2646" t="s">
        <v>130</v>
      </c>
      <c r="N2646" t="s">
        <v>132</v>
      </c>
      <c r="O2646" s="18">
        <v>71.765638232399994</v>
      </c>
      <c r="P2646" t="s">
        <v>133</v>
      </c>
      <c r="Q2646" t="s">
        <v>134</v>
      </c>
      <c r="R2646" t="s">
        <v>135</v>
      </c>
      <c r="S2646" s="18">
        <v>72.523651922900001</v>
      </c>
      <c r="T2646" t="s">
        <v>136</v>
      </c>
      <c r="U2646" t="s">
        <v>130</v>
      </c>
      <c r="V2646" t="s">
        <v>137</v>
      </c>
      <c r="W2646" s="18">
        <v>2.0072167724000001</v>
      </c>
      <c r="X2646" t="s">
        <v>3348</v>
      </c>
      <c r="Y2646" t="s">
        <v>114</v>
      </c>
      <c r="Z2646" t="s">
        <v>3349</v>
      </c>
      <c r="AA2646" s="18">
        <v>2.0027618272000001</v>
      </c>
      <c r="AB2646" s="19" t="s">
        <v>3348</v>
      </c>
      <c r="AC2646" t="s">
        <v>1690</v>
      </c>
      <c r="AD2646" s="19" t="s">
        <v>5358</v>
      </c>
      <c r="AE2646" s="18">
        <v>0.1205161317</v>
      </c>
      <c r="AF2646" t="s">
        <v>13134</v>
      </c>
      <c r="AG2646" t="s">
        <v>1690</v>
      </c>
      <c r="AH2646" t="s">
        <v>13135</v>
      </c>
      <c r="AI2646" s="18">
        <v>2.4825731300000001E-2</v>
      </c>
      <c r="AJ2646" t="s">
        <v>13475</v>
      </c>
      <c r="AK2646" t="s">
        <v>1690</v>
      </c>
      <c r="AL2646" t="s">
        <v>13476</v>
      </c>
      <c r="AM2646" t="s">
        <v>13475</v>
      </c>
      <c r="AN2646" t="s">
        <v>1690</v>
      </c>
      <c r="AO2646" t="s">
        <v>13476</v>
      </c>
      <c r="AP2646" s="18">
        <v>2.4825731300000001E-2</v>
      </c>
      <c r="AQ2646" t="s">
        <v>123</v>
      </c>
      <c r="AR2646" t="b">
        <f>ISNUMBER(SEARCH('Consulta Por Puntos Baloto'!$E$5,B2646,1))</f>
        <v>0</v>
      </c>
      <c r="AS2646">
        <f t="shared" si="82"/>
        <v>35</v>
      </c>
      <c r="AT2646" t="str">
        <f t="shared" si="83"/>
        <v>Punto red</v>
      </c>
    </row>
    <row r="2647" spans="1:46">
      <c r="A2647" t="s">
        <v>13477</v>
      </c>
      <c r="B2647" t="s">
        <v>13478</v>
      </c>
      <c r="C2647" s="18">
        <v>2.2311627771000002</v>
      </c>
      <c r="D2647" t="s">
        <v>1689</v>
      </c>
      <c r="E2647" t="s">
        <v>1690</v>
      </c>
      <c r="F2647" t="s">
        <v>1691</v>
      </c>
      <c r="G2647" s="18">
        <v>2.0608952266</v>
      </c>
      <c r="H2647" t="s">
        <v>64</v>
      </c>
      <c r="I2647" t="s">
        <v>114</v>
      </c>
      <c r="J2647" t="s">
        <v>4221</v>
      </c>
      <c r="K2647" s="18">
        <v>70.734657626000001</v>
      </c>
      <c r="L2647" t="s">
        <v>64</v>
      </c>
      <c r="M2647" t="s">
        <v>130</v>
      </c>
      <c r="N2647" t="s">
        <v>132</v>
      </c>
      <c r="O2647" s="18">
        <v>70.725206101500007</v>
      </c>
      <c r="P2647" t="s">
        <v>453</v>
      </c>
      <c r="Q2647" t="s">
        <v>134</v>
      </c>
      <c r="R2647" t="s">
        <v>454</v>
      </c>
      <c r="S2647" s="18">
        <v>71.469711682600007</v>
      </c>
      <c r="T2647" t="s">
        <v>136</v>
      </c>
      <c r="U2647" t="s">
        <v>130</v>
      </c>
      <c r="V2647" t="s">
        <v>137</v>
      </c>
      <c r="W2647" s="18">
        <v>2.5551575646</v>
      </c>
      <c r="X2647" t="s">
        <v>3348</v>
      </c>
      <c r="Y2647" t="s">
        <v>114</v>
      </c>
      <c r="Z2647" t="s">
        <v>3349</v>
      </c>
      <c r="AA2647" s="18">
        <v>2.1925216873000002</v>
      </c>
      <c r="AB2647" t="s">
        <v>1694</v>
      </c>
      <c r="AC2647" t="s">
        <v>1690</v>
      </c>
      <c r="AD2647" t="s">
        <v>1695</v>
      </c>
      <c r="AE2647" s="18">
        <v>0.16963979139999999</v>
      </c>
      <c r="AF2647" t="s">
        <v>13479</v>
      </c>
      <c r="AG2647" t="s">
        <v>1690</v>
      </c>
      <c r="AH2647" t="s">
        <v>13480</v>
      </c>
      <c r="AI2647" s="18">
        <v>0.26509180409999999</v>
      </c>
      <c r="AJ2647" t="s">
        <v>13481</v>
      </c>
      <c r="AK2647" t="s">
        <v>1690</v>
      </c>
      <c r="AL2647" t="s">
        <v>13482</v>
      </c>
      <c r="AM2647" t="s">
        <v>13479</v>
      </c>
      <c r="AN2647" t="s">
        <v>1690</v>
      </c>
      <c r="AO2647" t="s">
        <v>13480</v>
      </c>
      <c r="AP2647" s="18">
        <v>0.16963979139999999</v>
      </c>
      <c r="AQ2647" t="s">
        <v>123</v>
      </c>
      <c r="AR2647" t="b">
        <f>ISNUMBER(SEARCH('Consulta Por Puntos Baloto'!$E$5,B2647,1))</f>
        <v>0</v>
      </c>
      <c r="AS2647">
        <f t="shared" si="82"/>
        <v>31</v>
      </c>
      <c r="AT2647" t="str">
        <f t="shared" si="83"/>
        <v>Punto pago</v>
      </c>
    </row>
    <row r="2648" spans="1:46">
      <c r="A2648" t="s">
        <v>13483</v>
      </c>
      <c r="B2648" t="s">
        <v>13484</v>
      </c>
      <c r="C2648" s="18">
        <v>5.5386448423000001</v>
      </c>
      <c r="D2648" t="s">
        <v>526</v>
      </c>
      <c r="E2648" t="s">
        <v>128</v>
      </c>
      <c r="F2648" t="s">
        <v>527</v>
      </c>
      <c r="G2648" s="18">
        <v>1.5211776282</v>
      </c>
      <c r="H2648" t="s">
        <v>64</v>
      </c>
      <c r="I2648" t="s">
        <v>130</v>
      </c>
      <c r="J2648" t="s">
        <v>528</v>
      </c>
      <c r="K2648" s="18">
        <v>3.6144466875000001</v>
      </c>
      <c r="L2648" t="s">
        <v>64</v>
      </c>
      <c r="M2648" t="s">
        <v>130</v>
      </c>
      <c r="N2648" t="s">
        <v>512</v>
      </c>
      <c r="O2648" s="18">
        <v>1.8917862382999999</v>
      </c>
      <c r="P2648" t="s">
        <v>530</v>
      </c>
      <c r="Q2648" t="s">
        <v>134</v>
      </c>
      <c r="R2648" t="s">
        <v>531</v>
      </c>
      <c r="S2648" s="18">
        <v>2.3947078609000001</v>
      </c>
      <c r="T2648" t="s">
        <v>515</v>
      </c>
      <c r="U2648" t="s">
        <v>130</v>
      </c>
      <c r="V2648" t="s">
        <v>516</v>
      </c>
      <c r="W2648" s="18">
        <v>3.2136803299999999</v>
      </c>
      <c r="X2648" t="s">
        <v>64</v>
      </c>
      <c r="Y2648" t="s">
        <v>130</v>
      </c>
      <c r="Z2648" t="s">
        <v>532</v>
      </c>
      <c r="AA2648" s="18">
        <v>1.9155147423000001</v>
      </c>
      <c r="AB2648" t="s">
        <v>533</v>
      </c>
      <c r="AC2648" t="s">
        <v>128</v>
      </c>
      <c r="AD2648" t="s">
        <v>534</v>
      </c>
      <c r="AE2648" s="18">
        <v>1.77743585E-2</v>
      </c>
      <c r="AF2648" t="s">
        <v>13485</v>
      </c>
      <c r="AG2648" t="s">
        <v>143</v>
      </c>
      <c r="AH2648" t="s">
        <v>13486</v>
      </c>
      <c r="AI2648" s="18">
        <v>0.1442578776</v>
      </c>
      <c r="AJ2648" t="s">
        <v>13487</v>
      </c>
      <c r="AK2648" t="s">
        <v>134</v>
      </c>
      <c r="AL2648" t="s">
        <v>13488</v>
      </c>
      <c r="AM2648" t="s">
        <v>13485</v>
      </c>
      <c r="AN2648" t="s">
        <v>143</v>
      </c>
      <c r="AO2648" t="s">
        <v>13486</v>
      </c>
      <c r="AP2648" s="18">
        <v>1.77743585E-2</v>
      </c>
      <c r="AQ2648" t="s">
        <v>4218</v>
      </c>
      <c r="AR2648" t="b">
        <f>ISNUMBER(SEARCH('Consulta Por Puntos Baloto'!$E$5,B2648,1))</f>
        <v>0</v>
      </c>
      <c r="AS2648">
        <f t="shared" si="82"/>
        <v>31</v>
      </c>
      <c r="AT2648" t="str">
        <f t="shared" si="83"/>
        <v>Punto pago</v>
      </c>
    </row>
    <row r="2649" spans="1:46">
      <c r="A2649" t="s">
        <v>13489</v>
      </c>
      <c r="B2649" t="s">
        <v>13490</v>
      </c>
      <c r="C2649" s="18">
        <v>132.81525197549999</v>
      </c>
      <c r="D2649" t="s">
        <v>7736</v>
      </c>
      <c r="E2649" t="s">
        <v>4964</v>
      </c>
      <c r="F2649" t="s">
        <v>7737</v>
      </c>
      <c r="G2649" s="18">
        <v>203.75027179919999</v>
      </c>
      <c r="H2649" t="s">
        <v>64</v>
      </c>
      <c r="I2649" t="s">
        <v>4514</v>
      </c>
      <c r="J2649" t="s">
        <v>4515</v>
      </c>
      <c r="K2649" s="18">
        <v>203.75027179919999</v>
      </c>
      <c r="L2649" t="s">
        <v>64</v>
      </c>
      <c r="M2649" t="s">
        <v>4514</v>
      </c>
      <c r="N2649" t="s">
        <v>4515</v>
      </c>
      <c r="O2649" s="18">
        <v>131.97788935829999</v>
      </c>
      <c r="P2649" t="s">
        <v>4963</v>
      </c>
      <c r="Q2649" t="s">
        <v>4964</v>
      </c>
      <c r="R2649" t="s">
        <v>4965</v>
      </c>
      <c r="S2649" s="18">
        <v>299.68465587780003</v>
      </c>
      <c r="T2649" t="s">
        <v>807</v>
      </c>
      <c r="U2649" t="s">
        <v>130</v>
      </c>
      <c r="V2649" t="s">
        <v>808</v>
      </c>
      <c r="W2649" s="18">
        <v>131.93589773939999</v>
      </c>
      <c r="X2649" t="s">
        <v>64</v>
      </c>
      <c r="Y2649" t="s">
        <v>4519</v>
      </c>
      <c r="Z2649" t="s">
        <v>4520</v>
      </c>
      <c r="AA2649" s="18">
        <v>238.999696325</v>
      </c>
      <c r="AB2649" t="s">
        <v>300</v>
      </c>
      <c r="AC2649" t="s">
        <v>301</v>
      </c>
      <c r="AD2649" t="s">
        <v>302</v>
      </c>
      <c r="AE2649" s="18">
        <v>97.969784238900004</v>
      </c>
      <c r="AF2649" t="s">
        <v>10306</v>
      </c>
      <c r="AG2649" t="s">
        <v>8668</v>
      </c>
      <c r="AH2649" t="s">
        <v>10307</v>
      </c>
      <c r="AI2649" s="18">
        <v>5.3099762000000002E-3</v>
      </c>
      <c r="AJ2649" t="s">
        <v>10308</v>
      </c>
      <c r="AK2649" t="s">
        <v>10309</v>
      </c>
      <c r="AL2649" t="s">
        <v>10310</v>
      </c>
      <c r="AM2649" t="s">
        <v>10308</v>
      </c>
      <c r="AN2649" t="s">
        <v>10309</v>
      </c>
      <c r="AO2649" t="s">
        <v>10310</v>
      </c>
      <c r="AP2649" s="18">
        <v>5.3099762000000002E-3</v>
      </c>
      <c r="AQ2649" t="s">
        <v>123</v>
      </c>
      <c r="AR2649" t="b">
        <f>ISNUMBER(SEARCH('Consulta Por Puntos Baloto'!$E$5,B2649,1))</f>
        <v>0</v>
      </c>
      <c r="AS2649">
        <f t="shared" si="82"/>
        <v>35</v>
      </c>
      <c r="AT2649" t="str">
        <f t="shared" si="83"/>
        <v>Punto red</v>
      </c>
    </row>
    <row r="2650" spans="1:46">
      <c r="A2650" t="s">
        <v>13491</v>
      </c>
      <c r="B2650" t="s">
        <v>13492</v>
      </c>
      <c r="C2650" s="18">
        <v>1.5707612017999999</v>
      </c>
      <c r="D2650" t="s">
        <v>169</v>
      </c>
      <c r="E2650" t="s">
        <v>128</v>
      </c>
      <c r="F2650" t="s">
        <v>170</v>
      </c>
      <c r="G2650" s="18">
        <v>0.53897895819999997</v>
      </c>
      <c r="H2650" t="s">
        <v>64</v>
      </c>
      <c r="I2650" t="s">
        <v>130</v>
      </c>
      <c r="J2650" t="s">
        <v>175</v>
      </c>
      <c r="K2650" s="18">
        <v>1.6254390376000001</v>
      </c>
      <c r="L2650" t="s">
        <v>64</v>
      </c>
      <c r="M2650" t="s">
        <v>130</v>
      </c>
      <c r="N2650" t="s">
        <v>172</v>
      </c>
      <c r="O2650" s="18">
        <v>0.61928082679999996</v>
      </c>
      <c r="P2650" t="s">
        <v>173</v>
      </c>
      <c r="Q2650" t="s">
        <v>134</v>
      </c>
      <c r="R2650" t="s">
        <v>174</v>
      </c>
      <c r="S2650" s="18">
        <v>0.72110261399999998</v>
      </c>
      <c r="T2650" t="s">
        <v>64</v>
      </c>
      <c r="U2650" t="s">
        <v>130</v>
      </c>
      <c r="V2650" t="s">
        <v>171</v>
      </c>
      <c r="W2650" s="18">
        <v>0.50916369989999999</v>
      </c>
      <c r="X2650" t="s">
        <v>64</v>
      </c>
      <c r="Y2650" t="s">
        <v>130</v>
      </c>
      <c r="Z2650" t="s">
        <v>175</v>
      </c>
      <c r="AA2650" s="18">
        <v>0.771039896</v>
      </c>
      <c r="AB2650" t="s">
        <v>176</v>
      </c>
      <c r="AC2650" t="s">
        <v>128</v>
      </c>
      <c r="AD2650" t="s">
        <v>177</v>
      </c>
      <c r="AE2650" s="18">
        <v>0.1150728174</v>
      </c>
      <c r="AF2650" t="s">
        <v>648</v>
      </c>
      <c r="AG2650" t="s">
        <v>143</v>
      </c>
      <c r="AH2650" t="s">
        <v>649</v>
      </c>
      <c r="AI2650" s="18">
        <v>0.22037088269999999</v>
      </c>
      <c r="AJ2650" t="s">
        <v>2812</v>
      </c>
      <c r="AK2650" t="s">
        <v>134</v>
      </c>
      <c r="AL2650" t="s">
        <v>2813</v>
      </c>
      <c r="AM2650" t="s">
        <v>648</v>
      </c>
      <c r="AN2650" t="s">
        <v>143</v>
      </c>
      <c r="AO2650" t="s">
        <v>649</v>
      </c>
      <c r="AP2650" s="18">
        <v>0.1150728174</v>
      </c>
      <c r="AQ2650" t="s">
        <v>123</v>
      </c>
      <c r="AR2650" t="b">
        <f>ISNUMBER(SEARCH('Consulta Por Puntos Baloto'!$E$5,B2650,1))</f>
        <v>0</v>
      </c>
      <c r="AS2650">
        <f t="shared" si="82"/>
        <v>31</v>
      </c>
      <c r="AT2650" t="str">
        <f t="shared" si="83"/>
        <v>Punto pago</v>
      </c>
    </row>
    <row r="2651" spans="1:46">
      <c r="A2651" t="s">
        <v>13493</v>
      </c>
      <c r="B2651" t="s">
        <v>13494</v>
      </c>
      <c r="C2651" s="18">
        <v>0.12713957140000001</v>
      </c>
      <c r="D2651" t="s">
        <v>4663</v>
      </c>
      <c r="E2651" t="s">
        <v>4664</v>
      </c>
      <c r="F2651" t="s">
        <v>4665</v>
      </c>
      <c r="G2651" s="18">
        <v>21.160173843700001</v>
      </c>
      <c r="H2651" t="s">
        <v>64</v>
      </c>
      <c r="I2651" t="s">
        <v>4008</v>
      </c>
      <c r="J2651" t="s">
        <v>4009</v>
      </c>
      <c r="K2651" s="18">
        <v>21.509990731999999</v>
      </c>
      <c r="L2651" t="s">
        <v>4010</v>
      </c>
      <c r="M2651" t="s">
        <v>4008</v>
      </c>
      <c r="N2651" t="s">
        <v>4011</v>
      </c>
      <c r="O2651" s="18">
        <v>43.922266133500003</v>
      </c>
      <c r="P2651" t="s">
        <v>225</v>
      </c>
      <c r="Q2651" t="s">
        <v>220</v>
      </c>
      <c r="R2651" t="s">
        <v>226</v>
      </c>
      <c r="S2651" s="18">
        <v>45.1154719329</v>
      </c>
      <c r="T2651" t="s">
        <v>227</v>
      </c>
      <c r="U2651" t="s">
        <v>228</v>
      </c>
      <c r="V2651" t="s">
        <v>229</v>
      </c>
      <c r="W2651" s="18">
        <v>43.1700310246</v>
      </c>
      <c r="X2651" t="s">
        <v>64</v>
      </c>
      <c r="Y2651" t="s">
        <v>228</v>
      </c>
      <c r="Z2651" t="s">
        <v>4012</v>
      </c>
      <c r="AA2651" s="18">
        <v>21.149574264999998</v>
      </c>
      <c r="AB2651" s="19" t="s">
        <v>4013</v>
      </c>
      <c r="AC2651" t="s">
        <v>4014</v>
      </c>
      <c r="AD2651" t="s">
        <v>4015</v>
      </c>
      <c r="AE2651" s="18">
        <v>2.7107037300000001E-2</v>
      </c>
      <c r="AF2651" t="s">
        <v>13495</v>
      </c>
      <c r="AG2651" t="s">
        <v>4664</v>
      </c>
      <c r="AH2651" t="s">
        <v>13496</v>
      </c>
      <c r="AI2651" s="18">
        <v>0.13277375690000001</v>
      </c>
      <c r="AJ2651" t="s">
        <v>13497</v>
      </c>
      <c r="AK2651" t="s">
        <v>4664</v>
      </c>
      <c r="AL2651" t="s">
        <v>13498</v>
      </c>
      <c r="AM2651" t="s">
        <v>13495</v>
      </c>
      <c r="AN2651" t="s">
        <v>4664</v>
      </c>
      <c r="AO2651" t="s">
        <v>13496</v>
      </c>
      <c r="AP2651" s="18">
        <v>2.7107037300000001E-2</v>
      </c>
      <c r="AQ2651" t="s">
        <v>123</v>
      </c>
      <c r="AR2651" t="b">
        <f>ISNUMBER(SEARCH('Consulta Por Puntos Baloto'!$E$5,B2651,1))</f>
        <v>0</v>
      </c>
      <c r="AS2651">
        <f t="shared" si="82"/>
        <v>31</v>
      </c>
      <c r="AT2651" t="str">
        <f t="shared" si="83"/>
        <v>Punto pago</v>
      </c>
    </row>
    <row r="2652" spans="1:46">
      <c r="A2652" t="s">
        <v>13499</v>
      </c>
      <c r="B2652" t="s">
        <v>13500</v>
      </c>
      <c r="C2652" s="18">
        <v>5.8992547779000004</v>
      </c>
      <c r="D2652" t="s">
        <v>541</v>
      </c>
      <c r="E2652" t="s">
        <v>128</v>
      </c>
      <c r="F2652" t="s">
        <v>542</v>
      </c>
      <c r="G2652" s="18">
        <v>0.97681738299999998</v>
      </c>
      <c r="H2652" t="s">
        <v>64</v>
      </c>
      <c r="I2652" t="s">
        <v>130</v>
      </c>
      <c r="J2652" t="s">
        <v>511</v>
      </c>
      <c r="K2652" s="18">
        <v>3.0084418802999999</v>
      </c>
      <c r="L2652" t="s">
        <v>64</v>
      </c>
      <c r="M2652" t="s">
        <v>130</v>
      </c>
      <c r="N2652" t="s">
        <v>512</v>
      </c>
      <c r="O2652" s="18">
        <v>5.6043345577999997</v>
      </c>
      <c r="P2652" t="s">
        <v>133</v>
      </c>
      <c r="Q2652" t="s">
        <v>134</v>
      </c>
      <c r="R2652" t="s">
        <v>135</v>
      </c>
      <c r="S2652" s="18">
        <v>3.8105547597</v>
      </c>
      <c r="T2652" t="s">
        <v>371</v>
      </c>
      <c r="U2652" t="s">
        <v>130</v>
      </c>
      <c r="V2652" t="s">
        <v>372</v>
      </c>
      <c r="W2652" s="18">
        <v>1.4266897407000001</v>
      </c>
      <c r="X2652" t="s">
        <v>64</v>
      </c>
      <c r="Y2652" t="s">
        <v>130</v>
      </c>
      <c r="Z2652" t="s">
        <v>517</v>
      </c>
      <c r="AA2652" s="18">
        <v>3.6057175178</v>
      </c>
      <c r="AB2652" s="19" t="s">
        <v>963</v>
      </c>
      <c r="AC2652" t="s">
        <v>128</v>
      </c>
      <c r="AD2652" t="s">
        <v>964</v>
      </c>
      <c r="AE2652" s="18">
        <v>3.8418062699999998E-2</v>
      </c>
      <c r="AF2652" t="s">
        <v>13501</v>
      </c>
      <c r="AG2652" t="s">
        <v>143</v>
      </c>
      <c r="AH2652" t="s">
        <v>13502</v>
      </c>
      <c r="AI2652" s="18">
        <v>3.62845865E-2</v>
      </c>
      <c r="AJ2652" t="s">
        <v>13503</v>
      </c>
      <c r="AK2652" t="s">
        <v>134</v>
      </c>
      <c r="AL2652" t="s">
        <v>13504</v>
      </c>
      <c r="AM2652" t="s">
        <v>13503</v>
      </c>
      <c r="AN2652" t="s">
        <v>134</v>
      </c>
      <c r="AO2652" t="s">
        <v>13504</v>
      </c>
      <c r="AP2652" s="18">
        <v>3.62845865E-2</v>
      </c>
      <c r="AQ2652" t="s">
        <v>123</v>
      </c>
      <c r="AR2652" t="b">
        <f>ISNUMBER(SEARCH('Consulta Por Puntos Baloto'!$E$5,B2652,1))</f>
        <v>0</v>
      </c>
      <c r="AS2652">
        <f t="shared" si="82"/>
        <v>35</v>
      </c>
      <c r="AT2652" t="str">
        <f t="shared" si="83"/>
        <v>Punto red</v>
      </c>
    </row>
    <row r="2653" spans="1:46">
      <c r="A2653" t="s">
        <v>13505</v>
      </c>
      <c r="B2653" t="s">
        <v>13506</v>
      </c>
      <c r="C2653" s="18">
        <v>1.9737636009999999</v>
      </c>
      <c r="D2653" t="s">
        <v>686</v>
      </c>
      <c r="E2653" t="s">
        <v>128</v>
      </c>
      <c r="F2653" t="s">
        <v>687</v>
      </c>
      <c r="G2653" s="18">
        <v>0.66769543119999997</v>
      </c>
      <c r="H2653" t="s">
        <v>2831</v>
      </c>
      <c r="I2653" t="s">
        <v>130</v>
      </c>
      <c r="J2653" t="s">
        <v>2832</v>
      </c>
      <c r="K2653" s="18">
        <v>1.2863437151999999</v>
      </c>
      <c r="L2653" t="s">
        <v>2496</v>
      </c>
      <c r="M2653" t="s">
        <v>130</v>
      </c>
      <c r="N2653" t="s">
        <v>2497</v>
      </c>
      <c r="O2653" s="18">
        <v>2.3493536228999998</v>
      </c>
      <c r="P2653" t="s">
        <v>688</v>
      </c>
      <c r="Q2653" t="s">
        <v>134</v>
      </c>
      <c r="R2653" t="s">
        <v>689</v>
      </c>
      <c r="S2653" s="18">
        <v>1.459570917</v>
      </c>
      <c r="T2653" t="s">
        <v>496</v>
      </c>
      <c r="U2653" t="s">
        <v>130</v>
      </c>
      <c r="V2653" t="s">
        <v>497</v>
      </c>
      <c r="W2653" s="18">
        <v>1.887204031</v>
      </c>
      <c r="X2653" t="s">
        <v>2299</v>
      </c>
      <c r="Y2653" t="s">
        <v>130</v>
      </c>
      <c r="Z2653" t="s">
        <v>2300</v>
      </c>
      <c r="AA2653" s="18">
        <v>0.94299123360000003</v>
      </c>
      <c r="AB2653" t="s">
        <v>2498</v>
      </c>
      <c r="AC2653" t="s">
        <v>128</v>
      </c>
      <c r="AD2653" t="s">
        <v>2499</v>
      </c>
      <c r="AE2653" s="18">
        <v>0.6849202419</v>
      </c>
      <c r="AF2653" t="s">
        <v>2500</v>
      </c>
      <c r="AG2653" t="s">
        <v>143</v>
      </c>
      <c r="AH2653" t="s">
        <v>2501</v>
      </c>
      <c r="AI2653" s="18">
        <v>0.18096588550000001</v>
      </c>
      <c r="AJ2653" t="s">
        <v>13507</v>
      </c>
      <c r="AK2653" t="s">
        <v>134</v>
      </c>
      <c r="AL2653" t="s">
        <v>13508</v>
      </c>
      <c r="AM2653" t="s">
        <v>13507</v>
      </c>
      <c r="AN2653" t="s">
        <v>134</v>
      </c>
      <c r="AO2653" t="s">
        <v>13508</v>
      </c>
      <c r="AP2653" s="18">
        <v>0.18096588550000001</v>
      </c>
      <c r="AQ2653" t="s">
        <v>123</v>
      </c>
      <c r="AR2653" t="b">
        <f>ISNUMBER(SEARCH('Consulta Por Puntos Baloto'!$E$5,B2653,1))</f>
        <v>0</v>
      </c>
      <c r="AS2653">
        <f t="shared" si="82"/>
        <v>35</v>
      </c>
      <c r="AT2653" t="str">
        <f t="shared" si="83"/>
        <v>Punto red</v>
      </c>
    </row>
    <row r="2654" spans="1:46">
      <c r="A2654" t="s">
        <v>13509</v>
      </c>
      <c r="B2654" t="s">
        <v>13510</v>
      </c>
      <c r="C2654" s="18">
        <v>2.0356095061000001</v>
      </c>
      <c r="D2654" t="s">
        <v>2585</v>
      </c>
      <c r="E2654" t="s">
        <v>128</v>
      </c>
      <c r="F2654" t="s">
        <v>2586</v>
      </c>
      <c r="G2654" s="18">
        <v>0.15819006939999999</v>
      </c>
      <c r="H2654" t="s">
        <v>64</v>
      </c>
      <c r="I2654" t="s">
        <v>130</v>
      </c>
      <c r="J2654" t="s">
        <v>5290</v>
      </c>
      <c r="K2654" s="18">
        <v>1.5077674898</v>
      </c>
      <c r="L2654" t="s">
        <v>64</v>
      </c>
      <c r="M2654" t="s">
        <v>130</v>
      </c>
      <c r="N2654" t="s">
        <v>2587</v>
      </c>
      <c r="O2654" s="18">
        <v>2.0467078055000001</v>
      </c>
      <c r="P2654" t="s">
        <v>2746</v>
      </c>
      <c r="Q2654" t="s">
        <v>134</v>
      </c>
      <c r="R2654" t="s">
        <v>2747</v>
      </c>
      <c r="S2654" s="18">
        <v>2.4235653477999999</v>
      </c>
      <c r="T2654" t="s">
        <v>807</v>
      </c>
      <c r="U2654" t="s">
        <v>130</v>
      </c>
      <c r="V2654" t="s">
        <v>808</v>
      </c>
      <c r="W2654" s="18">
        <v>1.7549597691000001</v>
      </c>
      <c r="X2654" t="s">
        <v>2590</v>
      </c>
      <c r="Y2654" t="s">
        <v>130</v>
      </c>
      <c r="Z2654" t="s">
        <v>2591</v>
      </c>
      <c r="AA2654" s="18">
        <v>1.7549597691000001</v>
      </c>
      <c r="AB2654" t="s">
        <v>6560</v>
      </c>
      <c r="AC2654" t="s">
        <v>128</v>
      </c>
      <c r="AD2654" t="s">
        <v>6561</v>
      </c>
      <c r="AE2654" s="18">
        <v>7.8867336199999999E-2</v>
      </c>
      <c r="AF2654" t="s">
        <v>8598</v>
      </c>
      <c r="AG2654" t="s">
        <v>143</v>
      </c>
      <c r="AH2654" t="s">
        <v>8599</v>
      </c>
      <c r="AI2654" s="18">
        <v>0.13752990509999999</v>
      </c>
      <c r="AJ2654" t="s">
        <v>8600</v>
      </c>
      <c r="AK2654" t="s">
        <v>134</v>
      </c>
      <c r="AL2654" t="s">
        <v>8601</v>
      </c>
      <c r="AM2654" t="s">
        <v>8598</v>
      </c>
      <c r="AN2654" t="s">
        <v>143</v>
      </c>
      <c r="AO2654" t="s">
        <v>8599</v>
      </c>
      <c r="AP2654" s="18">
        <v>7.8867336199999999E-2</v>
      </c>
      <c r="AQ2654" t="s">
        <v>123</v>
      </c>
      <c r="AR2654" t="b">
        <f>ISNUMBER(SEARCH('Consulta Por Puntos Baloto'!$E$5,B2654,1))</f>
        <v>0</v>
      </c>
      <c r="AS2654">
        <f t="shared" si="82"/>
        <v>31</v>
      </c>
      <c r="AT2654" t="str">
        <f t="shared" si="83"/>
        <v>Punto pago</v>
      </c>
    </row>
    <row r="2655" spans="1:46">
      <c r="A2655" t="s">
        <v>13511</v>
      </c>
      <c r="B2655" t="s">
        <v>13512</v>
      </c>
      <c r="C2655" s="18">
        <v>2.1826937385999998</v>
      </c>
      <c r="D2655" t="s">
        <v>2585</v>
      </c>
      <c r="E2655" t="s">
        <v>128</v>
      </c>
      <c r="F2655" t="s">
        <v>2586</v>
      </c>
      <c r="G2655" s="18">
        <v>0.52831471689999998</v>
      </c>
      <c r="H2655" t="s">
        <v>64</v>
      </c>
      <c r="I2655" t="s">
        <v>130</v>
      </c>
      <c r="J2655" t="s">
        <v>4600</v>
      </c>
      <c r="K2655" s="18">
        <v>0.68787223109999995</v>
      </c>
      <c r="L2655" t="s">
        <v>2447</v>
      </c>
      <c r="M2655" t="s">
        <v>130</v>
      </c>
      <c r="N2655" t="s">
        <v>2448</v>
      </c>
      <c r="O2655" s="18">
        <v>0.53815162100000002</v>
      </c>
      <c r="P2655" t="s">
        <v>2746</v>
      </c>
      <c r="Q2655" t="s">
        <v>134</v>
      </c>
      <c r="R2655" t="s">
        <v>2747</v>
      </c>
      <c r="S2655" s="18">
        <v>1.7335483918000001</v>
      </c>
      <c r="T2655" t="s">
        <v>807</v>
      </c>
      <c r="U2655" t="s">
        <v>130</v>
      </c>
      <c r="V2655" t="s">
        <v>808</v>
      </c>
      <c r="W2655" s="18">
        <v>0.68787223109999995</v>
      </c>
      <c r="X2655" t="s">
        <v>2447</v>
      </c>
      <c r="Y2655" t="s">
        <v>130</v>
      </c>
      <c r="Z2655" t="s">
        <v>2448</v>
      </c>
      <c r="AA2655" s="18">
        <v>0.68787223109999995</v>
      </c>
      <c r="AB2655" t="s">
        <v>5781</v>
      </c>
      <c r="AC2655" t="s">
        <v>128</v>
      </c>
      <c r="AD2655" t="s">
        <v>5782</v>
      </c>
      <c r="AE2655" s="18">
        <v>0.1042041864</v>
      </c>
      <c r="AF2655" t="s">
        <v>6379</v>
      </c>
      <c r="AG2655" t="s">
        <v>143</v>
      </c>
      <c r="AH2655" t="s">
        <v>9654</v>
      </c>
      <c r="AI2655" s="18">
        <v>0.24374111039999999</v>
      </c>
      <c r="AJ2655" t="s">
        <v>5785</v>
      </c>
      <c r="AK2655" t="s">
        <v>134</v>
      </c>
      <c r="AL2655" t="s">
        <v>5786</v>
      </c>
      <c r="AM2655" t="s">
        <v>6379</v>
      </c>
      <c r="AN2655" t="s">
        <v>143</v>
      </c>
      <c r="AO2655" t="s">
        <v>9654</v>
      </c>
      <c r="AP2655" s="18">
        <v>0.1042041864</v>
      </c>
      <c r="AQ2655" t="e">
        <v>#N/A</v>
      </c>
      <c r="AR2655" t="b">
        <f>ISNUMBER(SEARCH('Consulta Por Puntos Baloto'!$E$5,B2655,1))</f>
        <v>0</v>
      </c>
      <c r="AS2655">
        <f t="shared" si="82"/>
        <v>31</v>
      </c>
      <c r="AT2655" t="str">
        <f t="shared" si="83"/>
        <v>Punto pago</v>
      </c>
    </row>
    <row r="2656" spans="1:46">
      <c r="A2656" t="s">
        <v>13513</v>
      </c>
      <c r="B2656" t="s">
        <v>13514</v>
      </c>
      <c r="C2656" s="18">
        <v>2.2514282558000001</v>
      </c>
      <c r="D2656" t="s">
        <v>169</v>
      </c>
      <c r="E2656" t="s">
        <v>128</v>
      </c>
      <c r="F2656" t="s">
        <v>170</v>
      </c>
      <c r="G2656" s="18">
        <v>0.4390357372</v>
      </c>
      <c r="H2656" t="s">
        <v>64</v>
      </c>
      <c r="I2656" t="s">
        <v>130</v>
      </c>
      <c r="J2656" t="s">
        <v>2627</v>
      </c>
      <c r="K2656" s="18">
        <v>2.2523168294999998</v>
      </c>
      <c r="L2656" t="s">
        <v>64</v>
      </c>
      <c r="M2656" t="s">
        <v>130</v>
      </c>
      <c r="N2656" t="s">
        <v>172</v>
      </c>
      <c r="O2656" s="18">
        <v>2.0220238941000002</v>
      </c>
      <c r="P2656" t="s">
        <v>2625</v>
      </c>
      <c r="Q2656" t="s">
        <v>134</v>
      </c>
      <c r="R2656" t="s">
        <v>2626</v>
      </c>
      <c r="S2656" s="18">
        <v>3.4861500828</v>
      </c>
      <c r="T2656" t="s">
        <v>311</v>
      </c>
      <c r="U2656" t="s">
        <v>130</v>
      </c>
      <c r="V2656" t="s">
        <v>312</v>
      </c>
      <c r="W2656" s="18">
        <v>0.44680810630000001</v>
      </c>
      <c r="X2656" t="s">
        <v>64</v>
      </c>
      <c r="Y2656" t="s">
        <v>130</v>
      </c>
      <c r="Z2656" t="s">
        <v>2627</v>
      </c>
      <c r="AA2656" s="18">
        <v>1.3352042197</v>
      </c>
      <c r="AB2656" t="s">
        <v>810</v>
      </c>
      <c r="AC2656" t="s">
        <v>128</v>
      </c>
      <c r="AD2656" t="s">
        <v>811</v>
      </c>
      <c r="AE2656" s="18">
        <v>0.63925372489999999</v>
      </c>
      <c r="AF2656" t="s">
        <v>6891</v>
      </c>
      <c r="AG2656" t="s">
        <v>143</v>
      </c>
      <c r="AH2656" t="s">
        <v>6892</v>
      </c>
      <c r="AI2656" s="18">
        <v>0.86199411029999995</v>
      </c>
      <c r="AJ2656" t="s">
        <v>4596</v>
      </c>
      <c r="AK2656" t="s">
        <v>134</v>
      </c>
      <c r="AL2656" t="s">
        <v>4597</v>
      </c>
      <c r="AM2656" t="s">
        <v>64</v>
      </c>
      <c r="AN2656" t="s">
        <v>130</v>
      </c>
      <c r="AO2656" t="s">
        <v>2627</v>
      </c>
      <c r="AP2656" s="18">
        <v>0.4390357372</v>
      </c>
      <c r="AQ2656" t="s">
        <v>123</v>
      </c>
      <c r="AR2656" t="b">
        <f>ISNUMBER(SEARCH('Consulta Por Puntos Baloto'!$E$5,B2656,1))</f>
        <v>0</v>
      </c>
      <c r="AS2656">
        <f t="shared" si="82"/>
        <v>7</v>
      </c>
      <c r="AT2656" t="str">
        <f t="shared" si="83"/>
        <v>Cajero automático</v>
      </c>
    </row>
    <row r="2657" spans="1:46">
      <c r="A2657" t="s">
        <v>13515</v>
      </c>
      <c r="B2657" t="s">
        <v>13516</v>
      </c>
      <c r="C2657" s="18">
        <v>70.164765853600002</v>
      </c>
      <c r="D2657" t="s">
        <v>4084</v>
      </c>
      <c r="E2657" t="s">
        <v>4053</v>
      </c>
      <c r="F2657" t="s">
        <v>4085</v>
      </c>
      <c r="G2657" s="18">
        <v>71.056632781700003</v>
      </c>
      <c r="H2657" t="s">
        <v>64</v>
      </c>
      <c r="I2657" t="s">
        <v>223</v>
      </c>
      <c r="J2657" t="s">
        <v>5167</v>
      </c>
      <c r="K2657" s="18">
        <v>74.642300915700005</v>
      </c>
      <c r="L2657" t="s">
        <v>64</v>
      </c>
      <c r="M2657" t="s">
        <v>223</v>
      </c>
      <c r="N2657" t="s">
        <v>4070</v>
      </c>
      <c r="O2657" s="18">
        <v>71.793636289099993</v>
      </c>
      <c r="P2657" t="s">
        <v>4052</v>
      </c>
      <c r="Q2657" t="s">
        <v>4053</v>
      </c>
      <c r="R2657" t="s">
        <v>4054</v>
      </c>
      <c r="S2657" s="18">
        <v>80.807945946900006</v>
      </c>
      <c r="T2657" t="s">
        <v>227</v>
      </c>
      <c r="U2657" t="s">
        <v>228</v>
      </c>
      <c r="V2657" t="s">
        <v>229</v>
      </c>
      <c r="W2657" s="18">
        <v>71.251954587</v>
      </c>
      <c r="X2657" t="s">
        <v>64</v>
      </c>
      <c r="Y2657" t="s">
        <v>4055</v>
      </c>
      <c r="Z2657" t="s">
        <v>4056</v>
      </c>
      <c r="AA2657" s="18">
        <v>73.993297018199996</v>
      </c>
      <c r="AB2657" t="s">
        <v>5188</v>
      </c>
      <c r="AC2657" t="s">
        <v>220</v>
      </c>
      <c r="AD2657" t="s">
        <v>5189</v>
      </c>
      <c r="AE2657" s="18">
        <v>9.0681715999999992E-3</v>
      </c>
      <c r="AF2657" t="s">
        <v>13517</v>
      </c>
      <c r="AG2657" t="s">
        <v>5919</v>
      </c>
      <c r="AH2657" t="s">
        <v>13518</v>
      </c>
      <c r="AI2657" s="18">
        <v>1.2880345099999999E-2</v>
      </c>
      <c r="AJ2657" t="s">
        <v>5921</v>
      </c>
      <c r="AK2657" t="s">
        <v>5922</v>
      </c>
      <c r="AL2657" t="s">
        <v>5923</v>
      </c>
      <c r="AM2657" t="s">
        <v>13517</v>
      </c>
      <c r="AN2657" t="s">
        <v>5919</v>
      </c>
      <c r="AO2657" t="s">
        <v>13518</v>
      </c>
      <c r="AP2657" s="18">
        <v>9.0681715999999992E-3</v>
      </c>
      <c r="AQ2657" t="s">
        <v>123</v>
      </c>
      <c r="AR2657" t="b">
        <f>ISNUMBER(SEARCH('Consulta Por Puntos Baloto'!$E$5,B2657,1))</f>
        <v>0</v>
      </c>
      <c r="AS2657">
        <f t="shared" si="82"/>
        <v>31</v>
      </c>
      <c r="AT2657" t="str">
        <f t="shared" si="83"/>
        <v>Punto pago</v>
      </c>
    </row>
    <row r="2658" spans="1:46">
      <c r="A2658" t="s">
        <v>13519</v>
      </c>
      <c r="B2658" t="s">
        <v>13520</v>
      </c>
      <c r="C2658" s="18">
        <v>0.38162215290000001</v>
      </c>
      <c r="D2658" t="s">
        <v>986</v>
      </c>
      <c r="E2658" t="s">
        <v>128</v>
      </c>
      <c r="F2658" t="s">
        <v>987</v>
      </c>
      <c r="G2658" s="18">
        <v>0.17737814930000001</v>
      </c>
      <c r="H2658" t="s">
        <v>64</v>
      </c>
      <c r="I2658" t="s">
        <v>130</v>
      </c>
      <c r="J2658" t="s">
        <v>6192</v>
      </c>
      <c r="K2658" s="18">
        <v>0.2611248531</v>
      </c>
      <c r="L2658" t="s">
        <v>990</v>
      </c>
      <c r="M2658" t="s">
        <v>130</v>
      </c>
      <c r="N2658" t="s">
        <v>991</v>
      </c>
      <c r="O2658" s="18">
        <v>1.1580657156</v>
      </c>
      <c r="P2658" t="s">
        <v>992</v>
      </c>
      <c r="Q2658" t="s">
        <v>134</v>
      </c>
      <c r="R2658" t="s">
        <v>993</v>
      </c>
      <c r="S2658" s="18">
        <v>2.2968352391</v>
      </c>
      <c r="T2658" t="s">
        <v>675</v>
      </c>
      <c r="U2658" t="s">
        <v>130</v>
      </c>
      <c r="V2658" t="s">
        <v>676</v>
      </c>
      <c r="W2658" s="18">
        <v>0.1975026711</v>
      </c>
      <c r="X2658" t="s">
        <v>64</v>
      </c>
      <c r="Y2658" t="s">
        <v>130</v>
      </c>
      <c r="Z2658" t="s">
        <v>677</v>
      </c>
      <c r="AA2658" s="18">
        <v>0.2611248531</v>
      </c>
      <c r="AB2658" t="s">
        <v>2790</v>
      </c>
      <c r="AC2658" t="s">
        <v>128</v>
      </c>
      <c r="AD2658" t="s">
        <v>2791</v>
      </c>
      <c r="AE2658" s="18">
        <v>2.0851784599999999E-2</v>
      </c>
      <c r="AF2658" t="s">
        <v>2792</v>
      </c>
      <c r="AG2658" t="s">
        <v>143</v>
      </c>
      <c r="AH2658" t="s">
        <v>2793</v>
      </c>
      <c r="AI2658" s="18">
        <v>0.14976581729999999</v>
      </c>
      <c r="AJ2658" t="s">
        <v>2794</v>
      </c>
      <c r="AK2658" t="s">
        <v>134</v>
      </c>
      <c r="AL2658" t="s">
        <v>2795</v>
      </c>
      <c r="AM2658" t="s">
        <v>2792</v>
      </c>
      <c r="AN2658" t="s">
        <v>143</v>
      </c>
      <c r="AO2658" t="s">
        <v>2793</v>
      </c>
      <c r="AP2658" s="18">
        <v>2.0851784599999999E-2</v>
      </c>
      <c r="AQ2658" t="s">
        <v>123</v>
      </c>
      <c r="AR2658" t="b">
        <f>ISNUMBER(SEARCH('Consulta Por Puntos Baloto'!$E$5,B2658,1))</f>
        <v>0</v>
      </c>
      <c r="AS2658">
        <f t="shared" si="82"/>
        <v>31</v>
      </c>
      <c r="AT2658" t="str">
        <f t="shared" si="83"/>
        <v>Punto pago</v>
      </c>
    </row>
    <row r="2659" spans="1:46">
      <c r="A2659" t="s">
        <v>13521</v>
      </c>
      <c r="B2659" t="s">
        <v>13522</v>
      </c>
      <c r="C2659" s="18">
        <v>1.3442540864000001</v>
      </c>
      <c r="D2659" t="s">
        <v>563</v>
      </c>
      <c r="E2659" t="s">
        <v>128</v>
      </c>
      <c r="F2659" t="s">
        <v>564</v>
      </c>
      <c r="G2659" s="18">
        <v>0.6758116757</v>
      </c>
      <c r="H2659" t="s">
        <v>565</v>
      </c>
      <c r="I2659" t="s">
        <v>130</v>
      </c>
      <c r="J2659" t="s">
        <v>566</v>
      </c>
      <c r="K2659" s="18">
        <v>0.90620719390000004</v>
      </c>
      <c r="L2659" t="s">
        <v>567</v>
      </c>
      <c r="M2659" t="s">
        <v>130</v>
      </c>
      <c r="N2659" t="s">
        <v>568</v>
      </c>
      <c r="O2659" s="18">
        <v>1.3906592949000001</v>
      </c>
      <c r="P2659" t="s">
        <v>441</v>
      </c>
      <c r="Q2659" t="s">
        <v>134</v>
      </c>
      <c r="R2659" t="s">
        <v>442</v>
      </c>
      <c r="S2659" s="18">
        <v>2.4354613404999998</v>
      </c>
      <c r="T2659" t="s">
        <v>136</v>
      </c>
      <c r="U2659" t="s">
        <v>130</v>
      </c>
      <c r="V2659" t="s">
        <v>137</v>
      </c>
      <c r="W2659" s="18">
        <v>1.3297779087999999</v>
      </c>
      <c r="X2659" t="s">
        <v>64</v>
      </c>
      <c r="Y2659" t="s">
        <v>130</v>
      </c>
      <c r="Z2659" t="s">
        <v>209</v>
      </c>
      <c r="AA2659" s="18">
        <v>0.6758116757</v>
      </c>
      <c r="AB2659" s="19" t="s">
        <v>443</v>
      </c>
      <c r="AC2659" t="s">
        <v>128</v>
      </c>
      <c r="AD2659" t="s">
        <v>444</v>
      </c>
      <c r="AE2659" s="18">
        <v>0.11852661389999999</v>
      </c>
      <c r="AF2659" t="s">
        <v>929</v>
      </c>
      <c r="AG2659" t="s">
        <v>143</v>
      </c>
      <c r="AH2659" t="s">
        <v>930</v>
      </c>
      <c r="AI2659" s="18">
        <v>8.7189598500000007E-2</v>
      </c>
      <c r="AJ2659" t="s">
        <v>3857</v>
      </c>
      <c r="AK2659" t="s">
        <v>134</v>
      </c>
      <c r="AL2659" t="s">
        <v>3858</v>
      </c>
      <c r="AM2659" t="s">
        <v>3857</v>
      </c>
      <c r="AN2659" t="s">
        <v>134</v>
      </c>
      <c r="AO2659" t="s">
        <v>3858</v>
      </c>
      <c r="AP2659" s="18">
        <v>8.7189598500000007E-2</v>
      </c>
      <c r="AQ2659" t="s">
        <v>123</v>
      </c>
      <c r="AR2659" t="b">
        <f>ISNUMBER(SEARCH('Consulta Por Puntos Baloto'!$E$5,B2659,1))</f>
        <v>0</v>
      </c>
      <c r="AS2659">
        <f t="shared" si="82"/>
        <v>35</v>
      </c>
      <c r="AT2659" t="str">
        <f t="shared" si="83"/>
        <v>Punto red</v>
      </c>
    </row>
    <row r="2660" spans="1:46">
      <c r="A2660" t="s">
        <v>13523</v>
      </c>
      <c r="B2660" t="s">
        <v>13524</v>
      </c>
      <c r="C2660" s="18">
        <v>20.219209716999998</v>
      </c>
      <c r="D2660" t="s">
        <v>1500</v>
      </c>
      <c r="E2660" t="s">
        <v>1501</v>
      </c>
      <c r="F2660" t="s">
        <v>1502</v>
      </c>
      <c r="G2660" s="18">
        <v>15.059657313300001</v>
      </c>
      <c r="H2660" t="s">
        <v>64</v>
      </c>
      <c r="I2660" t="s">
        <v>2636</v>
      </c>
      <c r="J2660" t="s">
        <v>3488</v>
      </c>
      <c r="K2660" s="18">
        <v>21.715440212400001</v>
      </c>
      <c r="L2660" t="s">
        <v>64</v>
      </c>
      <c r="M2660" t="s">
        <v>2638</v>
      </c>
      <c r="N2660" t="s">
        <v>2639</v>
      </c>
      <c r="O2660" s="18">
        <v>23.162355954799999</v>
      </c>
      <c r="P2660" t="s">
        <v>2588</v>
      </c>
      <c r="Q2660" t="s">
        <v>134</v>
      </c>
      <c r="R2660" t="s">
        <v>2589</v>
      </c>
      <c r="S2660" s="18">
        <v>21.8846632355</v>
      </c>
      <c r="T2660" t="s">
        <v>311</v>
      </c>
      <c r="U2660" t="s">
        <v>130</v>
      </c>
      <c r="V2660" t="s">
        <v>312</v>
      </c>
      <c r="W2660" s="18">
        <v>17.343059874800002</v>
      </c>
      <c r="X2660" t="s">
        <v>64</v>
      </c>
      <c r="Y2660" t="s">
        <v>313</v>
      </c>
      <c r="Z2660" t="s">
        <v>314</v>
      </c>
      <c r="AA2660" s="18">
        <v>20.079700263500001</v>
      </c>
      <c r="AB2660" s="19" t="s">
        <v>2641</v>
      </c>
      <c r="AC2660" t="s">
        <v>1501</v>
      </c>
      <c r="AD2660" t="s">
        <v>2642</v>
      </c>
      <c r="AE2660" s="18">
        <v>8.3267794580000007</v>
      </c>
      <c r="AF2660" t="s">
        <v>3489</v>
      </c>
      <c r="AG2660" t="s">
        <v>3490</v>
      </c>
      <c r="AH2660" t="s">
        <v>3491</v>
      </c>
      <c r="AI2660" s="18">
        <v>3.9765998800000001E-2</v>
      </c>
      <c r="AJ2660" t="s">
        <v>13525</v>
      </c>
      <c r="AK2660" t="s">
        <v>3493</v>
      </c>
      <c r="AL2660" t="s">
        <v>13526</v>
      </c>
      <c r="AM2660" t="s">
        <v>13525</v>
      </c>
      <c r="AN2660" t="s">
        <v>3493</v>
      </c>
      <c r="AO2660" t="s">
        <v>13526</v>
      </c>
      <c r="AP2660" s="18">
        <v>3.9765998800000001E-2</v>
      </c>
      <c r="AQ2660" t="s">
        <v>123</v>
      </c>
      <c r="AR2660" t="b">
        <f>ISNUMBER(SEARCH('Consulta Por Puntos Baloto'!$E$5,B2660,1))</f>
        <v>0</v>
      </c>
      <c r="AS2660">
        <f t="shared" si="82"/>
        <v>35</v>
      </c>
      <c r="AT2660" t="str">
        <f t="shared" si="83"/>
        <v>Punto red</v>
      </c>
    </row>
    <row r="2661" spans="1:46">
      <c r="A2661" t="s">
        <v>13527</v>
      </c>
      <c r="B2661" t="s">
        <v>13528</v>
      </c>
      <c r="C2661" s="18">
        <v>2.6051351063000001</v>
      </c>
      <c r="D2661" t="s">
        <v>2585</v>
      </c>
      <c r="E2661" t="s">
        <v>128</v>
      </c>
      <c r="F2661" t="s">
        <v>2586</v>
      </c>
      <c r="G2661" s="18">
        <v>0.84807454410000005</v>
      </c>
      <c r="H2661" t="s">
        <v>64</v>
      </c>
      <c r="I2661" t="s">
        <v>130</v>
      </c>
      <c r="J2661" t="s">
        <v>3478</v>
      </c>
      <c r="K2661" s="18">
        <v>0.82181041259999998</v>
      </c>
      <c r="L2661" t="s">
        <v>64</v>
      </c>
      <c r="M2661" t="s">
        <v>130</v>
      </c>
      <c r="N2661" t="s">
        <v>3478</v>
      </c>
      <c r="O2661" s="18">
        <v>1.7395442216000001</v>
      </c>
      <c r="P2661" t="s">
        <v>3479</v>
      </c>
      <c r="Q2661" t="s">
        <v>134</v>
      </c>
      <c r="R2661" t="s">
        <v>3480</v>
      </c>
      <c r="S2661" s="18">
        <v>1.812250283</v>
      </c>
      <c r="T2661" t="s">
        <v>807</v>
      </c>
      <c r="U2661" t="s">
        <v>130</v>
      </c>
      <c r="V2661" t="s">
        <v>808</v>
      </c>
      <c r="W2661" s="18">
        <v>1.6558678223000001</v>
      </c>
      <c r="X2661" t="s">
        <v>2590</v>
      </c>
      <c r="Y2661" t="s">
        <v>130</v>
      </c>
      <c r="Z2661" t="s">
        <v>2591</v>
      </c>
      <c r="AA2661" s="18">
        <v>1.6558678223000001</v>
      </c>
      <c r="AB2661" t="s">
        <v>6560</v>
      </c>
      <c r="AC2661" t="s">
        <v>128</v>
      </c>
      <c r="AD2661" t="s">
        <v>6561</v>
      </c>
      <c r="AE2661" s="18">
        <v>0.12900406049999999</v>
      </c>
      <c r="AF2661" t="s">
        <v>13529</v>
      </c>
      <c r="AG2661" t="s">
        <v>143</v>
      </c>
      <c r="AH2661" t="s">
        <v>13530</v>
      </c>
      <c r="AI2661" s="18">
        <v>0.2348967166</v>
      </c>
      <c r="AJ2661" t="s">
        <v>9115</v>
      </c>
      <c r="AK2661" t="s">
        <v>134</v>
      </c>
      <c r="AL2661" t="s">
        <v>9116</v>
      </c>
      <c r="AM2661" t="s">
        <v>13529</v>
      </c>
      <c r="AN2661" t="s">
        <v>143</v>
      </c>
      <c r="AO2661" t="s">
        <v>13530</v>
      </c>
      <c r="AP2661" s="18">
        <v>0.12900406049999999</v>
      </c>
      <c r="AQ2661" t="s">
        <v>123</v>
      </c>
      <c r="AR2661" t="b">
        <f>ISNUMBER(SEARCH('Consulta Por Puntos Baloto'!$E$5,B2661,1))</f>
        <v>0</v>
      </c>
      <c r="AS2661">
        <f t="shared" si="82"/>
        <v>31</v>
      </c>
      <c r="AT2661" t="str">
        <f t="shared" si="83"/>
        <v>Punto pago</v>
      </c>
    </row>
    <row r="2662" spans="1:46">
      <c r="A2662" t="s">
        <v>13531</v>
      </c>
      <c r="B2662" t="s">
        <v>13532</v>
      </c>
      <c r="C2662" s="18">
        <v>3.8197821099000002</v>
      </c>
      <c r="D2662" t="s">
        <v>4401</v>
      </c>
      <c r="E2662" t="s">
        <v>62</v>
      </c>
      <c r="F2662" t="s">
        <v>4402</v>
      </c>
      <c r="G2662" s="18">
        <v>3.0340815066000002</v>
      </c>
      <c r="H2662" t="s">
        <v>64</v>
      </c>
      <c r="I2662" t="s">
        <v>65</v>
      </c>
      <c r="J2662" t="s">
        <v>4212</v>
      </c>
      <c r="K2662" s="18">
        <v>3.0230770778</v>
      </c>
      <c r="L2662" t="s">
        <v>64</v>
      </c>
      <c r="M2662" t="s">
        <v>65</v>
      </c>
      <c r="N2662" t="s">
        <v>4212</v>
      </c>
      <c r="O2662" s="18">
        <v>3.7607740855</v>
      </c>
      <c r="P2662" t="s">
        <v>67</v>
      </c>
      <c r="Q2662" t="s">
        <v>62</v>
      </c>
      <c r="R2662" t="s">
        <v>68</v>
      </c>
      <c r="S2662" s="18">
        <v>3.0383142430999999</v>
      </c>
      <c r="T2662" t="s">
        <v>69</v>
      </c>
      <c r="U2662" t="s">
        <v>65</v>
      </c>
      <c r="V2662" t="s">
        <v>70</v>
      </c>
      <c r="W2662" s="18">
        <v>3.4543305693000002</v>
      </c>
      <c r="X2662" t="s">
        <v>64</v>
      </c>
      <c r="Y2662" t="s">
        <v>65</v>
      </c>
      <c r="Z2662" t="s">
        <v>4213</v>
      </c>
      <c r="AA2662" s="18">
        <v>3.0357770143999998</v>
      </c>
      <c r="AB2662" t="s">
        <v>4405</v>
      </c>
      <c r="AC2662" t="s">
        <v>62</v>
      </c>
      <c r="AD2662" t="s">
        <v>4406</v>
      </c>
      <c r="AE2662" s="18">
        <v>0.17032571939999999</v>
      </c>
      <c r="AF2662" t="s">
        <v>13533</v>
      </c>
      <c r="AG2662" t="s">
        <v>62</v>
      </c>
      <c r="AH2662" t="s">
        <v>13534</v>
      </c>
      <c r="AI2662" s="18">
        <v>0.21301041309999999</v>
      </c>
      <c r="AJ2662" t="s">
        <v>13535</v>
      </c>
      <c r="AK2662" t="s">
        <v>62</v>
      </c>
      <c r="AL2662" t="s">
        <v>13536</v>
      </c>
      <c r="AM2662" t="s">
        <v>13533</v>
      </c>
      <c r="AN2662" t="s">
        <v>62</v>
      </c>
      <c r="AO2662" t="s">
        <v>13534</v>
      </c>
      <c r="AP2662" s="18">
        <v>0.17032571939999999</v>
      </c>
      <c r="AQ2662" t="s">
        <v>123</v>
      </c>
      <c r="AR2662" t="b">
        <f>ISNUMBER(SEARCH('Consulta Por Puntos Baloto'!$E$5,B2662,1))</f>
        <v>0</v>
      </c>
      <c r="AS2662">
        <f t="shared" si="82"/>
        <v>31</v>
      </c>
      <c r="AT2662" t="str">
        <f t="shared" si="83"/>
        <v>Punto pago</v>
      </c>
    </row>
    <row r="2663" spans="1:46">
      <c r="A2663" t="s">
        <v>13537</v>
      </c>
      <c r="B2663" t="s">
        <v>13538</v>
      </c>
      <c r="C2663" s="18">
        <v>2.2681278935</v>
      </c>
      <c r="D2663" t="s">
        <v>2585</v>
      </c>
      <c r="E2663" t="s">
        <v>128</v>
      </c>
      <c r="F2663" t="s">
        <v>2586</v>
      </c>
      <c r="G2663" s="18">
        <v>0.38455281829999999</v>
      </c>
      <c r="H2663" t="s">
        <v>64</v>
      </c>
      <c r="I2663" t="s">
        <v>130</v>
      </c>
      <c r="J2663" t="s">
        <v>5290</v>
      </c>
      <c r="K2663" s="18">
        <v>1.331284299</v>
      </c>
      <c r="L2663" t="s">
        <v>64</v>
      </c>
      <c r="M2663" t="s">
        <v>130</v>
      </c>
      <c r="N2663" t="s">
        <v>3478</v>
      </c>
      <c r="O2663" s="18">
        <v>2.0573680454000001</v>
      </c>
      <c r="P2663" t="s">
        <v>2746</v>
      </c>
      <c r="Q2663" t="s">
        <v>134</v>
      </c>
      <c r="R2663" t="s">
        <v>2747</v>
      </c>
      <c r="S2663" s="18">
        <v>2.2815321725</v>
      </c>
      <c r="T2663" t="s">
        <v>807</v>
      </c>
      <c r="U2663" t="s">
        <v>130</v>
      </c>
      <c r="V2663" t="s">
        <v>808</v>
      </c>
      <c r="W2663" s="18">
        <v>1.7818012479000001</v>
      </c>
      <c r="X2663" t="s">
        <v>2590</v>
      </c>
      <c r="Y2663" t="s">
        <v>130</v>
      </c>
      <c r="Z2663" t="s">
        <v>2591</v>
      </c>
      <c r="AA2663" s="18">
        <v>1.7818012479000001</v>
      </c>
      <c r="AB2663" t="s">
        <v>6560</v>
      </c>
      <c r="AC2663" t="s">
        <v>128</v>
      </c>
      <c r="AD2663" t="s">
        <v>6561</v>
      </c>
      <c r="AE2663" s="18">
        <v>0.10746580159999999</v>
      </c>
      <c r="AF2663" t="s">
        <v>11214</v>
      </c>
      <c r="AG2663" t="s">
        <v>143</v>
      </c>
      <c r="AH2663" t="s">
        <v>11215</v>
      </c>
      <c r="AI2663" s="18">
        <v>3.8607656099999998E-2</v>
      </c>
      <c r="AJ2663" t="s">
        <v>11216</v>
      </c>
      <c r="AK2663" t="s">
        <v>134</v>
      </c>
      <c r="AL2663" t="s">
        <v>11217</v>
      </c>
      <c r="AM2663" t="s">
        <v>11216</v>
      </c>
      <c r="AN2663" t="s">
        <v>134</v>
      </c>
      <c r="AO2663" t="s">
        <v>11217</v>
      </c>
      <c r="AP2663" s="18">
        <v>3.8607656099999998E-2</v>
      </c>
      <c r="AQ2663" t="s">
        <v>123</v>
      </c>
      <c r="AR2663" t="b">
        <f>ISNUMBER(SEARCH('Consulta Por Puntos Baloto'!$E$5,B2663,1))</f>
        <v>0</v>
      </c>
      <c r="AS2663">
        <f t="shared" si="82"/>
        <v>35</v>
      </c>
      <c r="AT2663" t="str">
        <f t="shared" si="83"/>
        <v>Punto red</v>
      </c>
    </row>
    <row r="2664" spans="1:46">
      <c r="A2664" t="s">
        <v>13539</v>
      </c>
      <c r="B2664" t="s">
        <v>13540</v>
      </c>
      <c r="C2664" s="18">
        <v>58.877078339800001</v>
      </c>
      <c r="D2664" t="s">
        <v>4556</v>
      </c>
      <c r="E2664" t="s">
        <v>4557</v>
      </c>
      <c r="F2664" t="s">
        <v>4558</v>
      </c>
      <c r="G2664" s="18">
        <v>0.24628208439999999</v>
      </c>
      <c r="H2664" t="s">
        <v>7611</v>
      </c>
      <c r="I2664" t="s">
        <v>4560</v>
      </c>
      <c r="J2664" t="s">
        <v>7612</v>
      </c>
      <c r="K2664" s="18">
        <v>0.55493469269999995</v>
      </c>
      <c r="L2664" t="s">
        <v>64</v>
      </c>
      <c r="M2664" t="s">
        <v>4560</v>
      </c>
      <c r="N2664" t="s">
        <v>4562</v>
      </c>
      <c r="O2664" s="18">
        <v>0.46204868170000002</v>
      </c>
      <c r="P2664" t="s">
        <v>387</v>
      </c>
      <c r="Q2664" t="s">
        <v>388</v>
      </c>
      <c r="R2664" t="s">
        <v>389</v>
      </c>
      <c r="S2664" s="18">
        <v>252.5836666033</v>
      </c>
      <c r="T2664" t="s">
        <v>253</v>
      </c>
      <c r="U2664" t="s">
        <v>65</v>
      </c>
      <c r="V2664" t="s">
        <v>254</v>
      </c>
      <c r="W2664" s="18">
        <v>58.459538430199999</v>
      </c>
      <c r="X2664" t="s">
        <v>64</v>
      </c>
      <c r="Y2664" t="s">
        <v>4563</v>
      </c>
      <c r="Z2664" t="s">
        <v>4564</v>
      </c>
      <c r="AA2664" s="18">
        <v>0.54053038099999995</v>
      </c>
      <c r="AB2664" t="s">
        <v>4559</v>
      </c>
      <c r="AC2664" t="s">
        <v>388</v>
      </c>
      <c r="AD2664" t="s">
        <v>4565</v>
      </c>
      <c r="AE2664" s="18">
        <v>0.1890076906</v>
      </c>
      <c r="AF2664" t="s">
        <v>13541</v>
      </c>
      <c r="AG2664" t="s">
        <v>388</v>
      </c>
      <c r="AH2664" t="s">
        <v>13542</v>
      </c>
      <c r="AI2664" s="18">
        <v>0.29712506020000001</v>
      </c>
      <c r="AJ2664" t="s">
        <v>349</v>
      </c>
      <c r="AK2664" t="s">
        <v>388</v>
      </c>
      <c r="AL2664" t="s">
        <v>10491</v>
      </c>
      <c r="AM2664" t="s">
        <v>13541</v>
      </c>
      <c r="AN2664" t="s">
        <v>388</v>
      </c>
      <c r="AO2664" t="s">
        <v>13542</v>
      </c>
      <c r="AP2664" s="18">
        <v>0.1890076906</v>
      </c>
      <c r="AQ2664" t="s">
        <v>123</v>
      </c>
      <c r="AR2664" t="b">
        <f>ISNUMBER(SEARCH('Consulta Por Puntos Baloto'!$E$5,B2664,1))</f>
        <v>0</v>
      </c>
      <c r="AS2664">
        <f t="shared" si="82"/>
        <v>31</v>
      </c>
      <c r="AT2664" t="str">
        <f t="shared" si="83"/>
        <v>Punto pago</v>
      </c>
    </row>
    <row r="2665" spans="1:46">
      <c r="A2665" t="s">
        <v>13543</v>
      </c>
      <c r="B2665" t="s">
        <v>13544</v>
      </c>
      <c r="C2665" s="18">
        <v>2.3547653564000002</v>
      </c>
      <c r="D2665" t="s">
        <v>463</v>
      </c>
      <c r="E2665" t="s">
        <v>128</v>
      </c>
      <c r="F2665" t="s">
        <v>464</v>
      </c>
      <c r="G2665" s="18">
        <v>0.48451821519999999</v>
      </c>
      <c r="H2665" t="s">
        <v>64</v>
      </c>
      <c r="I2665" t="s">
        <v>130</v>
      </c>
      <c r="J2665" t="s">
        <v>1149</v>
      </c>
      <c r="K2665" s="18">
        <v>1.8822350613000001</v>
      </c>
      <c r="L2665" t="s">
        <v>64</v>
      </c>
      <c r="M2665" t="s">
        <v>130</v>
      </c>
      <c r="N2665" t="s">
        <v>672</v>
      </c>
      <c r="O2665" s="18">
        <v>1.9190926785</v>
      </c>
      <c r="P2665" t="s">
        <v>588</v>
      </c>
      <c r="Q2665" t="s">
        <v>134</v>
      </c>
      <c r="R2665" t="s">
        <v>589</v>
      </c>
      <c r="S2665" s="18">
        <v>2.7484912910000001</v>
      </c>
      <c r="T2665" t="s">
        <v>469</v>
      </c>
      <c r="U2665" t="s">
        <v>130</v>
      </c>
      <c r="V2665" t="s">
        <v>470</v>
      </c>
      <c r="W2665" s="18">
        <v>1.6589849458999999</v>
      </c>
      <c r="X2665" t="s">
        <v>64</v>
      </c>
      <c r="Y2665" t="s">
        <v>130</v>
      </c>
      <c r="Z2665" t="s">
        <v>690</v>
      </c>
      <c r="AA2665" s="18">
        <v>1.4111719713999999</v>
      </c>
      <c r="AB2665" t="s">
        <v>691</v>
      </c>
      <c r="AC2665" t="s">
        <v>128</v>
      </c>
      <c r="AD2665" t="s">
        <v>692</v>
      </c>
      <c r="AE2665" s="18">
        <v>8.3351753400000006E-2</v>
      </c>
      <c r="AF2665" t="s">
        <v>5437</v>
      </c>
      <c r="AG2665" t="s">
        <v>143</v>
      </c>
      <c r="AH2665" t="s">
        <v>5438</v>
      </c>
      <c r="AI2665" s="18">
        <v>8.3351753400000006E-2</v>
      </c>
      <c r="AJ2665" t="s">
        <v>5439</v>
      </c>
      <c r="AK2665" t="s">
        <v>134</v>
      </c>
      <c r="AL2665" t="s">
        <v>5440</v>
      </c>
      <c r="AM2665" t="s">
        <v>5437</v>
      </c>
      <c r="AN2665" t="s">
        <v>143</v>
      </c>
      <c r="AO2665" t="s">
        <v>5438</v>
      </c>
      <c r="AP2665" s="18">
        <v>8.3351753400000006E-2</v>
      </c>
      <c r="AQ2665" t="s">
        <v>123</v>
      </c>
      <c r="AR2665" t="b">
        <f>ISNUMBER(SEARCH('Consulta Por Puntos Baloto'!$E$5,B2665,1))</f>
        <v>0</v>
      </c>
      <c r="AS2665">
        <f t="shared" si="82"/>
        <v>31</v>
      </c>
      <c r="AT2665" t="str">
        <f t="shared" si="83"/>
        <v>Punto pago</v>
      </c>
    </row>
    <row r="2666" spans="1:46">
      <c r="A2666" t="s">
        <v>13545</v>
      </c>
      <c r="B2666" t="s">
        <v>13546</v>
      </c>
      <c r="C2666" s="18">
        <v>0.67657863380000005</v>
      </c>
      <c r="D2666" t="s">
        <v>2444</v>
      </c>
      <c r="E2666" t="s">
        <v>128</v>
      </c>
      <c r="F2666" t="s">
        <v>2445</v>
      </c>
      <c r="G2666" s="18">
        <v>0.14634910300000001</v>
      </c>
      <c r="H2666" t="s">
        <v>5484</v>
      </c>
      <c r="I2666" t="s">
        <v>130</v>
      </c>
      <c r="J2666" t="s">
        <v>5485</v>
      </c>
      <c r="K2666" s="18">
        <v>0.4629796873</v>
      </c>
      <c r="L2666" t="s">
        <v>64</v>
      </c>
      <c r="M2666" t="s">
        <v>130</v>
      </c>
      <c r="N2666" t="s">
        <v>3962</v>
      </c>
      <c r="O2666" s="18">
        <v>1.597052039</v>
      </c>
      <c r="P2666" t="s">
        <v>1099</v>
      </c>
      <c r="Q2666" t="s">
        <v>134</v>
      </c>
      <c r="R2666" t="s">
        <v>1100</v>
      </c>
      <c r="S2666" s="18">
        <v>0.67659696599999997</v>
      </c>
      <c r="T2666" t="s">
        <v>1086</v>
      </c>
      <c r="U2666" t="s">
        <v>130</v>
      </c>
      <c r="V2666" t="s">
        <v>1087</v>
      </c>
      <c r="W2666" s="18">
        <v>0.14634910300000001</v>
      </c>
      <c r="X2666" t="s">
        <v>5484</v>
      </c>
      <c r="Y2666" t="s">
        <v>130</v>
      </c>
      <c r="Z2666" t="s">
        <v>5485</v>
      </c>
      <c r="AA2666" s="18">
        <v>0.4185019626</v>
      </c>
      <c r="AB2666" t="s">
        <v>2449</v>
      </c>
      <c r="AC2666" t="s">
        <v>128</v>
      </c>
      <c r="AD2666" t="s">
        <v>2450</v>
      </c>
      <c r="AE2666" s="18">
        <v>0.24356816749999999</v>
      </c>
      <c r="AF2666" t="s">
        <v>11993</v>
      </c>
      <c r="AG2666" t="s">
        <v>143</v>
      </c>
      <c r="AH2666" t="s">
        <v>11994</v>
      </c>
      <c r="AI2666" s="18">
        <v>0.2112406711</v>
      </c>
      <c r="AJ2666" t="s">
        <v>13547</v>
      </c>
      <c r="AK2666" t="s">
        <v>134</v>
      </c>
      <c r="AL2666" t="s">
        <v>13548</v>
      </c>
      <c r="AM2666" t="s">
        <v>5484</v>
      </c>
      <c r="AN2666" t="s">
        <v>130</v>
      </c>
      <c r="AO2666" t="s">
        <v>5485</v>
      </c>
      <c r="AP2666" s="18">
        <v>0.14634910300000001</v>
      </c>
      <c r="AQ2666" t="s">
        <v>123</v>
      </c>
      <c r="AR2666" t="b">
        <f>ISNUMBER(SEARCH('Consulta Por Puntos Baloto'!$E$5,B2666,1))</f>
        <v>0</v>
      </c>
      <c r="AS2666">
        <f t="shared" si="82"/>
        <v>7</v>
      </c>
      <c r="AT2666" t="str">
        <f t="shared" si="83"/>
        <v>Cajero automático</v>
      </c>
    </row>
    <row r="2667" spans="1:46">
      <c r="A2667" t="s">
        <v>13545</v>
      </c>
      <c r="B2667" t="s">
        <v>13546</v>
      </c>
      <c r="C2667" s="18">
        <v>0.67657863380000005</v>
      </c>
      <c r="D2667" t="s">
        <v>2444</v>
      </c>
      <c r="E2667" t="s">
        <v>128</v>
      </c>
      <c r="F2667" t="s">
        <v>2445</v>
      </c>
      <c r="G2667" s="18">
        <v>0.14634910300000001</v>
      </c>
      <c r="H2667" t="s">
        <v>5484</v>
      </c>
      <c r="I2667" t="s">
        <v>130</v>
      </c>
      <c r="J2667" t="s">
        <v>5485</v>
      </c>
      <c r="K2667" s="18">
        <v>0.4629796873</v>
      </c>
      <c r="L2667" t="s">
        <v>64</v>
      </c>
      <c r="M2667" t="s">
        <v>130</v>
      </c>
      <c r="N2667" t="s">
        <v>3962</v>
      </c>
      <c r="O2667" s="18">
        <v>1.597052039</v>
      </c>
      <c r="P2667" t="s">
        <v>1099</v>
      </c>
      <c r="Q2667" t="s">
        <v>134</v>
      </c>
      <c r="R2667" t="s">
        <v>1100</v>
      </c>
      <c r="S2667" s="18">
        <v>0.67659696599999997</v>
      </c>
      <c r="T2667" t="s">
        <v>1086</v>
      </c>
      <c r="U2667" t="s">
        <v>130</v>
      </c>
      <c r="V2667" t="s">
        <v>1087</v>
      </c>
      <c r="W2667" s="18">
        <v>0.14634910300000001</v>
      </c>
      <c r="X2667" t="s">
        <v>5484</v>
      </c>
      <c r="Y2667" t="s">
        <v>130</v>
      </c>
      <c r="Z2667" t="s">
        <v>5485</v>
      </c>
      <c r="AA2667" s="18">
        <v>0.4185019626</v>
      </c>
      <c r="AB2667" t="s">
        <v>2449</v>
      </c>
      <c r="AC2667" t="s">
        <v>128</v>
      </c>
      <c r="AD2667" t="s">
        <v>2450</v>
      </c>
      <c r="AE2667" s="18">
        <v>0.24356816749999999</v>
      </c>
      <c r="AF2667" t="s">
        <v>11993</v>
      </c>
      <c r="AG2667" t="s">
        <v>143</v>
      </c>
      <c r="AH2667" t="s">
        <v>11994</v>
      </c>
      <c r="AI2667" s="18">
        <v>0.2112406711</v>
      </c>
      <c r="AJ2667" t="s">
        <v>13547</v>
      </c>
      <c r="AK2667" t="s">
        <v>134</v>
      </c>
      <c r="AL2667" t="s">
        <v>13548</v>
      </c>
      <c r="AM2667" t="s">
        <v>5484</v>
      </c>
      <c r="AN2667" t="s">
        <v>130</v>
      </c>
      <c r="AO2667" t="s">
        <v>5485</v>
      </c>
      <c r="AP2667" s="18">
        <v>0.14634910300000001</v>
      </c>
      <c r="AQ2667" t="s">
        <v>123</v>
      </c>
      <c r="AR2667" t="b">
        <f>ISNUMBER(SEARCH('Consulta Por Puntos Baloto'!$E$5,B2667,1))</f>
        <v>0</v>
      </c>
      <c r="AS2667">
        <f t="shared" si="82"/>
        <v>7</v>
      </c>
      <c r="AT2667" t="str">
        <f t="shared" si="83"/>
        <v>Cajero automático</v>
      </c>
    </row>
    <row r="2668" spans="1:46">
      <c r="A2668" t="s">
        <v>13549</v>
      </c>
      <c r="B2668" t="s">
        <v>13550</v>
      </c>
      <c r="C2668" s="18">
        <v>0.1512101042</v>
      </c>
      <c r="D2668" t="s">
        <v>4144</v>
      </c>
      <c r="E2668" t="s">
        <v>4035</v>
      </c>
      <c r="F2668" t="s">
        <v>4145</v>
      </c>
      <c r="G2668" s="18">
        <v>0.2131945703</v>
      </c>
      <c r="H2668" t="s">
        <v>4148</v>
      </c>
      <c r="I2668" t="s">
        <v>4146</v>
      </c>
      <c r="J2668" t="s">
        <v>4149</v>
      </c>
      <c r="K2668" s="18">
        <v>34.917366506900002</v>
      </c>
      <c r="L2668" t="s">
        <v>64</v>
      </c>
      <c r="M2668" t="s">
        <v>4029</v>
      </c>
      <c r="N2668" t="s">
        <v>4030</v>
      </c>
      <c r="O2668" s="18">
        <v>25.122333203099998</v>
      </c>
      <c r="P2668" t="s">
        <v>4031</v>
      </c>
      <c r="Q2668" t="s">
        <v>4025</v>
      </c>
      <c r="R2668" t="s">
        <v>4032</v>
      </c>
      <c r="S2668" s="18">
        <v>151.20667921719999</v>
      </c>
      <c r="T2668" t="s">
        <v>227</v>
      </c>
      <c r="U2668" t="s">
        <v>228</v>
      </c>
      <c r="V2668" t="s">
        <v>229</v>
      </c>
      <c r="W2668" s="18">
        <v>0.2131945703</v>
      </c>
      <c r="X2668" t="s">
        <v>4148</v>
      </c>
      <c r="Y2668" t="s">
        <v>4146</v>
      </c>
      <c r="Z2668" t="s">
        <v>4149</v>
      </c>
      <c r="AA2668" s="18">
        <v>0.21319457980000001</v>
      </c>
      <c r="AB2668" t="s">
        <v>4148</v>
      </c>
      <c r="AC2668" t="s">
        <v>4035</v>
      </c>
      <c r="AD2668" t="s">
        <v>4150</v>
      </c>
      <c r="AE2668" s="18">
        <v>1.13409957E-2</v>
      </c>
      <c r="AF2668" t="s">
        <v>13551</v>
      </c>
      <c r="AG2668" t="s">
        <v>4035</v>
      </c>
      <c r="AH2668" t="s">
        <v>13552</v>
      </c>
      <c r="AI2668" s="18">
        <v>8.7415840699999997E-2</v>
      </c>
      <c r="AJ2668" t="s">
        <v>349</v>
      </c>
      <c r="AK2668" t="s">
        <v>4035</v>
      </c>
      <c r="AL2668" t="s">
        <v>13553</v>
      </c>
      <c r="AM2668" t="s">
        <v>13551</v>
      </c>
      <c r="AN2668" t="s">
        <v>4035</v>
      </c>
      <c r="AO2668" t="s">
        <v>13552</v>
      </c>
      <c r="AP2668" s="18">
        <v>1.13409957E-2</v>
      </c>
      <c r="AQ2668" t="e">
        <v>#N/A</v>
      </c>
      <c r="AR2668" t="b">
        <f>ISNUMBER(SEARCH('Consulta Por Puntos Baloto'!$E$5,B2668,1))</f>
        <v>0</v>
      </c>
      <c r="AS2668">
        <f t="shared" si="82"/>
        <v>31</v>
      </c>
      <c r="AT2668" t="str">
        <f t="shared" si="83"/>
        <v>Punto pago</v>
      </c>
    </row>
    <row r="2669" spans="1:46">
      <c r="A2669" t="s">
        <v>13554</v>
      </c>
      <c r="B2669" t="s">
        <v>13555</v>
      </c>
      <c r="C2669" s="18">
        <v>3.4597993571000001</v>
      </c>
      <c r="D2669" t="s">
        <v>541</v>
      </c>
      <c r="E2669" t="s">
        <v>128</v>
      </c>
      <c r="F2669" t="s">
        <v>542</v>
      </c>
      <c r="G2669" s="18">
        <v>0.68756378900000004</v>
      </c>
      <c r="H2669" t="s">
        <v>371</v>
      </c>
      <c r="I2669" t="s">
        <v>130</v>
      </c>
      <c r="J2669" t="s">
        <v>372</v>
      </c>
      <c r="K2669" s="18">
        <v>0.9793601998</v>
      </c>
      <c r="L2669" t="s">
        <v>64</v>
      </c>
      <c r="M2669" t="s">
        <v>130</v>
      </c>
      <c r="N2669" t="s">
        <v>512</v>
      </c>
      <c r="O2669" s="18">
        <v>4.3324527376999997</v>
      </c>
      <c r="P2669" t="s">
        <v>133</v>
      </c>
      <c r="Q2669" t="s">
        <v>134</v>
      </c>
      <c r="R2669" t="s">
        <v>135</v>
      </c>
      <c r="S2669" s="18">
        <v>0.6728561784</v>
      </c>
      <c r="T2669" t="s">
        <v>371</v>
      </c>
      <c r="U2669" t="s">
        <v>130</v>
      </c>
      <c r="V2669" t="s">
        <v>372</v>
      </c>
      <c r="W2669" s="18">
        <v>1.7936801709000001</v>
      </c>
      <c r="X2669" t="s">
        <v>64</v>
      </c>
      <c r="Y2669" t="s">
        <v>130</v>
      </c>
      <c r="Z2669" t="s">
        <v>373</v>
      </c>
      <c r="AA2669" s="18">
        <v>1.4653113471999999</v>
      </c>
      <c r="AB2669" s="19" t="s">
        <v>963</v>
      </c>
      <c r="AC2669" t="s">
        <v>128</v>
      </c>
      <c r="AD2669" t="s">
        <v>964</v>
      </c>
      <c r="AE2669" s="18">
        <v>0.13430672290000001</v>
      </c>
      <c r="AF2669" t="s">
        <v>2962</v>
      </c>
      <c r="AG2669" t="s">
        <v>143</v>
      </c>
      <c r="AH2669" t="s">
        <v>2963</v>
      </c>
      <c r="AI2669" s="18">
        <v>0.19648437690000001</v>
      </c>
      <c r="AJ2669" t="s">
        <v>2964</v>
      </c>
      <c r="AK2669" t="s">
        <v>134</v>
      </c>
      <c r="AL2669" t="s">
        <v>2965</v>
      </c>
      <c r="AM2669" t="s">
        <v>2962</v>
      </c>
      <c r="AN2669" t="s">
        <v>143</v>
      </c>
      <c r="AO2669" t="s">
        <v>2963</v>
      </c>
      <c r="AP2669" s="18">
        <v>0.13430672290000001</v>
      </c>
      <c r="AQ2669" t="s">
        <v>123</v>
      </c>
      <c r="AR2669" t="b">
        <f>ISNUMBER(SEARCH('Consulta Por Puntos Baloto'!$E$5,B2669,1))</f>
        <v>0</v>
      </c>
      <c r="AS2669">
        <f t="shared" si="82"/>
        <v>31</v>
      </c>
      <c r="AT2669" t="str">
        <f t="shared" si="83"/>
        <v>Punto pago</v>
      </c>
    </row>
    <row r="2670" spans="1:46">
      <c r="A2670" t="s">
        <v>13556</v>
      </c>
      <c r="B2670" t="s">
        <v>13557</v>
      </c>
      <c r="C2670" s="18">
        <v>0.6884580964</v>
      </c>
      <c r="D2670" t="s">
        <v>5001</v>
      </c>
      <c r="E2670" t="s">
        <v>220</v>
      </c>
      <c r="F2670" t="s">
        <v>5002</v>
      </c>
      <c r="G2670" s="18">
        <v>1.1607250255999999</v>
      </c>
      <c r="H2670" t="s">
        <v>64</v>
      </c>
      <c r="I2670" t="s">
        <v>223</v>
      </c>
      <c r="J2670" t="s">
        <v>5003</v>
      </c>
      <c r="K2670" s="18">
        <v>1.3809194116000001</v>
      </c>
      <c r="L2670" t="s">
        <v>64</v>
      </c>
      <c r="M2670" t="s">
        <v>223</v>
      </c>
      <c r="N2670" t="s">
        <v>5004</v>
      </c>
      <c r="O2670" s="18">
        <v>2.7240317571000001</v>
      </c>
      <c r="P2670" t="s">
        <v>225</v>
      </c>
      <c r="Q2670" t="s">
        <v>220</v>
      </c>
      <c r="R2670" t="s">
        <v>226</v>
      </c>
      <c r="S2670" s="18">
        <v>5.1695255284000003</v>
      </c>
      <c r="T2670" t="s">
        <v>227</v>
      </c>
      <c r="U2670" t="s">
        <v>228</v>
      </c>
      <c r="V2670" t="s">
        <v>229</v>
      </c>
      <c r="W2670" s="18">
        <v>3.161380018</v>
      </c>
      <c r="X2670" t="s">
        <v>222</v>
      </c>
      <c r="Y2670" t="s">
        <v>223</v>
      </c>
      <c r="Z2670" t="s">
        <v>224</v>
      </c>
      <c r="AA2670" s="18">
        <v>0.80348693849999997</v>
      </c>
      <c r="AB2670" t="s">
        <v>5005</v>
      </c>
      <c r="AC2670" t="s">
        <v>220</v>
      </c>
      <c r="AD2670" t="s">
        <v>5006</v>
      </c>
      <c r="AE2670" s="18">
        <v>0.18387364070000001</v>
      </c>
      <c r="AF2670" t="s">
        <v>13558</v>
      </c>
      <c r="AG2670" t="s">
        <v>220</v>
      </c>
      <c r="AH2670" t="s">
        <v>13559</v>
      </c>
      <c r="AI2670" s="18">
        <v>1.2321854639000001</v>
      </c>
      <c r="AJ2670" t="s">
        <v>349</v>
      </c>
      <c r="AK2670" t="s">
        <v>220</v>
      </c>
      <c r="AL2670" t="s">
        <v>8348</v>
      </c>
      <c r="AM2670" t="s">
        <v>13558</v>
      </c>
      <c r="AN2670" t="s">
        <v>220</v>
      </c>
      <c r="AO2670" t="s">
        <v>13559</v>
      </c>
      <c r="AP2670" s="18">
        <v>0.18387364070000001</v>
      </c>
      <c r="AQ2670" t="s">
        <v>123</v>
      </c>
      <c r="AR2670" t="b">
        <f>ISNUMBER(SEARCH('Consulta Por Puntos Baloto'!$E$5,B2670,1))</f>
        <v>0</v>
      </c>
      <c r="AS2670">
        <f t="shared" si="82"/>
        <v>31</v>
      </c>
      <c r="AT2670" t="str">
        <f t="shared" si="83"/>
        <v>Punto pago</v>
      </c>
    </row>
    <row r="2671" spans="1:46">
      <c r="A2671" t="s">
        <v>13560</v>
      </c>
      <c r="B2671" t="s">
        <v>13561</v>
      </c>
      <c r="C2671" s="18">
        <v>0.56961268750000005</v>
      </c>
      <c r="D2671" t="s">
        <v>4960</v>
      </c>
      <c r="E2671" t="s">
        <v>4961</v>
      </c>
      <c r="F2671" t="s">
        <v>4962</v>
      </c>
      <c r="G2671" s="18">
        <v>210.7314706496</v>
      </c>
      <c r="H2671" t="s">
        <v>64</v>
      </c>
      <c r="I2671" t="s">
        <v>4169</v>
      </c>
      <c r="J2671" t="s">
        <v>4171</v>
      </c>
      <c r="K2671" s="18">
        <v>253.6982458116</v>
      </c>
      <c r="L2671" t="s">
        <v>64</v>
      </c>
      <c r="M2671" t="s">
        <v>86</v>
      </c>
      <c r="N2671" t="s">
        <v>413</v>
      </c>
      <c r="O2671" s="18">
        <v>259.87545231479999</v>
      </c>
      <c r="P2671" t="s">
        <v>359</v>
      </c>
      <c r="Q2671" t="s">
        <v>83</v>
      </c>
      <c r="R2671" t="s">
        <v>360</v>
      </c>
      <c r="S2671" s="18">
        <v>261.1152858177</v>
      </c>
      <c r="T2671" t="s">
        <v>85</v>
      </c>
      <c r="U2671" t="s">
        <v>86</v>
      </c>
      <c r="V2671" t="s">
        <v>87</v>
      </c>
      <c r="W2671" s="18">
        <v>210.75891162810001</v>
      </c>
      <c r="X2671" t="s">
        <v>64</v>
      </c>
      <c r="Y2671" t="s">
        <v>4169</v>
      </c>
      <c r="Z2671" t="s">
        <v>4171</v>
      </c>
      <c r="AA2671" s="18">
        <v>212.02388318109999</v>
      </c>
      <c r="AB2671" t="s">
        <v>4916</v>
      </c>
      <c r="AC2671" t="s">
        <v>4172</v>
      </c>
      <c r="AD2671" t="s">
        <v>4918</v>
      </c>
      <c r="AE2671" s="18">
        <v>95.646658492900002</v>
      </c>
      <c r="AF2671" t="s">
        <v>7244</v>
      </c>
      <c r="AG2671" t="s">
        <v>7245</v>
      </c>
      <c r="AH2671" t="s">
        <v>7246</v>
      </c>
      <c r="AI2671" s="18">
        <v>0.42758264289999998</v>
      </c>
      <c r="AJ2671" t="s">
        <v>10347</v>
      </c>
      <c r="AK2671" t="s">
        <v>4961</v>
      </c>
      <c r="AL2671" t="s">
        <v>10348</v>
      </c>
      <c r="AM2671" t="s">
        <v>10347</v>
      </c>
      <c r="AN2671" t="s">
        <v>4961</v>
      </c>
      <c r="AO2671" t="s">
        <v>10348</v>
      </c>
      <c r="AP2671" s="18">
        <v>0.42758264289999998</v>
      </c>
      <c r="AQ2671" t="s">
        <v>123</v>
      </c>
      <c r="AR2671" t="b">
        <f>ISNUMBER(SEARCH('Consulta Por Puntos Baloto'!$E$5,B2671,1))</f>
        <v>0</v>
      </c>
      <c r="AS2671">
        <f t="shared" si="82"/>
        <v>35</v>
      </c>
      <c r="AT2671" t="str">
        <f t="shared" si="83"/>
        <v>Punto red</v>
      </c>
    </row>
    <row r="2672" spans="1:46">
      <c r="A2672" t="s">
        <v>13562</v>
      </c>
      <c r="B2672" t="s">
        <v>13563</v>
      </c>
      <c r="C2672" s="18">
        <v>25.609905543</v>
      </c>
      <c r="D2672" t="s">
        <v>5390</v>
      </c>
      <c r="E2672" t="s">
        <v>5391</v>
      </c>
      <c r="F2672" t="s">
        <v>5392</v>
      </c>
      <c r="G2672" s="18">
        <v>23.219917486500002</v>
      </c>
      <c r="H2672" t="s">
        <v>64</v>
      </c>
      <c r="I2672" t="s">
        <v>4514</v>
      </c>
      <c r="J2672" t="s">
        <v>4515</v>
      </c>
      <c r="K2672" s="18">
        <v>23.219917486500002</v>
      </c>
      <c r="L2672" t="s">
        <v>64</v>
      </c>
      <c r="M2672" t="s">
        <v>4514</v>
      </c>
      <c r="N2672" t="s">
        <v>4515</v>
      </c>
      <c r="O2672" s="18">
        <v>21.626968263999998</v>
      </c>
      <c r="P2672" t="s">
        <v>4516</v>
      </c>
      <c r="Q2672" t="s">
        <v>4517</v>
      </c>
      <c r="R2672" t="s">
        <v>4518</v>
      </c>
      <c r="S2672" s="18">
        <v>140.98218152800001</v>
      </c>
      <c r="T2672" t="s">
        <v>311</v>
      </c>
      <c r="U2672" t="s">
        <v>130</v>
      </c>
      <c r="V2672" t="s">
        <v>312</v>
      </c>
      <c r="W2672" s="18">
        <v>76.858936916499999</v>
      </c>
      <c r="X2672" t="s">
        <v>64</v>
      </c>
      <c r="Y2672" t="s">
        <v>4519</v>
      </c>
      <c r="Z2672" t="s">
        <v>4520</v>
      </c>
      <c r="AA2672" s="18">
        <v>34.751587647599997</v>
      </c>
      <c r="AB2672" t="s">
        <v>300</v>
      </c>
      <c r="AC2672" t="s">
        <v>301</v>
      </c>
      <c r="AD2672" t="s">
        <v>302</v>
      </c>
      <c r="AE2672" s="18">
        <v>13.8385587367</v>
      </c>
      <c r="AF2672" t="s">
        <v>13564</v>
      </c>
      <c r="AG2672" t="s">
        <v>13565</v>
      </c>
      <c r="AH2672" t="s">
        <v>13566</v>
      </c>
      <c r="AI2672" s="18">
        <v>5.4158000400000003E-2</v>
      </c>
      <c r="AJ2672" t="s">
        <v>13567</v>
      </c>
      <c r="AK2672" t="s">
        <v>13568</v>
      </c>
      <c r="AL2672" t="s">
        <v>13569</v>
      </c>
      <c r="AM2672" t="s">
        <v>13567</v>
      </c>
      <c r="AN2672" t="s">
        <v>13568</v>
      </c>
      <c r="AO2672" t="s">
        <v>13569</v>
      </c>
      <c r="AP2672" s="18">
        <v>5.4158000400000003E-2</v>
      </c>
      <c r="AQ2672" t="s">
        <v>123</v>
      </c>
      <c r="AR2672" t="b">
        <f>ISNUMBER(SEARCH('Consulta Por Puntos Baloto'!$E$5,B2672,1))</f>
        <v>0</v>
      </c>
      <c r="AS2672">
        <f t="shared" si="82"/>
        <v>35</v>
      </c>
      <c r="AT2672" t="str">
        <f t="shared" si="83"/>
        <v>Punto red</v>
      </c>
    </row>
    <row r="2673" spans="1:46">
      <c r="A2673" t="s">
        <v>13570</v>
      </c>
      <c r="B2673" t="s">
        <v>13571</v>
      </c>
      <c r="C2673" s="18">
        <v>0.90657166099999997</v>
      </c>
      <c r="D2673" t="s">
        <v>584</v>
      </c>
      <c r="E2673" t="s">
        <v>128</v>
      </c>
      <c r="F2673" t="s">
        <v>585</v>
      </c>
      <c r="G2673" s="18">
        <v>0.97376488920000004</v>
      </c>
      <c r="H2673" t="s">
        <v>64</v>
      </c>
      <c r="I2673" t="s">
        <v>130</v>
      </c>
      <c r="J2673" t="s">
        <v>1385</v>
      </c>
      <c r="K2673" s="18">
        <v>1.0150458723</v>
      </c>
      <c r="L2673" t="s">
        <v>64</v>
      </c>
      <c r="M2673" t="s">
        <v>130</v>
      </c>
      <c r="N2673" t="s">
        <v>714</v>
      </c>
      <c r="O2673" s="18">
        <v>2.4412963908999998</v>
      </c>
      <c r="P2673" t="s">
        <v>588</v>
      </c>
      <c r="Q2673" t="s">
        <v>134</v>
      </c>
      <c r="R2673" t="s">
        <v>589</v>
      </c>
      <c r="S2673" s="18">
        <v>2.1030912788</v>
      </c>
      <c r="T2673" t="s">
        <v>469</v>
      </c>
      <c r="U2673" t="s">
        <v>130</v>
      </c>
      <c r="V2673" t="s">
        <v>470</v>
      </c>
      <c r="W2673" s="18">
        <v>2.4722613493000001</v>
      </c>
      <c r="X2673" t="s">
        <v>64</v>
      </c>
      <c r="Y2673" t="s">
        <v>130</v>
      </c>
      <c r="Z2673" t="s">
        <v>590</v>
      </c>
      <c r="AA2673" s="18">
        <v>2.1030912788</v>
      </c>
      <c r="AB2673" t="s">
        <v>591</v>
      </c>
      <c r="AC2673" t="s">
        <v>128</v>
      </c>
      <c r="AD2673" t="s">
        <v>592</v>
      </c>
      <c r="AE2673" s="18">
        <v>0.25919531340000002</v>
      </c>
      <c r="AF2673" t="s">
        <v>1386</v>
      </c>
      <c r="AG2673" t="s">
        <v>143</v>
      </c>
      <c r="AH2673" t="s">
        <v>1387</v>
      </c>
      <c r="AI2673" s="18">
        <v>0.25919531340000002</v>
      </c>
      <c r="AJ2673" t="s">
        <v>1388</v>
      </c>
      <c r="AK2673" t="s">
        <v>134</v>
      </c>
      <c r="AL2673" t="s">
        <v>1389</v>
      </c>
      <c r="AM2673" t="s">
        <v>1386</v>
      </c>
      <c r="AN2673" t="s">
        <v>143</v>
      </c>
      <c r="AO2673" t="s">
        <v>1387</v>
      </c>
      <c r="AP2673" s="18">
        <v>0.25919531340000002</v>
      </c>
      <c r="AQ2673" t="s">
        <v>123</v>
      </c>
      <c r="AR2673" t="b">
        <f>ISNUMBER(SEARCH('Consulta Por Puntos Baloto'!$E$5,B2673,1))</f>
        <v>0</v>
      </c>
      <c r="AS2673">
        <f t="shared" si="82"/>
        <v>31</v>
      </c>
      <c r="AT2673" t="str">
        <f t="shared" si="83"/>
        <v>Punto pago</v>
      </c>
    </row>
    <row r="2674" spans="1:46">
      <c r="A2674" t="s">
        <v>13570</v>
      </c>
      <c r="B2674" t="s">
        <v>13571</v>
      </c>
      <c r="C2674" s="18">
        <v>0.90657166099999997</v>
      </c>
      <c r="D2674" t="s">
        <v>584</v>
      </c>
      <c r="E2674" t="s">
        <v>128</v>
      </c>
      <c r="F2674" t="s">
        <v>585</v>
      </c>
      <c r="G2674" s="18">
        <v>0.97376488920000004</v>
      </c>
      <c r="H2674" t="s">
        <v>64</v>
      </c>
      <c r="I2674" t="s">
        <v>130</v>
      </c>
      <c r="J2674" t="s">
        <v>1385</v>
      </c>
      <c r="K2674" s="18">
        <v>1.0150458723</v>
      </c>
      <c r="L2674" t="s">
        <v>64</v>
      </c>
      <c r="M2674" t="s">
        <v>130</v>
      </c>
      <c r="N2674" t="s">
        <v>714</v>
      </c>
      <c r="O2674" s="18">
        <v>2.4412963908999998</v>
      </c>
      <c r="P2674" t="s">
        <v>588</v>
      </c>
      <c r="Q2674" t="s">
        <v>134</v>
      </c>
      <c r="R2674" t="s">
        <v>589</v>
      </c>
      <c r="S2674" s="18">
        <v>2.1030912788</v>
      </c>
      <c r="T2674" t="s">
        <v>469</v>
      </c>
      <c r="U2674" t="s">
        <v>130</v>
      </c>
      <c r="V2674" t="s">
        <v>470</v>
      </c>
      <c r="W2674" s="18">
        <v>2.4722613493000001</v>
      </c>
      <c r="X2674" t="s">
        <v>64</v>
      </c>
      <c r="Y2674" t="s">
        <v>130</v>
      </c>
      <c r="Z2674" t="s">
        <v>590</v>
      </c>
      <c r="AA2674" s="18">
        <v>2.1030912788</v>
      </c>
      <c r="AB2674" t="s">
        <v>591</v>
      </c>
      <c r="AC2674" t="s">
        <v>128</v>
      </c>
      <c r="AD2674" t="s">
        <v>592</v>
      </c>
      <c r="AE2674" s="18">
        <v>0.25919531340000002</v>
      </c>
      <c r="AF2674" t="s">
        <v>1386</v>
      </c>
      <c r="AG2674" t="s">
        <v>143</v>
      </c>
      <c r="AH2674" t="s">
        <v>1387</v>
      </c>
      <c r="AI2674" s="18">
        <v>0.25919531340000002</v>
      </c>
      <c r="AJ2674" t="s">
        <v>1388</v>
      </c>
      <c r="AK2674" t="s">
        <v>134</v>
      </c>
      <c r="AL2674" t="s">
        <v>1389</v>
      </c>
      <c r="AM2674" t="s">
        <v>1388</v>
      </c>
      <c r="AN2674" t="s">
        <v>134</v>
      </c>
      <c r="AO2674" t="s">
        <v>1389</v>
      </c>
      <c r="AP2674" s="18">
        <v>0.25919531340000002</v>
      </c>
      <c r="AQ2674" t="s">
        <v>123</v>
      </c>
      <c r="AR2674" t="b">
        <f>ISNUMBER(SEARCH('Consulta Por Puntos Baloto'!$E$5,B2674,1))</f>
        <v>0</v>
      </c>
      <c r="AS2674">
        <f t="shared" si="82"/>
        <v>31</v>
      </c>
      <c r="AT2674" t="str">
        <f t="shared" si="83"/>
        <v>Punto pago</v>
      </c>
    </row>
    <row r="2675" spans="1:46">
      <c r="A2675" t="s">
        <v>13572</v>
      </c>
      <c r="B2675" t="s">
        <v>13573</v>
      </c>
      <c r="C2675" s="18">
        <v>0.59311023770000004</v>
      </c>
      <c r="D2675" t="s">
        <v>4580</v>
      </c>
      <c r="E2675" t="s">
        <v>83</v>
      </c>
      <c r="F2675" t="s">
        <v>4581</v>
      </c>
      <c r="G2675" s="18">
        <v>0.82371856750000005</v>
      </c>
      <c r="H2675" t="s">
        <v>4584</v>
      </c>
      <c r="I2675" t="s">
        <v>86</v>
      </c>
      <c r="J2675" t="s">
        <v>4761</v>
      </c>
      <c r="K2675" s="18">
        <v>0.99508073320000001</v>
      </c>
      <c r="L2675" t="s">
        <v>64</v>
      </c>
      <c r="M2675" t="s">
        <v>86</v>
      </c>
      <c r="N2675" t="s">
        <v>402</v>
      </c>
      <c r="O2675" s="18">
        <v>7.3305484300000001E-2</v>
      </c>
      <c r="P2675" t="s">
        <v>7384</v>
      </c>
      <c r="Q2675" t="s">
        <v>83</v>
      </c>
      <c r="R2675" t="s">
        <v>7385</v>
      </c>
      <c r="S2675" s="18">
        <v>1.0340672285000001</v>
      </c>
      <c r="T2675" t="s">
        <v>85</v>
      </c>
      <c r="U2675" t="s">
        <v>86</v>
      </c>
      <c r="V2675" t="s">
        <v>87</v>
      </c>
      <c r="W2675" s="18">
        <v>0.82371856750000005</v>
      </c>
      <c r="X2675" t="s">
        <v>4584</v>
      </c>
      <c r="Y2675" t="s">
        <v>86</v>
      </c>
      <c r="Z2675" t="s">
        <v>4585</v>
      </c>
      <c r="AA2675" s="18">
        <v>0.1621788622</v>
      </c>
      <c r="AB2675" t="s">
        <v>4586</v>
      </c>
      <c r="AC2675" t="s">
        <v>83</v>
      </c>
      <c r="AD2675" t="s">
        <v>4587</v>
      </c>
      <c r="AE2675" s="18">
        <v>0.26621598940000002</v>
      </c>
      <c r="AF2675" t="s">
        <v>13574</v>
      </c>
      <c r="AG2675" t="s">
        <v>83</v>
      </c>
      <c r="AH2675" t="s">
        <v>13575</v>
      </c>
      <c r="AI2675" s="18">
        <v>7.8386276000000005E-2</v>
      </c>
      <c r="AJ2675" t="s">
        <v>349</v>
      </c>
      <c r="AK2675" t="s">
        <v>83</v>
      </c>
      <c r="AL2675" t="s">
        <v>13576</v>
      </c>
      <c r="AM2675" t="s">
        <v>7384</v>
      </c>
      <c r="AN2675" t="s">
        <v>83</v>
      </c>
      <c r="AO2675" t="s">
        <v>7385</v>
      </c>
      <c r="AP2675" s="18">
        <v>7.3305484300000001E-2</v>
      </c>
      <c r="AQ2675" t="s">
        <v>123</v>
      </c>
      <c r="AR2675" t="b">
        <f>ISNUMBER(SEARCH('Consulta Por Puntos Baloto'!$E$5,B2675,1))</f>
        <v>0</v>
      </c>
      <c r="AS2675">
        <f t="shared" si="82"/>
        <v>15</v>
      </c>
      <c r="AT2675" t="str">
        <f t="shared" si="83"/>
        <v>Punto Cencosud</v>
      </c>
    </row>
    <row r="2676" spans="1:46">
      <c r="A2676" t="s">
        <v>13577</v>
      </c>
      <c r="B2676" t="s">
        <v>13578</v>
      </c>
      <c r="C2676" s="18">
        <v>1.4791551333999999</v>
      </c>
      <c r="D2676" t="s">
        <v>169</v>
      </c>
      <c r="E2676" t="s">
        <v>128</v>
      </c>
      <c r="F2676" t="s">
        <v>170</v>
      </c>
      <c r="G2676" s="18">
        <v>0.71095817390000005</v>
      </c>
      <c r="H2676" t="s">
        <v>64</v>
      </c>
      <c r="I2676" t="s">
        <v>130</v>
      </c>
      <c r="J2676" t="s">
        <v>586</v>
      </c>
      <c r="K2676" s="18">
        <v>1.3117814191999999</v>
      </c>
      <c r="L2676" t="s">
        <v>64</v>
      </c>
      <c r="M2676" t="s">
        <v>130</v>
      </c>
      <c r="N2676" t="s">
        <v>172</v>
      </c>
      <c r="O2676" s="18">
        <v>1.8716046070000001</v>
      </c>
      <c r="P2676" t="s">
        <v>173</v>
      </c>
      <c r="Q2676" t="s">
        <v>134</v>
      </c>
      <c r="R2676" t="s">
        <v>174</v>
      </c>
      <c r="S2676" s="18">
        <v>2.0291096262999999</v>
      </c>
      <c r="T2676" t="s">
        <v>64</v>
      </c>
      <c r="U2676" t="s">
        <v>130</v>
      </c>
      <c r="V2676" t="s">
        <v>171</v>
      </c>
      <c r="W2676" s="18">
        <v>1.9080803555000001</v>
      </c>
      <c r="X2676" t="s">
        <v>64</v>
      </c>
      <c r="Y2676" t="s">
        <v>130</v>
      </c>
      <c r="Z2676" t="s">
        <v>175</v>
      </c>
      <c r="AA2676" s="18">
        <v>2.0627294804999998</v>
      </c>
      <c r="AB2676" t="s">
        <v>176</v>
      </c>
      <c r="AC2676" t="s">
        <v>128</v>
      </c>
      <c r="AD2676" t="s">
        <v>177</v>
      </c>
      <c r="AE2676" s="18">
        <v>0.2929162474</v>
      </c>
      <c r="AF2676" t="s">
        <v>13579</v>
      </c>
      <c r="AG2676" t="s">
        <v>143</v>
      </c>
      <c r="AH2676" t="s">
        <v>13580</v>
      </c>
      <c r="AI2676" s="18">
        <v>0.17196027799999999</v>
      </c>
      <c r="AJ2676" t="s">
        <v>13581</v>
      </c>
      <c r="AK2676" t="s">
        <v>134</v>
      </c>
      <c r="AL2676" t="s">
        <v>13582</v>
      </c>
      <c r="AM2676" t="s">
        <v>13581</v>
      </c>
      <c r="AN2676" t="s">
        <v>134</v>
      </c>
      <c r="AO2676" t="s">
        <v>13582</v>
      </c>
      <c r="AP2676" s="18">
        <v>0.17196027799999999</v>
      </c>
      <c r="AQ2676" t="s">
        <v>123</v>
      </c>
      <c r="AR2676" t="b">
        <f>ISNUMBER(SEARCH('Consulta Por Puntos Baloto'!$E$5,B2676,1))</f>
        <v>0</v>
      </c>
      <c r="AS2676">
        <f t="shared" si="82"/>
        <v>35</v>
      </c>
      <c r="AT2676" t="str">
        <f t="shared" si="83"/>
        <v>Punto red</v>
      </c>
    </row>
    <row r="2677" spans="1:46">
      <c r="A2677" t="s">
        <v>13583</v>
      </c>
      <c r="B2677" t="s">
        <v>13584</v>
      </c>
      <c r="C2677" s="18">
        <v>14.8105031034</v>
      </c>
      <c r="D2677" t="s">
        <v>3012</v>
      </c>
      <c r="E2677" t="s">
        <v>3013</v>
      </c>
      <c r="F2677" t="s">
        <v>3014</v>
      </c>
      <c r="G2677" s="18">
        <v>13.7974786842</v>
      </c>
      <c r="H2677" t="s">
        <v>64</v>
      </c>
      <c r="I2677" t="s">
        <v>2638</v>
      </c>
      <c r="J2677" t="s">
        <v>2639</v>
      </c>
      <c r="K2677" s="18">
        <v>13.7974786842</v>
      </c>
      <c r="L2677" t="s">
        <v>64</v>
      </c>
      <c r="M2677" t="s">
        <v>2638</v>
      </c>
      <c r="N2677" t="s">
        <v>2639</v>
      </c>
      <c r="O2677" s="18">
        <v>33.1960253986</v>
      </c>
      <c r="P2677" t="s">
        <v>2625</v>
      </c>
      <c r="Q2677" t="s">
        <v>134</v>
      </c>
      <c r="R2677" t="s">
        <v>2626</v>
      </c>
      <c r="S2677" s="18">
        <v>31.568279126899998</v>
      </c>
      <c r="T2677" t="s">
        <v>311</v>
      </c>
      <c r="U2677" t="s">
        <v>130</v>
      </c>
      <c r="V2677" t="s">
        <v>312</v>
      </c>
      <c r="W2677" s="18">
        <v>18.7784968138</v>
      </c>
      <c r="X2677" t="s">
        <v>64</v>
      </c>
      <c r="Y2677" t="s">
        <v>313</v>
      </c>
      <c r="Z2677" t="s">
        <v>314</v>
      </c>
      <c r="AA2677" s="18">
        <v>24.9652678753</v>
      </c>
      <c r="AB2677" s="19" t="s">
        <v>2641</v>
      </c>
      <c r="AC2677" t="s">
        <v>1501</v>
      </c>
      <c r="AD2677" t="s">
        <v>2642</v>
      </c>
      <c r="AE2677" s="18">
        <v>0.1083827916</v>
      </c>
      <c r="AF2677" t="s">
        <v>3463</v>
      </c>
      <c r="AG2677" t="s">
        <v>3464</v>
      </c>
      <c r="AH2677" t="s">
        <v>3465</v>
      </c>
      <c r="AI2677" s="18">
        <v>7.3663180999999998E-3</v>
      </c>
      <c r="AJ2677" t="s">
        <v>13585</v>
      </c>
      <c r="AK2677" t="s">
        <v>3464</v>
      </c>
      <c r="AL2677" t="s">
        <v>13586</v>
      </c>
      <c r="AM2677" t="s">
        <v>13585</v>
      </c>
      <c r="AN2677" t="s">
        <v>3464</v>
      </c>
      <c r="AO2677" t="s">
        <v>13586</v>
      </c>
      <c r="AP2677" s="18">
        <v>7.3663180999999998E-3</v>
      </c>
      <c r="AQ2677" t="s">
        <v>123</v>
      </c>
      <c r="AR2677" t="b">
        <f>ISNUMBER(SEARCH('Consulta Por Puntos Baloto'!$E$5,B2677,1))</f>
        <v>0</v>
      </c>
      <c r="AS2677">
        <f t="shared" si="82"/>
        <v>35</v>
      </c>
      <c r="AT2677" t="str">
        <f t="shared" si="83"/>
        <v>Punto red</v>
      </c>
    </row>
    <row r="2678" spans="1:46">
      <c r="A2678" t="s">
        <v>13587</v>
      </c>
      <c r="B2678" t="s">
        <v>13588</v>
      </c>
      <c r="C2678" s="18">
        <v>3.6344910848</v>
      </c>
      <c r="D2678" t="s">
        <v>541</v>
      </c>
      <c r="E2678" t="s">
        <v>128</v>
      </c>
      <c r="F2678" t="s">
        <v>542</v>
      </c>
      <c r="G2678" s="18">
        <v>0.92067556549999996</v>
      </c>
      <c r="H2678" t="s">
        <v>371</v>
      </c>
      <c r="I2678" t="s">
        <v>130</v>
      </c>
      <c r="J2678" t="s">
        <v>372</v>
      </c>
      <c r="K2678" s="18">
        <v>0.95352363259999995</v>
      </c>
      <c r="L2678" t="s">
        <v>64</v>
      </c>
      <c r="M2678" t="s">
        <v>130</v>
      </c>
      <c r="N2678" t="s">
        <v>512</v>
      </c>
      <c r="O2678" s="18">
        <v>4.2019128254</v>
      </c>
      <c r="P2678" t="s">
        <v>1300</v>
      </c>
      <c r="Q2678" t="s">
        <v>134</v>
      </c>
      <c r="R2678" t="s">
        <v>1301</v>
      </c>
      <c r="S2678" s="18">
        <v>0.89201234610000002</v>
      </c>
      <c r="T2678" t="s">
        <v>371</v>
      </c>
      <c r="U2678" t="s">
        <v>130</v>
      </c>
      <c r="V2678" t="s">
        <v>372</v>
      </c>
      <c r="W2678" s="18">
        <v>2.0701934082000002</v>
      </c>
      <c r="X2678" t="s">
        <v>64</v>
      </c>
      <c r="Y2678" t="s">
        <v>130</v>
      </c>
      <c r="Z2678" t="s">
        <v>373</v>
      </c>
      <c r="AA2678" s="18">
        <v>1.7435418007000001</v>
      </c>
      <c r="AB2678" s="19" t="s">
        <v>963</v>
      </c>
      <c r="AC2678" t="s">
        <v>128</v>
      </c>
      <c r="AD2678" t="s">
        <v>964</v>
      </c>
      <c r="AE2678" s="18">
        <v>0.39685472300000002</v>
      </c>
      <c r="AF2678" t="s">
        <v>13589</v>
      </c>
      <c r="AG2678" t="s">
        <v>143</v>
      </c>
      <c r="AH2678" t="s">
        <v>13590</v>
      </c>
      <c r="AI2678" s="18">
        <v>0.210403544</v>
      </c>
      <c r="AJ2678" t="s">
        <v>2964</v>
      </c>
      <c r="AK2678" t="s">
        <v>134</v>
      </c>
      <c r="AL2678" t="s">
        <v>2965</v>
      </c>
      <c r="AM2678" t="s">
        <v>2964</v>
      </c>
      <c r="AN2678" t="s">
        <v>134</v>
      </c>
      <c r="AO2678" t="s">
        <v>2965</v>
      </c>
      <c r="AP2678" s="18">
        <v>0.210403544</v>
      </c>
      <c r="AQ2678" t="s">
        <v>123</v>
      </c>
      <c r="AR2678" t="b">
        <f>ISNUMBER(SEARCH('Consulta Por Puntos Baloto'!$E$5,B2678,1))</f>
        <v>0</v>
      </c>
      <c r="AS2678">
        <f t="shared" si="82"/>
        <v>35</v>
      </c>
      <c r="AT2678" t="str">
        <f t="shared" si="83"/>
        <v>Punto red</v>
      </c>
    </row>
    <row r="2679" spans="1:46">
      <c r="A2679" t="s">
        <v>13591</v>
      </c>
      <c r="B2679" t="s">
        <v>13592</v>
      </c>
      <c r="C2679" s="18">
        <v>47.010902894300003</v>
      </c>
      <c r="D2679" t="s">
        <v>3692</v>
      </c>
      <c r="E2679" t="s">
        <v>3693</v>
      </c>
      <c r="F2679" t="s">
        <v>3694</v>
      </c>
      <c r="G2679" s="18">
        <v>87.049366876700006</v>
      </c>
      <c r="H2679" t="s">
        <v>64</v>
      </c>
      <c r="I2679" t="s">
        <v>4008</v>
      </c>
      <c r="J2679" t="s">
        <v>4009</v>
      </c>
      <c r="K2679" s="18">
        <v>87.154594361799994</v>
      </c>
      <c r="L2679" t="s">
        <v>4010</v>
      </c>
      <c r="M2679" t="s">
        <v>4008</v>
      </c>
      <c r="N2679" t="s">
        <v>4011</v>
      </c>
      <c r="O2679" s="18">
        <v>110.3610520977</v>
      </c>
      <c r="P2679" t="s">
        <v>225</v>
      </c>
      <c r="Q2679" t="s">
        <v>220</v>
      </c>
      <c r="R2679" t="s">
        <v>226</v>
      </c>
      <c r="S2679" s="18">
        <v>110.4056126646</v>
      </c>
      <c r="T2679" t="s">
        <v>227</v>
      </c>
      <c r="U2679" t="s">
        <v>228</v>
      </c>
      <c r="V2679" t="s">
        <v>229</v>
      </c>
      <c r="W2679" s="18">
        <v>108.1921465385</v>
      </c>
      <c r="X2679" t="s">
        <v>64</v>
      </c>
      <c r="Y2679" t="s">
        <v>228</v>
      </c>
      <c r="Z2679" t="s">
        <v>4012</v>
      </c>
      <c r="AA2679" s="18">
        <v>87.042386406800006</v>
      </c>
      <c r="AB2679" s="19" t="s">
        <v>4013</v>
      </c>
      <c r="AC2679" t="s">
        <v>4014</v>
      </c>
      <c r="AD2679" t="s">
        <v>4015</v>
      </c>
      <c r="AE2679" s="18">
        <v>2.6206428699999999E-2</v>
      </c>
      <c r="AF2679" t="s">
        <v>5672</v>
      </c>
      <c r="AG2679" t="s">
        <v>5673</v>
      </c>
      <c r="AH2679" t="s">
        <v>5674</v>
      </c>
      <c r="AI2679" s="18">
        <v>8.3413740200000003E-2</v>
      </c>
      <c r="AJ2679" t="s">
        <v>5675</v>
      </c>
      <c r="AK2679" t="s">
        <v>5673</v>
      </c>
      <c r="AL2679" t="s">
        <v>5676</v>
      </c>
      <c r="AM2679" t="s">
        <v>5672</v>
      </c>
      <c r="AN2679" t="s">
        <v>5673</v>
      </c>
      <c r="AO2679" t="s">
        <v>5674</v>
      </c>
      <c r="AP2679" s="18">
        <v>2.6206428699999999E-2</v>
      </c>
      <c r="AQ2679" t="s">
        <v>123</v>
      </c>
      <c r="AR2679" t="b">
        <f>ISNUMBER(SEARCH('Consulta Por Puntos Baloto'!$E$5,B2679,1))</f>
        <v>0</v>
      </c>
      <c r="AS2679">
        <f t="shared" si="82"/>
        <v>31</v>
      </c>
      <c r="AT2679" t="str">
        <f t="shared" si="83"/>
        <v>Punto pago</v>
      </c>
    </row>
    <row r="2680" spans="1:46">
      <c r="A2680" t="s">
        <v>13593</v>
      </c>
      <c r="B2680" t="s">
        <v>13594</v>
      </c>
      <c r="C2680" s="18">
        <v>0.94295370180000004</v>
      </c>
      <c r="D2680" t="s">
        <v>185</v>
      </c>
      <c r="E2680" t="s">
        <v>83</v>
      </c>
      <c r="F2680" t="s">
        <v>186</v>
      </c>
      <c r="G2680" s="18">
        <v>0.92805703399999995</v>
      </c>
      <c r="H2680" t="s">
        <v>4776</v>
      </c>
      <c r="I2680" t="s">
        <v>86</v>
      </c>
      <c r="J2680" t="s">
        <v>4777</v>
      </c>
      <c r="K2680" s="18">
        <v>1.3522296771</v>
      </c>
      <c r="L2680" t="s">
        <v>64</v>
      </c>
      <c r="M2680" t="s">
        <v>86</v>
      </c>
      <c r="N2680" t="s">
        <v>88</v>
      </c>
      <c r="O2680" s="18">
        <v>0.70076505889999996</v>
      </c>
      <c r="P2680" t="s">
        <v>89</v>
      </c>
      <c r="Q2680" t="s">
        <v>83</v>
      </c>
      <c r="R2680" t="s">
        <v>90</v>
      </c>
      <c r="S2680" s="18">
        <v>1.4327092279</v>
      </c>
      <c r="T2680" t="s">
        <v>85</v>
      </c>
      <c r="U2680" t="s">
        <v>86</v>
      </c>
      <c r="V2680" t="s">
        <v>87</v>
      </c>
      <c r="W2680" s="18">
        <v>1.4327092279</v>
      </c>
      <c r="X2680" t="s">
        <v>64</v>
      </c>
      <c r="Y2680" t="s">
        <v>91</v>
      </c>
      <c r="Z2680" t="s">
        <v>92</v>
      </c>
      <c r="AA2680" s="18">
        <v>0.92805703399999995</v>
      </c>
      <c r="AB2680" t="s">
        <v>193</v>
      </c>
      <c r="AC2680" t="s">
        <v>83</v>
      </c>
      <c r="AD2680" t="s">
        <v>194</v>
      </c>
      <c r="AE2680" s="18">
        <v>0.2115851557</v>
      </c>
      <c r="AF2680" t="s">
        <v>13595</v>
      </c>
      <c r="AG2680" t="s">
        <v>83</v>
      </c>
      <c r="AH2680" t="s">
        <v>13596</v>
      </c>
      <c r="AI2680" s="18">
        <v>0</v>
      </c>
      <c r="AJ2680" t="s">
        <v>1410</v>
      </c>
      <c r="AK2680" t="s">
        <v>83</v>
      </c>
      <c r="AL2680" t="s">
        <v>13597</v>
      </c>
      <c r="AM2680" t="s">
        <v>1410</v>
      </c>
      <c r="AN2680" t="s">
        <v>83</v>
      </c>
      <c r="AO2680" t="s">
        <v>13597</v>
      </c>
      <c r="AP2680" s="18">
        <v>0</v>
      </c>
      <c r="AQ2680" t="s">
        <v>123</v>
      </c>
      <c r="AR2680" t="b">
        <f>ISNUMBER(SEARCH('Consulta Por Puntos Baloto'!$E$5,B2680,1))</f>
        <v>0</v>
      </c>
      <c r="AS2680">
        <f t="shared" si="82"/>
        <v>35</v>
      </c>
      <c r="AT2680" t="str">
        <f t="shared" si="83"/>
        <v>Punto red</v>
      </c>
    </row>
    <row r="2681" spans="1:46">
      <c r="A2681" t="s">
        <v>13598</v>
      </c>
      <c r="B2681" t="s">
        <v>13599</v>
      </c>
      <c r="C2681" s="18">
        <v>2.3304991613000001</v>
      </c>
      <c r="D2681" t="s">
        <v>668</v>
      </c>
      <c r="E2681" t="s">
        <v>128</v>
      </c>
      <c r="F2681" t="s">
        <v>669</v>
      </c>
      <c r="G2681" s="18">
        <v>0.49588930739999998</v>
      </c>
      <c r="H2681" t="s">
        <v>670</v>
      </c>
      <c r="I2681" t="s">
        <v>130</v>
      </c>
      <c r="J2681" t="s">
        <v>671</v>
      </c>
      <c r="K2681" s="18">
        <v>1.0453174510000001</v>
      </c>
      <c r="L2681" t="s">
        <v>64</v>
      </c>
      <c r="M2681" t="s">
        <v>130</v>
      </c>
      <c r="N2681" t="s">
        <v>672</v>
      </c>
      <c r="O2681" s="18">
        <v>2.3625501761000001</v>
      </c>
      <c r="P2681" t="s">
        <v>673</v>
      </c>
      <c r="Q2681" t="s">
        <v>134</v>
      </c>
      <c r="R2681" t="s">
        <v>674</v>
      </c>
      <c r="S2681" s="18">
        <v>3.109465148</v>
      </c>
      <c r="T2681" t="s">
        <v>675</v>
      </c>
      <c r="U2681" t="s">
        <v>130</v>
      </c>
      <c r="V2681" t="s">
        <v>676</v>
      </c>
      <c r="W2681" s="18">
        <v>2.7064127452000002</v>
      </c>
      <c r="X2681" t="s">
        <v>64</v>
      </c>
      <c r="Y2681" t="s">
        <v>130</v>
      </c>
      <c r="Z2681" t="s">
        <v>1011</v>
      </c>
      <c r="AA2681" s="18">
        <v>1.6967003915000001</v>
      </c>
      <c r="AB2681" t="s">
        <v>691</v>
      </c>
      <c r="AC2681" t="s">
        <v>128</v>
      </c>
      <c r="AD2681" t="s">
        <v>692</v>
      </c>
      <c r="AE2681" s="18">
        <v>8.8320167300000002E-2</v>
      </c>
      <c r="AF2681" t="s">
        <v>2798</v>
      </c>
      <c r="AG2681" t="s">
        <v>143</v>
      </c>
      <c r="AH2681" t="s">
        <v>2799</v>
      </c>
      <c r="AI2681" s="18">
        <v>0.25655390169999998</v>
      </c>
      <c r="AJ2681" t="s">
        <v>12274</v>
      </c>
      <c r="AK2681" t="s">
        <v>134</v>
      </c>
      <c r="AL2681" t="s">
        <v>12275</v>
      </c>
      <c r="AM2681" t="s">
        <v>2798</v>
      </c>
      <c r="AN2681" t="s">
        <v>143</v>
      </c>
      <c r="AO2681" t="s">
        <v>2799</v>
      </c>
      <c r="AP2681" s="18">
        <v>8.8320167300000002E-2</v>
      </c>
      <c r="AQ2681" t="s">
        <v>123</v>
      </c>
      <c r="AR2681" t="b">
        <f>ISNUMBER(SEARCH('Consulta Por Puntos Baloto'!$E$5,B2681,1))</f>
        <v>0</v>
      </c>
      <c r="AS2681">
        <f t="shared" si="82"/>
        <v>31</v>
      </c>
      <c r="AT2681" t="str">
        <f t="shared" si="83"/>
        <v>Punto pago</v>
      </c>
    </row>
    <row r="2682" spans="1:46">
      <c r="A2682" t="s">
        <v>13600</v>
      </c>
      <c r="B2682" t="s">
        <v>13601</v>
      </c>
      <c r="C2682" s="18">
        <v>0.52863593360000005</v>
      </c>
      <c r="D2682" t="s">
        <v>4580</v>
      </c>
      <c r="E2682" t="s">
        <v>83</v>
      </c>
      <c r="F2682" t="s">
        <v>4581</v>
      </c>
      <c r="G2682" s="18">
        <v>0.78673823089999995</v>
      </c>
      <c r="H2682" t="s">
        <v>4584</v>
      </c>
      <c r="I2682" t="s">
        <v>86</v>
      </c>
      <c r="J2682" t="s">
        <v>4761</v>
      </c>
      <c r="K2682" s="18">
        <v>1.0242443541999999</v>
      </c>
      <c r="L2682" t="s">
        <v>64</v>
      </c>
      <c r="M2682" t="s">
        <v>86</v>
      </c>
      <c r="N2682" t="s">
        <v>88</v>
      </c>
      <c r="O2682" s="18">
        <v>0.30918631079999997</v>
      </c>
      <c r="P2682" t="s">
        <v>7384</v>
      </c>
      <c r="Q2682" t="s">
        <v>83</v>
      </c>
      <c r="R2682" t="s">
        <v>7385</v>
      </c>
      <c r="S2682" s="18">
        <v>0.93958114770000001</v>
      </c>
      <c r="T2682" t="s">
        <v>85</v>
      </c>
      <c r="U2682" t="s">
        <v>86</v>
      </c>
      <c r="V2682" t="s">
        <v>87</v>
      </c>
      <c r="W2682" s="18">
        <v>0.78673823089999995</v>
      </c>
      <c r="X2682" t="s">
        <v>4584</v>
      </c>
      <c r="Y2682" t="s">
        <v>86</v>
      </c>
      <c r="Z2682" t="s">
        <v>4585</v>
      </c>
      <c r="AA2682" s="18">
        <v>0.1997730221</v>
      </c>
      <c r="AB2682" t="s">
        <v>4586</v>
      </c>
      <c r="AC2682" t="s">
        <v>83</v>
      </c>
      <c r="AD2682" t="s">
        <v>4587</v>
      </c>
      <c r="AE2682" s="18">
        <v>0.4355622227</v>
      </c>
      <c r="AF2682" t="s">
        <v>7386</v>
      </c>
      <c r="AG2682" t="s">
        <v>83</v>
      </c>
      <c r="AH2682" t="s">
        <v>7387</v>
      </c>
      <c r="AI2682" s="18">
        <v>0.17720583849999999</v>
      </c>
      <c r="AJ2682" t="s">
        <v>13602</v>
      </c>
      <c r="AK2682" t="s">
        <v>83</v>
      </c>
      <c r="AL2682" t="s">
        <v>13603</v>
      </c>
      <c r="AM2682" t="s">
        <v>13602</v>
      </c>
      <c r="AN2682" t="s">
        <v>83</v>
      </c>
      <c r="AO2682" t="s">
        <v>13603</v>
      </c>
      <c r="AP2682" s="18">
        <v>0.17720583849999999</v>
      </c>
      <c r="AQ2682" t="s">
        <v>123</v>
      </c>
      <c r="AR2682" t="b">
        <f>ISNUMBER(SEARCH('Consulta Por Puntos Baloto'!$E$5,B2682,1))</f>
        <v>0</v>
      </c>
      <c r="AS2682">
        <f t="shared" si="82"/>
        <v>35</v>
      </c>
      <c r="AT2682" t="str">
        <f t="shared" si="83"/>
        <v>Punto red</v>
      </c>
    </row>
    <row r="2683" spans="1:46">
      <c r="A2683" t="s">
        <v>13604</v>
      </c>
      <c r="B2683" t="s">
        <v>13605</v>
      </c>
      <c r="C2683" s="18">
        <v>22.875497865300002</v>
      </c>
      <c r="D2683" t="s">
        <v>13606</v>
      </c>
      <c r="E2683" t="s">
        <v>13607</v>
      </c>
      <c r="F2683" t="s">
        <v>13608</v>
      </c>
      <c r="G2683" s="18">
        <v>26.194362185599999</v>
      </c>
      <c r="H2683" t="s">
        <v>64</v>
      </c>
      <c r="I2683" t="s">
        <v>65</v>
      </c>
      <c r="J2683" t="s">
        <v>9795</v>
      </c>
      <c r="K2683" s="18">
        <v>26.923941210999999</v>
      </c>
      <c r="L2683" t="s">
        <v>64</v>
      </c>
      <c r="M2683" t="s">
        <v>65</v>
      </c>
      <c r="N2683" t="s">
        <v>13609</v>
      </c>
      <c r="O2683" s="18">
        <v>36.3710721916</v>
      </c>
      <c r="P2683" t="s">
        <v>67</v>
      </c>
      <c r="Q2683" t="s">
        <v>62</v>
      </c>
      <c r="R2683" t="s">
        <v>68</v>
      </c>
      <c r="S2683" s="18">
        <v>31.6378797307</v>
      </c>
      <c r="T2683" t="s">
        <v>69</v>
      </c>
      <c r="U2683" t="s">
        <v>65</v>
      </c>
      <c r="V2683" t="s">
        <v>70</v>
      </c>
      <c r="W2683" s="18">
        <v>27.172266298299999</v>
      </c>
      <c r="X2683" t="s">
        <v>241</v>
      </c>
      <c r="Y2683" t="s">
        <v>65</v>
      </c>
      <c r="Z2683" t="s">
        <v>242</v>
      </c>
      <c r="AA2683" s="18">
        <v>26.907176962400001</v>
      </c>
      <c r="AB2683" t="s">
        <v>4190</v>
      </c>
      <c r="AC2683" t="s">
        <v>62</v>
      </c>
      <c r="AD2683" t="s">
        <v>4191</v>
      </c>
      <c r="AE2683" s="18">
        <v>6.5143522000000002E-3</v>
      </c>
      <c r="AF2683" t="s">
        <v>13610</v>
      </c>
      <c r="AG2683" t="s">
        <v>13611</v>
      </c>
      <c r="AH2683" t="s">
        <v>13612</v>
      </c>
      <c r="AI2683" s="18">
        <v>4.3784258299999997E-2</v>
      </c>
      <c r="AJ2683" t="s">
        <v>13613</v>
      </c>
      <c r="AK2683" t="s">
        <v>13611</v>
      </c>
      <c r="AL2683" t="s">
        <v>13614</v>
      </c>
      <c r="AM2683" t="s">
        <v>13610</v>
      </c>
      <c r="AN2683" t="s">
        <v>13611</v>
      </c>
      <c r="AO2683" t="s">
        <v>13612</v>
      </c>
      <c r="AP2683" s="18">
        <v>6.5143522000000002E-3</v>
      </c>
      <c r="AQ2683" t="s">
        <v>123</v>
      </c>
      <c r="AR2683" t="b">
        <f>ISNUMBER(SEARCH('Consulta Por Puntos Baloto'!$E$5,B2683,1))</f>
        <v>0</v>
      </c>
      <c r="AS2683">
        <f t="shared" si="82"/>
        <v>31</v>
      </c>
      <c r="AT2683" t="str">
        <f t="shared" si="83"/>
        <v>Punto pago</v>
      </c>
    </row>
    <row r="2684" spans="1:46">
      <c r="A2684" t="s">
        <v>13615</v>
      </c>
      <c r="B2684" t="s">
        <v>13616</v>
      </c>
      <c r="C2684" s="18">
        <v>1.3437737497</v>
      </c>
      <c r="D2684" t="s">
        <v>437</v>
      </c>
      <c r="E2684" t="s">
        <v>128</v>
      </c>
      <c r="F2684" t="s">
        <v>438</v>
      </c>
      <c r="G2684" s="18">
        <v>0.63742346800000005</v>
      </c>
      <c r="H2684" t="s">
        <v>64</v>
      </c>
      <c r="I2684" t="s">
        <v>130</v>
      </c>
      <c r="J2684" t="s">
        <v>440</v>
      </c>
      <c r="K2684" s="18">
        <v>0.62740144809999998</v>
      </c>
      <c r="L2684" t="s">
        <v>64</v>
      </c>
      <c r="M2684" t="s">
        <v>130</v>
      </c>
      <c r="N2684" t="s">
        <v>440</v>
      </c>
      <c r="O2684" s="18">
        <v>1.3919795740000001</v>
      </c>
      <c r="P2684" t="s">
        <v>494</v>
      </c>
      <c r="Q2684" t="s">
        <v>134</v>
      </c>
      <c r="R2684" t="s">
        <v>495</v>
      </c>
      <c r="S2684" s="18">
        <v>2.2202638985999998</v>
      </c>
      <c r="T2684" t="s">
        <v>496</v>
      </c>
      <c r="U2684" t="s">
        <v>130</v>
      </c>
      <c r="V2684" t="s">
        <v>497</v>
      </c>
      <c r="W2684" s="18">
        <v>1.2412828333999999</v>
      </c>
      <c r="X2684" t="s">
        <v>498</v>
      </c>
      <c r="Y2684" t="s">
        <v>130</v>
      </c>
      <c r="Z2684" t="s">
        <v>499</v>
      </c>
      <c r="AA2684" s="18">
        <v>1.3793769136</v>
      </c>
      <c r="AB2684" t="s">
        <v>2551</v>
      </c>
      <c r="AC2684" t="s">
        <v>128</v>
      </c>
      <c r="AD2684" t="s">
        <v>2552</v>
      </c>
      <c r="AE2684" s="18">
        <v>2.2584641700000001E-2</v>
      </c>
      <c r="AF2684" t="s">
        <v>13617</v>
      </c>
      <c r="AG2684" t="s">
        <v>143</v>
      </c>
      <c r="AH2684" t="s">
        <v>13618</v>
      </c>
      <c r="AI2684" s="18">
        <v>0.56355739680000005</v>
      </c>
      <c r="AJ2684" t="s">
        <v>13619</v>
      </c>
      <c r="AK2684" t="s">
        <v>134</v>
      </c>
      <c r="AL2684" t="s">
        <v>13620</v>
      </c>
      <c r="AM2684" t="s">
        <v>13617</v>
      </c>
      <c r="AN2684" t="s">
        <v>143</v>
      </c>
      <c r="AO2684" t="s">
        <v>13618</v>
      </c>
      <c r="AP2684" s="18">
        <v>2.2584641700000001E-2</v>
      </c>
      <c r="AQ2684" t="e">
        <v>#N/A</v>
      </c>
      <c r="AR2684" t="b">
        <f>ISNUMBER(SEARCH('Consulta Por Puntos Baloto'!$E$5,B2684,1))</f>
        <v>0</v>
      </c>
      <c r="AS2684">
        <f t="shared" si="82"/>
        <v>31</v>
      </c>
      <c r="AT2684" t="str">
        <f t="shared" si="83"/>
        <v>Punto pago</v>
      </c>
    </row>
    <row r="2685" spans="1:46">
      <c r="A2685" t="s">
        <v>13621</v>
      </c>
      <c r="B2685" t="s">
        <v>1761</v>
      </c>
      <c r="C2685" s="18">
        <v>2.8168829350000002</v>
      </c>
      <c r="D2685" t="s">
        <v>5248</v>
      </c>
      <c r="E2685" t="s">
        <v>5249</v>
      </c>
      <c r="F2685" t="s">
        <v>5250</v>
      </c>
      <c r="G2685" s="18">
        <v>26.148635959300002</v>
      </c>
      <c r="H2685" t="s">
        <v>64</v>
      </c>
      <c r="I2685" t="s">
        <v>4389</v>
      </c>
      <c r="J2685" t="s">
        <v>4390</v>
      </c>
      <c r="K2685" s="18">
        <v>62.676438748700001</v>
      </c>
      <c r="L2685" t="s">
        <v>64</v>
      </c>
      <c r="M2685" t="s">
        <v>343</v>
      </c>
      <c r="N2685" t="s">
        <v>344</v>
      </c>
      <c r="O2685" s="18">
        <v>26.105112652399999</v>
      </c>
      <c r="P2685" t="s">
        <v>4391</v>
      </c>
      <c r="Q2685" t="s">
        <v>4392</v>
      </c>
      <c r="R2685" t="s">
        <v>4393</v>
      </c>
      <c r="S2685" s="18">
        <v>85.360985609599993</v>
      </c>
      <c r="T2685" t="s">
        <v>69</v>
      </c>
      <c r="U2685" t="s">
        <v>65</v>
      </c>
      <c r="V2685" t="s">
        <v>70</v>
      </c>
      <c r="W2685" s="18">
        <v>26.148635959300002</v>
      </c>
      <c r="X2685" t="s">
        <v>64</v>
      </c>
      <c r="Y2685" t="s">
        <v>4389</v>
      </c>
      <c r="Z2685" t="s">
        <v>4390</v>
      </c>
      <c r="AA2685" s="18">
        <v>64.030398598000005</v>
      </c>
      <c r="AB2685" t="s">
        <v>345</v>
      </c>
      <c r="AC2685" t="s">
        <v>341</v>
      </c>
      <c r="AD2685" t="s">
        <v>346</v>
      </c>
      <c r="AE2685" s="18">
        <v>2.1859874397999999</v>
      </c>
      <c r="AF2685" t="s">
        <v>13622</v>
      </c>
      <c r="AG2685" t="s">
        <v>5249</v>
      </c>
      <c r="AH2685" t="s">
        <v>13623</v>
      </c>
      <c r="AI2685" s="18">
        <v>2.1829223788999998</v>
      </c>
      <c r="AJ2685" t="s">
        <v>13624</v>
      </c>
      <c r="AK2685" t="s">
        <v>7664</v>
      </c>
      <c r="AL2685" t="s">
        <v>13625</v>
      </c>
      <c r="AM2685" t="s">
        <v>13624</v>
      </c>
      <c r="AN2685" t="s">
        <v>7664</v>
      </c>
      <c r="AO2685" t="s">
        <v>13625</v>
      </c>
      <c r="AP2685" s="18">
        <v>2.1829223788999998</v>
      </c>
      <c r="AQ2685" t="s">
        <v>123</v>
      </c>
      <c r="AR2685" t="b">
        <f>ISNUMBER(SEARCH('Consulta Por Puntos Baloto'!$E$5,B2685,1))</f>
        <v>0</v>
      </c>
      <c r="AS2685">
        <f t="shared" si="82"/>
        <v>35</v>
      </c>
      <c r="AT2685" t="str">
        <f t="shared" si="83"/>
        <v>Punto red</v>
      </c>
    </row>
    <row r="2686" spans="1:46">
      <c r="A2686" t="s">
        <v>13626</v>
      </c>
      <c r="B2686" t="s">
        <v>13627</v>
      </c>
      <c r="C2686" s="18">
        <v>0.84124191469999998</v>
      </c>
      <c r="D2686" t="s">
        <v>5197</v>
      </c>
      <c r="E2686" t="s">
        <v>5198</v>
      </c>
      <c r="F2686" t="s">
        <v>5199</v>
      </c>
      <c r="G2686" s="18">
        <v>1.615159555</v>
      </c>
      <c r="H2686" t="s">
        <v>64</v>
      </c>
      <c r="I2686" t="s">
        <v>5200</v>
      </c>
      <c r="J2686" t="s">
        <v>5201</v>
      </c>
      <c r="K2686" s="18">
        <v>12.98762694</v>
      </c>
      <c r="L2686" t="s">
        <v>64</v>
      </c>
      <c r="M2686" t="s">
        <v>65</v>
      </c>
      <c r="N2686" t="s">
        <v>5202</v>
      </c>
      <c r="O2686" s="18">
        <v>13.0515451855</v>
      </c>
      <c r="P2686" t="s">
        <v>67</v>
      </c>
      <c r="Q2686" t="s">
        <v>62</v>
      </c>
      <c r="R2686" t="s">
        <v>68</v>
      </c>
      <c r="S2686" s="18">
        <v>13.2631072013</v>
      </c>
      <c r="T2686" t="s">
        <v>253</v>
      </c>
      <c r="U2686" t="s">
        <v>65</v>
      </c>
      <c r="V2686" t="s">
        <v>254</v>
      </c>
      <c r="W2686" s="18">
        <v>13.041185645500001</v>
      </c>
      <c r="X2686" t="s">
        <v>276</v>
      </c>
      <c r="Y2686" t="s">
        <v>65</v>
      </c>
      <c r="Z2686" t="s">
        <v>277</v>
      </c>
      <c r="AA2686" s="18">
        <v>13.029598439000001</v>
      </c>
      <c r="AB2686" t="s">
        <v>5203</v>
      </c>
      <c r="AC2686" t="s">
        <v>62</v>
      </c>
      <c r="AD2686" t="s">
        <v>5204</v>
      </c>
      <c r="AE2686" s="18">
        <v>0.87888808080000003</v>
      </c>
      <c r="AF2686" t="s">
        <v>6701</v>
      </c>
      <c r="AG2686" t="s">
        <v>6702</v>
      </c>
      <c r="AH2686" t="s">
        <v>6703</v>
      </c>
      <c r="AI2686" s="18">
        <v>0.60580181720000004</v>
      </c>
      <c r="AJ2686" t="s">
        <v>13628</v>
      </c>
      <c r="AK2686" t="s">
        <v>5198</v>
      </c>
      <c r="AL2686" t="s">
        <v>13629</v>
      </c>
      <c r="AM2686" t="s">
        <v>13628</v>
      </c>
      <c r="AN2686" t="s">
        <v>5198</v>
      </c>
      <c r="AO2686" t="s">
        <v>13629</v>
      </c>
      <c r="AP2686" s="18">
        <v>0.60580181720000004</v>
      </c>
      <c r="AQ2686" t="s">
        <v>123</v>
      </c>
      <c r="AR2686" t="b">
        <f>ISNUMBER(SEARCH('Consulta Por Puntos Baloto'!$E$5,B2686,1))</f>
        <v>0</v>
      </c>
      <c r="AS2686">
        <f t="shared" si="82"/>
        <v>35</v>
      </c>
      <c r="AT2686" t="str">
        <f t="shared" si="83"/>
        <v>Punto red</v>
      </c>
    </row>
    <row r="2687" spans="1:46">
      <c r="A2687" t="s">
        <v>13630</v>
      </c>
      <c r="B2687" t="s">
        <v>13631</v>
      </c>
      <c r="C2687" s="18">
        <v>121.99328705480001</v>
      </c>
      <c r="D2687" t="s">
        <v>5270</v>
      </c>
      <c r="E2687" t="s">
        <v>4172</v>
      </c>
      <c r="F2687" t="s">
        <v>5271</v>
      </c>
      <c r="G2687" s="18">
        <v>121.9459752512</v>
      </c>
      <c r="H2687" t="s">
        <v>4168</v>
      </c>
      <c r="I2687" t="s">
        <v>4169</v>
      </c>
      <c r="J2687" t="s">
        <v>5409</v>
      </c>
      <c r="K2687" s="18">
        <v>130.4131135792</v>
      </c>
      <c r="L2687" t="s">
        <v>64</v>
      </c>
      <c r="M2687" t="s">
        <v>86</v>
      </c>
      <c r="N2687" t="s">
        <v>413</v>
      </c>
      <c r="O2687" s="18">
        <v>137.88201519180001</v>
      </c>
      <c r="P2687" t="s">
        <v>359</v>
      </c>
      <c r="Q2687" t="s">
        <v>83</v>
      </c>
      <c r="R2687" t="s">
        <v>360</v>
      </c>
      <c r="S2687" s="18">
        <v>139.25546356800001</v>
      </c>
      <c r="T2687" t="s">
        <v>85</v>
      </c>
      <c r="U2687" t="s">
        <v>86</v>
      </c>
      <c r="V2687" t="s">
        <v>87</v>
      </c>
      <c r="W2687" s="18">
        <v>123.2298777239</v>
      </c>
      <c r="X2687" t="s">
        <v>64</v>
      </c>
      <c r="Y2687" t="s">
        <v>4169</v>
      </c>
      <c r="Z2687" t="s">
        <v>4171</v>
      </c>
      <c r="AA2687" s="18">
        <v>121.9448997277</v>
      </c>
      <c r="AB2687" t="s">
        <v>4168</v>
      </c>
      <c r="AC2687" t="s">
        <v>4172</v>
      </c>
      <c r="AD2687" t="s">
        <v>4173</v>
      </c>
      <c r="AE2687" s="18">
        <v>9.4315443900000004E-2</v>
      </c>
      <c r="AF2687" t="s">
        <v>6978</v>
      </c>
      <c r="AG2687" t="s">
        <v>6979</v>
      </c>
      <c r="AH2687" t="s">
        <v>6980</v>
      </c>
      <c r="AI2687" s="18">
        <v>1.1677931999999999E-3</v>
      </c>
      <c r="AJ2687" t="s">
        <v>13632</v>
      </c>
      <c r="AK2687" t="s">
        <v>6979</v>
      </c>
      <c r="AL2687" t="s">
        <v>13633</v>
      </c>
      <c r="AM2687" t="s">
        <v>13632</v>
      </c>
      <c r="AN2687" t="s">
        <v>6979</v>
      </c>
      <c r="AO2687" t="s">
        <v>13633</v>
      </c>
      <c r="AP2687" s="18">
        <v>1.1677931999999999E-3</v>
      </c>
      <c r="AQ2687" t="s">
        <v>123</v>
      </c>
      <c r="AR2687" t="b">
        <f>ISNUMBER(SEARCH('Consulta Por Puntos Baloto'!$E$5,B2687,1))</f>
        <v>0</v>
      </c>
      <c r="AS2687">
        <f t="shared" si="82"/>
        <v>35</v>
      </c>
      <c r="AT2687" t="str">
        <f t="shared" si="83"/>
        <v>Punto red</v>
      </c>
    </row>
    <row r="2688" spans="1:46">
      <c r="A2688" t="s">
        <v>13634</v>
      </c>
      <c r="B2688" t="s">
        <v>13635</v>
      </c>
      <c r="C2688" s="18">
        <v>4.0615409477000002</v>
      </c>
      <c r="D2688" t="s">
        <v>508</v>
      </c>
      <c r="E2688" t="s">
        <v>509</v>
      </c>
      <c r="F2688" t="s">
        <v>510</v>
      </c>
      <c r="G2688" s="18">
        <v>0.61065261000000004</v>
      </c>
      <c r="H2688" t="s">
        <v>515</v>
      </c>
      <c r="I2688" t="s">
        <v>130</v>
      </c>
      <c r="J2688" t="s">
        <v>516</v>
      </c>
      <c r="K2688" s="18">
        <v>2.6371955268999998</v>
      </c>
      <c r="L2688" t="s">
        <v>64</v>
      </c>
      <c r="M2688" t="s">
        <v>112</v>
      </c>
      <c r="N2688" t="s">
        <v>721</v>
      </c>
      <c r="O2688" s="18">
        <v>2.2160653839000002</v>
      </c>
      <c r="P2688" t="s">
        <v>513</v>
      </c>
      <c r="Q2688" t="s">
        <v>509</v>
      </c>
      <c r="R2688" t="s">
        <v>514</v>
      </c>
      <c r="S2688" s="18">
        <v>0.61065261000000004</v>
      </c>
      <c r="T2688" t="s">
        <v>515</v>
      </c>
      <c r="U2688" t="s">
        <v>130</v>
      </c>
      <c r="V2688" t="s">
        <v>516</v>
      </c>
      <c r="W2688" s="18">
        <v>4.2897455405000002</v>
      </c>
      <c r="X2688" t="s">
        <v>64</v>
      </c>
      <c r="Y2688" t="s">
        <v>130</v>
      </c>
      <c r="Z2688" t="s">
        <v>517</v>
      </c>
      <c r="AA2688" s="18">
        <v>0.61065261000000004</v>
      </c>
      <c r="AB2688" t="s">
        <v>518</v>
      </c>
      <c r="AC2688" t="s">
        <v>128</v>
      </c>
      <c r="AD2688" t="s">
        <v>519</v>
      </c>
      <c r="AE2688" s="18">
        <v>0.22392235599999999</v>
      </c>
      <c r="AF2688" t="s">
        <v>1249</v>
      </c>
      <c r="AG2688" t="s">
        <v>143</v>
      </c>
      <c r="AH2688" t="s">
        <v>1250</v>
      </c>
      <c r="AI2688" s="18">
        <v>0.2389830151</v>
      </c>
      <c r="AJ2688" t="s">
        <v>13636</v>
      </c>
      <c r="AK2688" t="s">
        <v>134</v>
      </c>
      <c r="AL2688" t="s">
        <v>13637</v>
      </c>
      <c r="AM2688" t="s">
        <v>1249</v>
      </c>
      <c r="AN2688" t="s">
        <v>143</v>
      </c>
      <c r="AO2688" t="s">
        <v>1250</v>
      </c>
      <c r="AP2688" s="18">
        <v>0.22392235599999999</v>
      </c>
      <c r="AQ2688" t="s">
        <v>123</v>
      </c>
      <c r="AR2688" t="b">
        <f>ISNUMBER(SEARCH('Consulta Por Puntos Baloto'!$E$5,B2688,1))</f>
        <v>0</v>
      </c>
      <c r="AS2688">
        <f t="shared" si="82"/>
        <v>31</v>
      </c>
      <c r="AT2688" t="str">
        <f t="shared" si="83"/>
        <v>Punto pago</v>
      </c>
    </row>
    <row r="2689" spans="1:46">
      <c r="A2689" t="s">
        <v>13638</v>
      </c>
      <c r="B2689" t="s">
        <v>13639</v>
      </c>
      <c r="C2689" s="18">
        <v>2.2969979142999999</v>
      </c>
      <c r="D2689" t="s">
        <v>508</v>
      </c>
      <c r="E2689" t="s">
        <v>509</v>
      </c>
      <c r="F2689" t="s">
        <v>510</v>
      </c>
      <c r="G2689" s="18">
        <v>0.92082931909999999</v>
      </c>
      <c r="H2689" t="s">
        <v>64</v>
      </c>
      <c r="I2689" t="s">
        <v>112</v>
      </c>
      <c r="J2689" t="s">
        <v>1172</v>
      </c>
      <c r="K2689" s="18">
        <v>1.2736033908</v>
      </c>
      <c r="L2689" t="s">
        <v>64</v>
      </c>
      <c r="M2689" t="s">
        <v>112</v>
      </c>
      <c r="N2689" t="s">
        <v>721</v>
      </c>
      <c r="O2689" s="18">
        <v>1.1255870861999999</v>
      </c>
      <c r="P2689" t="s">
        <v>513</v>
      </c>
      <c r="Q2689" t="s">
        <v>509</v>
      </c>
      <c r="R2689" t="s">
        <v>514</v>
      </c>
      <c r="S2689" s="18">
        <v>1.1171322635000001</v>
      </c>
      <c r="T2689" t="s">
        <v>111</v>
      </c>
      <c r="U2689" t="s">
        <v>112</v>
      </c>
      <c r="V2689" t="s">
        <v>113</v>
      </c>
      <c r="W2689" s="18">
        <v>4.6967062976999996</v>
      </c>
      <c r="X2689" t="s">
        <v>64</v>
      </c>
      <c r="Y2689" t="s">
        <v>130</v>
      </c>
      <c r="Z2689" t="s">
        <v>517</v>
      </c>
      <c r="AA2689" s="18">
        <v>1.1167775731</v>
      </c>
      <c r="AB2689" s="19" t="s">
        <v>1111</v>
      </c>
      <c r="AC2689" t="s">
        <v>509</v>
      </c>
      <c r="AD2689" s="19" t="s">
        <v>1112</v>
      </c>
      <c r="AE2689" s="18">
        <v>0.38787549919999997</v>
      </c>
      <c r="AF2689" t="s">
        <v>2610</v>
      </c>
      <c r="AG2689" t="s">
        <v>509</v>
      </c>
      <c r="AH2689" t="s">
        <v>2611</v>
      </c>
      <c r="AI2689" s="18">
        <v>5.2699482999999998E-2</v>
      </c>
      <c r="AJ2689" t="s">
        <v>13640</v>
      </c>
      <c r="AK2689" t="s">
        <v>509</v>
      </c>
      <c r="AL2689" t="s">
        <v>13641</v>
      </c>
      <c r="AM2689" t="s">
        <v>13640</v>
      </c>
      <c r="AN2689" t="s">
        <v>509</v>
      </c>
      <c r="AO2689" t="s">
        <v>13641</v>
      </c>
      <c r="AP2689" s="18">
        <v>5.2699482999999998E-2</v>
      </c>
      <c r="AQ2689" t="s">
        <v>123</v>
      </c>
      <c r="AR2689" t="b">
        <f>ISNUMBER(SEARCH('Consulta Por Puntos Baloto'!$E$5,B2689,1))</f>
        <v>0</v>
      </c>
      <c r="AS2689">
        <f t="shared" si="82"/>
        <v>35</v>
      </c>
      <c r="AT2689" t="str">
        <f t="shared" si="83"/>
        <v>Punto red</v>
      </c>
    </row>
    <row r="2690" spans="1:46">
      <c r="A2690" t="s">
        <v>13642</v>
      </c>
      <c r="B2690" t="s">
        <v>13643</v>
      </c>
      <c r="C2690" s="18">
        <v>2.8289840897</v>
      </c>
      <c r="D2690" t="s">
        <v>1689</v>
      </c>
      <c r="E2690" t="s">
        <v>1690</v>
      </c>
      <c r="F2690" t="s">
        <v>1691</v>
      </c>
      <c r="G2690" s="18">
        <v>1.4065046454000001</v>
      </c>
      <c r="H2690" t="s">
        <v>64</v>
      </c>
      <c r="I2690" t="s">
        <v>114</v>
      </c>
      <c r="J2690" t="s">
        <v>3347</v>
      </c>
      <c r="K2690" s="18">
        <v>71.784157295699998</v>
      </c>
      <c r="L2690" t="s">
        <v>64</v>
      </c>
      <c r="M2690" t="s">
        <v>130</v>
      </c>
      <c r="N2690" t="s">
        <v>132</v>
      </c>
      <c r="O2690" s="18">
        <v>71.766912265200006</v>
      </c>
      <c r="P2690" t="s">
        <v>133</v>
      </c>
      <c r="Q2690" t="s">
        <v>134</v>
      </c>
      <c r="R2690" t="s">
        <v>135</v>
      </c>
      <c r="S2690" s="18">
        <v>72.535331261400003</v>
      </c>
      <c r="T2690" t="s">
        <v>136</v>
      </c>
      <c r="U2690" t="s">
        <v>130</v>
      </c>
      <c r="V2690" t="s">
        <v>137</v>
      </c>
      <c r="W2690" s="18">
        <v>1.8813657574</v>
      </c>
      <c r="X2690" t="s">
        <v>3348</v>
      </c>
      <c r="Y2690" t="s">
        <v>114</v>
      </c>
      <c r="Z2690" t="s">
        <v>3349</v>
      </c>
      <c r="AA2690" s="18">
        <v>1.8769490204999999</v>
      </c>
      <c r="AB2690" s="19" t="s">
        <v>3348</v>
      </c>
      <c r="AC2690" t="s">
        <v>1690</v>
      </c>
      <c r="AD2690" s="19" t="s">
        <v>5358</v>
      </c>
      <c r="AE2690" s="18">
        <v>0.23203555719999999</v>
      </c>
      <c r="AF2690" t="s">
        <v>13134</v>
      </c>
      <c r="AG2690" t="s">
        <v>1690</v>
      </c>
      <c r="AH2690" t="s">
        <v>13135</v>
      </c>
      <c r="AI2690" s="18">
        <v>0.1163113352</v>
      </c>
      <c r="AJ2690" t="s">
        <v>13475</v>
      </c>
      <c r="AK2690" t="s">
        <v>1690</v>
      </c>
      <c r="AL2690" t="s">
        <v>13476</v>
      </c>
      <c r="AM2690" t="s">
        <v>13475</v>
      </c>
      <c r="AN2690" t="s">
        <v>1690</v>
      </c>
      <c r="AO2690" t="s">
        <v>13476</v>
      </c>
      <c r="AP2690" s="18">
        <v>0.1163113352</v>
      </c>
      <c r="AQ2690" t="s">
        <v>123</v>
      </c>
      <c r="AR2690" t="b">
        <f>ISNUMBER(SEARCH('Consulta Por Puntos Baloto'!$E$5,B2690,1))</f>
        <v>0</v>
      </c>
      <c r="AS2690">
        <f t="shared" si="82"/>
        <v>35</v>
      </c>
      <c r="AT2690" t="str">
        <f t="shared" si="83"/>
        <v>Punto red</v>
      </c>
    </row>
    <row r="2691" spans="1:46">
      <c r="A2691" t="s">
        <v>13644</v>
      </c>
      <c r="B2691" t="s">
        <v>13645</v>
      </c>
      <c r="C2691" s="18">
        <v>2.2904387059000002</v>
      </c>
      <c r="D2691" t="s">
        <v>2585</v>
      </c>
      <c r="E2691" t="s">
        <v>128</v>
      </c>
      <c r="F2691" t="s">
        <v>2586</v>
      </c>
      <c r="G2691" s="18">
        <v>0.41264631889999998</v>
      </c>
      <c r="H2691" t="s">
        <v>64</v>
      </c>
      <c r="I2691" t="s">
        <v>130</v>
      </c>
      <c r="J2691" t="s">
        <v>5290</v>
      </c>
      <c r="K2691" s="18">
        <v>1.4805949886000001</v>
      </c>
      <c r="L2691" t="s">
        <v>64</v>
      </c>
      <c r="M2691" t="s">
        <v>130</v>
      </c>
      <c r="N2691" t="s">
        <v>3478</v>
      </c>
      <c r="O2691" s="18">
        <v>2.2025279661999999</v>
      </c>
      <c r="P2691" t="s">
        <v>2746</v>
      </c>
      <c r="Q2691" t="s">
        <v>134</v>
      </c>
      <c r="R2691" t="s">
        <v>2747</v>
      </c>
      <c r="S2691" s="18">
        <v>2.4380830033000001</v>
      </c>
      <c r="T2691" t="s">
        <v>807</v>
      </c>
      <c r="U2691" t="s">
        <v>130</v>
      </c>
      <c r="V2691" t="s">
        <v>808</v>
      </c>
      <c r="W2691" s="18">
        <v>1.9222460382</v>
      </c>
      <c r="X2691" t="s">
        <v>2590</v>
      </c>
      <c r="Y2691" t="s">
        <v>130</v>
      </c>
      <c r="Z2691" t="s">
        <v>2591</v>
      </c>
      <c r="AA2691" s="18">
        <v>1.9222460382</v>
      </c>
      <c r="AB2691" t="s">
        <v>6560</v>
      </c>
      <c r="AC2691" t="s">
        <v>128</v>
      </c>
      <c r="AD2691" t="s">
        <v>6561</v>
      </c>
      <c r="AE2691" s="18">
        <v>0.18768487340000001</v>
      </c>
      <c r="AF2691" t="s">
        <v>13646</v>
      </c>
      <c r="AG2691" t="s">
        <v>143</v>
      </c>
      <c r="AH2691" t="s">
        <v>13647</v>
      </c>
      <c r="AI2691" s="18">
        <v>0.13153633670000001</v>
      </c>
      <c r="AJ2691" t="s">
        <v>11216</v>
      </c>
      <c r="AK2691" t="s">
        <v>134</v>
      </c>
      <c r="AL2691" t="s">
        <v>11217</v>
      </c>
      <c r="AM2691" t="s">
        <v>11216</v>
      </c>
      <c r="AN2691" t="s">
        <v>134</v>
      </c>
      <c r="AO2691" t="s">
        <v>11217</v>
      </c>
      <c r="AP2691" s="18">
        <v>0.13153633670000001</v>
      </c>
      <c r="AQ2691" t="s">
        <v>123</v>
      </c>
      <c r="AR2691" t="b">
        <f>ISNUMBER(SEARCH('Consulta Por Puntos Baloto'!$E$5,B2691,1))</f>
        <v>0</v>
      </c>
      <c r="AS2691">
        <f t="shared" ref="AS2691:AS2754" si="84">MATCH(AP2691,A2691:AL2691,0)</f>
        <v>35</v>
      </c>
      <c r="AT2691" t="str">
        <f t="shared" ref="AT2691:AT2754" si="85">+VLOOKUP(AS2691,$AW$2:$AX$10,2,0)</f>
        <v>Punto red</v>
      </c>
    </row>
    <row r="2692" spans="1:46">
      <c r="A2692" t="s">
        <v>13648</v>
      </c>
      <c r="B2692" t="s">
        <v>13649</v>
      </c>
      <c r="C2692" s="18">
        <v>5.2203345118</v>
      </c>
      <c r="D2692" t="s">
        <v>526</v>
      </c>
      <c r="E2692" t="s">
        <v>128</v>
      </c>
      <c r="F2692" t="s">
        <v>527</v>
      </c>
      <c r="G2692" s="18">
        <v>0.75781648239999999</v>
      </c>
      <c r="H2692" t="s">
        <v>64</v>
      </c>
      <c r="I2692" t="s">
        <v>130</v>
      </c>
      <c r="J2692" t="s">
        <v>543</v>
      </c>
      <c r="K2692" s="18">
        <v>2.1291607950999998</v>
      </c>
      <c r="L2692" t="s">
        <v>64</v>
      </c>
      <c r="M2692" t="s">
        <v>130</v>
      </c>
      <c r="N2692" t="s">
        <v>512</v>
      </c>
      <c r="O2692" s="18">
        <v>3.1725694983000001</v>
      </c>
      <c r="P2692" t="s">
        <v>1300</v>
      </c>
      <c r="Q2692" t="s">
        <v>134</v>
      </c>
      <c r="R2692" t="s">
        <v>1301</v>
      </c>
      <c r="S2692" s="18">
        <v>3.2496633601</v>
      </c>
      <c r="T2692" t="s">
        <v>515</v>
      </c>
      <c r="U2692" t="s">
        <v>130</v>
      </c>
      <c r="V2692" t="s">
        <v>516</v>
      </c>
      <c r="W2692" s="18">
        <v>2.6106857252000002</v>
      </c>
      <c r="X2692" t="s">
        <v>64</v>
      </c>
      <c r="Y2692" t="s">
        <v>130</v>
      </c>
      <c r="Z2692" t="s">
        <v>532</v>
      </c>
      <c r="AA2692" s="18">
        <v>1.9021377032</v>
      </c>
      <c r="AB2692" t="s">
        <v>533</v>
      </c>
      <c r="AC2692" t="s">
        <v>128</v>
      </c>
      <c r="AD2692" t="s">
        <v>534</v>
      </c>
      <c r="AE2692" s="18">
        <v>0.1124582705</v>
      </c>
      <c r="AF2692" t="s">
        <v>3596</v>
      </c>
      <c r="AG2692" t="s">
        <v>143</v>
      </c>
      <c r="AH2692" t="s">
        <v>3597</v>
      </c>
      <c r="AI2692" s="18">
        <v>0.1124582705</v>
      </c>
      <c r="AJ2692" t="s">
        <v>13650</v>
      </c>
      <c r="AK2692" t="s">
        <v>134</v>
      </c>
      <c r="AL2692" t="s">
        <v>13651</v>
      </c>
      <c r="AM2692" t="s">
        <v>3596</v>
      </c>
      <c r="AN2692" t="s">
        <v>143</v>
      </c>
      <c r="AO2692" t="s">
        <v>3597</v>
      </c>
      <c r="AP2692" s="18">
        <v>0.1124582705</v>
      </c>
      <c r="AQ2692" t="s">
        <v>123</v>
      </c>
      <c r="AR2692" t="b">
        <f>ISNUMBER(SEARCH('Consulta Por Puntos Baloto'!$E$5,B2692,1))</f>
        <v>0</v>
      </c>
      <c r="AS2692">
        <f t="shared" si="84"/>
        <v>31</v>
      </c>
      <c r="AT2692" t="str">
        <f t="shared" si="85"/>
        <v>Punto pago</v>
      </c>
    </row>
    <row r="2693" spans="1:46">
      <c r="A2693" t="s">
        <v>13648</v>
      </c>
      <c r="B2693" t="s">
        <v>13649</v>
      </c>
      <c r="C2693" s="18">
        <v>5.2203345118</v>
      </c>
      <c r="D2693" t="s">
        <v>526</v>
      </c>
      <c r="E2693" t="s">
        <v>128</v>
      </c>
      <c r="F2693" t="s">
        <v>527</v>
      </c>
      <c r="G2693" s="18">
        <v>0.75781648239999999</v>
      </c>
      <c r="H2693" t="s">
        <v>64</v>
      </c>
      <c r="I2693" t="s">
        <v>130</v>
      </c>
      <c r="J2693" t="s">
        <v>543</v>
      </c>
      <c r="K2693" s="18">
        <v>2.1291607950999998</v>
      </c>
      <c r="L2693" t="s">
        <v>64</v>
      </c>
      <c r="M2693" t="s">
        <v>130</v>
      </c>
      <c r="N2693" t="s">
        <v>512</v>
      </c>
      <c r="O2693" s="18">
        <v>3.1725694983000001</v>
      </c>
      <c r="P2693" t="s">
        <v>1300</v>
      </c>
      <c r="Q2693" t="s">
        <v>134</v>
      </c>
      <c r="R2693" t="s">
        <v>1301</v>
      </c>
      <c r="S2693" s="18">
        <v>3.2496633601</v>
      </c>
      <c r="T2693" t="s">
        <v>515</v>
      </c>
      <c r="U2693" t="s">
        <v>130</v>
      </c>
      <c r="V2693" t="s">
        <v>516</v>
      </c>
      <c r="W2693" s="18">
        <v>2.6106857252000002</v>
      </c>
      <c r="X2693" t="s">
        <v>64</v>
      </c>
      <c r="Y2693" t="s">
        <v>130</v>
      </c>
      <c r="Z2693" t="s">
        <v>532</v>
      </c>
      <c r="AA2693" s="18">
        <v>1.9021377032</v>
      </c>
      <c r="AB2693" t="s">
        <v>533</v>
      </c>
      <c r="AC2693" t="s">
        <v>128</v>
      </c>
      <c r="AD2693" t="s">
        <v>534</v>
      </c>
      <c r="AE2693" s="18">
        <v>0.1124582705</v>
      </c>
      <c r="AF2693" t="s">
        <v>3596</v>
      </c>
      <c r="AG2693" t="s">
        <v>143</v>
      </c>
      <c r="AH2693" t="s">
        <v>3597</v>
      </c>
      <c r="AI2693" s="18">
        <v>0.1124582705</v>
      </c>
      <c r="AJ2693" t="s">
        <v>13650</v>
      </c>
      <c r="AK2693" t="s">
        <v>134</v>
      </c>
      <c r="AL2693" t="s">
        <v>13651</v>
      </c>
      <c r="AM2693" t="s">
        <v>13650</v>
      </c>
      <c r="AN2693" t="s">
        <v>134</v>
      </c>
      <c r="AO2693" t="s">
        <v>13651</v>
      </c>
      <c r="AP2693" s="18">
        <v>0.1124582705</v>
      </c>
      <c r="AQ2693" t="s">
        <v>123</v>
      </c>
      <c r="AR2693" t="b">
        <f>ISNUMBER(SEARCH('Consulta Por Puntos Baloto'!$E$5,B2693,1))</f>
        <v>0</v>
      </c>
      <c r="AS2693">
        <f t="shared" si="84"/>
        <v>31</v>
      </c>
      <c r="AT2693" t="str">
        <f t="shared" si="85"/>
        <v>Punto pago</v>
      </c>
    </row>
    <row r="2694" spans="1:46">
      <c r="A2694" t="s">
        <v>13652</v>
      </c>
      <c r="B2694" t="s">
        <v>13653</v>
      </c>
      <c r="C2694" s="18">
        <v>50.451816088199998</v>
      </c>
      <c r="D2694" t="s">
        <v>3382</v>
      </c>
      <c r="E2694" t="s">
        <v>3383</v>
      </c>
      <c r="F2694" t="s">
        <v>3384</v>
      </c>
      <c r="G2694" s="18">
        <v>57.750918687899997</v>
      </c>
      <c r="H2694" t="s">
        <v>64</v>
      </c>
      <c r="I2694" t="s">
        <v>2638</v>
      </c>
      <c r="J2694" t="s">
        <v>2639</v>
      </c>
      <c r="K2694" s="18">
        <v>57.750918687899997</v>
      </c>
      <c r="L2694" t="s">
        <v>64</v>
      </c>
      <c r="M2694" t="s">
        <v>2638</v>
      </c>
      <c r="N2694" t="s">
        <v>2639</v>
      </c>
      <c r="O2694" s="18">
        <v>70.076319580499998</v>
      </c>
      <c r="P2694" t="s">
        <v>2588</v>
      </c>
      <c r="Q2694" t="s">
        <v>134</v>
      </c>
      <c r="R2694" t="s">
        <v>2589</v>
      </c>
      <c r="S2694" s="18">
        <v>69.101062215300004</v>
      </c>
      <c r="T2694" t="s">
        <v>311</v>
      </c>
      <c r="U2694" t="s">
        <v>130</v>
      </c>
      <c r="V2694" t="s">
        <v>312</v>
      </c>
      <c r="W2694" s="18">
        <v>62.238996770299998</v>
      </c>
      <c r="X2694" t="s">
        <v>64</v>
      </c>
      <c r="Y2694" t="s">
        <v>313</v>
      </c>
      <c r="Z2694" t="s">
        <v>314</v>
      </c>
      <c r="AA2694" s="18">
        <v>59.064606827799999</v>
      </c>
      <c r="AB2694" t="s">
        <v>300</v>
      </c>
      <c r="AC2694" t="s">
        <v>301</v>
      </c>
      <c r="AD2694" t="s">
        <v>302</v>
      </c>
      <c r="AE2694" s="18">
        <v>10.180502458699999</v>
      </c>
      <c r="AF2694" t="s">
        <v>3440</v>
      </c>
      <c r="AG2694" t="s">
        <v>3441</v>
      </c>
      <c r="AH2694" t="s">
        <v>3442</v>
      </c>
      <c r="AI2694" s="18">
        <v>9.5142694599999994E-2</v>
      </c>
      <c r="AJ2694" t="s">
        <v>9947</v>
      </c>
      <c r="AK2694" t="s">
        <v>9084</v>
      </c>
      <c r="AL2694" t="s">
        <v>9948</v>
      </c>
      <c r="AM2694" t="s">
        <v>9947</v>
      </c>
      <c r="AN2694" t="s">
        <v>9084</v>
      </c>
      <c r="AO2694" t="s">
        <v>9948</v>
      </c>
      <c r="AP2694" s="18">
        <v>9.5142694599999994E-2</v>
      </c>
      <c r="AQ2694" t="s">
        <v>123</v>
      </c>
      <c r="AR2694" t="b">
        <f>ISNUMBER(SEARCH('Consulta Por Puntos Baloto'!$E$5,B2694,1))</f>
        <v>0</v>
      </c>
      <c r="AS2694">
        <f t="shared" si="84"/>
        <v>35</v>
      </c>
      <c r="AT2694" t="str">
        <f t="shared" si="85"/>
        <v>Punto red</v>
      </c>
    </row>
    <row r="2695" spans="1:46">
      <c r="A2695" t="s">
        <v>13654</v>
      </c>
      <c r="B2695" t="s">
        <v>13655</v>
      </c>
      <c r="C2695" s="18">
        <v>4.9221245172000003</v>
      </c>
      <c r="D2695" t="s">
        <v>481</v>
      </c>
      <c r="E2695" t="s">
        <v>128</v>
      </c>
      <c r="F2695" t="s">
        <v>482</v>
      </c>
      <c r="G2695" s="18">
        <v>0.93682251029999997</v>
      </c>
      <c r="H2695" t="s">
        <v>64</v>
      </c>
      <c r="I2695" t="s">
        <v>130</v>
      </c>
      <c r="J2695" t="s">
        <v>512</v>
      </c>
      <c r="K2695" s="18">
        <v>0.92778688099999995</v>
      </c>
      <c r="L2695" t="s">
        <v>64</v>
      </c>
      <c r="M2695" t="s">
        <v>130</v>
      </c>
      <c r="N2695" t="s">
        <v>512</v>
      </c>
      <c r="O2695" s="18">
        <v>3.6617655125000002</v>
      </c>
      <c r="P2695" t="s">
        <v>1300</v>
      </c>
      <c r="Q2695" t="s">
        <v>134</v>
      </c>
      <c r="R2695" t="s">
        <v>1301</v>
      </c>
      <c r="S2695" s="18">
        <v>2.4454192518000002</v>
      </c>
      <c r="T2695" t="s">
        <v>371</v>
      </c>
      <c r="U2695" t="s">
        <v>130</v>
      </c>
      <c r="V2695" t="s">
        <v>372</v>
      </c>
      <c r="W2695" s="18">
        <v>2.301201882</v>
      </c>
      <c r="X2695" t="s">
        <v>64</v>
      </c>
      <c r="Y2695" t="s">
        <v>130</v>
      </c>
      <c r="Z2695" t="s">
        <v>517</v>
      </c>
      <c r="AA2695" s="18">
        <v>2.2556950613</v>
      </c>
      <c r="AB2695" t="s">
        <v>1333</v>
      </c>
      <c r="AC2695" t="s">
        <v>128</v>
      </c>
      <c r="AD2695" t="s">
        <v>1334</v>
      </c>
      <c r="AE2695" s="18">
        <v>8.5000607800000003E-2</v>
      </c>
      <c r="AF2695" t="s">
        <v>2374</v>
      </c>
      <c r="AG2695" t="s">
        <v>143</v>
      </c>
      <c r="AH2695" t="s">
        <v>2375</v>
      </c>
      <c r="AI2695" s="18">
        <v>2.590814E-2</v>
      </c>
      <c r="AJ2695" t="s">
        <v>13656</v>
      </c>
      <c r="AK2695" t="s">
        <v>134</v>
      </c>
      <c r="AL2695" t="s">
        <v>13657</v>
      </c>
      <c r="AM2695" t="s">
        <v>13656</v>
      </c>
      <c r="AN2695" t="s">
        <v>134</v>
      </c>
      <c r="AO2695" t="s">
        <v>13657</v>
      </c>
      <c r="AP2695" s="18">
        <v>2.590814E-2</v>
      </c>
      <c r="AQ2695" t="s">
        <v>123</v>
      </c>
      <c r="AR2695" t="b">
        <f>ISNUMBER(SEARCH('Consulta Por Puntos Baloto'!$E$5,B2695,1))</f>
        <v>0</v>
      </c>
      <c r="AS2695">
        <f t="shared" si="84"/>
        <v>35</v>
      </c>
      <c r="AT2695" t="str">
        <f t="shared" si="85"/>
        <v>Punto red</v>
      </c>
    </row>
    <row r="2696" spans="1:46">
      <c r="A2696" t="s">
        <v>13658</v>
      </c>
      <c r="B2696" t="s">
        <v>13659</v>
      </c>
      <c r="C2696" s="18">
        <v>2.0170450392000001</v>
      </c>
      <c r="D2696" t="s">
        <v>2585</v>
      </c>
      <c r="E2696" t="s">
        <v>128</v>
      </c>
      <c r="F2696" t="s">
        <v>2586</v>
      </c>
      <c r="G2696" s="18">
        <v>1.3533151123</v>
      </c>
      <c r="H2696" t="s">
        <v>64</v>
      </c>
      <c r="I2696" t="s">
        <v>130</v>
      </c>
      <c r="J2696" t="s">
        <v>8427</v>
      </c>
      <c r="K2696" s="18">
        <v>1.6833381731999999</v>
      </c>
      <c r="L2696" t="s">
        <v>311</v>
      </c>
      <c r="M2696" t="s">
        <v>130</v>
      </c>
      <c r="N2696" t="s">
        <v>2660</v>
      </c>
      <c r="O2696" s="18">
        <v>2.6747577552999999</v>
      </c>
      <c r="P2696" t="s">
        <v>2588</v>
      </c>
      <c r="Q2696" t="s">
        <v>134</v>
      </c>
      <c r="R2696" t="s">
        <v>2589</v>
      </c>
      <c r="S2696" s="18">
        <v>1.6833381731999999</v>
      </c>
      <c r="T2696" t="s">
        <v>311</v>
      </c>
      <c r="U2696" t="s">
        <v>130</v>
      </c>
      <c r="V2696" t="s">
        <v>312</v>
      </c>
      <c r="W2696" s="18">
        <v>1.6833381731999999</v>
      </c>
      <c r="X2696" t="s">
        <v>64</v>
      </c>
      <c r="Y2696" t="s">
        <v>130</v>
      </c>
      <c r="Z2696" t="s">
        <v>2659</v>
      </c>
      <c r="AA2696" s="18">
        <v>1.7329682826999999</v>
      </c>
      <c r="AB2696" t="s">
        <v>2661</v>
      </c>
      <c r="AC2696" t="s">
        <v>128</v>
      </c>
      <c r="AD2696" t="s">
        <v>2662</v>
      </c>
      <c r="AE2696" s="18">
        <v>3.6413274500000002E-2</v>
      </c>
      <c r="AF2696" t="s">
        <v>13660</v>
      </c>
      <c r="AG2696" t="s">
        <v>143</v>
      </c>
      <c r="AH2696" t="s">
        <v>13661</v>
      </c>
      <c r="AI2696" s="18">
        <v>6.0584050100000002E-2</v>
      </c>
      <c r="AJ2696" t="s">
        <v>13662</v>
      </c>
      <c r="AK2696" t="s">
        <v>134</v>
      </c>
      <c r="AL2696" t="s">
        <v>13663</v>
      </c>
      <c r="AM2696" t="s">
        <v>13660</v>
      </c>
      <c r="AN2696" t="s">
        <v>143</v>
      </c>
      <c r="AO2696" t="s">
        <v>13661</v>
      </c>
      <c r="AP2696" s="18">
        <v>3.6413274500000002E-2</v>
      </c>
      <c r="AQ2696" t="s">
        <v>123</v>
      </c>
      <c r="AR2696" t="b">
        <f>ISNUMBER(SEARCH('Consulta Por Puntos Baloto'!$E$5,B2696,1))</f>
        <v>0</v>
      </c>
      <c r="AS2696">
        <f t="shared" si="84"/>
        <v>31</v>
      </c>
      <c r="AT2696" t="str">
        <f t="shared" si="85"/>
        <v>Punto pago</v>
      </c>
    </row>
    <row r="2697" spans="1:46">
      <c r="A2697" t="s">
        <v>13664</v>
      </c>
      <c r="B2697" t="s">
        <v>13665</v>
      </c>
      <c r="C2697" s="18">
        <v>1.7984103135</v>
      </c>
      <c r="D2697" t="s">
        <v>786</v>
      </c>
      <c r="E2697" t="s">
        <v>128</v>
      </c>
      <c r="F2697" t="s">
        <v>787</v>
      </c>
      <c r="G2697" s="18">
        <v>1.4415302459999999</v>
      </c>
      <c r="H2697" t="s">
        <v>2831</v>
      </c>
      <c r="I2697" t="s">
        <v>130</v>
      </c>
      <c r="J2697" t="s">
        <v>2832</v>
      </c>
      <c r="K2697" s="18">
        <v>2.0155001644000001</v>
      </c>
      <c r="L2697" t="s">
        <v>2496</v>
      </c>
      <c r="M2697" t="s">
        <v>130</v>
      </c>
      <c r="N2697" t="s">
        <v>2497</v>
      </c>
      <c r="O2697" s="18">
        <v>2.3212841106000002</v>
      </c>
      <c r="P2697" t="s">
        <v>207</v>
      </c>
      <c r="Q2697" t="s">
        <v>134</v>
      </c>
      <c r="R2697" t="s">
        <v>208</v>
      </c>
      <c r="S2697" s="18">
        <v>1.7993218193</v>
      </c>
      <c r="T2697" t="s">
        <v>675</v>
      </c>
      <c r="U2697" t="s">
        <v>130</v>
      </c>
      <c r="V2697" t="s">
        <v>676</v>
      </c>
      <c r="W2697" s="18">
        <v>1.5043910532</v>
      </c>
      <c r="X2697" t="s">
        <v>64</v>
      </c>
      <c r="Y2697" t="s">
        <v>130</v>
      </c>
      <c r="Z2697" t="s">
        <v>790</v>
      </c>
      <c r="AA2697" s="18">
        <v>1.7170056904</v>
      </c>
      <c r="AB2697" t="s">
        <v>2498</v>
      </c>
      <c r="AC2697" t="s">
        <v>128</v>
      </c>
      <c r="AD2697" t="s">
        <v>2499</v>
      </c>
      <c r="AE2697" s="18">
        <v>0.31209645489999999</v>
      </c>
      <c r="AF2697" t="s">
        <v>2833</v>
      </c>
      <c r="AG2697" t="s">
        <v>143</v>
      </c>
      <c r="AH2697" t="s">
        <v>2834</v>
      </c>
      <c r="AI2697" s="18">
        <v>4.1599984999999999E-2</v>
      </c>
      <c r="AJ2697" t="s">
        <v>2835</v>
      </c>
      <c r="AK2697" t="s">
        <v>134</v>
      </c>
      <c r="AL2697" t="s">
        <v>2836</v>
      </c>
      <c r="AM2697" t="s">
        <v>2835</v>
      </c>
      <c r="AN2697" t="s">
        <v>134</v>
      </c>
      <c r="AO2697" t="s">
        <v>2836</v>
      </c>
      <c r="AP2697" s="18">
        <v>4.1599984999999999E-2</v>
      </c>
      <c r="AQ2697" t="s">
        <v>123</v>
      </c>
      <c r="AR2697" t="b">
        <f>ISNUMBER(SEARCH('Consulta Por Puntos Baloto'!$E$5,B2697,1))</f>
        <v>0</v>
      </c>
      <c r="AS2697">
        <f t="shared" si="84"/>
        <v>35</v>
      </c>
      <c r="AT2697" t="str">
        <f t="shared" si="85"/>
        <v>Punto red</v>
      </c>
    </row>
    <row r="2698" spans="1:46">
      <c r="A2698" t="s">
        <v>13666</v>
      </c>
      <c r="B2698" t="s">
        <v>13667</v>
      </c>
      <c r="C2698" s="18">
        <v>51.105255335599999</v>
      </c>
      <c r="D2698" t="s">
        <v>4247</v>
      </c>
      <c r="E2698" t="s">
        <v>4248</v>
      </c>
      <c r="F2698" t="s">
        <v>4249</v>
      </c>
      <c r="G2698" s="18">
        <v>51.119050638799997</v>
      </c>
      <c r="H2698" t="s">
        <v>64</v>
      </c>
      <c r="I2698" t="s">
        <v>4073</v>
      </c>
      <c r="J2698" t="s">
        <v>4074</v>
      </c>
      <c r="K2698" s="18">
        <v>171.33360352610001</v>
      </c>
      <c r="L2698" t="s">
        <v>64</v>
      </c>
      <c r="M2698" t="s">
        <v>4250</v>
      </c>
      <c r="N2698" t="s">
        <v>4251</v>
      </c>
      <c r="O2698" s="18">
        <v>69.290181596699995</v>
      </c>
      <c r="P2698" t="s">
        <v>4071</v>
      </c>
      <c r="Q2698" t="s">
        <v>4066</v>
      </c>
      <c r="R2698" t="s">
        <v>4072</v>
      </c>
      <c r="S2698" s="18">
        <v>298.10961684699998</v>
      </c>
      <c r="T2698" t="s">
        <v>227</v>
      </c>
      <c r="U2698" t="s">
        <v>228</v>
      </c>
      <c r="V2698" t="s">
        <v>229</v>
      </c>
      <c r="W2698" s="18">
        <v>51.173846602499999</v>
      </c>
      <c r="X2698" t="s">
        <v>64</v>
      </c>
      <c r="Y2698" t="s">
        <v>4073</v>
      </c>
      <c r="Z2698" t="s">
        <v>4074</v>
      </c>
      <c r="AA2698" s="18">
        <v>66.576837790599996</v>
      </c>
      <c r="AB2698" t="s">
        <v>4252</v>
      </c>
      <c r="AC2698" t="s">
        <v>4066</v>
      </c>
      <c r="AD2698" t="s">
        <v>4253</v>
      </c>
      <c r="AE2698" s="18">
        <v>18.9209803655</v>
      </c>
      <c r="AF2698" t="s">
        <v>13668</v>
      </c>
      <c r="AG2698" t="s">
        <v>13669</v>
      </c>
      <c r="AH2698" t="s">
        <v>13670</v>
      </c>
      <c r="AI2698" s="18">
        <v>0.1016103475</v>
      </c>
      <c r="AJ2698" t="s">
        <v>13671</v>
      </c>
      <c r="AK2698" t="s">
        <v>5140</v>
      </c>
      <c r="AL2698" t="s">
        <v>13672</v>
      </c>
      <c r="AM2698" t="s">
        <v>13671</v>
      </c>
      <c r="AN2698" t="s">
        <v>5140</v>
      </c>
      <c r="AO2698" t="s">
        <v>13672</v>
      </c>
      <c r="AP2698" s="18">
        <v>0.1016103475</v>
      </c>
      <c r="AQ2698" t="s">
        <v>123</v>
      </c>
      <c r="AR2698" t="b">
        <f>ISNUMBER(SEARCH('Consulta Por Puntos Baloto'!$E$5,B2698,1))</f>
        <v>0</v>
      </c>
      <c r="AS2698">
        <f t="shared" si="84"/>
        <v>35</v>
      </c>
      <c r="AT2698" t="str">
        <f t="shared" si="85"/>
        <v>Punto red</v>
      </c>
    </row>
    <row r="2699" spans="1:46">
      <c r="A2699" t="s">
        <v>13543</v>
      </c>
      <c r="B2699" t="s">
        <v>13544</v>
      </c>
      <c r="C2699" s="18">
        <v>2.3547653564000002</v>
      </c>
      <c r="D2699" t="s">
        <v>463</v>
      </c>
      <c r="E2699" t="s">
        <v>128</v>
      </c>
      <c r="F2699" t="s">
        <v>464</v>
      </c>
      <c r="G2699" s="18">
        <v>0.48451821519999999</v>
      </c>
      <c r="H2699" t="s">
        <v>64</v>
      </c>
      <c r="I2699" t="s">
        <v>130</v>
      </c>
      <c r="J2699" t="s">
        <v>1149</v>
      </c>
      <c r="K2699" s="18">
        <v>1.8822350613000001</v>
      </c>
      <c r="L2699" t="s">
        <v>64</v>
      </c>
      <c r="M2699" t="s">
        <v>130</v>
      </c>
      <c r="N2699" t="s">
        <v>672</v>
      </c>
      <c r="O2699" s="18">
        <v>1.9190926785</v>
      </c>
      <c r="P2699" t="s">
        <v>588</v>
      </c>
      <c r="Q2699" t="s">
        <v>134</v>
      </c>
      <c r="R2699" t="s">
        <v>589</v>
      </c>
      <c r="S2699" s="18">
        <v>2.7484912910000001</v>
      </c>
      <c r="T2699" t="s">
        <v>469</v>
      </c>
      <c r="U2699" t="s">
        <v>130</v>
      </c>
      <c r="V2699" t="s">
        <v>470</v>
      </c>
      <c r="W2699" s="18">
        <v>1.6589849458999999</v>
      </c>
      <c r="X2699" t="s">
        <v>64</v>
      </c>
      <c r="Y2699" t="s">
        <v>130</v>
      </c>
      <c r="Z2699" t="s">
        <v>690</v>
      </c>
      <c r="AA2699" s="18">
        <v>1.4111719713999999</v>
      </c>
      <c r="AB2699" t="s">
        <v>691</v>
      </c>
      <c r="AC2699" t="s">
        <v>128</v>
      </c>
      <c r="AD2699" t="s">
        <v>692</v>
      </c>
      <c r="AE2699" s="18">
        <v>8.3351753400000006E-2</v>
      </c>
      <c r="AF2699" t="s">
        <v>5437</v>
      </c>
      <c r="AG2699" t="s">
        <v>143</v>
      </c>
      <c r="AH2699" t="s">
        <v>5438</v>
      </c>
      <c r="AI2699" s="18">
        <v>8.3351753400000006E-2</v>
      </c>
      <c r="AJ2699" t="s">
        <v>5439</v>
      </c>
      <c r="AK2699" t="s">
        <v>134</v>
      </c>
      <c r="AL2699" t="s">
        <v>5440</v>
      </c>
      <c r="AM2699" t="s">
        <v>5439</v>
      </c>
      <c r="AN2699" t="s">
        <v>134</v>
      </c>
      <c r="AO2699" t="s">
        <v>5440</v>
      </c>
      <c r="AP2699" s="18">
        <v>8.3351753400000006E-2</v>
      </c>
      <c r="AQ2699" t="s">
        <v>123</v>
      </c>
      <c r="AR2699" t="b">
        <f>ISNUMBER(SEARCH('Consulta Por Puntos Baloto'!$E$5,B2699,1))</f>
        <v>0</v>
      </c>
      <c r="AS2699">
        <f t="shared" si="84"/>
        <v>31</v>
      </c>
      <c r="AT2699" t="str">
        <f t="shared" si="85"/>
        <v>Punto pago</v>
      </c>
    </row>
    <row r="2700" spans="1:46">
      <c r="A2700" t="s">
        <v>13673</v>
      </c>
      <c r="B2700" t="s">
        <v>13674</v>
      </c>
      <c r="C2700" s="18">
        <v>4.3063263991999996</v>
      </c>
      <c r="D2700" t="s">
        <v>526</v>
      </c>
      <c r="E2700" t="s">
        <v>128</v>
      </c>
      <c r="F2700" t="s">
        <v>527</v>
      </c>
      <c r="G2700" s="18">
        <v>0.56397276610000002</v>
      </c>
      <c r="H2700" t="s">
        <v>64</v>
      </c>
      <c r="I2700" t="s">
        <v>130</v>
      </c>
      <c r="J2700" t="s">
        <v>661</v>
      </c>
      <c r="K2700" s="18">
        <v>1.9791889512</v>
      </c>
      <c r="L2700" t="s">
        <v>64</v>
      </c>
      <c r="M2700" t="s">
        <v>130</v>
      </c>
      <c r="N2700" t="s">
        <v>529</v>
      </c>
      <c r="O2700" s="18">
        <v>2.057437856</v>
      </c>
      <c r="P2700" t="s">
        <v>1300</v>
      </c>
      <c r="Q2700" t="s">
        <v>134</v>
      </c>
      <c r="R2700" t="s">
        <v>1301</v>
      </c>
      <c r="S2700" s="18">
        <v>5.5378325573999998</v>
      </c>
      <c r="T2700" t="s">
        <v>496</v>
      </c>
      <c r="U2700" t="s">
        <v>130</v>
      </c>
      <c r="V2700" t="s">
        <v>497</v>
      </c>
      <c r="W2700" s="18">
        <v>3.3002913128000002</v>
      </c>
      <c r="X2700" t="s">
        <v>745</v>
      </c>
      <c r="Y2700" t="s">
        <v>130</v>
      </c>
      <c r="Z2700" t="s">
        <v>746</v>
      </c>
      <c r="AA2700" s="18">
        <v>3.1025161188000001</v>
      </c>
      <c r="AB2700" t="s">
        <v>533</v>
      </c>
      <c r="AC2700" t="s">
        <v>128</v>
      </c>
      <c r="AD2700" t="s">
        <v>534</v>
      </c>
      <c r="AE2700" s="18">
        <v>0.3533192423</v>
      </c>
      <c r="AF2700" t="s">
        <v>8049</v>
      </c>
      <c r="AG2700" t="s">
        <v>143</v>
      </c>
      <c r="AH2700" t="s">
        <v>8050</v>
      </c>
      <c r="AI2700" s="18">
        <v>0.3533192423</v>
      </c>
      <c r="AJ2700" t="s">
        <v>8051</v>
      </c>
      <c r="AK2700" t="s">
        <v>134</v>
      </c>
      <c r="AL2700" t="s">
        <v>8052</v>
      </c>
      <c r="AM2700" t="s">
        <v>8049</v>
      </c>
      <c r="AN2700" t="s">
        <v>143</v>
      </c>
      <c r="AO2700" t="s">
        <v>8050</v>
      </c>
      <c r="AP2700" s="18">
        <v>0.3533192423</v>
      </c>
      <c r="AQ2700" t="e">
        <v>#N/A</v>
      </c>
      <c r="AR2700" t="b">
        <f>ISNUMBER(SEARCH('Consulta Por Puntos Baloto'!$E$5,B2700,1))</f>
        <v>0</v>
      </c>
      <c r="AS2700">
        <f t="shared" si="84"/>
        <v>31</v>
      </c>
      <c r="AT2700" t="str">
        <f t="shared" si="85"/>
        <v>Punto pago</v>
      </c>
    </row>
    <row r="2701" spans="1:46">
      <c r="A2701" t="s">
        <v>13673</v>
      </c>
      <c r="B2701" t="s">
        <v>13674</v>
      </c>
      <c r="C2701" s="18">
        <v>4.3063263991999996</v>
      </c>
      <c r="D2701" t="s">
        <v>526</v>
      </c>
      <c r="E2701" t="s">
        <v>128</v>
      </c>
      <c r="F2701" t="s">
        <v>527</v>
      </c>
      <c r="G2701" s="18">
        <v>0.56397276610000002</v>
      </c>
      <c r="H2701" t="s">
        <v>64</v>
      </c>
      <c r="I2701" t="s">
        <v>130</v>
      </c>
      <c r="J2701" t="s">
        <v>661</v>
      </c>
      <c r="K2701" s="18">
        <v>1.9791889512</v>
      </c>
      <c r="L2701" t="s">
        <v>64</v>
      </c>
      <c r="M2701" t="s">
        <v>130</v>
      </c>
      <c r="N2701" t="s">
        <v>529</v>
      </c>
      <c r="O2701" s="18">
        <v>2.057437856</v>
      </c>
      <c r="P2701" t="s">
        <v>1300</v>
      </c>
      <c r="Q2701" t="s">
        <v>134</v>
      </c>
      <c r="R2701" t="s">
        <v>1301</v>
      </c>
      <c r="S2701" s="18">
        <v>5.5378325573999998</v>
      </c>
      <c r="T2701" t="s">
        <v>496</v>
      </c>
      <c r="U2701" t="s">
        <v>130</v>
      </c>
      <c r="V2701" t="s">
        <v>497</v>
      </c>
      <c r="W2701" s="18">
        <v>3.3002913128000002</v>
      </c>
      <c r="X2701" t="s">
        <v>745</v>
      </c>
      <c r="Y2701" t="s">
        <v>130</v>
      </c>
      <c r="Z2701" t="s">
        <v>746</v>
      </c>
      <c r="AA2701" s="18">
        <v>3.1025161188000001</v>
      </c>
      <c r="AB2701" t="s">
        <v>533</v>
      </c>
      <c r="AC2701" t="s">
        <v>128</v>
      </c>
      <c r="AD2701" t="s">
        <v>534</v>
      </c>
      <c r="AE2701" s="18">
        <v>0.3533192423</v>
      </c>
      <c r="AF2701" t="s">
        <v>8049</v>
      </c>
      <c r="AG2701" t="s">
        <v>143</v>
      </c>
      <c r="AH2701" t="s">
        <v>8050</v>
      </c>
      <c r="AI2701" s="18">
        <v>0.3533192423</v>
      </c>
      <c r="AJ2701" t="s">
        <v>8051</v>
      </c>
      <c r="AK2701" t="s">
        <v>134</v>
      </c>
      <c r="AL2701" t="s">
        <v>8052</v>
      </c>
      <c r="AM2701" t="s">
        <v>8051</v>
      </c>
      <c r="AN2701" t="s">
        <v>134</v>
      </c>
      <c r="AO2701" t="s">
        <v>8052</v>
      </c>
      <c r="AP2701" s="18">
        <v>0.3533192423</v>
      </c>
      <c r="AQ2701" t="e">
        <v>#N/A</v>
      </c>
      <c r="AR2701" t="b">
        <f>ISNUMBER(SEARCH('Consulta Por Puntos Baloto'!$E$5,B2701,1))</f>
        <v>0</v>
      </c>
      <c r="AS2701">
        <f t="shared" si="84"/>
        <v>31</v>
      </c>
      <c r="AT2701" t="str">
        <f t="shared" si="85"/>
        <v>Punto pago</v>
      </c>
    </row>
    <row r="2702" spans="1:46">
      <c r="A2702" t="s">
        <v>13675</v>
      </c>
      <c r="B2702" t="s">
        <v>13676</v>
      </c>
      <c r="C2702" s="18">
        <v>3.1695728307</v>
      </c>
      <c r="D2702" t="s">
        <v>169</v>
      </c>
      <c r="E2702" t="s">
        <v>128</v>
      </c>
      <c r="F2702" t="s">
        <v>170</v>
      </c>
      <c r="G2702" s="18">
        <v>0.81340188270000002</v>
      </c>
      <c r="H2702" t="s">
        <v>64</v>
      </c>
      <c r="I2702" t="s">
        <v>130</v>
      </c>
      <c r="J2702" t="s">
        <v>619</v>
      </c>
      <c r="K2702" s="18">
        <v>2.4348714062000001</v>
      </c>
      <c r="L2702" t="s">
        <v>64</v>
      </c>
      <c r="M2702" t="s">
        <v>130</v>
      </c>
      <c r="N2702" t="s">
        <v>629</v>
      </c>
      <c r="O2702" s="18">
        <v>2.2262102778999999</v>
      </c>
      <c r="P2702" t="s">
        <v>173</v>
      </c>
      <c r="Q2702" t="s">
        <v>134</v>
      </c>
      <c r="R2702" t="s">
        <v>174</v>
      </c>
      <c r="S2702" s="18">
        <v>2.2533089175000001</v>
      </c>
      <c r="T2702" t="s">
        <v>64</v>
      </c>
      <c r="U2702" t="s">
        <v>130</v>
      </c>
      <c r="V2702" t="s">
        <v>171</v>
      </c>
      <c r="W2702" s="18">
        <v>1.7622046902999999</v>
      </c>
      <c r="X2702" t="s">
        <v>620</v>
      </c>
      <c r="Y2702" t="s">
        <v>130</v>
      </c>
      <c r="Z2702" t="s">
        <v>621</v>
      </c>
      <c r="AA2702" s="18">
        <v>2.3034396514000002</v>
      </c>
      <c r="AB2702" t="s">
        <v>176</v>
      </c>
      <c r="AC2702" t="s">
        <v>128</v>
      </c>
      <c r="AD2702" t="s">
        <v>177</v>
      </c>
      <c r="AE2702" s="18">
        <v>0.27137233550000001</v>
      </c>
      <c r="AF2702" t="s">
        <v>5749</v>
      </c>
      <c r="AG2702" t="s">
        <v>143</v>
      </c>
      <c r="AH2702" t="s">
        <v>5750</v>
      </c>
      <c r="AI2702" s="18">
        <v>0.1066192636</v>
      </c>
      <c r="AJ2702" t="s">
        <v>13677</v>
      </c>
      <c r="AK2702" t="s">
        <v>134</v>
      </c>
      <c r="AL2702" t="s">
        <v>13678</v>
      </c>
      <c r="AM2702" t="s">
        <v>13677</v>
      </c>
      <c r="AN2702" t="s">
        <v>134</v>
      </c>
      <c r="AO2702" t="s">
        <v>13678</v>
      </c>
      <c r="AP2702" s="18">
        <v>0.1066192636</v>
      </c>
      <c r="AQ2702" t="s">
        <v>123</v>
      </c>
      <c r="AR2702" t="b">
        <f>ISNUMBER(SEARCH('Consulta Por Puntos Baloto'!$E$5,B2702,1))</f>
        <v>0</v>
      </c>
      <c r="AS2702">
        <f t="shared" si="84"/>
        <v>35</v>
      </c>
      <c r="AT2702" t="str">
        <f t="shared" si="85"/>
        <v>Punto red</v>
      </c>
    </row>
    <row r="2703" spans="1:46">
      <c r="A2703" t="s">
        <v>13679</v>
      </c>
      <c r="B2703" t="s">
        <v>13680</v>
      </c>
      <c r="C2703" s="18">
        <v>1.2808725936000001</v>
      </c>
      <c r="D2703" t="s">
        <v>2585</v>
      </c>
      <c r="E2703" t="s">
        <v>128</v>
      </c>
      <c r="F2703" t="s">
        <v>2586</v>
      </c>
      <c r="G2703" s="18">
        <v>0.33927662180000001</v>
      </c>
      <c r="H2703" t="s">
        <v>64</v>
      </c>
      <c r="I2703" t="s">
        <v>130</v>
      </c>
      <c r="J2703" t="s">
        <v>2587</v>
      </c>
      <c r="K2703" s="18">
        <v>0.33927662180000001</v>
      </c>
      <c r="L2703" t="s">
        <v>64</v>
      </c>
      <c r="M2703" t="s">
        <v>130</v>
      </c>
      <c r="N2703" t="s">
        <v>2587</v>
      </c>
      <c r="O2703" s="18">
        <v>0.72518132700000004</v>
      </c>
      <c r="P2703" t="s">
        <v>2588</v>
      </c>
      <c r="Q2703" t="s">
        <v>134</v>
      </c>
      <c r="R2703" t="s">
        <v>2589</v>
      </c>
      <c r="S2703" s="18">
        <v>2.1046904514999998</v>
      </c>
      <c r="T2703" t="s">
        <v>807</v>
      </c>
      <c r="U2703" t="s">
        <v>130</v>
      </c>
      <c r="V2703" t="s">
        <v>808</v>
      </c>
      <c r="W2703" s="18">
        <v>0.63107760970000004</v>
      </c>
      <c r="X2703" t="s">
        <v>2590</v>
      </c>
      <c r="Y2703" t="s">
        <v>130</v>
      </c>
      <c r="Z2703" t="s">
        <v>2591</v>
      </c>
      <c r="AA2703" s="18">
        <v>0.63107760970000004</v>
      </c>
      <c r="AB2703" t="s">
        <v>6560</v>
      </c>
      <c r="AC2703" t="s">
        <v>128</v>
      </c>
      <c r="AD2703" t="s">
        <v>6561</v>
      </c>
      <c r="AE2703" s="18">
        <v>0.14673737349999999</v>
      </c>
      <c r="AF2703" t="s">
        <v>6574</v>
      </c>
      <c r="AG2703" t="s">
        <v>143</v>
      </c>
      <c r="AH2703" t="s">
        <v>6575</v>
      </c>
      <c r="AI2703" s="18">
        <v>0.51137273019999996</v>
      </c>
      <c r="AJ2703" t="s">
        <v>6576</v>
      </c>
      <c r="AK2703" t="s">
        <v>134</v>
      </c>
      <c r="AL2703" t="s">
        <v>6577</v>
      </c>
      <c r="AM2703" t="s">
        <v>6574</v>
      </c>
      <c r="AN2703" t="s">
        <v>143</v>
      </c>
      <c r="AO2703" t="s">
        <v>6575</v>
      </c>
      <c r="AP2703" s="18">
        <v>0.14673737349999999</v>
      </c>
      <c r="AQ2703" t="s">
        <v>123</v>
      </c>
      <c r="AR2703" t="b">
        <f>ISNUMBER(SEARCH('Consulta Por Puntos Baloto'!$E$5,B2703,1))</f>
        <v>0</v>
      </c>
      <c r="AS2703">
        <f t="shared" si="84"/>
        <v>31</v>
      </c>
      <c r="AT2703" t="str">
        <f t="shared" si="85"/>
        <v>Punto pago</v>
      </c>
    </row>
    <row r="2704" spans="1:46">
      <c r="A2704" t="s">
        <v>13681</v>
      </c>
      <c r="B2704" t="s">
        <v>13682</v>
      </c>
      <c r="C2704" s="18">
        <v>2.7752172958000001</v>
      </c>
      <c r="D2704" t="s">
        <v>2585</v>
      </c>
      <c r="E2704" t="s">
        <v>128</v>
      </c>
      <c r="F2704" t="s">
        <v>2586</v>
      </c>
      <c r="G2704" s="18">
        <v>1.7801431555</v>
      </c>
      <c r="H2704" t="s">
        <v>64</v>
      </c>
      <c r="I2704" t="s">
        <v>130</v>
      </c>
      <c r="J2704" t="s">
        <v>8427</v>
      </c>
      <c r="K2704" s="18">
        <v>2.3627034781999998</v>
      </c>
      <c r="L2704" t="s">
        <v>311</v>
      </c>
      <c r="M2704" t="s">
        <v>130</v>
      </c>
      <c r="N2704" t="s">
        <v>2660</v>
      </c>
      <c r="O2704" s="18">
        <v>3.4174079086</v>
      </c>
      <c r="P2704" t="s">
        <v>2588</v>
      </c>
      <c r="Q2704" t="s">
        <v>134</v>
      </c>
      <c r="R2704" t="s">
        <v>2589</v>
      </c>
      <c r="S2704" s="18">
        <v>2.3627034781999998</v>
      </c>
      <c r="T2704" t="s">
        <v>311</v>
      </c>
      <c r="U2704" t="s">
        <v>130</v>
      </c>
      <c r="V2704" t="s">
        <v>312</v>
      </c>
      <c r="W2704" s="18">
        <v>2.3627034781999998</v>
      </c>
      <c r="X2704" t="s">
        <v>64</v>
      </c>
      <c r="Y2704" t="s">
        <v>130</v>
      </c>
      <c r="Z2704" t="s">
        <v>2659</v>
      </c>
      <c r="AA2704" s="18">
        <v>2.4242342882000001</v>
      </c>
      <c r="AB2704" t="s">
        <v>2661</v>
      </c>
      <c r="AC2704" t="s">
        <v>128</v>
      </c>
      <c r="AD2704" t="s">
        <v>2662</v>
      </c>
      <c r="AE2704" s="18">
        <v>0.16435384489999999</v>
      </c>
      <c r="AF2704" t="s">
        <v>8826</v>
      </c>
      <c r="AG2704" t="s">
        <v>143</v>
      </c>
      <c r="AH2704" t="s">
        <v>8827</v>
      </c>
      <c r="AI2704" s="18">
        <v>0.123846543</v>
      </c>
      <c r="AJ2704" t="s">
        <v>8828</v>
      </c>
      <c r="AK2704" t="s">
        <v>134</v>
      </c>
      <c r="AL2704" t="s">
        <v>8829</v>
      </c>
      <c r="AM2704" t="s">
        <v>8828</v>
      </c>
      <c r="AN2704" t="s">
        <v>134</v>
      </c>
      <c r="AO2704" t="s">
        <v>8829</v>
      </c>
      <c r="AP2704" s="18">
        <v>0.123846543</v>
      </c>
      <c r="AQ2704" t="s">
        <v>4218</v>
      </c>
      <c r="AR2704" t="b">
        <f>ISNUMBER(SEARCH('Consulta Por Puntos Baloto'!$E$5,B2704,1))</f>
        <v>0</v>
      </c>
      <c r="AS2704">
        <f t="shared" si="84"/>
        <v>35</v>
      </c>
      <c r="AT2704" t="str">
        <f t="shared" si="85"/>
        <v>Punto red</v>
      </c>
    </row>
    <row r="2705" spans="1:46">
      <c r="A2705" t="s">
        <v>13683</v>
      </c>
      <c r="B2705" t="s">
        <v>13684</v>
      </c>
      <c r="C2705" s="18">
        <v>0.1125931709</v>
      </c>
      <c r="D2705" t="s">
        <v>4495</v>
      </c>
      <c r="E2705" t="s">
        <v>4496</v>
      </c>
      <c r="F2705" t="s">
        <v>4497</v>
      </c>
      <c r="G2705" s="18">
        <v>0.1051305495</v>
      </c>
      <c r="H2705" t="s">
        <v>383</v>
      </c>
      <c r="I2705" t="s">
        <v>384</v>
      </c>
      <c r="J2705" t="s">
        <v>385</v>
      </c>
      <c r="K2705" s="18">
        <v>2.3103664912999999</v>
      </c>
      <c r="L2705" t="s">
        <v>64</v>
      </c>
      <c r="M2705" t="s">
        <v>384</v>
      </c>
      <c r="N2705" t="s">
        <v>386</v>
      </c>
      <c r="O2705" s="18">
        <v>89.883192984700003</v>
      </c>
      <c r="P2705" t="s">
        <v>4733</v>
      </c>
      <c r="Q2705" t="s">
        <v>4734</v>
      </c>
      <c r="R2705" t="s">
        <v>4735</v>
      </c>
      <c r="S2705" s="18">
        <v>103.2563910959</v>
      </c>
      <c r="T2705" t="s">
        <v>253</v>
      </c>
      <c r="U2705" t="s">
        <v>65</v>
      </c>
      <c r="V2705" t="s">
        <v>254</v>
      </c>
      <c r="W2705" s="18">
        <v>103.05172477080001</v>
      </c>
      <c r="X2705" t="s">
        <v>276</v>
      </c>
      <c r="Y2705" t="s">
        <v>65</v>
      </c>
      <c r="Z2705" t="s">
        <v>277</v>
      </c>
      <c r="AA2705" s="18">
        <v>0.10826363629999999</v>
      </c>
      <c r="AB2705" t="s">
        <v>383</v>
      </c>
      <c r="AC2705" t="s">
        <v>391</v>
      </c>
      <c r="AD2705" t="s">
        <v>392</v>
      </c>
      <c r="AE2705" s="18">
        <v>0.143541791</v>
      </c>
      <c r="AF2705" t="s">
        <v>13685</v>
      </c>
      <c r="AG2705" t="s">
        <v>4496</v>
      </c>
      <c r="AH2705" t="s">
        <v>13686</v>
      </c>
      <c r="AI2705" s="18">
        <v>0.1048824787</v>
      </c>
      <c r="AJ2705" t="s">
        <v>349</v>
      </c>
      <c r="AK2705" t="s">
        <v>391</v>
      </c>
      <c r="AL2705" t="s">
        <v>13687</v>
      </c>
      <c r="AM2705" t="s">
        <v>349</v>
      </c>
      <c r="AN2705" t="s">
        <v>391</v>
      </c>
      <c r="AO2705" t="s">
        <v>13687</v>
      </c>
      <c r="AP2705" s="18">
        <v>0.1048824787</v>
      </c>
      <c r="AQ2705" t="s">
        <v>123</v>
      </c>
      <c r="AR2705" t="b">
        <f>ISNUMBER(SEARCH('Consulta Por Puntos Baloto'!$E$5,B2705,1))</f>
        <v>0</v>
      </c>
      <c r="AS2705">
        <f t="shared" si="84"/>
        <v>35</v>
      </c>
      <c r="AT2705" t="str">
        <f t="shared" si="85"/>
        <v>Punto red</v>
      </c>
    </row>
    <row r="2706" spans="1:46">
      <c r="A2706" t="s">
        <v>13688</v>
      </c>
      <c r="B2706" t="s">
        <v>13689</v>
      </c>
      <c r="C2706" s="18">
        <v>0.51692695249999998</v>
      </c>
      <c r="D2706" t="s">
        <v>7736</v>
      </c>
      <c r="E2706" t="s">
        <v>4964</v>
      </c>
      <c r="F2706" t="s">
        <v>7737</v>
      </c>
      <c r="G2706" s="18">
        <v>71.839467656899998</v>
      </c>
      <c r="H2706" t="s">
        <v>64</v>
      </c>
      <c r="I2706" t="s">
        <v>4514</v>
      </c>
      <c r="J2706" t="s">
        <v>4515</v>
      </c>
      <c r="K2706" s="18">
        <v>71.839467656899998</v>
      </c>
      <c r="L2706" t="s">
        <v>64</v>
      </c>
      <c r="M2706" t="s">
        <v>4514</v>
      </c>
      <c r="N2706" t="s">
        <v>4515</v>
      </c>
      <c r="O2706" s="18">
        <v>1.0174767656000001</v>
      </c>
      <c r="P2706" t="s">
        <v>4963</v>
      </c>
      <c r="Q2706" t="s">
        <v>4964</v>
      </c>
      <c r="R2706" t="s">
        <v>4965</v>
      </c>
      <c r="S2706" s="18">
        <v>193.5112825802</v>
      </c>
      <c r="T2706" t="s">
        <v>311</v>
      </c>
      <c r="U2706" t="s">
        <v>130</v>
      </c>
      <c r="V2706" t="s">
        <v>312</v>
      </c>
      <c r="W2706" s="18">
        <v>1.1054260515000001</v>
      </c>
      <c r="X2706" t="s">
        <v>64</v>
      </c>
      <c r="Y2706" t="s">
        <v>4519</v>
      </c>
      <c r="Z2706" t="s">
        <v>4520</v>
      </c>
      <c r="AA2706" s="18">
        <v>108.9755225136</v>
      </c>
      <c r="AB2706" t="s">
        <v>300</v>
      </c>
      <c r="AC2706" t="s">
        <v>301</v>
      </c>
      <c r="AD2706" t="s">
        <v>302</v>
      </c>
      <c r="AE2706" s="18">
        <v>0.14540936860000001</v>
      </c>
      <c r="AF2706" t="s">
        <v>7738</v>
      </c>
      <c r="AG2706" t="s">
        <v>4964</v>
      </c>
      <c r="AH2706" t="s">
        <v>7739</v>
      </c>
      <c r="AI2706" s="18">
        <v>0.14879571129999999</v>
      </c>
      <c r="AJ2706" t="s">
        <v>13690</v>
      </c>
      <c r="AK2706" t="s">
        <v>4964</v>
      </c>
      <c r="AL2706" t="s">
        <v>13691</v>
      </c>
      <c r="AM2706" t="s">
        <v>7738</v>
      </c>
      <c r="AN2706" t="s">
        <v>4964</v>
      </c>
      <c r="AO2706" t="s">
        <v>7739</v>
      </c>
      <c r="AP2706" s="18">
        <v>0.14540936860000001</v>
      </c>
      <c r="AQ2706" t="s">
        <v>123</v>
      </c>
      <c r="AR2706" t="b">
        <f>ISNUMBER(SEARCH('Consulta Por Puntos Baloto'!$E$5,B2706,1))</f>
        <v>0</v>
      </c>
      <c r="AS2706">
        <f t="shared" si="84"/>
        <v>31</v>
      </c>
      <c r="AT2706" t="str">
        <f t="shared" si="85"/>
        <v>Punto pago</v>
      </c>
    </row>
    <row r="2707" spans="1:46">
      <c r="A2707" t="s">
        <v>13692</v>
      </c>
      <c r="B2707" t="s">
        <v>13693</v>
      </c>
      <c r="C2707" s="18">
        <v>1.9131491110000001</v>
      </c>
      <c r="D2707" t="s">
        <v>150</v>
      </c>
      <c r="E2707" t="s">
        <v>151</v>
      </c>
      <c r="F2707" t="s">
        <v>152</v>
      </c>
      <c r="G2707" s="18">
        <v>1.1353118768999999</v>
      </c>
      <c r="H2707" t="s">
        <v>9807</v>
      </c>
      <c r="I2707" t="s">
        <v>154</v>
      </c>
      <c r="J2707" t="s">
        <v>9808</v>
      </c>
      <c r="K2707" s="18">
        <v>2.5061366978000001</v>
      </c>
      <c r="L2707" t="s">
        <v>64</v>
      </c>
      <c r="M2707" t="s">
        <v>154</v>
      </c>
      <c r="N2707" t="s">
        <v>156</v>
      </c>
      <c r="O2707" s="18">
        <v>2.5556727718999999</v>
      </c>
      <c r="P2707" t="s">
        <v>157</v>
      </c>
      <c r="Q2707" t="s">
        <v>151</v>
      </c>
      <c r="R2707" t="s">
        <v>158</v>
      </c>
      <c r="S2707" s="18">
        <v>114.33486426189999</v>
      </c>
      <c r="T2707" t="s">
        <v>111</v>
      </c>
      <c r="U2707" t="s">
        <v>112</v>
      </c>
      <c r="V2707" t="s">
        <v>113</v>
      </c>
      <c r="W2707" s="18">
        <v>3.8693885642999999</v>
      </c>
      <c r="X2707" t="s">
        <v>64</v>
      </c>
      <c r="Y2707" t="s">
        <v>154</v>
      </c>
      <c r="Z2707" t="s">
        <v>159</v>
      </c>
      <c r="AA2707" s="18">
        <v>1.1481401946000001</v>
      </c>
      <c r="AB2707" s="19" t="s">
        <v>5019</v>
      </c>
      <c r="AC2707" t="s">
        <v>151</v>
      </c>
      <c r="AD2707" t="s">
        <v>5020</v>
      </c>
      <c r="AE2707" s="18">
        <v>0.23499429899999999</v>
      </c>
      <c r="AF2707" t="s">
        <v>13694</v>
      </c>
      <c r="AG2707" t="s">
        <v>4535</v>
      </c>
      <c r="AH2707" t="s">
        <v>13695</v>
      </c>
      <c r="AI2707" s="18">
        <v>0.13553069400000001</v>
      </c>
      <c r="AJ2707" t="s">
        <v>13696</v>
      </c>
      <c r="AK2707" t="s">
        <v>151</v>
      </c>
      <c r="AL2707" t="s">
        <v>13697</v>
      </c>
      <c r="AM2707" t="s">
        <v>13696</v>
      </c>
      <c r="AN2707" t="s">
        <v>151</v>
      </c>
      <c r="AO2707" t="s">
        <v>13697</v>
      </c>
      <c r="AP2707" s="18">
        <v>0.13553069400000001</v>
      </c>
      <c r="AQ2707" t="s">
        <v>123</v>
      </c>
      <c r="AR2707" t="b">
        <f>ISNUMBER(SEARCH('Consulta Por Puntos Baloto'!$E$5,B2707,1))</f>
        <v>0</v>
      </c>
      <c r="AS2707">
        <f t="shared" si="84"/>
        <v>35</v>
      </c>
      <c r="AT2707" t="str">
        <f t="shared" si="85"/>
        <v>Punto red</v>
      </c>
    </row>
    <row r="2708" spans="1:46">
      <c r="A2708" t="s">
        <v>13698</v>
      </c>
      <c r="B2708" t="s">
        <v>13699</v>
      </c>
      <c r="C2708" s="18">
        <v>5.6464068040999997</v>
      </c>
      <c r="D2708" t="s">
        <v>526</v>
      </c>
      <c r="E2708" t="s">
        <v>128</v>
      </c>
      <c r="F2708" t="s">
        <v>527</v>
      </c>
      <c r="G2708" s="18">
        <v>0.25433909529999998</v>
      </c>
      <c r="H2708" t="s">
        <v>64</v>
      </c>
      <c r="I2708" t="s">
        <v>130</v>
      </c>
      <c r="J2708" t="s">
        <v>543</v>
      </c>
      <c r="K2708" s="18">
        <v>1.9554500213999999</v>
      </c>
      <c r="L2708" t="s">
        <v>64</v>
      </c>
      <c r="M2708" t="s">
        <v>130</v>
      </c>
      <c r="N2708" t="s">
        <v>512</v>
      </c>
      <c r="O2708" s="18">
        <v>3.7105294808</v>
      </c>
      <c r="P2708" t="s">
        <v>1300</v>
      </c>
      <c r="Q2708" t="s">
        <v>134</v>
      </c>
      <c r="R2708" t="s">
        <v>1301</v>
      </c>
      <c r="S2708" s="18">
        <v>3.2236443562999999</v>
      </c>
      <c r="T2708" t="s">
        <v>515</v>
      </c>
      <c r="U2708" t="s">
        <v>130</v>
      </c>
      <c r="V2708" t="s">
        <v>516</v>
      </c>
      <c r="W2708" s="18">
        <v>2.0986555001</v>
      </c>
      <c r="X2708" t="s">
        <v>64</v>
      </c>
      <c r="Y2708" t="s">
        <v>130</v>
      </c>
      <c r="Z2708" t="s">
        <v>517</v>
      </c>
      <c r="AA2708" s="18">
        <v>2.4345426642999999</v>
      </c>
      <c r="AB2708" t="s">
        <v>533</v>
      </c>
      <c r="AC2708" t="s">
        <v>128</v>
      </c>
      <c r="AD2708" t="s">
        <v>534</v>
      </c>
      <c r="AE2708" s="18">
        <v>0.5642872216</v>
      </c>
      <c r="AF2708" t="s">
        <v>2344</v>
      </c>
      <c r="AG2708" t="s">
        <v>143</v>
      </c>
      <c r="AH2708" t="s">
        <v>2345</v>
      </c>
      <c r="AI2708" s="18">
        <v>2.8297596299999998E-2</v>
      </c>
      <c r="AJ2708" t="s">
        <v>13700</v>
      </c>
      <c r="AK2708" t="s">
        <v>134</v>
      </c>
      <c r="AL2708" t="s">
        <v>13701</v>
      </c>
      <c r="AM2708" t="s">
        <v>13700</v>
      </c>
      <c r="AN2708" t="s">
        <v>134</v>
      </c>
      <c r="AO2708" t="s">
        <v>13701</v>
      </c>
      <c r="AP2708" s="18">
        <v>2.8297596299999998E-2</v>
      </c>
      <c r="AQ2708" t="s">
        <v>123</v>
      </c>
      <c r="AR2708" t="b">
        <f>ISNUMBER(SEARCH('Consulta Por Puntos Baloto'!$E$5,B2708,1))</f>
        <v>0</v>
      </c>
      <c r="AS2708">
        <f t="shared" si="84"/>
        <v>35</v>
      </c>
      <c r="AT2708" t="str">
        <f t="shared" si="85"/>
        <v>Punto red</v>
      </c>
    </row>
    <row r="2709" spans="1:46">
      <c r="A2709" t="s">
        <v>13702</v>
      </c>
      <c r="B2709" t="s">
        <v>13703</v>
      </c>
      <c r="C2709" s="18">
        <v>2.5120511970999999</v>
      </c>
      <c r="D2709" t="s">
        <v>2444</v>
      </c>
      <c r="E2709" t="s">
        <v>128</v>
      </c>
      <c r="F2709" t="s">
        <v>2445</v>
      </c>
      <c r="G2709" s="18">
        <v>0.4910187761</v>
      </c>
      <c r="H2709" t="s">
        <v>64</v>
      </c>
      <c r="I2709" t="s">
        <v>130</v>
      </c>
      <c r="J2709" t="s">
        <v>6104</v>
      </c>
      <c r="K2709" s="18">
        <v>0.52423538489999999</v>
      </c>
      <c r="L2709" t="s">
        <v>64</v>
      </c>
      <c r="M2709" t="s">
        <v>130</v>
      </c>
      <c r="N2709" t="s">
        <v>3478</v>
      </c>
      <c r="O2709" s="18">
        <v>0.64451186579999997</v>
      </c>
      <c r="P2709" t="s">
        <v>3479</v>
      </c>
      <c r="Q2709" t="s">
        <v>134</v>
      </c>
      <c r="R2709" t="s">
        <v>3480</v>
      </c>
      <c r="S2709" s="18">
        <v>0.48566426480000002</v>
      </c>
      <c r="T2709" t="s">
        <v>807</v>
      </c>
      <c r="U2709" t="s">
        <v>130</v>
      </c>
      <c r="V2709" t="s">
        <v>808</v>
      </c>
      <c r="W2709" s="18">
        <v>0.4910187761</v>
      </c>
      <c r="X2709" t="s">
        <v>64</v>
      </c>
      <c r="Y2709" t="s">
        <v>130</v>
      </c>
      <c r="Z2709" t="s">
        <v>6104</v>
      </c>
      <c r="AA2709" s="18">
        <v>0.49550322949999998</v>
      </c>
      <c r="AB2709" t="s">
        <v>6075</v>
      </c>
      <c r="AC2709" t="s">
        <v>128</v>
      </c>
      <c r="AD2709" t="s">
        <v>6076</v>
      </c>
      <c r="AE2709" s="18">
        <v>0</v>
      </c>
      <c r="AF2709" t="s">
        <v>729</v>
      </c>
      <c r="AG2709" t="s">
        <v>143</v>
      </c>
      <c r="AH2709" t="s">
        <v>13704</v>
      </c>
      <c r="AI2709" s="18">
        <v>0.32456595519999998</v>
      </c>
      <c r="AJ2709" t="s">
        <v>6107</v>
      </c>
      <c r="AK2709" t="s">
        <v>134</v>
      </c>
      <c r="AL2709" t="s">
        <v>6108</v>
      </c>
      <c r="AM2709" t="s">
        <v>729</v>
      </c>
      <c r="AN2709" t="s">
        <v>143</v>
      </c>
      <c r="AO2709" t="s">
        <v>13704</v>
      </c>
      <c r="AP2709" s="18">
        <v>0</v>
      </c>
      <c r="AQ2709" t="s">
        <v>123</v>
      </c>
      <c r="AR2709" t="b">
        <f>ISNUMBER(SEARCH('Consulta Por Puntos Baloto'!$E$5,B2709,1))</f>
        <v>0</v>
      </c>
      <c r="AS2709">
        <f t="shared" si="84"/>
        <v>31</v>
      </c>
      <c r="AT2709" t="str">
        <f t="shared" si="85"/>
        <v>Punto pago</v>
      </c>
    </row>
    <row r="2710" spans="1:46">
      <c r="A2710" t="s">
        <v>13705</v>
      </c>
      <c r="B2710" t="s">
        <v>13706</v>
      </c>
      <c r="C2710" s="18">
        <v>17.181783229899999</v>
      </c>
      <c r="D2710" t="s">
        <v>340</v>
      </c>
      <c r="E2710" t="s">
        <v>341</v>
      </c>
      <c r="F2710" t="s">
        <v>342</v>
      </c>
      <c r="G2710" s="18">
        <v>16.092572185000002</v>
      </c>
      <c r="H2710" t="s">
        <v>64</v>
      </c>
      <c r="I2710" t="s">
        <v>343</v>
      </c>
      <c r="J2710" t="s">
        <v>344</v>
      </c>
      <c r="K2710" s="18">
        <v>16.0795935843</v>
      </c>
      <c r="L2710" t="s">
        <v>64</v>
      </c>
      <c r="M2710" t="s">
        <v>343</v>
      </c>
      <c r="N2710" t="s">
        <v>344</v>
      </c>
      <c r="O2710" s="18">
        <v>23.9411429534</v>
      </c>
      <c r="P2710" t="s">
        <v>4391</v>
      </c>
      <c r="Q2710" t="s">
        <v>4392</v>
      </c>
      <c r="R2710" t="s">
        <v>4393</v>
      </c>
      <c r="S2710" s="18">
        <v>40.238781798799998</v>
      </c>
      <c r="T2710" t="s">
        <v>69</v>
      </c>
      <c r="U2710" t="s">
        <v>65</v>
      </c>
      <c r="V2710" t="s">
        <v>70</v>
      </c>
      <c r="W2710" s="18">
        <v>24.034005951699999</v>
      </c>
      <c r="X2710" t="s">
        <v>64</v>
      </c>
      <c r="Y2710" t="s">
        <v>4389</v>
      </c>
      <c r="Z2710" t="s">
        <v>4390</v>
      </c>
      <c r="AA2710" s="18">
        <v>17.376640136100001</v>
      </c>
      <c r="AB2710" t="s">
        <v>345</v>
      </c>
      <c r="AC2710" t="s">
        <v>341</v>
      </c>
      <c r="AD2710" t="s">
        <v>346</v>
      </c>
      <c r="AE2710" s="18">
        <v>5.5479631764999997</v>
      </c>
      <c r="AF2710" t="s">
        <v>5425</v>
      </c>
      <c r="AG2710" t="s">
        <v>4395</v>
      </c>
      <c r="AH2710" t="s">
        <v>5426</v>
      </c>
      <c r="AI2710" s="18">
        <v>5.6074155421</v>
      </c>
      <c r="AJ2710" t="s">
        <v>4397</v>
      </c>
      <c r="AK2710" t="s">
        <v>4395</v>
      </c>
      <c r="AL2710" t="s">
        <v>4398</v>
      </c>
      <c r="AM2710" t="s">
        <v>5425</v>
      </c>
      <c r="AN2710" t="s">
        <v>4395</v>
      </c>
      <c r="AO2710" t="s">
        <v>5426</v>
      </c>
      <c r="AP2710" s="18">
        <v>5.5479631764999997</v>
      </c>
      <c r="AQ2710" t="s">
        <v>123</v>
      </c>
      <c r="AR2710" t="b">
        <f>ISNUMBER(SEARCH('Consulta Por Puntos Baloto'!$E$5,B2710,1))</f>
        <v>0</v>
      </c>
      <c r="AS2710">
        <f t="shared" si="84"/>
        <v>31</v>
      </c>
      <c r="AT2710" t="str">
        <f t="shared" si="85"/>
        <v>Punto pago</v>
      </c>
    </row>
    <row r="2711" spans="1:46">
      <c r="A2711" t="s">
        <v>13707</v>
      </c>
      <c r="B2711" t="s">
        <v>13708</v>
      </c>
      <c r="C2711" s="18">
        <v>6.3047402547000004</v>
      </c>
      <c r="D2711" t="s">
        <v>508</v>
      </c>
      <c r="E2711" t="s">
        <v>509</v>
      </c>
      <c r="F2711" t="s">
        <v>510</v>
      </c>
      <c r="G2711" s="18">
        <v>1.6478517974</v>
      </c>
      <c r="H2711" t="s">
        <v>64</v>
      </c>
      <c r="I2711" t="s">
        <v>130</v>
      </c>
      <c r="J2711" t="s">
        <v>779</v>
      </c>
      <c r="K2711" s="18">
        <v>4.5328134500999999</v>
      </c>
      <c r="L2711" t="s">
        <v>64</v>
      </c>
      <c r="M2711" t="s">
        <v>130</v>
      </c>
      <c r="N2711" t="s">
        <v>529</v>
      </c>
      <c r="O2711" s="18">
        <v>1.7185295964</v>
      </c>
      <c r="P2711" t="s">
        <v>530</v>
      </c>
      <c r="Q2711" t="s">
        <v>134</v>
      </c>
      <c r="R2711" t="s">
        <v>531</v>
      </c>
      <c r="S2711" s="18">
        <v>1.6674824388</v>
      </c>
      <c r="T2711" t="s">
        <v>515</v>
      </c>
      <c r="U2711" t="s">
        <v>130</v>
      </c>
      <c r="V2711" t="s">
        <v>516</v>
      </c>
      <c r="W2711" s="18">
        <v>4.2443286115000003</v>
      </c>
      <c r="X2711" t="s">
        <v>64</v>
      </c>
      <c r="Y2711" t="s">
        <v>130</v>
      </c>
      <c r="Z2711" t="s">
        <v>532</v>
      </c>
      <c r="AA2711" s="18">
        <v>1.6674824388</v>
      </c>
      <c r="AB2711" t="s">
        <v>518</v>
      </c>
      <c r="AC2711" t="s">
        <v>128</v>
      </c>
      <c r="AD2711" t="s">
        <v>519</v>
      </c>
      <c r="AE2711" s="18">
        <v>0.103485508</v>
      </c>
      <c r="AF2711" t="s">
        <v>13709</v>
      </c>
      <c r="AG2711" t="s">
        <v>143</v>
      </c>
      <c r="AH2711" t="s">
        <v>13710</v>
      </c>
      <c r="AI2711" s="18">
        <v>1.9183572999999999E-2</v>
      </c>
      <c r="AJ2711" t="s">
        <v>828</v>
      </c>
      <c r="AK2711" t="s">
        <v>134</v>
      </c>
      <c r="AL2711" t="s">
        <v>829</v>
      </c>
      <c r="AM2711" t="s">
        <v>828</v>
      </c>
      <c r="AN2711" t="s">
        <v>134</v>
      </c>
      <c r="AO2711" t="s">
        <v>829</v>
      </c>
      <c r="AP2711" s="18">
        <v>1.9183572999999999E-2</v>
      </c>
      <c r="AQ2711" t="s">
        <v>4218</v>
      </c>
      <c r="AR2711" t="b">
        <f>ISNUMBER(SEARCH('Consulta Por Puntos Baloto'!$E$5,B2711,1))</f>
        <v>0</v>
      </c>
      <c r="AS2711">
        <f t="shared" si="84"/>
        <v>35</v>
      </c>
      <c r="AT2711" t="str">
        <f t="shared" si="85"/>
        <v>Punto red</v>
      </c>
    </row>
    <row r="2712" spans="1:46">
      <c r="A2712" t="s">
        <v>13711</v>
      </c>
      <c r="B2712" t="s">
        <v>13712</v>
      </c>
      <c r="C2712" s="18">
        <v>2.7024393680999999</v>
      </c>
      <c r="D2712" t="s">
        <v>4401</v>
      </c>
      <c r="E2712" t="s">
        <v>62</v>
      </c>
      <c r="F2712" t="s">
        <v>4402</v>
      </c>
      <c r="G2712" s="18">
        <v>2.6092247770000001</v>
      </c>
      <c r="H2712" t="s">
        <v>73</v>
      </c>
      <c r="I2712" t="s">
        <v>65</v>
      </c>
      <c r="J2712" t="s">
        <v>5515</v>
      </c>
      <c r="K2712" s="18">
        <v>2.8761586251</v>
      </c>
      <c r="L2712" t="s">
        <v>4403</v>
      </c>
      <c r="M2712" t="s">
        <v>65</v>
      </c>
      <c r="N2712" t="s">
        <v>4404</v>
      </c>
      <c r="O2712" s="18">
        <v>5.3476619232999996</v>
      </c>
      <c r="P2712" t="s">
        <v>67</v>
      </c>
      <c r="Q2712" t="s">
        <v>62</v>
      </c>
      <c r="R2712" t="s">
        <v>68</v>
      </c>
      <c r="S2712" s="18">
        <v>2.6685453681000002</v>
      </c>
      <c r="T2712" t="s">
        <v>69</v>
      </c>
      <c r="U2712" t="s">
        <v>65</v>
      </c>
      <c r="V2712" t="s">
        <v>70</v>
      </c>
      <c r="W2712" s="18">
        <v>4.0762548964</v>
      </c>
      <c r="X2712" t="s">
        <v>64</v>
      </c>
      <c r="Y2712" t="s">
        <v>65</v>
      </c>
      <c r="Z2712" t="s">
        <v>4213</v>
      </c>
      <c r="AA2712" s="18">
        <v>2.6152837296000002</v>
      </c>
      <c r="AB2712" t="s">
        <v>73</v>
      </c>
      <c r="AC2712" t="s">
        <v>62</v>
      </c>
      <c r="AD2712" t="s">
        <v>74</v>
      </c>
      <c r="AE2712" s="18">
        <v>9.6225018199999998E-2</v>
      </c>
      <c r="AF2712" t="s">
        <v>8447</v>
      </c>
      <c r="AG2712" t="s">
        <v>62</v>
      </c>
      <c r="AH2712" t="s">
        <v>8448</v>
      </c>
      <c r="AI2712" s="18">
        <v>0.55362755190000001</v>
      </c>
      <c r="AJ2712" t="s">
        <v>5518</v>
      </c>
      <c r="AK2712" t="s">
        <v>62</v>
      </c>
      <c r="AL2712" t="s">
        <v>5519</v>
      </c>
      <c r="AM2712" t="s">
        <v>8447</v>
      </c>
      <c r="AN2712" t="s">
        <v>62</v>
      </c>
      <c r="AO2712" t="s">
        <v>8448</v>
      </c>
      <c r="AP2712" s="18">
        <v>9.6225018199999998E-2</v>
      </c>
      <c r="AQ2712" t="s">
        <v>4218</v>
      </c>
      <c r="AR2712" t="b">
        <f>ISNUMBER(SEARCH('Consulta Por Puntos Baloto'!$E$5,B2712,1))</f>
        <v>0</v>
      </c>
      <c r="AS2712">
        <f t="shared" si="84"/>
        <v>31</v>
      </c>
      <c r="AT2712" t="str">
        <f t="shared" si="85"/>
        <v>Punto pago</v>
      </c>
    </row>
    <row r="2713" spans="1:46">
      <c r="A2713" t="s">
        <v>13713</v>
      </c>
      <c r="B2713" t="s">
        <v>13714</v>
      </c>
      <c r="C2713" s="18">
        <v>6.4112041322</v>
      </c>
      <c r="D2713" t="s">
        <v>526</v>
      </c>
      <c r="E2713" t="s">
        <v>128</v>
      </c>
      <c r="F2713" t="s">
        <v>527</v>
      </c>
      <c r="G2713" s="18">
        <v>0.86469086340000001</v>
      </c>
      <c r="H2713" t="s">
        <v>64</v>
      </c>
      <c r="I2713" t="s">
        <v>130</v>
      </c>
      <c r="J2713" t="s">
        <v>779</v>
      </c>
      <c r="K2713" s="18">
        <v>4.1846188786000003</v>
      </c>
      <c r="L2713" t="s">
        <v>64</v>
      </c>
      <c r="M2713" t="s">
        <v>130</v>
      </c>
      <c r="N2713" t="s">
        <v>529</v>
      </c>
      <c r="O2713" s="18">
        <v>0.95895305289999999</v>
      </c>
      <c r="P2713" t="s">
        <v>530</v>
      </c>
      <c r="Q2713" t="s">
        <v>134</v>
      </c>
      <c r="R2713" t="s">
        <v>531</v>
      </c>
      <c r="S2713" s="18">
        <v>2.8904765920000002</v>
      </c>
      <c r="T2713" t="s">
        <v>515</v>
      </c>
      <c r="U2713" t="s">
        <v>130</v>
      </c>
      <c r="V2713" t="s">
        <v>516</v>
      </c>
      <c r="W2713" s="18">
        <v>4.7418056617</v>
      </c>
      <c r="X2713" t="s">
        <v>64</v>
      </c>
      <c r="Y2713" t="s">
        <v>130</v>
      </c>
      <c r="Z2713" t="s">
        <v>532</v>
      </c>
      <c r="AA2713" s="18">
        <v>2.8904765920000002</v>
      </c>
      <c r="AB2713" t="s">
        <v>518</v>
      </c>
      <c r="AC2713" t="s">
        <v>128</v>
      </c>
      <c r="AD2713" t="s">
        <v>519</v>
      </c>
      <c r="AE2713" s="18">
        <v>0.16007085679999999</v>
      </c>
      <c r="AF2713" t="s">
        <v>2354</v>
      </c>
      <c r="AG2713" t="s">
        <v>143</v>
      </c>
      <c r="AH2713" t="s">
        <v>2355</v>
      </c>
      <c r="AI2713" s="18">
        <v>1.3891000999999999E-3</v>
      </c>
      <c r="AJ2713" t="s">
        <v>4183</v>
      </c>
      <c r="AK2713" t="s">
        <v>134</v>
      </c>
      <c r="AL2713" t="s">
        <v>13715</v>
      </c>
      <c r="AM2713" t="s">
        <v>4183</v>
      </c>
      <c r="AN2713" t="s">
        <v>134</v>
      </c>
      <c r="AO2713" t="s">
        <v>13715</v>
      </c>
      <c r="AP2713" s="18">
        <v>1.3891000999999999E-3</v>
      </c>
      <c r="AQ2713" t="s">
        <v>123</v>
      </c>
      <c r="AR2713" t="b">
        <f>ISNUMBER(SEARCH('Consulta Por Puntos Baloto'!$E$5,B2713,1))</f>
        <v>0</v>
      </c>
      <c r="AS2713">
        <f t="shared" si="84"/>
        <v>35</v>
      </c>
      <c r="AT2713" t="str">
        <f t="shared" si="85"/>
        <v>Punto red</v>
      </c>
    </row>
    <row r="2714" spans="1:46">
      <c r="A2714" t="s">
        <v>13716</v>
      </c>
      <c r="B2714" t="s">
        <v>13717</v>
      </c>
      <c r="C2714" s="18">
        <v>17.136462862199998</v>
      </c>
      <c r="D2714" t="s">
        <v>340</v>
      </c>
      <c r="E2714" t="s">
        <v>341</v>
      </c>
      <c r="F2714" t="s">
        <v>342</v>
      </c>
      <c r="G2714" s="18">
        <v>16.047173090400001</v>
      </c>
      <c r="H2714" t="s">
        <v>64</v>
      </c>
      <c r="I2714" t="s">
        <v>343</v>
      </c>
      <c r="J2714" t="s">
        <v>344</v>
      </c>
      <c r="K2714" s="18">
        <v>16.034193245800001</v>
      </c>
      <c r="L2714" t="s">
        <v>64</v>
      </c>
      <c r="M2714" t="s">
        <v>343</v>
      </c>
      <c r="N2714" t="s">
        <v>344</v>
      </c>
      <c r="O2714" s="18">
        <v>23.9867016227</v>
      </c>
      <c r="P2714" t="s">
        <v>4391</v>
      </c>
      <c r="Q2714" t="s">
        <v>4392</v>
      </c>
      <c r="R2714" t="s">
        <v>4393</v>
      </c>
      <c r="S2714" s="18">
        <v>40.208568995</v>
      </c>
      <c r="T2714" t="s">
        <v>69</v>
      </c>
      <c r="U2714" t="s">
        <v>65</v>
      </c>
      <c r="V2714" t="s">
        <v>70</v>
      </c>
      <c r="W2714" s="18">
        <v>24.0795822059</v>
      </c>
      <c r="X2714" t="s">
        <v>64</v>
      </c>
      <c r="Y2714" t="s">
        <v>4389</v>
      </c>
      <c r="Z2714" t="s">
        <v>4390</v>
      </c>
      <c r="AA2714" s="18">
        <v>17.331362843200001</v>
      </c>
      <c r="AB2714" t="s">
        <v>345</v>
      </c>
      <c r="AC2714" t="s">
        <v>341</v>
      </c>
      <c r="AD2714" t="s">
        <v>346</v>
      </c>
      <c r="AE2714" s="18">
        <v>5.5818639428000001</v>
      </c>
      <c r="AF2714" t="s">
        <v>5425</v>
      </c>
      <c r="AG2714" t="s">
        <v>4395</v>
      </c>
      <c r="AH2714" t="s">
        <v>5426</v>
      </c>
      <c r="AI2714" s="18">
        <v>5.6414398408000004</v>
      </c>
      <c r="AJ2714" t="s">
        <v>4397</v>
      </c>
      <c r="AK2714" t="s">
        <v>4395</v>
      </c>
      <c r="AL2714" t="s">
        <v>4398</v>
      </c>
      <c r="AM2714" t="s">
        <v>5425</v>
      </c>
      <c r="AN2714" t="s">
        <v>4395</v>
      </c>
      <c r="AO2714" t="s">
        <v>5426</v>
      </c>
      <c r="AP2714" s="18">
        <v>5.5818639428000001</v>
      </c>
      <c r="AQ2714" t="s">
        <v>123</v>
      </c>
      <c r="AR2714" t="b">
        <f>ISNUMBER(SEARCH('Consulta Por Puntos Baloto'!$E$5,B2714,1))</f>
        <v>0</v>
      </c>
      <c r="AS2714">
        <f t="shared" si="84"/>
        <v>31</v>
      </c>
      <c r="AT2714" t="str">
        <f t="shared" si="85"/>
        <v>Punto pago</v>
      </c>
    </row>
    <row r="2715" spans="1:46">
      <c r="A2715" t="s">
        <v>13718</v>
      </c>
      <c r="B2715" t="s">
        <v>13719</v>
      </c>
      <c r="C2715" s="18">
        <v>59.128409402300001</v>
      </c>
      <c r="D2715" t="s">
        <v>4556</v>
      </c>
      <c r="E2715" t="s">
        <v>4557</v>
      </c>
      <c r="F2715" t="s">
        <v>4558</v>
      </c>
      <c r="G2715" s="18">
        <v>0.57473242069999997</v>
      </c>
      <c r="H2715" t="s">
        <v>64</v>
      </c>
      <c r="I2715" t="s">
        <v>4560</v>
      </c>
      <c r="J2715" t="s">
        <v>4562</v>
      </c>
      <c r="K2715" s="18">
        <v>0.57399443579999998</v>
      </c>
      <c r="L2715" t="s">
        <v>64</v>
      </c>
      <c r="M2715" t="s">
        <v>4560</v>
      </c>
      <c r="N2715" t="s">
        <v>4562</v>
      </c>
      <c r="O2715" s="18">
        <v>0.2229984783</v>
      </c>
      <c r="P2715" t="s">
        <v>387</v>
      </c>
      <c r="Q2715" t="s">
        <v>388</v>
      </c>
      <c r="R2715" t="s">
        <v>389</v>
      </c>
      <c r="S2715" s="18">
        <v>252.15897630559999</v>
      </c>
      <c r="T2715" t="s">
        <v>253</v>
      </c>
      <c r="U2715" t="s">
        <v>65</v>
      </c>
      <c r="V2715" t="s">
        <v>254</v>
      </c>
      <c r="W2715" s="18">
        <v>58.714928243300001</v>
      </c>
      <c r="X2715" t="s">
        <v>64</v>
      </c>
      <c r="Y2715" t="s">
        <v>4563</v>
      </c>
      <c r="Z2715" t="s">
        <v>4564</v>
      </c>
      <c r="AA2715" s="18">
        <v>0.38565310159999999</v>
      </c>
      <c r="AB2715" t="s">
        <v>5859</v>
      </c>
      <c r="AC2715" t="s">
        <v>388</v>
      </c>
      <c r="AD2715" t="s">
        <v>5860</v>
      </c>
      <c r="AE2715" s="18">
        <v>0.14142164190000001</v>
      </c>
      <c r="AF2715" t="s">
        <v>13720</v>
      </c>
      <c r="AG2715" t="s">
        <v>388</v>
      </c>
      <c r="AH2715" t="s">
        <v>13721</v>
      </c>
      <c r="AI2715" s="18">
        <v>0.42226008240000001</v>
      </c>
      <c r="AJ2715" t="s">
        <v>9431</v>
      </c>
      <c r="AK2715" t="s">
        <v>388</v>
      </c>
      <c r="AL2715" t="s">
        <v>9432</v>
      </c>
      <c r="AM2715" t="s">
        <v>13720</v>
      </c>
      <c r="AN2715" t="s">
        <v>388</v>
      </c>
      <c r="AO2715" t="s">
        <v>13721</v>
      </c>
      <c r="AP2715" s="18">
        <v>0.14142164190000001</v>
      </c>
      <c r="AQ2715" t="s">
        <v>123</v>
      </c>
      <c r="AR2715" t="b">
        <f>ISNUMBER(SEARCH('Consulta Por Puntos Baloto'!$E$5,B2715,1))</f>
        <v>0</v>
      </c>
      <c r="AS2715">
        <f t="shared" si="84"/>
        <v>31</v>
      </c>
      <c r="AT2715" t="str">
        <f t="shared" si="85"/>
        <v>Punto pago</v>
      </c>
    </row>
    <row r="2716" spans="1:46">
      <c r="A2716" t="s">
        <v>13722</v>
      </c>
      <c r="B2716" t="s">
        <v>13723</v>
      </c>
      <c r="C2716" s="18">
        <v>1.4777659487999999</v>
      </c>
      <c r="D2716" t="s">
        <v>5831</v>
      </c>
      <c r="E2716" t="s">
        <v>5832</v>
      </c>
      <c r="F2716" t="s">
        <v>5833</v>
      </c>
      <c r="G2716" s="18">
        <v>1.2941238071000001</v>
      </c>
      <c r="H2716" t="s">
        <v>64</v>
      </c>
      <c r="I2716" t="s">
        <v>3998</v>
      </c>
      <c r="J2716" t="s">
        <v>5834</v>
      </c>
      <c r="K2716" s="18">
        <v>66.459898916900002</v>
      </c>
      <c r="L2716" t="s">
        <v>64</v>
      </c>
      <c r="M2716" t="s">
        <v>3974</v>
      </c>
      <c r="N2716" t="s">
        <v>4304</v>
      </c>
      <c r="O2716" s="18">
        <v>4.5766612607999999</v>
      </c>
      <c r="P2716" t="s">
        <v>5835</v>
      </c>
      <c r="Q2716" t="s">
        <v>5832</v>
      </c>
      <c r="R2716" t="s">
        <v>5836</v>
      </c>
      <c r="S2716" s="18">
        <v>465.80480389939999</v>
      </c>
      <c r="T2716" t="s">
        <v>85</v>
      </c>
      <c r="U2716" t="s">
        <v>86</v>
      </c>
      <c r="V2716" t="s">
        <v>87</v>
      </c>
      <c r="W2716" s="18">
        <v>4.6472477470999998</v>
      </c>
      <c r="X2716" t="s">
        <v>64</v>
      </c>
      <c r="Y2716" t="s">
        <v>3998</v>
      </c>
      <c r="Z2716" t="s">
        <v>3999</v>
      </c>
      <c r="AA2716" s="18">
        <v>5.6622867596999997</v>
      </c>
      <c r="AB2716" s="19" t="s">
        <v>5837</v>
      </c>
      <c r="AC2716" t="s">
        <v>5832</v>
      </c>
      <c r="AD2716" t="s">
        <v>5838</v>
      </c>
      <c r="AE2716" s="18">
        <v>0.32860401299999997</v>
      </c>
      <c r="AF2716" t="s">
        <v>9215</v>
      </c>
      <c r="AG2716" t="s">
        <v>5832</v>
      </c>
      <c r="AH2716" t="s">
        <v>9216</v>
      </c>
      <c r="AI2716" s="18">
        <v>0.43130508540000001</v>
      </c>
      <c r="AJ2716" t="s">
        <v>9217</v>
      </c>
      <c r="AK2716" t="s">
        <v>5832</v>
      </c>
      <c r="AL2716" t="s">
        <v>9218</v>
      </c>
      <c r="AM2716" t="s">
        <v>9215</v>
      </c>
      <c r="AN2716" t="s">
        <v>5832</v>
      </c>
      <c r="AO2716" t="s">
        <v>9216</v>
      </c>
      <c r="AP2716" s="18">
        <v>0.32860401299999997</v>
      </c>
      <c r="AQ2716" t="s">
        <v>123</v>
      </c>
      <c r="AR2716" t="b">
        <f>ISNUMBER(SEARCH('Consulta Por Puntos Baloto'!$E$5,B2716,1))</f>
        <v>0</v>
      </c>
      <c r="AS2716">
        <f t="shared" si="84"/>
        <v>31</v>
      </c>
      <c r="AT2716" t="str">
        <f t="shared" si="85"/>
        <v>Punto pago</v>
      </c>
    </row>
    <row r="2717" spans="1:46">
      <c r="A2717" t="s">
        <v>13724</v>
      </c>
      <c r="B2717" t="s">
        <v>13725</v>
      </c>
      <c r="C2717" s="18">
        <v>5.7241118380999998</v>
      </c>
      <c r="D2717" t="s">
        <v>127</v>
      </c>
      <c r="E2717" t="s">
        <v>128</v>
      </c>
      <c r="F2717" t="s">
        <v>129</v>
      </c>
      <c r="G2717" s="18">
        <v>1.8505244490999999</v>
      </c>
      <c r="H2717" t="s">
        <v>64</v>
      </c>
      <c r="I2717" t="s">
        <v>130</v>
      </c>
      <c r="J2717" t="s">
        <v>1261</v>
      </c>
      <c r="K2717" s="18">
        <v>6.2159339891999998</v>
      </c>
      <c r="L2717" t="s">
        <v>64</v>
      </c>
      <c r="M2717" t="s">
        <v>130</v>
      </c>
      <c r="N2717" t="s">
        <v>512</v>
      </c>
      <c r="O2717" s="18">
        <v>5.2502122808999996</v>
      </c>
      <c r="P2717" t="s">
        <v>133</v>
      </c>
      <c r="Q2717" t="s">
        <v>134</v>
      </c>
      <c r="R2717" t="s">
        <v>135</v>
      </c>
      <c r="S2717" s="18">
        <v>6.0915140406999999</v>
      </c>
      <c r="T2717" t="s">
        <v>371</v>
      </c>
      <c r="U2717" t="s">
        <v>130</v>
      </c>
      <c r="V2717" t="s">
        <v>372</v>
      </c>
      <c r="W2717" s="18">
        <v>4.5215134448000001</v>
      </c>
      <c r="X2717" t="s">
        <v>64</v>
      </c>
      <c r="Y2717" t="s">
        <v>130</v>
      </c>
      <c r="Z2717" t="s">
        <v>373</v>
      </c>
      <c r="AA2717" s="18">
        <v>5.3635610763999999</v>
      </c>
      <c r="AB2717" s="19" t="s">
        <v>963</v>
      </c>
      <c r="AC2717" t="s">
        <v>128</v>
      </c>
      <c r="AD2717" t="s">
        <v>964</v>
      </c>
      <c r="AE2717" s="18">
        <v>0.12662694930000001</v>
      </c>
      <c r="AF2717" t="s">
        <v>13726</v>
      </c>
      <c r="AG2717" t="s">
        <v>143</v>
      </c>
      <c r="AH2717" t="s">
        <v>13727</v>
      </c>
      <c r="AI2717" s="18">
        <v>0.12232052309999999</v>
      </c>
      <c r="AJ2717" t="s">
        <v>13728</v>
      </c>
      <c r="AK2717" t="s">
        <v>134</v>
      </c>
      <c r="AL2717" t="s">
        <v>13729</v>
      </c>
      <c r="AM2717" t="s">
        <v>13728</v>
      </c>
      <c r="AN2717" t="s">
        <v>134</v>
      </c>
      <c r="AO2717" t="s">
        <v>13729</v>
      </c>
      <c r="AP2717" s="18">
        <v>0.12232052309999999</v>
      </c>
      <c r="AQ2717" t="s">
        <v>123</v>
      </c>
      <c r="AR2717" t="b">
        <f>ISNUMBER(SEARCH('Consulta Por Puntos Baloto'!$E$5,B2717,1))</f>
        <v>0</v>
      </c>
      <c r="AS2717">
        <f t="shared" si="84"/>
        <v>35</v>
      </c>
      <c r="AT2717" t="str">
        <f t="shared" si="85"/>
        <v>Punto red</v>
      </c>
    </row>
    <row r="2718" spans="1:46">
      <c r="A2718" t="s">
        <v>13730</v>
      </c>
      <c r="B2718" t="s">
        <v>13731</v>
      </c>
      <c r="C2718" s="18">
        <v>6.0431085494000003</v>
      </c>
      <c r="D2718" t="s">
        <v>526</v>
      </c>
      <c r="E2718" t="s">
        <v>128</v>
      </c>
      <c r="F2718" t="s">
        <v>527</v>
      </c>
      <c r="G2718" s="18">
        <v>1.1375376074000001</v>
      </c>
      <c r="H2718" t="s">
        <v>64</v>
      </c>
      <c r="I2718" t="s">
        <v>130</v>
      </c>
      <c r="J2718" t="s">
        <v>779</v>
      </c>
      <c r="K2718" s="18">
        <v>3.6979936243</v>
      </c>
      <c r="L2718" t="s">
        <v>64</v>
      </c>
      <c r="M2718" t="s">
        <v>130</v>
      </c>
      <c r="N2718" t="s">
        <v>529</v>
      </c>
      <c r="O2718" s="18">
        <v>1.1733923979000001</v>
      </c>
      <c r="P2718" t="s">
        <v>530</v>
      </c>
      <c r="Q2718" t="s">
        <v>134</v>
      </c>
      <c r="R2718" t="s">
        <v>531</v>
      </c>
      <c r="S2718" s="18">
        <v>4.0120088074</v>
      </c>
      <c r="T2718" t="s">
        <v>515</v>
      </c>
      <c r="U2718" t="s">
        <v>130</v>
      </c>
      <c r="V2718" t="s">
        <v>516</v>
      </c>
      <c r="W2718" s="18">
        <v>4.8205615897999996</v>
      </c>
      <c r="X2718" t="s">
        <v>64</v>
      </c>
      <c r="Y2718" t="s">
        <v>130</v>
      </c>
      <c r="Z2718" t="s">
        <v>532</v>
      </c>
      <c r="AA2718" s="18">
        <v>3.5257264652</v>
      </c>
      <c r="AB2718" t="s">
        <v>533</v>
      </c>
      <c r="AC2718" t="s">
        <v>128</v>
      </c>
      <c r="AD2718" t="s">
        <v>534</v>
      </c>
      <c r="AE2718" s="18">
        <v>0.1423443432</v>
      </c>
      <c r="AF2718" t="s">
        <v>5910</v>
      </c>
      <c r="AG2718" t="s">
        <v>143</v>
      </c>
      <c r="AH2718" t="s">
        <v>13732</v>
      </c>
      <c r="AI2718" s="18">
        <v>1.55758965E-2</v>
      </c>
      <c r="AJ2718" t="s">
        <v>13733</v>
      </c>
      <c r="AK2718" t="s">
        <v>134</v>
      </c>
      <c r="AL2718" t="s">
        <v>13734</v>
      </c>
      <c r="AM2718" t="s">
        <v>13733</v>
      </c>
      <c r="AN2718" t="s">
        <v>134</v>
      </c>
      <c r="AO2718" t="s">
        <v>13734</v>
      </c>
      <c r="AP2718" s="18">
        <v>1.55758965E-2</v>
      </c>
      <c r="AQ2718" t="s">
        <v>123</v>
      </c>
      <c r="AR2718" t="b">
        <f>ISNUMBER(SEARCH('Consulta Por Puntos Baloto'!$E$5,B2718,1))</f>
        <v>0</v>
      </c>
      <c r="AS2718">
        <f t="shared" si="84"/>
        <v>35</v>
      </c>
      <c r="AT2718" t="str">
        <f t="shared" si="85"/>
        <v>Punto red</v>
      </c>
    </row>
    <row r="2719" spans="1:46">
      <c r="A2719" t="s">
        <v>13735</v>
      </c>
      <c r="B2719" t="s">
        <v>13736</v>
      </c>
      <c r="C2719" s="18">
        <v>3.9899527664000001</v>
      </c>
      <c r="D2719" t="s">
        <v>61</v>
      </c>
      <c r="E2719" t="s">
        <v>62</v>
      </c>
      <c r="F2719" t="s">
        <v>63</v>
      </c>
      <c r="G2719" s="18">
        <v>3.9651027700000001</v>
      </c>
      <c r="H2719" t="s">
        <v>73</v>
      </c>
      <c r="I2719" t="s">
        <v>65</v>
      </c>
      <c r="J2719" t="s">
        <v>5515</v>
      </c>
      <c r="K2719" s="18">
        <v>4.4979678621000003</v>
      </c>
      <c r="L2719" t="s">
        <v>4403</v>
      </c>
      <c r="M2719" t="s">
        <v>65</v>
      </c>
      <c r="N2719" t="s">
        <v>4404</v>
      </c>
      <c r="O2719" s="18">
        <v>6.1380867627000004</v>
      </c>
      <c r="P2719" t="s">
        <v>67</v>
      </c>
      <c r="Q2719" t="s">
        <v>62</v>
      </c>
      <c r="R2719" t="s">
        <v>68</v>
      </c>
      <c r="S2719" s="18">
        <v>4.3405204067999996</v>
      </c>
      <c r="T2719" t="s">
        <v>69</v>
      </c>
      <c r="U2719" t="s">
        <v>65</v>
      </c>
      <c r="V2719" t="s">
        <v>70</v>
      </c>
      <c r="W2719" s="18">
        <v>5.0432891267000004</v>
      </c>
      <c r="X2719" t="s">
        <v>71</v>
      </c>
      <c r="Y2719" t="s">
        <v>65</v>
      </c>
      <c r="Z2719" t="s">
        <v>72</v>
      </c>
      <c r="AA2719" s="18">
        <v>3.967104569</v>
      </c>
      <c r="AB2719" t="s">
        <v>73</v>
      </c>
      <c r="AC2719" t="s">
        <v>62</v>
      </c>
      <c r="AD2719" t="s">
        <v>74</v>
      </c>
      <c r="AE2719" s="18">
        <v>0.11916749980000001</v>
      </c>
      <c r="AF2719" t="s">
        <v>13737</v>
      </c>
      <c r="AG2719" t="s">
        <v>62</v>
      </c>
      <c r="AH2719" t="s">
        <v>13738</v>
      </c>
      <c r="AI2719" s="18">
        <v>0.18972643259999999</v>
      </c>
      <c r="AJ2719" t="s">
        <v>8856</v>
      </c>
      <c r="AK2719" t="s">
        <v>62</v>
      </c>
      <c r="AL2719" t="s">
        <v>8857</v>
      </c>
      <c r="AM2719" t="s">
        <v>13737</v>
      </c>
      <c r="AN2719" t="s">
        <v>62</v>
      </c>
      <c r="AO2719" t="s">
        <v>13738</v>
      </c>
      <c r="AP2719" s="18">
        <v>0.11916749980000001</v>
      </c>
      <c r="AQ2719" t="s">
        <v>123</v>
      </c>
      <c r="AR2719" t="b">
        <f>ISNUMBER(SEARCH('Consulta Por Puntos Baloto'!$E$5,B2719,1))</f>
        <v>0</v>
      </c>
      <c r="AS2719">
        <f t="shared" si="84"/>
        <v>31</v>
      </c>
      <c r="AT2719" t="str">
        <f t="shared" si="85"/>
        <v>Punto pago</v>
      </c>
    </row>
    <row r="2720" spans="1:46">
      <c r="A2720" t="s">
        <v>13739</v>
      </c>
      <c r="B2720" t="s">
        <v>13740</v>
      </c>
      <c r="C2720" s="18">
        <v>7.0830538278999997</v>
      </c>
      <c r="D2720" t="s">
        <v>127</v>
      </c>
      <c r="E2720" t="s">
        <v>128</v>
      </c>
      <c r="F2720" t="s">
        <v>129</v>
      </c>
      <c r="G2720" s="18">
        <v>3.2009465601999998</v>
      </c>
      <c r="H2720" t="s">
        <v>64</v>
      </c>
      <c r="I2720" t="s">
        <v>130</v>
      </c>
      <c r="J2720" t="s">
        <v>1261</v>
      </c>
      <c r="K2720" s="18">
        <v>6.5748560968999996</v>
      </c>
      <c r="L2720" t="s">
        <v>64</v>
      </c>
      <c r="M2720" t="s">
        <v>130</v>
      </c>
      <c r="N2720" t="s">
        <v>512</v>
      </c>
      <c r="O2720" s="18">
        <v>6.5733925684000001</v>
      </c>
      <c r="P2720" t="s">
        <v>133</v>
      </c>
      <c r="Q2720" t="s">
        <v>134</v>
      </c>
      <c r="R2720" t="s">
        <v>135</v>
      </c>
      <c r="S2720" s="18">
        <v>6.7981314483000004</v>
      </c>
      <c r="T2720" t="s">
        <v>371</v>
      </c>
      <c r="U2720" t="s">
        <v>130</v>
      </c>
      <c r="V2720" t="s">
        <v>372</v>
      </c>
      <c r="W2720" s="18">
        <v>5.1413904935000003</v>
      </c>
      <c r="X2720" t="s">
        <v>64</v>
      </c>
      <c r="Y2720" t="s">
        <v>130</v>
      </c>
      <c r="Z2720" t="s">
        <v>517</v>
      </c>
      <c r="AA2720" s="18">
        <v>6.1900687401000001</v>
      </c>
      <c r="AB2720" s="19" t="s">
        <v>963</v>
      </c>
      <c r="AC2720" t="s">
        <v>128</v>
      </c>
      <c r="AD2720" t="s">
        <v>964</v>
      </c>
      <c r="AE2720" s="18">
        <v>0.12767446099999999</v>
      </c>
      <c r="AF2720" t="s">
        <v>13741</v>
      </c>
      <c r="AG2720" t="s">
        <v>143</v>
      </c>
      <c r="AH2720" t="s">
        <v>13742</v>
      </c>
      <c r="AI2720" s="18">
        <v>0.24008456119999999</v>
      </c>
      <c r="AJ2720" t="s">
        <v>13743</v>
      </c>
      <c r="AK2720" t="s">
        <v>134</v>
      </c>
      <c r="AL2720" t="s">
        <v>13744</v>
      </c>
      <c r="AM2720" t="s">
        <v>13741</v>
      </c>
      <c r="AN2720" t="s">
        <v>143</v>
      </c>
      <c r="AO2720" t="s">
        <v>13742</v>
      </c>
      <c r="AP2720" s="18">
        <v>0.12767446099999999</v>
      </c>
      <c r="AQ2720" t="s">
        <v>123</v>
      </c>
      <c r="AR2720" t="b">
        <f>ISNUMBER(SEARCH('Consulta Por Puntos Baloto'!$E$5,B2720,1))</f>
        <v>0</v>
      </c>
      <c r="AS2720">
        <f t="shared" si="84"/>
        <v>31</v>
      </c>
      <c r="AT2720" t="str">
        <f t="shared" si="85"/>
        <v>Punto pago</v>
      </c>
    </row>
    <row r="2721" spans="1:46">
      <c r="A2721" t="s">
        <v>13745</v>
      </c>
      <c r="B2721" t="s">
        <v>13746</v>
      </c>
      <c r="C2721" s="18">
        <v>50.659888229499998</v>
      </c>
      <c r="D2721" t="s">
        <v>4065</v>
      </c>
      <c r="E2721" t="s">
        <v>4066</v>
      </c>
      <c r="F2721" t="s">
        <v>4067</v>
      </c>
      <c r="G2721" s="18">
        <v>48.442707188699998</v>
      </c>
      <c r="H2721" t="s">
        <v>64</v>
      </c>
      <c r="I2721" t="s">
        <v>4068</v>
      </c>
      <c r="J2721" t="s">
        <v>8065</v>
      </c>
      <c r="K2721" s="18">
        <v>219.44474343889999</v>
      </c>
      <c r="L2721" t="s">
        <v>64</v>
      </c>
      <c r="M2721" t="s">
        <v>4250</v>
      </c>
      <c r="N2721" t="s">
        <v>4251</v>
      </c>
      <c r="O2721" s="18">
        <v>50.3043482462</v>
      </c>
      <c r="P2721" t="s">
        <v>4071</v>
      </c>
      <c r="Q2721" t="s">
        <v>4066</v>
      </c>
      <c r="R2721" t="s">
        <v>4072</v>
      </c>
      <c r="S2721" s="18">
        <v>246.80989949069999</v>
      </c>
      <c r="T2721" t="s">
        <v>227</v>
      </c>
      <c r="U2721" t="s">
        <v>228</v>
      </c>
      <c r="V2721" t="s">
        <v>229</v>
      </c>
      <c r="W2721" s="18">
        <v>101.25224303580001</v>
      </c>
      <c r="X2721" t="s">
        <v>64</v>
      </c>
      <c r="Y2721" t="s">
        <v>4073</v>
      </c>
      <c r="Z2721" t="s">
        <v>4074</v>
      </c>
      <c r="AA2721" s="18">
        <v>50.683152413400002</v>
      </c>
      <c r="AB2721" t="s">
        <v>4252</v>
      </c>
      <c r="AC2721" t="s">
        <v>4066</v>
      </c>
      <c r="AD2721" t="s">
        <v>4253</v>
      </c>
      <c r="AE2721" s="18">
        <v>1.20219113E-2</v>
      </c>
      <c r="AF2721" t="s">
        <v>13747</v>
      </c>
      <c r="AG2721" t="s">
        <v>11867</v>
      </c>
      <c r="AH2721" t="s">
        <v>13748</v>
      </c>
      <c r="AI2721" s="18">
        <v>3.6275155000000002E-3</v>
      </c>
      <c r="AJ2721" t="s">
        <v>13749</v>
      </c>
      <c r="AK2721" t="s">
        <v>11867</v>
      </c>
      <c r="AL2721" t="s">
        <v>13750</v>
      </c>
      <c r="AM2721" t="s">
        <v>13749</v>
      </c>
      <c r="AN2721" t="s">
        <v>11867</v>
      </c>
      <c r="AO2721" t="s">
        <v>13750</v>
      </c>
      <c r="AP2721" s="18">
        <v>3.6275155000000002E-3</v>
      </c>
      <c r="AQ2721" t="s">
        <v>123</v>
      </c>
      <c r="AR2721" t="b">
        <f>ISNUMBER(SEARCH('Consulta Por Puntos Baloto'!$E$5,B2721,1))</f>
        <v>0</v>
      </c>
      <c r="AS2721">
        <f t="shared" si="84"/>
        <v>35</v>
      </c>
      <c r="AT2721" t="str">
        <f t="shared" si="85"/>
        <v>Punto red</v>
      </c>
    </row>
    <row r="2722" spans="1:46">
      <c r="A2722" t="s">
        <v>13751</v>
      </c>
      <c r="B2722" t="s">
        <v>13752</v>
      </c>
      <c r="C2722" s="18">
        <v>25.605678100799999</v>
      </c>
      <c r="D2722" t="s">
        <v>1448</v>
      </c>
      <c r="E2722" t="s">
        <v>1449</v>
      </c>
      <c r="F2722" t="s">
        <v>1450</v>
      </c>
      <c r="G2722" s="18">
        <v>25.163865747300001</v>
      </c>
      <c r="H2722" t="s">
        <v>64</v>
      </c>
      <c r="I2722" t="s">
        <v>1451</v>
      </c>
      <c r="J2722" t="s">
        <v>1456</v>
      </c>
      <c r="K2722" s="18">
        <v>43.696359974499998</v>
      </c>
      <c r="L2722" t="s">
        <v>64</v>
      </c>
      <c r="M2722" t="s">
        <v>471</v>
      </c>
      <c r="N2722" t="s">
        <v>1453</v>
      </c>
      <c r="O2722" s="18">
        <v>25.163865756700002</v>
      </c>
      <c r="P2722" t="s">
        <v>1454</v>
      </c>
      <c r="Q2722" t="s">
        <v>1449</v>
      </c>
      <c r="R2722" t="s">
        <v>1455</v>
      </c>
      <c r="S2722" s="18">
        <v>50.624764954600003</v>
      </c>
      <c r="T2722" t="s">
        <v>64</v>
      </c>
      <c r="U2722" t="s">
        <v>130</v>
      </c>
      <c r="V2722" t="s">
        <v>171</v>
      </c>
      <c r="W2722" s="18">
        <v>25.209824360500001</v>
      </c>
      <c r="X2722" t="s">
        <v>64</v>
      </c>
      <c r="Y2722" t="s">
        <v>1451</v>
      </c>
      <c r="Z2722" t="s">
        <v>1456</v>
      </c>
      <c r="AA2722" s="18">
        <v>48.5038832595</v>
      </c>
      <c r="AB2722" s="19" t="s">
        <v>2641</v>
      </c>
      <c r="AC2722" t="s">
        <v>1501</v>
      </c>
      <c r="AD2722" t="s">
        <v>2642</v>
      </c>
      <c r="AE2722" s="18">
        <v>9.2759560599999999E-2</v>
      </c>
      <c r="AF2722" t="s">
        <v>3746</v>
      </c>
      <c r="AG2722" t="s">
        <v>3747</v>
      </c>
      <c r="AH2722" t="s">
        <v>3748</v>
      </c>
      <c r="AI2722" s="18">
        <v>1.36627938E-2</v>
      </c>
      <c r="AJ2722" t="s">
        <v>9324</v>
      </c>
      <c r="AK2722" t="s">
        <v>3747</v>
      </c>
      <c r="AL2722" t="s">
        <v>9325</v>
      </c>
      <c r="AM2722" t="s">
        <v>9324</v>
      </c>
      <c r="AN2722" t="s">
        <v>3747</v>
      </c>
      <c r="AO2722" t="s">
        <v>9325</v>
      </c>
      <c r="AP2722" s="18">
        <v>1.36627938E-2</v>
      </c>
      <c r="AQ2722" t="s">
        <v>123</v>
      </c>
      <c r="AR2722" t="b">
        <f>ISNUMBER(SEARCH('Consulta Por Puntos Baloto'!$E$5,B2722,1))</f>
        <v>0</v>
      </c>
      <c r="AS2722">
        <f t="shared" si="84"/>
        <v>35</v>
      </c>
      <c r="AT2722" t="str">
        <f t="shared" si="85"/>
        <v>Punto red</v>
      </c>
    </row>
    <row r="2723" spans="1:46">
      <c r="A2723" t="s">
        <v>13753</v>
      </c>
      <c r="B2723" t="s">
        <v>13754</v>
      </c>
      <c r="C2723" s="18">
        <v>0.79787427239999997</v>
      </c>
      <c r="D2723" t="s">
        <v>274</v>
      </c>
      <c r="E2723" t="s">
        <v>103</v>
      </c>
      <c r="F2723" t="s">
        <v>275</v>
      </c>
      <c r="G2723" s="18">
        <v>0.69237676869999998</v>
      </c>
      <c r="H2723" t="s">
        <v>115</v>
      </c>
      <c r="I2723" t="s">
        <v>107</v>
      </c>
      <c r="J2723" t="s">
        <v>7122</v>
      </c>
      <c r="K2723" s="18">
        <v>0.95325429949999996</v>
      </c>
      <c r="L2723" t="s">
        <v>64</v>
      </c>
      <c r="M2723" t="s">
        <v>107</v>
      </c>
      <c r="N2723" t="s">
        <v>108</v>
      </c>
      <c r="O2723" s="18">
        <v>1.0248256324</v>
      </c>
      <c r="P2723" t="s">
        <v>109</v>
      </c>
      <c r="Q2723" t="s">
        <v>103</v>
      </c>
      <c r="R2723" t="s">
        <v>110</v>
      </c>
      <c r="S2723" s="18">
        <v>147.92688427830001</v>
      </c>
      <c r="T2723" t="s">
        <v>253</v>
      </c>
      <c r="U2723" t="s">
        <v>65</v>
      </c>
      <c r="V2723" t="s">
        <v>254</v>
      </c>
      <c r="W2723" s="18">
        <v>146.50035149339999</v>
      </c>
      <c r="X2723" t="s">
        <v>276</v>
      </c>
      <c r="Y2723" t="s">
        <v>65</v>
      </c>
      <c r="Z2723" t="s">
        <v>277</v>
      </c>
      <c r="AA2723" s="18">
        <v>0.7241066773</v>
      </c>
      <c r="AB2723" t="s">
        <v>115</v>
      </c>
      <c r="AC2723" t="s">
        <v>103</v>
      </c>
      <c r="AD2723" t="s">
        <v>116</v>
      </c>
      <c r="AE2723" s="18">
        <v>1.9671053300000001E-2</v>
      </c>
      <c r="AF2723" t="s">
        <v>13755</v>
      </c>
      <c r="AG2723" t="s">
        <v>103</v>
      </c>
      <c r="AH2723" t="s">
        <v>13756</v>
      </c>
      <c r="AI2723" s="18">
        <v>0.1322928116</v>
      </c>
      <c r="AJ2723" t="s">
        <v>13757</v>
      </c>
      <c r="AK2723" t="s">
        <v>103</v>
      </c>
      <c r="AL2723" t="s">
        <v>13758</v>
      </c>
      <c r="AM2723" t="s">
        <v>13755</v>
      </c>
      <c r="AN2723" t="s">
        <v>103</v>
      </c>
      <c r="AO2723" t="s">
        <v>13756</v>
      </c>
      <c r="AP2723" s="18">
        <v>1.9671053300000001E-2</v>
      </c>
      <c r="AQ2723" t="s">
        <v>123</v>
      </c>
      <c r="AR2723" t="b">
        <f>ISNUMBER(SEARCH('Consulta Por Puntos Baloto'!$E$5,B2723,1))</f>
        <v>0</v>
      </c>
      <c r="AS2723">
        <f t="shared" si="84"/>
        <v>31</v>
      </c>
      <c r="AT2723" t="str">
        <f t="shared" si="85"/>
        <v>Punto pago</v>
      </c>
    </row>
    <row r="2724" spans="1:46">
      <c r="A2724" t="s">
        <v>13759</v>
      </c>
      <c r="B2724" t="s">
        <v>13760</v>
      </c>
      <c r="C2724" s="18">
        <v>12.3932255472</v>
      </c>
      <c r="D2724" t="s">
        <v>323</v>
      </c>
      <c r="E2724" t="s">
        <v>324</v>
      </c>
      <c r="F2724" t="s">
        <v>325</v>
      </c>
      <c r="G2724" s="18">
        <v>16.724926628399999</v>
      </c>
      <c r="H2724" t="s">
        <v>64</v>
      </c>
      <c r="I2724" t="s">
        <v>107</v>
      </c>
      <c r="J2724" t="s">
        <v>108</v>
      </c>
      <c r="K2724" s="18">
        <v>16.724926628399999</v>
      </c>
      <c r="L2724" t="s">
        <v>64</v>
      </c>
      <c r="M2724" t="s">
        <v>107</v>
      </c>
      <c r="N2724" t="s">
        <v>108</v>
      </c>
      <c r="O2724" s="18">
        <v>18.226191533000001</v>
      </c>
      <c r="P2724" t="s">
        <v>109</v>
      </c>
      <c r="Q2724" t="s">
        <v>103</v>
      </c>
      <c r="R2724" t="s">
        <v>110</v>
      </c>
      <c r="S2724" s="18">
        <v>157.1597617898</v>
      </c>
      <c r="T2724" t="s">
        <v>253</v>
      </c>
      <c r="U2724" t="s">
        <v>65</v>
      </c>
      <c r="V2724" t="s">
        <v>254</v>
      </c>
      <c r="W2724" s="18">
        <v>155.7564617418</v>
      </c>
      <c r="X2724" t="s">
        <v>276</v>
      </c>
      <c r="Y2724" t="s">
        <v>65</v>
      </c>
      <c r="Z2724" t="s">
        <v>277</v>
      </c>
      <c r="AA2724" s="18">
        <v>17.742146803499999</v>
      </c>
      <c r="AB2724" t="s">
        <v>115</v>
      </c>
      <c r="AC2724" t="s">
        <v>103</v>
      </c>
      <c r="AD2724" t="s">
        <v>116</v>
      </c>
      <c r="AE2724" s="18">
        <v>5.4770447000000002E-3</v>
      </c>
      <c r="AF2724" t="s">
        <v>13761</v>
      </c>
      <c r="AG2724" t="s">
        <v>13762</v>
      </c>
      <c r="AH2724" t="s">
        <v>13763</v>
      </c>
      <c r="AI2724" s="18">
        <v>4.5462644400000002E-2</v>
      </c>
      <c r="AJ2724" t="s">
        <v>13764</v>
      </c>
      <c r="AK2724" t="s">
        <v>13762</v>
      </c>
      <c r="AL2724" t="s">
        <v>13765</v>
      </c>
      <c r="AM2724" t="s">
        <v>13761</v>
      </c>
      <c r="AN2724" t="s">
        <v>13762</v>
      </c>
      <c r="AO2724" t="s">
        <v>13763</v>
      </c>
      <c r="AP2724" s="18">
        <v>5.4770447000000002E-3</v>
      </c>
      <c r="AQ2724" t="e">
        <v>#N/A</v>
      </c>
      <c r="AR2724" t="b">
        <f>ISNUMBER(SEARCH('Consulta Por Puntos Baloto'!$E$5,B2724,1))</f>
        <v>0</v>
      </c>
      <c r="AS2724">
        <f t="shared" si="84"/>
        <v>31</v>
      </c>
      <c r="AT2724" t="str">
        <f t="shared" si="85"/>
        <v>Punto pago</v>
      </c>
    </row>
    <row r="2725" spans="1:46">
      <c r="A2725" t="s">
        <v>13766</v>
      </c>
      <c r="B2725" t="s">
        <v>13767</v>
      </c>
      <c r="C2725" s="18">
        <v>2.8620267518000002</v>
      </c>
      <c r="D2725" t="s">
        <v>353</v>
      </c>
      <c r="E2725" t="s">
        <v>354</v>
      </c>
      <c r="F2725" t="s">
        <v>355</v>
      </c>
      <c r="G2725" s="18">
        <v>1.2496162037</v>
      </c>
      <c r="H2725" t="s">
        <v>64</v>
      </c>
      <c r="I2725" t="s">
        <v>86</v>
      </c>
      <c r="J2725" t="s">
        <v>299</v>
      </c>
      <c r="K2725" s="18">
        <v>2.6164280774000002</v>
      </c>
      <c r="L2725" t="s">
        <v>64</v>
      </c>
      <c r="M2725" t="s">
        <v>86</v>
      </c>
      <c r="N2725" t="s">
        <v>358</v>
      </c>
      <c r="O2725" s="18">
        <v>2.6269078345999999</v>
      </c>
      <c r="P2725" t="s">
        <v>359</v>
      </c>
      <c r="Q2725" t="s">
        <v>83</v>
      </c>
      <c r="R2725" t="s">
        <v>360</v>
      </c>
      <c r="S2725" s="18">
        <v>4.3343268404000002</v>
      </c>
      <c r="T2725" t="s">
        <v>85</v>
      </c>
      <c r="U2725" t="s">
        <v>86</v>
      </c>
      <c r="V2725" t="s">
        <v>87</v>
      </c>
      <c r="W2725" s="18">
        <v>1.2496162037</v>
      </c>
      <c r="X2725" t="s">
        <v>64</v>
      </c>
      <c r="Y2725" t="s">
        <v>86</v>
      </c>
      <c r="Z2725" t="s">
        <v>299</v>
      </c>
      <c r="AA2725" s="18">
        <v>1.2071319371</v>
      </c>
      <c r="AB2725" s="19" t="s">
        <v>361</v>
      </c>
      <c r="AC2725" t="s">
        <v>83</v>
      </c>
      <c r="AD2725" s="19" t="s">
        <v>362</v>
      </c>
      <c r="AE2725" s="18">
        <v>4.1684083099999998E-2</v>
      </c>
      <c r="AF2725" t="s">
        <v>13768</v>
      </c>
      <c r="AG2725" t="s">
        <v>354</v>
      </c>
      <c r="AH2725" t="s">
        <v>13769</v>
      </c>
      <c r="AI2725" s="18">
        <v>4.1684083099999998E-2</v>
      </c>
      <c r="AJ2725" t="s">
        <v>13770</v>
      </c>
      <c r="AK2725" t="s">
        <v>354</v>
      </c>
      <c r="AL2725" t="s">
        <v>13771</v>
      </c>
      <c r="AM2725" t="s">
        <v>13768</v>
      </c>
      <c r="AN2725" t="s">
        <v>354</v>
      </c>
      <c r="AO2725" t="s">
        <v>13769</v>
      </c>
      <c r="AP2725" s="18">
        <v>4.1684083099999998E-2</v>
      </c>
      <c r="AQ2725" t="s">
        <v>123</v>
      </c>
      <c r="AR2725" t="b">
        <f>ISNUMBER(SEARCH('Consulta Por Puntos Baloto'!$E$5,B2725,1))</f>
        <v>0</v>
      </c>
      <c r="AS2725">
        <f t="shared" si="84"/>
        <v>31</v>
      </c>
      <c r="AT2725" t="str">
        <f t="shared" si="85"/>
        <v>Punto pago</v>
      </c>
    </row>
    <row r="2726" spans="1:46">
      <c r="A2726" t="s">
        <v>13766</v>
      </c>
      <c r="B2726" t="s">
        <v>13767</v>
      </c>
      <c r="C2726" s="18">
        <v>2.8620267518000002</v>
      </c>
      <c r="D2726" t="s">
        <v>353</v>
      </c>
      <c r="E2726" t="s">
        <v>354</v>
      </c>
      <c r="F2726" t="s">
        <v>355</v>
      </c>
      <c r="G2726" s="18">
        <v>1.2496162037</v>
      </c>
      <c r="H2726" t="s">
        <v>64</v>
      </c>
      <c r="I2726" t="s">
        <v>86</v>
      </c>
      <c r="J2726" t="s">
        <v>299</v>
      </c>
      <c r="K2726" s="18">
        <v>2.6164280774000002</v>
      </c>
      <c r="L2726" t="s">
        <v>64</v>
      </c>
      <c r="M2726" t="s">
        <v>86</v>
      </c>
      <c r="N2726" t="s">
        <v>358</v>
      </c>
      <c r="O2726" s="18">
        <v>2.6269078345999999</v>
      </c>
      <c r="P2726" t="s">
        <v>359</v>
      </c>
      <c r="Q2726" t="s">
        <v>83</v>
      </c>
      <c r="R2726" t="s">
        <v>360</v>
      </c>
      <c r="S2726" s="18">
        <v>4.3343268404000002</v>
      </c>
      <c r="T2726" t="s">
        <v>85</v>
      </c>
      <c r="U2726" t="s">
        <v>86</v>
      </c>
      <c r="V2726" t="s">
        <v>87</v>
      </c>
      <c r="W2726" s="18">
        <v>1.2496162037</v>
      </c>
      <c r="X2726" t="s">
        <v>64</v>
      </c>
      <c r="Y2726" t="s">
        <v>86</v>
      </c>
      <c r="Z2726" t="s">
        <v>299</v>
      </c>
      <c r="AA2726" s="18">
        <v>1.2071319371</v>
      </c>
      <c r="AB2726" s="19" t="s">
        <v>361</v>
      </c>
      <c r="AC2726" t="s">
        <v>83</v>
      </c>
      <c r="AD2726" s="19" t="s">
        <v>362</v>
      </c>
      <c r="AE2726" s="18">
        <v>4.1684083099999998E-2</v>
      </c>
      <c r="AF2726" t="s">
        <v>13768</v>
      </c>
      <c r="AG2726" t="s">
        <v>354</v>
      </c>
      <c r="AH2726" t="s">
        <v>13769</v>
      </c>
      <c r="AI2726" s="18">
        <v>4.1684083099999998E-2</v>
      </c>
      <c r="AJ2726" t="s">
        <v>13770</v>
      </c>
      <c r="AK2726" t="s">
        <v>354</v>
      </c>
      <c r="AL2726" t="s">
        <v>13771</v>
      </c>
      <c r="AM2726" t="s">
        <v>13770</v>
      </c>
      <c r="AN2726" t="s">
        <v>354</v>
      </c>
      <c r="AO2726" t="s">
        <v>13771</v>
      </c>
      <c r="AP2726" s="18">
        <v>4.1684083099999998E-2</v>
      </c>
      <c r="AQ2726" t="s">
        <v>123</v>
      </c>
      <c r="AR2726" t="b">
        <f>ISNUMBER(SEARCH('Consulta Por Puntos Baloto'!$E$5,B2726,1))</f>
        <v>0</v>
      </c>
      <c r="AS2726">
        <f t="shared" si="84"/>
        <v>31</v>
      </c>
      <c r="AT2726" t="str">
        <f t="shared" si="85"/>
        <v>Punto pago</v>
      </c>
    </row>
    <row r="2727" spans="1:46">
      <c r="A2727" t="s">
        <v>13772</v>
      </c>
      <c r="B2727" t="s">
        <v>13773</v>
      </c>
      <c r="C2727" s="18">
        <v>0.61684667280000005</v>
      </c>
      <c r="D2727" t="s">
        <v>82</v>
      </c>
      <c r="E2727" t="s">
        <v>83</v>
      </c>
      <c r="F2727" t="s">
        <v>84</v>
      </c>
      <c r="G2727" s="18">
        <v>0.65138918170000004</v>
      </c>
      <c r="H2727" t="s">
        <v>64</v>
      </c>
      <c r="I2727" t="s">
        <v>86</v>
      </c>
      <c r="J2727" t="s">
        <v>401</v>
      </c>
      <c r="K2727" s="18">
        <v>1.1408422061000001</v>
      </c>
      <c r="L2727" t="s">
        <v>64</v>
      </c>
      <c r="M2727" t="s">
        <v>86</v>
      </c>
      <c r="N2727" t="s">
        <v>402</v>
      </c>
      <c r="O2727" s="18">
        <v>1.1408422061000001</v>
      </c>
      <c r="P2727" t="s">
        <v>403</v>
      </c>
      <c r="Q2727" t="s">
        <v>83</v>
      </c>
      <c r="R2727" t="s">
        <v>404</v>
      </c>
      <c r="S2727" s="18">
        <v>0.82051593330000006</v>
      </c>
      <c r="T2727" t="s">
        <v>85</v>
      </c>
      <c r="U2727" t="s">
        <v>86</v>
      </c>
      <c r="V2727" t="s">
        <v>87</v>
      </c>
      <c r="W2727" s="18">
        <v>0.82051593330000006</v>
      </c>
      <c r="X2727" t="s">
        <v>64</v>
      </c>
      <c r="Y2727" t="s">
        <v>91</v>
      </c>
      <c r="Z2727" t="s">
        <v>92</v>
      </c>
      <c r="AA2727" s="18">
        <v>0.82051593330000006</v>
      </c>
      <c r="AB2727" t="s">
        <v>93</v>
      </c>
      <c r="AC2727" t="s">
        <v>83</v>
      </c>
      <c r="AD2727" t="s">
        <v>94</v>
      </c>
      <c r="AE2727" s="18">
        <v>0.22317246430000001</v>
      </c>
      <c r="AF2727" t="s">
        <v>8421</v>
      </c>
      <c r="AG2727" t="s">
        <v>83</v>
      </c>
      <c r="AH2727" t="s">
        <v>8422</v>
      </c>
      <c r="AI2727" s="18">
        <v>0</v>
      </c>
      <c r="AJ2727" t="s">
        <v>13774</v>
      </c>
      <c r="AK2727" t="s">
        <v>83</v>
      </c>
      <c r="AL2727" t="s">
        <v>13775</v>
      </c>
      <c r="AM2727" t="s">
        <v>13774</v>
      </c>
      <c r="AN2727" t="s">
        <v>83</v>
      </c>
      <c r="AO2727" t="s">
        <v>13775</v>
      </c>
      <c r="AP2727" s="18">
        <v>0</v>
      </c>
      <c r="AQ2727" t="s">
        <v>123</v>
      </c>
      <c r="AR2727" t="b">
        <f>ISNUMBER(SEARCH('Consulta Por Puntos Baloto'!$E$5,B2727,1))</f>
        <v>0</v>
      </c>
      <c r="AS2727">
        <f t="shared" si="84"/>
        <v>35</v>
      </c>
      <c r="AT2727" t="str">
        <f t="shared" si="85"/>
        <v>Punto red</v>
      </c>
    </row>
    <row r="2728" spans="1:46">
      <c r="A2728" t="s">
        <v>13776</v>
      </c>
      <c r="B2728" t="s">
        <v>13777</v>
      </c>
      <c r="C2728" s="18">
        <v>0.31144391859999998</v>
      </c>
      <c r="D2728" t="s">
        <v>102</v>
      </c>
      <c r="E2728" t="s">
        <v>103</v>
      </c>
      <c r="F2728" t="s">
        <v>104</v>
      </c>
      <c r="G2728" s="18">
        <v>1.4861846576</v>
      </c>
      <c r="H2728" t="s">
        <v>251</v>
      </c>
      <c r="I2728" t="s">
        <v>107</v>
      </c>
      <c r="J2728" t="s">
        <v>252</v>
      </c>
      <c r="K2728" s="18">
        <v>4.3275493128999996</v>
      </c>
      <c r="L2728" t="s">
        <v>64</v>
      </c>
      <c r="M2728" t="s">
        <v>107</v>
      </c>
      <c r="N2728" t="s">
        <v>108</v>
      </c>
      <c r="O2728" s="18">
        <v>4.3166823069999998</v>
      </c>
      <c r="P2728" t="s">
        <v>109</v>
      </c>
      <c r="Q2728" t="s">
        <v>103</v>
      </c>
      <c r="R2728" t="s">
        <v>110</v>
      </c>
      <c r="S2728" s="18">
        <v>150.69715096580001</v>
      </c>
      <c r="T2728" t="s">
        <v>253</v>
      </c>
      <c r="U2728" t="s">
        <v>65</v>
      </c>
      <c r="V2728" t="s">
        <v>254</v>
      </c>
      <c r="W2728" s="18">
        <v>149.26817271799999</v>
      </c>
      <c r="X2728" t="s">
        <v>276</v>
      </c>
      <c r="Y2728" t="s">
        <v>65</v>
      </c>
      <c r="Z2728" t="s">
        <v>277</v>
      </c>
      <c r="AA2728" s="18">
        <v>4.2780319902999997</v>
      </c>
      <c r="AB2728" t="s">
        <v>115</v>
      </c>
      <c r="AC2728" t="s">
        <v>103</v>
      </c>
      <c r="AD2728" t="s">
        <v>116</v>
      </c>
      <c r="AE2728" s="18">
        <v>0.32705451400000002</v>
      </c>
      <c r="AF2728" t="s">
        <v>10703</v>
      </c>
      <c r="AG2728" t="s">
        <v>103</v>
      </c>
      <c r="AH2728" t="s">
        <v>10704</v>
      </c>
      <c r="AI2728" s="18">
        <v>1.99671381E-2</v>
      </c>
      <c r="AJ2728" t="s">
        <v>13778</v>
      </c>
      <c r="AK2728" t="s">
        <v>103</v>
      </c>
      <c r="AL2728" t="s">
        <v>13779</v>
      </c>
      <c r="AM2728" t="s">
        <v>13778</v>
      </c>
      <c r="AN2728" t="s">
        <v>103</v>
      </c>
      <c r="AO2728" t="s">
        <v>13779</v>
      </c>
      <c r="AP2728" s="18">
        <v>1.99671381E-2</v>
      </c>
      <c r="AQ2728" t="s">
        <v>123</v>
      </c>
      <c r="AR2728" t="b">
        <f>ISNUMBER(SEARCH('Consulta Por Puntos Baloto'!$E$5,B2728,1))</f>
        <v>0</v>
      </c>
      <c r="AS2728">
        <f t="shared" si="84"/>
        <v>35</v>
      </c>
      <c r="AT2728" t="str">
        <f t="shared" si="85"/>
        <v>Punto red</v>
      </c>
    </row>
    <row r="2729" spans="1:46">
      <c r="A2729" t="s">
        <v>13780</v>
      </c>
      <c r="B2729" t="s">
        <v>13781</v>
      </c>
      <c r="C2729" s="18">
        <v>0.10198194250000001</v>
      </c>
      <c r="D2729" t="s">
        <v>239</v>
      </c>
      <c r="E2729" t="s">
        <v>62</v>
      </c>
      <c r="F2729" t="s">
        <v>240</v>
      </c>
      <c r="G2729" s="18">
        <v>0.1436437448</v>
      </c>
      <c r="H2729" t="s">
        <v>71</v>
      </c>
      <c r="I2729" t="s">
        <v>65</v>
      </c>
      <c r="J2729" t="s">
        <v>72</v>
      </c>
      <c r="K2729" s="18">
        <v>2.2995455766999999</v>
      </c>
      <c r="L2729" t="s">
        <v>241</v>
      </c>
      <c r="M2729" t="s">
        <v>65</v>
      </c>
      <c r="N2729" t="s">
        <v>242</v>
      </c>
      <c r="O2729" s="18">
        <v>8.9395708947999992</v>
      </c>
      <c r="P2729" t="s">
        <v>67</v>
      </c>
      <c r="Q2729" t="s">
        <v>62</v>
      </c>
      <c r="R2729" t="s">
        <v>68</v>
      </c>
      <c r="S2729" s="18">
        <v>4.2750762692000004</v>
      </c>
      <c r="T2729" t="s">
        <v>69</v>
      </c>
      <c r="U2729" t="s">
        <v>65</v>
      </c>
      <c r="V2729" t="s">
        <v>70</v>
      </c>
      <c r="W2729" s="18">
        <v>0.152504636</v>
      </c>
      <c r="X2729" t="s">
        <v>71</v>
      </c>
      <c r="Y2729" t="s">
        <v>65</v>
      </c>
      <c r="Z2729" t="s">
        <v>72</v>
      </c>
      <c r="AA2729" s="18">
        <v>0.1419781359</v>
      </c>
      <c r="AB2729" t="s">
        <v>243</v>
      </c>
      <c r="AC2729" t="s">
        <v>62</v>
      </c>
      <c r="AD2729" t="s">
        <v>244</v>
      </c>
      <c r="AE2729" s="18">
        <v>0.12499473379999999</v>
      </c>
      <c r="AF2729" t="s">
        <v>13782</v>
      </c>
      <c r="AG2729" t="s">
        <v>62</v>
      </c>
      <c r="AH2729" t="s">
        <v>13783</v>
      </c>
      <c r="AI2729" s="18">
        <v>1.8081725199999999E-2</v>
      </c>
      <c r="AJ2729" t="s">
        <v>349</v>
      </c>
      <c r="AK2729" t="s">
        <v>62</v>
      </c>
      <c r="AL2729" t="s">
        <v>13784</v>
      </c>
      <c r="AM2729" t="s">
        <v>349</v>
      </c>
      <c r="AN2729" t="s">
        <v>62</v>
      </c>
      <c r="AO2729" t="s">
        <v>13784</v>
      </c>
      <c r="AP2729" s="18">
        <v>1.8081725199999999E-2</v>
      </c>
      <c r="AQ2729" t="s">
        <v>123</v>
      </c>
      <c r="AR2729" t="b">
        <f>ISNUMBER(SEARCH('Consulta Por Puntos Baloto'!$E$5,B2729,1))</f>
        <v>0</v>
      </c>
      <c r="AS2729">
        <f t="shared" si="84"/>
        <v>35</v>
      </c>
      <c r="AT2729" t="str">
        <f t="shared" si="85"/>
        <v>Punto red</v>
      </c>
    </row>
    <row r="2730" spans="1:46">
      <c r="A2730" t="s">
        <v>13785</v>
      </c>
      <c r="B2730" t="s">
        <v>13786</v>
      </c>
      <c r="C2730" s="18">
        <v>1.7170612126</v>
      </c>
      <c r="D2730" t="s">
        <v>1689</v>
      </c>
      <c r="E2730" t="s">
        <v>1690</v>
      </c>
      <c r="F2730" t="s">
        <v>1691</v>
      </c>
      <c r="G2730" s="18">
        <v>1.3084875816999999</v>
      </c>
      <c r="H2730" t="s">
        <v>64</v>
      </c>
      <c r="I2730" t="s">
        <v>114</v>
      </c>
      <c r="J2730" t="s">
        <v>1693</v>
      </c>
      <c r="K2730" s="18">
        <v>68.859239246499996</v>
      </c>
      <c r="L2730" t="s">
        <v>64</v>
      </c>
      <c r="M2730" t="s">
        <v>130</v>
      </c>
      <c r="N2730" t="s">
        <v>132</v>
      </c>
      <c r="O2730" s="18">
        <v>68.707661990099993</v>
      </c>
      <c r="P2730" t="s">
        <v>133</v>
      </c>
      <c r="Q2730" t="s">
        <v>134</v>
      </c>
      <c r="R2730" t="s">
        <v>135</v>
      </c>
      <c r="S2730" s="18">
        <v>69.664834135800007</v>
      </c>
      <c r="T2730" t="s">
        <v>136</v>
      </c>
      <c r="U2730" t="s">
        <v>130</v>
      </c>
      <c r="V2730" t="s">
        <v>137</v>
      </c>
      <c r="W2730" s="18">
        <v>1.3087946284</v>
      </c>
      <c r="X2730" t="s">
        <v>64</v>
      </c>
      <c r="Y2730" t="s">
        <v>114</v>
      </c>
      <c r="Z2730" t="s">
        <v>1693</v>
      </c>
      <c r="AA2730" s="18">
        <v>1.7116628983</v>
      </c>
      <c r="AB2730" t="s">
        <v>1694</v>
      </c>
      <c r="AC2730" t="s">
        <v>1690</v>
      </c>
      <c r="AD2730" t="s">
        <v>1695</v>
      </c>
      <c r="AE2730" s="18">
        <v>1.0462339708999999</v>
      </c>
      <c r="AF2730" t="s">
        <v>13787</v>
      </c>
      <c r="AG2730" t="s">
        <v>1690</v>
      </c>
      <c r="AH2730" t="s">
        <v>13788</v>
      </c>
      <c r="AI2730" s="18">
        <v>0.98140731640000001</v>
      </c>
      <c r="AJ2730" t="s">
        <v>13789</v>
      </c>
      <c r="AK2730" t="s">
        <v>1690</v>
      </c>
      <c r="AL2730" t="s">
        <v>13790</v>
      </c>
      <c r="AM2730" t="s">
        <v>13789</v>
      </c>
      <c r="AN2730" t="s">
        <v>1690</v>
      </c>
      <c r="AO2730" t="s">
        <v>13790</v>
      </c>
      <c r="AP2730" s="18">
        <v>0.98140731640000001</v>
      </c>
      <c r="AQ2730" t="s">
        <v>123</v>
      </c>
      <c r="AR2730" t="b">
        <f>ISNUMBER(SEARCH('Consulta Por Puntos Baloto'!$E$5,B2730,1))</f>
        <v>0</v>
      </c>
      <c r="AS2730">
        <f t="shared" si="84"/>
        <v>35</v>
      </c>
      <c r="AT2730" t="str">
        <f t="shared" si="85"/>
        <v>Punto red</v>
      </c>
    </row>
    <row r="2731" spans="1:46">
      <c r="A2731" t="s">
        <v>13791</v>
      </c>
      <c r="B2731" t="s">
        <v>13792</v>
      </c>
      <c r="C2731" s="18">
        <v>15.5519976902</v>
      </c>
      <c r="D2731" t="s">
        <v>82</v>
      </c>
      <c r="E2731" t="s">
        <v>83</v>
      </c>
      <c r="F2731" t="s">
        <v>84</v>
      </c>
      <c r="G2731" s="18">
        <v>15.4842047316</v>
      </c>
      <c r="H2731" t="s">
        <v>64</v>
      </c>
      <c r="I2731" t="s">
        <v>86</v>
      </c>
      <c r="J2731" t="s">
        <v>402</v>
      </c>
      <c r="K2731" s="18">
        <v>15.4842047316</v>
      </c>
      <c r="L2731" t="s">
        <v>64</v>
      </c>
      <c r="M2731" t="s">
        <v>86</v>
      </c>
      <c r="N2731" t="s">
        <v>402</v>
      </c>
      <c r="O2731" s="18">
        <v>15.4842047316</v>
      </c>
      <c r="P2731" t="s">
        <v>403</v>
      </c>
      <c r="Q2731" t="s">
        <v>83</v>
      </c>
      <c r="R2731" t="s">
        <v>404</v>
      </c>
      <c r="S2731" s="18">
        <v>15.790125312000001</v>
      </c>
      <c r="T2731" t="s">
        <v>85</v>
      </c>
      <c r="U2731" t="s">
        <v>86</v>
      </c>
      <c r="V2731" t="s">
        <v>87</v>
      </c>
      <c r="W2731" s="18">
        <v>15.790125312000001</v>
      </c>
      <c r="X2731" t="s">
        <v>64</v>
      </c>
      <c r="Y2731" t="s">
        <v>91</v>
      </c>
      <c r="Z2731" t="s">
        <v>92</v>
      </c>
      <c r="AA2731" s="18">
        <v>15.790125312000001</v>
      </c>
      <c r="AB2731" t="s">
        <v>93</v>
      </c>
      <c r="AC2731" t="s">
        <v>83</v>
      </c>
      <c r="AD2731" t="s">
        <v>94</v>
      </c>
      <c r="AE2731" s="18">
        <v>13.714521812399999</v>
      </c>
      <c r="AF2731" t="s">
        <v>5999</v>
      </c>
      <c r="AG2731" t="s">
        <v>83</v>
      </c>
      <c r="AH2731" t="s">
        <v>6000</v>
      </c>
      <c r="AI2731" s="18">
        <v>6.6250867500000005E-2</v>
      </c>
      <c r="AJ2731" t="s">
        <v>13793</v>
      </c>
      <c r="AK2731" t="s">
        <v>4014</v>
      </c>
      <c r="AL2731" t="s">
        <v>13794</v>
      </c>
      <c r="AM2731" t="s">
        <v>13793</v>
      </c>
      <c r="AN2731" t="s">
        <v>4014</v>
      </c>
      <c r="AO2731" t="s">
        <v>13794</v>
      </c>
      <c r="AP2731" s="18">
        <v>6.6250867500000005E-2</v>
      </c>
      <c r="AQ2731" t="s">
        <v>123</v>
      </c>
      <c r="AR2731" t="b">
        <f>ISNUMBER(SEARCH('Consulta Por Puntos Baloto'!$E$5,B2731,1))</f>
        <v>0</v>
      </c>
      <c r="AS2731">
        <f t="shared" si="84"/>
        <v>35</v>
      </c>
      <c r="AT2731" t="str">
        <f t="shared" si="85"/>
        <v>Punto red</v>
      </c>
    </row>
    <row r="2732" spans="1:46">
      <c r="A2732" t="s">
        <v>13795</v>
      </c>
      <c r="B2732" t="s">
        <v>13796</v>
      </c>
      <c r="C2732" s="18">
        <v>1.1888733615</v>
      </c>
      <c r="D2732" t="s">
        <v>185</v>
      </c>
      <c r="E2732" t="s">
        <v>83</v>
      </c>
      <c r="F2732" t="s">
        <v>186</v>
      </c>
      <c r="G2732" s="18">
        <v>1.2066393162</v>
      </c>
      <c r="H2732" t="s">
        <v>4776</v>
      </c>
      <c r="I2732" t="s">
        <v>86</v>
      </c>
      <c r="J2732" t="s">
        <v>4777</v>
      </c>
      <c r="K2732" s="18">
        <v>1.5787741097000001</v>
      </c>
      <c r="L2732" t="s">
        <v>64</v>
      </c>
      <c r="M2732" t="s">
        <v>86</v>
      </c>
      <c r="N2732" t="s">
        <v>88</v>
      </c>
      <c r="O2732" s="18">
        <v>0.97413336760000002</v>
      </c>
      <c r="P2732" t="s">
        <v>89</v>
      </c>
      <c r="Q2732" t="s">
        <v>83</v>
      </c>
      <c r="R2732" t="s">
        <v>90</v>
      </c>
      <c r="S2732" s="18">
        <v>1.7411784351999999</v>
      </c>
      <c r="T2732" t="s">
        <v>85</v>
      </c>
      <c r="U2732" t="s">
        <v>86</v>
      </c>
      <c r="V2732" t="s">
        <v>87</v>
      </c>
      <c r="W2732" s="18">
        <v>1.7411784351999999</v>
      </c>
      <c r="X2732" t="s">
        <v>64</v>
      </c>
      <c r="Y2732" t="s">
        <v>91</v>
      </c>
      <c r="Z2732" t="s">
        <v>92</v>
      </c>
      <c r="AA2732" s="18">
        <v>1.2066393162</v>
      </c>
      <c r="AB2732" t="s">
        <v>193</v>
      </c>
      <c r="AC2732" t="s">
        <v>83</v>
      </c>
      <c r="AD2732" t="s">
        <v>194</v>
      </c>
      <c r="AE2732" s="18">
        <v>0.30138342070000002</v>
      </c>
      <c r="AF2732" t="s">
        <v>13797</v>
      </c>
      <c r="AG2732" t="s">
        <v>83</v>
      </c>
      <c r="AH2732" t="s">
        <v>13798</v>
      </c>
      <c r="AI2732" s="18">
        <v>0</v>
      </c>
      <c r="AJ2732" t="s">
        <v>13796</v>
      </c>
      <c r="AK2732" t="s">
        <v>83</v>
      </c>
      <c r="AL2732" t="s">
        <v>13799</v>
      </c>
      <c r="AM2732" t="s">
        <v>13796</v>
      </c>
      <c r="AN2732" t="s">
        <v>83</v>
      </c>
      <c r="AO2732" t="s">
        <v>13799</v>
      </c>
      <c r="AP2732" s="18">
        <v>0</v>
      </c>
      <c r="AQ2732" t="s">
        <v>123</v>
      </c>
      <c r="AR2732" t="b">
        <f>ISNUMBER(SEARCH('Consulta Por Puntos Baloto'!$E$5,B2732,1))</f>
        <v>0</v>
      </c>
      <c r="AS2732">
        <f t="shared" si="84"/>
        <v>35</v>
      </c>
      <c r="AT2732" t="str">
        <f t="shared" si="85"/>
        <v>Punto red</v>
      </c>
    </row>
    <row r="2733" spans="1:46">
      <c r="A2733" t="s">
        <v>13800</v>
      </c>
      <c r="B2733" t="s">
        <v>13801</v>
      </c>
      <c r="C2733" s="18">
        <v>5.2614807312999998</v>
      </c>
      <c r="D2733" t="s">
        <v>4401</v>
      </c>
      <c r="E2733" t="s">
        <v>62</v>
      </c>
      <c r="F2733" t="s">
        <v>4402</v>
      </c>
      <c r="G2733" s="18">
        <v>4.9670901114000001</v>
      </c>
      <c r="H2733" t="s">
        <v>64</v>
      </c>
      <c r="I2733" t="s">
        <v>65</v>
      </c>
      <c r="J2733" t="s">
        <v>70</v>
      </c>
      <c r="K2733" s="18">
        <v>5.1312466438</v>
      </c>
      <c r="L2733" t="s">
        <v>64</v>
      </c>
      <c r="M2733" t="s">
        <v>65</v>
      </c>
      <c r="N2733" t="s">
        <v>5202</v>
      </c>
      <c r="O2733" s="18">
        <v>5.4263120157999998</v>
      </c>
      <c r="P2733" t="s">
        <v>67</v>
      </c>
      <c r="Q2733" t="s">
        <v>62</v>
      </c>
      <c r="R2733" t="s">
        <v>68</v>
      </c>
      <c r="S2733" s="18">
        <v>4.9695039067</v>
      </c>
      <c r="T2733" t="s">
        <v>69</v>
      </c>
      <c r="U2733" t="s">
        <v>65</v>
      </c>
      <c r="V2733" t="s">
        <v>70</v>
      </c>
      <c r="W2733" s="18">
        <v>5.4279546061000001</v>
      </c>
      <c r="X2733" t="s">
        <v>276</v>
      </c>
      <c r="Y2733" t="s">
        <v>65</v>
      </c>
      <c r="Z2733" t="s">
        <v>277</v>
      </c>
      <c r="AA2733" s="18">
        <v>4.9670677786999997</v>
      </c>
      <c r="AB2733" t="s">
        <v>4405</v>
      </c>
      <c r="AC2733" t="s">
        <v>62</v>
      </c>
      <c r="AD2733" t="s">
        <v>4406</v>
      </c>
      <c r="AE2733" s="18">
        <v>1.2E-9</v>
      </c>
      <c r="AF2733" t="s">
        <v>13802</v>
      </c>
      <c r="AG2733" t="s">
        <v>62</v>
      </c>
      <c r="AH2733" t="s">
        <v>13803</v>
      </c>
      <c r="AI2733" s="18">
        <v>0.44444727950000001</v>
      </c>
      <c r="AJ2733" t="s">
        <v>13804</v>
      </c>
      <c r="AK2733" t="s">
        <v>62</v>
      </c>
      <c r="AL2733" t="s">
        <v>13805</v>
      </c>
      <c r="AM2733" t="s">
        <v>13802</v>
      </c>
      <c r="AN2733" t="s">
        <v>62</v>
      </c>
      <c r="AO2733" t="s">
        <v>13803</v>
      </c>
      <c r="AP2733" s="18">
        <v>1.2E-9</v>
      </c>
      <c r="AQ2733" t="s">
        <v>123</v>
      </c>
      <c r="AR2733" t="b">
        <f>ISNUMBER(SEARCH('Consulta Por Puntos Baloto'!$E$5,B2733,1))</f>
        <v>0</v>
      </c>
      <c r="AS2733">
        <f t="shared" si="84"/>
        <v>31</v>
      </c>
      <c r="AT2733" t="str">
        <f t="shared" si="85"/>
        <v>Punto pago</v>
      </c>
    </row>
    <row r="2734" spans="1:46">
      <c r="A2734" t="s">
        <v>13806</v>
      </c>
      <c r="B2734" t="s">
        <v>13807</v>
      </c>
      <c r="C2734" s="18">
        <v>1.3862929091</v>
      </c>
      <c r="D2734" t="s">
        <v>185</v>
      </c>
      <c r="E2734" t="s">
        <v>83</v>
      </c>
      <c r="F2734" t="s">
        <v>186</v>
      </c>
      <c r="G2734" s="18">
        <v>0.99373072220000003</v>
      </c>
      <c r="H2734" t="s">
        <v>64</v>
      </c>
      <c r="I2734" t="s">
        <v>86</v>
      </c>
      <c r="J2734" t="s">
        <v>88</v>
      </c>
      <c r="K2734" s="18">
        <v>0.99373072220000003</v>
      </c>
      <c r="L2734" t="s">
        <v>64</v>
      </c>
      <c r="M2734" t="s">
        <v>86</v>
      </c>
      <c r="N2734" t="s">
        <v>88</v>
      </c>
      <c r="O2734" s="18">
        <v>1.407783937</v>
      </c>
      <c r="P2734" t="s">
        <v>359</v>
      </c>
      <c r="Q2734" t="s">
        <v>83</v>
      </c>
      <c r="R2734" t="s">
        <v>360</v>
      </c>
      <c r="S2734" s="18">
        <v>2.1367760287999999</v>
      </c>
      <c r="T2734" t="s">
        <v>85</v>
      </c>
      <c r="U2734" t="s">
        <v>86</v>
      </c>
      <c r="V2734" t="s">
        <v>87</v>
      </c>
      <c r="W2734" s="18">
        <v>1.3960399426000001</v>
      </c>
      <c r="X2734" t="s">
        <v>4584</v>
      </c>
      <c r="Y2734" t="s">
        <v>86</v>
      </c>
      <c r="Z2734" t="s">
        <v>4585</v>
      </c>
      <c r="AA2734" s="18">
        <v>1.3993442342</v>
      </c>
      <c r="AB2734" t="s">
        <v>4762</v>
      </c>
      <c r="AC2734" t="s">
        <v>83</v>
      </c>
      <c r="AD2734" t="s">
        <v>4763</v>
      </c>
      <c r="AE2734" s="18">
        <v>0.25117513270000003</v>
      </c>
      <c r="AF2734" t="s">
        <v>13808</v>
      </c>
      <c r="AG2734" t="s">
        <v>83</v>
      </c>
      <c r="AH2734" t="s">
        <v>13809</v>
      </c>
      <c r="AI2734" s="18">
        <v>0.1173470964</v>
      </c>
      <c r="AJ2734" t="s">
        <v>13810</v>
      </c>
      <c r="AK2734" t="s">
        <v>83</v>
      </c>
      <c r="AL2734" t="s">
        <v>13811</v>
      </c>
      <c r="AM2734" t="s">
        <v>13810</v>
      </c>
      <c r="AN2734" t="s">
        <v>83</v>
      </c>
      <c r="AO2734" t="s">
        <v>13811</v>
      </c>
      <c r="AP2734" s="18">
        <v>0.1173470964</v>
      </c>
      <c r="AQ2734" t="s">
        <v>123</v>
      </c>
      <c r="AR2734" t="b">
        <f>ISNUMBER(SEARCH('Consulta Por Puntos Baloto'!$E$5,B2734,1))</f>
        <v>0</v>
      </c>
      <c r="AS2734">
        <f t="shared" si="84"/>
        <v>35</v>
      </c>
      <c r="AT2734" t="str">
        <f t="shared" si="85"/>
        <v>Punto red</v>
      </c>
    </row>
    <row r="2735" spans="1:46">
      <c r="A2735" t="s">
        <v>13812</v>
      </c>
      <c r="B2735" t="s">
        <v>13813</v>
      </c>
      <c r="C2735" s="18">
        <v>2.2583284956999998</v>
      </c>
      <c r="D2735" t="s">
        <v>150</v>
      </c>
      <c r="E2735" t="s">
        <v>151</v>
      </c>
      <c r="F2735" t="s">
        <v>152</v>
      </c>
      <c r="G2735" s="18">
        <v>0.80475381619999997</v>
      </c>
      <c r="H2735" t="s">
        <v>9807</v>
      </c>
      <c r="I2735" t="s">
        <v>154</v>
      </c>
      <c r="J2735" t="s">
        <v>9808</v>
      </c>
      <c r="K2735" s="18">
        <v>2.2865779057000002</v>
      </c>
      <c r="L2735" t="s">
        <v>64</v>
      </c>
      <c r="M2735" t="s">
        <v>154</v>
      </c>
      <c r="N2735" t="s">
        <v>156</v>
      </c>
      <c r="O2735" s="18">
        <v>2.3086804911000001</v>
      </c>
      <c r="P2735" t="s">
        <v>157</v>
      </c>
      <c r="Q2735" t="s">
        <v>151</v>
      </c>
      <c r="R2735" t="s">
        <v>158</v>
      </c>
      <c r="S2735" s="18">
        <v>114.3597161111</v>
      </c>
      <c r="T2735" t="s">
        <v>111</v>
      </c>
      <c r="U2735" t="s">
        <v>112</v>
      </c>
      <c r="V2735" t="s">
        <v>113</v>
      </c>
      <c r="W2735" s="18">
        <v>3.7640695578000001</v>
      </c>
      <c r="X2735" t="s">
        <v>64</v>
      </c>
      <c r="Y2735" t="s">
        <v>154</v>
      </c>
      <c r="Z2735" t="s">
        <v>159</v>
      </c>
      <c r="AA2735" s="18">
        <v>0.78746666909999996</v>
      </c>
      <c r="AB2735" s="19" t="s">
        <v>5019</v>
      </c>
      <c r="AC2735" t="s">
        <v>151</v>
      </c>
      <c r="AD2735" t="s">
        <v>5020</v>
      </c>
      <c r="AE2735" s="18">
        <v>4.29457304E-2</v>
      </c>
      <c r="AF2735" t="s">
        <v>13814</v>
      </c>
      <c r="AG2735" t="s">
        <v>4535</v>
      </c>
      <c r="AH2735" t="s">
        <v>13815</v>
      </c>
      <c r="AI2735" s="18">
        <v>0.48158521589999997</v>
      </c>
      <c r="AJ2735" t="s">
        <v>13816</v>
      </c>
      <c r="AK2735" t="s">
        <v>151</v>
      </c>
      <c r="AL2735" t="s">
        <v>13817</v>
      </c>
      <c r="AM2735" t="s">
        <v>13814</v>
      </c>
      <c r="AN2735" t="s">
        <v>4535</v>
      </c>
      <c r="AO2735" t="s">
        <v>13815</v>
      </c>
      <c r="AP2735" s="18">
        <v>4.29457304E-2</v>
      </c>
      <c r="AQ2735" t="s">
        <v>123</v>
      </c>
      <c r="AR2735" t="b">
        <f>ISNUMBER(SEARCH('Consulta Por Puntos Baloto'!$E$5,B2735,1))</f>
        <v>0</v>
      </c>
      <c r="AS2735">
        <f t="shared" si="84"/>
        <v>31</v>
      </c>
      <c r="AT2735" t="str">
        <f t="shared" si="85"/>
        <v>Punto pago</v>
      </c>
    </row>
    <row r="2736" spans="1:46">
      <c r="A2736" t="s">
        <v>13818</v>
      </c>
      <c r="B2736" t="s">
        <v>13819</v>
      </c>
      <c r="C2736" s="18">
        <v>1.5421876466</v>
      </c>
      <c r="D2736" t="s">
        <v>2585</v>
      </c>
      <c r="E2736" t="s">
        <v>128</v>
      </c>
      <c r="F2736" t="s">
        <v>2586</v>
      </c>
      <c r="G2736" s="18">
        <v>0.70814459819999998</v>
      </c>
      <c r="H2736" t="s">
        <v>64</v>
      </c>
      <c r="I2736" t="s">
        <v>130</v>
      </c>
      <c r="J2736" t="s">
        <v>5290</v>
      </c>
      <c r="K2736" s="18">
        <v>0.72560004</v>
      </c>
      <c r="L2736" t="s">
        <v>64</v>
      </c>
      <c r="M2736" t="s">
        <v>130</v>
      </c>
      <c r="N2736" t="s">
        <v>2587</v>
      </c>
      <c r="O2736" s="18">
        <v>1.2725994084000001</v>
      </c>
      <c r="P2736" t="s">
        <v>2746</v>
      </c>
      <c r="Q2736" t="s">
        <v>134</v>
      </c>
      <c r="R2736" t="s">
        <v>2747</v>
      </c>
      <c r="S2736" s="18">
        <v>2.0315523629999999</v>
      </c>
      <c r="T2736" t="s">
        <v>807</v>
      </c>
      <c r="U2736" t="s">
        <v>130</v>
      </c>
      <c r="V2736" t="s">
        <v>808</v>
      </c>
      <c r="W2736" s="18">
        <v>0.96599925190000002</v>
      </c>
      <c r="X2736" t="s">
        <v>2590</v>
      </c>
      <c r="Y2736" t="s">
        <v>130</v>
      </c>
      <c r="Z2736" t="s">
        <v>2591</v>
      </c>
      <c r="AA2736" s="18">
        <v>0.96599925190000002</v>
      </c>
      <c r="AB2736" t="s">
        <v>6560</v>
      </c>
      <c r="AC2736" t="s">
        <v>128</v>
      </c>
      <c r="AD2736" t="s">
        <v>6561</v>
      </c>
      <c r="AE2736" s="18">
        <v>0.35397296389999999</v>
      </c>
      <c r="AF2736" t="s">
        <v>13820</v>
      </c>
      <c r="AG2736" t="s">
        <v>143</v>
      </c>
      <c r="AH2736" t="s">
        <v>13821</v>
      </c>
      <c r="AI2736" s="18">
        <v>0.42459887950000003</v>
      </c>
      <c r="AJ2736" t="s">
        <v>12837</v>
      </c>
      <c r="AK2736" t="s">
        <v>134</v>
      </c>
      <c r="AL2736" t="s">
        <v>12838</v>
      </c>
      <c r="AM2736" t="s">
        <v>13820</v>
      </c>
      <c r="AN2736" t="s">
        <v>143</v>
      </c>
      <c r="AO2736" t="s">
        <v>13821</v>
      </c>
      <c r="AP2736" s="18">
        <v>0.35397296389999999</v>
      </c>
      <c r="AQ2736" t="e">
        <v>#N/A</v>
      </c>
      <c r="AR2736" t="b">
        <f>ISNUMBER(SEARCH('Consulta Por Puntos Baloto'!$E$5,B2736,1))</f>
        <v>0</v>
      </c>
      <c r="AS2736">
        <f t="shared" si="84"/>
        <v>31</v>
      </c>
      <c r="AT2736" t="str">
        <f t="shared" si="85"/>
        <v>Punto pago</v>
      </c>
    </row>
    <row r="2737" spans="1:46">
      <c r="A2737" t="s">
        <v>13822</v>
      </c>
      <c r="B2737" t="s">
        <v>13823</v>
      </c>
      <c r="C2737" s="18">
        <v>0.17399471559999999</v>
      </c>
      <c r="D2737" t="s">
        <v>4495</v>
      </c>
      <c r="E2737" t="s">
        <v>4496</v>
      </c>
      <c r="F2737" t="s">
        <v>4497</v>
      </c>
      <c r="G2737" s="18">
        <v>0.16516619269999999</v>
      </c>
      <c r="H2737" t="s">
        <v>383</v>
      </c>
      <c r="I2737" t="s">
        <v>384</v>
      </c>
      <c r="J2737" t="s">
        <v>385</v>
      </c>
      <c r="K2737" s="18">
        <v>2.4120199641000002</v>
      </c>
      <c r="L2737" t="s">
        <v>64</v>
      </c>
      <c r="M2737" t="s">
        <v>384</v>
      </c>
      <c r="N2737" t="s">
        <v>386</v>
      </c>
      <c r="O2737" s="18">
        <v>89.838792104800007</v>
      </c>
      <c r="P2737" t="s">
        <v>4733</v>
      </c>
      <c r="Q2737" t="s">
        <v>4734</v>
      </c>
      <c r="R2737" t="s">
        <v>4735</v>
      </c>
      <c r="S2737" s="18">
        <v>103.35548447710001</v>
      </c>
      <c r="T2737" t="s">
        <v>253</v>
      </c>
      <c r="U2737" t="s">
        <v>65</v>
      </c>
      <c r="V2737" t="s">
        <v>254</v>
      </c>
      <c r="W2737" s="18">
        <v>103.1512274082</v>
      </c>
      <c r="X2737" t="s">
        <v>276</v>
      </c>
      <c r="Y2737" t="s">
        <v>65</v>
      </c>
      <c r="Z2737" t="s">
        <v>277</v>
      </c>
      <c r="AA2737" s="18">
        <v>0.1670829512</v>
      </c>
      <c r="AB2737" t="s">
        <v>383</v>
      </c>
      <c r="AC2737" t="s">
        <v>391</v>
      </c>
      <c r="AD2737" t="s">
        <v>392</v>
      </c>
      <c r="AE2737" s="18">
        <v>8.4425316799999997E-2</v>
      </c>
      <c r="AF2737" t="s">
        <v>8395</v>
      </c>
      <c r="AG2737" t="s">
        <v>4496</v>
      </c>
      <c r="AH2737" t="s">
        <v>8396</v>
      </c>
      <c r="AI2737" s="18">
        <v>0.1120672716</v>
      </c>
      <c r="AJ2737" t="s">
        <v>13824</v>
      </c>
      <c r="AK2737" t="s">
        <v>391</v>
      </c>
      <c r="AL2737" t="s">
        <v>13825</v>
      </c>
      <c r="AM2737" t="s">
        <v>8395</v>
      </c>
      <c r="AN2737" t="s">
        <v>4496</v>
      </c>
      <c r="AO2737" t="s">
        <v>8396</v>
      </c>
      <c r="AP2737" s="18">
        <v>8.4425316799999997E-2</v>
      </c>
      <c r="AQ2737" t="s">
        <v>123</v>
      </c>
      <c r="AR2737" t="b">
        <f>ISNUMBER(SEARCH('Consulta Por Puntos Baloto'!$E$5,B2737,1))</f>
        <v>0</v>
      </c>
      <c r="AS2737">
        <f t="shared" si="84"/>
        <v>31</v>
      </c>
      <c r="AT2737" t="str">
        <f t="shared" si="85"/>
        <v>Punto pago</v>
      </c>
    </row>
    <row r="2738" spans="1:46">
      <c r="A2738" t="s">
        <v>13826</v>
      </c>
      <c r="B2738" t="s">
        <v>13827</v>
      </c>
      <c r="C2738" s="18">
        <v>27.6216416639</v>
      </c>
      <c r="D2738" t="s">
        <v>5197</v>
      </c>
      <c r="E2738" t="s">
        <v>5198</v>
      </c>
      <c r="F2738" t="s">
        <v>5199</v>
      </c>
      <c r="G2738" s="18">
        <v>27.977342652600001</v>
      </c>
      <c r="H2738" t="s">
        <v>64</v>
      </c>
      <c r="I2738" t="s">
        <v>5200</v>
      </c>
      <c r="J2738" t="s">
        <v>5201</v>
      </c>
      <c r="K2738" s="18">
        <v>39.152341559200003</v>
      </c>
      <c r="L2738" t="s">
        <v>64</v>
      </c>
      <c r="M2738" t="s">
        <v>65</v>
      </c>
      <c r="N2738" t="s">
        <v>5202</v>
      </c>
      <c r="O2738" s="18">
        <v>39.407230897700003</v>
      </c>
      <c r="P2738" t="s">
        <v>67</v>
      </c>
      <c r="Q2738" t="s">
        <v>62</v>
      </c>
      <c r="R2738" t="s">
        <v>68</v>
      </c>
      <c r="S2738" s="18">
        <v>39.930000554800003</v>
      </c>
      <c r="T2738" t="s">
        <v>253</v>
      </c>
      <c r="U2738" t="s">
        <v>65</v>
      </c>
      <c r="V2738" t="s">
        <v>254</v>
      </c>
      <c r="W2738" s="18">
        <v>39.394125193699999</v>
      </c>
      <c r="X2738" t="s">
        <v>276</v>
      </c>
      <c r="Y2738" t="s">
        <v>65</v>
      </c>
      <c r="Z2738" t="s">
        <v>277</v>
      </c>
      <c r="AA2738" s="18">
        <v>39.385378553800003</v>
      </c>
      <c r="AB2738" t="s">
        <v>5203</v>
      </c>
      <c r="AC2738" t="s">
        <v>62</v>
      </c>
      <c r="AD2738" t="s">
        <v>5204</v>
      </c>
      <c r="AE2738" s="18">
        <v>2.15894165E-2</v>
      </c>
      <c r="AF2738" t="s">
        <v>13828</v>
      </c>
      <c r="AG2738" t="s">
        <v>9612</v>
      </c>
      <c r="AH2738" t="s">
        <v>13829</v>
      </c>
      <c r="AI2738" s="18">
        <v>8.4416704300000006E-2</v>
      </c>
      <c r="AJ2738" t="s">
        <v>349</v>
      </c>
      <c r="AK2738" t="s">
        <v>9612</v>
      </c>
      <c r="AL2738" t="s">
        <v>13830</v>
      </c>
      <c r="AM2738" t="s">
        <v>13828</v>
      </c>
      <c r="AN2738" t="s">
        <v>9612</v>
      </c>
      <c r="AO2738" t="s">
        <v>13829</v>
      </c>
      <c r="AP2738" s="18">
        <v>2.15894165E-2</v>
      </c>
      <c r="AQ2738" t="s">
        <v>123</v>
      </c>
      <c r="AR2738" t="b">
        <f>ISNUMBER(SEARCH('Consulta Por Puntos Baloto'!$E$5,B2738,1))</f>
        <v>0</v>
      </c>
      <c r="AS2738">
        <f t="shared" si="84"/>
        <v>31</v>
      </c>
      <c r="AT2738" t="str">
        <f t="shared" si="85"/>
        <v>Punto pago</v>
      </c>
    </row>
    <row r="2739" spans="1:46">
      <c r="A2739" t="s">
        <v>13831</v>
      </c>
      <c r="B2739" t="s">
        <v>13832</v>
      </c>
      <c r="C2739" s="18">
        <v>6.5048970631999996</v>
      </c>
      <c r="D2739" t="s">
        <v>127</v>
      </c>
      <c r="E2739" t="s">
        <v>128</v>
      </c>
      <c r="F2739" t="s">
        <v>129</v>
      </c>
      <c r="G2739" s="18">
        <v>1.232252245</v>
      </c>
      <c r="H2739" t="s">
        <v>64</v>
      </c>
      <c r="I2739" t="s">
        <v>130</v>
      </c>
      <c r="J2739" t="s">
        <v>369</v>
      </c>
      <c r="K2739" s="18">
        <v>7.6230054211000002</v>
      </c>
      <c r="L2739" t="s">
        <v>64</v>
      </c>
      <c r="M2739" t="s">
        <v>130</v>
      </c>
      <c r="N2739" t="s">
        <v>370</v>
      </c>
      <c r="O2739" s="18">
        <v>6.1749108085</v>
      </c>
      <c r="P2739" t="s">
        <v>133</v>
      </c>
      <c r="Q2739" t="s">
        <v>134</v>
      </c>
      <c r="R2739" t="s">
        <v>135</v>
      </c>
      <c r="S2739" s="18">
        <v>7.8845366089000004</v>
      </c>
      <c r="T2739" t="s">
        <v>371</v>
      </c>
      <c r="U2739" t="s">
        <v>130</v>
      </c>
      <c r="V2739" t="s">
        <v>372</v>
      </c>
      <c r="W2739" s="18">
        <v>6.4167832185</v>
      </c>
      <c r="X2739" t="s">
        <v>64</v>
      </c>
      <c r="Y2739" t="s">
        <v>130</v>
      </c>
      <c r="Z2739" t="s">
        <v>373</v>
      </c>
      <c r="AA2739" s="18">
        <v>6.6934924138999996</v>
      </c>
      <c r="AB2739" t="s">
        <v>140</v>
      </c>
      <c r="AC2739" t="s">
        <v>128</v>
      </c>
      <c r="AD2739" t="s">
        <v>141</v>
      </c>
      <c r="AE2739" s="18">
        <v>0.28691437269999998</v>
      </c>
      <c r="AF2739" t="s">
        <v>13833</v>
      </c>
      <c r="AG2739" t="s">
        <v>143</v>
      </c>
      <c r="AH2739" t="s">
        <v>13834</v>
      </c>
      <c r="AI2739" s="18">
        <v>0.18757875809999999</v>
      </c>
      <c r="AJ2739" t="s">
        <v>13835</v>
      </c>
      <c r="AK2739" t="s">
        <v>134</v>
      </c>
      <c r="AL2739" t="s">
        <v>13836</v>
      </c>
      <c r="AM2739" t="s">
        <v>13835</v>
      </c>
      <c r="AN2739" t="s">
        <v>134</v>
      </c>
      <c r="AO2739" t="s">
        <v>13836</v>
      </c>
      <c r="AP2739" s="18">
        <v>0.18757875809999999</v>
      </c>
      <c r="AQ2739" t="e">
        <v>#N/A</v>
      </c>
      <c r="AR2739" t="b">
        <f>ISNUMBER(SEARCH('Consulta Por Puntos Baloto'!$E$5,B2739,1))</f>
        <v>0</v>
      </c>
      <c r="AS2739">
        <f t="shared" si="84"/>
        <v>35</v>
      </c>
      <c r="AT2739" t="str">
        <f t="shared" si="85"/>
        <v>Punto red</v>
      </c>
    </row>
    <row r="2740" spans="1:46">
      <c r="A2740" t="s">
        <v>13837</v>
      </c>
      <c r="B2740" t="s">
        <v>13838</v>
      </c>
      <c r="C2740" s="18">
        <v>16.846314754800002</v>
      </c>
      <c r="D2740" t="s">
        <v>274</v>
      </c>
      <c r="E2740" t="s">
        <v>103</v>
      </c>
      <c r="F2740" t="s">
        <v>275</v>
      </c>
      <c r="G2740" s="18">
        <v>16.705650400500001</v>
      </c>
      <c r="H2740" t="s">
        <v>115</v>
      </c>
      <c r="I2740" t="s">
        <v>107</v>
      </c>
      <c r="J2740" t="s">
        <v>7122</v>
      </c>
      <c r="K2740" s="18">
        <v>16.7494715562</v>
      </c>
      <c r="L2740" t="s">
        <v>64</v>
      </c>
      <c r="M2740" t="s">
        <v>107</v>
      </c>
      <c r="N2740" t="s">
        <v>108</v>
      </c>
      <c r="O2740" s="18">
        <v>16.6592507656</v>
      </c>
      <c r="P2740" t="s">
        <v>109</v>
      </c>
      <c r="Q2740" t="s">
        <v>103</v>
      </c>
      <c r="R2740" t="s">
        <v>110</v>
      </c>
      <c r="S2740" s="18">
        <v>134.27642956970001</v>
      </c>
      <c r="T2740" t="s">
        <v>253</v>
      </c>
      <c r="U2740" t="s">
        <v>65</v>
      </c>
      <c r="V2740" t="s">
        <v>254</v>
      </c>
      <c r="W2740" s="18">
        <v>132.86672581580001</v>
      </c>
      <c r="X2740" t="s">
        <v>276</v>
      </c>
      <c r="Y2740" t="s">
        <v>65</v>
      </c>
      <c r="Z2740" t="s">
        <v>277</v>
      </c>
      <c r="AA2740" s="18">
        <v>16.6009015086</v>
      </c>
      <c r="AB2740" s="19" t="s">
        <v>255</v>
      </c>
      <c r="AC2740" t="s">
        <v>103</v>
      </c>
      <c r="AD2740" t="s">
        <v>256</v>
      </c>
      <c r="AE2740" s="18">
        <v>2.3944578399999999E-2</v>
      </c>
      <c r="AF2740" t="s">
        <v>13839</v>
      </c>
      <c r="AG2740" t="s">
        <v>13840</v>
      </c>
      <c r="AH2740" t="s">
        <v>13841</v>
      </c>
      <c r="AI2740" s="18">
        <v>5.2319200000000001E-4</v>
      </c>
      <c r="AJ2740" t="s">
        <v>13842</v>
      </c>
      <c r="AK2740" t="s">
        <v>13840</v>
      </c>
      <c r="AL2740" t="s">
        <v>13843</v>
      </c>
      <c r="AM2740" t="s">
        <v>13842</v>
      </c>
      <c r="AN2740" t="s">
        <v>13840</v>
      </c>
      <c r="AO2740" t="s">
        <v>13843</v>
      </c>
      <c r="AP2740" s="18">
        <v>5.2319200000000001E-4</v>
      </c>
      <c r="AQ2740" t="s">
        <v>123</v>
      </c>
      <c r="AR2740" t="b">
        <f>ISNUMBER(SEARCH('Consulta Por Puntos Baloto'!$E$5,B2740,1))</f>
        <v>0</v>
      </c>
      <c r="AS2740">
        <f t="shared" si="84"/>
        <v>35</v>
      </c>
      <c r="AT2740" t="str">
        <f t="shared" si="85"/>
        <v>Punto red</v>
      </c>
    </row>
    <row r="2741" spans="1:46">
      <c r="A2741" t="s">
        <v>13844</v>
      </c>
      <c r="B2741" t="s">
        <v>13845</v>
      </c>
      <c r="C2741" s="18">
        <v>52.118251888400003</v>
      </c>
      <c r="D2741" t="s">
        <v>4913</v>
      </c>
      <c r="E2741" t="s">
        <v>4914</v>
      </c>
      <c r="F2741" t="s">
        <v>4915</v>
      </c>
      <c r="G2741" s="18">
        <v>142.59281890849999</v>
      </c>
      <c r="H2741" t="s">
        <v>64</v>
      </c>
      <c r="I2741" t="s">
        <v>3993</v>
      </c>
      <c r="J2741" t="s">
        <v>8991</v>
      </c>
      <c r="K2741" s="18">
        <v>146.13235205160001</v>
      </c>
      <c r="L2741" t="s">
        <v>64</v>
      </c>
      <c r="M2741" t="s">
        <v>3993</v>
      </c>
      <c r="N2741" t="s">
        <v>3995</v>
      </c>
      <c r="O2741" s="18">
        <v>142.5874197812</v>
      </c>
      <c r="P2741" t="s">
        <v>3996</v>
      </c>
      <c r="Q2741" t="s">
        <v>3991</v>
      </c>
      <c r="R2741" t="s">
        <v>3997</v>
      </c>
      <c r="S2741" s="18">
        <v>234.28544812230001</v>
      </c>
      <c r="T2741" t="s">
        <v>85</v>
      </c>
      <c r="U2741" t="s">
        <v>86</v>
      </c>
      <c r="V2741" t="s">
        <v>87</v>
      </c>
      <c r="W2741" s="18">
        <v>186.34474577660001</v>
      </c>
      <c r="X2741" t="s">
        <v>64</v>
      </c>
      <c r="Y2741" t="s">
        <v>4169</v>
      </c>
      <c r="Z2741" t="s">
        <v>4171</v>
      </c>
      <c r="AA2741" s="18">
        <v>144.2211454305</v>
      </c>
      <c r="AB2741" t="s">
        <v>4000</v>
      </c>
      <c r="AC2741" t="s">
        <v>3991</v>
      </c>
      <c r="AD2741" t="s">
        <v>4001</v>
      </c>
      <c r="AE2741" s="18">
        <v>18.6779094758</v>
      </c>
      <c r="AF2741" t="s">
        <v>13846</v>
      </c>
      <c r="AG2741" t="s">
        <v>13847</v>
      </c>
      <c r="AH2741" t="s">
        <v>13848</v>
      </c>
      <c r="AI2741" s="18">
        <v>2.49853149E-2</v>
      </c>
      <c r="AJ2741" t="s">
        <v>13849</v>
      </c>
      <c r="AK2741" t="s">
        <v>4923</v>
      </c>
      <c r="AL2741" t="s">
        <v>13850</v>
      </c>
      <c r="AM2741" t="s">
        <v>13849</v>
      </c>
      <c r="AN2741" t="s">
        <v>4923</v>
      </c>
      <c r="AO2741" t="s">
        <v>13850</v>
      </c>
      <c r="AP2741" s="18">
        <v>2.49853149E-2</v>
      </c>
      <c r="AQ2741" t="e">
        <v>#N/A</v>
      </c>
      <c r="AR2741" t="b">
        <f>ISNUMBER(SEARCH('Consulta Por Puntos Baloto'!$E$5,B2741,1))</f>
        <v>0</v>
      </c>
      <c r="AS2741">
        <f t="shared" si="84"/>
        <v>35</v>
      </c>
      <c r="AT2741" t="str">
        <f t="shared" si="85"/>
        <v>Punto red</v>
      </c>
    </row>
    <row r="2742" spans="1:46">
      <c r="A2742" t="s">
        <v>13851</v>
      </c>
      <c r="B2742" t="s">
        <v>13852</v>
      </c>
      <c r="C2742" s="18">
        <v>62.0324685593</v>
      </c>
      <c r="D2742" t="s">
        <v>4973</v>
      </c>
      <c r="E2742" t="s">
        <v>301</v>
      </c>
      <c r="F2742" t="s">
        <v>4974</v>
      </c>
      <c r="G2742" s="18">
        <v>61.9044464933</v>
      </c>
      <c r="H2742" t="s">
        <v>300</v>
      </c>
      <c r="I2742" t="s">
        <v>294</v>
      </c>
      <c r="J2742" t="s">
        <v>4489</v>
      </c>
      <c r="K2742" s="18">
        <v>63.365000626899999</v>
      </c>
      <c r="L2742" t="s">
        <v>64</v>
      </c>
      <c r="M2742" t="s">
        <v>294</v>
      </c>
      <c r="N2742" t="s">
        <v>295</v>
      </c>
      <c r="O2742" s="18">
        <v>84.072826889300003</v>
      </c>
      <c r="P2742" t="s">
        <v>3479</v>
      </c>
      <c r="Q2742" t="s">
        <v>134</v>
      </c>
      <c r="R2742" t="s">
        <v>3480</v>
      </c>
      <c r="S2742" s="18">
        <v>83.73539203</v>
      </c>
      <c r="T2742" t="s">
        <v>311</v>
      </c>
      <c r="U2742" t="s">
        <v>130</v>
      </c>
      <c r="V2742" t="s">
        <v>312</v>
      </c>
      <c r="W2742" s="18">
        <v>78.525953937400004</v>
      </c>
      <c r="X2742" t="s">
        <v>64</v>
      </c>
      <c r="Y2742" t="s">
        <v>313</v>
      </c>
      <c r="Z2742" t="s">
        <v>314</v>
      </c>
      <c r="AA2742" s="18">
        <v>61.8344310361</v>
      </c>
      <c r="AB2742" t="s">
        <v>300</v>
      </c>
      <c r="AC2742" t="s">
        <v>301</v>
      </c>
      <c r="AD2742" t="s">
        <v>302</v>
      </c>
      <c r="AE2742" s="18">
        <v>6.4884878616000004</v>
      </c>
      <c r="AF2742" t="s">
        <v>13853</v>
      </c>
      <c r="AG2742" t="s">
        <v>13854</v>
      </c>
      <c r="AH2742" t="s">
        <v>13855</v>
      </c>
      <c r="AI2742" s="18">
        <v>0.11903975159999999</v>
      </c>
      <c r="AJ2742" t="s">
        <v>13856</v>
      </c>
      <c r="AK2742" t="s">
        <v>13857</v>
      </c>
      <c r="AL2742" t="s">
        <v>13858</v>
      </c>
      <c r="AM2742" t="s">
        <v>13856</v>
      </c>
      <c r="AN2742" t="s">
        <v>13857</v>
      </c>
      <c r="AO2742" t="s">
        <v>13858</v>
      </c>
      <c r="AP2742" s="18">
        <v>0.11903975159999999</v>
      </c>
      <c r="AQ2742" t="e">
        <v>#N/A</v>
      </c>
      <c r="AR2742" t="b">
        <f>ISNUMBER(SEARCH('Consulta Por Puntos Baloto'!$E$5,B2742,1))</f>
        <v>0</v>
      </c>
      <c r="AS2742">
        <f t="shared" si="84"/>
        <v>35</v>
      </c>
      <c r="AT2742" t="str">
        <f t="shared" si="85"/>
        <v>Punto red</v>
      </c>
    </row>
    <row r="2743" spans="1:46">
      <c r="A2743" t="s">
        <v>13859</v>
      </c>
      <c r="B2743" t="s">
        <v>13860</v>
      </c>
      <c r="C2743" s="18">
        <v>32.732714249799997</v>
      </c>
      <c r="D2743" t="s">
        <v>4913</v>
      </c>
      <c r="E2743" t="s">
        <v>4914</v>
      </c>
      <c r="F2743" t="s">
        <v>4915</v>
      </c>
      <c r="G2743" s="18">
        <v>146.6499962156</v>
      </c>
      <c r="H2743" t="s">
        <v>64</v>
      </c>
      <c r="I2743" t="s">
        <v>3993</v>
      </c>
      <c r="J2743" t="s">
        <v>8991</v>
      </c>
      <c r="K2743" s="18">
        <v>149.30116677390001</v>
      </c>
      <c r="L2743" t="s">
        <v>64</v>
      </c>
      <c r="M2743" t="s">
        <v>3993</v>
      </c>
      <c r="N2743" t="s">
        <v>3995</v>
      </c>
      <c r="O2743" s="18">
        <v>146.64431102040001</v>
      </c>
      <c r="P2743" t="s">
        <v>3996</v>
      </c>
      <c r="Q2743" t="s">
        <v>3991</v>
      </c>
      <c r="R2743" t="s">
        <v>3997</v>
      </c>
      <c r="S2743" s="18">
        <v>247.86422265429999</v>
      </c>
      <c r="T2743" t="s">
        <v>85</v>
      </c>
      <c r="U2743" t="s">
        <v>86</v>
      </c>
      <c r="V2743" t="s">
        <v>87</v>
      </c>
      <c r="W2743" s="18">
        <v>173.18786532659999</v>
      </c>
      <c r="X2743" t="s">
        <v>64</v>
      </c>
      <c r="Y2743" t="s">
        <v>4073</v>
      </c>
      <c r="Z2743" t="s">
        <v>4074</v>
      </c>
      <c r="AA2743" s="18">
        <v>147.9398337714</v>
      </c>
      <c r="AB2743" t="s">
        <v>4000</v>
      </c>
      <c r="AC2743" t="s">
        <v>3991</v>
      </c>
      <c r="AD2743" t="s">
        <v>4001</v>
      </c>
      <c r="AE2743" s="18">
        <v>4.0938019999999999E-2</v>
      </c>
      <c r="AF2743" t="s">
        <v>13861</v>
      </c>
      <c r="AG2743" t="s">
        <v>13862</v>
      </c>
      <c r="AH2743" t="s">
        <v>13863</v>
      </c>
      <c r="AI2743" s="18">
        <v>30.442707023400001</v>
      </c>
      <c r="AJ2743" t="s">
        <v>4922</v>
      </c>
      <c r="AK2743" t="s">
        <v>4923</v>
      </c>
      <c r="AL2743" t="s">
        <v>4924</v>
      </c>
      <c r="AM2743" t="s">
        <v>13861</v>
      </c>
      <c r="AN2743" t="s">
        <v>13862</v>
      </c>
      <c r="AO2743" t="s">
        <v>13863</v>
      </c>
      <c r="AP2743" s="18">
        <v>4.0938019999999999E-2</v>
      </c>
      <c r="AQ2743" t="s">
        <v>123</v>
      </c>
      <c r="AR2743" t="b">
        <f>ISNUMBER(SEARCH('Consulta Por Puntos Baloto'!$E$5,B2743,1))</f>
        <v>0</v>
      </c>
      <c r="AS2743">
        <f t="shared" si="84"/>
        <v>31</v>
      </c>
      <c r="AT2743" t="str">
        <f t="shared" si="85"/>
        <v>Punto pago</v>
      </c>
    </row>
    <row r="2744" spans="1:46">
      <c r="A2744" t="s">
        <v>13864</v>
      </c>
      <c r="B2744" t="s">
        <v>13865</v>
      </c>
      <c r="C2744" s="18">
        <v>0.1283548088</v>
      </c>
      <c r="D2744" t="s">
        <v>3669</v>
      </c>
      <c r="E2744" t="s">
        <v>3670</v>
      </c>
      <c r="F2744" t="s">
        <v>3671</v>
      </c>
      <c r="G2744" s="18">
        <v>60.5153140384</v>
      </c>
      <c r="H2744" t="s">
        <v>64</v>
      </c>
      <c r="I2744" t="s">
        <v>1451</v>
      </c>
      <c r="J2744" t="s">
        <v>1456</v>
      </c>
      <c r="K2744" s="18">
        <v>79.528916675100007</v>
      </c>
      <c r="L2744" t="s">
        <v>64</v>
      </c>
      <c r="M2744" t="s">
        <v>471</v>
      </c>
      <c r="N2744" t="s">
        <v>1453</v>
      </c>
      <c r="O2744" s="18">
        <v>60.515314046199997</v>
      </c>
      <c r="P2744" t="s">
        <v>1454</v>
      </c>
      <c r="Q2744" t="s">
        <v>1449</v>
      </c>
      <c r="R2744" t="s">
        <v>1455</v>
      </c>
      <c r="S2744" s="18">
        <v>87.308593350699994</v>
      </c>
      <c r="T2744" t="s">
        <v>64</v>
      </c>
      <c r="U2744" t="s">
        <v>130</v>
      </c>
      <c r="V2744" t="s">
        <v>171</v>
      </c>
      <c r="W2744" s="18">
        <v>60.5705800637</v>
      </c>
      <c r="X2744" t="s">
        <v>64</v>
      </c>
      <c r="Y2744" t="s">
        <v>1451</v>
      </c>
      <c r="Z2744" t="s">
        <v>1456</v>
      </c>
      <c r="AA2744" s="18">
        <v>84.502238531499998</v>
      </c>
      <c r="AB2744" s="19" t="s">
        <v>2641</v>
      </c>
      <c r="AC2744" t="s">
        <v>1501</v>
      </c>
      <c r="AD2744" t="s">
        <v>2642</v>
      </c>
      <c r="AE2744" s="18">
        <v>7.6142578000000004E-3</v>
      </c>
      <c r="AF2744" t="s">
        <v>13866</v>
      </c>
      <c r="AG2744" t="s">
        <v>3670</v>
      </c>
      <c r="AH2744" t="s">
        <v>13867</v>
      </c>
      <c r="AI2744" s="18">
        <v>8.8012220500000002E-2</v>
      </c>
      <c r="AJ2744" t="s">
        <v>903</v>
      </c>
      <c r="AK2744" t="s">
        <v>3670</v>
      </c>
      <c r="AL2744" t="s">
        <v>13868</v>
      </c>
      <c r="AM2744" t="s">
        <v>13866</v>
      </c>
      <c r="AN2744" t="s">
        <v>3670</v>
      </c>
      <c r="AO2744" t="s">
        <v>13867</v>
      </c>
      <c r="AP2744" s="18">
        <v>7.6142578000000004E-3</v>
      </c>
      <c r="AQ2744" t="s">
        <v>123</v>
      </c>
      <c r="AR2744" t="b">
        <f>ISNUMBER(SEARCH('Consulta Por Puntos Baloto'!$E$5,B2744,1))</f>
        <v>0</v>
      </c>
      <c r="AS2744">
        <f t="shared" si="84"/>
        <v>31</v>
      </c>
      <c r="AT2744" t="str">
        <f t="shared" si="85"/>
        <v>Punto pago</v>
      </c>
    </row>
    <row r="2745" spans="1:46">
      <c r="A2745" t="s">
        <v>13869</v>
      </c>
      <c r="B2745" t="s">
        <v>13870</v>
      </c>
      <c r="C2745" s="18">
        <v>23.1627632758</v>
      </c>
      <c r="D2745" t="s">
        <v>5528</v>
      </c>
      <c r="E2745" t="s">
        <v>5529</v>
      </c>
      <c r="F2745" t="s">
        <v>5530</v>
      </c>
      <c r="G2745" s="18">
        <v>99.728766539700004</v>
      </c>
      <c r="H2745" t="s">
        <v>64</v>
      </c>
      <c r="I2745" t="s">
        <v>384</v>
      </c>
      <c r="J2745" t="s">
        <v>386</v>
      </c>
      <c r="K2745" s="18">
        <v>99.728766539700004</v>
      </c>
      <c r="L2745" t="s">
        <v>64</v>
      </c>
      <c r="M2745" t="s">
        <v>384</v>
      </c>
      <c r="N2745" t="s">
        <v>386</v>
      </c>
      <c r="O2745" s="18">
        <v>37.142211279900003</v>
      </c>
      <c r="P2745" t="s">
        <v>4733</v>
      </c>
      <c r="Q2745" t="s">
        <v>4734</v>
      </c>
      <c r="R2745" t="s">
        <v>4735</v>
      </c>
      <c r="S2745" s="18">
        <v>167.2595405573</v>
      </c>
      <c r="T2745" t="s">
        <v>253</v>
      </c>
      <c r="U2745" t="s">
        <v>65</v>
      </c>
      <c r="V2745" t="s">
        <v>254</v>
      </c>
      <c r="W2745" s="18">
        <v>166.29082700359999</v>
      </c>
      <c r="X2745" t="s">
        <v>276</v>
      </c>
      <c r="Y2745" t="s">
        <v>65</v>
      </c>
      <c r="Z2745" t="s">
        <v>277</v>
      </c>
      <c r="AA2745" s="18">
        <v>100.1241226134</v>
      </c>
      <c r="AB2745" t="s">
        <v>383</v>
      </c>
      <c r="AC2745" t="s">
        <v>391</v>
      </c>
      <c r="AD2745" t="s">
        <v>392</v>
      </c>
      <c r="AE2745" s="18">
        <v>6.2786961799999999E-2</v>
      </c>
      <c r="AF2745" t="s">
        <v>13871</v>
      </c>
      <c r="AG2745" t="s">
        <v>13872</v>
      </c>
      <c r="AH2745" t="s">
        <v>13873</v>
      </c>
      <c r="AI2745" s="18">
        <v>5.6529753788999999</v>
      </c>
      <c r="AJ2745" t="s">
        <v>13874</v>
      </c>
      <c r="AK2745" t="s">
        <v>13875</v>
      </c>
      <c r="AL2745" t="s">
        <v>13876</v>
      </c>
      <c r="AM2745" t="s">
        <v>13871</v>
      </c>
      <c r="AN2745" t="s">
        <v>13872</v>
      </c>
      <c r="AO2745" t="s">
        <v>13873</v>
      </c>
      <c r="AP2745" s="18">
        <v>6.2786961799999999E-2</v>
      </c>
      <c r="AQ2745" t="s">
        <v>123</v>
      </c>
      <c r="AR2745" t="b">
        <f>ISNUMBER(SEARCH('Consulta Por Puntos Baloto'!$E$5,B2745,1))</f>
        <v>0</v>
      </c>
      <c r="AS2745">
        <f t="shared" si="84"/>
        <v>31</v>
      </c>
      <c r="AT2745" t="str">
        <f t="shared" si="85"/>
        <v>Punto pago</v>
      </c>
    </row>
    <row r="2746" spans="1:46">
      <c r="A2746" t="s">
        <v>13877</v>
      </c>
      <c r="B2746" t="s">
        <v>13878</v>
      </c>
      <c r="C2746" s="18">
        <v>0.38074452399999997</v>
      </c>
      <c r="D2746" t="s">
        <v>563</v>
      </c>
      <c r="E2746" t="s">
        <v>128</v>
      </c>
      <c r="F2746" t="s">
        <v>564</v>
      </c>
      <c r="G2746" s="18">
        <v>0.42370295720000001</v>
      </c>
      <c r="H2746" t="s">
        <v>64</v>
      </c>
      <c r="I2746" t="s">
        <v>130</v>
      </c>
      <c r="J2746" t="s">
        <v>569</v>
      </c>
      <c r="K2746" s="18">
        <v>0.72372271060000004</v>
      </c>
      <c r="L2746" t="s">
        <v>567</v>
      </c>
      <c r="M2746" t="s">
        <v>130</v>
      </c>
      <c r="N2746" t="s">
        <v>568</v>
      </c>
      <c r="O2746" s="18">
        <v>1.4894049194000001</v>
      </c>
      <c r="P2746" t="s">
        <v>453</v>
      </c>
      <c r="Q2746" t="s">
        <v>134</v>
      </c>
      <c r="R2746" t="s">
        <v>454</v>
      </c>
      <c r="S2746" s="18">
        <v>1.4045683928999999</v>
      </c>
      <c r="T2746" t="s">
        <v>136</v>
      </c>
      <c r="U2746" t="s">
        <v>130</v>
      </c>
      <c r="V2746" t="s">
        <v>137</v>
      </c>
      <c r="W2746" s="18">
        <v>0.42370295720000001</v>
      </c>
      <c r="X2746" t="s">
        <v>64</v>
      </c>
      <c r="Y2746" t="s">
        <v>130</v>
      </c>
      <c r="Z2746" t="s">
        <v>569</v>
      </c>
      <c r="AA2746" s="18">
        <v>0.92260648010000001</v>
      </c>
      <c r="AB2746" s="19" t="s">
        <v>455</v>
      </c>
      <c r="AC2746" t="s">
        <v>128</v>
      </c>
      <c r="AD2746" t="s">
        <v>456</v>
      </c>
      <c r="AE2746" s="18">
        <v>0.55288980489999995</v>
      </c>
      <c r="AF2746" t="s">
        <v>457</v>
      </c>
      <c r="AG2746" t="s">
        <v>143</v>
      </c>
      <c r="AH2746" t="s">
        <v>458</v>
      </c>
      <c r="AI2746" s="18">
        <v>0</v>
      </c>
      <c r="AJ2746" t="s">
        <v>13879</v>
      </c>
      <c r="AK2746" t="s">
        <v>134</v>
      </c>
      <c r="AL2746" t="s">
        <v>13880</v>
      </c>
      <c r="AM2746" t="s">
        <v>13879</v>
      </c>
      <c r="AN2746" t="s">
        <v>134</v>
      </c>
      <c r="AO2746" t="s">
        <v>13880</v>
      </c>
      <c r="AP2746" s="18">
        <v>0</v>
      </c>
      <c r="AQ2746" t="s">
        <v>123</v>
      </c>
      <c r="AR2746" t="b">
        <f>ISNUMBER(SEARCH('Consulta Por Puntos Baloto'!$E$5,B2746,1))</f>
        <v>0</v>
      </c>
      <c r="AS2746">
        <f t="shared" si="84"/>
        <v>35</v>
      </c>
      <c r="AT2746" t="str">
        <f t="shared" si="85"/>
        <v>Punto red</v>
      </c>
    </row>
    <row r="2747" spans="1:46">
      <c r="A2747" t="s">
        <v>13881</v>
      </c>
      <c r="B2747" t="s">
        <v>13882</v>
      </c>
      <c r="C2747" s="18">
        <v>1.1579895170000001</v>
      </c>
      <c r="D2747" t="s">
        <v>5239</v>
      </c>
      <c r="E2747" t="s">
        <v>62</v>
      </c>
      <c r="F2747" t="s">
        <v>5240</v>
      </c>
      <c r="G2747" s="18">
        <v>0.1789197166</v>
      </c>
      <c r="H2747" t="s">
        <v>69</v>
      </c>
      <c r="I2747" t="s">
        <v>65</v>
      </c>
      <c r="J2747" t="s">
        <v>70</v>
      </c>
      <c r="K2747" s="18">
        <v>0.91814201579999999</v>
      </c>
      <c r="L2747" t="s">
        <v>64</v>
      </c>
      <c r="M2747" t="s">
        <v>65</v>
      </c>
      <c r="N2747" t="s">
        <v>5241</v>
      </c>
      <c r="O2747" s="18">
        <v>4.7417006828000003</v>
      </c>
      <c r="P2747" t="s">
        <v>67</v>
      </c>
      <c r="Q2747" t="s">
        <v>62</v>
      </c>
      <c r="R2747" t="s">
        <v>68</v>
      </c>
      <c r="S2747" s="18">
        <v>0.1715540552</v>
      </c>
      <c r="T2747" t="s">
        <v>69</v>
      </c>
      <c r="U2747" t="s">
        <v>65</v>
      </c>
      <c r="V2747" t="s">
        <v>70</v>
      </c>
      <c r="W2747" s="18">
        <v>2.0243603064000002</v>
      </c>
      <c r="X2747" t="s">
        <v>64</v>
      </c>
      <c r="Y2747" t="s">
        <v>65</v>
      </c>
      <c r="Z2747" t="s">
        <v>4213</v>
      </c>
      <c r="AA2747" s="18">
        <v>0.16927982850000001</v>
      </c>
      <c r="AB2747" t="s">
        <v>4405</v>
      </c>
      <c r="AC2747" t="s">
        <v>62</v>
      </c>
      <c r="AD2747" t="s">
        <v>4406</v>
      </c>
      <c r="AE2747" s="18">
        <v>0.40657139520000002</v>
      </c>
      <c r="AF2747" t="s">
        <v>13883</v>
      </c>
      <c r="AG2747" t="s">
        <v>62</v>
      </c>
      <c r="AH2747" t="s">
        <v>13884</v>
      </c>
      <c r="AI2747" s="18">
        <v>1.0009441941999999</v>
      </c>
      <c r="AJ2747" t="s">
        <v>5710</v>
      </c>
      <c r="AK2747" t="s">
        <v>62</v>
      </c>
      <c r="AL2747" t="s">
        <v>5711</v>
      </c>
      <c r="AM2747" t="s">
        <v>873</v>
      </c>
      <c r="AN2747" t="s">
        <v>62</v>
      </c>
      <c r="AO2747" t="s">
        <v>4406</v>
      </c>
      <c r="AP2747" s="18">
        <v>0.16927982850000001</v>
      </c>
      <c r="AQ2747" t="s">
        <v>123</v>
      </c>
      <c r="AR2747" t="b">
        <f>ISNUMBER(SEARCH('Consulta Por Puntos Baloto'!$E$5,B2747,1))</f>
        <v>0</v>
      </c>
      <c r="AS2747">
        <f t="shared" si="84"/>
        <v>27</v>
      </c>
      <c r="AT2747" t="str">
        <f t="shared" si="85"/>
        <v>Oficina física</v>
      </c>
    </row>
    <row r="2748" spans="1:46">
      <c r="A2748" t="s">
        <v>13885</v>
      </c>
      <c r="B2748" t="s">
        <v>13886</v>
      </c>
      <c r="C2748" s="18">
        <v>4.6366733883000002</v>
      </c>
      <c r="D2748" t="s">
        <v>4401</v>
      </c>
      <c r="E2748" t="s">
        <v>62</v>
      </c>
      <c r="F2748" t="s">
        <v>4402</v>
      </c>
      <c r="G2748" s="18">
        <v>4.2687504828999998</v>
      </c>
      <c r="H2748" t="s">
        <v>64</v>
      </c>
      <c r="I2748" t="s">
        <v>65</v>
      </c>
      <c r="J2748" t="s">
        <v>70</v>
      </c>
      <c r="K2748" s="18">
        <v>4.5440472133999998</v>
      </c>
      <c r="L2748" t="s">
        <v>64</v>
      </c>
      <c r="M2748" t="s">
        <v>65</v>
      </c>
      <c r="N2748" t="s">
        <v>4212</v>
      </c>
      <c r="O2748" s="18">
        <v>4.9615905426999998</v>
      </c>
      <c r="P2748" t="s">
        <v>67</v>
      </c>
      <c r="Q2748" t="s">
        <v>62</v>
      </c>
      <c r="R2748" t="s">
        <v>68</v>
      </c>
      <c r="S2748" s="18">
        <v>4.2705622473</v>
      </c>
      <c r="T2748" t="s">
        <v>69</v>
      </c>
      <c r="U2748" t="s">
        <v>65</v>
      </c>
      <c r="V2748" t="s">
        <v>70</v>
      </c>
      <c r="W2748" s="18">
        <v>4.9648499675000002</v>
      </c>
      <c r="X2748" t="s">
        <v>276</v>
      </c>
      <c r="Y2748" t="s">
        <v>65</v>
      </c>
      <c r="Z2748" t="s">
        <v>277</v>
      </c>
      <c r="AA2748" s="18">
        <v>4.2681071280999996</v>
      </c>
      <c r="AB2748" t="s">
        <v>4405</v>
      </c>
      <c r="AC2748" t="s">
        <v>62</v>
      </c>
      <c r="AD2748" t="s">
        <v>4406</v>
      </c>
      <c r="AE2748" s="18">
        <v>2.5000000000000001E-9</v>
      </c>
      <c r="AF2748" t="s">
        <v>13887</v>
      </c>
      <c r="AG2748" t="s">
        <v>62</v>
      </c>
      <c r="AH2748" t="s">
        <v>13888</v>
      </c>
      <c r="AI2748" s="18">
        <v>0.1849014195</v>
      </c>
      <c r="AJ2748" t="s">
        <v>349</v>
      </c>
      <c r="AK2748" t="s">
        <v>62</v>
      </c>
      <c r="AL2748" t="s">
        <v>13889</v>
      </c>
      <c r="AM2748" t="s">
        <v>13887</v>
      </c>
      <c r="AN2748" t="s">
        <v>62</v>
      </c>
      <c r="AO2748" t="s">
        <v>13888</v>
      </c>
      <c r="AP2748" s="18">
        <v>2.5000000000000001E-9</v>
      </c>
      <c r="AQ2748" t="s">
        <v>123</v>
      </c>
      <c r="AR2748" t="b">
        <f>ISNUMBER(SEARCH('Consulta Por Puntos Baloto'!$E$5,B2748,1))</f>
        <v>0</v>
      </c>
      <c r="AS2748">
        <f t="shared" si="84"/>
        <v>31</v>
      </c>
      <c r="AT2748" t="str">
        <f t="shared" si="85"/>
        <v>Punto pago</v>
      </c>
    </row>
    <row r="2749" spans="1:46">
      <c r="A2749" t="s">
        <v>13890</v>
      </c>
      <c r="B2749" t="s">
        <v>13891</v>
      </c>
      <c r="C2749" s="18">
        <v>3.0144144804000002</v>
      </c>
      <c r="D2749" t="s">
        <v>508</v>
      </c>
      <c r="E2749" t="s">
        <v>509</v>
      </c>
      <c r="F2749" t="s">
        <v>510</v>
      </c>
      <c r="G2749" s="18">
        <v>2.1698317291000002</v>
      </c>
      <c r="H2749" t="s">
        <v>64</v>
      </c>
      <c r="I2749" t="s">
        <v>130</v>
      </c>
      <c r="J2749" t="s">
        <v>728</v>
      </c>
      <c r="K2749" s="18">
        <v>2.5621127600000002</v>
      </c>
      <c r="L2749" t="s">
        <v>64</v>
      </c>
      <c r="M2749" t="s">
        <v>112</v>
      </c>
      <c r="N2749" t="s">
        <v>721</v>
      </c>
      <c r="O2749" s="18">
        <v>2.6117818253</v>
      </c>
      <c r="P2749" t="s">
        <v>513</v>
      </c>
      <c r="Q2749" t="s">
        <v>509</v>
      </c>
      <c r="R2749" t="s">
        <v>514</v>
      </c>
      <c r="S2749" s="18">
        <v>2.6197161284999999</v>
      </c>
      <c r="T2749" t="s">
        <v>111</v>
      </c>
      <c r="U2749" t="s">
        <v>112</v>
      </c>
      <c r="V2749" t="s">
        <v>113</v>
      </c>
      <c r="W2749" s="18">
        <v>7.2668061773000003</v>
      </c>
      <c r="X2749" t="s">
        <v>64</v>
      </c>
      <c r="Y2749" t="s">
        <v>130</v>
      </c>
      <c r="Z2749" t="s">
        <v>517</v>
      </c>
      <c r="AA2749" s="18">
        <v>2.6201113713000002</v>
      </c>
      <c r="AB2749" s="19" t="s">
        <v>1111</v>
      </c>
      <c r="AC2749" t="s">
        <v>509</v>
      </c>
      <c r="AD2749" s="19" t="s">
        <v>1112</v>
      </c>
      <c r="AE2749" s="18">
        <v>0.15397742349999999</v>
      </c>
      <c r="AF2749" t="s">
        <v>13892</v>
      </c>
      <c r="AG2749" t="s">
        <v>509</v>
      </c>
      <c r="AH2749" t="s">
        <v>13893</v>
      </c>
      <c r="AI2749" s="18">
        <v>0.23341557460000001</v>
      </c>
      <c r="AJ2749" t="s">
        <v>13894</v>
      </c>
      <c r="AK2749" t="s">
        <v>509</v>
      </c>
      <c r="AL2749" t="s">
        <v>13895</v>
      </c>
      <c r="AM2749" t="s">
        <v>13892</v>
      </c>
      <c r="AN2749" t="s">
        <v>509</v>
      </c>
      <c r="AO2749" t="s">
        <v>13893</v>
      </c>
      <c r="AP2749" s="18">
        <v>0.15397742349999999</v>
      </c>
      <c r="AQ2749" t="s">
        <v>123</v>
      </c>
      <c r="AR2749" t="b">
        <f>ISNUMBER(SEARCH('Consulta Por Puntos Baloto'!$E$5,B2749,1))</f>
        <v>0</v>
      </c>
      <c r="AS2749">
        <f t="shared" si="84"/>
        <v>31</v>
      </c>
      <c r="AT2749" t="str">
        <f t="shared" si="85"/>
        <v>Punto pago</v>
      </c>
    </row>
    <row r="2750" spans="1:46">
      <c r="A2750" t="s">
        <v>13896</v>
      </c>
      <c r="B2750" t="s">
        <v>13897</v>
      </c>
      <c r="C2750" s="18">
        <v>55.188925347599998</v>
      </c>
      <c r="D2750" t="s">
        <v>4495</v>
      </c>
      <c r="E2750" t="s">
        <v>4496</v>
      </c>
      <c r="F2750" t="s">
        <v>4497</v>
      </c>
      <c r="G2750" s="18">
        <v>55.084909400100003</v>
      </c>
      <c r="H2750" t="s">
        <v>383</v>
      </c>
      <c r="I2750" t="s">
        <v>384</v>
      </c>
      <c r="J2750" t="s">
        <v>385</v>
      </c>
      <c r="K2750" s="18">
        <v>57.326676462599998</v>
      </c>
      <c r="L2750" t="s">
        <v>64</v>
      </c>
      <c r="M2750" t="s">
        <v>384</v>
      </c>
      <c r="N2750" t="s">
        <v>386</v>
      </c>
      <c r="O2750" s="18">
        <v>104.788487219</v>
      </c>
      <c r="P2750" t="s">
        <v>387</v>
      </c>
      <c r="Q2750" t="s">
        <v>388</v>
      </c>
      <c r="R2750" t="s">
        <v>389</v>
      </c>
      <c r="S2750" s="18">
        <v>147.35347946600001</v>
      </c>
      <c r="T2750" t="s">
        <v>253</v>
      </c>
      <c r="U2750" t="s">
        <v>65</v>
      </c>
      <c r="V2750" t="s">
        <v>254</v>
      </c>
      <c r="W2750" s="18">
        <v>147.36052507260001</v>
      </c>
      <c r="X2750" t="s">
        <v>64</v>
      </c>
      <c r="Y2750" t="s">
        <v>65</v>
      </c>
      <c r="Z2750" t="s">
        <v>390</v>
      </c>
      <c r="AA2750" s="18">
        <v>55.083234432300003</v>
      </c>
      <c r="AB2750" t="s">
        <v>383</v>
      </c>
      <c r="AC2750" t="s">
        <v>391</v>
      </c>
      <c r="AD2750" t="s">
        <v>392</v>
      </c>
      <c r="AE2750" s="18">
        <v>3.3275395800000003E-2</v>
      </c>
      <c r="AF2750" t="s">
        <v>13898</v>
      </c>
      <c r="AG2750" t="s">
        <v>13899</v>
      </c>
      <c r="AH2750" t="s">
        <v>13900</v>
      </c>
      <c r="AI2750" s="18">
        <v>25.144016345499999</v>
      </c>
      <c r="AJ2750" t="s">
        <v>13901</v>
      </c>
      <c r="AK2750" t="s">
        <v>13902</v>
      </c>
      <c r="AL2750" t="s">
        <v>13903</v>
      </c>
      <c r="AM2750" t="s">
        <v>13898</v>
      </c>
      <c r="AN2750" t="s">
        <v>13899</v>
      </c>
      <c r="AO2750" t="s">
        <v>13900</v>
      </c>
      <c r="AP2750" s="18">
        <v>3.3275395800000003E-2</v>
      </c>
      <c r="AQ2750" t="s">
        <v>123</v>
      </c>
      <c r="AR2750" t="b">
        <f>ISNUMBER(SEARCH('Consulta Por Puntos Baloto'!$E$5,B2750,1))</f>
        <v>0</v>
      </c>
      <c r="AS2750">
        <f t="shared" si="84"/>
        <v>31</v>
      </c>
      <c r="AT2750" t="str">
        <f t="shared" si="85"/>
        <v>Punto pago</v>
      </c>
    </row>
    <row r="2751" spans="1:46">
      <c r="A2751" t="s">
        <v>13904</v>
      </c>
      <c r="B2751" t="s">
        <v>13905</v>
      </c>
      <c r="C2751" s="18">
        <v>0.26479542290000002</v>
      </c>
      <c r="D2751" t="s">
        <v>1001</v>
      </c>
      <c r="E2751" t="s">
        <v>128</v>
      </c>
      <c r="F2751" t="s">
        <v>1002</v>
      </c>
      <c r="G2751" s="18">
        <v>0.28817448220000003</v>
      </c>
      <c r="H2751" t="s">
        <v>64</v>
      </c>
      <c r="I2751" t="s">
        <v>130</v>
      </c>
      <c r="J2751" t="s">
        <v>2685</v>
      </c>
      <c r="K2751" s="18">
        <v>0.68437223820000004</v>
      </c>
      <c r="L2751" t="s">
        <v>64</v>
      </c>
      <c r="M2751" t="s">
        <v>130</v>
      </c>
      <c r="N2751" t="s">
        <v>1028</v>
      </c>
      <c r="O2751" s="18">
        <v>0.4741449861</v>
      </c>
      <c r="P2751" t="s">
        <v>992</v>
      </c>
      <c r="Q2751" t="s">
        <v>134</v>
      </c>
      <c r="R2751" t="s">
        <v>993</v>
      </c>
      <c r="S2751" s="18">
        <v>3.1418404716000001</v>
      </c>
      <c r="T2751" t="s">
        <v>675</v>
      </c>
      <c r="U2751" t="s">
        <v>130</v>
      </c>
      <c r="V2751" t="s">
        <v>676</v>
      </c>
      <c r="W2751" s="18">
        <v>0.46582388860000001</v>
      </c>
      <c r="X2751" t="s">
        <v>64</v>
      </c>
      <c r="Y2751" t="s">
        <v>130</v>
      </c>
      <c r="Z2751" t="s">
        <v>1011</v>
      </c>
      <c r="AA2751" s="18">
        <v>0.6884798647</v>
      </c>
      <c r="AB2751" t="s">
        <v>2688</v>
      </c>
      <c r="AC2751" t="s">
        <v>128</v>
      </c>
      <c r="AD2751" t="s">
        <v>2689</v>
      </c>
      <c r="AE2751" s="18">
        <v>0.13229247929999999</v>
      </c>
      <c r="AF2751" t="s">
        <v>2690</v>
      </c>
      <c r="AG2751" t="s">
        <v>143</v>
      </c>
      <c r="AH2751" t="s">
        <v>2691</v>
      </c>
      <c r="AI2751" s="18">
        <v>0.30010195369999998</v>
      </c>
      <c r="AJ2751" t="s">
        <v>2692</v>
      </c>
      <c r="AK2751" t="s">
        <v>134</v>
      </c>
      <c r="AL2751" t="s">
        <v>2693</v>
      </c>
      <c r="AM2751" t="s">
        <v>2690</v>
      </c>
      <c r="AN2751" t="s">
        <v>143</v>
      </c>
      <c r="AO2751" t="s">
        <v>2691</v>
      </c>
      <c r="AP2751" s="18">
        <v>0.13229247929999999</v>
      </c>
      <c r="AQ2751" t="s">
        <v>123</v>
      </c>
      <c r="AR2751" t="b">
        <f>ISNUMBER(SEARCH('Consulta Por Puntos Baloto'!$E$5,B2751,1))</f>
        <v>0</v>
      </c>
      <c r="AS2751">
        <f t="shared" si="84"/>
        <v>31</v>
      </c>
      <c r="AT2751" t="str">
        <f t="shared" si="85"/>
        <v>Punto pago</v>
      </c>
    </row>
    <row r="2752" spans="1:46">
      <c r="A2752" t="s">
        <v>13906</v>
      </c>
      <c r="B2752" t="s">
        <v>13907</v>
      </c>
      <c r="C2752" s="18">
        <v>58.303085147899999</v>
      </c>
      <c r="D2752" t="s">
        <v>4556</v>
      </c>
      <c r="E2752" t="s">
        <v>4557</v>
      </c>
      <c r="F2752" t="s">
        <v>4558</v>
      </c>
      <c r="G2752" s="18">
        <v>1.0566329813999999</v>
      </c>
      <c r="H2752" t="s">
        <v>7611</v>
      </c>
      <c r="I2752" t="s">
        <v>4560</v>
      </c>
      <c r="J2752" t="s">
        <v>7612</v>
      </c>
      <c r="K2752" s="18">
        <v>1.4667352754</v>
      </c>
      <c r="L2752" t="s">
        <v>64</v>
      </c>
      <c r="M2752" t="s">
        <v>4560</v>
      </c>
      <c r="N2752" t="s">
        <v>4562</v>
      </c>
      <c r="O2752" s="18">
        <v>1.5099987077999999</v>
      </c>
      <c r="P2752" t="s">
        <v>5857</v>
      </c>
      <c r="Q2752" t="s">
        <v>388</v>
      </c>
      <c r="R2752" t="s">
        <v>5858</v>
      </c>
      <c r="S2752" s="18">
        <v>253.49129386000001</v>
      </c>
      <c r="T2752" t="s">
        <v>253</v>
      </c>
      <c r="U2752" t="s">
        <v>65</v>
      </c>
      <c r="V2752" t="s">
        <v>254</v>
      </c>
      <c r="W2752" s="18">
        <v>57.877783950500003</v>
      </c>
      <c r="X2752" t="s">
        <v>64</v>
      </c>
      <c r="Y2752" t="s">
        <v>4563</v>
      </c>
      <c r="Z2752" t="s">
        <v>4564</v>
      </c>
      <c r="AA2752" s="18">
        <v>1.1151917418999999</v>
      </c>
      <c r="AB2752" t="s">
        <v>4559</v>
      </c>
      <c r="AC2752" t="s">
        <v>388</v>
      </c>
      <c r="AD2752" t="s">
        <v>4565</v>
      </c>
      <c r="AE2752" s="18">
        <v>2.5085424E-3</v>
      </c>
      <c r="AF2752" t="s">
        <v>13908</v>
      </c>
      <c r="AG2752" t="s">
        <v>388</v>
      </c>
      <c r="AH2752" t="s">
        <v>13909</v>
      </c>
      <c r="AI2752" s="18">
        <v>1.7490213399999999E-2</v>
      </c>
      <c r="AJ2752" t="s">
        <v>9769</v>
      </c>
      <c r="AK2752" t="s">
        <v>388</v>
      </c>
      <c r="AL2752" t="s">
        <v>9770</v>
      </c>
      <c r="AM2752" t="s">
        <v>13908</v>
      </c>
      <c r="AN2752" t="s">
        <v>388</v>
      </c>
      <c r="AO2752" t="s">
        <v>13909</v>
      </c>
      <c r="AP2752" s="18">
        <v>2.5085424E-3</v>
      </c>
      <c r="AQ2752" t="s">
        <v>123</v>
      </c>
      <c r="AR2752" t="b">
        <f>ISNUMBER(SEARCH('Consulta Por Puntos Baloto'!$E$5,B2752,1))</f>
        <v>0</v>
      </c>
      <c r="AS2752">
        <f t="shared" si="84"/>
        <v>31</v>
      </c>
      <c r="AT2752" t="str">
        <f t="shared" si="85"/>
        <v>Punto pago</v>
      </c>
    </row>
    <row r="2753" spans="1:46">
      <c r="A2753" t="s">
        <v>13910</v>
      </c>
      <c r="B2753" t="s">
        <v>13911</v>
      </c>
      <c r="C2753" s="18">
        <v>4.7114256082999999</v>
      </c>
      <c r="D2753" t="s">
        <v>541</v>
      </c>
      <c r="E2753" t="s">
        <v>128</v>
      </c>
      <c r="F2753" t="s">
        <v>542</v>
      </c>
      <c r="G2753" s="18">
        <v>0.53323900059999996</v>
      </c>
      <c r="H2753" t="s">
        <v>64</v>
      </c>
      <c r="I2753" t="s">
        <v>130</v>
      </c>
      <c r="J2753" t="s">
        <v>512</v>
      </c>
      <c r="K2753" s="18">
        <v>0.53563332279999998</v>
      </c>
      <c r="L2753" t="s">
        <v>64</v>
      </c>
      <c r="M2753" t="s">
        <v>130</v>
      </c>
      <c r="N2753" t="s">
        <v>512</v>
      </c>
      <c r="O2753" s="18">
        <v>4.6219577961000002</v>
      </c>
      <c r="P2753" t="s">
        <v>1300</v>
      </c>
      <c r="Q2753" t="s">
        <v>134</v>
      </c>
      <c r="R2753" t="s">
        <v>1301</v>
      </c>
      <c r="S2753" s="18">
        <v>1.9771196227000001</v>
      </c>
      <c r="T2753" t="s">
        <v>371</v>
      </c>
      <c r="U2753" t="s">
        <v>130</v>
      </c>
      <c r="V2753" t="s">
        <v>372</v>
      </c>
      <c r="W2753" s="18">
        <v>1.8340365612</v>
      </c>
      <c r="X2753" t="s">
        <v>64</v>
      </c>
      <c r="Y2753" t="s">
        <v>130</v>
      </c>
      <c r="Z2753" t="s">
        <v>517</v>
      </c>
      <c r="AA2753" s="18">
        <v>2.3823392879999998</v>
      </c>
      <c r="AB2753" s="19" t="s">
        <v>963</v>
      </c>
      <c r="AC2753" t="s">
        <v>128</v>
      </c>
      <c r="AD2753" t="s">
        <v>964</v>
      </c>
      <c r="AE2753" s="18">
        <v>0.1669398201</v>
      </c>
      <c r="AF2753" t="s">
        <v>1302</v>
      </c>
      <c r="AG2753" t="s">
        <v>143</v>
      </c>
      <c r="AH2753" t="s">
        <v>1303</v>
      </c>
      <c r="AI2753" s="18">
        <v>3.0867139299999999E-2</v>
      </c>
      <c r="AJ2753" t="s">
        <v>1304</v>
      </c>
      <c r="AK2753" t="s">
        <v>134</v>
      </c>
      <c r="AL2753" t="s">
        <v>1305</v>
      </c>
      <c r="AM2753" t="s">
        <v>1304</v>
      </c>
      <c r="AN2753" t="s">
        <v>134</v>
      </c>
      <c r="AO2753" t="s">
        <v>1305</v>
      </c>
      <c r="AP2753" s="18">
        <v>3.0867139299999999E-2</v>
      </c>
      <c r="AQ2753" t="e">
        <v>#N/A</v>
      </c>
      <c r="AR2753" t="b">
        <f>ISNUMBER(SEARCH('Consulta Por Puntos Baloto'!$E$5,B2753,1))</f>
        <v>0</v>
      </c>
      <c r="AS2753">
        <f t="shared" si="84"/>
        <v>35</v>
      </c>
      <c r="AT2753" t="str">
        <f t="shared" si="85"/>
        <v>Punto red</v>
      </c>
    </row>
    <row r="2754" spans="1:46">
      <c r="A2754" t="s">
        <v>13912</v>
      </c>
      <c r="B2754" t="s">
        <v>13913</v>
      </c>
      <c r="C2754" s="18">
        <v>0.26806234420000002</v>
      </c>
      <c r="D2754" t="s">
        <v>4512</v>
      </c>
      <c r="E2754" t="s">
        <v>297</v>
      </c>
      <c r="F2754" t="s">
        <v>4513</v>
      </c>
      <c r="G2754" s="18">
        <v>16.626829853299999</v>
      </c>
      <c r="H2754" t="s">
        <v>64</v>
      </c>
      <c r="I2754" t="s">
        <v>4514</v>
      </c>
      <c r="J2754" t="s">
        <v>4515</v>
      </c>
      <c r="K2754" s="18">
        <v>16.626829853299999</v>
      </c>
      <c r="L2754" t="s">
        <v>64</v>
      </c>
      <c r="M2754" t="s">
        <v>4514</v>
      </c>
      <c r="N2754" t="s">
        <v>4515</v>
      </c>
      <c r="O2754" s="18">
        <v>0.59501286710000001</v>
      </c>
      <c r="P2754" t="s">
        <v>296</v>
      </c>
      <c r="Q2754" t="s">
        <v>297</v>
      </c>
      <c r="R2754" t="s">
        <v>298</v>
      </c>
      <c r="S2754" s="18">
        <v>143.9225414636</v>
      </c>
      <c r="T2754" t="s">
        <v>85</v>
      </c>
      <c r="U2754" t="s">
        <v>86</v>
      </c>
      <c r="V2754" t="s">
        <v>87</v>
      </c>
      <c r="W2754" s="18">
        <v>88.699491160999997</v>
      </c>
      <c r="X2754" t="s">
        <v>64</v>
      </c>
      <c r="Y2754" t="s">
        <v>4519</v>
      </c>
      <c r="Z2754" t="s">
        <v>4520</v>
      </c>
      <c r="AA2754" s="18">
        <v>49.244519508899998</v>
      </c>
      <c r="AB2754" t="s">
        <v>300</v>
      </c>
      <c r="AC2754" t="s">
        <v>301</v>
      </c>
      <c r="AD2754" t="s">
        <v>302</v>
      </c>
      <c r="AE2754" s="18">
        <v>0.90942477300000002</v>
      </c>
      <c r="AF2754" t="s">
        <v>7531</v>
      </c>
      <c r="AG2754" t="s">
        <v>297</v>
      </c>
      <c r="AH2754" t="s">
        <v>7532</v>
      </c>
      <c r="AI2754" s="18">
        <v>1.7654795099999999E-2</v>
      </c>
      <c r="AJ2754" t="s">
        <v>12935</v>
      </c>
      <c r="AK2754" t="s">
        <v>297</v>
      </c>
      <c r="AL2754" t="s">
        <v>12936</v>
      </c>
      <c r="AM2754" t="s">
        <v>12935</v>
      </c>
      <c r="AN2754" t="s">
        <v>297</v>
      </c>
      <c r="AO2754" t="s">
        <v>12936</v>
      </c>
      <c r="AP2754" s="18">
        <v>1.7654795099999999E-2</v>
      </c>
      <c r="AQ2754" t="s">
        <v>123</v>
      </c>
      <c r="AR2754" t="b">
        <f>ISNUMBER(SEARCH('Consulta Por Puntos Baloto'!$E$5,B2754,1))</f>
        <v>0</v>
      </c>
      <c r="AS2754">
        <f t="shared" si="84"/>
        <v>35</v>
      </c>
      <c r="AT2754" t="str">
        <f t="shared" si="85"/>
        <v>Punto red</v>
      </c>
    </row>
    <row r="2755" spans="1:46">
      <c r="A2755" t="s">
        <v>13914</v>
      </c>
      <c r="B2755" t="s">
        <v>13915</v>
      </c>
      <c r="C2755" s="18">
        <v>15.312869297000001</v>
      </c>
      <c r="D2755" t="s">
        <v>508</v>
      </c>
      <c r="E2755" t="s">
        <v>509</v>
      </c>
      <c r="F2755" t="s">
        <v>510</v>
      </c>
      <c r="G2755" s="18">
        <v>15.149963570500001</v>
      </c>
      <c r="H2755" t="s">
        <v>64</v>
      </c>
      <c r="I2755" t="s">
        <v>112</v>
      </c>
      <c r="J2755" t="s">
        <v>1110</v>
      </c>
      <c r="K2755" s="18">
        <v>16.458295818300002</v>
      </c>
      <c r="L2755" t="s">
        <v>64</v>
      </c>
      <c r="M2755" t="s">
        <v>112</v>
      </c>
      <c r="N2755" t="s">
        <v>721</v>
      </c>
      <c r="O2755" s="18">
        <v>16.841938746299999</v>
      </c>
      <c r="P2755" t="s">
        <v>513</v>
      </c>
      <c r="Q2755" t="s">
        <v>509</v>
      </c>
      <c r="R2755" t="s">
        <v>514</v>
      </c>
      <c r="S2755" s="18">
        <v>16.8365636674</v>
      </c>
      <c r="T2755" t="s">
        <v>111</v>
      </c>
      <c r="U2755" t="s">
        <v>112</v>
      </c>
      <c r="V2755" t="s">
        <v>113</v>
      </c>
      <c r="W2755" s="18">
        <v>21.647556258000002</v>
      </c>
      <c r="X2755" t="s">
        <v>64</v>
      </c>
      <c r="Y2755" t="s">
        <v>471</v>
      </c>
      <c r="Z2755" t="s">
        <v>472</v>
      </c>
      <c r="AA2755" s="18">
        <v>16.8378918475</v>
      </c>
      <c r="AB2755" s="19" t="s">
        <v>1111</v>
      </c>
      <c r="AC2755" t="s">
        <v>509</v>
      </c>
      <c r="AD2755" s="19" t="s">
        <v>1112</v>
      </c>
      <c r="AE2755" s="18">
        <v>8.26459046E-2</v>
      </c>
      <c r="AF2755" t="s">
        <v>13916</v>
      </c>
      <c r="AG2755" t="s">
        <v>13917</v>
      </c>
      <c r="AH2755" t="s">
        <v>13918</v>
      </c>
      <c r="AI2755" s="18">
        <v>5.9856530440000002</v>
      </c>
      <c r="AJ2755" t="s">
        <v>2259</v>
      </c>
      <c r="AK2755" t="s">
        <v>2260</v>
      </c>
      <c r="AL2755" t="s">
        <v>2261</v>
      </c>
      <c r="AM2755" t="s">
        <v>13916</v>
      </c>
      <c r="AN2755" t="s">
        <v>13917</v>
      </c>
      <c r="AO2755" t="s">
        <v>13918</v>
      </c>
      <c r="AP2755" s="18">
        <v>8.26459046E-2</v>
      </c>
      <c r="AQ2755" t="s">
        <v>123</v>
      </c>
      <c r="AR2755" t="b">
        <f>ISNUMBER(SEARCH('Consulta Por Puntos Baloto'!$E$5,B2755,1))</f>
        <v>0</v>
      </c>
      <c r="AS2755">
        <f t="shared" ref="AS2755:AS2818" si="86">MATCH(AP2755,A2755:AL2755,0)</f>
        <v>31</v>
      </c>
      <c r="AT2755" t="str">
        <f t="shared" ref="AT2755:AT2818" si="87">+VLOOKUP(AS2755,$AW$2:$AX$10,2,0)</f>
        <v>Punto pago</v>
      </c>
    </row>
    <row r="2756" spans="1:46">
      <c r="A2756" t="s">
        <v>13919</v>
      </c>
      <c r="B2756" t="s">
        <v>13920</v>
      </c>
      <c r="C2756" s="18">
        <v>59.829961165999997</v>
      </c>
      <c r="D2756" t="s">
        <v>4556</v>
      </c>
      <c r="E2756" t="s">
        <v>4557</v>
      </c>
      <c r="F2756" t="s">
        <v>4558</v>
      </c>
      <c r="G2756" s="18">
        <v>30.741664405200002</v>
      </c>
      <c r="H2756" t="s">
        <v>64</v>
      </c>
      <c r="I2756" t="s">
        <v>4560</v>
      </c>
      <c r="J2756" t="s">
        <v>4562</v>
      </c>
      <c r="K2756" s="18">
        <v>30.734577079499999</v>
      </c>
      <c r="L2756" t="s">
        <v>64</v>
      </c>
      <c r="M2756" t="s">
        <v>4560</v>
      </c>
      <c r="N2756" t="s">
        <v>4562</v>
      </c>
      <c r="O2756" s="18">
        <v>29.977555410600001</v>
      </c>
      <c r="P2756" t="s">
        <v>5857</v>
      </c>
      <c r="Q2756" t="s">
        <v>388</v>
      </c>
      <c r="R2756" t="s">
        <v>5858</v>
      </c>
      <c r="S2756" s="18">
        <v>248.73758568790001</v>
      </c>
      <c r="T2756" t="s">
        <v>253</v>
      </c>
      <c r="U2756" t="s">
        <v>65</v>
      </c>
      <c r="V2756" t="s">
        <v>254</v>
      </c>
      <c r="W2756" s="18">
        <v>59.713097155600003</v>
      </c>
      <c r="X2756" t="s">
        <v>64</v>
      </c>
      <c r="Y2756" t="s">
        <v>4563</v>
      </c>
      <c r="Z2756" t="s">
        <v>4564</v>
      </c>
      <c r="AA2756" s="18">
        <v>29.803717263900001</v>
      </c>
      <c r="AB2756" t="s">
        <v>5859</v>
      </c>
      <c r="AC2756" t="s">
        <v>388</v>
      </c>
      <c r="AD2756" t="s">
        <v>5860</v>
      </c>
      <c r="AE2756" s="18">
        <v>1.2205874800000001E-2</v>
      </c>
      <c r="AF2756" t="s">
        <v>7230</v>
      </c>
      <c r="AG2756" t="s">
        <v>7231</v>
      </c>
      <c r="AH2756" t="s">
        <v>7232</v>
      </c>
      <c r="AI2756" s="18">
        <v>6.6698294399999997E-2</v>
      </c>
      <c r="AJ2756" t="s">
        <v>13921</v>
      </c>
      <c r="AK2756" t="s">
        <v>7231</v>
      </c>
      <c r="AL2756" t="s">
        <v>13922</v>
      </c>
      <c r="AM2756" t="s">
        <v>7230</v>
      </c>
      <c r="AN2756" t="s">
        <v>7231</v>
      </c>
      <c r="AO2756" t="s">
        <v>7232</v>
      </c>
      <c r="AP2756" s="18">
        <v>1.2205874800000001E-2</v>
      </c>
      <c r="AQ2756" t="s">
        <v>123</v>
      </c>
      <c r="AR2756" t="b">
        <f>ISNUMBER(SEARCH('Consulta Por Puntos Baloto'!$E$5,B2756,1))</f>
        <v>0</v>
      </c>
      <c r="AS2756">
        <f t="shared" si="86"/>
        <v>31</v>
      </c>
      <c r="AT2756" t="str">
        <f t="shared" si="87"/>
        <v>Punto pago</v>
      </c>
    </row>
    <row r="2757" spans="1:46">
      <c r="A2757" t="s">
        <v>13923</v>
      </c>
      <c r="B2757" t="s">
        <v>13924</v>
      </c>
      <c r="C2757" s="18">
        <v>0.37201646160000001</v>
      </c>
      <c r="D2757" t="s">
        <v>239</v>
      </c>
      <c r="E2757" t="s">
        <v>62</v>
      </c>
      <c r="F2757" t="s">
        <v>240</v>
      </c>
      <c r="G2757" s="18">
        <v>0.41440801970000002</v>
      </c>
      <c r="H2757" t="s">
        <v>71</v>
      </c>
      <c r="I2757" t="s">
        <v>65</v>
      </c>
      <c r="J2757" t="s">
        <v>72</v>
      </c>
      <c r="K2757" s="18">
        <v>2.5694873390000001</v>
      </c>
      <c r="L2757" t="s">
        <v>241</v>
      </c>
      <c r="M2757" t="s">
        <v>65</v>
      </c>
      <c r="N2757" t="s">
        <v>242</v>
      </c>
      <c r="O2757" s="18">
        <v>8.6923107250000005</v>
      </c>
      <c r="P2757" t="s">
        <v>67</v>
      </c>
      <c r="Q2757" t="s">
        <v>62</v>
      </c>
      <c r="R2757" t="s">
        <v>68</v>
      </c>
      <c r="S2757" s="18">
        <v>4.0075655296999999</v>
      </c>
      <c r="T2757" t="s">
        <v>69</v>
      </c>
      <c r="U2757" t="s">
        <v>65</v>
      </c>
      <c r="V2757" t="s">
        <v>70</v>
      </c>
      <c r="W2757" s="18">
        <v>0.42341222690000002</v>
      </c>
      <c r="X2757" t="s">
        <v>71</v>
      </c>
      <c r="Y2757" t="s">
        <v>65</v>
      </c>
      <c r="Z2757" t="s">
        <v>72</v>
      </c>
      <c r="AA2757" s="18">
        <v>0.41281996170000002</v>
      </c>
      <c r="AB2757" t="s">
        <v>243</v>
      </c>
      <c r="AC2757" t="s">
        <v>62</v>
      </c>
      <c r="AD2757" t="s">
        <v>244</v>
      </c>
      <c r="AE2757" s="18">
        <v>9.50825119E-2</v>
      </c>
      <c r="AF2757" t="s">
        <v>13925</v>
      </c>
      <c r="AG2757" t="s">
        <v>62</v>
      </c>
      <c r="AH2757" t="s">
        <v>13926</v>
      </c>
      <c r="AI2757" s="18">
        <v>0.23309678810000001</v>
      </c>
      <c r="AJ2757" t="s">
        <v>247</v>
      </c>
      <c r="AK2757" t="s">
        <v>62</v>
      </c>
      <c r="AL2757" t="s">
        <v>248</v>
      </c>
      <c r="AM2757" t="s">
        <v>13925</v>
      </c>
      <c r="AN2757" t="s">
        <v>62</v>
      </c>
      <c r="AO2757" t="s">
        <v>13926</v>
      </c>
      <c r="AP2757" s="18">
        <v>9.50825119E-2</v>
      </c>
      <c r="AQ2757" t="e">
        <v>#N/A</v>
      </c>
      <c r="AR2757" t="b">
        <f>ISNUMBER(SEARCH('Consulta Por Puntos Baloto'!$E$5,B2757,1))</f>
        <v>0</v>
      </c>
      <c r="AS2757">
        <f t="shared" si="86"/>
        <v>31</v>
      </c>
      <c r="AT2757" t="str">
        <f t="shared" si="87"/>
        <v>Punto pago</v>
      </c>
    </row>
    <row r="2758" spans="1:46">
      <c r="A2758" t="s">
        <v>13927</v>
      </c>
      <c r="B2758" t="s">
        <v>13928</v>
      </c>
      <c r="C2758" s="18">
        <v>0.3462749651</v>
      </c>
      <c r="D2758" t="s">
        <v>4401</v>
      </c>
      <c r="E2758" t="s">
        <v>62</v>
      </c>
      <c r="F2758" t="s">
        <v>4402</v>
      </c>
      <c r="G2758" s="18">
        <v>0.46706913360000002</v>
      </c>
      <c r="H2758" t="s">
        <v>73</v>
      </c>
      <c r="I2758" t="s">
        <v>65</v>
      </c>
      <c r="J2758" t="s">
        <v>5515</v>
      </c>
      <c r="K2758" s="18">
        <v>0.90878455920000001</v>
      </c>
      <c r="L2758" t="s">
        <v>4403</v>
      </c>
      <c r="M2758" t="s">
        <v>65</v>
      </c>
      <c r="N2758" t="s">
        <v>4404</v>
      </c>
      <c r="O2758" s="18">
        <v>6.6832072696000004</v>
      </c>
      <c r="P2758" t="s">
        <v>67</v>
      </c>
      <c r="Q2758" t="s">
        <v>62</v>
      </c>
      <c r="R2758" t="s">
        <v>68</v>
      </c>
      <c r="S2758" s="18">
        <v>1.8831509733</v>
      </c>
      <c r="T2758" t="s">
        <v>69</v>
      </c>
      <c r="U2758" t="s">
        <v>65</v>
      </c>
      <c r="V2758" t="s">
        <v>70</v>
      </c>
      <c r="W2758" s="18">
        <v>2.5467534923000001</v>
      </c>
      <c r="X2758" t="s">
        <v>71</v>
      </c>
      <c r="Y2758" t="s">
        <v>65</v>
      </c>
      <c r="Z2758" t="s">
        <v>72</v>
      </c>
      <c r="AA2758" s="18">
        <v>0.48550229140000001</v>
      </c>
      <c r="AB2758" t="s">
        <v>73</v>
      </c>
      <c r="AC2758" t="s">
        <v>62</v>
      </c>
      <c r="AD2758" t="s">
        <v>74</v>
      </c>
      <c r="AE2758" s="18">
        <v>0.13055829250000001</v>
      </c>
      <c r="AF2758" t="s">
        <v>13929</v>
      </c>
      <c r="AG2758" t="s">
        <v>62</v>
      </c>
      <c r="AH2758" t="s">
        <v>13930</v>
      </c>
      <c r="AI2758" s="18">
        <v>0.3796846894</v>
      </c>
      <c r="AJ2758" t="s">
        <v>349</v>
      </c>
      <c r="AK2758" t="s">
        <v>62</v>
      </c>
      <c r="AL2758" t="s">
        <v>12325</v>
      </c>
      <c r="AM2758" t="s">
        <v>13929</v>
      </c>
      <c r="AN2758" t="s">
        <v>62</v>
      </c>
      <c r="AO2758" t="s">
        <v>13930</v>
      </c>
      <c r="AP2758" s="18">
        <v>0.13055829250000001</v>
      </c>
      <c r="AQ2758" t="s">
        <v>123</v>
      </c>
      <c r="AR2758" t="b">
        <f>ISNUMBER(SEARCH('Consulta Por Puntos Baloto'!$E$5,B2758,1))</f>
        <v>0</v>
      </c>
      <c r="AS2758">
        <f t="shared" si="86"/>
        <v>31</v>
      </c>
      <c r="AT2758" t="str">
        <f t="shared" si="87"/>
        <v>Punto pago</v>
      </c>
    </row>
    <row r="2759" spans="1:46">
      <c r="A2759" t="s">
        <v>13931</v>
      </c>
      <c r="B2759" t="s">
        <v>13932</v>
      </c>
      <c r="C2759" s="18">
        <v>15.517481070700001</v>
      </c>
      <c r="D2759" t="s">
        <v>5116</v>
      </c>
      <c r="E2759" t="s">
        <v>4734</v>
      </c>
      <c r="F2759" t="s">
        <v>5117</v>
      </c>
      <c r="G2759" s="18">
        <v>80.001183990900003</v>
      </c>
      <c r="H2759" t="s">
        <v>383</v>
      </c>
      <c r="I2759" t="s">
        <v>384</v>
      </c>
      <c r="J2759" t="s">
        <v>385</v>
      </c>
      <c r="K2759" s="18">
        <v>80.168890566499996</v>
      </c>
      <c r="L2759" t="s">
        <v>64</v>
      </c>
      <c r="M2759" t="s">
        <v>384</v>
      </c>
      <c r="N2759" t="s">
        <v>386</v>
      </c>
      <c r="O2759" s="18">
        <v>15.394344999099999</v>
      </c>
      <c r="P2759" t="s">
        <v>4733</v>
      </c>
      <c r="Q2759" t="s">
        <v>4734</v>
      </c>
      <c r="R2759" t="s">
        <v>4735</v>
      </c>
      <c r="S2759" s="18">
        <v>162.47033461980001</v>
      </c>
      <c r="T2759" t="s">
        <v>253</v>
      </c>
      <c r="U2759" t="s">
        <v>65</v>
      </c>
      <c r="V2759" t="s">
        <v>254</v>
      </c>
      <c r="W2759" s="18">
        <v>161.70339783310001</v>
      </c>
      <c r="X2759" t="s">
        <v>276</v>
      </c>
      <c r="Y2759" t="s">
        <v>65</v>
      </c>
      <c r="Z2759" t="s">
        <v>277</v>
      </c>
      <c r="AA2759" s="18">
        <v>80.004259787799995</v>
      </c>
      <c r="AB2759" t="s">
        <v>383</v>
      </c>
      <c r="AC2759" t="s">
        <v>391</v>
      </c>
      <c r="AD2759" t="s">
        <v>392</v>
      </c>
      <c r="AE2759" s="18">
        <v>2.53101009E-2</v>
      </c>
      <c r="AF2759" t="s">
        <v>13933</v>
      </c>
      <c r="AG2759" t="s">
        <v>13934</v>
      </c>
      <c r="AH2759" t="s">
        <v>13935</v>
      </c>
      <c r="AI2759" s="18">
        <v>1.1125116900000001E-2</v>
      </c>
      <c r="AJ2759" t="s">
        <v>13936</v>
      </c>
      <c r="AK2759" t="s">
        <v>13934</v>
      </c>
      <c r="AL2759" t="s">
        <v>13937</v>
      </c>
      <c r="AM2759" t="s">
        <v>13936</v>
      </c>
      <c r="AN2759" t="s">
        <v>13934</v>
      </c>
      <c r="AO2759" t="s">
        <v>13937</v>
      </c>
      <c r="AP2759" s="18">
        <v>1.1125116900000001E-2</v>
      </c>
      <c r="AQ2759" t="s">
        <v>123</v>
      </c>
      <c r="AR2759" t="b">
        <f>ISNUMBER(SEARCH('Consulta Por Puntos Baloto'!$E$5,B2759,1))</f>
        <v>0</v>
      </c>
      <c r="AS2759">
        <f t="shared" si="86"/>
        <v>35</v>
      </c>
      <c r="AT2759" t="str">
        <f t="shared" si="87"/>
        <v>Punto red</v>
      </c>
    </row>
    <row r="2760" spans="1:46">
      <c r="A2760" t="s">
        <v>13938</v>
      </c>
      <c r="B2760" t="s">
        <v>13939</v>
      </c>
      <c r="C2760" s="18">
        <v>30.678050714699999</v>
      </c>
      <c r="D2760" t="s">
        <v>102</v>
      </c>
      <c r="E2760" t="s">
        <v>103</v>
      </c>
      <c r="F2760" t="s">
        <v>104</v>
      </c>
      <c r="G2760" s="18">
        <v>32.226314224600003</v>
      </c>
      <c r="H2760" t="s">
        <v>251</v>
      </c>
      <c r="I2760" t="s">
        <v>107</v>
      </c>
      <c r="J2760" t="s">
        <v>252</v>
      </c>
      <c r="K2760" s="18">
        <v>33.470057332499998</v>
      </c>
      <c r="L2760" t="s">
        <v>64</v>
      </c>
      <c r="M2760" t="s">
        <v>107</v>
      </c>
      <c r="N2760" t="s">
        <v>108</v>
      </c>
      <c r="O2760" s="18">
        <v>32.156529002200003</v>
      </c>
      <c r="P2760" t="s">
        <v>109</v>
      </c>
      <c r="Q2760" t="s">
        <v>103</v>
      </c>
      <c r="R2760" t="s">
        <v>110</v>
      </c>
      <c r="S2760" s="18">
        <v>145.66650436730001</v>
      </c>
      <c r="T2760" t="s">
        <v>253</v>
      </c>
      <c r="U2760" t="s">
        <v>65</v>
      </c>
      <c r="V2760" t="s">
        <v>254</v>
      </c>
      <c r="W2760" s="18">
        <v>134.5214623562</v>
      </c>
      <c r="X2760" t="s">
        <v>64</v>
      </c>
      <c r="Y2760" t="s">
        <v>154</v>
      </c>
      <c r="Z2760" t="s">
        <v>159</v>
      </c>
      <c r="AA2760" s="18">
        <v>32.214585135</v>
      </c>
      <c r="AB2760" s="19" t="s">
        <v>255</v>
      </c>
      <c r="AC2760" t="s">
        <v>103</v>
      </c>
      <c r="AD2760" t="s">
        <v>256</v>
      </c>
      <c r="AE2760" s="18">
        <v>1.0137323E-2</v>
      </c>
      <c r="AF2760" t="s">
        <v>13940</v>
      </c>
      <c r="AG2760" t="s">
        <v>13941</v>
      </c>
      <c r="AH2760" t="s">
        <v>13942</v>
      </c>
      <c r="AI2760" s="18">
        <v>4.64013593E-2</v>
      </c>
      <c r="AJ2760" t="s">
        <v>13943</v>
      </c>
      <c r="AK2760" t="s">
        <v>13941</v>
      </c>
      <c r="AL2760" t="s">
        <v>13944</v>
      </c>
      <c r="AM2760" t="s">
        <v>13940</v>
      </c>
      <c r="AN2760" t="s">
        <v>13941</v>
      </c>
      <c r="AO2760" t="s">
        <v>13942</v>
      </c>
      <c r="AP2760" s="18">
        <v>1.0137323E-2</v>
      </c>
      <c r="AQ2760" t="s">
        <v>123</v>
      </c>
      <c r="AR2760" t="b">
        <f>ISNUMBER(SEARCH('Consulta Por Puntos Baloto'!$E$5,B2760,1))</f>
        <v>0</v>
      </c>
      <c r="AS2760">
        <f t="shared" si="86"/>
        <v>31</v>
      </c>
      <c r="AT2760" t="str">
        <f t="shared" si="87"/>
        <v>Punto pago</v>
      </c>
    </row>
    <row r="2761" spans="1:46">
      <c r="A2761" t="s">
        <v>13945</v>
      </c>
      <c r="B2761" t="s">
        <v>13946</v>
      </c>
      <c r="C2761" s="18">
        <v>2.7670740738999999</v>
      </c>
      <c r="D2761" t="s">
        <v>526</v>
      </c>
      <c r="E2761" t="s">
        <v>128</v>
      </c>
      <c r="F2761" t="s">
        <v>527</v>
      </c>
      <c r="G2761" s="18">
        <v>1.1135924864</v>
      </c>
      <c r="H2761" t="s">
        <v>64</v>
      </c>
      <c r="I2761" t="s">
        <v>130</v>
      </c>
      <c r="J2761" t="s">
        <v>8572</v>
      </c>
      <c r="K2761" s="18">
        <v>1.3049719367999999</v>
      </c>
      <c r="L2761" t="s">
        <v>64</v>
      </c>
      <c r="M2761" t="s">
        <v>130</v>
      </c>
      <c r="N2761" t="s">
        <v>2104</v>
      </c>
      <c r="O2761" s="18">
        <v>1.1135924864</v>
      </c>
      <c r="P2761" t="s">
        <v>743</v>
      </c>
      <c r="Q2761" t="s">
        <v>134</v>
      </c>
      <c r="R2761" t="s">
        <v>744</v>
      </c>
      <c r="S2761" s="18">
        <v>3.3073227170999999</v>
      </c>
      <c r="T2761" t="s">
        <v>496</v>
      </c>
      <c r="U2761" t="s">
        <v>130</v>
      </c>
      <c r="V2761" t="s">
        <v>497</v>
      </c>
      <c r="W2761" s="18">
        <v>1.1476769265</v>
      </c>
      <c r="X2761" t="s">
        <v>745</v>
      </c>
      <c r="Y2761" t="s">
        <v>130</v>
      </c>
      <c r="Z2761" t="s">
        <v>746</v>
      </c>
      <c r="AA2761" s="18">
        <v>1.1476769265</v>
      </c>
      <c r="AB2761" t="s">
        <v>2106</v>
      </c>
      <c r="AC2761" t="s">
        <v>128</v>
      </c>
      <c r="AD2761" t="s">
        <v>2107</v>
      </c>
      <c r="AE2761" s="18">
        <v>0.37099992250000002</v>
      </c>
      <c r="AF2761" t="s">
        <v>2310</v>
      </c>
      <c r="AG2761" t="s">
        <v>143</v>
      </c>
      <c r="AH2761" t="s">
        <v>2311</v>
      </c>
      <c r="AI2761" s="18">
        <v>2.4533457200000001E-2</v>
      </c>
      <c r="AJ2761" t="s">
        <v>13947</v>
      </c>
      <c r="AK2761" t="s">
        <v>134</v>
      </c>
      <c r="AL2761" t="s">
        <v>13948</v>
      </c>
      <c r="AM2761" t="s">
        <v>13947</v>
      </c>
      <c r="AN2761" t="s">
        <v>134</v>
      </c>
      <c r="AO2761" t="s">
        <v>13948</v>
      </c>
      <c r="AP2761" s="18">
        <v>2.4533457200000001E-2</v>
      </c>
      <c r="AQ2761" t="s">
        <v>123</v>
      </c>
      <c r="AR2761" t="b">
        <f>ISNUMBER(SEARCH('Consulta Por Puntos Baloto'!$E$5,B2761,1))</f>
        <v>0</v>
      </c>
      <c r="AS2761">
        <f t="shared" si="86"/>
        <v>35</v>
      </c>
      <c r="AT2761" t="str">
        <f t="shared" si="87"/>
        <v>Punto red</v>
      </c>
    </row>
    <row r="2762" spans="1:46">
      <c r="A2762" t="s">
        <v>13949</v>
      </c>
      <c r="B2762" t="s">
        <v>10730</v>
      </c>
      <c r="C2762" s="18">
        <v>4.9236988273</v>
      </c>
      <c r="D2762" t="s">
        <v>61</v>
      </c>
      <c r="E2762" t="s">
        <v>62</v>
      </c>
      <c r="F2762" t="s">
        <v>63</v>
      </c>
      <c r="G2762" s="18">
        <v>4.8430774793999998</v>
      </c>
      <c r="H2762" t="s">
        <v>64</v>
      </c>
      <c r="I2762" t="s">
        <v>65</v>
      </c>
      <c r="J2762" t="s">
        <v>66</v>
      </c>
      <c r="K2762" s="18">
        <v>4.8531087076999997</v>
      </c>
      <c r="L2762" t="s">
        <v>64</v>
      </c>
      <c r="M2762" t="s">
        <v>65</v>
      </c>
      <c r="N2762" t="s">
        <v>66</v>
      </c>
      <c r="O2762" s="18">
        <v>9.2211455076999993</v>
      </c>
      <c r="P2762" t="s">
        <v>67</v>
      </c>
      <c r="Q2762" t="s">
        <v>62</v>
      </c>
      <c r="R2762" t="s">
        <v>68</v>
      </c>
      <c r="S2762" s="18">
        <v>7.8218650440999999</v>
      </c>
      <c r="T2762" t="s">
        <v>69</v>
      </c>
      <c r="U2762" t="s">
        <v>65</v>
      </c>
      <c r="V2762" t="s">
        <v>70</v>
      </c>
      <c r="W2762" s="18">
        <v>7.0577984487999998</v>
      </c>
      <c r="X2762" t="s">
        <v>71</v>
      </c>
      <c r="Y2762" t="s">
        <v>65</v>
      </c>
      <c r="Z2762" t="s">
        <v>72</v>
      </c>
      <c r="AA2762" s="18">
        <v>6.2881616762999997</v>
      </c>
      <c r="AB2762" s="19" t="s">
        <v>266</v>
      </c>
      <c r="AC2762" t="s">
        <v>62</v>
      </c>
      <c r="AD2762" t="s">
        <v>267</v>
      </c>
      <c r="AE2762" s="18">
        <v>0.31339066199999999</v>
      </c>
      <c r="AF2762" t="s">
        <v>13950</v>
      </c>
      <c r="AG2762" t="s">
        <v>62</v>
      </c>
      <c r="AH2762" t="s">
        <v>13951</v>
      </c>
      <c r="AI2762" s="18">
        <v>1.28391133E-2</v>
      </c>
      <c r="AJ2762" t="s">
        <v>10730</v>
      </c>
      <c r="AK2762" t="s">
        <v>62</v>
      </c>
      <c r="AL2762" t="s">
        <v>10731</v>
      </c>
      <c r="AM2762" t="s">
        <v>10730</v>
      </c>
      <c r="AN2762" t="s">
        <v>62</v>
      </c>
      <c r="AO2762" t="s">
        <v>10731</v>
      </c>
      <c r="AP2762" s="18">
        <v>1.28391133E-2</v>
      </c>
      <c r="AQ2762" t="s">
        <v>123</v>
      </c>
      <c r="AR2762" t="b">
        <f>ISNUMBER(SEARCH('Consulta Por Puntos Baloto'!$E$5,B2762,1))</f>
        <v>0</v>
      </c>
      <c r="AS2762">
        <f t="shared" si="86"/>
        <v>35</v>
      </c>
      <c r="AT2762" t="str">
        <f t="shared" si="87"/>
        <v>Punto red</v>
      </c>
    </row>
    <row r="2763" spans="1:46">
      <c r="A2763" t="s">
        <v>13952</v>
      </c>
      <c r="B2763" t="s">
        <v>13953</v>
      </c>
      <c r="C2763" s="18">
        <v>6.5639226408000004</v>
      </c>
      <c r="D2763" t="s">
        <v>526</v>
      </c>
      <c r="E2763" t="s">
        <v>128</v>
      </c>
      <c r="F2763" t="s">
        <v>527</v>
      </c>
      <c r="G2763" s="18">
        <v>1.0193871962000001</v>
      </c>
      <c r="H2763" t="s">
        <v>64</v>
      </c>
      <c r="I2763" t="s">
        <v>130</v>
      </c>
      <c r="J2763" t="s">
        <v>779</v>
      </c>
      <c r="K2763" s="18">
        <v>4.3310811146999999</v>
      </c>
      <c r="L2763" t="s">
        <v>64</v>
      </c>
      <c r="M2763" t="s">
        <v>130</v>
      </c>
      <c r="N2763" t="s">
        <v>529</v>
      </c>
      <c r="O2763" s="18">
        <v>1.1128715513</v>
      </c>
      <c r="P2763" t="s">
        <v>530</v>
      </c>
      <c r="Q2763" t="s">
        <v>134</v>
      </c>
      <c r="R2763" t="s">
        <v>531</v>
      </c>
      <c r="S2763" s="18">
        <v>2.8672896882000001</v>
      </c>
      <c r="T2763" t="s">
        <v>515</v>
      </c>
      <c r="U2763" t="s">
        <v>130</v>
      </c>
      <c r="V2763" t="s">
        <v>516</v>
      </c>
      <c r="W2763" s="18">
        <v>4.8951370449000002</v>
      </c>
      <c r="X2763" t="s">
        <v>64</v>
      </c>
      <c r="Y2763" t="s">
        <v>130</v>
      </c>
      <c r="Z2763" t="s">
        <v>532</v>
      </c>
      <c r="AA2763" s="18">
        <v>2.8672896882000001</v>
      </c>
      <c r="AB2763" t="s">
        <v>518</v>
      </c>
      <c r="AC2763" t="s">
        <v>128</v>
      </c>
      <c r="AD2763" t="s">
        <v>519</v>
      </c>
      <c r="AE2763" s="18">
        <v>8.5940058200000002E-2</v>
      </c>
      <c r="AF2763" t="s">
        <v>535</v>
      </c>
      <c r="AG2763" t="s">
        <v>143</v>
      </c>
      <c r="AH2763" t="s">
        <v>13954</v>
      </c>
      <c r="AI2763" s="18">
        <v>2.41472704E-2</v>
      </c>
      <c r="AJ2763" t="s">
        <v>13955</v>
      </c>
      <c r="AK2763" t="s">
        <v>134</v>
      </c>
      <c r="AL2763" t="s">
        <v>13956</v>
      </c>
      <c r="AM2763" t="s">
        <v>13955</v>
      </c>
      <c r="AN2763" t="s">
        <v>134</v>
      </c>
      <c r="AO2763" t="s">
        <v>13956</v>
      </c>
      <c r="AP2763" s="18">
        <v>2.41472704E-2</v>
      </c>
      <c r="AQ2763" t="e">
        <v>#N/A</v>
      </c>
      <c r="AR2763" t="b">
        <f>ISNUMBER(SEARCH('Consulta Por Puntos Baloto'!$E$5,B2763,1))</f>
        <v>0</v>
      </c>
      <c r="AS2763">
        <f t="shared" si="86"/>
        <v>35</v>
      </c>
      <c r="AT2763" t="str">
        <f t="shared" si="87"/>
        <v>Punto red</v>
      </c>
    </row>
    <row r="2764" spans="1:46">
      <c r="A2764" t="s">
        <v>13957</v>
      </c>
      <c r="B2764" t="s">
        <v>13958</v>
      </c>
      <c r="C2764" s="18">
        <v>6.2450445825000003</v>
      </c>
      <c r="D2764" t="s">
        <v>526</v>
      </c>
      <c r="E2764" t="s">
        <v>128</v>
      </c>
      <c r="F2764" t="s">
        <v>527</v>
      </c>
      <c r="G2764" s="18">
        <v>1.5637079667</v>
      </c>
      <c r="H2764" t="s">
        <v>64</v>
      </c>
      <c r="I2764" t="s">
        <v>130</v>
      </c>
      <c r="J2764" t="s">
        <v>779</v>
      </c>
      <c r="K2764" s="18">
        <v>4.3651853715</v>
      </c>
      <c r="L2764" t="s">
        <v>64</v>
      </c>
      <c r="M2764" t="s">
        <v>130</v>
      </c>
      <c r="N2764" t="s">
        <v>529</v>
      </c>
      <c r="O2764" s="18">
        <v>1.626899477</v>
      </c>
      <c r="P2764" t="s">
        <v>530</v>
      </c>
      <c r="Q2764" t="s">
        <v>134</v>
      </c>
      <c r="R2764" t="s">
        <v>531</v>
      </c>
      <c r="S2764" s="18">
        <v>1.8176884134</v>
      </c>
      <c r="T2764" t="s">
        <v>515</v>
      </c>
      <c r="U2764" t="s">
        <v>130</v>
      </c>
      <c r="V2764" t="s">
        <v>516</v>
      </c>
      <c r="W2764" s="18">
        <v>4.0624748861000004</v>
      </c>
      <c r="X2764" t="s">
        <v>64</v>
      </c>
      <c r="Y2764" t="s">
        <v>130</v>
      </c>
      <c r="Z2764" t="s">
        <v>532</v>
      </c>
      <c r="AA2764" s="18">
        <v>1.8176884134</v>
      </c>
      <c r="AB2764" t="s">
        <v>518</v>
      </c>
      <c r="AC2764" t="s">
        <v>128</v>
      </c>
      <c r="AD2764" t="s">
        <v>519</v>
      </c>
      <c r="AE2764" s="18">
        <v>9.7315425900000002E-2</v>
      </c>
      <c r="AF2764" t="s">
        <v>13709</v>
      </c>
      <c r="AG2764" t="s">
        <v>143</v>
      </c>
      <c r="AH2764" t="s">
        <v>13710</v>
      </c>
      <c r="AI2764" s="18">
        <v>0.10074234529999999</v>
      </c>
      <c r="AJ2764" t="s">
        <v>13959</v>
      </c>
      <c r="AK2764" t="s">
        <v>134</v>
      </c>
      <c r="AL2764" t="s">
        <v>13960</v>
      </c>
      <c r="AM2764" t="s">
        <v>13709</v>
      </c>
      <c r="AN2764" t="s">
        <v>143</v>
      </c>
      <c r="AO2764" t="s">
        <v>13710</v>
      </c>
      <c r="AP2764" s="18">
        <v>9.7315425900000002E-2</v>
      </c>
      <c r="AQ2764" t="s">
        <v>123</v>
      </c>
      <c r="AR2764" t="b">
        <f>ISNUMBER(SEARCH('Consulta Por Puntos Baloto'!$E$5,B2764,1))</f>
        <v>0</v>
      </c>
      <c r="AS2764">
        <f t="shared" si="86"/>
        <v>31</v>
      </c>
      <c r="AT2764" t="str">
        <f t="shared" si="87"/>
        <v>Punto pago</v>
      </c>
    </row>
    <row r="2765" spans="1:46">
      <c r="A2765" t="s">
        <v>13961</v>
      </c>
      <c r="B2765" t="s">
        <v>13962</v>
      </c>
      <c r="C2765" s="18">
        <v>2.6012450142999999</v>
      </c>
      <c r="D2765" t="s">
        <v>4869</v>
      </c>
      <c r="E2765" t="s">
        <v>4106</v>
      </c>
      <c r="F2765" t="s">
        <v>4870</v>
      </c>
      <c r="G2765" s="18">
        <v>0.37260288809999997</v>
      </c>
      <c r="H2765" t="s">
        <v>64</v>
      </c>
      <c r="I2765" t="s">
        <v>4029</v>
      </c>
      <c r="J2765" t="s">
        <v>4030</v>
      </c>
      <c r="K2765" s="18">
        <v>0.3482280311</v>
      </c>
      <c r="L2765" t="s">
        <v>64</v>
      </c>
      <c r="M2765" t="s">
        <v>4029</v>
      </c>
      <c r="N2765" t="s">
        <v>4030</v>
      </c>
      <c r="O2765" s="18">
        <v>56.940104321100002</v>
      </c>
      <c r="P2765" t="s">
        <v>4031</v>
      </c>
      <c r="Q2765" t="s">
        <v>4025</v>
      </c>
      <c r="R2765" t="s">
        <v>4032</v>
      </c>
      <c r="S2765" s="18">
        <v>123.1699237448</v>
      </c>
      <c r="T2765" t="s">
        <v>227</v>
      </c>
      <c r="U2765" t="s">
        <v>228</v>
      </c>
      <c r="V2765" t="s">
        <v>229</v>
      </c>
      <c r="W2765" s="18">
        <v>1.4978969357</v>
      </c>
      <c r="X2765" t="s">
        <v>4103</v>
      </c>
      <c r="Y2765" t="s">
        <v>4029</v>
      </c>
      <c r="Z2765" t="s">
        <v>4104</v>
      </c>
      <c r="AA2765" s="18">
        <v>0.86782811309999996</v>
      </c>
      <c r="AB2765" s="19" t="s">
        <v>4105</v>
      </c>
      <c r="AC2765" t="s">
        <v>4106</v>
      </c>
      <c r="AD2765" t="s">
        <v>4107</v>
      </c>
      <c r="AE2765" s="18">
        <v>0.16165415390000001</v>
      </c>
      <c r="AF2765" t="s">
        <v>13963</v>
      </c>
      <c r="AG2765" t="s">
        <v>4106</v>
      </c>
      <c r="AH2765" t="s">
        <v>13964</v>
      </c>
      <c r="AI2765" s="18">
        <v>0.36262845399999999</v>
      </c>
      <c r="AJ2765" t="s">
        <v>13965</v>
      </c>
      <c r="AK2765" t="s">
        <v>4106</v>
      </c>
      <c r="AL2765" t="s">
        <v>13966</v>
      </c>
      <c r="AM2765" t="s">
        <v>13963</v>
      </c>
      <c r="AN2765" t="s">
        <v>4106</v>
      </c>
      <c r="AO2765" t="s">
        <v>13964</v>
      </c>
      <c r="AP2765" s="18">
        <v>0.16165415390000001</v>
      </c>
      <c r="AQ2765" t="s">
        <v>123</v>
      </c>
      <c r="AR2765" t="b">
        <f>ISNUMBER(SEARCH('Consulta Por Puntos Baloto'!$E$5,B2765,1))</f>
        <v>0</v>
      </c>
      <c r="AS2765">
        <f t="shared" si="86"/>
        <v>31</v>
      </c>
      <c r="AT2765" t="str">
        <f t="shared" si="87"/>
        <v>Punto pago</v>
      </c>
    </row>
    <row r="2766" spans="1:46">
      <c r="A2766" t="s">
        <v>13967</v>
      </c>
      <c r="B2766" t="s">
        <v>13968</v>
      </c>
      <c r="C2766" s="18">
        <v>1.659306859</v>
      </c>
      <c r="D2766" t="s">
        <v>4580</v>
      </c>
      <c r="E2766" t="s">
        <v>83</v>
      </c>
      <c r="F2766" t="s">
        <v>4581</v>
      </c>
      <c r="G2766" s="18">
        <v>1.3008535590999999</v>
      </c>
      <c r="H2766" t="s">
        <v>64</v>
      </c>
      <c r="I2766" t="s">
        <v>86</v>
      </c>
      <c r="J2766" t="s">
        <v>88</v>
      </c>
      <c r="K2766" s="18">
        <v>1.3008535590999999</v>
      </c>
      <c r="L2766" t="s">
        <v>64</v>
      </c>
      <c r="M2766" t="s">
        <v>86</v>
      </c>
      <c r="N2766" t="s">
        <v>88</v>
      </c>
      <c r="O2766" s="18">
        <v>1.6182708289000001</v>
      </c>
      <c r="P2766" t="s">
        <v>359</v>
      </c>
      <c r="Q2766" t="s">
        <v>83</v>
      </c>
      <c r="R2766" t="s">
        <v>360</v>
      </c>
      <c r="S2766" s="18">
        <v>2.4568562661</v>
      </c>
      <c r="T2766" t="s">
        <v>85</v>
      </c>
      <c r="U2766" t="s">
        <v>86</v>
      </c>
      <c r="V2766" t="s">
        <v>87</v>
      </c>
      <c r="W2766" s="18">
        <v>1.3743659644999999</v>
      </c>
      <c r="X2766" t="s">
        <v>64</v>
      </c>
      <c r="Y2766" t="s">
        <v>86</v>
      </c>
      <c r="Z2766" t="s">
        <v>299</v>
      </c>
      <c r="AA2766" s="18">
        <v>1.4210330672</v>
      </c>
      <c r="AB2766" s="19" t="s">
        <v>361</v>
      </c>
      <c r="AC2766" t="s">
        <v>83</v>
      </c>
      <c r="AD2766" s="19" t="s">
        <v>362</v>
      </c>
      <c r="AE2766" s="18">
        <v>0.2150987369</v>
      </c>
      <c r="AF2766" t="s">
        <v>13808</v>
      </c>
      <c r="AG2766" t="s">
        <v>83</v>
      </c>
      <c r="AH2766" t="s">
        <v>13809</v>
      </c>
      <c r="AI2766" s="18">
        <v>0.15648527170000001</v>
      </c>
      <c r="AJ2766" t="s">
        <v>13969</v>
      </c>
      <c r="AK2766" t="s">
        <v>83</v>
      </c>
      <c r="AL2766" t="s">
        <v>13970</v>
      </c>
      <c r="AM2766" t="s">
        <v>13969</v>
      </c>
      <c r="AN2766" t="s">
        <v>83</v>
      </c>
      <c r="AO2766" t="s">
        <v>13970</v>
      </c>
      <c r="AP2766" s="18">
        <v>0.15648527170000001</v>
      </c>
      <c r="AQ2766" t="s">
        <v>123</v>
      </c>
      <c r="AR2766" t="b">
        <f>ISNUMBER(SEARCH('Consulta Por Puntos Baloto'!$E$5,B2766,1))</f>
        <v>0</v>
      </c>
      <c r="AS2766">
        <f t="shared" si="86"/>
        <v>35</v>
      </c>
      <c r="AT2766" t="str">
        <f t="shared" si="87"/>
        <v>Punto red</v>
      </c>
    </row>
    <row r="2767" spans="1:46">
      <c r="A2767" t="s">
        <v>13971</v>
      </c>
      <c r="B2767" t="s">
        <v>13972</v>
      </c>
      <c r="C2767" s="18">
        <v>18.5031581442</v>
      </c>
      <c r="D2767" t="s">
        <v>4428</v>
      </c>
      <c r="E2767" t="s">
        <v>4429</v>
      </c>
      <c r="F2767" t="s">
        <v>4430</v>
      </c>
      <c r="G2767" s="18">
        <v>54.653676449400002</v>
      </c>
      <c r="H2767" t="s">
        <v>64</v>
      </c>
      <c r="I2767" t="s">
        <v>4434</v>
      </c>
      <c r="J2767" t="s">
        <v>4435</v>
      </c>
      <c r="K2767" s="18">
        <v>54.6702268166</v>
      </c>
      <c r="L2767" t="s">
        <v>64</v>
      </c>
      <c r="M2767" t="s">
        <v>4434</v>
      </c>
      <c r="N2767" t="s">
        <v>4435</v>
      </c>
      <c r="O2767" s="18">
        <v>57.415824835599999</v>
      </c>
      <c r="P2767" t="s">
        <v>4100</v>
      </c>
      <c r="Q2767" t="s">
        <v>4101</v>
      </c>
      <c r="R2767" t="s">
        <v>4102</v>
      </c>
      <c r="S2767" s="18">
        <v>58.2997239185</v>
      </c>
      <c r="T2767" t="s">
        <v>227</v>
      </c>
      <c r="U2767" t="s">
        <v>228</v>
      </c>
      <c r="V2767" t="s">
        <v>229</v>
      </c>
      <c r="W2767" s="18">
        <v>57.318208329599997</v>
      </c>
      <c r="X2767" t="s">
        <v>64</v>
      </c>
      <c r="Y2767" t="s">
        <v>228</v>
      </c>
      <c r="Z2767" t="s">
        <v>4012</v>
      </c>
      <c r="AA2767" s="18">
        <v>56.3134996896</v>
      </c>
      <c r="AB2767" t="s">
        <v>4436</v>
      </c>
      <c r="AC2767" t="s">
        <v>4437</v>
      </c>
      <c r="AD2767" t="s">
        <v>4438</v>
      </c>
      <c r="AE2767" s="18">
        <v>4.3572118999999996E-3</v>
      </c>
      <c r="AF2767" t="s">
        <v>13973</v>
      </c>
      <c r="AG2767" t="s">
        <v>13974</v>
      </c>
      <c r="AH2767" t="s">
        <v>13975</v>
      </c>
      <c r="AI2767" s="18">
        <v>11.3718112236</v>
      </c>
      <c r="AJ2767" t="s">
        <v>4987</v>
      </c>
      <c r="AK2767" t="s">
        <v>4988</v>
      </c>
      <c r="AL2767" t="s">
        <v>4989</v>
      </c>
      <c r="AM2767" t="s">
        <v>13973</v>
      </c>
      <c r="AN2767" t="s">
        <v>13974</v>
      </c>
      <c r="AO2767" t="s">
        <v>13975</v>
      </c>
      <c r="AP2767" s="18">
        <v>4.3572118999999996E-3</v>
      </c>
      <c r="AQ2767" t="s">
        <v>123</v>
      </c>
      <c r="AR2767" t="b">
        <f>ISNUMBER(SEARCH('Consulta Por Puntos Baloto'!$E$5,B2767,1))</f>
        <v>0</v>
      </c>
      <c r="AS2767">
        <f t="shared" si="86"/>
        <v>31</v>
      </c>
      <c r="AT2767" t="str">
        <f t="shared" si="87"/>
        <v>Punto pago</v>
      </c>
    </row>
    <row r="2768" spans="1:46">
      <c r="A2768" t="s">
        <v>13976</v>
      </c>
      <c r="B2768" t="s">
        <v>13977</v>
      </c>
      <c r="C2768" s="18">
        <v>0.86905529709999996</v>
      </c>
      <c r="D2768" t="s">
        <v>169</v>
      </c>
      <c r="E2768" t="s">
        <v>128</v>
      </c>
      <c r="F2768" t="s">
        <v>170</v>
      </c>
      <c r="G2768" s="18">
        <v>0.69504866099999996</v>
      </c>
      <c r="H2768" t="s">
        <v>64</v>
      </c>
      <c r="I2768" t="s">
        <v>130</v>
      </c>
      <c r="J2768" t="s">
        <v>171</v>
      </c>
      <c r="K2768" s="18">
        <v>0.99683440950000002</v>
      </c>
      <c r="L2768" t="s">
        <v>64</v>
      </c>
      <c r="M2768" t="s">
        <v>130</v>
      </c>
      <c r="N2768" t="s">
        <v>172</v>
      </c>
      <c r="O2768" s="18">
        <v>0.53843101189999998</v>
      </c>
      <c r="P2768" t="s">
        <v>173</v>
      </c>
      <c r="Q2768" t="s">
        <v>134</v>
      </c>
      <c r="R2768" t="s">
        <v>174</v>
      </c>
      <c r="S2768" s="18">
        <v>0.68466101180000005</v>
      </c>
      <c r="T2768" t="s">
        <v>64</v>
      </c>
      <c r="U2768" t="s">
        <v>130</v>
      </c>
      <c r="V2768" t="s">
        <v>171</v>
      </c>
      <c r="W2768" s="18">
        <v>0.73074328150000001</v>
      </c>
      <c r="X2768" t="s">
        <v>64</v>
      </c>
      <c r="Y2768" t="s">
        <v>130</v>
      </c>
      <c r="Z2768" t="s">
        <v>175</v>
      </c>
      <c r="AA2768" s="18">
        <v>0.69139899140000005</v>
      </c>
      <c r="AB2768" t="s">
        <v>176</v>
      </c>
      <c r="AC2768" t="s">
        <v>128</v>
      </c>
      <c r="AD2768" t="s">
        <v>177</v>
      </c>
      <c r="AE2768" s="18">
        <v>0.86504200460000003</v>
      </c>
      <c r="AF2768" t="s">
        <v>9172</v>
      </c>
      <c r="AG2768" t="s">
        <v>143</v>
      </c>
      <c r="AH2768" t="s">
        <v>9173</v>
      </c>
      <c r="AI2768" s="18">
        <v>1.3999999999999999E-9</v>
      </c>
      <c r="AJ2768" t="s">
        <v>13978</v>
      </c>
      <c r="AK2768" t="s">
        <v>134</v>
      </c>
      <c r="AL2768" t="s">
        <v>13979</v>
      </c>
      <c r="AM2768" t="s">
        <v>13978</v>
      </c>
      <c r="AN2768" t="s">
        <v>134</v>
      </c>
      <c r="AO2768" t="s">
        <v>13979</v>
      </c>
      <c r="AP2768" s="18">
        <v>1.3999999999999999E-9</v>
      </c>
      <c r="AQ2768" t="e">
        <v>#N/A</v>
      </c>
      <c r="AR2768" t="b">
        <f>ISNUMBER(SEARCH('Consulta Por Puntos Baloto'!$E$5,B2768,1))</f>
        <v>0</v>
      </c>
      <c r="AS2768">
        <f t="shared" si="86"/>
        <v>35</v>
      </c>
      <c r="AT2768" t="str">
        <f t="shared" si="87"/>
        <v>Punto red</v>
      </c>
    </row>
    <row r="2769" spans="1:46">
      <c r="A2769" t="s">
        <v>13980</v>
      </c>
      <c r="B2769" t="s">
        <v>13981</v>
      </c>
      <c r="C2769" s="18">
        <v>6.4247441910000003</v>
      </c>
      <c r="D2769" t="s">
        <v>353</v>
      </c>
      <c r="E2769" t="s">
        <v>354</v>
      </c>
      <c r="F2769" t="s">
        <v>355</v>
      </c>
      <c r="G2769" s="18">
        <v>5.0117066411</v>
      </c>
      <c r="H2769" t="s">
        <v>64</v>
      </c>
      <c r="I2769" t="s">
        <v>86</v>
      </c>
      <c r="J2769" t="s">
        <v>7050</v>
      </c>
      <c r="K2769" s="18">
        <v>6.4900598667000002</v>
      </c>
      <c r="L2769" t="s">
        <v>64</v>
      </c>
      <c r="M2769" t="s">
        <v>86</v>
      </c>
      <c r="N2769" t="s">
        <v>358</v>
      </c>
      <c r="O2769" s="18">
        <v>7.7628420828999998</v>
      </c>
      <c r="P2769" t="s">
        <v>89</v>
      </c>
      <c r="Q2769" t="s">
        <v>83</v>
      </c>
      <c r="R2769" t="s">
        <v>90</v>
      </c>
      <c r="S2769" s="18">
        <v>8.7215738993999992</v>
      </c>
      <c r="T2769" t="s">
        <v>85</v>
      </c>
      <c r="U2769" t="s">
        <v>86</v>
      </c>
      <c r="V2769" t="s">
        <v>87</v>
      </c>
      <c r="W2769" s="18">
        <v>7.5436937089000002</v>
      </c>
      <c r="X2769" t="s">
        <v>64</v>
      </c>
      <c r="Y2769" t="s">
        <v>86</v>
      </c>
      <c r="Z2769" t="s">
        <v>299</v>
      </c>
      <c r="AA2769" s="18">
        <v>7.5882794354999996</v>
      </c>
      <c r="AB2769" s="19" t="s">
        <v>361</v>
      </c>
      <c r="AC2769" t="s">
        <v>83</v>
      </c>
      <c r="AD2769" s="19" t="s">
        <v>362</v>
      </c>
      <c r="AE2769" s="18">
        <v>0.4584683484</v>
      </c>
      <c r="AF2769" t="s">
        <v>8985</v>
      </c>
      <c r="AG2769" t="s">
        <v>7052</v>
      </c>
      <c r="AH2769" t="s">
        <v>8986</v>
      </c>
      <c r="AI2769" s="18">
        <v>0.42885503609999998</v>
      </c>
      <c r="AJ2769" t="s">
        <v>8987</v>
      </c>
      <c r="AK2769" t="s">
        <v>7055</v>
      </c>
      <c r="AL2769" t="s">
        <v>8988</v>
      </c>
      <c r="AM2769" t="s">
        <v>8987</v>
      </c>
      <c r="AN2769" t="s">
        <v>7055</v>
      </c>
      <c r="AO2769" t="s">
        <v>8988</v>
      </c>
      <c r="AP2769" s="18">
        <v>0.42885503609999998</v>
      </c>
      <c r="AQ2769" t="s">
        <v>123</v>
      </c>
      <c r="AR2769" t="b">
        <f>ISNUMBER(SEARCH('Consulta Por Puntos Baloto'!$E$5,B2769,1))</f>
        <v>0</v>
      </c>
      <c r="AS2769">
        <f t="shared" si="86"/>
        <v>35</v>
      </c>
      <c r="AT2769" t="str">
        <f t="shared" si="87"/>
        <v>Punto red</v>
      </c>
    </row>
    <row r="2770" spans="1:46">
      <c r="A2770" t="s">
        <v>13982</v>
      </c>
      <c r="B2770" t="s">
        <v>13983</v>
      </c>
      <c r="C2770" s="18">
        <v>30.930038393899999</v>
      </c>
      <c r="D2770" t="s">
        <v>4247</v>
      </c>
      <c r="E2770" t="s">
        <v>4248</v>
      </c>
      <c r="F2770" t="s">
        <v>4249</v>
      </c>
      <c r="G2770" s="18">
        <v>30.295048725699999</v>
      </c>
      <c r="H2770" t="s">
        <v>64</v>
      </c>
      <c r="I2770" t="s">
        <v>4073</v>
      </c>
      <c r="J2770" t="s">
        <v>4074</v>
      </c>
      <c r="K2770" s="18">
        <v>99.467845292999996</v>
      </c>
      <c r="L2770" t="s">
        <v>64</v>
      </c>
      <c r="M2770" t="s">
        <v>4250</v>
      </c>
      <c r="N2770" t="s">
        <v>4251</v>
      </c>
      <c r="O2770" s="18">
        <v>113.6558828228</v>
      </c>
      <c r="P2770" t="s">
        <v>4071</v>
      </c>
      <c r="Q2770" t="s">
        <v>4066</v>
      </c>
      <c r="R2770" t="s">
        <v>4072</v>
      </c>
      <c r="S2770" s="18">
        <v>352.73543194860002</v>
      </c>
      <c r="T2770" t="s">
        <v>85</v>
      </c>
      <c r="U2770" t="s">
        <v>86</v>
      </c>
      <c r="V2770" t="s">
        <v>87</v>
      </c>
      <c r="W2770" s="18">
        <v>30.199409263500002</v>
      </c>
      <c r="X2770" t="s">
        <v>64</v>
      </c>
      <c r="Y2770" t="s">
        <v>4073</v>
      </c>
      <c r="Z2770" t="s">
        <v>4074</v>
      </c>
      <c r="AA2770" s="18">
        <v>103.0006269486</v>
      </c>
      <c r="AB2770" t="s">
        <v>6095</v>
      </c>
      <c r="AC2770" t="s">
        <v>4261</v>
      </c>
      <c r="AD2770" t="s">
        <v>6097</v>
      </c>
      <c r="AE2770" s="18">
        <v>2.12417219E-2</v>
      </c>
      <c r="AF2770" t="s">
        <v>13984</v>
      </c>
      <c r="AG2770" t="s">
        <v>13985</v>
      </c>
      <c r="AH2770" t="s">
        <v>13986</v>
      </c>
      <c r="AI2770" s="18">
        <v>5.7922180099999998E-2</v>
      </c>
      <c r="AJ2770" t="s">
        <v>13987</v>
      </c>
      <c r="AK2770" t="s">
        <v>13985</v>
      </c>
      <c r="AL2770" t="s">
        <v>13988</v>
      </c>
      <c r="AM2770" t="s">
        <v>13984</v>
      </c>
      <c r="AN2770" t="s">
        <v>13985</v>
      </c>
      <c r="AO2770" t="s">
        <v>13986</v>
      </c>
      <c r="AP2770" s="18">
        <v>2.12417219E-2</v>
      </c>
      <c r="AQ2770" t="s">
        <v>123</v>
      </c>
      <c r="AR2770" t="b">
        <f>ISNUMBER(SEARCH('Consulta Por Puntos Baloto'!$E$5,B2770,1))</f>
        <v>0</v>
      </c>
      <c r="AS2770">
        <f t="shared" si="86"/>
        <v>31</v>
      </c>
      <c r="AT2770" t="str">
        <f t="shared" si="87"/>
        <v>Punto pago</v>
      </c>
    </row>
    <row r="2771" spans="1:46">
      <c r="A2771" t="s">
        <v>13989</v>
      </c>
      <c r="B2771" t="s">
        <v>13990</v>
      </c>
      <c r="C2771" s="18">
        <v>50.650688103199997</v>
      </c>
      <c r="D2771" t="s">
        <v>4065</v>
      </c>
      <c r="E2771" t="s">
        <v>4066</v>
      </c>
      <c r="F2771" t="s">
        <v>4067</v>
      </c>
      <c r="G2771" s="18">
        <v>48.433741093199998</v>
      </c>
      <c r="H2771" t="s">
        <v>64</v>
      </c>
      <c r="I2771" t="s">
        <v>4068</v>
      </c>
      <c r="J2771" t="s">
        <v>8065</v>
      </c>
      <c r="K2771" s="18">
        <v>219.4922047229</v>
      </c>
      <c r="L2771" t="s">
        <v>64</v>
      </c>
      <c r="M2771" t="s">
        <v>4250</v>
      </c>
      <c r="N2771" t="s">
        <v>4251</v>
      </c>
      <c r="O2771" s="18">
        <v>50.291912449199998</v>
      </c>
      <c r="P2771" t="s">
        <v>4071</v>
      </c>
      <c r="Q2771" t="s">
        <v>4066</v>
      </c>
      <c r="R2771" t="s">
        <v>4072</v>
      </c>
      <c r="S2771" s="18">
        <v>246.76555975389999</v>
      </c>
      <c r="T2771" t="s">
        <v>227</v>
      </c>
      <c r="U2771" t="s">
        <v>228</v>
      </c>
      <c r="V2771" t="s">
        <v>229</v>
      </c>
      <c r="W2771" s="18">
        <v>101.3092352276</v>
      </c>
      <c r="X2771" t="s">
        <v>64</v>
      </c>
      <c r="Y2771" t="s">
        <v>4073</v>
      </c>
      <c r="Z2771" t="s">
        <v>4074</v>
      </c>
      <c r="AA2771" s="18">
        <v>50.676018242399998</v>
      </c>
      <c r="AB2771" t="s">
        <v>4252</v>
      </c>
      <c r="AC2771" t="s">
        <v>4066</v>
      </c>
      <c r="AD2771" t="s">
        <v>4253</v>
      </c>
      <c r="AE2771" s="18">
        <v>1.94853428E-2</v>
      </c>
      <c r="AF2771" t="s">
        <v>13991</v>
      </c>
      <c r="AG2771" t="s">
        <v>11867</v>
      </c>
      <c r="AH2771" t="s">
        <v>13992</v>
      </c>
      <c r="AI2771" s="18">
        <v>1.8106937699999999E-2</v>
      </c>
      <c r="AJ2771" t="s">
        <v>13993</v>
      </c>
      <c r="AK2771" t="s">
        <v>11867</v>
      </c>
      <c r="AL2771" t="s">
        <v>13994</v>
      </c>
      <c r="AM2771" t="s">
        <v>13993</v>
      </c>
      <c r="AN2771" t="s">
        <v>11867</v>
      </c>
      <c r="AO2771" t="s">
        <v>13994</v>
      </c>
      <c r="AP2771" s="18">
        <v>1.8106937699999999E-2</v>
      </c>
      <c r="AQ2771" t="s">
        <v>123</v>
      </c>
      <c r="AR2771" t="b">
        <f>ISNUMBER(SEARCH('Consulta Por Puntos Baloto'!$E$5,B2771,1))</f>
        <v>0</v>
      </c>
      <c r="AS2771">
        <f t="shared" si="86"/>
        <v>35</v>
      </c>
      <c r="AT2771" t="str">
        <f t="shared" si="87"/>
        <v>Punto red</v>
      </c>
    </row>
    <row r="2772" spans="1:46">
      <c r="A2772" t="s">
        <v>13995</v>
      </c>
      <c r="B2772" t="s">
        <v>13996</v>
      </c>
      <c r="C2772" s="18">
        <v>6.6731552099999994E-2</v>
      </c>
      <c r="D2772" t="s">
        <v>5528</v>
      </c>
      <c r="E2772" t="s">
        <v>5529</v>
      </c>
      <c r="F2772" t="s">
        <v>5530</v>
      </c>
      <c r="G2772" s="18">
        <v>89.003772591300006</v>
      </c>
      <c r="H2772" t="s">
        <v>64</v>
      </c>
      <c r="I2772" t="s">
        <v>107</v>
      </c>
      <c r="J2772" t="s">
        <v>108</v>
      </c>
      <c r="K2772" s="18">
        <v>89.003772591300006</v>
      </c>
      <c r="L2772" t="s">
        <v>64</v>
      </c>
      <c r="M2772" t="s">
        <v>107</v>
      </c>
      <c r="N2772" t="s">
        <v>108</v>
      </c>
      <c r="O2772" s="18">
        <v>60.261165871599999</v>
      </c>
      <c r="P2772" t="s">
        <v>4733</v>
      </c>
      <c r="Q2772" t="s">
        <v>4734</v>
      </c>
      <c r="R2772" t="s">
        <v>4735</v>
      </c>
      <c r="S2772" s="18">
        <v>165.10421181320001</v>
      </c>
      <c r="T2772" t="s">
        <v>253</v>
      </c>
      <c r="U2772" t="s">
        <v>65</v>
      </c>
      <c r="V2772" t="s">
        <v>254</v>
      </c>
      <c r="W2772" s="18">
        <v>163.9978841308</v>
      </c>
      <c r="X2772" t="s">
        <v>276</v>
      </c>
      <c r="Y2772" t="s">
        <v>65</v>
      </c>
      <c r="Z2772" t="s">
        <v>277</v>
      </c>
      <c r="AA2772" s="18">
        <v>89.721330901300007</v>
      </c>
      <c r="AB2772" t="s">
        <v>115</v>
      </c>
      <c r="AC2772" t="s">
        <v>103</v>
      </c>
      <c r="AD2772" t="s">
        <v>116</v>
      </c>
      <c r="AE2772" s="18">
        <v>2.6664093999999999E-3</v>
      </c>
      <c r="AF2772" t="s">
        <v>13997</v>
      </c>
      <c r="AG2772" t="s">
        <v>5529</v>
      </c>
      <c r="AH2772" t="s">
        <v>13998</v>
      </c>
      <c r="AI2772" s="18">
        <v>5.1696959000000001E-3</v>
      </c>
      <c r="AJ2772" t="s">
        <v>13999</v>
      </c>
      <c r="AK2772" t="s">
        <v>5534</v>
      </c>
      <c r="AL2772" t="s">
        <v>14000</v>
      </c>
      <c r="AM2772" t="s">
        <v>13997</v>
      </c>
      <c r="AN2772" t="s">
        <v>5529</v>
      </c>
      <c r="AO2772" t="s">
        <v>13998</v>
      </c>
      <c r="AP2772" s="18">
        <v>2.6664093999999999E-3</v>
      </c>
      <c r="AQ2772" t="s">
        <v>123</v>
      </c>
      <c r="AR2772" t="b">
        <f>ISNUMBER(SEARCH('Consulta Por Puntos Baloto'!$E$5,B2772,1))</f>
        <v>0</v>
      </c>
      <c r="AS2772">
        <f t="shared" si="86"/>
        <v>31</v>
      </c>
      <c r="AT2772" t="str">
        <f t="shared" si="87"/>
        <v>Punto pago</v>
      </c>
    </row>
    <row r="2773" spans="1:46">
      <c r="A2773" t="s">
        <v>14001</v>
      </c>
      <c r="B2773" t="s">
        <v>14002</v>
      </c>
      <c r="C2773" s="18">
        <v>0.201162163</v>
      </c>
      <c r="D2773" t="s">
        <v>3990</v>
      </c>
      <c r="E2773" t="s">
        <v>3991</v>
      </c>
      <c r="F2773" t="s">
        <v>3992</v>
      </c>
      <c r="G2773" s="18">
        <v>0.51461996580000002</v>
      </c>
      <c r="H2773" t="s">
        <v>3993</v>
      </c>
      <c r="I2773" t="s">
        <v>3993</v>
      </c>
      <c r="J2773" t="s">
        <v>3994</v>
      </c>
      <c r="K2773" s="18">
        <v>3.4625639013999998</v>
      </c>
      <c r="L2773" t="s">
        <v>64</v>
      </c>
      <c r="M2773" t="s">
        <v>3993</v>
      </c>
      <c r="N2773" t="s">
        <v>3995</v>
      </c>
      <c r="O2773" s="18">
        <v>2.0344151143999998</v>
      </c>
      <c r="P2773" t="s">
        <v>3996</v>
      </c>
      <c r="Q2773" t="s">
        <v>3991</v>
      </c>
      <c r="R2773" t="s">
        <v>3997</v>
      </c>
      <c r="S2773" s="18">
        <v>370.56191673490002</v>
      </c>
      <c r="T2773" t="s">
        <v>85</v>
      </c>
      <c r="U2773" t="s">
        <v>86</v>
      </c>
      <c r="V2773" t="s">
        <v>87</v>
      </c>
      <c r="W2773" s="18">
        <v>134.03855245220001</v>
      </c>
      <c r="X2773" t="s">
        <v>64</v>
      </c>
      <c r="Y2773" t="s">
        <v>3998</v>
      </c>
      <c r="Z2773" t="s">
        <v>3999</v>
      </c>
      <c r="AA2773" s="18">
        <v>0.51210992700000002</v>
      </c>
      <c r="AB2773" t="s">
        <v>4000</v>
      </c>
      <c r="AC2773" t="s">
        <v>3991</v>
      </c>
      <c r="AD2773" t="s">
        <v>4001</v>
      </c>
      <c r="AE2773" s="18">
        <v>0.26356378860000002</v>
      </c>
      <c r="AF2773" t="s">
        <v>4002</v>
      </c>
      <c r="AG2773" t="s">
        <v>3991</v>
      </c>
      <c r="AH2773" t="s">
        <v>4003</v>
      </c>
      <c r="AI2773" s="18">
        <v>8.8789330700000002E-2</v>
      </c>
      <c r="AJ2773" t="s">
        <v>14003</v>
      </c>
      <c r="AK2773" t="s">
        <v>3991</v>
      </c>
      <c r="AL2773" t="s">
        <v>14004</v>
      </c>
      <c r="AM2773" t="s">
        <v>14003</v>
      </c>
      <c r="AN2773" t="s">
        <v>3991</v>
      </c>
      <c r="AO2773" t="s">
        <v>14004</v>
      </c>
      <c r="AP2773" s="18">
        <v>8.8789330700000002E-2</v>
      </c>
      <c r="AQ2773" t="s">
        <v>123</v>
      </c>
      <c r="AR2773" t="b">
        <f>ISNUMBER(SEARCH('Consulta Por Puntos Baloto'!$E$5,B2773,1))</f>
        <v>0</v>
      </c>
      <c r="AS2773">
        <f t="shared" si="86"/>
        <v>35</v>
      </c>
      <c r="AT2773" t="str">
        <f t="shared" si="87"/>
        <v>Punto red</v>
      </c>
    </row>
    <row r="2774" spans="1:46">
      <c r="A2774" t="s">
        <v>14005</v>
      </c>
      <c r="B2774" t="s">
        <v>14006</v>
      </c>
      <c r="C2774" s="18">
        <v>3.430119935</v>
      </c>
      <c r="D2774" t="s">
        <v>4144</v>
      </c>
      <c r="E2774" t="s">
        <v>4035</v>
      </c>
      <c r="F2774" t="s">
        <v>4145</v>
      </c>
      <c r="G2774" s="18">
        <v>0.26910588029999999</v>
      </c>
      <c r="H2774" t="s">
        <v>64</v>
      </c>
      <c r="I2774" t="s">
        <v>4146</v>
      </c>
      <c r="J2774" t="s">
        <v>8998</v>
      </c>
      <c r="K2774" s="18">
        <v>31.7240349683</v>
      </c>
      <c r="L2774" t="s">
        <v>64</v>
      </c>
      <c r="M2774" t="s">
        <v>4029</v>
      </c>
      <c r="N2774" t="s">
        <v>4030</v>
      </c>
      <c r="O2774" s="18">
        <v>28.175383912800001</v>
      </c>
      <c r="P2774" t="s">
        <v>4031</v>
      </c>
      <c r="Q2774" t="s">
        <v>4025</v>
      </c>
      <c r="R2774" t="s">
        <v>4032</v>
      </c>
      <c r="S2774" s="18">
        <v>148.87930231210001</v>
      </c>
      <c r="T2774" t="s">
        <v>227</v>
      </c>
      <c r="U2774" t="s">
        <v>228</v>
      </c>
      <c r="V2774" t="s">
        <v>229</v>
      </c>
      <c r="W2774" s="18">
        <v>3.0803564978</v>
      </c>
      <c r="X2774" t="s">
        <v>4148</v>
      </c>
      <c r="Y2774" t="s">
        <v>4146</v>
      </c>
      <c r="Z2774" t="s">
        <v>4149</v>
      </c>
      <c r="AA2774" s="18">
        <v>2.7781458648999999</v>
      </c>
      <c r="AB2774" t="s">
        <v>8999</v>
      </c>
      <c r="AC2774" t="s">
        <v>4035</v>
      </c>
      <c r="AD2774" t="s">
        <v>9000</v>
      </c>
      <c r="AE2774" s="18">
        <v>2.3950310501000001</v>
      </c>
      <c r="AF2774" t="s">
        <v>12895</v>
      </c>
      <c r="AG2774" t="s">
        <v>4035</v>
      </c>
      <c r="AH2774" t="s">
        <v>12896</v>
      </c>
      <c r="AI2774" s="18">
        <v>1.5186166585</v>
      </c>
      <c r="AJ2774" t="s">
        <v>12897</v>
      </c>
      <c r="AK2774" t="s">
        <v>12898</v>
      </c>
      <c r="AL2774" t="s">
        <v>12899</v>
      </c>
      <c r="AM2774" t="s">
        <v>64</v>
      </c>
      <c r="AN2774" t="s">
        <v>4146</v>
      </c>
      <c r="AO2774" t="s">
        <v>8998</v>
      </c>
      <c r="AP2774" s="18">
        <v>0.26910588029999999</v>
      </c>
      <c r="AQ2774" t="s">
        <v>123</v>
      </c>
      <c r="AR2774" t="b">
        <f>ISNUMBER(SEARCH('Consulta Por Puntos Baloto'!$E$5,B2774,1))</f>
        <v>0</v>
      </c>
      <c r="AS2774">
        <f t="shared" si="86"/>
        <v>7</v>
      </c>
      <c r="AT2774" t="str">
        <f t="shared" si="87"/>
        <v>Cajero automático</v>
      </c>
    </row>
    <row r="2775" spans="1:46">
      <c r="A2775" t="s">
        <v>14007</v>
      </c>
      <c r="B2775" t="s">
        <v>14008</v>
      </c>
      <c r="C2775" s="18">
        <v>2.9940217744000002</v>
      </c>
      <c r="D2775" t="s">
        <v>14009</v>
      </c>
      <c r="E2775" t="s">
        <v>4035</v>
      </c>
      <c r="F2775" t="s">
        <v>14010</v>
      </c>
      <c r="G2775" s="18">
        <v>0.38195070330000003</v>
      </c>
      <c r="H2775" t="s">
        <v>64</v>
      </c>
      <c r="I2775" t="s">
        <v>4146</v>
      </c>
      <c r="J2775" t="s">
        <v>8906</v>
      </c>
      <c r="K2775" s="18">
        <v>38.334151973899999</v>
      </c>
      <c r="L2775" t="s">
        <v>64</v>
      </c>
      <c r="M2775" t="s">
        <v>4029</v>
      </c>
      <c r="N2775" t="s">
        <v>4030</v>
      </c>
      <c r="O2775" s="18">
        <v>20.556255118399999</v>
      </c>
      <c r="P2775" t="s">
        <v>4031</v>
      </c>
      <c r="Q2775" t="s">
        <v>4025</v>
      </c>
      <c r="R2775" t="s">
        <v>4032</v>
      </c>
      <c r="S2775" s="18">
        <v>152.33844163949999</v>
      </c>
      <c r="T2775" t="s">
        <v>227</v>
      </c>
      <c r="U2775" t="s">
        <v>228</v>
      </c>
      <c r="V2775" t="s">
        <v>229</v>
      </c>
      <c r="W2775" s="18">
        <v>0.61006264870000004</v>
      </c>
      <c r="X2775" t="s">
        <v>64</v>
      </c>
      <c r="Y2775" t="s">
        <v>4146</v>
      </c>
      <c r="Z2775" t="s">
        <v>8907</v>
      </c>
      <c r="AA2775" s="18">
        <v>0.74741467220000002</v>
      </c>
      <c r="AB2775" t="s">
        <v>4034</v>
      </c>
      <c r="AC2775" t="s">
        <v>4035</v>
      </c>
      <c r="AD2775" t="s">
        <v>4036</v>
      </c>
      <c r="AE2775" s="18">
        <v>6.5650813000000001E-3</v>
      </c>
      <c r="AF2775" t="s">
        <v>14011</v>
      </c>
      <c r="AG2775" t="s">
        <v>4035</v>
      </c>
      <c r="AH2775" t="s">
        <v>14012</v>
      </c>
      <c r="AI2775" s="18">
        <v>1.5165566977</v>
      </c>
      <c r="AJ2775" t="s">
        <v>14013</v>
      </c>
      <c r="AK2775" t="s">
        <v>4035</v>
      </c>
      <c r="AL2775" t="s">
        <v>14014</v>
      </c>
      <c r="AM2775" t="s">
        <v>14011</v>
      </c>
      <c r="AN2775" t="s">
        <v>4035</v>
      </c>
      <c r="AO2775" t="s">
        <v>14012</v>
      </c>
      <c r="AP2775" s="18">
        <v>6.5650813000000001E-3</v>
      </c>
      <c r="AQ2775" t="s">
        <v>123</v>
      </c>
      <c r="AR2775" t="b">
        <f>ISNUMBER(SEARCH('Consulta Por Puntos Baloto'!$E$5,B2775,1))</f>
        <v>0</v>
      </c>
      <c r="AS2775">
        <f t="shared" si="86"/>
        <v>31</v>
      </c>
      <c r="AT2775" t="str">
        <f t="shared" si="87"/>
        <v>Punto pago</v>
      </c>
    </row>
    <row r="2776" spans="1:46">
      <c r="A2776" t="s">
        <v>14015</v>
      </c>
      <c r="B2776" t="s">
        <v>14016</v>
      </c>
      <c r="C2776" s="18">
        <v>1.3986119547</v>
      </c>
      <c r="D2776" t="s">
        <v>1083</v>
      </c>
      <c r="E2776" t="s">
        <v>128</v>
      </c>
      <c r="F2776" t="s">
        <v>1084</v>
      </c>
      <c r="G2776" s="18">
        <v>0.56509390979999996</v>
      </c>
      <c r="H2776" t="s">
        <v>64</v>
      </c>
      <c r="I2776" t="s">
        <v>130</v>
      </c>
      <c r="J2776" t="s">
        <v>14017</v>
      </c>
      <c r="K2776" s="18">
        <v>0.59043552430000001</v>
      </c>
      <c r="L2776" t="s">
        <v>2669</v>
      </c>
      <c r="M2776" t="s">
        <v>130</v>
      </c>
      <c r="N2776" t="s">
        <v>2670</v>
      </c>
      <c r="O2776" s="18">
        <v>1.2478169911999999</v>
      </c>
      <c r="P2776" t="s">
        <v>6875</v>
      </c>
      <c r="Q2776" t="s">
        <v>134</v>
      </c>
      <c r="R2776" t="s">
        <v>6876</v>
      </c>
      <c r="S2776" s="18">
        <v>2.8204331496999999</v>
      </c>
      <c r="T2776" t="s">
        <v>1086</v>
      </c>
      <c r="U2776" t="s">
        <v>130</v>
      </c>
      <c r="V2776" t="s">
        <v>1087</v>
      </c>
      <c r="W2776" s="18">
        <v>1.2704152822999999</v>
      </c>
      <c r="X2776" t="s">
        <v>2671</v>
      </c>
      <c r="Y2776" t="s">
        <v>130</v>
      </c>
      <c r="Z2776" t="s">
        <v>2672</v>
      </c>
      <c r="AA2776" s="18">
        <v>0.59289583550000002</v>
      </c>
      <c r="AB2776" s="19" t="s">
        <v>1102</v>
      </c>
      <c r="AC2776" t="s">
        <v>128</v>
      </c>
      <c r="AD2776" t="s">
        <v>1103</v>
      </c>
      <c r="AE2776" s="18">
        <v>0.3925006298</v>
      </c>
      <c r="AF2776" t="s">
        <v>2673</v>
      </c>
      <c r="AG2776" t="s">
        <v>143</v>
      </c>
      <c r="AH2776" t="s">
        <v>2674</v>
      </c>
      <c r="AI2776" s="18">
        <v>8.5385279100000003E-2</v>
      </c>
      <c r="AJ2776" t="s">
        <v>13328</v>
      </c>
      <c r="AK2776" t="s">
        <v>134</v>
      </c>
      <c r="AL2776" t="s">
        <v>13329</v>
      </c>
      <c r="AM2776" t="s">
        <v>13328</v>
      </c>
      <c r="AN2776" t="s">
        <v>134</v>
      </c>
      <c r="AO2776" t="s">
        <v>13329</v>
      </c>
      <c r="AP2776" s="18">
        <v>8.5385279100000003E-2</v>
      </c>
      <c r="AQ2776" t="e">
        <v>#N/A</v>
      </c>
      <c r="AR2776" t="b">
        <f>ISNUMBER(SEARCH('Consulta Por Puntos Baloto'!$E$5,B2776,1))</f>
        <v>0</v>
      </c>
      <c r="AS2776">
        <f t="shared" si="86"/>
        <v>35</v>
      </c>
      <c r="AT2776" t="str">
        <f t="shared" si="87"/>
        <v>Punto red</v>
      </c>
    </row>
    <row r="2777" spans="1:46">
      <c r="A2777" t="s">
        <v>14018</v>
      </c>
      <c r="B2777" t="s">
        <v>14019</v>
      </c>
      <c r="C2777" s="18">
        <v>13.713874648399999</v>
      </c>
      <c r="D2777" t="s">
        <v>5270</v>
      </c>
      <c r="E2777" t="s">
        <v>4172</v>
      </c>
      <c r="F2777" t="s">
        <v>5271</v>
      </c>
      <c r="G2777" s="18">
        <v>13.013086034600001</v>
      </c>
      <c r="H2777" t="s">
        <v>4916</v>
      </c>
      <c r="I2777" t="s">
        <v>4169</v>
      </c>
      <c r="J2777" t="s">
        <v>4917</v>
      </c>
      <c r="K2777" s="18">
        <v>105.5284332602</v>
      </c>
      <c r="L2777" t="s">
        <v>64</v>
      </c>
      <c r="M2777" t="s">
        <v>86</v>
      </c>
      <c r="N2777" t="s">
        <v>402</v>
      </c>
      <c r="O2777" s="18">
        <v>105.5284332602</v>
      </c>
      <c r="P2777" t="s">
        <v>403</v>
      </c>
      <c r="Q2777" t="s">
        <v>83</v>
      </c>
      <c r="R2777" t="s">
        <v>404</v>
      </c>
      <c r="S2777" s="18">
        <v>106.4423436105</v>
      </c>
      <c r="T2777" t="s">
        <v>85</v>
      </c>
      <c r="U2777" t="s">
        <v>86</v>
      </c>
      <c r="V2777" t="s">
        <v>87</v>
      </c>
      <c r="W2777" s="18">
        <v>14.1920022119</v>
      </c>
      <c r="X2777" t="s">
        <v>64</v>
      </c>
      <c r="Y2777" t="s">
        <v>4169</v>
      </c>
      <c r="Z2777" t="s">
        <v>4171</v>
      </c>
      <c r="AA2777" s="18">
        <v>13.0385802228</v>
      </c>
      <c r="AB2777" t="s">
        <v>4916</v>
      </c>
      <c r="AC2777" t="s">
        <v>4172</v>
      </c>
      <c r="AD2777" t="s">
        <v>4918</v>
      </c>
      <c r="AE2777" s="18">
        <v>2.2311602699999999E-2</v>
      </c>
      <c r="AF2777" t="s">
        <v>14020</v>
      </c>
      <c r="AG2777" t="s">
        <v>5273</v>
      </c>
      <c r="AH2777" t="s">
        <v>14021</v>
      </c>
      <c r="AI2777" s="18">
        <v>9.1076193999999992E-3</v>
      </c>
      <c r="AJ2777" t="s">
        <v>14022</v>
      </c>
      <c r="AK2777" t="s">
        <v>5273</v>
      </c>
      <c r="AL2777" t="s">
        <v>14023</v>
      </c>
      <c r="AM2777" t="s">
        <v>14022</v>
      </c>
      <c r="AN2777" t="s">
        <v>5273</v>
      </c>
      <c r="AO2777" t="s">
        <v>14023</v>
      </c>
      <c r="AP2777" s="18">
        <v>9.1076193999999992E-3</v>
      </c>
      <c r="AQ2777" t="s">
        <v>123</v>
      </c>
      <c r="AR2777" t="b">
        <f>ISNUMBER(SEARCH('Consulta Por Puntos Baloto'!$E$5,B2777,1))</f>
        <v>0</v>
      </c>
      <c r="AS2777">
        <f t="shared" si="86"/>
        <v>35</v>
      </c>
      <c r="AT2777" t="str">
        <f t="shared" si="87"/>
        <v>Punto red</v>
      </c>
    </row>
    <row r="2778" spans="1:46">
      <c r="A2778" t="s">
        <v>14024</v>
      </c>
      <c r="B2778" t="s">
        <v>14025</v>
      </c>
      <c r="C2778" s="18">
        <v>19.485763091900001</v>
      </c>
      <c r="D2778" t="s">
        <v>5039</v>
      </c>
      <c r="E2778" t="s">
        <v>5040</v>
      </c>
      <c r="F2778" t="s">
        <v>5041</v>
      </c>
      <c r="G2778" s="18">
        <v>51.055936773500001</v>
      </c>
      <c r="H2778" t="s">
        <v>64</v>
      </c>
      <c r="I2778" t="s">
        <v>895</v>
      </c>
      <c r="J2778" t="s">
        <v>896</v>
      </c>
      <c r="K2778" s="18">
        <v>70.707559047299995</v>
      </c>
      <c r="L2778" t="s">
        <v>64</v>
      </c>
      <c r="M2778" t="s">
        <v>154</v>
      </c>
      <c r="N2778" t="s">
        <v>156</v>
      </c>
      <c r="O2778" s="18">
        <v>51.137714250599998</v>
      </c>
      <c r="P2778" t="s">
        <v>897</v>
      </c>
      <c r="Q2778" t="s">
        <v>893</v>
      </c>
      <c r="R2778" t="s">
        <v>898</v>
      </c>
      <c r="S2778" s="18">
        <v>113.92822933550001</v>
      </c>
      <c r="T2778" t="s">
        <v>111</v>
      </c>
      <c r="U2778" t="s">
        <v>112</v>
      </c>
      <c r="V2778" t="s">
        <v>113</v>
      </c>
      <c r="W2778" s="18">
        <v>70.376900992700001</v>
      </c>
      <c r="X2778" t="s">
        <v>64</v>
      </c>
      <c r="Y2778" t="s">
        <v>154</v>
      </c>
      <c r="Z2778" t="s">
        <v>159</v>
      </c>
      <c r="AA2778" s="18">
        <v>71.384830273000006</v>
      </c>
      <c r="AB2778" s="19" t="s">
        <v>5019</v>
      </c>
      <c r="AC2778" t="s">
        <v>151</v>
      </c>
      <c r="AD2778" t="s">
        <v>5020</v>
      </c>
      <c r="AE2778" s="18">
        <v>0.1313257535</v>
      </c>
      <c r="AF2778" t="s">
        <v>5124</v>
      </c>
      <c r="AG2778" t="s">
        <v>5125</v>
      </c>
      <c r="AH2778" t="s">
        <v>5126</v>
      </c>
      <c r="AI2778" s="18">
        <v>4.2573533699999999E-2</v>
      </c>
      <c r="AJ2778" t="s">
        <v>12408</v>
      </c>
      <c r="AK2778" t="s">
        <v>5128</v>
      </c>
      <c r="AL2778" t="s">
        <v>12409</v>
      </c>
      <c r="AM2778" t="s">
        <v>12408</v>
      </c>
      <c r="AN2778" t="s">
        <v>5128</v>
      </c>
      <c r="AO2778" t="s">
        <v>12409</v>
      </c>
      <c r="AP2778" s="18">
        <v>4.2573533699999999E-2</v>
      </c>
      <c r="AQ2778" t="s">
        <v>123</v>
      </c>
      <c r="AR2778" t="b">
        <f>ISNUMBER(SEARCH('Consulta Por Puntos Baloto'!$E$5,B2778,1))</f>
        <v>0</v>
      </c>
      <c r="AS2778">
        <f t="shared" si="86"/>
        <v>35</v>
      </c>
      <c r="AT2778" t="str">
        <f t="shared" si="87"/>
        <v>Punto red</v>
      </c>
    </row>
    <row r="2779" spans="1:46">
      <c r="A2779" t="s">
        <v>14026</v>
      </c>
      <c r="B2779" t="s">
        <v>14027</v>
      </c>
      <c r="C2779" s="18">
        <v>1.5628237849</v>
      </c>
      <c r="D2779" t="s">
        <v>481</v>
      </c>
      <c r="E2779" t="s">
        <v>128</v>
      </c>
      <c r="F2779" t="s">
        <v>482</v>
      </c>
      <c r="G2779" s="18">
        <v>0.43116549380000002</v>
      </c>
      <c r="H2779" t="s">
        <v>483</v>
      </c>
      <c r="I2779" t="s">
        <v>130</v>
      </c>
      <c r="J2779" t="s">
        <v>484</v>
      </c>
      <c r="K2779" s="18">
        <v>2.4070610024999999</v>
      </c>
      <c r="L2779" t="s">
        <v>64</v>
      </c>
      <c r="M2779" t="s">
        <v>130</v>
      </c>
      <c r="N2779" t="s">
        <v>370</v>
      </c>
      <c r="O2779" s="18">
        <v>2.5361507487999999</v>
      </c>
      <c r="P2779" t="s">
        <v>441</v>
      </c>
      <c r="Q2779" t="s">
        <v>134</v>
      </c>
      <c r="R2779" t="s">
        <v>442</v>
      </c>
      <c r="S2779" s="18">
        <v>2.1674128338999998</v>
      </c>
      <c r="T2779" t="s">
        <v>371</v>
      </c>
      <c r="U2779" t="s">
        <v>130</v>
      </c>
      <c r="V2779" t="s">
        <v>372</v>
      </c>
      <c r="W2779" s="18">
        <v>2.8384172623000001</v>
      </c>
      <c r="X2779" t="s">
        <v>64</v>
      </c>
      <c r="Y2779" t="s">
        <v>130</v>
      </c>
      <c r="Z2779" t="s">
        <v>209</v>
      </c>
      <c r="AA2779" s="18">
        <v>0.39979183410000002</v>
      </c>
      <c r="AB2779" s="19" t="s">
        <v>485</v>
      </c>
      <c r="AC2779" t="s">
        <v>128</v>
      </c>
      <c r="AD2779" t="s">
        <v>486</v>
      </c>
      <c r="AE2779" s="18">
        <v>0.35695793079999999</v>
      </c>
      <c r="AF2779" t="s">
        <v>980</v>
      </c>
      <c r="AG2779" t="s">
        <v>143</v>
      </c>
      <c r="AH2779" t="s">
        <v>981</v>
      </c>
      <c r="AI2779" s="18">
        <v>5.4908609400000002E-2</v>
      </c>
      <c r="AJ2779" t="s">
        <v>1106</v>
      </c>
      <c r="AK2779" t="s">
        <v>134</v>
      </c>
      <c r="AL2779" t="s">
        <v>14028</v>
      </c>
      <c r="AM2779" t="s">
        <v>1106</v>
      </c>
      <c r="AN2779" t="s">
        <v>134</v>
      </c>
      <c r="AO2779" t="s">
        <v>14028</v>
      </c>
      <c r="AP2779" s="18">
        <v>5.4908609400000002E-2</v>
      </c>
      <c r="AQ2779" t="e">
        <v>#N/A</v>
      </c>
      <c r="AR2779" t="b">
        <f>ISNUMBER(SEARCH('Consulta Por Puntos Baloto'!$E$5,B2779,1))</f>
        <v>0</v>
      </c>
      <c r="AS2779">
        <f t="shared" si="86"/>
        <v>35</v>
      </c>
      <c r="AT2779" t="str">
        <f t="shared" si="87"/>
        <v>Punto red</v>
      </c>
    </row>
    <row r="2780" spans="1:46">
      <c r="A2780" t="s">
        <v>14029</v>
      </c>
      <c r="B2780" t="s">
        <v>14030</v>
      </c>
      <c r="C2780" s="18">
        <v>0.454418033</v>
      </c>
      <c r="D2780" t="s">
        <v>437</v>
      </c>
      <c r="E2780" t="s">
        <v>128</v>
      </c>
      <c r="F2780" t="s">
        <v>438</v>
      </c>
      <c r="G2780" s="18">
        <v>0.87071057740000002</v>
      </c>
      <c r="H2780" t="s">
        <v>64</v>
      </c>
      <c r="I2780" t="s">
        <v>130</v>
      </c>
      <c r="J2780" t="s">
        <v>439</v>
      </c>
      <c r="K2780" s="18">
        <v>1.2691166628999999</v>
      </c>
      <c r="L2780" t="s">
        <v>64</v>
      </c>
      <c r="M2780" t="s">
        <v>130</v>
      </c>
      <c r="N2780" t="s">
        <v>440</v>
      </c>
      <c r="O2780" s="18">
        <v>1.2066987058</v>
      </c>
      <c r="P2780" t="s">
        <v>441</v>
      </c>
      <c r="Q2780" t="s">
        <v>134</v>
      </c>
      <c r="R2780" t="s">
        <v>442</v>
      </c>
      <c r="S2780" s="18">
        <v>3.5527689696000002</v>
      </c>
      <c r="T2780" t="s">
        <v>136</v>
      </c>
      <c r="U2780" t="s">
        <v>130</v>
      </c>
      <c r="V2780" t="s">
        <v>137</v>
      </c>
      <c r="W2780" s="18">
        <v>1.653895176</v>
      </c>
      <c r="X2780" t="s">
        <v>64</v>
      </c>
      <c r="Y2780" t="s">
        <v>130</v>
      </c>
      <c r="Z2780" t="s">
        <v>209</v>
      </c>
      <c r="AA2780" s="18">
        <v>1.6279813676999999</v>
      </c>
      <c r="AB2780" s="19" t="s">
        <v>443</v>
      </c>
      <c r="AC2780" t="s">
        <v>128</v>
      </c>
      <c r="AD2780" t="s">
        <v>444</v>
      </c>
      <c r="AE2780" s="18">
        <v>0.1830138912</v>
      </c>
      <c r="AF2780" t="s">
        <v>445</v>
      </c>
      <c r="AG2780" t="s">
        <v>143</v>
      </c>
      <c r="AH2780" t="s">
        <v>446</v>
      </c>
      <c r="AI2780" s="18">
        <v>3.79017044E-2</v>
      </c>
      <c r="AJ2780" t="s">
        <v>329</v>
      </c>
      <c r="AK2780" t="s">
        <v>134</v>
      </c>
      <c r="AL2780" t="s">
        <v>645</v>
      </c>
      <c r="AM2780" t="s">
        <v>329</v>
      </c>
      <c r="AN2780" t="s">
        <v>134</v>
      </c>
      <c r="AO2780" t="s">
        <v>645</v>
      </c>
      <c r="AP2780" s="18">
        <v>3.79017044E-2</v>
      </c>
      <c r="AQ2780" t="s">
        <v>123</v>
      </c>
      <c r="AR2780" t="b">
        <f>ISNUMBER(SEARCH('Consulta Por Puntos Baloto'!$E$5,B2780,1))</f>
        <v>0</v>
      </c>
      <c r="AS2780">
        <f t="shared" si="86"/>
        <v>35</v>
      </c>
      <c r="AT2780" t="str">
        <f t="shared" si="87"/>
        <v>Punto red</v>
      </c>
    </row>
    <row r="2781" spans="1:46">
      <c r="A2781" t="s">
        <v>14031</v>
      </c>
      <c r="B2781" t="s">
        <v>14032</v>
      </c>
      <c r="C2781" s="18">
        <v>50.751882203599997</v>
      </c>
      <c r="D2781" t="s">
        <v>82</v>
      </c>
      <c r="E2781" t="s">
        <v>83</v>
      </c>
      <c r="F2781" t="s">
        <v>84</v>
      </c>
      <c r="G2781" s="18">
        <v>51.105260564399998</v>
      </c>
      <c r="H2781" t="s">
        <v>64</v>
      </c>
      <c r="I2781" t="s">
        <v>86</v>
      </c>
      <c r="J2781" t="s">
        <v>401</v>
      </c>
      <c r="K2781" s="18">
        <v>51.540171087799997</v>
      </c>
      <c r="L2781" t="s">
        <v>64</v>
      </c>
      <c r="M2781" t="s">
        <v>86</v>
      </c>
      <c r="N2781" t="s">
        <v>402</v>
      </c>
      <c r="O2781" s="18">
        <v>50.962883096600002</v>
      </c>
      <c r="P2781" t="s">
        <v>89</v>
      </c>
      <c r="Q2781" t="s">
        <v>83</v>
      </c>
      <c r="R2781" t="s">
        <v>90</v>
      </c>
      <c r="S2781" s="18">
        <v>51.125723199200003</v>
      </c>
      <c r="T2781" t="s">
        <v>85</v>
      </c>
      <c r="U2781" t="s">
        <v>86</v>
      </c>
      <c r="V2781" t="s">
        <v>87</v>
      </c>
      <c r="W2781" s="18">
        <v>51.125723199200003</v>
      </c>
      <c r="X2781" t="s">
        <v>64</v>
      </c>
      <c r="Y2781" t="s">
        <v>91</v>
      </c>
      <c r="Z2781" t="s">
        <v>92</v>
      </c>
      <c r="AA2781" s="18">
        <v>51.125723199200003</v>
      </c>
      <c r="AB2781" t="s">
        <v>93</v>
      </c>
      <c r="AC2781" t="s">
        <v>83</v>
      </c>
      <c r="AD2781" t="s">
        <v>94</v>
      </c>
      <c r="AE2781" s="18">
        <v>4.5670031999999999E-2</v>
      </c>
      <c r="AF2781" t="s">
        <v>10785</v>
      </c>
      <c r="AG2781" t="s">
        <v>10786</v>
      </c>
      <c r="AH2781" t="s">
        <v>10787</v>
      </c>
      <c r="AI2781" s="18">
        <v>8.7405316000000004E-3</v>
      </c>
      <c r="AJ2781" t="s">
        <v>10788</v>
      </c>
      <c r="AK2781" t="s">
        <v>10786</v>
      </c>
      <c r="AL2781" t="s">
        <v>10789</v>
      </c>
      <c r="AM2781" t="s">
        <v>10788</v>
      </c>
      <c r="AN2781" t="s">
        <v>10786</v>
      </c>
      <c r="AO2781" t="s">
        <v>10789</v>
      </c>
      <c r="AP2781" s="18">
        <v>8.7405316000000004E-3</v>
      </c>
      <c r="AQ2781" t="s">
        <v>123</v>
      </c>
      <c r="AR2781" t="b">
        <f>ISNUMBER(SEARCH('Consulta Por Puntos Baloto'!$E$5,B2781,1))</f>
        <v>0</v>
      </c>
      <c r="AS2781">
        <f t="shared" si="86"/>
        <v>35</v>
      </c>
      <c r="AT2781" t="str">
        <f t="shared" si="87"/>
        <v>Punto red</v>
      </c>
    </row>
    <row r="2782" spans="1:46">
      <c r="A2782" t="s">
        <v>14033</v>
      </c>
      <c r="B2782" t="s">
        <v>14034</v>
      </c>
      <c r="C2782" s="18">
        <v>13.1957177284</v>
      </c>
      <c r="D2782" t="s">
        <v>1448</v>
      </c>
      <c r="E2782" t="s">
        <v>1449</v>
      </c>
      <c r="F2782" t="s">
        <v>1450</v>
      </c>
      <c r="G2782" s="18">
        <v>13.243298194699999</v>
      </c>
      <c r="H2782" t="s">
        <v>64</v>
      </c>
      <c r="I2782" t="s">
        <v>1451</v>
      </c>
      <c r="J2782" t="s">
        <v>1452</v>
      </c>
      <c r="K2782" s="18">
        <v>27.470587555600002</v>
      </c>
      <c r="L2782" t="s">
        <v>64</v>
      </c>
      <c r="M2782" t="s">
        <v>471</v>
      </c>
      <c r="N2782" t="s">
        <v>1453</v>
      </c>
      <c r="O2782" s="18">
        <v>13.8766778688</v>
      </c>
      <c r="P2782" t="s">
        <v>1454</v>
      </c>
      <c r="Q2782" t="s">
        <v>1449</v>
      </c>
      <c r="R2782" t="s">
        <v>1455</v>
      </c>
      <c r="S2782" s="18">
        <v>34.835610297400002</v>
      </c>
      <c r="T2782" t="s">
        <v>111</v>
      </c>
      <c r="U2782" t="s">
        <v>112</v>
      </c>
      <c r="V2782" t="s">
        <v>113</v>
      </c>
      <c r="W2782" s="18">
        <v>13.9237104718</v>
      </c>
      <c r="X2782" t="s">
        <v>64</v>
      </c>
      <c r="Y2782" t="s">
        <v>1451</v>
      </c>
      <c r="Z2782" t="s">
        <v>1456</v>
      </c>
      <c r="AA2782" s="18">
        <v>34.836572861400001</v>
      </c>
      <c r="AB2782" s="19" t="s">
        <v>1111</v>
      </c>
      <c r="AC2782" t="s">
        <v>509</v>
      </c>
      <c r="AD2782" s="19" t="s">
        <v>1112</v>
      </c>
      <c r="AE2782" s="18">
        <v>4.7345867203000003</v>
      </c>
      <c r="AF2782" t="s">
        <v>1457</v>
      </c>
      <c r="AG2782" t="s">
        <v>1458</v>
      </c>
      <c r="AH2782" t="s">
        <v>1459</v>
      </c>
      <c r="AI2782" s="18">
        <v>2.59954651E-2</v>
      </c>
      <c r="AJ2782" t="s">
        <v>1496</v>
      </c>
      <c r="AK2782" t="s">
        <v>1461</v>
      </c>
      <c r="AL2782" t="s">
        <v>1497</v>
      </c>
      <c r="AM2782" t="s">
        <v>1496</v>
      </c>
      <c r="AN2782" t="s">
        <v>1461</v>
      </c>
      <c r="AO2782" t="s">
        <v>1497</v>
      </c>
      <c r="AP2782" s="18">
        <v>2.59954651E-2</v>
      </c>
      <c r="AQ2782" t="s">
        <v>123</v>
      </c>
      <c r="AR2782" t="b">
        <f>ISNUMBER(SEARCH('Consulta Por Puntos Baloto'!$E$5,B2782,1))</f>
        <v>0</v>
      </c>
      <c r="AS2782">
        <f t="shared" si="86"/>
        <v>35</v>
      </c>
      <c r="AT2782" t="str">
        <f t="shared" si="87"/>
        <v>Punto red</v>
      </c>
    </row>
    <row r="2783" spans="1:46">
      <c r="A2783" t="s">
        <v>14035</v>
      </c>
      <c r="B2783" t="s">
        <v>14036</v>
      </c>
      <c r="C2783" s="18">
        <v>0.46834131010000002</v>
      </c>
      <c r="D2783" t="s">
        <v>202</v>
      </c>
      <c r="E2783" t="s">
        <v>128</v>
      </c>
      <c r="F2783" t="s">
        <v>203</v>
      </c>
      <c r="G2783" s="18">
        <v>0.70211739029999998</v>
      </c>
      <c r="H2783" t="s">
        <v>64</v>
      </c>
      <c r="I2783" t="s">
        <v>130</v>
      </c>
      <c r="J2783" t="s">
        <v>789</v>
      </c>
      <c r="K2783" s="18">
        <v>0.70211739029999998</v>
      </c>
      <c r="L2783" t="s">
        <v>64</v>
      </c>
      <c r="M2783" t="s">
        <v>130</v>
      </c>
      <c r="N2783" t="s">
        <v>789</v>
      </c>
      <c r="O2783" s="18">
        <v>0.4859111217</v>
      </c>
      <c r="P2783" t="s">
        <v>1398</v>
      </c>
      <c r="Q2783" t="s">
        <v>134</v>
      </c>
      <c r="R2783" t="s">
        <v>1399</v>
      </c>
      <c r="S2783" s="18">
        <v>0.88165958789999999</v>
      </c>
      <c r="T2783" t="s">
        <v>675</v>
      </c>
      <c r="U2783" t="s">
        <v>130</v>
      </c>
      <c r="V2783" t="s">
        <v>676</v>
      </c>
      <c r="W2783" s="18">
        <v>1.0479800105999999</v>
      </c>
      <c r="X2783" t="s">
        <v>64</v>
      </c>
      <c r="Y2783" t="s">
        <v>130</v>
      </c>
      <c r="Z2783" t="s">
        <v>790</v>
      </c>
      <c r="AA2783" s="18">
        <v>0.8383699953</v>
      </c>
      <c r="AB2783" t="s">
        <v>210</v>
      </c>
      <c r="AC2783" t="s">
        <v>128</v>
      </c>
      <c r="AD2783" t="s">
        <v>211</v>
      </c>
      <c r="AE2783" s="18">
        <v>0.27916144580000002</v>
      </c>
      <c r="AF2783" t="s">
        <v>6234</v>
      </c>
      <c r="AG2783" t="s">
        <v>143</v>
      </c>
      <c r="AH2783" t="s">
        <v>6235</v>
      </c>
      <c r="AI2783" s="18">
        <v>0.1559000271</v>
      </c>
      <c r="AJ2783" t="s">
        <v>6870</v>
      </c>
      <c r="AK2783" t="s">
        <v>134</v>
      </c>
      <c r="AL2783" t="s">
        <v>6871</v>
      </c>
      <c r="AM2783" t="s">
        <v>6870</v>
      </c>
      <c r="AN2783" t="s">
        <v>134</v>
      </c>
      <c r="AO2783" t="s">
        <v>6871</v>
      </c>
      <c r="AP2783" s="18">
        <v>0.1559000271</v>
      </c>
      <c r="AQ2783" t="s">
        <v>123</v>
      </c>
      <c r="AR2783" t="b">
        <f>ISNUMBER(SEARCH('Consulta Por Puntos Baloto'!$E$5,B2783,1))</f>
        <v>0</v>
      </c>
      <c r="AS2783">
        <f t="shared" si="86"/>
        <v>35</v>
      </c>
      <c r="AT2783" t="str">
        <f t="shared" si="87"/>
        <v>Punto red</v>
      </c>
    </row>
    <row r="2784" spans="1:46">
      <c r="A2784" t="s">
        <v>14037</v>
      </c>
      <c r="B2784" t="s">
        <v>14038</v>
      </c>
      <c r="C2784" s="18">
        <v>2.8253186697000001</v>
      </c>
      <c r="D2784" t="s">
        <v>2444</v>
      </c>
      <c r="E2784" t="s">
        <v>128</v>
      </c>
      <c r="F2784" t="s">
        <v>2445</v>
      </c>
      <c r="G2784" s="18">
        <v>0.1046962112</v>
      </c>
      <c r="H2784" t="s">
        <v>64</v>
      </c>
      <c r="I2784" t="s">
        <v>130</v>
      </c>
      <c r="J2784" t="s">
        <v>2745</v>
      </c>
      <c r="K2784" s="18">
        <v>1.0483210576999999</v>
      </c>
      <c r="L2784" t="s">
        <v>2447</v>
      </c>
      <c r="M2784" t="s">
        <v>130</v>
      </c>
      <c r="N2784" t="s">
        <v>2448</v>
      </c>
      <c r="O2784" s="18">
        <v>1.3025030091000001</v>
      </c>
      <c r="P2784" t="s">
        <v>2746</v>
      </c>
      <c r="Q2784" t="s">
        <v>134</v>
      </c>
      <c r="R2784" t="s">
        <v>2747</v>
      </c>
      <c r="S2784" s="18">
        <v>1.8659622092999999</v>
      </c>
      <c r="T2784" t="s">
        <v>807</v>
      </c>
      <c r="U2784" t="s">
        <v>130</v>
      </c>
      <c r="V2784" t="s">
        <v>808</v>
      </c>
      <c r="W2784" s="18">
        <v>1.0483210576999999</v>
      </c>
      <c r="X2784" t="s">
        <v>2447</v>
      </c>
      <c r="Y2784" t="s">
        <v>130</v>
      </c>
      <c r="Z2784" t="s">
        <v>2448</v>
      </c>
      <c r="AA2784" s="18">
        <v>0.76809941380000002</v>
      </c>
      <c r="AB2784" t="s">
        <v>810</v>
      </c>
      <c r="AC2784" t="s">
        <v>128</v>
      </c>
      <c r="AD2784" t="s">
        <v>811</v>
      </c>
      <c r="AE2784" s="18">
        <v>0.75122399949999996</v>
      </c>
      <c r="AF2784" t="s">
        <v>2748</v>
      </c>
      <c r="AG2784" t="s">
        <v>143</v>
      </c>
      <c r="AH2784" t="s">
        <v>2749</v>
      </c>
      <c r="AI2784" s="18">
        <v>0.21480667840000001</v>
      </c>
      <c r="AJ2784" t="s">
        <v>2750</v>
      </c>
      <c r="AK2784" t="s">
        <v>134</v>
      </c>
      <c r="AL2784" t="s">
        <v>2751</v>
      </c>
      <c r="AM2784" t="s">
        <v>64</v>
      </c>
      <c r="AN2784" t="s">
        <v>130</v>
      </c>
      <c r="AO2784" t="s">
        <v>2745</v>
      </c>
      <c r="AP2784" s="18">
        <v>0.1046962112</v>
      </c>
      <c r="AQ2784" t="s">
        <v>123</v>
      </c>
      <c r="AR2784" t="b">
        <f>ISNUMBER(SEARCH('Consulta Por Puntos Baloto'!$E$5,B2784,1))</f>
        <v>0</v>
      </c>
      <c r="AS2784">
        <f t="shared" si="86"/>
        <v>7</v>
      </c>
      <c r="AT2784" t="str">
        <f t="shared" si="87"/>
        <v>Cajero automático</v>
      </c>
    </row>
    <row r="2785" spans="1:46">
      <c r="A2785" t="s">
        <v>14039</v>
      </c>
      <c r="B2785" t="s">
        <v>14040</v>
      </c>
      <c r="C2785" s="18">
        <v>0.57119740669999997</v>
      </c>
      <c r="D2785" t="s">
        <v>340</v>
      </c>
      <c r="E2785" t="s">
        <v>341</v>
      </c>
      <c r="F2785" t="s">
        <v>342</v>
      </c>
      <c r="G2785" s="18">
        <v>0.64234340990000005</v>
      </c>
      <c r="H2785" t="s">
        <v>64</v>
      </c>
      <c r="I2785" t="s">
        <v>343</v>
      </c>
      <c r="J2785" t="s">
        <v>344</v>
      </c>
      <c r="K2785" s="18">
        <v>0.65545365</v>
      </c>
      <c r="L2785" t="s">
        <v>64</v>
      </c>
      <c r="M2785" t="s">
        <v>343</v>
      </c>
      <c r="N2785" t="s">
        <v>344</v>
      </c>
      <c r="O2785" s="18">
        <v>31.189014749199998</v>
      </c>
      <c r="P2785" t="s">
        <v>67</v>
      </c>
      <c r="Q2785" t="s">
        <v>62</v>
      </c>
      <c r="R2785" t="s">
        <v>68</v>
      </c>
      <c r="S2785" s="18">
        <v>29.892238022000001</v>
      </c>
      <c r="T2785" t="s">
        <v>69</v>
      </c>
      <c r="U2785" t="s">
        <v>65</v>
      </c>
      <c r="V2785" t="s">
        <v>70</v>
      </c>
      <c r="W2785" s="18">
        <v>26.429418212600002</v>
      </c>
      <c r="X2785" t="s">
        <v>241</v>
      </c>
      <c r="Y2785" t="s">
        <v>65</v>
      </c>
      <c r="Z2785" t="s">
        <v>242</v>
      </c>
      <c r="AA2785" s="18">
        <v>0.75886208239999997</v>
      </c>
      <c r="AB2785" t="s">
        <v>345</v>
      </c>
      <c r="AC2785" t="s">
        <v>341</v>
      </c>
      <c r="AD2785" t="s">
        <v>346</v>
      </c>
      <c r="AE2785" s="18">
        <v>0.19985478370000001</v>
      </c>
      <c r="AF2785" t="s">
        <v>14041</v>
      </c>
      <c r="AG2785" t="s">
        <v>341</v>
      </c>
      <c r="AH2785" t="s">
        <v>14042</v>
      </c>
      <c r="AI2785" s="18">
        <v>0.38113619370000001</v>
      </c>
      <c r="AJ2785" t="s">
        <v>14043</v>
      </c>
      <c r="AK2785" t="s">
        <v>341</v>
      </c>
      <c r="AL2785" t="s">
        <v>14044</v>
      </c>
      <c r="AM2785" t="s">
        <v>14041</v>
      </c>
      <c r="AN2785" t="s">
        <v>341</v>
      </c>
      <c r="AO2785" t="s">
        <v>14042</v>
      </c>
      <c r="AP2785" s="18">
        <v>0.19985478370000001</v>
      </c>
      <c r="AQ2785" t="e">
        <v>#N/A</v>
      </c>
      <c r="AR2785" t="b">
        <f>ISNUMBER(SEARCH('Consulta Por Puntos Baloto'!$E$5,B2785,1))</f>
        <v>0</v>
      </c>
      <c r="AS2785">
        <f t="shared" si="86"/>
        <v>31</v>
      </c>
      <c r="AT2785" t="str">
        <f t="shared" si="87"/>
        <v>Punto pago</v>
      </c>
    </row>
    <row r="2786" spans="1:46">
      <c r="A2786" t="s">
        <v>14045</v>
      </c>
      <c r="B2786" t="s">
        <v>14046</v>
      </c>
      <c r="C2786" s="18">
        <v>23.273797554600002</v>
      </c>
      <c r="D2786" t="s">
        <v>7309</v>
      </c>
      <c r="E2786" t="s">
        <v>7310</v>
      </c>
      <c r="F2786" t="s">
        <v>7311</v>
      </c>
      <c r="G2786" s="18">
        <v>74.309322915799996</v>
      </c>
      <c r="H2786" t="s">
        <v>64</v>
      </c>
      <c r="I2786" t="s">
        <v>384</v>
      </c>
      <c r="J2786" t="s">
        <v>386</v>
      </c>
      <c r="K2786" s="18">
        <v>74.309322915799996</v>
      </c>
      <c r="L2786" t="s">
        <v>64</v>
      </c>
      <c r="M2786" t="s">
        <v>384</v>
      </c>
      <c r="N2786" t="s">
        <v>386</v>
      </c>
      <c r="O2786" s="18">
        <v>38.9078633954</v>
      </c>
      <c r="P2786" t="s">
        <v>4733</v>
      </c>
      <c r="Q2786" t="s">
        <v>4734</v>
      </c>
      <c r="R2786" t="s">
        <v>4735</v>
      </c>
      <c r="S2786" s="18">
        <v>144.25229669890001</v>
      </c>
      <c r="T2786" t="s">
        <v>253</v>
      </c>
      <c r="U2786" t="s">
        <v>65</v>
      </c>
      <c r="V2786" t="s">
        <v>254</v>
      </c>
      <c r="W2786" s="18">
        <v>143.3675158705</v>
      </c>
      <c r="X2786" t="s">
        <v>276</v>
      </c>
      <c r="Y2786" t="s">
        <v>65</v>
      </c>
      <c r="Z2786" t="s">
        <v>277</v>
      </c>
      <c r="AA2786" s="18">
        <v>74.835484226399998</v>
      </c>
      <c r="AB2786" t="s">
        <v>383</v>
      </c>
      <c r="AC2786" t="s">
        <v>391</v>
      </c>
      <c r="AD2786" t="s">
        <v>392</v>
      </c>
      <c r="AE2786" s="18">
        <v>9.2505300000000004E-5</v>
      </c>
      <c r="AF2786" t="s">
        <v>14047</v>
      </c>
      <c r="AG2786" t="s">
        <v>14048</v>
      </c>
      <c r="AH2786" t="s">
        <v>14049</v>
      </c>
      <c r="AI2786" s="18">
        <v>4.20131553E-2</v>
      </c>
      <c r="AJ2786" t="s">
        <v>14050</v>
      </c>
      <c r="AK2786" t="s">
        <v>14048</v>
      </c>
      <c r="AL2786" t="s">
        <v>14051</v>
      </c>
      <c r="AM2786" t="s">
        <v>14047</v>
      </c>
      <c r="AN2786" t="s">
        <v>14048</v>
      </c>
      <c r="AO2786" t="s">
        <v>14049</v>
      </c>
      <c r="AP2786" s="18">
        <v>9.2505300000000004E-5</v>
      </c>
      <c r="AQ2786" t="e">
        <v>#N/A</v>
      </c>
      <c r="AR2786" t="b">
        <f>ISNUMBER(SEARCH('Consulta Por Puntos Baloto'!$E$5,B2786,1))</f>
        <v>0</v>
      </c>
      <c r="AS2786">
        <f t="shared" si="86"/>
        <v>31</v>
      </c>
      <c r="AT2786" t="str">
        <f t="shared" si="87"/>
        <v>Punto pago</v>
      </c>
    </row>
    <row r="2787" spans="1:46">
      <c r="A2787" t="s">
        <v>14052</v>
      </c>
      <c r="B2787" t="s">
        <v>14053</v>
      </c>
      <c r="C2787" s="18">
        <v>1.88501181E-2</v>
      </c>
      <c r="D2787" t="s">
        <v>410</v>
      </c>
      <c r="E2787" t="s">
        <v>411</v>
      </c>
      <c r="F2787" t="s">
        <v>412</v>
      </c>
      <c r="G2787" s="18">
        <v>48.621837367799998</v>
      </c>
      <c r="H2787" t="s">
        <v>64</v>
      </c>
      <c r="I2787" t="s">
        <v>86</v>
      </c>
      <c r="J2787" t="s">
        <v>413</v>
      </c>
      <c r="K2787" s="18">
        <v>48.621837367799998</v>
      </c>
      <c r="L2787" t="s">
        <v>64</v>
      </c>
      <c r="M2787" t="s">
        <v>86</v>
      </c>
      <c r="N2787" t="s">
        <v>413</v>
      </c>
      <c r="O2787" s="18">
        <v>4.2569219200000001E-2</v>
      </c>
      <c r="P2787" t="s">
        <v>414</v>
      </c>
      <c r="Q2787" t="s">
        <v>411</v>
      </c>
      <c r="R2787" t="s">
        <v>415</v>
      </c>
      <c r="S2787" s="18">
        <v>63.135535484099996</v>
      </c>
      <c r="T2787" t="s">
        <v>85</v>
      </c>
      <c r="U2787" t="s">
        <v>86</v>
      </c>
      <c r="V2787" t="s">
        <v>87</v>
      </c>
      <c r="W2787" s="18">
        <v>60.277167204400001</v>
      </c>
      <c r="X2787" t="s">
        <v>64</v>
      </c>
      <c r="Y2787" t="s">
        <v>86</v>
      </c>
      <c r="Z2787" t="s">
        <v>299</v>
      </c>
      <c r="AA2787" s="18">
        <v>60.285267062000003</v>
      </c>
      <c r="AB2787" s="19" t="s">
        <v>361</v>
      </c>
      <c r="AC2787" t="s">
        <v>83</v>
      </c>
      <c r="AD2787" s="19" t="s">
        <v>362</v>
      </c>
      <c r="AE2787" s="18">
        <v>1.0541619699999999E-2</v>
      </c>
      <c r="AF2787" t="s">
        <v>6798</v>
      </c>
      <c r="AG2787" t="s">
        <v>411</v>
      </c>
      <c r="AH2787" t="s">
        <v>6799</v>
      </c>
      <c r="AI2787" s="18">
        <v>1.2352057000000001E-3</v>
      </c>
      <c r="AJ2787" t="s">
        <v>14054</v>
      </c>
      <c r="AK2787" t="s">
        <v>411</v>
      </c>
      <c r="AL2787" t="s">
        <v>14055</v>
      </c>
      <c r="AM2787" t="s">
        <v>14054</v>
      </c>
      <c r="AN2787" t="s">
        <v>411</v>
      </c>
      <c r="AO2787" t="s">
        <v>14055</v>
      </c>
      <c r="AP2787" s="18">
        <v>1.2352057000000001E-3</v>
      </c>
      <c r="AQ2787" t="s">
        <v>123</v>
      </c>
      <c r="AR2787" t="b">
        <f>ISNUMBER(SEARCH('Consulta Por Puntos Baloto'!$E$5,B2787,1))</f>
        <v>0</v>
      </c>
      <c r="AS2787">
        <f t="shared" si="86"/>
        <v>35</v>
      </c>
      <c r="AT2787" t="str">
        <f t="shared" si="87"/>
        <v>Punto red</v>
      </c>
    </row>
    <row r="2788" spans="1:46">
      <c r="A2788" t="s">
        <v>14056</v>
      </c>
      <c r="B2788" t="s">
        <v>14057</v>
      </c>
      <c r="C2788" s="18">
        <v>1.5467098845</v>
      </c>
      <c r="D2788" t="s">
        <v>526</v>
      </c>
      <c r="E2788" t="s">
        <v>128</v>
      </c>
      <c r="F2788" t="s">
        <v>527</v>
      </c>
      <c r="G2788" s="18">
        <v>0.7561782158</v>
      </c>
      <c r="H2788" t="s">
        <v>64</v>
      </c>
      <c r="I2788" t="s">
        <v>130</v>
      </c>
      <c r="J2788" t="s">
        <v>2425</v>
      </c>
      <c r="K2788" s="18">
        <v>2.0783127321000001</v>
      </c>
      <c r="L2788" t="s">
        <v>64</v>
      </c>
      <c r="M2788" t="s">
        <v>130</v>
      </c>
      <c r="N2788" t="s">
        <v>440</v>
      </c>
      <c r="O2788" s="18">
        <v>1.4501574219</v>
      </c>
      <c r="P2788" t="s">
        <v>494</v>
      </c>
      <c r="Q2788" t="s">
        <v>134</v>
      </c>
      <c r="R2788" t="s">
        <v>495</v>
      </c>
      <c r="S2788" s="18">
        <v>3.3835781586999998</v>
      </c>
      <c r="T2788" t="s">
        <v>371</v>
      </c>
      <c r="U2788" t="s">
        <v>130</v>
      </c>
      <c r="V2788" t="s">
        <v>372</v>
      </c>
      <c r="W2788" s="18">
        <v>1.2738853218999999</v>
      </c>
      <c r="X2788" t="s">
        <v>64</v>
      </c>
      <c r="Y2788" t="s">
        <v>130</v>
      </c>
      <c r="Z2788" t="s">
        <v>532</v>
      </c>
      <c r="AA2788" s="18">
        <v>1.4501574219</v>
      </c>
      <c r="AB2788" t="s">
        <v>500</v>
      </c>
      <c r="AC2788" t="s">
        <v>128</v>
      </c>
      <c r="AD2788" t="s">
        <v>501</v>
      </c>
      <c r="AE2788" s="18">
        <v>0.30051082880000002</v>
      </c>
      <c r="AF2788" t="s">
        <v>7548</v>
      </c>
      <c r="AG2788" t="s">
        <v>143</v>
      </c>
      <c r="AH2788" t="s">
        <v>7549</v>
      </c>
      <c r="AI2788" s="18">
        <v>0.42251167719999999</v>
      </c>
      <c r="AJ2788" t="s">
        <v>841</v>
      </c>
      <c r="AK2788" t="s">
        <v>134</v>
      </c>
      <c r="AL2788" t="s">
        <v>7550</v>
      </c>
      <c r="AM2788" t="s">
        <v>7548</v>
      </c>
      <c r="AN2788" t="s">
        <v>143</v>
      </c>
      <c r="AO2788" t="s">
        <v>7549</v>
      </c>
      <c r="AP2788" s="18">
        <v>0.30051082880000002</v>
      </c>
      <c r="AQ2788" t="s">
        <v>123</v>
      </c>
      <c r="AR2788" t="b">
        <f>ISNUMBER(SEARCH('Consulta Por Puntos Baloto'!$E$5,B2788,1))</f>
        <v>0</v>
      </c>
      <c r="AS2788">
        <f t="shared" si="86"/>
        <v>31</v>
      </c>
      <c r="AT2788" t="str">
        <f t="shared" si="87"/>
        <v>Punto pago</v>
      </c>
    </row>
    <row r="2789" spans="1:46">
      <c r="A2789" t="s">
        <v>14058</v>
      </c>
      <c r="B2789" t="s">
        <v>14059</v>
      </c>
      <c r="C2789" s="18">
        <v>0.45300036510000002</v>
      </c>
      <c r="D2789" t="s">
        <v>82</v>
      </c>
      <c r="E2789" t="s">
        <v>83</v>
      </c>
      <c r="F2789" t="s">
        <v>84</v>
      </c>
      <c r="G2789" s="18">
        <v>0.6766879522</v>
      </c>
      <c r="H2789" t="s">
        <v>64</v>
      </c>
      <c r="I2789" t="s">
        <v>86</v>
      </c>
      <c r="J2789" t="s">
        <v>401</v>
      </c>
      <c r="K2789" s="18">
        <v>1.2878057097</v>
      </c>
      <c r="L2789" t="s">
        <v>64</v>
      </c>
      <c r="M2789" t="s">
        <v>86</v>
      </c>
      <c r="N2789" t="s">
        <v>402</v>
      </c>
      <c r="O2789" s="18">
        <v>1.2878057097</v>
      </c>
      <c r="P2789" t="s">
        <v>403</v>
      </c>
      <c r="Q2789" t="s">
        <v>83</v>
      </c>
      <c r="R2789" t="s">
        <v>404</v>
      </c>
      <c r="S2789" s="18">
        <v>0.74572374959999999</v>
      </c>
      <c r="T2789" t="s">
        <v>85</v>
      </c>
      <c r="U2789" t="s">
        <v>86</v>
      </c>
      <c r="V2789" t="s">
        <v>87</v>
      </c>
      <c r="W2789" s="18">
        <v>0.74572374959999999</v>
      </c>
      <c r="X2789" t="s">
        <v>64</v>
      </c>
      <c r="Y2789" t="s">
        <v>91</v>
      </c>
      <c r="Z2789" t="s">
        <v>92</v>
      </c>
      <c r="AA2789" s="18">
        <v>0.74572374959999999</v>
      </c>
      <c r="AB2789" t="s">
        <v>93</v>
      </c>
      <c r="AC2789" t="s">
        <v>83</v>
      </c>
      <c r="AD2789" t="s">
        <v>94</v>
      </c>
      <c r="AE2789" s="18">
        <v>0.2241260404</v>
      </c>
      <c r="AF2789" t="s">
        <v>8421</v>
      </c>
      <c r="AG2789" t="s">
        <v>83</v>
      </c>
      <c r="AH2789" t="s">
        <v>8422</v>
      </c>
      <c r="AI2789" s="18">
        <v>0.1154308198</v>
      </c>
      <c r="AJ2789" t="s">
        <v>8423</v>
      </c>
      <c r="AK2789" t="s">
        <v>83</v>
      </c>
      <c r="AL2789" t="s">
        <v>8424</v>
      </c>
      <c r="AM2789" t="s">
        <v>8423</v>
      </c>
      <c r="AN2789" t="s">
        <v>83</v>
      </c>
      <c r="AO2789" t="s">
        <v>8424</v>
      </c>
      <c r="AP2789" s="18">
        <v>0.1154308198</v>
      </c>
      <c r="AQ2789" t="s">
        <v>123</v>
      </c>
      <c r="AR2789" t="b">
        <f>ISNUMBER(SEARCH('Consulta Por Puntos Baloto'!$E$5,B2789,1))</f>
        <v>0</v>
      </c>
      <c r="AS2789">
        <f t="shared" si="86"/>
        <v>35</v>
      </c>
      <c r="AT2789" t="str">
        <f t="shared" si="87"/>
        <v>Punto red</v>
      </c>
    </row>
    <row r="2790" spans="1:46">
      <c r="A2790" t="s">
        <v>14060</v>
      </c>
      <c r="B2790" t="s">
        <v>14061</v>
      </c>
      <c r="C2790" s="18">
        <v>1.5083409946999999</v>
      </c>
      <c r="D2790" t="s">
        <v>526</v>
      </c>
      <c r="E2790" t="s">
        <v>128</v>
      </c>
      <c r="F2790" t="s">
        <v>527</v>
      </c>
      <c r="G2790" s="18">
        <v>0.30763746679999998</v>
      </c>
      <c r="H2790" t="s">
        <v>64</v>
      </c>
      <c r="I2790" t="s">
        <v>130</v>
      </c>
      <c r="J2790" t="s">
        <v>493</v>
      </c>
      <c r="K2790" s="18">
        <v>1.6050216814</v>
      </c>
      <c r="L2790" t="s">
        <v>64</v>
      </c>
      <c r="M2790" t="s">
        <v>130</v>
      </c>
      <c r="N2790" t="s">
        <v>440</v>
      </c>
      <c r="O2790" s="18">
        <v>1.242271551</v>
      </c>
      <c r="P2790" t="s">
        <v>494</v>
      </c>
      <c r="Q2790" t="s">
        <v>134</v>
      </c>
      <c r="R2790" t="s">
        <v>495</v>
      </c>
      <c r="S2790" s="18">
        <v>3.3143610785000002</v>
      </c>
      <c r="T2790" t="s">
        <v>371</v>
      </c>
      <c r="U2790" t="s">
        <v>130</v>
      </c>
      <c r="V2790" t="s">
        <v>372</v>
      </c>
      <c r="W2790" s="18">
        <v>1.2935674425999999</v>
      </c>
      <c r="X2790" t="s">
        <v>498</v>
      </c>
      <c r="Y2790" t="s">
        <v>130</v>
      </c>
      <c r="Z2790" t="s">
        <v>499</v>
      </c>
      <c r="AA2790" s="18">
        <v>1.242271551</v>
      </c>
      <c r="AB2790" t="s">
        <v>500</v>
      </c>
      <c r="AC2790" t="s">
        <v>128</v>
      </c>
      <c r="AD2790" t="s">
        <v>501</v>
      </c>
      <c r="AE2790" s="18">
        <v>0.12522489179999999</v>
      </c>
      <c r="AF2790" t="s">
        <v>9493</v>
      </c>
      <c r="AG2790" t="s">
        <v>143</v>
      </c>
      <c r="AH2790" t="s">
        <v>9494</v>
      </c>
      <c r="AI2790" s="18">
        <v>0.25151454350000002</v>
      </c>
      <c r="AJ2790" t="s">
        <v>14062</v>
      </c>
      <c r="AK2790" t="s">
        <v>134</v>
      </c>
      <c r="AL2790" t="s">
        <v>14063</v>
      </c>
      <c r="AM2790" t="s">
        <v>9493</v>
      </c>
      <c r="AN2790" t="s">
        <v>143</v>
      </c>
      <c r="AO2790" t="s">
        <v>9494</v>
      </c>
      <c r="AP2790" s="18">
        <v>0.12522489179999999</v>
      </c>
      <c r="AQ2790" t="s">
        <v>123</v>
      </c>
      <c r="AR2790" t="b">
        <f>ISNUMBER(SEARCH('Consulta Por Puntos Baloto'!$E$5,B2790,1))</f>
        <v>0</v>
      </c>
      <c r="AS2790">
        <f t="shared" si="86"/>
        <v>31</v>
      </c>
      <c r="AT2790" t="str">
        <f t="shared" si="87"/>
        <v>Punto pago</v>
      </c>
    </row>
    <row r="2791" spans="1:46">
      <c r="A2791" t="s">
        <v>14064</v>
      </c>
      <c r="B2791" t="s">
        <v>14065</v>
      </c>
      <c r="C2791" s="18">
        <v>0.29314528420000002</v>
      </c>
      <c r="D2791" t="s">
        <v>5248</v>
      </c>
      <c r="E2791" t="s">
        <v>5249</v>
      </c>
      <c r="F2791" t="s">
        <v>5250</v>
      </c>
      <c r="G2791" s="18">
        <v>23.793593313599999</v>
      </c>
      <c r="H2791" t="s">
        <v>64</v>
      </c>
      <c r="I2791" t="s">
        <v>4389</v>
      </c>
      <c r="J2791" t="s">
        <v>4390</v>
      </c>
      <c r="K2791" s="18">
        <v>61.191591533599997</v>
      </c>
      <c r="L2791" t="s">
        <v>64</v>
      </c>
      <c r="M2791" t="s">
        <v>343</v>
      </c>
      <c r="N2791" t="s">
        <v>344</v>
      </c>
      <c r="O2791" s="18">
        <v>23.764412647299999</v>
      </c>
      <c r="P2791" t="s">
        <v>4391</v>
      </c>
      <c r="Q2791" t="s">
        <v>4392</v>
      </c>
      <c r="R2791" t="s">
        <v>4393</v>
      </c>
      <c r="S2791" s="18">
        <v>83.214634107799995</v>
      </c>
      <c r="T2791" t="s">
        <v>69</v>
      </c>
      <c r="U2791" t="s">
        <v>65</v>
      </c>
      <c r="V2791" t="s">
        <v>70</v>
      </c>
      <c r="W2791" s="18">
        <v>23.793593313599999</v>
      </c>
      <c r="X2791" t="s">
        <v>64</v>
      </c>
      <c r="Y2791" t="s">
        <v>4389</v>
      </c>
      <c r="Z2791" t="s">
        <v>4390</v>
      </c>
      <c r="AA2791" s="18">
        <v>62.539995249699999</v>
      </c>
      <c r="AB2791" t="s">
        <v>345</v>
      </c>
      <c r="AC2791" t="s">
        <v>341</v>
      </c>
      <c r="AD2791" t="s">
        <v>346</v>
      </c>
      <c r="AE2791" s="18">
        <v>0.2380133616</v>
      </c>
      <c r="AF2791" t="s">
        <v>11161</v>
      </c>
      <c r="AG2791" t="s">
        <v>5249</v>
      </c>
      <c r="AH2791" t="s">
        <v>11162</v>
      </c>
      <c r="AI2791" s="18">
        <v>0.12452555880000001</v>
      </c>
      <c r="AJ2791" t="s">
        <v>14066</v>
      </c>
      <c r="AK2791" t="s">
        <v>7664</v>
      </c>
      <c r="AL2791" t="s">
        <v>14067</v>
      </c>
      <c r="AM2791" t="s">
        <v>14066</v>
      </c>
      <c r="AN2791" t="s">
        <v>7664</v>
      </c>
      <c r="AO2791" t="s">
        <v>14067</v>
      </c>
      <c r="AP2791" s="18">
        <v>0.12452555880000001</v>
      </c>
      <c r="AQ2791" t="s">
        <v>123</v>
      </c>
      <c r="AR2791" t="b">
        <f>ISNUMBER(SEARCH('Consulta Por Puntos Baloto'!$E$5,B2791,1))</f>
        <v>0</v>
      </c>
      <c r="AS2791">
        <f t="shared" si="86"/>
        <v>35</v>
      </c>
      <c r="AT2791" t="str">
        <f t="shared" si="87"/>
        <v>Punto red</v>
      </c>
    </row>
    <row r="2792" spans="1:46">
      <c r="A2792" t="s">
        <v>14068</v>
      </c>
      <c r="B2792" t="s">
        <v>14069</v>
      </c>
      <c r="C2792" s="18">
        <v>10.553397068400001</v>
      </c>
      <c r="D2792" t="s">
        <v>4663</v>
      </c>
      <c r="E2792" t="s">
        <v>4664</v>
      </c>
      <c r="F2792" t="s">
        <v>4665</v>
      </c>
      <c r="G2792" s="18">
        <v>16.272224434999998</v>
      </c>
      <c r="H2792" t="s">
        <v>64</v>
      </c>
      <c r="I2792" t="s">
        <v>4008</v>
      </c>
      <c r="J2792" t="s">
        <v>4009</v>
      </c>
      <c r="K2792" s="18">
        <v>16.927041333599998</v>
      </c>
      <c r="L2792" t="s">
        <v>4010</v>
      </c>
      <c r="M2792" t="s">
        <v>4008</v>
      </c>
      <c r="N2792" t="s">
        <v>4011</v>
      </c>
      <c r="O2792" s="18">
        <v>36.325928133600002</v>
      </c>
      <c r="P2792" t="s">
        <v>225</v>
      </c>
      <c r="Q2792" t="s">
        <v>220</v>
      </c>
      <c r="R2792" t="s">
        <v>226</v>
      </c>
      <c r="S2792" s="18">
        <v>38.678463691499999</v>
      </c>
      <c r="T2792" t="s">
        <v>227</v>
      </c>
      <c r="U2792" t="s">
        <v>228</v>
      </c>
      <c r="V2792" t="s">
        <v>229</v>
      </c>
      <c r="W2792" s="18">
        <v>35.784001603599997</v>
      </c>
      <c r="X2792" t="s">
        <v>64</v>
      </c>
      <c r="Y2792" t="s">
        <v>4055</v>
      </c>
      <c r="Z2792" t="s">
        <v>4056</v>
      </c>
      <c r="AA2792" s="18">
        <v>16.257982506000001</v>
      </c>
      <c r="AB2792" s="19" t="s">
        <v>4013</v>
      </c>
      <c r="AC2792" t="s">
        <v>4014</v>
      </c>
      <c r="AD2792" t="s">
        <v>4015</v>
      </c>
      <c r="AE2792" s="18">
        <v>1.9734739000000002E-3</v>
      </c>
      <c r="AF2792" t="s">
        <v>14070</v>
      </c>
      <c r="AG2792" t="s">
        <v>4667</v>
      </c>
      <c r="AH2792" t="s">
        <v>14071</v>
      </c>
      <c r="AI2792" s="18">
        <v>0.113246707</v>
      </c>
      <c r="AJ2792" t="s">
        <v>14072</v>
      </c>
      <c r="AK2792" t="s">
        <v>4670</v>
      </c>
      <c r="AL2792" t="s">
        <v>14073</v>
      </c>
      <c r="AM2792" t="s">
        <v>14070</v>
      </c>
      <c r="AN2792" t="s">
        <v>4667</v>
      </c>
      <c r="AO2792" t="s">
        <v>14071</v>
      </c>
      <c r="AP2792" s="18">
        <v>1.9734739000000002E-3</v>
      </c>
      <c r="AQ2792" t="s">
        <v>123</v>
      </c>
      <c r="AR2792" t="b">
        <f>ISNUMBER(SEARCH('Consulta Por Puntos Baloto'!$E$5,B2792,1))</f>
        <v>0</v>
      </c>
      <c r="AS2792">
        <f t="shared" si="86"/>
        <v>31</v>
      </c>
      <c r="AT2792" t="str">
        <f t="shared" si="87"/>
        <v>Punto pago</v>
      </c>
    </row>
    <row r="2793" spans="1:46">
      <c r="A2793" t="s">
        <v>14074</v>
      </c>
      <c r="B2793" t="s">
        <v>14075</v>
      </c>
      <c r="C2793" s="18">
        <v>0.71729918079999999</v>
      </c>
      <c r="D2793" t="s">
        <v>264</v>
      </c>
      <c r="E2793" t="s">
        <v>62</v>
      </c>
      <c r="F2793" t="s">
        <v>265</v>
      </c>
      <c r="G2793" s="18">
        <v>0.83532884640000005</v>
      </c>
      <c r="H2793" t="s">
        <v>64</v>
      </c>
      <c r="I2793" t="s">
        <v>65</v>
      </c>
      <c r="J2793" t="s">
        <v>4122</v>
      </c>
      <c r="K2793" s="18">
        <v>0.83532884640000005</v>
      </c>
      <c r="L2793" t="s">
        <v>64</v>
      </c>
      <c r="M2793" t="s">
        <v>65</v>
      </c>
      <c r="N2793" t="s">
        <v>4123</v>
      </c>
      <c r="O2793" s="18">
        <v>12.955397422000001</v>
      </c>
      <c r="P2793" t="s">
        <v>67</v>
      </c>
      <c r="Q2793" t="s">
        <v>62</v>
      </c>
      <c r="R2793" t="s">
        <v>68</v>
      </c>
      <c r="S2793" s="18">
        <v>9.0003390090999993</v>
      </c>
      <c r="T2793" t="s">
        <v>69</v>
      </c>
      <c r="U2793" t="s">
        <v>65</v>
      </c>
      <c r="V2793" t="s">
        <v>70</v>
      </c>
      <c r="W2793" s="18">
        <v>3.4292897293000002</v>
      </c>
      <c r="X2793" t="s">
        <v>241</v>
      </c>
      <c r="Y2793" t="s">
        <v>65</v>
      </c>
      <c r="Z2793" t="s">
        <v>242</v>
      </c>
      <c r="AA2793" s="18">
        <v>0.56327682960000003</v>
      </c>
      <c r="AB2793" s="19" t="s">
        <v>266</v>
      </c>
      <c r="AC2793" t="s">
        <v>62</v>
      </c>
      <c r="AD2793" t="s">
        <v>267</v>
      </c>
      <c r="AE2793" s="18">
        <v>0.16158965559999999</v>
      </c>
      <c r="AF2793" t="s">
        <v>4614</v>
      </c>
      <c r="AG2793" t="s">
        <v>62</v>
      </c>
      <c r="AH2793" t="s">
        <v>4615</v>
      </c>
      <c r="AI2793" s="18">
        <v>0.26242787760000003</v>
      </c>
      <c r="AJ2793" t="s">
        <v>14076</v>
      </c>
      <c r="AK2793" t="s">
        <v>62</v>
      </c>
      <c r="AL2793" t="s">
        <v>14077</v>
      </c>
      <c r="AM2793" t="s">
        <v>4614</v>
      </c>
      <c r="AN2793" t="s">
        <v>62</v>
      </c>
      <c r="AO2793" t="s">
        <v>4615</v>
      </c>
      <c r="AP2793" s="18">
        <v>0.16158965559999999</v>
      </c>
      <c r="AQ2793" t="e">
        <v>#N/A</v>
      </c>
      <c r="AR2793" t="b">
        <f>ISNUMBER(SEARCH('Consulta Por Puntos Baloto'!$E$5,B2793,1))</f>
        <v>0</v>
      </c>
      <c r="AS2793">
        <f t="shared" si="86"/>
        <v>31</v>
      </c>
      <c r="AT2793" t="str">
        <f t="shared" si="87"/>
        <v>Punto pago</v>
      </c>
    </row>
    <row r="2794" spans="1:46">
      <c r="A2794" t="s">
        <v>14078</v>
      </c>
      <c r="B2794" t="s">
        <v>14079</v>
      </c>
      <c r="C2794" s="18">
        <v>0.5834628301</v>
      </c>
      <c r="D2794" t="s">
        <v>4580</v>
      </c>
      <c r="E2794" t="s">
        <v>83</v>
      </c>
      <c r="F2794" t="s">
        <v>4581</v>
      </c>
      <c r="G2794" s="18">
        <v>0.75236291649999998</v>
      </c>
      <c r="H2794" t="s">
        <v>4584</v>
      </c>
      <c r="I2794" t="s">
        <v>86</v>
      </c>
      <c r="J2794" t="s">
        <v>4761</v>
      </c>
      <c r="K2794" s="18">
        <v>1.0657320078999999</v>
      </c>
      <c r="L2794" t="s">
        <v>64</v>
      </c>
      <c r="M2794" t="s">
        <v>86</v>
      </c>
      <c r="N2794" t="s">
        <v>402</v>
      </c>
      <c r="O2794" s="18">
        <v>0.3395135145</v>
      </c>
      <c r="P2794" t="s">
        <v>7384</v>
      </c>
      <c r="Q2794" t="s">
        <v>83</v>
      </c>
      <c r="R2794" t="s">
        <v>7385</v>
      </c>
      <c r="S2794" s="18">
        <v>1.2853662014</v>
      </c>
      <c r="T2794" t="s">
        <v>85</v>
      </c>
      <c r="U2794" t="s">
        <v>86</v>
      </c>
      <c r="V2794" t="s">
        <v>87</v>
      </c>
      <c r="W2794" s="18">
        <v>0.75236291649999998</v>
      </c>
      <c r="X2794" t="s">
        <v>4584</v>
      </c>
      <c r="Y2794" t="s">
        <v>86</v>
      </c>
      <c r="Z2794" t="s">
        <v>4585</v>
      </c>
      <c r="AA2794" s="18">
        <v>0.408977545</v>
      </c>
      <c r="AB2794" t="s">
        <v>4586</v>
      </c>
      <c r="AC2794" t="s">
        <v>83</v>
      </c>
      <c r="AD2794" t="s">
        <v>4587</v>
      </c>
      <c r="AE2794" s="18">
        <v>0</v>
      </c>
      <c r="AF2794" t="s">
        <v>13574</v>
      </c>
      <c r="AG2794" t="s">
        <v>83</v>
      </c>
      <c r="AH2794" t="s">
        <v>13575</v>
      </c>
      <c r="AI2794" s="18">
        <v>0.13869088639999999</v>
      </c>
      <c r="AJ2794" t="s">
        <v>14080</v>
      </c>
      <c r="AK2794" t="s">
        <v>83</v>
      </c>
      <c r="AL2794" t="s">
        <v>14081</v>
      </c>
      <c r="AM2794" t="s">
        <v>13574</v>
      </c>
      <c r="AN2794" t="s">
        <v>83</v>
      </c>
      <c r="AO2794" t="s">
        <v>13575</v>
      </c>
      <c r="AP2794" s="18">
        <v>0</v>
      </c>
      <c r="AQ2794" t="s">
        <v>123</v>
      </c>
      <c r="AR2794" t="b">
        <f>ISNUMBER(SEARCH('Consulta Por Puntos Baloto'!$E$5,B2794,1))</f>
        <v>0</v>
      </c>
      <c r="AS2794">
        <f t="shared" si="86"/>
        <v>31</v>
      </c>
      <c r="AT2794" t="str">
        <f t="shared" si="87"/>
        <v>Punto pago</v>
      </c>
    </row>
    <row r="2795" spans="1:46">
      <c r="A2795" t="s">
        <v>14082</v>
      </c>
      <c r="B2795" t="s">
        <v>14083</v>
      </c>
      <c r="C2795" s="18">
        <v>0.13042628249999999</v>
      </c>
      <c r="D2795" t="s">
        <v>380</v>
      </c>
      <c r="E2795" t="s">
        <v>381</v>
      </c>
      <c r="F2795" t="s">
        <v>382</v>
      </c>
      <c r="G2795" s="18">
        <v>165.89247989949999</v>
      </c>
      <c r="H2795" t="s">
        <v>64</v>
      </c>
      <c r="I2795" t="s">
        <v>4563</v>
      </c>
      <c r="J2795" t="s">
        <v>4564</v>
      </c>
      <c r="K2795" s="18">
        <v>177.53686491080001</v>
      </c>
      <c r="L2795" t="s">
        <v>64</v>
      </c>
      <c r="M2795" t="s">
        <v>4560</v>
      </c>
      <c r="N2795" t="s">
        <v>4562</v>
      </c>
      <c r="O2795" s="18">
        <v>176.6870383941</v>
      </c>
      <c r="P2795" t="s">
        <v>5857</v>
      </c>
      <c r="Q2795" t="s">
        <v>388</v>
      </c>
      <c r="R2795" t="s">
        <v>5858</v>
      </c>
      <c r="S2795" s="18">
        <v>301.7525881839</v>
      </c>
      <c r="T2795" t="s">
        <v>253</v>
      </c>
      <c r="U2795" t="s">
        <v>65</v>
      </c>
      <c r="V2795" t="s">
        <v>254</v>
      </c>
      <c r="W2795" s="18">
        <v>165.9039919379</v>
      </c>
      <c r="X2795" t="s">
        <v>64</v>
      </c>
      <c r="Y2795" t="s">
        <v>4563</v>
      </c>
      <c r="Z2795" t="s">
        <v>4564</v>
      </c>
      <c r="AA2795" s="18">
        <v>176.58894808170001</v>
      </c>
      <c r="AB2795" t="s">
        <v>5859</v>
      </c>
      <c r="AC2795" t="s">
        <v>388</v>
      </c>
      <c r="AD2795" t="s">
        <v>5860</v>
      </c>
      <c r="AE2795" s="18">
        <v>8.5298030499999997E-2</v>
      </c>
      <c r="AF2795" t="s">
        <v>5861</v>
      </c>
      <c r="AG2795" t="s">
        <v>381</v>
      </c>
      <c r="AH2795" t="s">
        <v>5862</v>
      </c>
      <c r="AI2795" s="18">
        <v>8.3615883999999998E-3</v>
      </c>
      <c r="AJ2795" t="s">
        <v>11371</v>
      </c>
      <c r="AK2795" t="s">
        <v>381</v>
      </c>
      <c r="AL2795" t="s">
        <v>11372</v>
      </c>
      <c r="AM2795" t="s">
        <v>11371</v>
      </c>
      <c r="AN2795" t="s">
        <v>381</v>
      </c>
      <c r="AO2795" t="s">
        <v>11372</v>
      </c>
      <c r="AP2795" s="18">
        <v>8.3615883999999998E-3</v>
      </c>
      <c r="AQ2795" t="s">
        <v>123</v>
      </c>
      <c r="AR2795" t="b">
        <f>ISNUMBER(SEARCH('Consulta Por Puntos Baloto'!$E$5,B2795,1))</f>
        <v>0</v>
      </c>
      <c r="AS2795">
        <f t="shared" si="86"/>
        <v>35</v>
      </c>
      <c r="AT2795" t="str">
        <f t="shared" si="87"/>
        <v>Punto red</v>
      </c>
    </row>
    <row r="2796" spans="1:46">
      <c r="A2796" t="s">
        <v>14084</v>
      </c>
      <c r="B2796" t="s">
        <v>14085</v>
      </c>
      <c r="C2796" s="18">
        <v>13.496752987400001</v>
      </c>
      <c r="D2796" t="s">
        <v>14009</v>
      </c>
      <c r="E2796" t="s">
        <v>4035</v>
      </c>
      <c r="F2796" t="s">
        <v>14010</v>
      </c>
      <c r="G2796" s="18">
        <v>13.4805223422</v>
      </c>
      <c r="H2796" t="s">
        <v>64</v>
      </c>
      <c r="I2796" t="s">
        <v>4146</v>
      </c>
      <c r="J2796" t="s">
        <v>8998</v>
      </c>
      <c r="K2796" s="18">
        <v>29.416877014000001</v>
      </c>
      <c r="L2796" t="s">
        <v>64</v>
      </c>
      <c r="M2796" t="s">
        <v>4029</v>
      </c>
      <c r="N2796" t="s">
        <v>4030</v>
      </c>
      <c r="O2796" s="18">
        <v>28.529279497299999</v>
      </c>
      <c r="P2796" t="s">
        <v>4031</v>
      </c>
      <c r="Q2796" t="s">
        <v>4025</v>
      </c>
      <c r="R2796" t="s">
        <v>4032</v>
      </c>
      <c r="S2796" s="18">
        <v>138.3070849138</v>
      </c>
      <c r="T2796" t="s">
        <v>227</v>
      </c>
      <c r="U2796" t="s">
        <v>228</v>
      </c>
      <c r="V2796" t="s">
        <v>229</v>
      </c>
      <c r="W2796" s="18">
        <v>13.9584996431</v>
      </c>
      <c r="X2796" t="s">
        <v>64</v>
      </c>
      <c r="Y2796" t="s">
        <v>4146</v>
      </c>
      <c r="Z2796" t="s">
        <v>8907</v>
      </c>
      <c r="AA2796" s="18">
        <v>13.968535618600001</v>
      </c>
      <c r="AB2796" t="s">
        <v>4034</v>
      </c>
      <c r="AC2796" t="s">
        <v>4035</v>
      </c>
      <c r="AD2796" t="s">
        <v>4036</v>
      </c>
      <c r="AE2796" s="18">
        <v>7.2282309000000003E-3</v>
      </c>
      <c r="AF2796" t="s">
        <v>14086</v>
      </c>
      <c r="AG2796" t="s">
        <v>14087</v>
      </c>
      <c r="AH2796" t="s">
        <v>14088</v>
      </c>
      <c r="AI2796" s="18">
        <v>10.3771358481</v>
      </c>
      <c r="AJ2796" t="s">
        <v>14089</v>
      </c>
      <c r="AK2796" t="s">
        <v>14090</v>
      </c>
      <c r="AL2796" t="s">
        <v>14091</v>
      </c>
      <c r="AM2796" t="s">
        <v>14086</v>
      </c>
      <c r="AN2796" t="s">
        <v>14087</v>
      </c>
      <c r="AO2796" t="s">
        <v>14088</v>
      </c>
      <c r="AP2796" s="18">
        <v>7.2282309000000003E-3</v>
      </c>
      <c r="AQ2796" t="s">
        <v>123</v>
      </c>
      <c r="AR2796" t="b">
        <f>ISNUMBER(SEARCH('Consulta Por Puntos Baloto'!$E$5,B2796,1))</f>
        <v>0</v>
      </c>
      <c r="AS2796">
        <f t="shared" si="86"/>
        <v>31</v>
      </c>
      <c r="AT2796" t="str">
        <f t="shared" si="87"/>
        <v>Punto pago</v>
      </c>
    </row>
    <row r="2797" spans="1:46">
      <c r="A2797" t="s">
        <v>14092</v>
      </c>
      <c r="B2797" t="s">
        <v>14093</v>
      </c>
      <c r="C2797" s="18">
        <v>75.646298782599999</v>
      </c>
      <c r="D2797" t="s">
        <v>7736</v>
      </c>
      <c r="E2797" t="s">
        <v>4964</v>
      </c>
      <c r="F2797" t="s">
        <v>7737</v>
      </c>
      <c r="G2797" s="18">
        <v>89.001237729699994</v>
      </c>
      <c r="H2797" t="s">
        <v>64</v>
      </c>
      <c r="I2797" t="s">
        <v>294</v>
      </c>
      <c r="J2797" t="s">
        <v>4975</v>
      </c>
      <c r="K2797" s="18">
        <v>89.421248852800005</v>
      </c>
      <c r="L2797" t="s">
        <v>64</v>
      </c>
      <c r="M2797" t="s">
        <v>294</v>
      </c>
      <c r="N2797" t="s">
        <v>295</v>
      </c>
      <c r="O2797" s="18">
        <v>76.4375821358</v>
      </c>
      <c r="P2797" t="s">
        <v>4963</v>
      </c>
      <c r="Q2797" t="s">
        <v>4964</v>
      </c>
      <c r="R2797" t="s">
        <v>4965</v>
      </c>
      <c r="S2797" s="18">
        <v>127.97310831119999</v>
      </c>
      <c r="T2797" t="s">
        <v>807</v>
      </c>
      <c r="U2797" t="s">
        <v>130</v>
      </c>
      <c r="V2797" t="s">
        <v>808</v>
      </c>
      <c r="W2797" s="18">
        <v>76.524424370600002</v>
      </c>
      <c r="X2797" t="s">
        <v>64</v>
      </c>
      <c r="Y2797" t="s">
        <v>4519</v>
      </c>
      <c r="Z2797" t="s">
        <v>4520</v>
      </c>
      <c r="AA2797" s="18">
        <v>88.992769615200004</v>
      </c>
      <c r="AB2797" t="s">
        <v>300</v>
      </c>
      <c r="AC2797" t="s">
        <v>301</v>
      </c>
      <c r="AD2797" t="s">
        <v>302</v>
      </c>
      <c r="AE2797" s="18">
        <v>22.719631345900002</v>
      </c>
      <c r="AF2797" t="s">
        <v>14094</v>
      </c>
      <c r="AG2797" t="s">
        <v>7763</v>
      </c>
      <c r="AH2797" t="s">
        <v>14095</v>
      </c>
      <c r="AI2797" s="18">
        <v>3.1316787300000003E-2</v>
      </c>
      <c r="AJ2797" t="s">
        <v>14096</v>
      </c>
      <c r="AK2797" t="s">
        <v>14097</v>
      </c>
      <c r="AL2797" t="s">
        <v>14098</v>
      </c>
      <c r="AM2797" t="s">
        <v>14096</v>
      </c>
      <c r="AN2797" t="s">
        <v>14097</v>
      </c>
      <c r="AO2797" t="s">
        <v>14098</v>
      </c>
      <c r="AP2797" s="18">
        <v>3.1316787300000003E-2</v>
      </c>
      <c r="AQ2797" t="s">
        <v>123</v>
      </c>
      <c r="AR2797" t="b">
        <f>ISNUMBER(SEARCH('Consulta Por Puntos Baloto'!$E$5,B2797,1))</f>
        <v>0</v>
      </c>
      <c r="AS2797">
        <f t="shared" si="86"/>
        <v>35</v>
      </c>
      <c r="AT2797" t="str">
        <f t="shared" si="87"/>
        <v>Punto red</v>
      </c>
    </row>
    <row r="2798" spans="1:46">
      <c r="A2798" t="s">
        <v>14099</v>
      </c>
      <c r="B2798" t="s">
        <v>14100</v>
      </c>
      <c r="C2798" s="18">
        <v>1.1721236899999999E-2</v>
      </c>
      <c r="D2798" t="s">
        <v>5390</v>
      </c>
      <c r="E2798" t="s">
        <v>5391</v>
      </c>
      <c r="F2798" t="s">
        <v>5392</v>
      </c>
      <c r="G2798" s="18">
        <v>22.526028831000001</v>
      </c>
      <c r="H2798" t="s">
        <v>64</v>
      </c>
      <c r="I2798" t="s">
        <v>4514</v>
      </c>
      <c r="J2798" t="s">
        <v>4515</v>
      </c>
      <c r="K2798" s="18">
        <v>22.526028831000001</v>
      </c>
      <c r="L2798" t="s">
        <v>64</v>
      </c>
      <c r="M2798" t="s">
        <v>4514</v>
      </c>
      <c r="N2798" t="s">
        <v>4515</v>
      </c>
      <c r="O2798" s="18">
        <v>11.2754481856</v>
      </c>
      <c r="P2798" t="s">
        <v>296</v>
      </c>
      <c r="Q2798" t="s">
        <v>297</v>
      </c>
      <c r="R2798" t="s">
        <v>298</v>
      </c>
      <c r="S2798" s="18">
        <v>148.82847089890001</v>
      </c>
      <c r="T2798" t="s">
        <v>85</v>
      </c>
      <c r="U2798" t="s">
        <v>86</v>
      </c>
      <c r="V2798" t="s">
        <v>87</v>
      </c>
      <c r="W2798" s="18">
        <v>93.759261953800006</v>
      </c>
      <c r="X2798" t="s">
        <v>64</v>
      </c>
      <c r="Y2798" t="s">
        <v>4519</v>
      </c>
      <c r="Z2798" t="s">
        <v>4520</v>
      </c>
      <c r="AA2798" s="18">
        <v>38.712594838900003</v>
      </c>
      <c r="AB2798" t="s">
        <v>300</v>
      </c>
      <c r="AC2798" t="s">
        <v>301</v>
      </c>
      <c r="AD2798" t="s">
        <v>302</v>
      </c>
      <c r="AE2798" s="18">
        <v>0.1092503704</v>
      </c>
      <c r="AF2798" t="s">
        <v>8679</v>
      </c>
      <c r="AG2798" t="s">
        <v>5391</v>
      </c>
      <c r="AH2798" t="s">
        <v>8680</v>
      </c>
      <c r="AI2798" s="18">
        <v>5.3026159999999996E-3</v>
      </c>
      <c r="AJ2798" t="s">
        <v>14101</v>
      </c>
      <c r="AK2798" t="s">
        <v>5391</v>
      </c>
      <c r="AL2798" t="s">
        <v>14102</v>
      </c>
      <c r="AM2798" t="s">
        <v>14101</v>
      </c>
      <c r="AN2798" t="s">
        <v>5391</v>
      </c>
      <c r="AO2798" t="s">
        <v>14102</v>
      </c>
      <c r="AP2798" s="18">
        <v>5.3026159999999996E-3</v>
      </c>
      <c r="AQ2798" t="s">
        <v>123</v>
      </c>
      <c r="AR2798" t="b">
        <f>ISNUMBER(SEARCH('Consulta Por Puntos Baloto'!$E$5,B2798,1))</f>
        <v>0</v>
      </c>
      <c r="AS2798">
        <f t="shared" si="86"/>
        <v>35</v>
      </c>
      <c r="AT2798" t="str">
        <f t="shared" si="87"/>
        <v>Punto red</v>
      </c>
    </row>
    <row r="2799" spans="1:46">
      <c r="A2799" t="s">
        <v>14103</v>
      </c>
      <c r="B2799" t="s">
        <v>14104</v>
      </c>
      <c r="C2799" s="18">
        <v>11.9781322778</v>
      </c>
      <c r="D2799" t="s">
        <v>4049</v>
      </c>
      <c r="E2799" t="s">
        <v>4050</v>
      </c>
      <c r="F2799" t="s">
        <v>4051</v>
      </c>
      <c r="G2799" s="18">
        <v>15.004817247</v>
      </c>
      <c r="H2799" t="s">
        <v>64</v>
      </c>
      <c r="I2799" t="s">
        <v>4008</v>
      </c>
      <c r="J2799" t="s">
        <v>4009</v>
      </c>
      <c r="K2799" s="18">
        <v>15.787896397000001</v>
      </c>
      <c r="L2799" t="s">
        <v>4010</v>
      </c>
      <c r="M2799" t="s">
        <v>4008</v>
      </c>
      <c r="N2799" t="s">
        <v>4011</v>
      </c>
      <c r="O2799" s="18">
        <v>25.187459145999998</v>
      </c>
      <c r="P2799" t="s">
        <v>4052</v>
      </c>
      <c r="Q2799" t="s">
        <v>4053</v>
      </c>
      <c r="R2799" t="s">
        <v>4054</v>
      </c>
      <c r="S2799" s="18">
        <v>30.828874346799999</v>
      </c>
      <c r="T2799" t="s">
        <v>227</v>
      </c>
      <c r="U2799" t="s">
        <v>228</v>
      </c>
      <c r="V2799" t="s">
        <v>229</v>
      </c>
      <c r="W2799" s="18">
        <v>24.2107976675</v>
      </c>
      <c r="X2799" t="s">
        <v>64</v>
      </c>
      <c r="Y2799" t="s">
        <v>4055</v>
      </c>
      <c r="Z2799" t="s">
        <v>4056</v>
      </c>
      <c r="AA2799" s="18">
        <v>14.99221848</v>
      </c>
      <c r="AB2799" s="19" t="s">
        <v>4013</v>
      </c>
      <c r="AC2799" t="s">
        <v>4014</v>
      </c>
      <c r="AD2799" t="s">
        <v>4015</v>
      </c>
      <c r="AE2799" s="18">
        <v>1.9191541E-3</v>
      </c>
      <c r="AF2799" t="s">
        <v>14105</v>
      </c>
      <c r="AG2799" t="s">
        <v>14106</v>
      </c>
      <c r="AH2799" t="s">
        <v>14107</v>
      </c>
      <c r="AI2799" s="18">
        <v>7.9226735399999998E-2</v>
      </c>
      <c r="AJ2799" t="s">
        <v>14108</v>
      </c>
      <c r="AK2799" t="s">
        <v>14106</v>
      </c>
      <c r="AL2799" t="s">
        <v>14109</v>
      </c>
      <c r="AM2799" t="s">
        <v>14105</v>
      </c>
      <c r="AN2799" t="s">
        <v>14106</v>
      </c>
      <c r="AO2799" t="s">
        <v>14107</v>
      </c>
      <c r="AP2799" s="18">
        <v>1.9191541E-3</v>
      </c>
      <c r="AQ2799" t="s">
        <v>123</v>
      </c>
      <c r="AR2799" t="b">
        <f>ISNUMBER(SEARCH('Consulta Por Puntos Baloto'!$E$5,B2799,1))</f>
        <v>0</v>
      </c>
      <c r="AS2799">
        <f t="shared" si="86"/>
        <v>31</v>
      </c>
      <c r="AT2799" t="str">
        <f t="shared" si="87"/>
        <v>Punto pago</v>
      </c>
    </row>
    <row r="2800" spans="1:46">
      <c r="A2800" t="s">
        <v>14110</v>
      </c>
      <c r="B2800" t="s">
        <v>14111</v>
      </c>
      <c r="C2800" s="18">
        <v>3.1673090649</v>
      </c>
      <c r="D2800" t="s">
        <v>508</v>
      </c>
      <c r="E2800" t="s">
        <v>509</v>
      </c>
      <c r="F2800" t="s">
        <v>510</v>
      </c>
      <c r="G2800" s="18">
        <v>0.59928704779999997</v>
      </c>
      <c r="H2800" t="s">
        <v>64</v>
      </c>
      <c r="I2800" t="s">
        <v>112</v>
      </c>
      <c r="J2800" t="s">
        <v>1172</v>
      </c>
      <c r="K2800" s="18">
        <v>1.7412183723000001</v>
      </c>
      <c r="L2800" t="s">
        <v>64</v>
      </c>
      <c r="M2800" t="s">
        <v>112</v>
      </c>
      <c r="N2800" t="s">
        <v>721</v>
      </c>
      <c r="O2800" s="18">
        <v>1.3015597419</v>
      </c>
      <c r="P2800" t="s">
        <v>513</v>
      </c>
      <c r="Q2800" t="s">
        <v>509</v>
      </c>
      <c r="R2800" t="s">
        <v>514</v>
      </c>
      <c r="S2800" s="18">
        <v>1.3113049363</v>
      </c>
      <c r="T2800" t="s">
        <v>111</v>
      </c>
      <c r="U2800" t="s">
        <v>112</v>
      </c>
      <c r="V2800" t="s">
        <v>113</v>
      </c>
      <c r="W2800" s="18">
        <v>4.0547673402999997</v>
      </c>
      <c r="X2800" t="s">
        <v>64</v>
      </c>
      <c r="Y2800" t="s">
        <v>130</v>
      </c>
      <c r="Z2800" t="s">
        <v>517</v>
      </c>
      <c r="AA2800" s="18">
        <v>1.3098373235</v>
      </c>
      <c r="AB2800" s="19" t="s">
        <v>1111</v>
      </c>
      <c r="AC2800" t="s">
        <v>509</v>
      </c>
      <c r="AD2800" s="19" t="s">
        <v>1112</v>
      </c>
      <c r="AE2800" s="18">
        <v>0.81556677</v>
      </c>
      <c r="AF2800" t="s">
        <v>3363</v>
      </c>
      <c r="AG2800" t="s">
        <v>509</v>
      </c>
      <c r="AH2800" t="s">
        <v>3364</v>
      </c>
      <c r="AI2800" s="18">
        <v>0.27072292120000002</v>
      </c>
      <c r="AJ2800" t="s">
        <v>14112</v>
      </c>
      <c r="AK2800" t="s">
        <v>509</v>
      </c>
      <c r="AL2800" t="s">
        <v>14113</v>
      </c>
      <c r="AM2800" t="s">
        <v>14112</v>
      </c>
      <c r="AN2800" t="s">
        <v>509</v>
      </c>
      <c r="AO2800" t="s">
        <v>14113</v>
      </c>
      <c r="AP2800" s="18">
        <v>0.27072292120000002</v>
      </c>
      <c r="AQ2800" t="s">
        <v>123</v>
      </c>
      <c r="AR2800" t="b">
        <f>ISNUMBER(SEARCH('Consulta Por Puntos Baloto'!$E$5,B2800,1))</f>
        <v>0</v>
      </c>
      <c r="AS2800">
        <f t="shared" si="86"/>
        <v>35</v>
      </c>
      <c r="AT2800" t="str">
        <f t="shared" si="87"/>
        <v>Punto red</v>
      </c>
    </row>
    <row r="2801" spans="1:46">
      <c r="A2801" t="s">
        <v>14114</v>
      </c>
      <c r="B2801" t="s">
        <v>14115</v>
      </c>
      <c r="C2801" s="18">
        <v>2.1553782968999999</v>
      </c>
      <c r="D2801" t="s">
        <v>686</v>
      </c>
      <c r="E2801" t="s">
        <v>128</v>
      </c>
      <c r="F2801" t="s">
        <v>687</v>
      </c>
      <c r="G2801" s="18">
        <v>0.75053437430000003</v>
      </c>
      <c r="H2801" t="s">
        <v>745</v>
      </c>
      <c r="I2801" t="s">
        <v>130</v>
      </c>
      <c r="J2801" t="s">
        <v>746</v>
      </c>
      <c r="K2801" s="18">
        <v>0.85638593240000005</v>
      </c>
      <c r="L2801" t="s">
        <v>64</v>
      </c>
      <c r="M2801" t="s">
        <v>130</v>
      </c>
      <c r="N2801" t="s">
        <v>5096</v>
      </c>
      <c r="O2801" s="18">
        <v>0.81021747889999995</v>
      </c>
      <c r="P2801" t="s">
        <v>743</v>
      </c>
      <c r="Q2801" t="s">
        <v>134</v>
      </c>
      <c r="R2801" t="s">
        <v>744</v>
      </c>
      <c r="S2801" s="18">
        <v>2.6073259430000002</v>
      </c>
      <c r="T2801" t="s">
        <v>496</v>
      </c>
      <c r="U2801" t="s">
        <v>130</v>
      </c>
      <c r="V2801" t="s">
        <v>497</v>
      </c>
      <c r="W2801" s="18">
        <v>0.75053437430000003</v>
      </c>
      <c r="X2801" t="s">
        <v>745</v>
      </c>
      <c r="Y2801" t="s">
        <v>130</v>
      </c>
      <c r="Z2801" t="s">
        <v>746</v>
      </c>
      <c r="AA2801" s="18">
        <v>0.75053437430000003</v>
      </c>
      <c r="AB2801" t="s">
        <v>2106</v>
      </c>
      <c r="AC2801" t="s">
        <v>128</v>
      </c>
      <c r="AD2801" t="s">
        <v>2107</v>
      </c>
      <c r="AE2801" s="18">
        <v>0.77074558660000003</v>
      </c>
      <c r="AF2801" t="s">
        <v>7693</v>
      </c>
      <c r="AG2801" t="s">
        <v>143</v>
      </c>
      <c r="AH2801" t="s">
        <v>7694</v>
      </c>
      <c r="AI2801" s="18">
        <v>0.2438612537</v>
      </c>
      <c r="AJ2801" t="s">
        <v>8633</v>
      </c>
      <c r="AK2801" t="s">
        <v>134</v>
      </c>
      <c r="AL2801" t="s">
        <v>8634</v>
      </c>
      <c r="AM2801" t="s">
        <v>8633</v>
      </c>
      <c r="AN2801" t="s">
        <v>134</v>
      </c>
      <c r="AO2801" t="s">
        <v>8634</v>
      </c>
      <c r="AP2801" s="18">
        <v>0.2438612537</v>
      </c>
      <c r="AQ2801" t="s">
        <v>123</v>
      </c>
      <c r="AR2801" t="b">
        <f>ISNUMBER(SEARCH('Consulta Por Puntos Baloto'!$E$5,B2801,1))</f>
        <v>0</v>
      </c>
      <c r="AS2801">
        <f t="shared" si="86"/>
        <v>35</v>
      </c>
      <c r="AT2801" t="str">
        <f t="shared" si="87"/>
        <v>Punto red</v>
      </c>
    </row>
    <row r="2802" spans="1:46">
      <c r="A2802" t="s">
        <v>14116</v>
      </c>
      <c r="B2802" t="s">
        <v>14117</v>
      </c>
      <c r="C2802" s="18">
        <v>54.345308126600003</v>
      </c>
      <c r="D2802" t="s">
        <v>5270</v>
      </c>
      <c r="E2802" t="s">
        <v>4172</v>
      </c>
      <c r="F2802" t="s">
        <v>5271</v>
      </c>
      <c r="G2802" s="18">
        <v>54.263349063900002</v>
      </c>
      <c r="H2802" t="s">
        <v>4168</v>
      </c>
      <c r="I2802" t="s">
        <v>4169</v>
      </c>
      <c r="J2802" t="s">
        <v>5409</v>
      </c>
      <c r="K2802" s="18">
        <v>57.872105342099999</v>
      </c>
      <c r="L2802" t="s">
        <v>64</v>
      </c>
      <c r="M2802" t="s">
        <v>86</v>
      </c>
      <c r="N2802" t="s">
        <v>402</v>
      </c>
      <c r="O2802" s="18">
        <v>57.872105342099999</v>
      </c>
      <c r="P2802" t="s">
        <v>403</v>
      </c>
      <c r="Q2802" t="s">
        <v>83</v>
      </c>
      <c r="R2802" t="s">
        <v>404</v>
      </c>
      <c r="S2802" s="18">
        <v>58.889795528599997</v>
      </c>
      <c r="T2802" t="s">
        <v>85</v>
      </c>
      <c r="U2802" t="s">
        <v>86</v>
      </c>
      <c r="V2802" t="s">
        <v>87</v>
      </c>
      <c r="W2802" s="18">
        <v>58.419543440299996</v>
      </c>
      <c r="X2802" t="s">
        <v>4584</v>
      </c>
      <c r="Y2802" t="s">
        <v>86</v>
      </c>
      <c r="Z2802" t="s">
        <v>4585</v>
      </c>
      <c r="AA2802" s="18">
        <v>54.249616382799999</v>
      </c>
      <c r="AB2802" t="s">
        <v>4168</v>
      </c>
      <c r="AC2802" t="s">
        <v>4172</v>
      </c>
      <c r="AD2802" t="s">
        <v>4173</v>
      </c>
      <c r="AE2802" s="18">
        <v>0.1100795348</v>
      </c>
      <c r="AF2802" t="s">
        <v>5410</v>
      </c>
      <c r="AG2802" t="s">
        <v>5411</v>
      </c>
      <c r="AH2802" t="s">
        <v>5412</v>
      </c>
      <c r="AI2802" s="18">
        <v>1.26452289E-2</v>
      </c>
      <c r="AJ2802" t="s">
        <v>14118</v>
      </c>
      <c r="AK2802" t="s">
        <v>5411</v>
      </c>
      <c r="AL2802" t="s">
        <v>14119</v>
      </c>
      <c r="AM2802" t="s">
        <v>14118</v>
      </c>
      <c r="AN2802" t="s">
        <v>5411</v>
      </c>
      <c r="AO2802" t="s">
        <v>14119</v>
      </c>
      <c r="AP2802" s="18">
        <v>1.26452289E-2</v>
      </c>
      <c r="AQ2802" t="s">
        <v>123</v>
      </c>
      <c r="AR2802" t="b">
        <f>ISNUMBER(SEARCH('Consulta Por Puntos Baloto'!$E$5,B2802,1))</f>
        <v>0</v>
      </c>
      <c r="AS2802">
        <f t="shared" si="86"/>
        <v>35</v>
      </c>
      <c r="AT2802" t="str">
        <f t="shared" si="87"/>
        <v>Punto red</v>
      </c>
    </row>
    <row r="2803" spans="1:46">
      <c r="A2803" t="s">
        <v>14120</v>
      </c>
      <c r="B2803" t="s">
        <v>14121</v>
      </c>
      <c r="C2803" s="18">
        <v>0.63701122030000001</v>
      </c>
      <c r="D2803" t="s">
        <v>169</v>
      </c>
      <c r="E2803" t="s">
        <v>128</v>
      </c>
      <c r="F2803" t="s">
        <v>170</v>
      </c>
      <c r="G2803" s="18">
        <v>0.4616346174</v>
      </c>
      <c r="H2803" t="s">
        <v>64</v>
      </c>
      <c r="I2803" t="s">
        <v>130</v>
      </c>
      <c r="J2803" t="s">
        <v>2824</v>
      </c>
      <c r="K2803" s="18">
        <v>0.52696880030000004</v>
      </c>
      <c r="L2803" t="s">
        <v>64</v>
      </c>
      <c r="M2803" t="s">
        <v>130</v>
      </c>
      <c r="N2803" t="s">
        <v>172</v>
      </c>
      <c r="O2803" s="18">
        <v>2.0309291206000002</v>
      </c>
      <c r="P2803" t="s">
        <v>173</v>
      </c>
      <c r="Q2803" t="s">
        <v>134</v>
      </c>
      <c r="R2803" t="s">
        <v>174</v>
      </c>
      <c r="S2803" s="18">
        <v>2.1631905294</v>
      </c>
      <c r="T2803" t="s">
        <v>64</v>
      </c>
      <c r="U2803" t="s">
        <v>130</v>
      </c>
      <c r="V2803" t="s">
        <v>171</v>
      </c>
      <c r="W2803" s="18">
        <v>1.5925263535</v>
      </c>
      <c r="X2803" t="s">
        <v>64</v>
      </c>
      <c r="Y2803" t="s">
        <v>130</v>
      </c>
      <c r="Z2803" t="s">
        <v>2627</v>
      </c>
      <c r="AA2803" s="18">
        <v>2.1580059081999998</v>
      </c>
      <c r="AB2803" t="s">
        <v>176</v>
      </c>
      <c r="AC2803" t="s">
        <v>128</v>
      </c>
      <c r="AD2803" t="s">
        <v>177</v>
      </c>
      <c r="AE2803" s="18">
        <v>0.2255906167</v>
      </c>
      <c r="AF2803" t="s">
        <v>535</v>
      </c>
      <c r="AG2803" t="s">
        <v>143</v>
      </c>
      <c r="AH2803" t="s">
        <v>14122</v>
      </c>
      <c r="AI2803" s="18">
        <v>0.14085216859999999</v>
      </c>
      <c r="AJ2803" t="s">
        <v>14123</v>
      </c>
      <c r="AK2803" t="s">
        <v>134</v>
      </c>
      <c r="AL2803" t="s">
        <v>14124</v>
      </c>
      <c r="AM2803" t="s">
        <v>14123</v>
      </c>
      <c r="AN2803" t="s">
        <v>134</v>
      </c>
      <c r="AO2803" t="s">
        <v>14124</v>
      </c>
      <c r="AP2803" s="18">
        <v>0.14085216859999999</v>
      </c>
      <c r="AQ2803" t="s">
        <v>123</v>
      </c>
      <c r="AR2803" t="b">
        <f>ISNUMBER(SEARCH('Consulta Por Puntos Baloto'!$E$5,B2803,1))</f>
        <v>0</v>
      </c>
      <c r="AS2803">
        <f t="shared" si="86"/>
        <v>35</v>
      </c>
      <c r="AT2803" t="str">
        <f t="shared" si="87"/>
        <v>Punto red</v>
      </c>
    </row>
    <row r="2804" spans="1:46">
      <c r="A2804" t="s">
        <v>14125</v>
      </c>
      <c r="B2804" t="s">
        <v>14126</v>
      </c>
      <c r="C2804" s="18">
        <v>0.94347757160000001</v>
      </c>
      <c r="D2804" t="s">
        <v>5102</v>
      </c>
      <c r="E2804" t="s">
        <v>220</v>
      </c>
      <c r="F2804" t="s">
        <v>5103</v>
      </c>
      <c r="G2804" s="18">
        <v>0.72720259519999997</v>
      </c>
      <c r="H2804" t="s">
        <v>64</v>
      </c>
      <c r="I2804" t="s">
        <v>223</v>
      </c>
      <c r="J2804" t="s">
        <v>10170</v>
      </c>
      <c r="K2804" s="18">
        <v>0.95535960600000003</v>
      </c>
      <c r="L2804" t="s">
        <v>64</v>
      </c>
      <c r="M2804" t="s">
        <v>223</v>
      </c>
      <c r="N2804" t="s">
        <v>4230</v>
      </c>
      <c r="O2804" s="18">
        <v>0.78672197779999997</v>
      </c>
      <c r="P2804" t="s">
        <v>5106</v>
      </c>
      <c r="Q2804" t="s">
        <v>220</v>
      </c>
      <c r="R2804" t="s">
        <v>5107</v>
      </c>
      <c r="S2804" s="18">
        <v>7.4503789444999997</v>
      </c>
      <c r="T2804" t="s">
        <v>227</v>
      </c>
      <c r="U2804" t="s">
        <v>228</v>
      </c>
      <c r="V2804" t="s">
        <v>229</v>
      </c>
      <c r="W2804" s="18">
        <v>1.4625350979</v>
      </c>
      <c r="X2804" t="s">
        <v>222</v>
      </c>
      <c r="Y2804" t="s">
        <v>223</v>
      </c>
      <c r="Z2804" t="s">
        <v>224</v>
      </c>
      <c r="AA2804" s="18">
        <v>1.3058746483999999</v>
      </c>
      <c r="AB2804" t="s">
        <v>5168</v>
      </c>
      <c r="AC2804" t="s">
        <v>220</v>
      </c>
      <c r="AD2804" t="s">
        <v>5169</v>
      </c>
      <c r="AE2804" s="18">
        <v>0.41421149280000003</v>
      </c>
      <c r="AF2804" t="s">
        <v>14127</v>
      </c>
      <c r="AG2804" t="s">
        <v>220</v>
      </c>
      <c r="AH2804" t="s">
        <v>14128</v>
      </c>
      <c r="AI2804" s="18">
        <v>0.71587434780000003</v>
      </c>
      <c r="AJ2804" t="s">
        <v>5112</v>
      </c>
      <c r="AK2804" t="s">
        <v>220</v>
      </c>
      <c r="AL2804" t="s">
        <v>5113</v>
      </c>
      <c r="AM2804" t="s">
        <v>14127</v>
      </c>
      <c r="AN2804" t="s">
        <v>220</v>
      </c>
      <c r="AO2804" t="s">
        <v>14128</v>
      </c>
      <c r="AP2804" s="18">
        <v>0.41421149280000003</v>
      </c>
      <c r="AQ2804" t="s">
        <v>123</v>
      </c>
      <c r="AR2804" t="b">
        <f>ISNUMBER(SEARCH('Consulta Por Puntos Baloto'!$E$5,B2804,1))</f>
        <v>0</v>
      </c>
      <c r="AS2804">
        <f t="shared" si="86"/>
        <v>31</v>
      </c>
      <c r="AT2804" t="str">
        <f t="shared" si="87"/>
        <v>Punto pago</v>
      </c>
    </row>
    <row r="2805" spans="1:46">
      <c r="A2805" t="s">
        <v>14129</v>
      </c>
      <c r="B2805" t="s">
        <v>14130</v>
      </c>
      <c r="C2805" s="18">
        <v>0.95157568749999999</v>
      </c>
      <c r="D2805" t="s">
        <v>563</v>
      </c>
      <c r="E2805" t="s">
        <v>128</v>
      </c>
      <c r="F2805" t="s">
        <v>564</v>
      </c>
      <c r="G2805" s="18">
        <v>0.41360612340000003</v>
      </c>
      <c r="H2805" t="s">
        <v>64</v>
      </c>
      <c r="I2805" t="s">
        <v>130</v>
      </c>
      <c r="J2805" t="s">
        <v>569</v>
      </c>
      <c r="K2805" s="18">
        <v>0.61372098210000003</v>
      </c>
      <c r="L2805" t="s">
        <v>567</v>
      </c>
      <c r="M2805" t="s">
        <v>130</v>
      </c>
      <c r="N2805" t="s">
        <v>568</v>
      </c>
      <c r="O2805" s="18">
        <v>1.3634186830999999</v>
      </c>
      <c r="P2805" t="s">
        <v>453</v>
      </c>
      <c r="Q2805" t="s">
        <v>134</v>
      </c>
      <c r="R2805" t="s">
        <v>454</v>
      </c>
      <c r="S2805" s="18">
        <v>0.97390419719999999</v>
      </c>
      <c r="T2805" t="s">
        <v>136</v>
      </c>
      <c r="U2805" t="s">
        <v>130</v>
      </c>
      <c r="V2805" t="s">
        <v>137</v>
      </c>
      <c r="W2805" s="18">
        <v>0.41360612340000003</v>
      </c>
      <c r="X2805" t="s">
        <v>64</v>
      </c>
      <c r="Y2805" t="s">
        <v>130</v>
      </c>
      <c r="Z2805" t="s">
        <v>569</v>
      </c>
      <c r="AA2805" s="18">
        <v>0.97390419719999999</v>
      </c>
      <c r="AB2805" t="s">
        <v>955</v>
      </c>
      <c r="AC2805" t="s">
        <v>128</v>
      </c>
      <c r="AD2805" t="s">
        <v>956</v>
      </c>
      <c r="AE2805" s="18">
        <v>0.44337477159999999</v>
      </c>
      <c r="AF2805" t="s">
        <v>457</v>
      </c>
      <c r="AG2805" t="s">
        <v>143</v>
      </c>
      <c r="AH2805" t="s">
        <v>458</v>
      </c>
      <c r="AI2805" s="18">
        <v>4.42533133E-2</v>
      </c>
      <c r="AJ2805" t="s">
        <v>14131</v>
      </c>
      <c r="AK2805" t="s">
        <v>134</v>
      </c>
      <c r="AL2805" t="s">
        <v>14132</v>
      </c>
      <c r="AM2805" t="s">
        <v>14131</v>
      </c>
      <c r="AN2805" t="s">
        <v>134</v>
      </c>
      <c r="AO2805" t="s">
        <v>14132</v>
      </c>
      <c r="AP2805" s="18">
        <v>4.42533133E-2</v>
      </c>
      <c r="AQ2805" t="e">
        <v>#N/A</v>
      </c>
      <c r="AR2805" t="b">
        <f>ISNUMBER(SEARCH('Consulta Por Puntos Baloto'!$E$5,B2805,1))</f>
        <v>0</v>
      </c>
      <c r="AS2805">
        <f t="shared" si="86"/>
        <v>35</v>
      </c>
      <c r="AT2805" t="str">
        <f t="shared" si="87"/>
        <v>Punto red</v>
      </c>
    </row>
    <row r="2806" spans="1:46">
      <c r="A2806" t="s">
        <v>14133</v>
      </c>
      <c r="B2806" t="s">
        <v>14134</v>
      </c>
      <c r="C2806" s="18">
        <v>9.8430820299999999E-2</v>
      </c>
      <c r="D2806" t="s">
        <v>4428</v>
      </c>
      <c r="E2806" t="s">
        <v>4429</v>
      </c>
      <c r="F2806" t="s">
        <v>4430</v>
      </c>
      <c r="G2806" s="18">
        <v>55.848911096800002</v>
      </c>
      <c r="H2806" t="s">
        <v>4431</v>
      </c>
      <c r="I2806" t="s">
        <v>4432</v>
      </c>
      <c r="J2806" t="s">
        <v>4433</v>
      </c>
      <c r="K2806" s="18">
        <v>61.6095204704</v>
      </c>
      <c r="L2806" t="s">
        <v>64</v>
      </c>
      <c r="M2806" t="s">
        <v>4434</v>
      </c>
      <c r="N2806" t="s">
        <v>4435</v>
      </c>
      <c r="O2806" s="18">
        <v>64.306627682400006</v>
      </c>
      <c r="P2806" t="s">
        <v>4100</v>
      </c>
      <c r="Q2806" t="s">
        <v>4101</v>
      </c>
      <c r="R2806" t="s">
        <v>4102</v>
      </c>
      <c r="S2806" s="18">
        <v>65.743507847499998</v>
      </c>
      <c r="T2806" t="s">
        <v>227</v>
      </c>
      <c r="U2806" t="s">
        <v>228</v>
      </c>
      <c r="V2806" t="s">
        <v>229</v>
      </c>
      <c r="W2806" s="18">
        <v>65.388091899800003</v>
      </c>
      <c r="X2806" t="s">
        <v>64</v>
      </c>
      <c r="Y2806" t="s">
        <v>228</v>
      </c>
      <c r="Z2806" t="s">
        <v>4012</v>
      </c>
      <c r="AA2806" s="18">
        <v>63.504520088500001</v>
      </c>
      <c r="AB2806" t="s">
        <v>4436</v>
      </c>
      <c r="AC2806" t="s">
        <v>4437</v>
      </c>
      <c r="AD2806" t="s">
        <v>4438</v>
      </c>
      <c r="AE2806" s="18">
        <v>2.3069281300000001E-2</v>
      </c>
      <c r="AF2806" t="s">
        <v>14135</v>
      </c>
      <c r="AG2806" t="s">
        <v>4429</v>
      </c>
      <c r="AH2806" t="s">
        <v>14136</v>
      </c>
      <c r="AI2806" s="18">
        <v>4.3342292099999999E-2</v>
      </c>
      <c r="AJ2806" t="s">
        <v>14137</v>
      </c>
      <c r="AK2806" t="s">
        <v>4429</v>
      </c>
      <c r="AL2806" t="s">
        <v>14138</v>
      </c>
      <c r="AM2806" t="s">
        <v>14135</v>
      </c>
      <c r="AN2806" t="s">
        <v>4429</v>
      </c>
      <c r="AO2806" t="s">
        <v>14136</v>
      </c>
      <c r="AP2806" s="18">
        <v>2.3069281300000001E-2</v>
      </c>
      <c r="AQ2806" t="e">
        <v>#N/A</v>
      </c>
      <c r="AR2806" t="b">
        <f>ISNUMBER(SEARCH('Consulta Por Puntos Baloto'!$E$5,B2806,1))</f>
        <v>0</v>
      </c>
      <c r="AS2806">
        <f t="shared" si="86"/>
        <v>31</v>
      </c>
      <c r="AT2806" t="str">
        <f t="shared" si="87"/>
        <v>Punto pago</v>
      </c>
    </row>
    <row r="2807" spans="1:46">
      <c r="A2807" t="s">
        <v>14139</v>
      </c>
      <c r="B2807" t="s">
        <v>14140</v>
      </c>
      <c r="C2807" s="18">
        <v>2.5368348988</v>
      </c>
      <c r="D2807" t="s">
        <v>4210</v>
      </c>
      <c r="E2807" t="s">
        <v>62</v>
      </c>
      <c r="F2807" t="s">
        <v>4211</v>
      </c>
      <c r="G2807" s="18">
        <v>0.86391092999999997</v>
      </c>
      <c r="H2807" t="s">
        <v>64</v>
      </c>
      <c r="I2807" t="s">
        <v>65</v>
      </c>
      <c r="J2807" t="s">
        <v>5202</v>
      </c>
      <c r="K2807" s="18">
        <v>0.85813535360000004</v>
      </c>
      <c r="L2807" t="s">
        <v>64</v>
      </c>
      <c r="M2807" t="s">
        <v>65</v>
      </c>
      <c r="N2807" t="s">
        <v>5202</v>
      </c>
      <c r="O2807" s="18">
        <v>1.2688966869</v>
      </c>
      <c r="P2807" t="s">
        <v>67</v>
      </c>
      <c r="Q2807" t="s">
        <v>62</v>
      </c>
      <c r="R2807" t="s">
        <v>68</v>
      </c>
      <c r="S2807" s="18">
        <v>2.5424717581</v>
      </c>
      <c r="T2807" t="s">
        <v>253</v>
      </c>
      <c r="U2807" t="s">
        <v>65</v>
      </c>
      <c r="V2807" t="s">
        <v>254</v>
      </c>
      <c r="W2807" s="18">
        <v>1.2646650569</v>
      </c>
      <c r="X2807" t="s">
        <v>276</v>
      </c>
      <c r="Y2807" t="s">
        <v>65</v>
      </c>
      <c r="Z2807" t="s">
        <v>277</v>
      </c>
      <c r="AA2807" s="18">
        <v>1.2788666529999999</v>
      </c>
      <c r="AB2807" t="s">
        <v>5203</v>
      </c>
      <c r="AC2807" t="s">
        <v>62</v>
      </c>
      <c r="AD2807" t="s">
        <v>5204</v>
      </c>
      <c r="AE2807" s="18">
        <v>0.47670998510000001</v>
      </c>
      <c r="AF2807" t="s">
        <v>14141</v>
      </c>
      <c r="AG2807" t="s">
        <v>62</v>
      </c>
      <c r="AH2807" t="s">
        <v>14142</v>
      </c>
      <c r="AI2807" s="18">
        <v>0.45897446019999999</v>
      </c>
      <c r="AJ2807" t="s">
        <v>12561</v>
      </c>
      <c r="AK2807" t="s">
        <v>62</v>
      </c>
      <c r="AL2807" t="s">
        <v>12562</v>
      </c>
      <c r="AM2807" t="s">
        <v>12561</v>
      </c>
      <c r="AN2807" t="s">
        <v>62</v>
      </c>
      <c r="AO2807" t="s">
        <v>12562</v>
      </c>
      <c r="AP2807" s="18">
        <v>0.45897446019999999</v>
      </c>
      <c r="AQ2807" t="s">
        <v>123</v>
      </c>
      <c r="AR2807" t="b">
        <f>ISNUMBER(SEARCH('Consulta Por Puntos Baloto'!$E$5,B2807,1))</f>
        <v>0</v>
      </c>
      <c r="AS2807">
        <f t="shared" si="86"/>
        <v>35</v>
      </c>
      <c r="AT2807" t="str">
        <f t="shared" si="87"/>
        <v>Punto red</v>
      </c>
    </row>
    <row r="2808" spans="1:46">
      <c r="A2808" t="s">
        <v>14143</v>
      </c>
      <c r="B2808" t="s">
        <v>14144</v>
      </c>
      <c r="C2808" s="18">
        <v>20.838560793599999</v>
      </c>
      <c r="D2808" t="s">
        <v>4892</v>
      </c>
      <c r="E2808" t="s">
        <v>4893</v>
      </c>
      <c r="F2808" t="s">
        <v>4894</v>
      </c>
      <c r="G2808" s="18">
        <v>50.936179764099997</v>
      </c>
      <c r="H2808" t="s">
        <v>64</v>
      </c>
      <c r="I2808" t="s">
        <v>4027</v>
      </c>
      <c r="J2808" t="s">
        <v>5135</v>
      </c>
      <c r="K2808" s="18">
        <v>56.766403845500001</v>
      </c>
      <c r="L2808" t="s">
        <v>64</v>
      </c>
      <c r="M2808" t="s">
        <v>154</v>
      </c>
      <c r="N2808" t="s">
        <v>156</v>
      </c>
      <c r="O2808" s="18">
        <v>50.582108599000001</v>
      </c>
      <c r="P2808" t="s">
        <v>4031</v>
      </c>
      <c r="Q2808" t="s">
        <v>4025</v>
      </c>
      <c r="R2808" t="s">
        <v>4032</v>
      </c>
      <c r="S2808" s="18">
        <v>138.03695216</v>
      </c>
      <c r="T2808" t="s">
        <v>69</v>
      </c>
      <c r="U2808" t="s">
        <v>65</v>
      </c>
      <c r="V2808" t="s">
        <v>70</v>
      </c>
      <c r="W2808" s="18">
        <v>50.892534963999999</v>
      </c>
      <c r="X2808" t="s">
        <v>64</v>
      </c>
      <c r="Y2808" t="s">
        <v>4027</v>
      </c>
      <c r="Z2808" t="s">
        <v>4033</v>
      </c>
      <c r="AA2808" s="18">
        <v>22.131611539600001</v>
      </c>
      <c r="AB2808" t="s">
        <v>4899</v>
      </c>
      <c r="AC2808" t="s">
        <v>4900</v>
      </c>
      <c r="AD2808" t="s">
        <v>4901</v>
      </c>
      <c r="AE2808" s="18">
        <v>14.090468463400001</v>
      </c>
      <c r="AF2808" t="s">
        <v>14145</v>
      </c>
      <c r="AG2808" t="s">
        <v>14146</v>
      </c>
      <c r="AH2808" t="s">
        <v>14147</v>
      </c>
      <c r="AI2808" s="18">
        <v>14.203084825299999</v>
      </c>
      <c r="AJ2808" t="s">
        <v>14148</v>
      </c>
      <c r="AK2808" t="s">
        <v>14146</v>
      </c>
      <c r="AL2808" t="s">
        <v>14149</v>
      </c>
      <c r="AM2808" t="s">
        <v>14145</v>
      </c>
      <c r="AN2808" t="s">
        <v>14146</v>
      </c>
      <c r="AO2808" t="s">
        <v>14147</v>
      </c>
      <c r="AP2808" s="18">
        <v>14.090468463400001</v>
      </c>
      <c r="AQ2808" t="e">
        <v>#N/A</v>
      </c>
      <c r="AR2808" t="b">
        <f>ISNUMBER(SEARCH('Consulta Por Puntos Baloto'!$E$5,B2808,1))</f>
        <v>0</v>
      </c>
      <c r="AS2808">
        <f t="shared" si="86"/>
        <v>31</v>
      </c>
      <c r="AT2808" t="str">
        <f t="shared" si="87"/>
        <v>Punto pago</v>
      </c>
    </row>
    <row r="2809" spans="1:46">
      <c r="A2809" t="s">
        <v>14150</v>
      </c>
      <c r="B2809" t="s">
        <v>14151</v>
      </c>
      <c r="C2809" s="18">
        <v>54.1755526313</v>
      </c>
      <c r="D2809" t="s">
        <v>7736</v>
      </c>
      <c r="E2809" t="s">
        <v>4964</v>
      </c>
      <c r="F2809" t="s">
        <v>7737</v>
      </c>
      <c r="G2809" s="18">
        <v>56.763956008800001</v>
      </c>
      <c r="H2809" t="s">
        <v>64</v>
      </c>
      <c r="I2809" t="s">
        <v>4514</v>
      </c>
      <c r="J2809" t="s">
        <v>4515</v>
      </c>
      <c r="K2809" s="18">
        <v>56.763956008800001</v>
      </c>
      <c r="L2809" t="s">
        <v>64</v>
      </c>
      <c r="M2809" t="s">
        <v>4514</v>
      </c>
      <c r="N2809" t="s">
        <v>4515</v>
      </c>
      <c r="O2809" s="18">
        <v>55.159839578400003</v>
      </c>
      <c r="P2809" t="s">
        <v>4963</v>
      </c>
      <c r="Q2809" t="s">
        <v>4964</v>
      </c>
      <c r="R2809" t="s">
        <v>4965</v>
      </c>
      <c r="S2809" s="18">
        <v>139.49825492389999</v>
      </c>
      <c r="T2809" t="s">
        <v>311</v>
      </c>
      <c r="U2809" t="s">
        <v>130</v>
      </c>
      <c r="V2809" t="s">
        <v>312</v>
      </c>
      <c r="W2809" s="18">
        <v>55.2434364792</v>
      </c>
      <c r="X2809" t="s">
        <v>64</v>
      </c>
      <c r="Y2809" t="s">
        <v>4519</v>
      </c>
      <c r="Z2809" t="s">
        <v>4520</v>
      </c>
      <c r="AA2809" s="18">
        <v>64.940927110499999</v>
      </c>
      <c r="AB2809" t="s">
        <v>300</v>
      </c>
      <c r="AC2809" t="s">
        <v>301</v>
      </c>
      <c r="AD2809" t="s">
        <v>302</v>
      </c>
      <c r="AE2809" s="18">
        <v>24.1800641295</v>
      </c>
      <c r="AF2809" t="s">
        <v>14152</v>
      </c>
      <c r="AG2809" t="s">
        <v>14153</v>
      </c>
      <c r="AH2809" t="s">
        <v>14154</v>
      </c>
      <c r="AI2809" s="18">
        <v>1.9479088200000001E-2</v>
      </c>
      <c r="AJ2809" t="s">
        <v>14155</v>
      </c>
      <c r="AK2809" t="s">
        <v>14156</v>
      </c>
      <c r="AL2809" t="s">
        <v>14157</v>
      </c>
      <c r="AM2809" t="s">
        <v>14155</v>
      </c>
      <c r="AN2809" t="s">
        <v>14156</v>
      </c>
      <c r="AO2809" t="s">
        <v>14157</v>
      </c>
      <c r="AP2809" s="18">
        <v>1.9479088200000001E-2</v>
      </c>
      <c r="AQ2809" t="s">
        <v>123</v>
      </c>
      <c r="AR2809" t="b">
        <f>ISNUMBER(SEARCH('Consulta Por Puntos Baloto'!$E$5,B2809,1))</f>
        <v>0</v>
      </c>
      <c r="AS2809">
        <f t="shared" si="86"/>
        <v>35</v>
      </c>
      <c r="AT2809" t="str">
        <f t="shared" si="87"/>
        <v>Punto red</v>
      </c>
    </row>
    <row r="2810" spans="1:46">
      <c r="A2810" t="s">
        <v>14158</v>
      </c>
      <c r="B2810" t="s">
        <v>14159</v>
      </c>
      <c r="C2810" s="18">
        <v>0.1001066026</v>
      </c>
      <c r="D2810" t="s">
        <v>4084</v>
      </c>
      <c r="E2810" t="s">
        <v>4053</v>
      </c>
      <c r="F2810" t="s">
        <v>4085</v>
      </c>
      <c r="G2810" s="18">
        <v>1.7233393986000001</v>
      </c>
      <c r="H2810" t="s">
        <v>64</v>
      </c>
      <c r="I2810" t="s">
        <v>4055</v>
      </c>
      <c r="J2810" t="s">
        <v>4056</v>
      </c>
      <c r="K2810" s="18">
        <v>9.2098112729999997</v>
      </c>
      <c r="L2810" t="s">
        <v>64</v>
      </c>
      <c r="M2810" t="s">
        <v>223</v>
      </c>
      <c r="N2810" t="s">
        <v>4070</v>
      </c>
      <c r="O2810" s="18">
        <v>2.1090542347999999</v>
      </c>
      <c r="P2810" t="s">
        <v>4052</v>
      </c>
      <c r="Q2810" t="s">
        <v>4053</v>
      </c>
      <c r="R2810" t="s">
        <v>4054</v>
      </c>
      <c r="S2810" s="18">
        <v>17.826549068199999</v>
      </c>
      <c r="T2810" t="s">
        <v>227</v>
      </c>
      <c r="U2810" t="s">
        <v>228</v>
      </c>
      <c r="V2810" t="s">
        <v>229</v>
      </c>
      <c r="W2810" s="18">
        <v>1.7580186986999999</v>
      </c>
      <c r="X2810" t="s">
        <v>64</v>
      </c>
      <c r="Y2810" t="s">
        <v>4055</v>
      </c>
      <c r="Z2810" t="s">
        <v>4056</v>
      </c>
      <c r="AA2810" s="18">
        <v>8.2336623357000001</v>
      </c>
      <c r="AB2810" t="s">
        <v>4088</v>
      </c>
      <c r="AC2810" t="s">
        <v>220</v>
      </c>
      <c r="AD2810" t="s">
        <v>4089</v>
      </c>
      <c r="AE2810" s="18">
        <v>7.5527902499999994E-2</v>
      </c>
      <c r="AF2810" t="s">
        <v>14160</v>
      </c>
      <c r="AG2810" t="s">
        <v>4053</v>
      </c>
      <c r="AH2810" t="s">
        <v>14161</v>
      </c>
      <c r="AI2810" s="18">
        <v>1.10638488E-2</v>
      </c>
      <c r="AJ2810" t="s">
        <v>7426</v>
      </c>
      <c r="AK2810" t="s">
        <v>4053</v>
      </c>
      <c r="AL2810" t="s">
        <v>7427</v>
      </c>
      <c r="AM2810" t="s">
        <v>7426</v>
      </c>
      <c r="AN2810" t="s">
        <v>4053</v>
      </c>
      <c r="AO2810" t="s">
        <v>7427</v>
      </c>
      <c r="AP2810" s="18">
        <v>1.10638488E-2</v>
      </c>
      <c r="AQ2810" t="s">
        <v>123</v>
      </c>
      <c r="AR2810" t="b">
        <f>ISNUMBER(SEARCH('Consulta Por Puntos Baloto'!$E$5,B2810,1))</f>
        <v>0</v>
      </c>
      <c r="AS2810">
        <f t="shared" si="86"/>
        <v>35</v>
      </c>
      <c r="AT2810" t="str">
        <f t="shared" si="87"/>
        <v>Punto red</v>
      </c>
    </row>
    <row r="2811" spans="1:46">
      <c r="A2811" t="s">
        <v>14162</v>
      </c>
      <c r="B2811" t="s">
        <v>14163</v>
      </c>
      <c r="C2811" s="18">
        <v>3.6750279835000002</v>
      </c>
      <c r="D2811" t="s">
        <v>4401</v>
      </c>
      <c r="E2811" t="s">
        <v>62</v>
      </c>
      <c r="F2811" t="s">
        <v>4402</v>
      </c>
      <c r="G2811" s="18">
        <v>3.4954487619000001</v>
      </c>
      <c r="H2811" t="s">
        <v>64</v>
      </c>
      <c r="I2811" t="s">
        <v>65</v>
      </c>
      <c r="J2811" t="s">
        <v>70</v>
      </c>
      <c r="K2811" s="18">
        <v>3.8266166055999999</v>
      </c>
      <c r="L2811" t="s">
        <v>4403</v>
      </c>
      <c r="M2811" t="s">
        <v>65</v>
      </c>
      <c r="N2811" t="s">
        <v>4404</v>
      </c>
      <c r="O2811" s="18">
        <v>5.2315720430999999</v>
      </c>
      <c r="P2811" t="s">
        <v>67</v>
      </c>
      <c r="Q2811" t="s">
        <v>62</v>
      </c>
      <c r="R2811" t="s">
        <v>68</v>
      </c>
      <c r="S2811" s="18">
        <v>3.5008598165000002</v>
      </c>
      <c r="T2811" t="s">
        <v>69</v>
      </c>
      <c r="U2811" t="s">
        <v>65</v>
      </c>
      <c r="V2811" t="s">
        <v>70</v>
      </c>
      <c r="W2811" s="18">
        <v>4.5872006846</v>
      </c>
      <c r="X2811" t="s">
        <v>64</v>
      </c>
      <c r="Y2811" t="s">
        <v>65</v>
      </c>
      <c r="Z2811" t="s">
        <v>4213</v>
      </c>
      <c r="AA2811" s="18">
        <v>3.4985513723000001</v>
      </c>
      <c r="AB2811" t="s">
        <v>4405</v>
      </c>
      <c r="AC2811" t="s">
        <v>62</v>
      </c>
      <c r="AD2811" t="s">
        <v>4406</v>
      </c>
      <c r="AE2811" s="18">
        <v>1.96049864E-2</v>
      </c>
      <c r="AF2811" t="s">
        <v>14164</v>
      </c>
      <c r="AG2811" t="s">
        <v>62</v>
      </c>
      <c r="AH2811" t="s">
        <v>14165</v>
      </c>
      <c r="AI2811" s="18">
        <v>0.60412548600000004</v>
      </c>
      <c r="AJ2811" t="s">
        <v>4409</v>
      </c>
      <c r="AK2811" t="s">
        <v>62</v>
      </c>
      <c r="AL2811" t="s">
        <v>4410</v>
      </c>
      <c r="AM2811" t="s">
        <v>14164</v>
      </c>
      <c r="AN2811" t="s">
        <v>62</v>
      </c>
      <c r="AO2811" t="s">
        <v>14165</v>
      </c>
      <c r="AP2811" s="18">
        <v>1.96049864E-2</v>
      </c>
      <c r="AQ2811" t="s">
        <v>123</v>
      </c>
      <c r="AR2811" t="b">
        <f>ISNUMBER(SEARCH('Consulta Por Puntos Baloto'!$E$5,B2811,1))</f>
        <v>0</v>
      </c>
      <c r="AS2811">
        <f t="shared" si="86"/>
        <v>31</v>
      </c>
      <c r="AT2811" t="str">
        <f t="shared" si="87"/>
        <v>Punto pago</v>
      </c>
    </row>
    <row r="2812" spans="1:46">
      <c r="A2812" t="s">
        <v>14166</v>
      </c>
      <c r="B2812" t="s">
        <v>14167</v>
      </c>
      <c r="C2812" s="18">
        <v>0.82837683230000003</v>
      </c>
      <c r="D2812" t="s">
        <v>264</v>
      </c>
      <c r="E2812" t="s">
        <v>62</v>
      </c>
      <c r="F2812" t="s">
        <v>265</v>
      </c>
      <c r="G2812" s="18">
        <v>5.1697638999999998E-3</v>
      </c>
      <c r="H2812" t="s">
        <v>4613</v>
      </c>
      <c r="I2812" t="s">
        <v>65</v>
      </c>
      <c r="J2812" t="s">
        <v>4123</v>
      </c>
      <c r="K2812" s="18">
        <v>2.0554624999999998E-3</v>
      </c>
      <c r="L2812" t="s">
        <v>4613</v>
      </c>
      <c r="M2812" t="s">
        <v>65</v>
      </c>
      <c r="N2812" t="s">
        <v>4123</v>
      </c>
      <c r="O2812" s="18">
        <v>13.2550375227</v>
      </c>
      <c r="P2812" t="s">
        <v>67</v>
      </c>
      <c r="Q2812" t="s">
        <v>62</v>
      </c>
      <c r="R2812" t="s">
        <v>68</v>
      </c>
      <c r="S2812" s="18">
        <v>9.5011853097000003</v>
      </c>
      <c r="T2812" t="s">
        <v>69</v>
      </c>
      <c r="U2812" t="s">
        <v>65</v>
      </c>
      <c r="V2812" t="s">
        <v>70</v>
      </c>
      <c r="W2812" s="18">
        <v>4.2292106184999998</v>
      </c>
      <c r="X2812" t="s">
        <v>241</v>
      </c>
      <c r="Y2812" t="s">
        <v>65</v>
      </c>
      <c r="Z2812" t="s">
        <v>242</v>
      </c>
      <c r="AA2812" s="18">
        <v>0.31677367960000002</v>
      </c>
      <c r="AB2812" s="19" t="s">
        <v>266</v>
      </c>
      <c r="AC2812" t="s">
        <v>62</v>
      </c>
      <c r="AD2812" t="s">
        <v>267</v>
      </c>
      <c r="AE2812" s="18">
        <v>6.0561846999999999E-3</v>
      </c>
      <c r="AF2812" t="s">
        <v>14168</v>
      </c>
      <c r="AG2812" t="s">
        <v>62</v>
      </c>
      <c r="AH2812" t="s">
        <v>14169</v>
      </c>
      <c r="AI2812" s="18">
        <v>0.57110751439999996</v>
      </c>
      <c r="AJ2812" t="s">
        <v>14170</v>
      </c>
      <c r="AK2812" t="s">
        <v>62</v>
      </c>
      <c r="AL2812" t="s">
        <v>14171</v>
      </c>
      <c r="AM2812" t="s">
        <v>4613</v>
      </c>
      <c r="AN2812" t="s">
        <v>65</v>
      </c>
      <c r="AO2812" t="s">
        <v>4123</v>
      </c>
      <c r="AP2812" s="18">
        <v>2.0554624999999998E-3</v>
      </c>
      <c r="AQ2812" t="s">
        <v>123</v>
      </c>
      <c r="AR2812" t="b">
        <f>ISNUMBER(SEARCH('Consulta Por Puntos Baloto'!$E$5,B2812,1))</f>
        <v>0</v>
      </c>
      <c r="AS2812">
        <f t="shared" si="86"/>
        <v>11</v>
      </c>
      <c r="AT2812" t="str">
        <f t="shared" si="87"/>
        <v>Máquina CDM</v>
      </c>
    </row>
    <row r="2813" spans="1:46">
      <c r="A2813" t="s">
        <v>14172</v>
      </c>
      <c r="B2813" t="s">
        <v>14173</v>
      </c>
      <c r="C2813" s="18">
        <v>0.15979736410000001</v>
      </c>
      <c r="D2813" t="s">
        <v>1448</v>
      </c>
      <c r="E2813" t="s">
        <v>1449</v>
      </c>
      <c r="F2813" t="s">
        <v>1450</v>
      </c>
      <c r="G2813" s="18">
        <v>0.25933410150000002</v>
      </c>
      <c r="H2813" t="s">
        <v>64</v>
      </c>
      <c r="I2813" t="s">
        <v>1451</v>
      </c>
      <c r="J2813" t="s">
        <v>1452</v>
      </c>
      <c r="K2813" s="18">
        <v>18.978192754999998</v>
      </c>
      <c r="L2813" t="s">
        <v>64</v>
      </c>
      <c r="M2813" t="s">
        <v>471</v>
      </c>
      <c r="N2813" t="s">
        <v>1453</v>
      </c>
      <c r="O2813" s="18">
        <v>0.72678310599999996</v>
      </c>
      <c r="P2813" t="s">
        <v>1454</v>
      </c>
      <c r="Q2813" t="s">
        <v>1449</v>
      </c>
      <c r="R2813" t="s">
        <v>1455</v>
      </c>
      <c r="S2813" s="18">
        <v>29.1319549442</v>
      </c>
      <c r="T2813" t="s">
        <v>469</v>
      </c>
      <c r="U2813" t="s">
        <v>130</v>
      </c>
      <c r="V2813" t="s">
        <v>470</v>
      </c>
      <c r="W2813" s="18">
        <v>0.75111178869999995</v>
      </c>
      <c r="X2813" t="s">
        <v>64</v>
      </c>
      <c r="Y2813" t="s">
        <v>1451</v>
      </c>
      <c r="Z2813" t="s">
        <v>1456</v>
      </c>
      <c r="AA2813" s="18">
        <v>27.8393125855</v>
      </c>
      <c r="AB2813" s="19" t="s">
        <v>473</v>
      </c>
      <c r="AC2813" t="s">
        <v>128</v>
      </c>
      <c r="AD2813" t="s">
        <v>474</v>
      </c>
      <c r="AE2813" s="18">
        <v>9.6216926300000005E-2</v>
      </c>
      <c r="AF2813" t="s">
        <v>1531</v>
      </c>
      <c r="AG2813" t="s">
        <v>1474</v>
      </c>
      <c r="AH2813" t="s">
        <v>1532</v>
      </c>
      <c r="AI2813" s="18">
        <v>1.1360838E-2</v>
      </c>
      <c r="AJ2813" t="s">
        <v>14174</v>
      </c>
      <c r="AK2813" t="s">
        <v>1449</v>
      </c>
      <c r="AL2813" t="s">
        <v>14175</v>
      </c>
      <c r="AM2813" t="s">
        <v>14174</v>
      </c>
      <c r="AN2813" t="s">
        <v>1449</v>
      </c>
      <c r="AO2813" t="s">
        <v>14175</v>
      </c>
      <c r="AP2813" s="18">
        <v>1.1360838E-2</v>
      </c>
      <c r="AQ2813" t="e">
        <v>#N/A</v>
      </c>
      <c r="AR2813" t="b">
        <f>ISNUMBER(SEARCH('Consulta Por Puntos Baloto'!$E$5,B2813,1))</f>
        <v>0</v>
      </c>
      <c r="AS2813">
        <f t="shared" si="86"/>
        <v>35</v>
      </c>
      <c r="AT2813" t="str">
        <f t="shared" si="87"/>
        <v>Punto red</v>
      </c>
    </row>
    <row r="2814" spans="1:46">
      <c r="A2814" t="s">
        <v>14176</v>
      </c>
      <c r="B2814" t="s">
        <v>14177</v>
      </c>
      <c r="C2814" s="18">
        <v>10.3171802564</v>
      </c>
      <c r="D2814" t="s">
        <v>4144</v>
      </c>
      <c r="E2814" t="s">
        <v>4035</v>
      </c>
      <c r="F2814" t="s">
        <v>4145</v>
      </c>
      <c r="G2814" s="18">
        <v>6.6401945121999999</v>
      </c>
      <c r="H2814" t="s">
        <v>64</v>
      </c>
      <c r="I2814" t="s">
        <v>4146</v>
      </c>
      <c r="J2814" t="s">
        <v>8998</v>
      </c>
      <c r="K2814" s="18">
        <v>25.4901871384</v>
      </c>
      <c r="L2814" t="s">
        <v>64</v>
      </c>
      <c r="M2814" t="s">
        <v>4029</v>
      </c>
      <c r="N2814" t="s">
        <v>4030</v>
      </c>
      <c r="O2814" s="18">
        <v>34.968395186499997</v>
      </c>
      <c r="P2814" t="s">
        <v>4031</v>
      </c>
      <c r="Q2814" t="s">
        <v>4025</v>
      </c>
      <c r="R2814" t="s">
        <v>4032</v>
      </c>
      <c r="S2814" s="18">
        <v>144.9148881399</v>
      </c>
      <c r="T2814" t="s">
        <v>227</v>
      </c>
      <c r="U2814" t="s">
        <v>228</v>
      </c>
      <c r="V2814" t="s">
        <v>229</v>
      </c>
      <c r="W2814" s="18">
        <v>9.6661402758000001</v>
      </c>
      <c r="X2814" t="s">
        <v>4897</v>
      </c>
      <c r="Y2814" t="s">
        <v>4146</v>
      </c>
      <c r="Z2814" t="s">
        <v>4898</v>
      </c>
      <c r="AA2814" s="18">
        <v>9.2565244327999991</v>
      </c>
      <c r="AB2814" t="s">
        <v>8999</v>
      </c>
      <c r="AC2814" t="s">
        <v>4035</v>
      </c>
      <c r="AD2814" t="s">
        <v>9000</v>
      </c>
      <c r="AE2814" s="18">
        <v>9.0954754233999999</v>
      </c>
      <c r="AF2814" t="s">
        <v>9001</v>
      </c>
      <c r="AG2814" t="s">
        <v>4035</v>
      </c>
      <c r="AH2814" t="s">
        <v>9002</v>
      </c>
      <c r="AI2814" s="18">
        <v>1.3988454799999999E-2</v>
      </c>
      <c r="AJ2814" t="s">
        <v>10130</v>
      </c>
      <c r="AK2814" t="s">
        <v>9004</v>
      </c>
      <c r="AL2814" t="s">
        <v>10131</v>
      </c>
      <c r="AM2814" t="s">
        <v>10130</v>
      </c>
      <c r="AN2814" t="s">
        <v>9004</v>
      </c>
      <c r="AO2814" t="s">
        <v>10131</v>
      </c>
      <c r="AP2814" s="18">
        <v>1.3988454799999999E-2</v>
      </c>
      <c r="AQ2814" t="s">
        <v>123</v>
      </c>
      <c r="AR2814" t="b">
        <f>ISNUMBER(SEARCH('Consulta Por Puntos Baloto'!$E$5,B2814,1))</f>
        <v>0</v>
      </c>
      <c r="AS2814">
        <f t="shared" si="86"/>
        <v>35</v>
      </c>
      <c r="AT2814" t="str">
        <f t="shared" si="87"/>
        <v>Punto red</v>
      </c>
    </row>
    <row r="2815" spans="1:46">
      <c r="A2815" t="s">
        <v>14178</v>
      </c>
      <c r="B2815" t="s">
        <v>14179</v>
      </c>
      <c r="C2815" s="18">
        <v>0.60674904500000004</v>
      </c>
      <c r="D2815" t="s">
        <v>786</v>
      </c>
      <c r="E2815" t="s">
        <v>128</v>
      </c>
      <c r="F2815" t="s">
        <v>787</v>
      </c>
      <c r="G2815" s="18">
        <v>0.29627189279999999</v>
      </c>
      <c r="H2815" t="s">
        <v>675</v>
      </c>
      <c r="I2815" t="s">
        <v>130</v>
      </c>
      <c r="J2815" t="s">
        <v>788</v>
      </c>
      <c r="K2815" s="18">
        <v>1.754415093</v>
      </c>
      <c r="L2815" t="s">
        <v>64</v>
      </c>
      <c r="M2815" t="s">
        <v>130</v>
      </c>
      <c r="N2815" t="s">
        <v>789</v>
      </c>
      <c r="O2815" s="18">
        <v>1.6756742377</v>
      </c>
      <c r="P2815" t="s">
        <v>1398</v>
      </c>
      <c r="Q2815" t="s">
        <v>134</v>
      </c>
      <c r="R2815" t="s">
        <v>1399</v>
      </c>
      <c r="S2815" s="18">
        <v>0.60412272170000003</v>
      </c>
      <c r="T2815" t="s">
        <v>675</v>
      </c>
      <c r="U2815" t="s">
        <v>130</v>
      </c>
      <c r="V2815" t="s">
        <v>676</v>
      </c>
      <c r="W2815" s="18">
        <v>0.30112420490000003</v>
      </c>
      <c r="X2815" t="s">
        <v>64</v>
      </c>
      <c r="Y2815" t="s">
        <v>130</v>
      </c>
      <c r="Z2815" t="s">
        <v>790</v>
      </c>
      <c r="AA2815" s="18">
        <v>0.60412272170000003</v>
      </c>
      <c r="AB2815" t="s">
        <v>791</v>
      </c>
      <c r="AC2815" t="s">
        <v>128</v>
      </c>
      <c r="AD2815" t="s">
        <v>792</v>
      </c>
      <c r="AE2815" s="18">
        <v>0.11291910719999999</v>
      </c>
      <c r="AF2815" t="s">
        <v>6154</v>
      </c>
      <c r="AG2815" t="s">
        <v>143</v>
      </c>
      <c r="AH2815" t="s">
        <v>6155</v>
      </c>
      <c r="AI2815" s="18">
        <v>0.47033639269999999</v>
      </c>
      <c r="AJ2815" t="s">
        <v>349</v>
      </c>
      <c r="AK2815" t="s">
        <v>134</v>
      </c>
      <c r="AL2815" t="s">
        <v>2774</v>
      </c>
      <c r="AM2815" t="s">
        <v>6154</v>
      </c>
      <c r="AN2815" t="s">
        <v>143</v>
      </c>
      <c r="AO2815" t="s">
        <v>6155</v>
      </c>
      <c r="AP2815" s="18">
        <v>0.11291910719999999</v>
      </c>
      <c r="AQ2815" t="s">
        <v>123</v>
      </c>
      <c r="AR2815" t="b">
        <f>ISNUMBER(SEARCH('Consulta Por Puntos Baloto'!$E$5,B2815,1))</f>
        <v>0</v>
      </c>
      <c r="AS2815">
        <f t="shared" si="86"/>
        <v>31</v>
      </c>
      <c r="AT2815" t="str">
        <f t="shared" si="87"/>
        <v>Punto pago</v>
      </c>
    </row>
    <row r="2816" spans="1:46">
      <c r="A2816" t="s">
        <v>14180</v>
      </c>
      <c r="B2816" t="s">
        <v>14181</v>
      </c>
      <c r="C2816" s="18">
        <v>0.57161021720000005</v>
      </c>
      <c r="D2816" t="s">
        <v>4556</v>
      </c>
      <c r="E2816" t="s">
        <v>4557</v>
      </c>
      <c r="F2816" t="s">
        <v>4558</v>
      </c>
      <c r="G2816" s="18">
        <v>0.60477588959999995</v>
      </c>
      <c r="H2816" t="s">
        <v>64</v>
      </c>
      <c r="I2816" t="s">
        <v>4563</v>
      </c>
      <c r="J2816" t="s">
        <v>4564</v>
      </c>
      <c r="K2816" s="18">
        <v>58.871621891499998</v>
      </c>
      <c r="L2816" t="s">
        <v>64</v>
      </c>
      <c r="M2816" t="s">
        <v>4560</v>
      </c>
      <c r="N2816" t="s">
        <v>4562</v>
      </c>
      <c r="O2816" s="18">
        <v>57.977771904900003</v>
      </c>
      <c r="P2816" t="s">
        <v>5857</v>
      </c>
      <c r="Q2816" t="s">
        <v>388</v>
      </c>
      <c r="R2816" t="s">
        <v>5858</v>
      </c>
      <c r="S2816" s="18">
        <v>306.77797954049998</v>
      </c>
      <c r="T2816" t="s">
        <v>253</v>
      </c>
      <c r="U2816" t="s">
        <v>65</v>
      </c>
      <c r="V2816" t="s">
        <v>254</v>
      </c>
      <c r="W2816" s="18">
        <v>0.61770810249999997</v>
      </c>
      <c r="X2816" t="s">
        <v>64</v>
      </c>
      <c r="Y2816" t="s">
        <v>4563</v>
      </c>
      <c r="Z2816" t="s">
        <v>4564</v>
      </c>
      <c r="AA2816" s="18">
        <v>58.463015439499998</v>
      </c>
      <c r="AB2816" t="s">
        <v>5859</v>
      </c>
      <c r="AC2816" t="s">
        <v>388</v>
      </c>
      <c r="AD2816" t="s">
        <v>5860</v>
      </c>
      <c r="AE2816" s="18">
        <v>0.27262602819999998</v>
      </c>
      <c r="AF2816" t="s">
        <v>14182</v>
      </c>
      <c r="AG2816" t="s">
        <v>4557</v>
      </c>
      <c r="AH2816" t="s">
        <v>14183</v>
      </c>
      <c r="AI2816" s="18">
        <v>0.28393536219999999</v>
      </c>
      <c r="AJ2816" t="s">
        <v>349</v>
      </c>
      <c r="AK2816" t="s">
        <v>4557</v>
      </c>
      <c r="AL2816" t="s">
        <v>14184</v>
      </c>
      <c r="AM2816" t="s">
        <v>14182</v>
      </c>
      <c r="AN2816" t="s">
        <v>4557</v>
      </c>
      <c r="AO2816" t="s">
        <v>14183</v>
      </c>
      <c r="AP2816" s="18">
        <v>0.27262602819999998</v>
      </c>
      <c r="AQ2816" t="s">
        <v>123</v>
      </c>
      <c r="AR2816" t="b">
        <f>ISNUMBER(SEARCH('Consulta Por Puntos Baloto'!$E$5,B2816,1))</f>
        <v>0</v>
      </c>
      <c r="AS2816">
        <f t="shared" si="86"/>
        <v>31</v>
      </c>
      <c r="AT2816" t="str">
        <f t="shared" si="87"/>
        <v>Punto pago</v>
      </c>
    </row>
    <row r="2817" spans="1:46">
      <c r="A2817" t="s">
        <v>14185</v>
      </c>
      <c r="B2817" t="s">
        <v>14186</v>
      </c>
      <c r="C2817" s="18">
        <v>22.8637046254</v>
      </c>
      <c r="D2817" t="s">
        <v>13606</v>
      </c>
      <c r="E2817" t="s">
        <v>13607</v>
      </c>
      <c r="F2817" t="s">
        <v>13608</v>
      </c>
      <c r="G2817" s="18">
        <v>26.141482694899999</v>
      </c>
      <c r="H2817" t="s">
        <v>64</v>
      </c>
      <c r="I2817" t="s">
        <v>65</v>
      </c>
      <c r="J2817" t="s">
        <v>9795</v>
      </c>
      <c r="K2817" s="18">
        <v>26.866023912599999</v>
      </c>
      <c r="L2817" t="s">
        <v>64</v>
      </c>
      <c r="M2817" t="s">
        <v>65</v>
      </c>
      <c r="N2817" t="s">
        <v>13609</v>
      </c>
      <c r="O2817" s="18">
        <v>36.294536665599999</v>
      </c>
      <c r="P2817" t="s">
        <v>67</v>
      </c>
      <c r="Q2817" t="s">
        <v>62</v>
      </c>
      <c r="R2817" t="s">
        <v>68</v>
      </c>
      <c r="S2817" s="18">
        <v>31.564165624699999</v>
      </c>
      <c r="T2817" t="s">
        <v>69</v>
      </c>
      <c r="U2817" t="s">
        <v>65</v>
      </c>
      <c r="V2817" t="s">
        <v>70</v>
      </c>
      <c r="W2817" s="18">
        <v>27.112133221699999</v>
      </c>
      <c r="X2817" t="s">
        <v>241</v>
      </c>
      <c r="Y2817" t="s">
        <v>65</v>
      </c>
      <c r="Z2817" t="s">
        <v>242</v>
      </c>
      <c r="AA2817" s="18">
        <v>26.849227721799998</v>
      </c>
      <c r="AB2817" t="s">
        <v>4190</v>
      </c>
      <c r="AC2817" t="s">
        <v>62</v>
      </c>
      <c r="AD2817" t="s">
        <v>4191</v>
      </c>
      <c r="AE2817" s="18">
        <v>1.25821306E-2</v>
      </c>
      <c r="AF2817" t="s">
        <v>14187</v>
      </c>
      <c r="AG2817" t="s">
        <v>13611</v>
      </c>
      <c r="AH2817" t="s">
        <v>14188</v>
      </c>
      <c r="AI2817" s="18">
        <v>6.1317150000000003E-3</v>
      </c>
      <c r="AJ2817" t="s">
        <v>14189</v>
      </c>
      <c r="AK2817" t="s">
        <v>13611</v>
      </c>
      <c r="AL2817" t="s">
        <v>14190</v>
      </c>
      <c r="AM2817" t="s">
        <v>14189</v>
      </c>
      <c r="AN2817" t="s">
        <v>13611</v>
      </c>
      <c r="AO2817" t="s">
        <v>14190</v>
      </c>
      <c r="AP2817" s="18">
        <v>6.1317150000000003E-3</v>
      </c>
      <c r="AQ2817" t="s">
        <v>123</v>
      </c>
      <c r="AR2817" t="b">
        <f>ISNUMBER(SEARCH('Consulta Por Puntos Baloto'!$E$5,B2817,1))</f>
        <v>0</v>
      </c>
      <c r="AS2817">
        <f t="shared" si="86"/>
        <v>35</v>
      </c>
      <c r="AT2817" t="str">
        <f t="shared" si="87"/>
        <v>Punto red</v>
      </c>
    </row>
    <row r="2818" spans="1:46">
      <c r="A2818" t="s">
        <v>14191</v>
      </c>
      <c r="B2818" t="s">
        <v>14192</v>
      </c>
      <c r="C2818" s="18">
        <v>4.1828584511000004</v>
      </c>
      <c r="D2818" t="s">
        <v>102</v>
      </c>
      <c r="E2818" t="s">
        <v>103</v>
      </c>
      <c r="F2818" t="s">
        <v>104</v>
      </c>
      <c r="G2818" s="18">
        <v>4.4828171698999997</v>
      </c>
      <c r="H2818" t="s">
        <v>115</v>
      </c>
      <c r="I2818" t="s">
        <v>107</v>
      </c>
      <c r="J2818" t="s">
        <v>7122</v>
      </c>
      <c r="K2818" s="18">
        <v>4.8890923108999997</v>
      </c>
      <c r="L2818" t="s">
        <v>64</v>
      </c>
      <c r="M2818" t="s">
        <v>107</v>
      </c>
      <c r="N2818" t="s">
        <v>108</v>
      </c>
      <c r="O2818" s="18">
        <v>3.5218973038999999</v>
      </c>
      <c r="P2818" t="s">
        <v>109</v>
      </c>
      <c r="Q2818" t="s">
        <v>103</v>
      </c>
      <c r="R2818" t="s">
        <v>110</v>
      </c>
      <c r="S2818" s="18">
        <v>146.4397381389</v>
      </c>
      <c r="T2818" t="s">
        <v>253</v>
      </c>
      <c r="U2818" t="s">
        <v>65</v>
      </c>
      <c r="V2818" t="s">
        <v>254</v>
      </c>
      <c r="W2818" s="18">
        <v>145.00942720660001</v>
      </c>
      <c r="X2818" t="s">
        <v>276</v>
      </c>
      <c r="Y2818" t="s">
        <v>65</v>
      </c>
      <c r="Z2818" t="s">
        <v>277</v>
      </c>
      <c r="AA2818" s="18">
        <v>3.5800456599000001</v>
      </c>
      <c r="AB2818" s="19" t="s">
        <v>255</v>
      </c>
      <c r="AC2818" t="s">
        <v>103</v>
      </c>
      <c r="AD2818" t="s">
        <v>256</v>
      </c>
      <c r="AE2818" s="18">
        <v>9.0835161999999997E-2</v>
      </c>
      <c r="AF2818" t="s">
        <v>14193</v>
      </c>
      <c r="AG2818" t="s">
        <v>103</v>
      </c>
      <c r="AH2818" t="s">
        <v>14194</v>
      </c>
      <c r="AI2818" s="18">
        <v>1.2959862399999999E-2</v>
      </c>
      <c r="AJ2818" t="s">
        <v>14195</v>
      </c>
      <c r="AK2818" t="s">
        <v>103</v>
      </c>
      <c r="AL2818" t="s">
        <v>14196</v>
      </c>
      <c r="AM2818" t="s">
        <v>14195</v>
      </c>
      <c r="AN2818" t="s">
        <v>103</v>
      </c>
      <c r="AO2818" t="s">
        <v>14196</v>
      </c>
      <c r="AP2818" s="18">
        <v>1.2959862399999999E-2</v>
      </c>
      <c r="AQ2818" t="s">
        <v>123</v>
      </c>
      <c r="AR2818" t="b">
        <f>ISNUMBER(SEARCH('Consulta Por Puntos Baloto'!$E$5,B2818,1))</f>
        <v>0</v>
      </c>
      <c r="AS2818">
        <f t="shared" si="86"/>
        <v>35</v>
      </c>
      <c r="AT2818" t="str">
        <f t="shared" si="87"/>
        <v>Punto red</v>
      </c>
    </row>
    <row r="2819" spans="1:46">
      <c r="A2819" t="s">
        <v>14197</v>
      </c>
      <c r="B2819" t="s">
        <v>14198</v>
      </c>
      <c r="C2819" s="18">
        <v>4.3440914136000002</v>
      </c>
      <c r="D2819" t="s">
        <v>541</v>
      </c>
      <c r="E2819" t="s">
        <v>128</v>
      </c>
      <c r="F2819" t="s">
        <v>542</v>
      </c>
      <c r="G2819" s="18">
        <v>0.22871882360000001</v>
      </c>
      <c r="H2819" t="s">
        <v>64</v>
      </c>
      <c r="I2819" t="s">
        <v>130</v>
      </c>
      <c r="J2819" t="s">
        <v>512</v>
      </c>
      <c r="K2819" s="18">
        <v>0.23949835089999999</v>
      </c>
      <c r="L2819" t="s">
        <v>64</v>
      </c>
      <c r="M2819" t="s">
        <v>130</v>
      </c>
      <c r="N2819" t="s">
        <v>512</v>
      </c>
      <c r="O2819" s="18">
        <v>4.5359351037</v>
      </c>
      <c r="P2819" t="s">
        <v>1300</v>
      </c>
      <c r="Q2819" t="s">
        <v>134</v>
      </c>
      <c r="R2819" t="s">
        <v>1301</v>
      </c>
      <c r="S2819" s="18">
        <v>1.584695703</v>
      </c>
      <c r="T2819" t="s">
        <v>371</v>
      </c>
      <c r="U2819" t="s">
        <v>130</v>
      </c>
      <c r="V2819" t="s">
        <v>372</v>
      </c>
      <c r="W2819" s="18">
        <v>1.7157036792</v>
      </c>
      <c r="X2819" t="s">
        <v>64</v>
      </c>
      <c r="Y2819" t="s">
        <v>130</v>
      </c>
      <c r="Z2819" t="s">
        <v>373</v>
      </c>
      <c r="AA2819" s="18">
        <v>2.0636795239999999</v>
      </c>
      <c r="AB2819" s="19" t="s">
        <v>963</v>
      </c>
      <c r="AC2819" t="s">
        <v>128</v>
      </c>
      <c r="AD2819" t="s">
        <v>964</v>
      </c>
      <c r="AE2819" s="18">
        <v>0.100843879</v>
      </c>
      <c r="AF2819" t="s">
        <v>2999</v>
      </c>
      <c r="AG2819" t="s">
        <v>143</v>
      </c>
      <c r="AH2819" t="s">
        <v>3000</v>
      </c>
      <c r="AI2819" s="18">
        <v>9.1196974799999997E-2</v>
      </c>
      <c r="AJ2819" t="s">
        <v>3001</v>
      </c>
      <c r="AK2819" t="s">
        <v>134</v>
      </c>
      <c r="AL2819" t="s">
        <v>3002</v>
      </c>
      <c r="AM2819" t="s">
        <v>3001</v>
      </c>
      <c r="AN2819" t="s">
        <v>134</v>
      </c>
      <c r="AO2819" t="s">
        <v>3002</v>
      </c>
      <c r="AP2819" s="18">
        <v>9.1196974799999997E-2</v>
      </c>
      <c r="AQ2819" t="s">
        <v>123</v>
      </c>
      <c r="AR2819" t="b">
        <f>ISNUMBER(SEARCH('Consulta Por Puntos Baloto'!$E$5,B2819,1))</f>
        <v>0</v>
      </c>
      <c r="AS2819">
        <f t="shared" ref="AS2819:AS2882" si="88">MATCH(AP2819,A2819:AL2819,0)</f>
        <v>35</v>
      </c>
      <c r="AT2819" t="str">
        <f t="shared" ref="AT2819:AT2882" si="89">+VLOOKUP(AS2819,$AW$2:$AX$10,2,0)</f>
        <v>Punto red</v>
      </c>
    </row>
    <row r="2820" spans="1:46">
      <c r="A2820" t="s">
        <v>14199</v>
      </c>
      <c r="B2820" t="s">
        <v>14200</v>
      </c>
      <c r="C2820" s="18">
        <v>2.8755640516000001</v>
      </c>
      <c r="D2820" t="s">
        <v>1689</v>
      </c>
      <c r="E2820" t="s">
        <v>1690</v>
      </c>
      <c r="F2820" t="s">
        <v>1691</v>
      </c>
      <c r="G2820" s="18">
        <v>1.1926181899999999</v>
      </c>
      <c r="H2820" t="s">
        <v>64</v>
      </c>
      <c r="I2820" t="s">
        <v>114</v>
      </c>
      <c r="J2820" t="s">
        <v>3347</v>
      </c>
      <c r="K2820" s="18">
        <v>71.502041653399999</v>
      </c>
      <c r="L2820" t="s">
        <v>64</v>
      </c>
      <c r="M2820" t="s">
        <v>130</v>
      </c>
      <c r="N2820" t="s">
        <v>132</v>
      </c>
      <c r="O2820" s="18">
        <v>71.359212583300007</v>
      </c>
      <c r="P2820" t="s">
        <v>133</v>
      </c>
      <c r="Q2820" t="s">
        <v>134</v>
      </c>
      <c r="R2820" t="s">
        <v>135</v>
      </c>
      <c r="S2820" s="18">
        <v>72.3020680005</v>
      </c>
      <c r="T2820" t="s">
        <v>136</v>
      </c>
      <c r="U2820" t="s">
        <v>130</v>
      </c>
      <c r="V2820" t="s">
        <v>137</v>
      </c>
      <c r="W2820" s="18">
        <v>0.60572057690000003</v>
      </c>
      <c r="X2820" t="s">
        <v>3348</v>
      </c>
      <c r="Y2820" t="s">
        <v>114</v>
      </c>
      <c r="Z2820" t="s">
        <v>3349</v>
      </c>
      <c r="AA2820" s="18">
        <v>0.60962311270000002</v>
      </c>
      <c r="AB2820" s="19" t="s">
        <v>3348</v>
      </c>
      <c r="AC2820" t="s">
        <v>1690</v>
      </c>
      <c r="AD2820" s="19" t="s">
        <v>5358</v>
      </c>
      <c r="AE2820" s="18">
        <v>5.6788953099999998E-2</v>
      </c>
      <c r="AF2820" t="s">
        <v>8370</v>
      </c>
      <c r="AG2820" t="s">
        <v>1690</v>
      </c>
      <c r="AH2820" t="s">
        <v>8371</v>
      </c>
      <c r="AI2820" s="18">
        <v>5.1095193099999998E-2</v>
      </c>
      <c r="AJ2820" t="s">
        <v>14201</v>
      </c>
      <c r="AK2820" t="s">
        <v>1690</v>
      </c>
      <c r="AL2820" t="s">
        <v>14202</v>
      </c>
      <c r="AM2820" t="s">
        <v>14201</v>
      </c>
      <c r="AN2820" t="s">
        <v>1690</v>
      </c>
      <c r="AO2820" t="s">
        <v>14202</v>
      </c>
      <c r="AP2820" s="18">
        <v>5.1095193099999998E-2</v>
      </c>
      <c r="AQ2820" t="s">
        <v>123</v>
      </c>
      <c r="AR2820" t="b">
        <f>ISNUMBER(SEARCH('Consulta Por Puntos Baloto'!$E$5,B2820,1))</f>
        <v>0</v>
      </c>
      <c r="AS2820">
        <f t="shared" si="88"/>
        <v>35</v>
      </c>
      <c r="AT2820" t="str">
        <f t="shared" si="89"/>
        <v>Punto red</v>
      </c>
    </row>
    <row r="2821" spans="1:46">
      <c r="A2821" t="s">
        <v>14203</v>
      </c>
      <c r="B2821" t="s">
        <v>14204</v>
      </c>
      <c r="C2821" s="18">
        <v>41.661753900900003</v>
      </c>
      <c r="D2821" t="s">
        <v>4495</v>
      </c>
      <c r="E2821" t="s">
        <v>4496</v>
      </c>
      <c r="F2821" t="s">
        <v>4497</v>
      </c>
      <c r="G2821" s="18">
        <v>39.4510221544</v>
      </c>
      <c r="H2821" t="s">
        <v>64</v>
      </c>
      <c r="I2821" t="s">
        <v>384</v>
      </c>
      <c r="J2821" t="s">
        <v>386</v>
      </c>
      <c r="K2821" s="18">
        <v>39.4510221544</v>
      </c>
      <c r="L2821" t="s">
        <v>64</v>
      </c>
      <c r="M2821" t="s">
        <v>384</v>
      </c>
      <c r="N2821" t="s">
        <v>386</v>
      </c>
      <c r="O2821" s="18">
        <v>63.460137939500001</v>
      </c>
      <c r="P2821" t="s">
        <v>67</v>
      </c>
      <c r="Q2821" t="s">
        <v>62</v>
      </c>
      <c r="R2821" t="s">
        <v>68</v>
      </c>
      <c r="S2821" s="18">
        <v>63.883317397299997</v>
      </c>
      <c r="T2821" t="s">
        <v>253</v>
      </c>
      <c r="U2821" t="s">
        <v>65</v>
      </c>
      <c r="V2821" t="s">
        <v>254</v>
      </c>
      <c r="W2821" s="18">
        <v>63.447659805299999</v>
      </c>
      <c r="X2821" t="s">
        <v>276</v>
      </c>
      <c r="Y2821" t="s">
        <v>65</v>
      </c>
      <c r="Z2821" t="s">
        <v>277</v>
      </c>
      <c r="AA2821" s="18">
        <v>41.6625118563</v>
      </c>
      <c r="AB2821" t="s">
        <v>383</v>
      </c>
      <c r="AC2821" t="s">
        <v>391</v>
      </c>
      <c r="AD2821" t="s">
        <v>392</v>
      </c>
      <c r="AE2821" s="18">
        <v>2.1023327500000001E-2</v>
      </c>
      <c r="AF2821" t="s">
        <v>14205</v>
      </c>
      <c r="AG2821" t="s">
        <v>6728</v>
      </c>
      <c r="AH2821" t="s">
        <v>14206</v>
      </c>
      <c r="AI2821" s="18">
        <v>16.8762712242</v>
      </c>
      <c r="AJ2821" t="s">
        <v>6730</v>
      </c>
      <c r="AK2821" t="s">
        <v>6731</v>
      </c>
      <c r="AL2821" t="s">
        <v>6732</v>
      </c>
      <c r="AM2821" t="s">
        <v>14205</v>
      </c>
      <c r="AN2821" t="s">
        <v>6728</v>
      </c>
      <c r="AO2821" t="s">
        <v>14206</v>
      </c>
      <c r="AP2821" s="18">
        <v>2.1023327500000001E-2</v>
      </c>
      <c r="AQ2821" t="s">
        <v>123</v>
      </c>
      <c r="AR2821" t="b">
        <f>ISNUMBER(SEARCH('Consulta Por Puntos Baloto'!$E$5,B2821,1))</f>
        <v>0</v>
      </c>
      <c r="AS2821">
        <f t="shared" si="88"/>
        <v>31</v>
      </c>
      <c r="AT2821" t="str">
        <f t="shared" si="89"/>
        <v>Punto pago</v>
      </c>
    </row>
    <row r="2822" spans="1:46">
      <c r="A2822" t="s">
        <v>14207</v>
      </c>
      <c r="B2822" t="s">
        <v>14208</v>
      </c>
      <c r="C2822" s="18">
        <v>2.1092456823000001</v>
      </c>
      <c r="D2822" t="s">
        <v>353</v>
      </c>
      <c r="E2822" t="s">
        <v>354</v>
      </c>
      <c r="F2822" t="s">
        <v>355</v>
      </c>
      <c r="G2822" s="18">
        <v>1.7590650738</v>
      </c>
      <c r="H2822" t="s">
        <v>356</v>
      </c>
      <c r="I2822" t="s">
        <v>86</v>
      </c>
      <c r="J2822" t="s">
        <v>357</v>
      </c>
      <c r="K2822" s="18">
        <v>1.9113703399999999</v>
      </c>
      <c r="L2822" t="s">
        <v>64</v>
      </c>
      <c r="M2822" t="s">
        <v>86</v>
      </c>
      <c r="N2822" t="s">
        <v>358</v>
      </c>
      <c r="O2822" s="18">
        <v>3.3030583142999999</v>
      </c>
      <c r="P2822" t="s">
        <v>359</v>
      </c>
      <c r="Q2822" t="s">
        <v>83</v>
      </c>
      <c r="R2822" t="s">
        <v>360</v>
      </c>
      <c r="S2822" s="18">
        <v>4.5017737028000004</v>
      </c>
      <c r="T2822" t="s">
        <v>85</v>
      </c>
      <c r="U2822" t="s">
        <v>86</v>
      </c>
      <c r="V2822" t="s">
        <v>87</v>
      </c>
      <c r="W2822" s="18">
        <v>1.7963030867000001</v>
      </c>
      <c r="X2822" t="s">
        <v>64</v>
      </c>
      <c r="Y2822" t="s">
        <v>86</v>
      </c>
      <c r="Z2822" t="s">
        <v>299</v>
      </c>
      <c r="AA2822" s="18">
        <v>1.8273386207</v>
      </c>
      <c r="AB2822" s="19" t="s">
        <v>361</v>
      </c>
      <c r="AC2822" t="s">
        <v>83</v>
      </c>
      <c r="AD2822" s="19" t="s">
        <v>362</v>
      </c>
      <c r="AE2822" s="18">
        <v>9.8703655900000006E-2</v>
      </c>
      <c r="AF2822" t="s">
        <v>14209</v>
      </c>
      <c r="AG2822" t="s">
        <v>83</v>
      </c>
      <c r="AH2822" t="s">
        <v>14210</v>
      </c>
      <c r="AI2822" s="18">
        <v>0.14331519140000001</v>
      </c>
      <c r="AJ2822" t="s">
        <v>14211</v>
      </c>
      <c r="AK2822" t="s">
        <v>83</v>
      </c>
      <c r="AL2822" t="s">
        <v>14212</v>
      </c>
      <c r="AM2822" t="s">
        <v>14209</v>
      </c>
      <c r="AN2822" t="s">
        <v>83</v>
      </c>
      <c r="AO2822" t="s">
        <v>14210</v>
      </c>
      <c r="AP2822" s="18">
        <v>9.8703655900000006E-2</v>
      </c>
      <c r="AQ2822" t="e">
        <v>#N/A</v>
      </c>
      <c r="AR2822" t="b">
        <f>ISNUMBER(SEARCH('Consulta Por Puntos Baloto'!$E$5,B2822,1))</f>
        <v>0</v>
      </c>
      <c r="AS2822">
        <f t="shared" si="88"/>
        <v>31</v>
      </c>
      <c r="AT2822" t="str">
        <f t="shared" si="89"/>
        <v>Punto pago</v>
      </c>
    </row>
    <row r="2823" spans="1:46">
      <c r="A2823" t="s">
        <v>14213</v>
      </c>
      <c r="B2823" t="s">
        <v>14214</v>
      </c>
      <c r="C2823" s="18">
        <v>0.36571825409999997</v>
      </c>
      <c r="D2823" t="s">
        <v>239</v>
      </c>
      <c r="E2823" t="s">
        <v>62</v>
      </c>
      <c r="F2823" t="s">
        <v>240</v>
      </c>
      <c r="G2823" s="18">
        <v>0.29820869919999998</v>
      </c>
      <c r="H2823" t="s">
        <v>71</v>
      </c>
      <c r="I2823" t="s">
        <v>65</v>
      </c>
      <c r="J2823" t="s">
        <v>72</v>
      </c>
      <c r="K2823" s="18">
        <v>2.0694341303999999</v>
      </c>
      <c r="L2823" t="s">
        <v>64</v>
      </c>
      <c r="M2823" t="s">
        <v>65</v>
      </c>
      <c r="N2823" t="s">
        <v>284</v>
      </c>
      <c r="O2823" s="18">
        <v>9.0944603613999995</v>
      </c>
      <c r="P2823" t="s">
        <v>67</v>
      </c>
      <c r="Q2823" t="s">
        <v>62</v>
      </c>
      <c r="R2823" t="s">
        <v>68</v>
      </c>
      <c r="S2823" s="18">
        <v>4.5211451316</v>
      </c>
      <c r="T2823" t="s">
        <v>69</v>
      </c>
      <c r="U2823" t="s">
        <v>65</v>
      </c>
      <c r="V2823" t="s">
        <v>70</v>
      </c>
      <c r="W2823" s="18">
        <v>0.29382247519999999</v>
      </c>
      <c r="X2823" t="s">
        <v>71</v>
      </c>
      <c r="Y2823" t="s">
        <v>65</v>
      </c>
      <c r="Z2823" t="s">
        <v>72</v>
      </c>
      <c r="AA2823" s="18">
        <v>0.29969753580000003</v>
      </c>
      <c r="AB2823" t="s">
        <v>243</v>
      </c>
      <c r="AC2823" t="s">
        <v>62</v>
      </c>
      <c r="AD2823" t="s">
        <v>244</v>
      </c>
      <c r="AE2823" s="18">
        <v>5.4250410999999998E-3</v>
      </c>
      <c r="AF2823" t="s">
        <v>14215</v>
      </c>
      <c r="AG2823" t="s">
        <v>62</v>
      </c>
      <c r="AH2823" t="s">
        <v>14216</v>
      </c>
      <c r="AI2823" s="18">
        <v>8.7356919099999999E-2</v>
      </c>
      <c r="AJ2823" t="s">
        <v>287</v>
      </c>
      <c r="AK2823" t="s">
        <v>62</v>
      </c>
      <c r="AL2823" t="s">
        <v>14217</v>
      </c>
      <c r="AM2823" t="s">
        <v>14215</v>
      </c>
      <c r="AN2823" t="s">
        <v>62</v>
      </c>
      <c r="AO2823" t="s">
        <v>14216</v>
      </c>
      <c r="AP2823" s="18">
        <v>5.4250410999999998E-3</v>
      </c>
      <c r="AQ2823" t="s">
        <v>123</v>
      </c>
      <c r="AR2823" t="b">
        <f>ISNUMBER(SEARCH('Consulta Por Puntos Baloto'!$E$5,B2823,1))</f>
        <v>0</v>
      </c>
      <c r="AS2823">
        <f t="shared" si="88"/>
        <v>31</v>
      </c>
      <c r="AT2823" t="str">
        <f t="shared" si="89"/>
        <v>Punto pago</v>
      </c>
    </row>
    <row r="2824" spans="1:46">
      <c r="A2824" t="s">
        <v>14218</v>
      </c>
      <c r="B2824" t="s">
        <v>14219</v>
      </c>
      <c r="C2824" s="18">
        <v>6.3547909567999996</v>
      </c>
      <c r="D2824" t="s">
        <v>127</v>
      </c>
      <c r="E2824" t="s">
        <v>128</v>
      </c>
      <c r="F2824" t="s">
        <v>129</v>
      </c>
      <c r="G2824" s="18">
        <v>2.5402823255999998</v>
      </c>
      <c r="H2824" t="s">
        <v>64</v>
      </c>
      <c r="I2824" t="s">
        <v>130</v>
      </c>
      <c r="J2824" t="s">
        <v>511</v>
      </c>
      <c r="K2824" s="18">
        <v>4.5526857089000003</v>
      </c>
      <c r="L2824" t="s">
        <v>64</v>
      </c>
      <c r="M2824" t="s">
        <v>130</v>
      </c>
      <c r="N2824" t="s">
        <v>512</v>
      </c>
      <c r="O2824" s="18">
        <v>5.7752589697000003</v>
      </c>
      <c r="P2824" t="s">
        <v>133</v>
      </c>
      <c r="Q2824" t="s">
        <v>134</v>
      </c>
      <c r="R2824" t="s">
        <v>135</v>
      </c>
      <c r="S2824" s="18">
        <v>5.0165569938000001</v>
      </c>
      <c r="T2824" t="s">
        <v>371</v>
      </c>
      <c r="U2824" t="s">
        <v>130</v>
      </c>
      <c r="V2824" t="s">
        <v>372</v>
      </c>
      <c r="W2824" s="18">
        <v>3.0481071228999999</v>
      </c>
      <c r="X2824" t="s">
        <v>64</v>
      </c>
      <c r="Y2824" t="s">
        <v>130</v>
      </c>
      <c r="Z2824" t="s">
        <v>517</v>
      </c>
      <c r="AA2824" s="18">
        <v>4.5642293120000001</v>
      </c>
      <c r="AB2824" s="19" t="s">
        <v>963</v>
      </c>
      <c r="AC2824" t="s">
        <v>128</v>
      </c>
      <c r="AD2824" t="s">
        <v>964</v>
      </c>
      <c r="AE2824" s="18">
        <v>0.45597832399999999</v>
      </c>
      <c r="AF2824" t="s">
        <v>14220</v>
      </c>
      <c r="AG2824" t="s">
        <v>143</v>
      </c>
      <c r="AH2824" t="s">
        <v>14221</v>
      </c>
      <c r="AI2824" s="18">
        <v>0.13913640490000001</v>
      </c>
      <c r="AJ2824" t="s">
        <v>14222</v>
      </c>
      <c r="AK2824" t="s">
        <v>134</v>
      </c>
      <c r="AL2824" t="s">
        <v>14223</v>
      </c>
      <c r="AM2824" t="s">
        <v>14222</v>
      </c>
      <c r="AN2824" t="s">
        <v>134</v>
      </c>
      <c r="AO2824" t="s">
        <v>14223</v>
      </c>
      <c r="AP2824" s="18">
        <v>0.13913640490000001</v>
      </c>
      <c r="AQ2824" t="s">
        <v>123</v>
      </c>
      <c r="AR2824" t="b">
        <f>ISNUMBER(SEARCH('Consulta Por Puntos Baloto'!$E$5,B2824,1))</f>
        <v>0</v>
      </c>
      <c r="AS2824">
        <f t="shared" si="88"/>
        <v>35</v>
      </c>
      <c r="AT2824" t="str">
        <f t="shared" si="89"/>
        <v>Punto red</v>
      </c>
    </row>
    <row r="2825" spans="1:46">
      <c r="A2825" t="s">
        <v>14224</v>
      </c>
      <c r="B2825" t="s">
        <v>14225</v>
      </c>
      <c r="C2825" s="18">
        <v>0.85385815679999999</v>
      </c>
      <c r="D2825" t="s">
        <v>481</v>
      </c>
      <c r="E2825" t="s">
        <v>128</v>
      </c>
      <c r="F2825" t="s">
        <v>482</v>
      </c>
      <c r="G2825" s="18">
        <v>0.56315350159999999</v>
      </c>
      <c r="H2825" t="s">
        <v>64</v>
      </c>
      <c r="I2825" t="s">
        <v>130</v>
      </c>
      <c r="J2825" t="s">
        <v>550</v>
      </c>
      <c r="K2825" s="18">
        <v>1.2710358230000001</v>
      </c>
      <c r="L2825" t="s">
        <v>64</v>
      </c>
      <c r="M2825" t="s">
        <v>130</v>
      </c>
      <c r="N2825" t="s">
        <v>440</v>
      </c>
      <c r="O2825" s="18">
        <v>1.6735598196999999</v>
      </c>
      <c r="P2825" t="s">
        <v>494</v>
      </c>
      <c r="Q2825" t="s">
        <v>134</v>
      </c>
      <c r="R2825" t="s">
        <v>495</v>
      </c>
      <c r="S2825" s="18">
        <v>3.0378778869</v>
      </c>
      <c r="T2825" t="s">
        <v>371</v>
      </c>
      <c r="U2825" t="s">
        <v>130</v>
      </c>
      <c r="V2825" t="s">
        <v>372</v>
      </c>
      <c r="W2825" s="18">
        <v>1.6368698548</v>
      </c>
      <c r="X2825" t="s">
        <v>498</v>
      </c>
      <c r="Y2825" t="s">
        <v>130</v>
      </c>
      <c r="Z2825" t="s">
        <v>499</v>
      </c>
      <c r="AA2825" s="18">
        <v>1.6735598196999999</v>
      </c>
      <c r="AB2825" t="s">
        <v>500</v>
      </c>
      <c r="AC2825" t="s">
        <v>128</v>
      </c>
      <c r="AD2825" t="s">
        <v>501</v>
      </c>
      <c r="AE2825" s="18">
        <v>0.19552774319999999</v>
      </c>
      <c r="AF2825" t="s">
        <v>11031</v>
      </c>
      <c r="AG2825" t="s">
        <v>143</v>
      </c>
      <c r="AH2825" t="s">
        <v>11032</v>
      </c>
      <c r="AI2825" s="18">
        <v>0.23110217829999999</v>
      </c>
      <c r="AJ2825" t="s">
        <v>14226</v>
      </c>
      <c r="AK2825" t="s">
        <v>134</v>
      </c>
      <c r="AL2825" t="s">
        <v>14227</v>
      </c>
      <c r="AM2825" t="s">
        <v>11031</v>
      </c>
      <c r="AN2825" t="s">
        <v>143</v>
      </c>
      <c r="AO2825" t="s">
        <v>11032</v>
      </c>
      <c r="AP2825" s="18">
        <v>0.19552774319999999</v>
      </c>
      <c r="AQ2825" t="s">
        <v>123</v>
      </c>
      <c r="AR2825" t="b">
        <f>ISNUMBER(SEARCH('Consulta Por Puntos Baloto'!$E$5,B2825,1))</f>
        <v>0</v>
      </c>
      <c r="AS2825">
        <f t="shared" si="88"/>
        <v>31</v>
      </c>
      <c r="AT2825" t="str">
        <f t="shared" si="89"/>
        <v>Punto pago</v>
      </c>
    </row>
    <row r="2826" spans="1:46">
      <c r="A2826" t="s">
        <v>14228</v>
      </c>
      <c r="B2826" t="s">
        <v>14229</v>
      </c>
      <c r="C2826" s="18">
        <v>0.66636655330000005</v>
      </c>
      <c r="D2826" t="s">
        <v>4302</v>
      </c>
      <c r="E2826" t="s">
        <v>3972</v>
      </c>
      <c r="F2826" t="s">
        <v>4303</v>
      </c>
      <c r="G2826" s="18">
        <v>0.52061777659999997</v>
      </c>
      <c r="H2826" t="s">
        <v>3981</v>
      </c>
      <c r="I2826" t="s">
        <v>3974</v>
      </c>
      <c r="J2826" t="s">
        <v>7448</v>
      </c>
      <c r="K2826" s="18">
        <v>1.6437683373</v>
      </c>
      <c r="L2826" t="s">
        <v>64</v>
      </c>
      <c r="M2826" t="s">
        <v>3974</v>
      </c>
      <c r="N2826" t="s">
        <v>4304</v>
      </c>
      <c r="O2826" s="18">
        <v>3.1867792858000001</v>
      </c>
      <c r="P2826" t="s">
        <v>4305</v>
      </c>
      <c r="Q2826" t="s">
        <v>3972</v>
      </c>
      <c r="R2826" t="s">
        <v>4306</v>
      </c>
      <c r="S2826" s="18">
        <v>463.76366007019999</v>
      </c>
      <c r="T2826" t="s">
        <v>85</v>
      </c>
      <c r="U2826" t="s">
        <v>86</v>
      </c>
      <c r="V2826" t="s">
        <v>87</v>
      </c>
      <c r="W2826" s="18">
        <v>5.1763252495999996</v>
      </c>
      <c r="X2826" t="s">
        <v>3979</v>
      </c>
      <c r="Y2826" t="s">
        <v>3974</v>
      </c>
      <c r="Z2826" t="s">
        <v>3980</v>
      </c>
      <c r="AA2826" s="18">
        <v>0.52061777659999997</v>
      </c>
      <c r="AB2826" t="s">
        <v>3981</v>
      </c>
      <c r="AC2826" t="s">
        <v>3972</v>
      </c>
      <c r="AD2826" t="s">
        <v>3982</v>
      </c>
      <c r="AE2826" s="18">
        <v>0.17821305039999999</v>
      </c>
      <c r="AF2826" t="s">
        <v>14230</v>
      </c>
      <c r="AG2826" t="s">
        <v>3972</v>
      </c>
      <c r="AH2826" t="s">
        <v>14231</v>
      </c>
      <c r="AI2826" s="18">
        <v>0.27968430290000001</v>
      </c>
      <c r="AJ2826" t="s">
        <v>14232</v>
      </c>
      <c r="AK2826" t="s">
        <v>3972</v>
      </c>
      <c r="AL2826" t="s">
        <v>14233</v>
      </c>
      <c r="AM2826" t="s">
        <v>14230</v>
      </c>
      <c r="AN2826" t="s">
        <v>3972</v>
      </c>
      <c r="AO2826" t="s">
        <v>14231</v>
      </c>
      <c r="AP2826" s="18">
        <v>0.17821305039999999</v>
      </c>
      <c r="AQ2826" t="e">
        <v>#N/A</v>
      </c>
      <c r="AR2826" t="b">
        <f>ISNUMBER(SEARCH('Consulta Por Puntos Baloto'!$E$5,B2826,1))</f>
        <v>0</v>
      </c>
      <c r="AS2826">
        <f t="shared" si="88"/>
        <v>31</v>
      </c>
      <c r="AT2826" t="str">
        <f t="shared" si="89"/>
        <v>Punto pago</v>
      </c>
    </row>
    <row r="2827" spans="1:46">
      <c r="A2827" t="s">
        <v>14234</v>
      </c>
      <c r="B2827" t="s">
        <v>14235</v>
      </c>
      <c r="C2827" s="18">
        <v>22.835191907199999</v>
      </c>
      <c r="D2827" t="s">
        <v>13606</v>
      </c>
      <c r="E2827" t="s">
        <v>13607</v>
      </c>
      <c r="F2827" t="s">
        <v>13608</v>
      </c>
      <c r="G2827" s="18">
        <v>26.111816497</v>
      </c>
      <c r="H2827" t="s">
        <v>64</v>
      </c>
      <c r="I2827" t="s">
        <v>65</v>
      </c>
      <c r="J2827" t="s">
        <v>9795</v>
      </c>
      <c r="K2827" s="18">
        <v>26.836583146900001</v>
      </c>
      <c r="L2827" t="s">
        <v>64</v>
      </c>
      <c r="M2827" t="s">
        <v>65</v>
      </c>
      <c r="N2827" t="s">
        <v>13609</v>
      </c>
      <c r="O2827" s="18">
        <v>36.2669508639</v>
      </c>
      <c r="P2827" t="s">
        <v>67</v>
      </c>
      <c r="Q2827" t="s">
        <v>62</v>
      </c>
      <c r="R2827" t="s">
        <v>68</v>
      </c>
      <c r="S2827" s="18">
        <v>31.536172662599999</v>
      </c>
      <c r="T2827" t="s">
        <v>69</v>
      </c>
      <c r="U2827" t="s">
        <v>65</v>
      </c>
      <c r="V2827" t="s">
        <v>70</v>
      </c>
      <c r="W2827" s="18">
        <v>27.0828237807</v>
      </c>
      <c r="X2827" t="s">
        <v>241</v>
      </c>
      <c r="Y2827" t="s">
        <v>65</v>
      </c>
      <c r="Z2827" t="s">
        <v>242</v>
      </c>
      <c r="AA2827" s="18">
        <v>26.819788698699998</v>
      </c>
      <c r="AB2827" t="s">
        <v>4190</v>
      </c>
      <c r="AC2827" t="s">
        <v>62</v>
      </c>
      <c r="AD2827" t="s">
        <v>4191</v>
      </c>
      <c r="AE2827" s="18">
        <v>5.1982123999999999E-3</v>
      </c>
      <c r="AF2827" t="s">
        <v>14236</v>
      </c>
      <c r="AG2827" t="s">
        <v>13611</v>
      </c>
      <c r="AH2827" t="s">
        <v>14237</v>
      </c>
      <c r="AI2827" s="18">
        <v>1.3323049E-2</v>
      </c>
      <c r="AJ2827" t="s">
        <v>14238</v>
      </c>
      <c r="AK2827" t="s">
        <v>13611</v>
      </c>
      <c r="AL2827" t="s">
        <v>14239</v>
      </c>
      <c r="AM2827" t="s">
        <v>14236</v>
      </c>
      <c r="AN2827" t="s">
        <v>13611</v>
      </c>
      <c r="AO2827" t="s">
        <v>14237</v>
      </c>
      <c r="AP2827" s="18">
        <v>5.1982123999999999E-3</v>
      </c>
      <c r="AQ2827" t="s">
        <v>123</v>
      </c>
      <c r="AR2827" t="b">
        <f>ISNUMBER(SEARCH('Consulta Por Puntos Baloto'!$E$5,B2827,1))</f>
        <v>0</v>
      </c>
      <c r="AS2827">
        <f t="shared" si="88"/>
        <v>31</v>
      </c>
      <c r="AT2827" t="str">
        <f t="shared" si="89"/>
        <v>Punto pago</v>
      </c>
    </row>
    <row r="2828" spans="1:46">
      <c r="A2828" t="s">
        <v>14240</v>
      </c>
      <c r="B2828" t="s">
        <v>14241</v>
      </c>
      <c r="C2828" s="18">
        <v>22.8930705822</v>
      </c>
      <c r="D2828" t="s">
        <v>13606</v>
      </c>
      <c r="E2828" t="s">
        <v>13607</v>
      </c>
      <c r="F2828" t="s">
        <v>13608</v>
      </c>
      <c r="G2828" s="18">
        <v>26.182555393800001</v>
      </c>
      <c r="H2828" t="s">
        <v>64</v>
      </c>
      <c r="I2828" t="s">
        <v>65</v>
      </c>
      <c r="J2828" t="s">
        <v>9795</v>
      </c>
      <c r="K2828" s="18">
        <v>26.9081951161</v>
      </c>
      <c r="L2828" t="s">
        <v>64</v>
      </c>
      <c r="M2828" t="s">
        <v>65</v>
      </c>
      <c r="N2828" t="s">
        <v>13609</v>
      </c>
      <c r="O2828" s="18">
        <v>36.3398303094</v>
      </c>
      <c r="P2828" t="s">
        <v>67</v>
      </c>
      <c r="Q2828" t="s">
        <v>62</v>
      </c>
      <c r="R2828" t="s">
        <v>68</v>
      </c>
      <c r="S2828" s="18">
        <v>31.609100704799999</v>
      </c>
      <c r="T2828" t="s">
        <v>69</v>
      </c>
      <c r="U2828" t="s">
        <v>65</v>
      </c>
      <c r="V2828" t="s">
        <v>70</v>
      </c>
      <c r="W2828" s="18">
        <v>27.1547578747</v>
      </c>
      <c r="X2828" t="s">
        <v>241</v>
      </c>
      <c r="Y2828" t="s">
        <v>65</v>
      </c>
      <c r="Z2828" t="s">
        <v>242</v>
      </c>
      <c r="AA2828" s="18">
        <v>26.8914055768</v>
      </c>
      <c r="AB2828" t="s">
        <v>4190</v>
      </c>
      <c r="AC2828" t="s">
        <v>62</v>
      </c>
      <c r="AD2828" t="s">
        <v>4191</v>
      </c>
      <c r="AE2828" s="18">
        <v>2.1450528E-3</v>
      </c>
      <c r="AF2828" t="s">
        <v>14242</v>
      </c>
      <c r="AG2828" t="s">
        <v>13611</v>
      </c>
      <c r="AH2828" t="s">
        <v>14243</v>
      </c>
      <c r="AI2828" s="18">
        <v>2.3373053899999999E-2</v>
      </c>
      <c r="AJ2828" t="s">
        <v>14244</v>
      </c>
      <c r="AK2828" t="s">
        <v>13611</v>
      </c>
      <c r="AL2828" t="s">
        <v>14245</v>
      </c>
      <c r="AM2828" t="s">
        <v>14242</v>
      </c>
      <c r="AN2828" t="s">
        <v>13611</v>
      </c>
      <c r="AO2828" t="s">
        <v>14243</v>
      </c>
      <c r="AP2828" s="18">
        <v>2.1450528E-3</v>
      </c>
      <c r="AQ2828" t="s">
        <v>123</v>
      </c>
      <c r="AR2828" t="b">
        <f>ISNUMBER(SEARCH('Consulta Por Puntos Baloto'!$E$5,B2828,1))</f>
        <v>0</v>
      </c>
      <c r="AS2828">
        <f t="shared" si="88"/>
        <v>31</v>
      </c>
      <c r="AT2828" t="str">
        <f t="shared" si="89"/>
        <v>Punto pago</v>
      </c>
    </row>
    <row r="2829" spans="1:46">
      <c r="A2829" t="s">
        <v>14246</v>
      </c>
      <c r="B2829" t="s">
        <v>14247</v>
      </c>
      <c r="C2829" s="18">
        <v>3.3601705588000002</v>
      </c>
      <c r="D2829" t="s">
        <v>463</v>
      </c>
      <c r="E2829" t="s">
        <v>128</v>
      </c>
      <c r="F2829" t="s">
        <v>464</v>
      </c>
      <c r="G2829" s="18">
        <v>0.38150787110000001</v>
      </c>
      <c r="H2829" t="s">
        <v>64</v>
      </c>
      <c r="I2829" t="s">
        <v>130</v>
      </c>
      <c r="J2829" t="s">
        <v>465</v>
      </c>
      <c r="K2829" s="18">
        <v>1.3621580794000001</v>
      </c>
      <c r="L2829" t="s">
        <v>64</v>
      </c>
      <c r="M2829" t="s">
        <v>130</v>
      </c>
      <c r="N2829" t="s">
        <v>466</v>
      </c>
      <c r="O2829" s="18">
        <v>0.3815078932</v>
      </c>
      <c r="P2829" t="s">
        <v>467</v>
      </c>
      <c r="Q2829" t="s">
        <v>134</v>
      </c>
      <c r="R2829" t="s">
        <v>468</v>
      </c>
      <c r="S2829" s="18">
        <v>4.4402187487000004</v>
      </c>
      <c r="T2829" t="s">
        <v>469</v>
      </c>
      <c r="U2829" t="s">
        <v>130</v>
      </c>
      <c r="V2829" t="s">
        <v>470</v>
      </c>
      <c r="W2829" s="18">
        <v>2.3488161890999999</v>
      </c>
      <c r="X2829" t="s">
        <v>64</v>
      </c>
      <c r="Y2829" t="s">
        <v>471</v>
      </c>
      <c r="Z2829" t="s">
        <v>472</v>
      </c>
      <c r="AA2829" s="18">
        <v>1.3539346995999999</v>
      </c>
      <c r="AB2829" s="19" t="s">
        <v>473</v>
      </c>
      <c r="AC2829" t="s">
        <v>128</v>
      </c>
      <c r="AD2829" t="s">
        <v>474</v>
      </c>
      <c r="AE2829" s="18">
        <v>0.33812985880000002</v>
      </c>
      <c r="AF2829" t="s">
        <v>1716</v>
      </c>
      <c r="AG2829" t="s">
        <v>143</v>
      </c>
      <c r="AH2829" t="s">
        <v>1717</v>
      </c>
      <c r="AI2829" s="18">
        <v>0.1288396956</v>
      </c>
      <c r="AJ2829" t="s">
        <v>1718</v>
      </c>
      <c r="AK2829" t="s">
        <v>134</v>
      </c>
      <c r="AL2829" t="s">
        <v>1719</v>
      </c>
      <c r="AM2829" t="s">
        <v>1718</v>
      </c>
      <c r="AN2829" t="s">
        <v>134</v>
      </c>
      <c r="AO2829" t="s">
        <v>1719</v>
      </c>
      <c r="AP2829" s="18">
        <v>0.1288396956</v>
      </c>
      <c r="AQ2829" t="s">
        <v>123</v>
      </c>
      <c r="AR2829" t="b">
        <f>ISNUMBER(SEARCH('Consulta Por Puntos Baloto'!$E$5,B2829,1))</f>
        <v>0</v>
      </c>
      <c r="AS2829">
        <f t="shared" si="88"/>
        <v>35</v>
      </c>
      <c r="AT2829" t="str">
        <f t="shared" si="89"/>
        <v>Punto red</v>
      </c>
    </row>
    <row r="2830" spans="1:46">
      <c r="A2830" t="s">
        <v>14248</v>
      </c>
      <c r="B2830" t="s">
        <v>14249</v>
      </c>
      <c r="C2830" s="18">
        <v>0.13233732149999999</v>
      </c>
      <c r="D2830" t="s">
        <v>5900</v>
      </c>
      <c r="E2830" t="s">
        <v>5901</v>
      </c>
      <c r="F2830" t="s">
        <v>5902</v>
      </c>
      <c r="G2830" s="18">
        <v>13.3304196103</v>
      </c>
      <c r="H2830" t="s">
        <v>4029</v>
      </c>
      <c r="I2830" t="s">
        <v>4029</v>
      </c>
      <c r="J2830" t="s">
        <v>4099</v>
      </c>
      <c r="K2830" s="18">
        <v>14.1509915616</v>
      </c>
      <c r="L2830" t="s">
        <v>64</v>
      </c>
      <c r="M2830" t="s">
        <v>4029</v>
      </c>
      <c r="N2830" t="s">
        <v>4030</v>
      </c>
      <c r="O2830" s="18">
        <v>43.077272589099998</v>
      </c>
      <c r="P2830" t="s">
        <v>4031</v>
      </c>
      <c r="Q2830" t="s">
        <v>4025</v>
      </c>
      <c r="R2830" t="s">
        <v>4032</v>
      </c>
      <c r="S2830" s="18">
        <v>131.69966843329999</v>
      </c>
      <c r="T2830" t="s">
        <v>227</v>
      </c>
      <c r="U2830" t="s">
        <v>228</v>
      </c>
      <c r="V2830" t="s">
        <v>229</v>
      </c>
      <c r="W2830" s="18">
        <v>14.9016068895</v>
      </c>
      <c r="X2830" t="s">
        <v>4103</v>
      </c>
      <c r="Y2830" t="s">
        <v>4029</v>
      </c>
      <c r="Z2830" t="s">
        <v>4104</v>
      </c>
      <c r="AA2830" s="18">
        <v>13.324812487299999</v>
      </c>
      <c r="AB2830" s="19" t="s">
        <v>4105</v>
      </c>
      <c r="AC2830" t="s">
        <v>4106</v>
      </c>
      <c r="AD2830" t="s">
        <v>4107</v>
      </c>
      <c r="AE2830" s="18">
        <v>1.5823318E-3</v>
      </c>
      <c r="AF2830" t="s">
        <v>14250</v>
      </c>
      <c r="AG2830" t="s">
        <v>5904</v>
      </c>
      <c r="AH2830" t="s">
        <v>14251</v>
      </c>
      <c r="AI2830" s="18">
        <v>6.4252160000000005E-4</v>
      </c>
      <c r="AJ2830" t="s">
        <v>14252</v>
      </c>
      <c r="AK2830" t="s">
        <v>5901</v>
      </c>
      <c r="AL2830" t="s">
        <v>14253</v>
      </c>
      <c r="AM2830" t="s">
        <v>14252</v>
      </c>
      <c r="AN2830" t="s">
        <v>5901</v>
      </c>
      <c r="AO2830" t="s">
        <v>14253</v>
      </c>
      <c r="AP2830" s="18">
        <v>6.4252160000000005E-4</v>
      </c>
      <c r="AQ2830" t="e">
        <v>#N/A</v>
      </c>
      <c r="AR2830" t="b">
        <f>ISNUMBER(SEARCH('Consulta Por Puntos Baloto'!$E$5,B2830,1))</f>
        <v>0</v>
      </c>
      <c r="AS2830">
        <f t="shared" si="88"/>
        <v>35</v>
      </c>
      <c r="AT2830" t="str">
        <f t="shared" si="89"/>
        <v>Punto red</v>
      </c>
    </row>
    <row r="2831" spans="1:46">
      <c r="A2831" t="s">
        <v>14254</v>
      </c>
      <c r="B2831" t="s">
        <v>14255</v>
      </c>
      <c r="C2831" s="18">
        <v>0.33401083510000001</v>
      </c>
      <c r="D2831" t="s">
        <v>4793</v>
      </c>
      <c r="E2831" t="s">
        <v>220</v>
      </c>
      <c r="F2831" t="s">
        <v>4794</v>
      </c>
      <c r="G2831" s="18">
        <v>4.1319171500000001E-2</v>
      </c>
      <c r="H2831" t="s">
        <v>4795</v>
      </c>
      <c r="I2831" t="s">
        <v>223</v>
      </c>
      <c r="J2831" t="s">
        <v>4939</v>
      </c>
      <c r="K2831" s="18">
        <v>0.94253145579999997</v>
      </c>
      <c r="L2831" t="s">
        <v>64</v>
      </c>
      <c r="M2831" t="s">
        <v>223</v>
      </c>
      <c r="N2831" t="s">
        <v>4230</v>
      </c>
      <c r="O2831" s="18">
        <v>1.0968935480999999</v>
      </c>
      <c r="P2831" t="s">
        <v>4231</v>
      </c>
      <c r="Q2831" t="s">
        <v>220</v>
      </c>
      <c r="R2831" t="s">
        <v>4232</v>
      </c>
      <c r="S2831" s="18">
        <v>8.4727572267000006</v>
      </c>
      <c r="T2831" t="s">
        <v>227</v>
      </c>
      <c r="U2831" t="s">
        <v>228</v>
      </c>
      <c r="V2831" t="s">
        <v>229</v>
      </c>
      <c r="W2831" s="18">
        <v>1.5275477042000001</v>
      </c>
      <c r="X2831" t="s">
        <v>222</v>
      </c>
      <c r="Y2831" t="s">
        <v>223</v>
      </c>
      <c r="Z2831" t="s">
        <v>224</v>
      </c>
      <c r="AA2831" s="18">
        <v>0.21838594589999999</v>
      </c>
      <c r="AB2831" t="s">
        <v>4797</v>
      </c>
      <c r="AC2831" t="s">
        <v>220</v>
      </c>
      <c r="AD2831" t="s">
        <v>4798</v>
      </c>
      <c r="AE2831" s="18">
        <v>6.08048084E-2</v>
      </c>
      <c r="AF2831" t="s">
        <v>5714</v>
      </c>
      <c r="AG2831" t="s">
        <v>220</v>
      </c>
      <c r="AH2831" t="s">
        <v>5715</v>
      </c>
      <c r="AI2831" s="18">
        <v>3.2650068499999997E-2</v>
      </c>
      <c r="AJ2831" t="s">
        <v>349</v>
      </c>
      <c r="AK2831" t="s">
        <v>220</v>
      </c>
      <c r="AL2831" t="s">
        <v>4942</v>
      </c>
      <c r="AM2831" t="s">
        <v>349</v>
      </c>
      <c r="AN2831" t="s">
        <v>220</v>
      </c>
      <c r="AO2831" t="s">
        <v>4942</v>
      </c>
      <c r="AP2831" s="18">
        <v>3.2650068499999997E-2</v>
      </c>
      <c r="AQ2831" t="s">
        <v>123</v>
      </c>
      <c r="AR2831" t="b">
        <f>ISNUMBER(SEARCH('Consulta Por Puntos Baloto'!$E$5,B2831,1))</f>
        <v>0</v>
      </c>
      <c r="AS2831">
        <f t="shared" si="88"/>
        <v>35</v>
      </c>
      <c r="AT2831" t="str">
        <f t="shared" si="89"/>
        <v>Punto red</v>
      </c>
    </row>
    <row r="2832" spans="1:46">
      <c r="A2832" t="s">
        <v>14256</v>
      </c>
      <c r="B2832" t="s">
        <v>14257</v>
      </c>
      <c r="C2832" s="18">
        <v>1.1162081664000001</v>
      </c>
      <c r="D2832" t="s">
        <v>9547</v>
      </c>
      <c r="E2832" t="s">
        <v>3972</v>
      </c>
      <c r="F2832" t="s">
        <v>9548</v>
      </c>
      <c r="G2832" s="18">
        <v>0.93726408449999998</v>
      </c>
      <c r="H2832" t="s">
        <v>64</v>
      </c>
      <c r="I2832" t="s">
        <v>3974</v>
      </c>
      <c r="J2832" t="s">
        <v>9549</v>
      </c>
      <c r="K2832" s="18">
        <v>0.99743622529999998</v>
      </c>
      <c r="L2832" t="s">
        <v>64</v>
      </c>
      <c r="M2832" t="s">
        <v>3974</v>
      </c>
      <c r="N2832" t="s">
        <v>4331</v>
      </c>
      <c r="O2832" s="18">
        <v>0.46940694300000002</v>
      </c>
      <c r="P2832" t="s">
        <v>4305</v>
      </c>
      <c r="Q2832" t="s">
        <v>3972</v>
      </c>
      <c r="R2832" t="s">
        <v>4306</v>
      </c>
      <c r="S2832" s="18">
        <v>467.19760486960001</v>
      </c>
      <c r="T2832" t="s">
        <v>85</v>
      </c>
      <c r="U2832" t="s">
        <v>86</v>
      </c>
      <c r="V2832" t="s">
        <v>87</v>
      </c>
      <c r="W2832" s="18">
        <v>2.226504925</v>
      </c>
      <c r="X2832" t="s">
        <v>3979</v>
      </c>
      <c r="Y2832" t="s">
        <v>3974</v>
      </c>
      <c r="Z2832" t="s">
        <v>3980</v>
      </c>
      <c r="AA2832" s="18">
        <v>1.0162486761</v>
      </c>
      <c r="AB2832" t="s">
        <v>4334</v>
      </c>
      <c r="AC2832" t="s">
        <v>3972</v>
      </c>
      <c r="AD2832" t="s">
        <v>4335</v>
      </c>
      <c r="AE2832" s="18">
        <v>0.29537629030000001</v>
      </c>
      <c r="AF2832" t="s">
        <v>14258</v>
      </c>
      <c r="AG2832" t="s">
        <v>3972</v>
      </c>
      <c r="AH2832" t="s">
        <v>14259</v>
      </c>
      <c r="AI2832" s="18">
        <v>0</v>
      </c>
      <c r="AJ2832" t="s">
        <v>14260</v>
      </c>
      <c r="AK2832" t="s">
        <v>3972</v>
      </c>
      <c r="AL2832" t="s">
        <v>14261</v>
      </c>
      <c r="AM2832" t="s">
        <v>14260</v>
      </c>
      <c r="AN2832" t="s">
        <v>3972</v>
      </c>
      <c r="AO2832" t="s">
        <v>14261</v>
      </c>
      <c r="AP2832" s="18">
        <v>0</v>
      </c>
      <c r="AQ2832" t="s">
        <v>123</v>
      </c>
      <c r="AR2832" t="b">
        <f>ISNUMBER(SEARCH('Consulta Por Puntos Baloto'!$E$5,B2832,1))</f>
        <v>0</v>
      </c>
      <c r="AS2832">
        <f t="shared" si="88"/>
        <v>35</v>
      </c>
      <c r="AT2832" t="str">
        <f t="shared" si="89"/>
        <v>Punto red</v>
      </c>
    </row>
    <row r="2833" spans="1:46">
      <c r="A2833" t="s">
        <v>14262</v>
      </c>
      <c r="B2833" t="s">
        <v>14263</v>
      </c>
      <c r="C2833" s="18">
        <v>0.284804638</v>
      </c>
      <c r="D2833" t="s">
        <v>4512</v>
      </c>
      <c r="E2833" t="s">
        <v>297</v>
      </c>
      <c r="F2833" t="s">
        <v>4513</v>
      </c>
      <c r="G2833" s="18">
        <v>16.610058690999999</v>
      </c>
      <c r="H2833" t="s">
        <v>64</v>
      </c>
      <c r="I2833" t="s">
        <v>4514</v>
      </c>
      <c r="J2833" t="s">
        <v>4515</v>
      </c>
      <c r="K2833" s="18">
        <v>16.610058690999999</v>
      </c>
      <c r="L2833" t="s">
        <v>64</v>
      </c>
      <c r="M2833" t="s">
        <v>4514</v>
      </c>
      <c r="N2833" t="s">
        <v>4515</v>
      </c>
      <c r="O2833" s="18">
        <v>0.60794367019999995</v>
      </c>
      <c r="P2833" t="s">
        <v>296</v>
      </c>
      <c r="Q2833" t="s">
        <v>297</v>
      </c>
      <c r="R2833" t="s">
        <v>298</v>
      </c>
      <c r="S2833" s="18">
        <v>143.93783548459999</v>
      </c>
      <c r="T2833" t="s">
        <v>85</v>
      </c>
      <c r="U2833" t="s">
        <v>86</v>
      </c>
      <c r="V2833" t="s">
        <v>87</v>
      </c>
      <c r="W2833" s="18">
        <v>88.683332331800003</v>
      </c>
      <c r="X2833" t="s">
        <v>64</v>
      </c>
      <c r="Y2833" t="s">
        <v>4519</v>
      </c>
      <c r="Z2833" t="s">
        <v>4520</v>
      </c>
      <c r="AA2833" s="18">
        <v>49.241585644099999</v>
      </c>
      <c r="AB2833" t="s">
        <v>300</v>
      </c>
      <c r="AC2833" t="s">
        <v>301</v>
      </c>
      <c r="AD2833" t="s">
        <v>302</v>
      </c>
      <c r="AE2833" s="18">
        <v>0.89662728150000004</v>
      </c>
      <c r="AF2833" t="s">
        <v>7531</v>
      </c>
      <c r="AG2833" t="s">
        <v>297</v>
      </c>
      <c r="AH2833" t="s">
        <v>7532</v>
      </c>
      <c r="AI2833" s="18">
        <v>2.1418290199999999E-2</v>
      </c>
      <c r="AJ2833" t="s">
        <v>12935</v>
      </c>
      <c r="AK2833" t="s">
        <v>297</v>
      </c>
      <c r="AL2833" t="s">
        <v>12936</v>
      </c>
      <c r="AM2833" t="s">
        <v>12935</v>
      </c>
      <c r="AN2833" t="s">
        <v>297</v>
      </c>
      <c r="AO2833" t="s">
        <v>12936</v>
      </c>
      <c r="AP2833" s="18">
        <v>2.1418290199999999E-2</v>
      </c>
      <c r="AQ2833" t="s">
        <v>123</v>
      </c>
      <c r="AR2833" t="b">
        <f>ISNUMBER(SEARCH('Consulta Por Puntos Baloto'!$E$5,B2833,1))</f>
        <v>0</v>
      </c>
      <c r="AS2833">
        <f t="shared" si="88"/>
        <v>35</v>
      </c>
      <c r="AT2833" t="str">
        <f t="shared" si="89"/>
        <v>Punto red</v>
      </c>
    </row>
    <row r="2834" spans="1:46">
      <c r="A2834" t="s">
        <v>14264</v>
      </c>
      <c r="B2834" t="s">
        <v>14265</v>
      </c>
      <c r="C2834" s="18">
        <v>12.210725136700001</v>
      </c>
      <c r="D2834" t="s">
        <v>4512</v>
      </c>
      <c r="E2834" t="s">
        <v>297</v>
      </c>
      <c r="F2834" t="s">
        <v>4513</v>
      </c>
      <c r="G2834" s="18">
        <v>5.5592409594000003</v>
      </c>
      <c r="H2834" t="s">
        <v>64</v>
      </c>
      <c r="I2834" t="s">
        <v>4514</v>
      </c>
      <c r="J2834" t="s">
        <v>4515</v>
      </c>
      <c r="K2834" s="18">
        <v>5.5592409594000003</v>
      </c>
      <c r="L2834" t="s">
        <v>64</v>
      </c>
      <c r="M2834" t="s">
        <v>4514</v>
      </c>
      <c r="N2834" t="s">
        <v>4515</v>
      </c>
      <c r="O2834" s="18">
        <v>6.6329898157000002</v>
      </c>
      <c r="P2834" t="s">
        <v>4516</v>
      </c>
      <c r="Q2834" t="s">
        <v>4517</v>
      </c>
      <c r="R2834" t="s">
        <v>4518</v>
      </c>
      <c r="S2834" s="18">
        <v>151.06781035079999</v>
      </c>
      <c r="T2834" t="s">
        <v>85</v>
      </c>
      <c r="U2834" t="s">
        <v>86</v>
      </c>
      <c r="V2834" t="s">
        <v>87</v>
      </c>
      <c r="W2834" s="18">
        <v>76.819673158900002</v>
      </c>
      <c r="X2834" t="s">
        <v>64</v>
      </c>
      <c r="Y2834" t="s">
        <v>4519</v>
      </c>
      <c r="Z2834" t="s">
        <v>4520</v>
      </c>
      <c r="AA2834" s="18">
        <v>54.0076943137</v>
      </c>
      <c r="AB2834" t="s">
        <v>300</v>
      </c>
      <c r="AC2834" t="s">
        <v>301</v>
      </c>
      <c r="AD2834" t="s">
        <v>302</v>
      </c>
      <c r="AE2834" s="18">
        <v>5.9391055063999998</v>
      </c>
      <c r="AF2834" t="s">
        <v>4521</v>
      </c>
      <c r="AG2834" t="s">
        <v>4517</v>
      </c>
      <c r="AH2834" t="s">
        <v>4522</v>
      </c>
      <c r="AI2834" s="18">
        <v>2.9356915599999998E-2</v>
      </c>
      <c r="AJ2834" t="s">
        <v>14266</v>
      </c>
      <c r="AK2834" t="s">
        <v>14267</v>
      </c>
      <c r="AL2834" t="s">
        <v>14268</v>
      </c>
      <c r="AM2834" t="s">
        <v>14266</v>
      </c>
      <c r="AN2834" t="s">
        <v>14267</v>
      </c>
      <c r="AO2834" t="s">
        <v>14268</v>
      </c>
      <c r="AP2834" s="18">
        <v>2.9356915599999998E-2</v>
      </c>
      <c r="AQ2834" t="s">
        <v>123</v>
      </c>
      <c r="AR2834" t="b">
        <f>ISNUMBER(SEARCH('Consulta Por Puntos Baloto'!$E$5,B2834,1))</f>
        <v>0</v>
      </c>
      <c r="AS2834">
        <f t="shared" si="88"/>
        <v>35</v>
      </c>
      <c r="AT2834" t="str">
        <f t="shared" si="89"/>
        <v>Punto red</v>
      </c>
    </row>
    <row r="2835" spans="1:46">
      <c r="A2835" t="s">
        <v>14269</v>
      </c>
      <c r="B2835" t="s">
        <v>14270</v>
      </c>
      <c r="C2835" s="18">
        <v>4.4791104599999999E-2</v>
      </c>
      <c r="D2835" t="s">
        <v>5390</v>
      </c>
      <c r="E2835" t="s">
        <v>5391</v>
      </c>
      <c r="F2835" t="s">
        <v>5392</v>
      </c>
      <c r="G2835" s="18">
        <v>22.506305974</v>
      </c>
      <c r="H2835" t="s">
        <v>64</v>
      </c>
      <c r="I2835" t="s">
        <v>4514</v>
      </c>
      <c r="J2835" t="s">
        <v>4515</v>
      </c>
      <c r="K2835" s="18">
        <v>22.506305974</v>
      </c>
      <c r="L2835" t="s">
        <v>64</v>
      </c>
      <c r="M2835" t="s">
        <v>4514</v>
      </c>
      <c r="N2835" t="s">
        <v>4515</v>
      </c>
      <c r="O2835" s="18">
        <v>11.2818550133</v>
      </c>
      <c r="P2835" t="s">
        <v>296</v>
      </c>
      <c r="Q2835" t="s">
        <v>297</v>
      </c>
      <c r="R2835" t="s">
        <v>298</v>
      </c>
      <c r="S2835" s="18">
        <v>148.86001096359999</v>
      </c>
      <c r="T2835" t="s">
        <v>85</v>
      </c>
      <c r="U2835" t="s">
        <v>86</v>
      </c>
      <c r="V2835" t="s">
        <v>87</v>
      </c>
      <c r="W2835" s="18">
        <v>93.733252461099994</v>
      </c>
      <c r="X2835" t="s">
        <v>64</v>
      </c>
      <c r="Y2835" t="s">
        <v>4519</v>
      </c>
      <c r="Z2835" t="s">
        <v>4520</v>
      </c>
      <c r="AA2835" s="18">
        <v>38.698280865599997</v>
      </c>
      <c r="AB2835" t="s">
        <v>300</v>
      </c>
      <c r="AC2835" t="s">
        <v>301</v>
      </c>
      <c r="AD2835" t="s">
        <v>302</v>
      </c>
      <c r="AE2835" s="18">
        <v>8.6588356500000005E-2</v>
      </c>
      <c r="AF2835" t="s">
        <v>8679</v>
      </c>
      <c r="AG2835" t="s">
        <v>5391</v>
      </c>
      <c r="AH2835" t="s">
        <v>8680</v>
      </c>
      <c r="AI2835" s="18">
        <v>4.6017653000000004E-3</v>
      </c>
      <c r="AJ2835" t="s">
        <v>8681</v>
      </c>
      <c r="AK2835" t="s">
        <v>5391</v>
      </c>
      <c r="AL2835" t="s">
        <v>8682</v>
      </c>
      <c r="AM2835" t="s">
        <v>8681</v>
      </c>
      <c r="AN2835" t="s">
        <v>5391</v>
      </c>
      <c r="AO2835" t="s">
        <v>8682</v>
      </c>
      <c r="AP2835" s="18">
        <v>4.6017653000000004E-3</v>
      </c>
      <c r="AQ2835" t="s">
        <v>123</v>
      </c>
      <c r="AR2835" t="b">
        <f>ISNUMBER(SEARCH('Consulta Por Puntos Baloto'!$E$5,B2835,1))</f>
        <v>0</v>
      </c>
      <c r="AS2835">
        <f t="shared" si="88"/>
        <v>35</v>
      </c>
      <c r="AT2835" t="str">
        <f t="shared" si="89"/>
        <v>Punto red</v>
      </c>
    </row>
    <row r="2836" spans="1:46">
      <c r="A2836" t="s">
        <v>14271</v>
      </c>
      <c r="B2836" t="s">
        <v>14272</v>
      </c>
      <c r="C2836" s="18">
        <v>14.5545826858</v>
      </c>
      <c r="D2836" t="s">
        <v>4973</v>
      </c>
      <c r="E2836" t="s">
        <v>301</v>
      </c>
      <c r="F2836" t="s">
        <v>4974</v>
      </c>
      <c r="G2836" s="18">
        <v>14.227739613900001</v>
      </c>
      <c r="H2836" t="s">
        <v>300</v>
      </c>
      <c r="I2836" t="s">
        <v>294</v>
      </c>
      <c r="J2836" t="s">
        <v>4489</v>
      </c>
      <c r="K2836" s="18">
        <v>16.237090543000001</v>
      </c>
      <c r="L2836" t="s">
        <v>64</v>
      </c>
      <c r="M2836" t="s">
        <v>294</v>
      </c>
      <c r="N2836" t="s">
        <v>295</v>
      </c>
      <c r="O2836" s="18">
        <v>62.857676770099999</v>
      </c>
      <c r="P2836" t="s">
        <v>296</v>
      </c>
      <c r="Q2836" t="s">
        <v>297</v>
      </c>
      <c r="R2836" t="s">
        <v>298</v>
      </c>
      <c r="S2836" s="18">
        <v>101.73499444460001</v>
      </c>
      <c r="T2836" t="s">
        <v>311</v>
      </c>
      <c r="U2836" t="s">
        <v>130</v>
      </c>
      <c r="V2836" t="s">
        <v>312</v>
      </c>
      <c r="W2836" s="18">
        <v>87.351269676800001</v>
      </c>
      <c r="X2836" t="s">
        <v>64</v>
      </c>
      <c r="Y2836" t="s">
        <v>313</v>
      </c>
      <c r="Z2836" t="s">
        <v>314</v>
      </c>
      <c r="AA2836" s="18">
        <v>14.1948531448</v>
      </c>
      <c r="AB2836" t="s">
        <v>300</v>
      </c>
      <c r="AC2836" t="s">
        <v>301</v>
      </c>
      <c r="AD2836" t="s">
        <v>302</v>
      </c>
      <c r="AE2836" s="18">
        <v>13.4970395247</v>
      </c>
      <c r="AF2836" t="s">
        <v>9748</v>
      </c>
      <c r="AG2836" t="s">
        <v>301</v>
      </c>
      <c r="AH2836" t="s">
        <v>9749</v>
      </c>
      <c r="AI2836" s="18">
        <v>3.81195353E-2</v>
      </c>
      <c r="AJ2836" t="s">
        <v>14273</v>
      </c>
      <c r="AK2836" t="s">
        <v>9919</v>
      </c>
      <c r="AL2836" t="s">
        <v>14274</v>
      </c>
      <c r="AM2836" t="s">
        <v>14273</v>
      </c>
      <c r="AN2836" t="s">
        <v>9919</v>
      </c>
      <c r="AO2836" t="s">
        <v>14274</v>
      </c>
      <c r="AP2836" s="18">
        <v>3.81195353E-2</v>
      </c>
      <c r="AQ2836" t="s">
        <v>123</v>
      </c>
      <c r="AR2836" t="b">
        <f>ISNUMBER(SEARCH('Consulta Por Puntos Baloto'!$E$5,B2836,1))</f>
        <v>0</v>
      </c>
      <c r="AS2836">
        <f t="shared" si="88"/>
        <v>35</v>
      </c>
      <c r="AT2836" t="str">
        <f t="shared" si="89"/>
        <v>Punto red</v>
      </c>
    </row>
    <row r="2837" spans="1:46">
      <c r="A2837" t="s">
        <v>14275</v>
      </c>
      <c r="B2837" t="s">
        <v>14276</v>
      </c>
      <c r="C2837" s="18">
        <v>0.12858241370000001</v>
      </c>
      <c r="D2837" t="s">
        <v>786</v>
      </c>
      <c r="E2837" t="s">
        <v>128</v>
      </c>
      <c r="F2837" t="s">
        <v>787</v>
      </c>
      <c r="G2837" s="18">
        <v>0.43933397619999998</v>
      </c>
      <c r="H2837" t="s">
        <v>64</v>
      </c>
      <c r="I2837" t="s">
        <v>130</v>
      </c>
      <c r="J2837" t="s">
        <v>790</v>
      </c>
      <c r="K2837" s="18">
        <v>1.0572611049</v>
      </c>
      <c r="L2837" t="s">
        <v>64</v>
      </c>
      <c r="M2837" t="s">
        <v>130</v>
      </c>
      <c r="N2837" t="s">
        <v>789</v>
      </c>
      <c r="O2837" s="18">
        <v>1.0337875383999999</v>
      </c>
      <c r="P2837" t="s">
        <v>1398</v>
      </c>
      <c r="Q2837" t="s">
        <v>134</v>
      </c>
      <c r="R2837" t="s">
        <v>1399</v>
      </c>
      <c r="S2837" s="18">
        <v>0.1294385291</v>
      </c>
      <c r="T2837" t="s">
        <v>675</v>
      </c>
      <c r="U2837" t="s">
        <v>130</v>
      </c>
      <c r="V2837" t="s">
        <v>676</v>
      </c>
      <c r="W2837" s="18">
        <v>0.43933397619999998</v>
      </c>
      <c r="X2837" t="s">
        <v>64</v>
      </c>
      <c r="Y2837" t="s">
        <v>130</v>
      </c>
      <c r="Z2837" t="s">
        <v>790</v>
      </c>
      <c r="AA2837" s="18">
        <v>0.1294385291</v>
      </c>
      <c r="AB2837" t="s">
        <v>791</v>
      </c>
      <c r="AC2837" t="s">
        <v>128</v>
      </c>
      <c r="AD2837" t="s">
        <v>792</v>
      </c>
      <c r="AE2837" s="18">
        <v>0.12507640189999999</v>
      </c>
      <c r="AF2837" t="s">
        <v>14277</v>
      </c>
      <c r="AG2837" t="s">
        <v>143</v>
      </c>
      <c r="AH2837" t="s">
        <v>14278</v>
      </c>
      <c r="AI2837" s="18">
        <v>0.14276510349999999</v>
      </c>
      <c r="AJ2837" t="s">
        <v>14279</v>
      </c>
      <c r="AK2837" t="s">
        <v>134</v>
      </c>
      <c r="AL2837" t="s">
        <v>14280</v>
      </c>
      <c r="AM2837" t="s">
        <v>14277</v>
      </c>
      <c r="AN2837" t="s">
        <v>143</v>
      </c>
      <c r="AO2837" t="s">
        <v>14278</v>
      </c>
      <c r="AP2837" s="18">
        <v>0.12507640189999999</v>
      </c>
      <c r="AQ2837" t="s">
        <v>123</v>
      </c>
      <c r="AR2837" t="b">
        <f>ISNUMBER(SEARCH('Consulta Por Puntos Baloto'!$E$5,B2837,1))</f>
        <v>0</v>
      </c>
      <c r="AS2837">
        <f t="shared" si="88"/>
        <v>31</v>
      </c>
      <c r="AT2837" t="str">
        <f t="shared" si="89"/>
        <v>Punto pago</v>
      </c>
    </row>
    <row r="2838" spans="1:46">
      <c r="A2838" t="s">
        <v>14281</v>
      </c>
      <c r="B2838" t="s">
        <v>14282</v>
      </c>
      <c r="C2838" s="18">
        <v>1.7329028869000001</v>
      </c>
      <c r="D2838" t="s">
        <v>219</v>
      </c>
      <c r="E2838" t="s">
        <v>220</v>
      </c>
      <c r="F2838" t="s">
        <v>221</v>
      </c>
      <c r="G2838" s="18">
        <v>0.39332663540000001</v>
      </c>
      <c r="H2838" t="s">
        <v>64</v>
      </c>
      <c r="I2838" t="s">
        <v>223</v>
      </c>
      <c r="J2838" t="s">
        <v>9384</v>
      </c>
      <c r="K2838" s="18">
        <v>0.39332663540000001</v>
      </c>
      <c r="L2838" t="s">
        <v>64</v>
      </c>
      <c r="M2838" t="s">
        <v>223</v>
      </c>
      <c r="N2838" t="s">
        <v>9384</v>
      </c>
      <c r="O2838" s="18">
        <v>0.26504963980000001</v>
      </c>
      <c r="P2838" t="s">
        <v>225</v>
      </c>
      <c r="Q2838" t="s">
        <v>220</v>
      </c>
      <c r="R2838" t="s">
        <v>226</v>
      </c>
      <c r="S2838" s="18">
        <v>6.3948904840000003</v>
      </c>
      <c r="T2838" t="s">
        <v>227</v>
      </c>
      <c r="U2838" t="s">
        <v>228</v>
      </c>
      <c r="V2838" t="s">
        <v>229</v>
      </c>
      <c r="W2838" s="18">
        <v>0.55930413649999999</v>
      </c>
      <c r="X2838" t="s">
        <v>222</v>
      </c>
      <c r="Y2838" t="s">
        <v>223</v>
      </c>
      <c r="Z2838" t="s">
        <v>224</v>
      </c>
      <c r="AA2838" s="18">
        <v>0.55930413649999999</v>
      </c>
      <c r="AB2838" t="s">
        <v>230</v>
      </c>
      <c r="AC2838" t="s">
        <v>220</v>
      </c>
      <c r="AD2838" t="s">
        <v>231</v>
      </c>
      <c r="AE2838" s="18">
        <v>0.2238062435</v>
      </c>
      <c r="AF2838" t="s">
        <v>14283</v>
      </c>
      <c r="AG2838" t="s">
        <v>220</v>
      </c>
      <c r="AH2838" t="s">
        <v>14284</v>
      </c>
      <c r="AI2838" s="18">
        <v>0.23363774109999999</v>
      </c>
      <c r="AJ2838" t="s">
        <v>14285</v>
      </c>
      <c r="AK2838" t="s">
        <v>220</v>
      </c>
      <c r="AL2838" t="s">
        <v>14286</v>
      </c>
      <c r="AM2838" t="s">
        <v>14283</v>
      </c>
      <c r="AN2838" t="s">
        <v>220</v>
      </c>
      <c r="AO2838" t="s">
        <v>14284</v>
      </c>
      <c r="AP2838" s="18">
        <v>0.2238062435</v>
      </c>
      <c r="AQ2838" t="s">
        <v>123</v>
      </c>
      <c r="AR2838" t="b">
        <f>ISNUMBER(SEARCH('Consulta Por Puntos Baloto'!$E$5,B2838,1))</f>
        <v>0</v>
      </c>
      <c r="AS2838">
        <f t="shared" si="88"/>
        <v>31</v>
      </c>
      <c r="AT2838" t="str">
        <f t="shared" si="89"/>
        <v>Punto pago</v>
      </c>
    </row>
    <row r="2839" spans="1:46">
      <c r="A2839" t="s">
        <v>14287</v>
      </c>
      <c r="B2839" t="s">
        <v>14288</v>
      </c>
      <c r="C2839" s="18">
        <v>4.5438211178000003</v>
      </c>
      <c r="D2839" t="s">
        <v>526</v>
      </c>
      <c r="E2839" t="s">
        <v>128</v>
      </c>
      <c r="F2839" t="s">
        <v>527</v>
      </c>
      <c r="G2839" s="18">
        <v>0.49595744429999999</v>
      </c>
      <c r="H2839" t="s">
        <v>64</v>
      </c>
      <c r="I2839" t="s">
        <v>130</v>
      </c>
      <c r="J2839" t="s">
        <v>661</v>
      </c>
      <c r="K2839" s="18">
        <v>2.1928289381999999</v>
      </c>
      <c r="L2839" t="s">
        <v>64</v>
      </c>
      <c r="M2839" t="s">
        <v>130</v>
      </c>
      <c r="N2839" t="s">
        <v>529</v>
      </c>
      <c r="O2839" s="18">
        <v>1.3561785720999999</v>
      </c>
      <c r="P2839" t="s">
        <v>530</v>
      </c>
      <c r="Q2839" t="s">
        <v>134</v>
      </c>
      <c r="R2839" t="s">
        <v>531</v>
      </c>
      <c r="S2839" s="18">
        <v>4.6729491881999996</v>
      </c>
      <c r="T2839" t="s">
        <v>515</v>
      </c>
      <c r="U2839" t="s">
        <v>130</v>
      </c>
      <c r="V2839" t="s">
        <v>516</v>
      </c>
      <c r="W2839" s="18">
        <v>3.5850356540999999</v>
      </c>
      <c r="X2839" t="s">
        <v>64</v>
      </c>
      <c r="Y2839" t="s">
        <v>130</v>
      </c>
      <c r="Z2839" t="s">
        <v>532</v>
      </c>
      <c r="AA2839" s="18">
        <v>2.5012266561000001</v>
      </c>
      <c r="AB2839" t="s">
        <v>533</v>
      </c>
      <c r="AC2839" t="s">
        <v>128</v>
      </c>
      <c r="AD2839" t="s">
        <v>534</v>
      </c>
      <c r="AE2839" s="18">
        <v>0.23751821379999999</v>
      </c>
      <c r="AF2839" t="s">
        <v>662</v>
      </c>
      <c r="AG2839" t="s">
        <v>143</v>
      </c>
      <c r="AH2839" t="s">
        <v>663</v>
      </c>
      <c r="AI2839" s="18">
        <v>1.62243114E-2</v>
      </c>
      <c r="AJ2839" t="s">
        <v>3956</v>
      </c>
      <c r="AK2839" t="s">
        <v>134</v>
      </c>
      <c r="AL2839" t="s">
        <v>3957</v>
      </c>
      <c r="AM2839" t="s">
        <v>3956</v>
      </c>
      <c r="AN2839" t="s">
        <v>134</v>
      </c>
      <c r="AO2839" t="s">
        <v>3957</v>
      </c>
      <c r="AP2839" s="18">
        <v>1.62243114E-2</v>
      </c>
      <c r="AQ2839" t="s">
        <v>123</v>
      </c>
      <c r="AR2839" t="b">
        <f>ISNUMBER(SEARCH('Consulta Por Puntos Baloto'!$E$5,B2839,1))</f>
        <v>0</v>
      </c>
      <c r="AS2839">
        <f t="shared" si="88"/>
        <v>35</v>
      </c>
      <c r="AT2839" t="str">
        <f t="shared" si="89"/>
        <v>Punto red</v>
      </c>
    </row>
    <row r="2840" spans="1:46">
      <c r="A2840" t="s">
        <v>14289</v>
      </c>
      <c r="B2840" t="s">
        <v>14290</v>
      </c>
      <c r="C2840" s="18">
        <v>4.5438211178000003</v>
      </c>
      <c r="D2840" t="s">
        <v>526</v>
      </c>
      <c r="E2840" t="s">
        <v>128</v>
      </c>
      <c r="F2840" t="s">
        <v>527</v>
      </c>
      <c r="G2840" s="18">
        <v>0.49595744429999999</v>
      </c>
      <c r="H2840" t="s">
        <v>64</v>
      </c>
      <c r="I2840" t="s">
        <v>130</v>
      </c>
      <c r="J2840" t="s">
        <v>661</v>
      </c>
      <c r="K2840" s="18">
        <v>2.1928289381999999</v>
      </c>
      <c r="L2840" t="s">
        <v>64</v>
      </c>
      <c r="M2840" t="s">
        <v>130</v>
      </c>
      <c r="N2840" t="s">
        <v>529</v>
      </c>
      <c r="O2840" s="18">
        <v>1.3561785720999999</v>
      </c>
      <c r="P2840" t="s">
        <v>530</v>
      </c>
      <c r="Q2840" t="s">
        <v>134</v>
      </c>
      <c r="R2840" t="s">
        <v>531</v>
      </c>
      <c r="S2840" s="18">
        <v>4.6729491881999996</v>
      </c>
      <c r="T2840" t="s">
        <v>515</v>
      </c>
      <c r="U2840" t="s">
        <v>130</v>
      </c>
      <c r="V2840" t="s">
        <v>516</v>
      </c>
      <c r="W2840" s="18">
        <v>3.5850356540999999</v>
      </c>
      <c r="X2840" t="s">
        <v>64</v>
      </c>
      <c r="Y2840" t="s">
        <v>130</v>
      </c>
      <c r="Z2840" t="s">
        <v>532</v>
      </c>
      <c r="AA2840" s="18">
        <v>2.5012266561000001</v>
      </c>
      <c r="AB2840" t="s">
        <v>533</v>
      </c>
      <c r="AC2840" t="s">
        <v>128</v>
      </c>
      <c r="AD2840" t="s">
        <v>534</v>
      </c>
      <c r="AE2840" s="18">
        <v>0.23751821379999999</v>
      </c>
      <c r="AF2840" t="s">
        <v>662</v>
      </c>
      <c r="AG2840" t="s">
        <v>143</v>
      </c>
      <c r="AH2840" t="s">
        <v>663</v>
      </c>
      <c r="AI2840" s="18">
        <v>1.62243114E-2</v>
      </c>
      <c r="AJ2840" t="s">
        <v>3956</v>
      </c>
      <c r="AK2840" t="s">
        <v>134</v>
      </c>
      <c r="AL2840" t="s">
        <v>3957</v>
      </c>
      <c r="AM2840" t="s">
        <v>3956</v>
      </c>
      <c r="AN2840" t="s">
        <v>134</v>
      </c>
      <c r="AO2840" t="s">
        <v>3957</v>
      </c>
      <c r="AP2840" s="18">
        <v>1.62243114E-2</v>
      </c>
      <c r="AQ2840" t="s">
        <v>123</v>
      </c>
      <c r="AR2840" t="b">
        <f>ISNUMBER(SEARCH('Consulta Por Puntos Baloto'!$E$5,B2840,1))</f>
        <v>0</v>
      </c>
      <c r="AS2840">
        <f t="shared" si="88"/>
        <v>35</v>
      </c>
      <c r="AT2840" t="str">
        <f t="shared" si="89"/>
        <v>Punto red</v>
      </c>
    </row>
    <row r="2841" spans="1:46">
      <c r="A2841" t="s">
        <v>14291</v>
      </c>
      <c r="B2841" t="s">
        <v>14292</v>
      </c>
      <c r="C2841" s="18">
        <v>0.54739910150000004</v>
      </c>
      <c r="D2841" t="s">
        <v>239</v>
      </c>
      <c r="E2841" t="s">
        <v>62</v>
      </c>
      <c r="F2841" t="s">
        <v>240</v>
      </c>
      <c r="G2841" s="18">
        <v>0.57467159079999997</v>
      </c>
      <c r="H2841" t="s">
        <v>71</v>
      </c>
      <c r="I2841" t="s">
        <v>65</v>
      </c>
      <c r="J2841" t="s">
        <v>72</v>
      </c>
      <c r="K2841" s="18">
        <v>2.7387857957000001</v>
      </c>
      <c r="L2841" t="s">
        <v>241</v>
      </c>
      <c r="M2841" t="s">
        <v>65</v>
      </c>
      <c r="N2841" t="s">
        <v>242</v>
      </c>
      <c r="O2841" s="18">
        <v>8.4961566082999997</v>
      </c>
      <c r="P2841" t="s">
        <v>67</v>
      </c>
      <c r="Q2841" t="s">
        <v>62</v>
      </c>
      <c r="R2841" t="s">
        <v>68</v>
      </c>
      <c r="S2841" s="18">
        <v>3.8346323911</v>
      </c>
      <c r="T2841" t="s">
        <v>69</v>
      </c>
      <c r="U2841" t="s">
        <v>65</v>
      </c>
      <c r="V2841" t="s">
        <v>70</v>
      </c>
      <c r="W2841" s="18">
        <v>0.58352581889999999</v>
      </c>
      <c r="X2841" t="s">
        <v>71</v>
      </c>
      <c r="Y2841" t="s">
        <v>65</v>
      </c>
      <c r="Z2841" t="s">
        <v>72</v>
      </c>
      <c r="AA2841" s="18">
        <v>0.57333537899999998</v>
      </c>
      <c r="AB2841" t="s">
        <v>243</v>
      </c>
      <c r="AC2841" t="s">
        <v>62</v>
      </c>
      <c r="AD2841" t="s">
        <v>244</v>
      </c>
      <c r="AE2841" s="18">
        <v>0.1032655391</v>
      </c>
      <c r="AF2841" t="s">
        <v>14293</v>
      </c>
      <c r="AG2841" t="s">
        <v>62</v>
      </c>
      <c r="AH2841" t="s">
        <v>14294</v>
      </c>
      <c r="AI2841" s="18">
        <v>0.33769920530000003</v>
      </c>
      <c r="AJ2841" t="s">
        <v>14295</v>
      </c>
      <c r="AK2841" t="s">
        <v>62</v>
      </c>
      <c r="AL2841" t="s">
        <v>14296</v>
      </c>
      <c r="AM2841" t="s">
        <v>14293</v>
      </c>
      <c r="AN2841" t="s">
        <v>62</v>
      </c>
      <c r="AO2841" t="s">
        <v>14294</v>
      </c>
      <c r="AP2841" s="18">
        <v>0.1032655391</v>
      </c>
      <c r="AQ2841" t="e">
        <v>#N/A</v>
      </c>
      <c r="AR2841" t="b">
        <f>ISNUMBER(SEARCH('Consulta Por Puntos Baloto'!$E$5,B2841,1))</f>
        <v>0</v>
      </c>
      <c r="AS2841">
        <f t="shared" si="88"/>
        <v>31</v>
      </c>
      <c r="AT2841" t="str">
        <f t="shared" si="89"/>
        <v>Punto pago</v>
      </c>
    </row>
    <row r="2842" spans="1:46">
      <c r="A2842" t="s">
        <v>14297</v>
      </c>
      <c r="B2842" t="s">
        <v>14298</v>
      </c>
      <c r="C2842" s="18">
        <v>1.3911514724</v>
      </c>
      <c r="D2842" t="s">
        <v>4495</v>
      </c>
      <c r="E2842" t="s">
        <v>4496</v>
      </c>
      <c r="F2842" t="s">
        <v>4497</v>
      </c>
      <c r="G2842" s="18">
        <v>1.1823423956000001</v>
      </c>
      <c r="H2842" t="s">
        <v>383</v>
      </c>
      <c r="I2842" t="s">
        <v>384</v>
      </c>
      <c r="J2842" t="s">
        <v>385</v>
      </c>
      <c r="K2842" s="18">
        <v>2.9117197655</v>
      </c>
      <c r="L2842" t="s">
        <v>64</v>
      </c>
      <c r="M2842" t="s">
        <v>384</v>
      </c>
      <c r="N2842" t="s">
        <v>386</v>
      </c>
      <c r="O2842" s="18">
        <v>91.011763813100004</v>
      </c>
      <c r="P2842" t="s">
        <v>4733</v>
      </c>
      <c r="Q2842" t="s">
        <v>4734</v>
      </c>
      <c r="R2842" t="s">
        <v>4735</v>
      </c>
      <c r="S2842" s="18">
        <v>102.9551393797</v>
      </c>
      <c r="T2842" t="s">
        <v>253</v>
      </c>
      <c r="U2842" t="s">
        <v>65</v>
      </c>
      <c r="V2842" t="s">
        <v>254</v>
      </c>
      <c r="W2842" s="18">
        <v>102.7677151075</v>
      </c>
      <c r="X2842" t="s">
        <v>276</v>
      </c>
      <c r="Y2842" t="s">
        <v>65</v>
      </c>
      <c r="Z2842" t="s">
        <v>277</v>
      </c>
      <c r="AA2842" s="18">
        <v>1.1790682309</v>
      </c>
      <c r="AB2842" t="s">
        <v>383</v>
      </c>
      <c r="AC2842" t="s">
        <v>391</v>
      </c>
      <c r="AD2842" t="s">
        <v>392</v>
      </c>
      <c r="AE2842" s="18">
        <v>0.19653883559999999</v>
      </c>
      <c r="AF2842" t="s">
        <v>10697</v>
      </c>
      <c r="AG2842" t="s">
        <v>4496</v>
      </c>
      <c r="AH2842" t="s">
        <v>10698</v>
      </c>
      <c r="AI2842" s="18">
        <v>0.1248680071</v>
      </c>
      <c r="AJ2842" t="s">
        <v>10699</v>
      </c>
      <c r="AK2842" t="s">
        <v>391</v>
      </c>
      <c r="AL2842" t="s">
        <v>10700</v>
      </c>
      <c r="AM2842" t="s">
        <v>10699</v>
      </c>
      <c r="AN2842" t="s">
        <v>391</v>
      </c>
      <c r="AO2842" t="s">
        <v>10700</v>
      </c>
      <c r="AP2842" s="18">
        <v>0.1248680071</v>
      </c>
      <c r="AQ2842" t="s">
        <v>123</v>
      </c>
      <c r="AR2842" t="b">
        <f>ISNUMBER(SEARCH('Consulta Por Puntos Baloto'!$E$5,B2842,1))</f>
        <v>0</v>
      </c>
      <c r="AS2842">
        <f t="shared" si="88"/>
        <v>35</v>
      </c>
      <c r="AT2842" t="str">
        <f t="shared" si="89"/>
        <v>Punto red</v>
      </c>
    </row>
    <row r="2843" spans="1:46">
      <c r="A2843" t="s">
        <v>14299</v>
      </c>
      <c r="B2843" t="s">
        <v>14300</v>
      </c>
      <c r="C2843" s="18">
        <v>44.4408160399</v>
      </c>
      <c r="D2843" t="s">
        <v>4853</v>
      </c>
      <c r="E2843" t="s">
        <v>4854</v>
      </c>
      <c r="F2843" t="s">
        <v>4855</v>
      </c>
      <c r="G2843" s="18">
        <v>62.496563005699997</v>
      </c>
      <c r="H2843" t="s">
        <v>64</v>
      </c>
      <c r="I2843" t="s">
        <v>294</v>
      </c>
      <c r="J2843" t="s">
        <v>295</v>
      </c>
      <c r="K2843" s="18">
        <v>62.516260979499997</v>
      </c>
      <c r="L2843" t="s">
        <v>64</v>
      </c>
      <c r="M2843" t="s">
        <v>294</v>
      </c>
      <c r="N2843" t="s">
        <v>295</v>
      </c>
      <c r="O2843" s="18">
        <v>54.1728330507</v>
      </c>
      <c r="P2843" t="s">
        <v>296</v>
      </c>
      <c r="Q2843" t="s">
        <v>297</v>
      </c>
      <c r="R2843" t="s">
        <v>298</v>
      </c>
      <c r="S2843" s="18">
        <v>118.41209938279999</v>
      </c>
      <c r="T2843" t="s">
        <v>85</v>
      </c>
      <c r="U2843" t="s">
        <v>86</v>
      </c>
      <c r="V2843" t="s">
        <v>87</v>
      </c>
      <c r="W2843" s="18">
        <v>116.07554773290001</v>
      </c>
      <c r="X2843" t="s">
        <v>64</v>
      </c>
      <c r="Y2843" t="s">
        <v>86</v>
      </c>
      <c r="Z2843" t="s">
        <v>299</v>
      </c>
      <c r="AA2843" s="18">
        <v>63.9063547314</v>
      </c>
      <c r="AB2843" t="s">
        <v>300</v>
      </c>
      <c r="AC2843" t="s">
        <v>301</v>
      </c>
      <c r="AD2843" t="s">
        <v>302</v>
      </c>
      <c r="AE2843" s="18">
        <v>0.1243385171</v>
      </c>
      <c r="AF2843" t="s">
        <v>10948</v>
      </c>
      <c r="AG2843" t="s">
        <v>10949</v>
      </c>
      <c r="AH2843" t="s">
        <v>10950</v>
      </c>
      <c r="AI2843" s="18">
        <v>1.5491430299999999E-2</v>
      </c>
      <c r="AJ2843" t="s">
        <v>10951</v>
      </c>
      <c r="AK2843" t="s">
        <v>10949</v>
      </c>
      <c r="AL2843" t="s">
        <v>10952</v>
      </c>
      <c r="AM2843" t="s">
        <v>10951</v>
      </c>
      <c r="AN2843" t="s">
        <v>10949</v>
      </c>
      <c r="AO2843" t="s">
        <v>10952</v>
      </c>
      <c r="AP2843" s="18">
        <v>1.5491430299999999E-2</v>
      </c>
      <c r="AQ2843" t="s">
        <v>123</v>
      </c>
      <c r="AR2843" t="b">
        <f>ISNUMBER(SEARCH('Consulta Por Puntos Baloto'!$E$5,B2843,1))</f>
        <v>0</v>
      </c>
      <c r="AS2843">
        <f t="shared" si="88"/>
        <v>35</v>
      </c>
      <c r="AT2843" t="str">
        <f t="shared" si="89"/>
        <v>Punto red</v>
      </c>
    </row>
    <row r="2844" spans="1:46">
      <c r="A2844" t="s">
        <v>14301</v>
      </c>
      <c r="B2844" t="s">
        <v>14302</v>
      </c>
      <c r="C2844" s="18">
        <v>20.2825259034</v>
      </c>
      <c r="D2844" t="s">
        <v>1500</v>
      </c>
      <c r="E2844" t="s">
        <v>1501</v>
      </c>
      <c r="F2844" t="s">
        <v>1502</v>
      </c>
      <c r="G2844" s="18">
        <v>15.122565507099999</v>
      </c>
      <c r="H2844" t="s">
        <v>64</v>
      </c>
      <c r="I2844" t="s">
        <v>2636</v>
      </c>
      <c r="J2844" t="s">
        <v>3488</v>
      </c>
      <c r="K2844" s="18">
        <v>21.753827569799999</v>
      </c>
      <c r="L2844" t="s">
        <v>64</v>
      </c>
      <c r="M2844" t="s">
        <v>2638</v>
      </c>
      <c r="N2844" t="s">
        <v>2639</v>
      </c>
      <c r="O2844" s="18">
        <v>23.212928761299999</v>
      </c>
      <c r="P2844" t="s">
        <v>2588</v>
      </c>
      <c r="Q2844" t="s">
        <v>134</v>
      </c>
      <c r="R2844" t="s">
        <v>2589</v>
      </c>
      <c r="S2844" s="18">
        <v>21.937857725600001</v>
      </c>
      <c r="T2844" t="s">
        <v>311</v>
      </c>
      <c r="U2844" t="s">
        <v>130</v>
      </c>
      <c r="V2844" t="s">
        <v>312</v>
      </c>
      <c r="W2844" s="18">
        <v>17.403638918799999</v>
      </c>
      <c r="X2844" t="s">
        <v>64</v>
      </c>
      <c r="Y2844" t="s">
        <v>313</v>
      </c>
      <c r="Z2844" t="s">
        <v>314</v>
      </c>
      <c r="AA2844" s="18">
        <v>20.143030635300001</v>
      </c>
      <c r="AB2844" s="19" t="s">
        <v>2641</v>
      </c>
      <c r="AC2844" t="s">
        <v>1501</v>
      </c>
      <c r="AD2844" t="s">
        <v>2642</v>
      </c>
      <c r="AE2844" s="18">
        <v>8.3810419125000006</v>
      </c>
      <c r="AF2844" t="s">
        <v>3489</v>
      </c>
      <c r="AG2844" t="s">
        <v>3490</v>
      </c>
      <c r="AH2844" t="s">
        <v>3491</v>
      </c>
      <c r="AI2844" s="18">
        <v>1.4597532999999999E-2</v>
      </c>
      <c r="AJ2844" t="s">
        <v>14303</v>
      </c>
      <c r="AK2844" t="s">
        <v>3493</v>
      </c>
      <c r="AL2844" t="s">
        <v>14304</v>
      </c>
      <c r="AM2844" t="s">
        <v>14303</v>
      </c>
      <c r="AN2844" t="s">
        <v>3493</v>
      </c>
      <c r="AO2844" t="s">
        <v>14304</v>
      </c>
      <c r="AP2844" s="18">
        <v>1.4597532999999999E-2</v>
      </c>
      <c r="AQ2844" t="s">
        <v>123</v>
      </c>
      <c r="AR2844" t="b">
        <f>ISNUMBER(SEARCH('Consulta Por Puntos Baloto'!$E$5,B2844,1))</f>
        <v>0</v>
      </c>
      <c r="AS2844">
        <f t="shared" si="88"/>
        <v>35</v>
      </c>
      <c r="AT2844" t="str">
        <f t="shared" si="89"/>
        <v>Punto red</v>
      </c>
    </row>
    <row r="2845" spans="1:46">
      <c r="A2845" t="s">
        <v>14305</v>
      </c>
      <c r="B2845" t="s">
        <v>14306</v>
      </c>
      <c r="C2845" s="18">
        <v>13.900591697399999</v>
      </c>
      <c r="D2845" t="s">
        <v>5197</v>
      </c>
      <c r="E2845" t="s">
        <v>5198</v>
      </c>
      <c r="F2845" t="s">
        <v>5199</v>
      </c>
      <c r="G2845" s="18">
        <v>15.766982689800001</v>
      </c>
      <c r="H2845" t="s">
        <v>64</v>
      </c>
      <c r="I2845" t="s">
        <v>5200</v>
      </c>
      <c r="J2845" t="s">
        <v>5201</v>
      </c>
      <c r="K2845" s="18">
        <v>19.082296248500001</v>
      </c>
      <c r="L2845" t="s">
        <v>64</v>
      </c>
      <c r="M2845" t="s">
        <v>65</v>
      </c>
      <c r="N2845" t="s">
        <v>5202</v>
      </c>
      <c r="O2845" s="18">
        <v>19.634498732000001</v>
      </c>
      <c r="P2845" t="s">
        <v>67</v>
      </c>
      <c r="Q2845" t="s">
        <v>62</v>
      </c>
      <c r="R2845" t="s">
        <v>68</v>
      </c>
      <c r="S2845" s="18">
        <v>20.769435238900002</v>
      </c>
      <c r="T2845" t="s">
        <v>253</v>
      </c>
      <c r="U2845" t="s">
        <v>65</v>
      </c>
      <c r="V2845" t="s">
        <v>254</v>
      </c>
      <c r="W2845" s="18">
        <v>19.6187452902</v>
      </c>
      <c r="X2845" t="s">
        <v>276</v>
      </c>
      <c r="Y2845" t="s">
        <v>65</v>
      </c>
      <c r="Z2845" t="s">
        <v>277</v>
      </c>
      <c r="AA2845" s="18">
        <v>19.617465792699999</v>
      </c>
      <c r="AB2845" t="s">
        <v>5203</v>
      </c>
      <c r="AC2845" t="s">
        <v>62</v>
      </c>
      <c r="AD2845" t="s">
        <v>5204</v>
      </c>
      <c r="AE2845" s="18">
        <v>4.6282724000000003E-3</v>
      </c>
      <c r="AF2845" t="s">
        <v>14307</v>
      </c>
      <c r="AG2845" t="s">
        <v>5758</v>
      </c>
      <c r="AH2845" t="s">
        <v>14308</v>
      </c>
      <c r="AI2845" s="18">
        <v>1.6161413199999999E-2</v>
      </c>
      <c r="AJ2845" t="s">
        <v>7630</v>
      </c>
      <c r="AK2845" t="s">
        <v>5758</v>
      </c>
      <c r="AL2845" t="s">
        <v>7631</v>
      </c>
      <c r="AM2845" t="s">
        <v>14307</v>
      </c>
      <c r="AN2845" t="s">
        <v>5758</v>
      </c>
      <c r="AO2845" t="s">
        <v>14308</v>
      </c>
      <c r="AP2845" s="18">
        <v>4.6282724000000003E-3</v>
      </c>
      <c r="AQ2845" t="s">
        <v>123</v>
      </c>
      <c r="AR2845" t="b">
        <f>ISNUMBER(SEARCH('Consulta Por Puntos Baloto'!$E$5,B2845,1))</f>
        <v>0</v>
      </c>
      <c r="AS2845">
        <f t="shared" si="88"/>
        <v>31</v>
      </c>
      <c r="AT2845" t="str">
        <f t="shared" si="89"/>
        <v>Punto pago</v>
      </c>
    </row>
    <row r="2846" spans="1:46">
      <c r="A2846" t="s">
        <v>14309</v>
      </c>
      <c r="B2846" t="s">
        <v>14310</v>
      </c>
      <c r="C2846" s="18">
        <v>49.790995674400001</v>
      </c>
      <c r="D2846" t="s">
        <v>4065</v>
      </c>
      <c r="E2846" t="s">
        <v>4066</v>
      </c>
      <c r="F2846" t="s">
        <v>4067</v>
      </c>
      <c r="G2846" s="18">
        <v>49.364965157900002</v>
      </c>
      <c r="H2846" t="s">
        <v>4075</v>
      </c>
      <c r="I2846" t="s">
        <v>4068</v>
      </c>
      <c r="J2846" t="s">
        <v>14311</v>
      </c>
      <c r="K2846" s="18">
        <v>175.4094776476</v>
      </c>
      <c r="L2846" t="s">
        <v>64</v>
      </c>
      <c r="M2846" t="s">
        <v>4250</v>
      </c>
      <c r="N2846" t="s">
        <v>4251</v>
      </c>
      <c r="O2846" s="18">
        <v>49.667692045300001</v>
      </c>
      <c r="P2846" t="s">
        <v>4071</v>
      </c>
      <c r="Q2846" t="s">
        <v>4066</v>
      </c>
      <c r="R2846" t="s">
        <v>4072</v>
      </c>
      <c r="S2846" s="18">
        <v>321.46429601990002</v>
      </c>
      <c r="T2846" t="s">
        <v>227</v>
      </c>
      <c r="U2846" t="s">
        <v>228</v>
      </c>
      <c r="V2846" t="s">
        <v>229</v>
      </c>
      <c r="W2846" s="18">
        <v>101.3098248462</v>
      </c>
      <c r="X2846" t="s">
        <v>64</v>
      </c>
      <c r="Y2846" t="s">
        <v>4073</v>
      </c>
      <c r="Z2846" t="s">
        <v>4074</v>
      </c>
      <c r="AA2846" s="18">
        <v>49.481461332199999</v>
      </c>
      <c r="AB2846" s="19" t="s">
        <v>4075</v>
      </c>
      <c r="AC2846" t="s">
        <v>4066</v>
      </c>
      <c r="AD2846" t="s">
        <v>4076</v>
      </c>
      <c r="AE2846" s="18">
        <v>1.8075535600000001E-2</v>
      </c>
      <c r="AF2846" t="s">
        <v>14312</v>
      </c>
      <c r="AG2846" t="s">
        <v>14313</v>
      </c>
      <c r="AH2846" t="s">
        <v>14314</v>
      </c>
      <c r="AI2846" s="18">
        <v>0.1054042065</v>
      </c>
      <c r="AJ2846" t="s">
        <v>14315</v>
      </c>
      <c r="AK2846" t="s">
        <v>14313</v>
      </c>
      <c r="AL2846" t="s">
        <v>14316</v>
      </c>
      <c r="AM2846" t="s">
        <v>14312</v>
      </c>
      <c r="AN2846" t="s">
        <v>14313</v>
      </c>
      <c r="AO2846" t="s">
        <v>14314</v>
      </c>
      <c r="AP2846" s="18">
        <v>1.8075535600000001E-2</v>
      </c>
      <c r="AQ2846" t="s">
        <v>123</v>
      </c>
      <c r="AR2846" t="b">
        <f>ISNUMBER(SEARCH('Consulta Por Puntos Baloto'!$E$5,B2846,1))</f>
        <v>0</v>
      </c>
      <c r="AS2846">
        <f t="shared" si="88"/>
        <v>31</v>
      </c>
      <c r="AT2846" t="str">
        <f t="shared" si="89"/>
        <v>Punto pago</v>
      </c>
    </row>
    <row r="2847" spans="1:46">
      <c r="A2847" t="s">
        <v>14317</v>
      </c>
      <c r="B2847" t="s">
        <v>14318</v>
      </c>
      <c r="C2847" s="18">
        <v>18.823308666300001</v>
      </c>
      <c r="D2847" t="s">
        <v>8533</v>
      </c>
      <c r="E2847" t="s">
        <v>8534</v>
      </c>
      <c r="F2847" t="s">
        <v>8535</v>
      </c>
      <c r="G2847" s="18">
        <v>63.5382577285</v>
      </c>
      <c r="H2847" t="s">
        <v>64</v>
      </c>
      <c r="I2847" t="s">
        <v>1451</v>
      </c>
      <c r="J2847" t="s">
        <v>1456</v>
      </c>
      <c r="K2847" s="18">
        <v>69.488758326199999</v>
      </c>
      <c r="L2847" t="s">
        <v>64</v>
      </c>
      <c r="M2847" t="s">
        <v>4029</v>
      </c>
      <c r="N2847" t="s">
        <v>4030</v>
      </c>
      <c r="O2847" s="18">
        <v>63.538257732600002</v>
      </c>
      <c r="P2847" t="s">
        <v>1454</v>
      </c>
      <c r="Q2847" t="s">
        <v>1449</v>
      </c>
      <c r="R2847" t="s">
        <v>1455</v>
      </c>
      <c r="S2847" s="18">
        <v>90.063647464400006</v>
      </c>
      <c r="T2847" t="s">
        <v>111</v>
      </c>
      <c r="U2847" t="s">
        <v>112</v>
      </c>
      <c r="V2847" t="s">
        <v>113</v>
      </c>
      <c r="W2847" s="18">
        <v>63.601009404800003</v>
      </c>
      <c r="X2847" t="s">
        <v>64</v>
      </c>
      <c r="Y2847" t="s">
        <v>1451</v>
      </c>
      <c r="Z2847" t="s">
        <v>1456</v>
      </c>
      <c r="AA2847" s="18">
        <v>67.770447690300003</v>
      </c>
      <c r="AB2847" t="s">
        <v>5549</v>
      </c>
      <c r="AC2847" t="s">
        <v>4106</v>
      </c>
      <c r="AD2847" t="s">
        <v>5550</v>
      </c>
      <c r="AE2847" s="18">
        <v>5.5527520400000002E-2</v>
      </c>
      <c r="AF2847" t="s">
        <v>14319</v>
      </c>
      <c r="AG2847" t="s">
        <v>14320</v>
      </c>
      <c r="AH2847" t="s">
        <v>14321</v>
      </c>
      <c r="AI2847" s="18">
        <v>12.725068305600001</v>
      </c>
      <c r="AJ2847" t="s">
        <v>14322</v>
      </c>
      <c r="AK2847" t="s">
        <v>14323</v>
      </c>
      <c r="AL2847" t="s">
        <v>14324</v>
      </c>
      <c r="AM2847" t="s">
        <v>14319</v>
      </c>
      <c r="AN2847" t="s">
        <v>14320</v>
      </c>
      <c r="AO2847" t="s">
        <v>14321</v>
      </c>
      <c r="AP2847" s="18">
        <v>5.5527520400000002E-2</v>
      </c>
      <c r="AQ2847" t="s">
        <v>123</v>
      </c>
      <c r="AR2847" t="b">
        <f>ISNUMBER(SEARCH('Consulta Por Puntos Baloto'!$E$5,B2847,1))</f>
        <v>0</v>
      </c>
      <c r="AS2847">
        <f t="shared" si="88"/>
        <v>31</v>
      </c>
      <c r="AT2847" t="str">
        <f t="shared" si="89"/>
        <v>Punto pago</v>
      </c>
    </row>
    <row r="2848" spans="1:46">
      <c r="A2848" t="s">
        <v>14325</v>
      </c>
      <c r="B2848" t="s">
        <v>14326</v>
      </c>
      <c r="C2848" s="18">
        <v>18.821764283499999</v>
      </c>
      <c r="D2848" t="s">
        <v>8533</v>
      </c>
      <c r="E2848" t="s">
        <v>8534</v>
      </c>
      <c r="F2848" t="s">
        <v>8535</v>
      </c>
      <c r="G2848" s="18">
        <v>63.547157000799999</v>
      </c>
      <c r="H2848" t="s">
        <v>64</v>
      </c>
      <c r="I2848" t="s">
        <v>1451</v>
      </c>
      <c r="J2848" t="s">
        <v>1456</v>
      </c>
      <c r="K2848" s="18">
        <v>69.479634583000006</v>
      </c>
      <c r="L2848" t="s">
        <v>64</v>
      </c>
      <c r="M2848" t="s">
        <v>4029</v>
      </c>
      <c r="N2848" t="s">
        <v>4030</v>
      </c>
      <c r="O2848" s="18">
        <v>63.547157004900001</v>
      </c>
      <c r="P2848" t="s">
        <v>1454</v>
      </c>
      <c r="Q2848" t="s">
        <v>1449</v>
      </c>
      <c r="R2848" t="s">
        <v>1455</v>
      </c>
      <c r="S2848" s="18">
        <v>90.071963975399996</v>
      </c>
      <c r="T2848" t="s">
        <v>111</v>
      </c>
      <c r="U2848" t="s">
        <v>112</v>
      </c>
      <c r="V2848" t="s">
        <v>113</v>
      </c>
      <c r="W2848" s="18">
        <v>63.609908903700003</v>
      </c>
      <c r="X2848" t="s">
        <v>64</v>
      </c>
      <c r="Y2848" t="s">
        <v>1451</v>
      </c>
      <c r="Z2848" t="s">
        <v>1456</v>
      </c>
      <c r="AA2848" s="18">
        <v>67.761331633500006</v>
      </c>
      <c r="AB2848" t="s">
        <v>5549</v>
      </c>
      <c r="AC2848" t="s">
        <v>4106</v>
      </c>
      <c r="AD2848" t="s">
        <v>5550</v>
      </c>
      <c r="AE2848" s="18">
        <v>4.7076013299999997E-2</v>
      </c>
      <c r="AF2848" t="s">
        <v>14319</v>
      </c>
      <c r="AG2848" t="s">
        <v>14320</v>
      </c>
      <c r="AH2848" t="s">
        <v>14321</v>
      </c>
      <c r="AI2848" s="18">
        <v>12.718633121</v>
      </c>
      <c r="AJ2848" t="s">
        <v>14322</v>
      </c>
      <c r="AK2848" t="s">
        <v>14323</v>
      </c>
      <c r="AL2848" t="s">
        <v>14324</v>
      </c>
      <c r="AM2848" t="s">
        <v>14319</v>
      </c>
      <c r="AN2848" t="s">
        <v>14320</v>
      </c>
      <c r="AO2848" t="s">
        <v>14321</v>
      </c>
      <c r="AP2848" s="18">
        <v>4.7076013299999997E-2</v>
      </c>
      <c r="AQ2848" t="s">
        <v>123</v>
      </c>
      <c r="AR2848" t="b">
        <f>ISNUMBER(SEARCH('Consulta Por Puntos Baloto'!$E$5,B2848,1))</f>
        <v>0</v>
      </c>
      <c r="AS2848">
        <f t="shared" si="88"/>
        <v>31</v>
      </c>
      <c r="AT2848" t="str">
        <f t="shared" si="89"/>
        <v>Punto pago</v>
      </c>
    </row>
    <row r="2849" spans="1:46">
      <c r="A2849" t="s">
        <v>14327</v>
      </c>
      <c r="B2849" t="s">
        <v>14328</v>
      </c>
      <c r="C2849" s="18">
        <v>22.549275858200001</v>
      </c>
      <c r="D2849" t="s">
        <v>5132</v>
      </c>
      <c r="E2849" t="s">
        <v>5133</v>
      </c>
      <c r="F2849" t="s">
        <v>5134</v>
      </c>
      <c r="G2849" s="18">
        <v>43.951297887999999</v>
      </c>
      <c r="H2849" t="s">
        <v>64</v>
      </c>
      <c r="I2849" t="s">
        <v>4027</v>
      </c>
      <c r="J2849" t="s">
        <v>5135</v>
      </c>
      <c r="K2849" s="18">
        <v>101.6745942841</v>
      </c>
      <c r="L2849" t="s">
        <v>64</v>
      </c>
      <c r="M2849" t="s">
        <v>4029</v>
      </c>
      <c r="N2849" t="s">
        <v>4030</v>
      </c>
      <c r="O2849" s="18">
        <v>44.506811757000001</v>
      </c>
      <c r="P2849" t="s">
        <v>4031</v>
      </c>
      <c r="Q2849" t="s">
        <v>4025</v>
      </c>
      <c r="R2849" t="s">
        <v>4032</v>
      </c>
      <c r="S2849" s="18">
        <v>125.8368821823</v>
      </c>
      <c r="T2849" t="s">
        <v>69</v>
      </c>
      <c r="U2849" t="s">
        <v>65</v>
      </c>
      <c r="V2849" t="s">
        <v>70</v>
      </c>
      <c r="W2849" s="18">
        <v>43.982517524099997</v>
      </c>
      <c r="X2849" t="s">
        <v>64</v>
      </c>
      <c r="Y2849" t="s">
        <v>4027</v>
      </c>
      <c r="Z2849" t="s">
        <v>4033</v>
      </c>
      <c r="AA2849" s="18">
        <v>62.621942167699999</v>
      </c>
      <c r="AB2849" t="s">
        <v>4899</v>
      </c>
      <c r="AC2849" t="s">
        <v>4900</v>
      </c>
      <c r="AD2849" t="s">
        <v>4901</v>
      </c>
      <c r="AE2849" s="18">
        <v>1.2865422200000001E-2</v>
      </c>
      <c r="AF2849" t="s">
        <v>14329</v>
      </c>
      <c r="AG2849" t="s">
        <v>11285</v>
      </c>
      <c r="AH2849" t="s">
        <v>14330</v>
      </c>
      <c r="AI2849" s="18">
        <v>0.1310502466</v>
      </c>
      <c r="AJ2849" t="s">
        <v>11287</v>
      </c>
      <c r="AK2849" t="s">
        <v>11285</v>
      </c>
      <c r="AL2849" t="s">
        <v>11288</v>
      </c>
      <c r="AM2849" t="s">
        <v>14329</v>
      </c>
      <c r="AN2849" t="s">
        <v>11285</v>
      </c>
      <c r="AO2849" t="s">
        <v>14330</v>
      </c>
      <c r="AP2849" s="18">
        <v>1.2865422200000001E-2</v>
      </c>
      <c r="AQ2849" t="s">
        <v>123</v>
      </c>
      <c r="AR2849" t="b">
        <f>ISNUMBER(SEARCH('Consulta Por Puntos Baloto'!$E$5,B2849,1))</f>
        <v>0</v>
      </c>
      <c r="AS2849">
        <f t="shared" si="88"/>
        <v>31</v>
      </c>
      <c r="AT2849" t="str">
        <f t="shared" si="89"/>
        <v>Punto pago</v>
      </c>
    </row>
    <row r="2850" spans="1:46">
      <c r="A2850" t="s">
        <v>14331</v>
      </c>
      <c r="B2850" t="s">
        <v>14332</v>
      </c>
      <c r="C2850" s="18">
        <v>6.4809621608999999</v>
      </c>
      <c r="D2850" t="s">
        <v>353</v>
      </c>
      <c r="E2850" t="s">
        <v>354</v>
      </c>
      <c r="F2850" t="s">
        <v>355</v>
      </c>
      <c r="G2850" s="18">
        <v>5.3180925765999998</v>
      </c>
      <c r="H2850" t="s">
        <v>64</v>
      </c>
      <c r="I2850" t="s">
        <v>86</v>
      </c>
      <c r="J2850" t="s">
        <v>7050</v>
      </c>
      <c r="K2850" s="18">
        <v>6.4880232214999998</v>
      </c>
      <c r="L2850" t="s">
        <v>64</v>
      </c>
      <c r="M2850" t="s">
        <v>86</v>
      </c>
      <c r="N2850" t="s">
        <v>358</v>
      </c>
      <c r="O2850" s="18">
        <v>6.6120725518999999</v>
      </c>
      <c r="P2850" t="s">
        <v>89</v>
      </c>
      <c r="Q2850" t="s">
        <v>83</v>
      </c>
      <c r="R2850" t="s">
        <v>90</v>
      </c>
      <c r="S2850" s="18">
        <v>7.5930778525999996</v>
      </c>
      <c r="T2850" t="s">
        <v>85</v>
      </c>
      <c r="U2850" t="s">
        <v>86</v>
      </c>
      <c r="V2850" t="s">
        <v>87</v>
      </c>
      <c r="W2850" s="18">
        <v>6.9030750600999999</v>
      </c>
      <c r="X2850" t="s">
        <v>64</v>
      </c>
      <c r="Y2850" t="s">
        <v>86</v>
      </c>
      <c r="Z2850" t="s">
        <v>299</v>
      </c>
      <c r="AA2850" s="18">
        <v>6.7418458787000004</v>
      </c>
      <c r="AB2850" t="s">
        <v>193</v>
      </c>
      <c r="AC2850" t="s">
        <v>83</v>
      </c>
      <c r="AD2850" t="s">
        <v>194</v>
      </c>
      <c r="AE2850" s="18">
        <v>5.6557493200000003E-2</v>
      </c>
      <c r="AF2850" t="s">
        <v>7051</v>
      </c>
      <c r="AG2850" t="s">
        <v>7052</v>
      </c>
      <c r="AH2850" t="s">
        <v>7053</v>
      </c>
      <c r="AI2850" s="18">
        <v>0.32227068879999998</v>
      </c>
      <c r="AJ2850" t="s">
        <v>14333</v>
      </c>
      <c r="AK2850" t="s">
        <v>7055</v>
      </c>
      <c r="AL2850" t="s">
        <v>14334</v>
      </c>
      <c r="AM2850" t="s">
        <v>7051</v>
      </c>
      <c r="AN2850" t="s">
        <v>7052</v>
      </c>
      <c r="AO2850" t="s">
        <v>7053</v>
      </c>
      <c r="AP2850" s="18">
        <v>5.6557493200000003E-2</v>
      </c>
      <c r="AQ2850" t="s">
        <v>123</v>
      </c>
      <c r="AR2850" t="b">
        <f>ISNUMBER(SEARCH('Consulta Por Puntos Baloto'!$E$5,B2850,1))</f>
        <v>0</v>
      </c>
      <c r="AS2850">
        <f t="shared" si="88"/>
        <v>31</v>
      </c>
      <c r="AT2850" t="str">
        <f t="shared" si="89"/>
        <v>Punto pago</v>
      </c>
    </row>
    <row r="2851" spans="1:46">
      <c r="A2851" t="s">
        <v>14335</v>
      </c>
      <c r="B2851" t="s">
        <v>14336</v>
      </c>
      <c r="C2851" s="18">
        <v>0.75652048019999996</v>
      </c>
      <c r="D2851" t="s">
        <v>4869</v>
      </c>
      <c r="E2851" t="s">
        <v>4106</v>
      </c>
      <c r="F2851" t="s">
        <v>4870</v>
      </c>
      <c r="G2851" s="18">
        <v>1.1847398339999999</v>
      </c>
      <c r="H2851" t="s">
        <v>64</v>
      </c>
      <c r="I2851" t="s">
        <v>4029</v>
      </c>
      <c r="J2851" t="s">
        <v>6039</v>
      </c>
      <c r="K2851" s="18">
        <v>2.6118188958999999</v>
      </c>
      <c r="L2851" t="s">
        <v>64</v>
      </c>
      <c r="M2851" t="s">
        <v>4029</v>
      </c>
      <c r="N2851" t="s">
        <v>4030</v>
      </c>
      <c r="O2851" s="18">
        <v>59.113889663099997</v>
      </c>
      <c r="P2851" t="s">
        <v>4031</v>
      </c>
      <c r="Q2851" t="s">
        <v>4025</v>
      </c>
      <c r="R2851" t="s">
        <v>4032</v>
      </c>
      <c r="S2851" s="18">
        <v>123.3031217999</v>
      </c>
      <c r="T2851" t="s">
        <v>227</v>
      </c>
      <c r="U2851" t="s">
        <v>228</v>
      </c>
      <c r="V2851" t="s">
        <v>229</v>
      </c>
      <c r="W2851" s="18">
        <v>1.1654741729</v>
      </c>
      <c r="X2851" t="s">
        <v>64</v>
      </c>
      <c r="Y2851" t="s">
        <v>4029</v>
      </c>
      <c r="Z2851" t="s">
        <v>6039</v>
      </c>
      <c r="AA2851" s="18">
        <v>1.0635849852000001</v>
      </c>
      <c r="AB2851" t="s">
        <v>5549</v>
      </c>
      <c r="AC2851" t="s">
        <v>4106</v>
      </c>
      <c r="AD2851" t="s">
        <v>5550</v>
      </c>
      <c r="AE2851" s="18">
        <v>0.2044927953</v>
      </c>
      <c r="AF2851" t="s">
        <v>14337</v>
      </c>
      <c r="AG2851" t="s">
        <v>4106</v>
      </c>
      <c r="AH2851" t="s">
        <v>14338</v>
      </c>
      <c r="AI2851" s="18">
        <v>0.26360833020000002</v>
      </c>
      <c r="AJ2851" t="s">
        <v>14339</v>
      </c>
      <c r="AK2851" t="s">
        <v>4106</v>
      </c>
      <c r="AL2851" t="s">
        <v>14340</v>
      </c>
      <c r="AM2851" t="s">
        <v>14337</v>
      </c>
      <c r="AN2851" t="s">
        <v>4106</v>
      </c>
      <c r="AO2851" t="s">
        <v>14338</v>
      </c>
      <c r="AP2851" s="18">
        <v>0.2044927953</v>
      </c>
      <c r="AQ2851" t="s">
        <v>123</v>
      </c>
      <c r="AR2851" t="b">
        <f>ISNUMBER(SEARCH('Consulta Por Puntos Baloto'!$E$5,B2851,1))</f>
        <v>0</v>
      </c>
      <c r="AS2851">
        <f t="shared" si="88"/>
        <v>31</v>
      </c>
      <c r="AT2851" t="str">
        <f t="shared" si="89"/>
        <v>Punto pago</v>
      </c>
    </row>
    <row r="2852" spans="1:46">
      <c r="A2852" t="s">
        <v>14341</v>
      </c>
      <c r="B2852" t="s">
        <v>14342</v>
      </c>
      <c r="C2852" s="18">
        <v>2.7427855049000001</v>
      </c>
      <c r="D2852" t="s">
        <v>169</v>
      </c>
      <c r="E2852" t="s">
        <v>128</v>
      </c>
      <c r="F2852" t="s">
        <v>170</v>
      </c>
      <c r="G2852" s="18">
        <v>0.2314012828</v>
      </c>
      <c r="H2852" t="s">
        <v>64</v>
      </c>
      <c r="I2852" t="s">
        <v>130</v>
      </c>
      <c r="J2852" t="s">
        <v>619</v>
      </c>
      <c r="K2852" s="18">
        <v>2.7887119973000001</v>
      </c>
      <c r="L2852" t="s">
        <v>64</v>
      </c>
      <c r="M2852" t="s">
        <v>130</v>
      </c>
      <c r="N2852" t="s">
        <v>172</v>
      </c>
      <c r="O2852" s="18">
        <v>1.566616279</v>
      </c>
      <c r="P2852" t="s">
        <v>173</v>
      </c>
      <c r="Q2852" t="s">
        <v>134</v>
      </c>
      <c r="R2852" t="s">
        <v>174</v>
      </c>
      <c r="S2852" s="18">
        <v>1.5537025699</v>
      </c>
      <c r="T2852" t="s">
        <v>64</v>
      </c>
      <c r="U2852" t="s">
        <v>130</v>
      </c>
      <c r="V2852" t="s">
        <v>171</v>
      </c>
      <c r="W2852" s="18">
        <v>1.0334885932</v>
      </c>
      <c r="X2852" t="s">
        <v>620</v>
      </c>
      <c r="Y2852" t="s">
        <v>130</v>
      </c>
      <c r="Z2852" t="s">
        <v>621</v>
      </c>
      <c r="AA2852" s="18">
        <v>1.5994034302</v>
      </c>
      <c r="AB2852" t="s">
        <v>176</v>
      </c>
      <c r="AC2852" t="s">
        <v>128</v>
      </c>
      <c r="AD2852" t="s">
        <v>177</v>
      </c>
      <c r="AE2852" s="18">
        <v>0.17464867489999999</v>
      </c>
      <c r="AF2852" t="s">
        <v>6645</v>
      </c>
      <c r="AG2852" t="s">
        <v>143</v>
      </c>
      <c r="AH2852" t="s">
        <v>6646</v>
      </c>
      <c r="AI2852" s="18">
        <v>0</v>
      </c>
      <c r="AJ2852" t="s">
        <v>6647</v>
      </c>
      <c r="AK2852" t="s">
        <v>134</v>
      </c>
      <c r="AL2852" t="s">
        <v>6648</v>
      </c>
      <c r="AM2852" t="s">
        <v>6647</v>
      </c>
      <c r="AN2852" t="s">
        <v>134</v>
      </c>
      <c r="AO2852" t="s">
        <v>6648</v>
      </c>
      <c r="AP2852" s="18">
        <v>0</v>
      </c>
      <c r="AQ2852" t="s">
        <v>123</v>
      </c>
      <c r="AR2852" t="b">
        <f>ISNUMBER(SEARCH('Consulta Por Puntos Baloto'!$E$5,B2852,1))</f>
        <v>0</v>
      </c>
      <c r="AS2852">
        <f t="shared" si="88"/>
        <v>35</v>
      </c>
      <c r="AT2852" t="str">
        <f t="shared" si="89"/>
        <v>Punto red</v>
      </c>
    </row>
    <row r="2853" spans="1:46">
      <c r="A2853" t="s">
        <v>14343</v>
      </c>
      <c r="B2853" t="s">
        <v>14344</v>
      </c>
      <c r="C2853" s="18">
        <v>3.0501305427999998</v>
      </c>
      <c r="D2853" t="s">
        <v>61</v>
      </c>
      <c r="E2853" t="s">
        <v>62</v>
      </c>
      <c r="F2853" t="s">
        <v>63</v>
      </c>
      <c r="G2853" s="18">
        <v>2.6876730719999999</v>
      </c>
      <c r="H2853" t="s">
        <v>73</v>
      </c>
      <c r="I2853" t="s">
        <v>65</v>
      </c>
      <c r="J2853" t="s">
        <v>5515</v>
      </c>
      <c r="K2853" s="18">
        <v>3.4238286844000001</v>
      </c>
      <c r="L2853" t="s">
        <v>4403</v>
      </c>
      <c r="M2853" t="s">
        <v>65</v>
      </c>
      <c r="N2853" t="s">
        <v>4404</v>
      </c>
      <c r="O2853" s="18">
        <v>6.4541517726000004</v>
      </c>
      <c r="P2853" t="s">
        <v>67</v>
      </c>
      <c r="Q2853" t="s">
        <v>62</v>
      </c>
      <c r="R2853" t="s">
        <v>68</v>
      </c>
      <c r="S2853" s="18">
        <v>3.5246236849999999</v>
      </c>
      <c r="T2853" t="s">
        <v>69</v>
      </c>
      <c r="U2853" t="s">
        <v>65</v>
      </c>
      <c r="V2853" t="s">
        <v>70</v>
      </c>
      <c r="W2853" s="18">
        <v>3.7287939266999999</v>
      </c>
      <c r="X2853" t="s">
        <v>71</v>
      </c>
      <c r="Y2853" t="s">
        <v>65</v>
      </c>
      <c r="Z2853" t="s">
        <v>72</v>
      </c>
      <c r="AA2853" s="18">
        <v>2.6879127437000001</v>
      </c>
      <c r="AB2853" t="s">
        <v>73</v>
      </c>
      <c r="AC2853" t="s">
        <v>62</v>
      </c>
      <c r="AD2853" t="s">
        <v>74</v>
      </c>
      <c r="AE2853" s="18">
        <v>3.9260448000000003E-3</v>
      </c>
      <c r="AF2853" t="s">
        <v>14345</v>
      </c>
      <c r="AG2853" t="s">
        <v>62</v>
      </c>
      <c r="AH2853" t="s">
        <v>14346</v>
      </c>
      <c r="AI2853" s="18">
        <v>0.1231426961</v>
      </c>
      <c r="AJ2853" t="s">
        <v>5634</v>
      </c>
      <c r="AK2853" t="s">
        <v>62</v>
      </c>
      <c r="AL2853" t="s">
        <v>5635</v>
      </c>
      <c r="AM2853" t="s">
        <v>14345</v>
      </c>
      <c r="AN2853" t="s">
        <v>62</v>
      </c>
      <c r="AO2853" t="s">
        <v>14346</v>
      </c>
      <c r="AP2853" s="18">
        <v>3.9260448000000003E-3</v>
      </c>
      <c r="AQ2853" t="s">
        <v>123</v>
      </c>
      <c r="AR2853" t="b">
        <f>ISNUMBER(SEARCH('Consulta Por Puntos Baloto'!$E$5,B2853,1))</f>
        <v>0</v>
      </c>
      <c r="AS2853">
        <f t="shared" si="88"/>
        <v>31</v>
      </c>
      <c r="AT2853" t="str">
        <f t="shared" si="89"/>
        <v>Punto pago</v>
      </c>
    </row>
    <row r="2854" spans="1:46">
      <c r="A2854" t="s">
        <v>14347</v>
      </c>
      <c r="B2854" t="s">
        <v>14348</v>
      </c>
      <c r="C2854" s="18">
        <v>2.9057443636000002</v>
      </c>
      <c r="D2854" t="s">
        <v>5165</v>
      </c>
      <c r="E2854" t="s">
        <v>220</v>
      </c>
      <c r="F2854" t="s">
        <v>5166</v>
      </c>
      <c r="G2854" s="18">
        <v>3.0979836072000002</v>
      </c>
      <c r="H2854" t="s">
        <v>64</v>
      </c>
      <c r="I2854" t="s">
        <v>223</v>
      </c>
      <c r="J2854" t="s">
        <v>5327</v>
      </c>
      <c r="K2854" s="18">
        <v>4.5100825999999996</v>
      </c>
      <c r="L2854" t="s">
        <v>64</v>
      </c>
      <c r="M2854" t="s">
        <v>223</v>
      </c>
      <c r="N2854" t="s">
        <v>4070</v>
      </c>
      <c r="O2854" s="18">
        <v>3.1970216138000001</v>
      </c>
      <c r="P2854" t="s">
        <v>4231</v>
      </c>
      <c r="Q2854" t="s">
        <v>220</v>
      </c>
      <c r="R2854" t="s">
        <v>4232</v>
      </c>
      <c r="S2854" s="18">
        <v>12.055364770100001</v>
      </c>
      <c r="T2854" t="s">
        <v>227</v>
      </c>
      <c r="U2854" t="s">
        <v>228</v>
      </c>
      <c r="V2854" t="s">
        <v>229</v>
      </c>
      <c r="W2854" s="18">
        <v>5.1342971113000004</v>
      </c>
      <c r="X2854" t="s">
        <v>222</v>
      </c>
      <c r="Y2854" t="s">
        <v>223</v>
      </c>
      <c r="Z2854" t="s">
        <v>224</v>
      </c>
      <c r="AA2854" s="18">
        <v>2.1451024338</v>
      </c>
      <c r="AB2854" t="s">
        <v>4088</v>
      </c>
      <c r="AC2854" t="s">
        <v>220</v>
      </c>
      <c r="AD2854" t="s">
        <v>4089</v>
      </c>
      <c r="AE2854" s="18">
        <v>7.58952881E-2</v>
      </c>
      <c r="AF2854" t="s">
        <v>14349</v>
      </c>
      <c r="AG2854" t="s">
        <v>220</v>
      </c>
      <c r="AH2854" t="s">
        <v>14350</v>
      </c>
      <c r="AI2854" s="18">
        <v>0.3717962367</v>
      </c>
      <c r="AJ2854" t="s">
        <v>8190</v>
      </c>
      <c r="AK2854" t="s">
        <v>220</v>
      </c>
      <c r="AL2854" t="s">
        <v>8191</v>
      </c>
      <c r="AM2854" t="s">
        <v>14349</v>
      </c>
      <c r="AN2854" t="s">
        <v>220</v>
      </c>
      <c r="AO2854" t="s">
        <v>14350</v>
      </c>
      <c r="AP2854" s="18">
        <v>7.58952881E-2</v>
      </c>
      <c r="AQ2854" t="s">
        <v>123</v>
      </c>
      <c r="AR2854" t="b">
        <f>ISNUMBER(SEARCH('Consulta Por Puntos Baloto'!$E$5,B2854,1))</f>
        <v>0</v>
      </c>
      <c r="AS2854">
        <f t="shared" si="88"/>
        <v>31</v>
      </c>
      <c r="AT2854" t="str">
        <f t="shared" si="89"/>
        <v>Punto pago</v>
      </c>
    </row>
    <row r="2855" spans="1:46">
      <c r="A2855" t="s">
        <v>14351</v>
      </c>
      <c r="B2855" t="s">
        <v>14352</v>
      </c>
      <c r="C2855" s="18">
        <v>1.0739819008</v>
      </c>
      <c r="D2855" t="s">
        <v>5248</v>
      </c>
      <c r="E2855" t="s">
        <v>5249</v>
      </c>
      <c r="F2855" t="s">
        <v>5250</v>
      </c>
      <c r="G2855" s="18">
        <v>23.077121502699999</v>
      </c>
      <c r="H2855" t="s">
        <v>64</v>
      </c>
      <c r="I2855" t="s">
        <v>4389</v>
      </c>
      <c r="J2855" t="s">
        <v>4390</v>
      </c>
      <c r="K2855" s="18">
        <v>60.410855416899999</v>
      </c>
      <c r="L2855" t="s">
        <v>64</v>
      </c>
      <c r="M2855" t="s">
        <v>343</v>
      </c>
      <c r="N2855" t="s">
        <v>344</v>
      </c>
      <c r="O2855" s="18">
        <v>23.0452966625</v>
      </c>
      <c r="P2855" t="s">
        <v>4391</v>
      </c>
      <c r="Q2855" t="s">
        <v>4392</v>
      </c>
      <c r="R2855" t="s">
        <v>4393</v>
      </c>
      <c r="S2855" s="18">
        <v>82.473004878899999</v>
      </c>
      <c r="T2855" t="s">
        <v>69</v>
      </c>
      <c r="U2855" t="s">
        <v>65</v>
      </c>
      <c r="V2855" t="s">
        <v>70</v>
      </c>
      <c r="W2855" s="18">
        <v>23.077121502699999</v>
      </c>
      <c r="X2855" t="s">
        <v>64</v>
      </c>
      <c r="Y2855" t="s">
        <v>4389</v>
      </c>
      <c r="Z2855" t="s">
        <v>4390</v>
      </c>
      <c r="AA2855" s="18">
        <v>61.759305751900001</v>
      </c>
      <c r="AB2855" t="s">
        <v>345</v>
      </c>
      <c r="AC2855" t="s">
        <v>341</v>
      </c>
      <c r="AD2855" t="s">
        <v>346</v>
      </c>
      <c r="AE2855" s="18">
        <v>0.2907919773</v>
      </c>
      <c r="AF2855" t="s">
        <v>7661</v>
      </c>
      <c r="AG2855" t="s">
        <v>5249</v>
      </c>
      <c r="AH2855" t="s">
        <v>7662</v>
      </c>
      <c r="AI2855" s="18">
        <v>0.48728815139999998</v>
      </c>
      <c r="AJ2855" t="s">
        <v>7663</v>
      </c>
      <c r="AK2855" t="s">
        <v>7664</v>
      </c>
      <c r="AL2855" t="s">
        <v>7665</v>
      </c>
      <c r="AM2855" t="s">
        <v>7661</v>
      </c>
      <c r="AN2855" t="s">
        <v>5249</v>
      </c>
      <c r="AO2855" t="s">
        <v>7662</v>
      </c>
      <c r="AP2855" s="18">
        <v>0.2907919773</v>
      </c>
      <c r="AQ2855" t="s">
        <v>123</v>
      </c>
      <c r="AR2855" t="b">
        <f>ISNUMBER(SEARCH('Consulta Por Puntos Baloto'!$E$5,B2855,1))</f>
        <v>0</v>
      </c>
      <c r="AS2855">
        <f t="shared" si="88"/>
        <v>31</v>
      </c>
      <c r="AT2855" t="str">
        <f t="shared" si="89"/>
        <v>Punto pago</v>
      </c>
    </row>
    <row r="2856" spans="1:46">
      <c r="A2856" t="s">
        <v>14353</v>
      </c>
      <c r="B2856" t="s">
        <v>14354</v>
      </c>
      <c r="C2856" s="18">
        <v>3.4644389133</v>
      </c>
      <c r="D2856" t="s">
        <v>1689</v>
      </c>
      <c r="E2856" t="s">
        <v>1690</v>
      </c>
      <c r="F2856" t="s">
        <v>1691</v>
      </c>
      <c r="G2856" s="18">
        <v>1.2908060742</v>
      </c>
      <c r="H2856" t="s">
        <v>64</v>
      </c>
      <c r="I2856" t="s">
        <v>114</v>
      </c>
      <c r="J2856" t="s">
        <v>3347</v>
      </c>
      <c r="K2856" s="18">
        <v>72.453459761000005</v>
      </c>
      <c r="L2856" t="s">
        <v>64</v>
      </c>
      <c r="M2856" t="s">
        <v>130</v>
      </c>
      <c r="N2856" t="s">
        <v>132</v>
      </c>
      <c r="O2856" s="18">
        <v>72.430910615200006</v>
      </c>
      <c r="P2856" t="s">
        <v>133</v>
      </c>
      <c r="Q2856" t="s">
        <v>134</v>
      </c>
      <c r="R2856" t="s">
        <v>135</v>
      </c>
      <c r="S2856" s="18">
        <v>73.206161549499996</v>
      </c>
      <c r="T2856" t="s">
        <v>136</v>
      </c>
      <c r="U2856" t="s">
        <v>130</v>
      </c>
      <c r="V2856" t="s">
        <v>137</v>
      </c>
      <c r="W2856" s="18">
        <v>2.1367737604000001</v>
      </c>
      <c r="X2856" t="s">
        <v>3348</v>
      </c>
      <c r="Y2856" t="s">
        <v>114</v>
      </c>
      <c r="Z2856" t="s">
        <v>3349</v>
      </c>
      <c r="AA2856" s="18">
        <v>2.1330217384000001</v>
      </c>
      <c r="AB2856" s="19" t="s">
        <v>3348</v>
      </c>
      <c r="AC2856" t="s">
        <v>1690</v>
      </c>
      <c r="AD2856" s="19" t="s">
        <v>5358</v>
      </c>
      <c r="AE2856" s="18">
        <v>0.28189097680000003</v>
      </c>
      <c r="AF2856" t="s">
        <v>12604</v>
      </c>
      <c r="AG2856" t="s">
        <v>1690</v>
      </c>
      <c r="AH2856" t="s">
        <v>12605</v>
      </c>
      <c r="AI2856" s="18">
        <v>0.1829333947</v>
      </c>
      <c r="AJ2856" t="s">
        <v>10655</v>
      </c>
      <c r="AK2856" t="s">
        <v>1690</v>
      </c>
      <c r="AL2856" t="s">
        <v>10656</v>
      </c>
      <c r="AM2856" t="s">
        <v>10655</v>
      </c>
      <c r="AN2856" t="s">
        <v>1690</v>
      </c>
      <c r="AO2856" t="s">
        <v>10656</v>
      </c>
      <c r="AP2856" s="18">
        <v>0.1829333947</v>
      </c>
      <c r="AQ2856" t="s">
        <v>123</v>
      </c>
      <c r="AR2856" t="b">
        <f>ISNUMBER(SEARCH('Consulta Por Puntos Baloto'!$E$5,B2856,1))</f>
        <v>0</v>
      </c>
      <c r="AS2856">
        <f t="shared" si="88"/>
        <v>35</v>
      </c>
      <c r="AT2856" t="str">
        <f t="shared" si="89"/>
        <v>Punto red</v>
      </c>
    </row>
    <row r="2857" spans="1:46">
      <c r="A2857" t="s">
        <v>14355</v>
      </c>
      <c r="B2857" t="s">
        <v>14356</v>
      </c>
      <c r="C2857" s="18">
        <v>53.959405899899998</v>
      </c>
      <c r="D2857" t="s">
        <v>4065</v>
      </c>
      <c r="E2857" t="s">
        <v>4066</v>
      </c>
      <c r="F2857" t="s">
        <v>4067</v>
      </c>
      <c r="G2857" s="18">
        <v>53.200329422000003</v>
      </c>
      <c r="H2857" t="s">
        <v>64</v>
      </c>
      <c r="I2857" t="s">
        <v>4068</v>
      </c>
      <c r="J2857" t="s">
        <v>4069</v>
      </c>
      <c r="K2857" s="18">
        <v>191.4568676353</v>
      </c>
      <c r="L2857" t="s">
        <v>64</v>
      </c>
      <c r="M2857" t="s">
        <v>4250</v>
      </c>
      <c r="N2857" t="s">
        <v>4251</v>
      </c>
      <c r="O2857" s="18">
        <v>53.200329439500003</v>
      </c>
      <c r="P2857" t="s">
        <v>4071</v>
      </c>
      <c r="Q2857" t="s">
        <v>4066</v>
      </c>
      <c r="R2857" t="s">
        <v>4072</v>
      </c>
      <c r="S2857" s="18">
        <v>311.92502341160002</v>
      </c>
      <c r="T2857" t="s">
        <v>227</v>
      </c>
      <c r="U2857" t="s">
        <v>228</v>
      </c>
      <c r="V2857" t="s">
        <v>229</v>
      </c>
      <c r="W2857" s="18">
        <v>115.54300092539999</v>
      </c>
      <c r="X2857" t="s">
        <v>64</v>
      </c>
      <c r="Y2857" t="s">
        <v>4073</v>
      </c>
      <c r="Z2857" t="s">
        <v>4074</v>
      </c>
      <c r="AA2857" s="18">
        <v>53.649884803200003</v>
      </c>
      <c r="AB2857" s="19" t="s">
        <v>4075</v>
      </c>
      <c r="AC2857" t="s">
        <v>4066</v>
      </c>
      <c r="AD2857" t="s">
        <v>4076</v>
      </c>
      <c r="AE2857" s="18">
        <v>16.273949377699999</v>
      </c>
      <c r="AF2857" t="s">
        <v>14357</v>
      </c>
      <c r="AG2857" t="s">
        <v>14313</v>
      </c>
      <c r="AH2857" t="s">
        <v>14358</v>
      </c>
      <c r="AI2857" s="18">
        <v>0.1124345345</v>
      </c>
      <c r="AJ2857" t="s">
        <v>14359</v>
      </c>
      <c r="AK2857" t="s">
        <v>14360</v>
      </c>
      <c r="AL2857" t="s">
        <v>14361</v>
      </c>
      <c r="AM2857" t="s">
        <v>14359</v>
      </c>
      <c r="AN2857" t="s">
        <v>14360</v>
      </c>
      <c r="AO2857" t="s">
        <v>14361</v>
      </c>
      <c r="AP2857" s="18">
        <v>0.1124345345</v>
      </c>
      <c r="AQ2857" t="s">
        <v>123</v>
      </c>
      <c r="AR2857" t="b">
        <f>ISNUMBER(SEARCH('Consulta Por Puntos Baloto'!$E$5,B2857,1))</f>
        <v>0</v>
      </c>
      <c r="AS2857">
        <f t="shared" si="88"/>
        <v>35</v>
      </c>
      <c r="AT2857" t="str">
        <f t="shared" si="89"/>
        <v>Punto red</v>
      </c>
    </row>
    <row r="2858" spans="1:46">
      <c r="A2858" t="s">
        <v>14362</v>
      </c>
      <c r="B2858" t="s">
        <v>14363</v>
      </c>
      <c r="C2858" s="18">
        <v>2.1810262843000001</v>
      </c>
      <c r="D2858" t="s">
        <v>584</v>
      </c>
      <c r="E2858" t="s">
        <v>128</v>
      </c>
      <c r="F2858" t="s">
        <v>585</v>
      </c>
      <c r="G2858" s="18">
        <v>0.65218300539999996</v>
      </c>
      <c r="H2858" t="s">
        <v>64</v>
      </c>
      <c r="I2858" t="s">
        <v>130</v>
      </c>
      <c r="J2858" t="s">
        <v>1149</v>
      </c>
      <c r="K2858" s="18">
        <v>1.8683936092</v>
      </c>
      <c r="L2858" t="s">
        <v>64</v>
      </c>
      <c r="M2858" t="s">
        <v>130</v>
      </c>
      <c r="N2858" t="s">
        <v>714</v>
      </c>
      <c r="O2858" s="18">
        <v>1.6463168545</v>
      </c>
      <c r="P2858" t="s">
        <v>588</v>
      </c>
      <c r="Q2858" t="s">
        <v>134</v>
      </c>
      <c r="R2858" t="s">
        <v>589</v>
      </c>
      <c r="S2858" s="18">
        <v>2.3364801485000002</v>
      </c>
      <c r="T2858" t="s">
        <v>469</v>
      </c>
      <c r="U2858" t="s">
        <v>130</v>
      </c>
      <c r="V2858" t="s">
        <v>470</v>
      </c>
      <c r="W2858" s="18">
        <v>1.6683486709999999</v>
      </c>
      <c r="X2858" t="s">
        <v>64</v>
      </c>
      <c r="Y2858" t="s">
        <v>130</v>
      </c>
      <c r="Z2858" t="s">
        <v>590</v>
      </c>
      <c r="AA2858" s="18">
        <v>1.6270019618</v>
      </c>
      <c r="AB2858" t="s">
        <v>691</v>
      </c>
      <c r="AC2858" t="s">
        <v>128</v>
      </c>
      <c r="AD2858" t="s">
        <v>692</v>
      </c>
      <c r="AE2858" s="18">
        <v>8.1449756700000001E-2</v>
      </c>
      <c r="AF2858" t="s">
        <v>3252</v>
      </c>
      <c r="AG2858" t="s">
        <v>143</v>
      </c>
      <c r="AH2858" t="s">
        <v>3253</v>
      </c>
      <c r="AI2858" s="18">
        <v>4.7121322299999997E-2</v>
      </c>
      <c r="AJ2858" t="s">
        <v>14364</v>
      </c>
      <c r="AK2858" t="s">
        <v>134</v>
      </c>
      <c r="AL2858" t="s">
        <v>14365</v>
      </c>
      <c r="AM2858" t="s">
        <v>14364</v>
      </c>
      <c r="AN2858" t="s">
        <v>134</v>
      </c>
      <c r="AO2858" t="s">
        <v>14365</v>
      </c>
      <c r="AP2858" s="18">
        <v>4.7121322299999997E-2</v>
      </c>
      <c r="AQ2858" t="s">
        <v>123</v>
      </c>
      <c r="AR2858" t="b">
        <f>ISNUMBER(SEARCH('Consulta Por Puntos Baloto'!$E$5,B2858,1))</f>
        <v>0</v>
      </c>
      <c r="AS2858">
        <f t="shared" si="88"/>
        <v>35</v>
      </c>
      <c r="AT2858" t="str">
        <f t="shared" si="89"/>
        <v>Punto red</v>
      </c>
    </row>
    <row r="2859" spans="1:46">
      <c r="A2859" t="s">
        <v>14366</v>
      </c>
      <c r="B2859" t="s">
        <v>14367</v>
      </c>
      <c r="C2859" s="18">
        <v>4.1770843172000003</v>
      </c>
      <c r="D2859" t="s">
        <v>102</v>
      </c>
      <c r="E2859" t="s">
        <v>103</v>
      </c>
      <c r="F2859" t="s">
        <v>104</v>
      </c>
      <c r="G2859" s="18">
        <v>4.4884272748000003</v>
      </c>
      <c r="H2859" t="s">
        <v>115</v>
      </c>
      <c r="I2859" t="s">
        <v>107</v>
      </c>
      <c r="J2859" t="s">
        <v>7122</v>
      </c>
      <c r="K2859" s="18">
        <v>4.8943120937</v>
      </c>
      <c r="L2859" t="s">
        <v>64</v>
      </c>
      <c r="M2859" t="s">
        <v>107</v>
      </c>
      <c r="N2859" t="s">
        <v>108</v>
      </c>
      <c r="O2859" s="18">
        <v>3.5287409139000001</v>
      </c>
      <c r="P2859" t="s">
        <v>109</v>
      </c>
      <c r="Q2859" t="s">
        <v>103</v>
      </c>
      <c r="R2859" t="s">
        <v>110</v>
      </c>
      <c r="S2859" s="18">
        <v>146.44851689079999</v>
      </c>
      <c r="T2859" t="s">
        <v>253</v>
      </c>
      <c r="U2859" t="s">
        <v>65</v>
      </c>
      <c r="V2859" t="s">
        <v>254</v>
      </c>
      <c r="W2859" s="18">
        <v>145.01819878640001</v>
      </c>
      <c r="X2859" t="s">
        <v>276</v>
      </c>
      <c r="Y2859" t="s">
        <v>65</v>
      </c>
      <c r="Z2859" t="s">
        <v>277</v>
      </c>
      <c r="AA2859" s="18">
        <v>3.5869810486000002</v>
      </c>
      <c r="AB2859" s="19" t="s">
        <v>255</v>
      </c>
      <c r="AC2859" t="s">
        <v>103</v>
      </c>
      <c r="AD2859" t="s">
        <v>256</v>
      </c>
      <c r="AE2859" s="18">
        <v>9.7637550000000004E-2</v>
      </c>
      <c r="AF2859" t="s">
        <v>14193</v>
      </c>
      <c r="AG2859" t="s">
        <v>103</v>
      </c>
      <c r="AH2859" t="s">
        <v>14194</v>
      </c>
      <c r="AI2859" s="18">
        <v>1.96518093E-2</v>
      </c>
      <c r="AJ2859" t="s">
        <v>14368</v>
      </c>
      <c r="AK2859" t="s">
        <v>103</v>
      </c>
      <c r="AL2859" t="s">
        <v>14196</v>
      </c>
      <c r="AM2859" t="s">
        <v>14368</v>
      </c>
      <c r="AN2859" t="s">
        <v>103</v>
      </c>
      <c r="AO2859" t="s">
        <v>14196</v>
      </c>
      <c r="AP2859" s="18">
        <v>1.96518093E-2</v>
      </c>
      <c r="AQ2859" t="s">
        <v>123</v>
      </c>
      <c r="AR2859" t="b">
        <f>ISNUMBER(SEARCH('Consulta Por Puntos Baloto'!$E$5,B2859,1))</f>
        <v>0</v>
      </c>
      <c r="AS2859">
        <f t="shared" si="88"/>
        <v>35</v>
      </c>
      <c r="AT2859" t="str">
        <f t="shared" si="89"/>
        <v>Punto red</v>
      </c>
    </row>
    <row r="2860" spans="1:46">
      <c r="A2860" t="s">
        <v>14369</v>
      </c>
      <c r="B2860" t="s">
        <v>14370</v>
      </c>
      <c r="C2860" s="18">
        <v>2.5076221203000002</v>
      </c>
      <c r="D2860" t="s">
        <v>4495</v>
      </c>
      <c r="E2860" t="s">
        <v>4496</v>
      </c>
      <c r="F2860" t="s">
        <v>4497</v>
      </c>
      <c r="G2860" s="18">
        <v>2.2988810880999999</v>
      </c>
      <c r="H2860" t="s">
        <v>383</v>
      </c>
      <c r="I2860" t="s">
        <v>384</v>
      </c>
      <c r="J2860" t="s">
        <v>385</v>
      </c>
      <c r="K2860" s="18">
        <v>3.6224594275999999</v>
      </c>
      <c r="L2860" t="s">
        <v>64</v>
      </c>
      <c r="M2860" t="s">
        <v>384</v>
      </c>
      <c r="N2860" t="s">
        <v>386</v>
      </c>
      <c r="O2860" s="18">
        <v>92.075478031700001</v>
      </c>
      <c r="P2860" t="s">
        <v>4733</v>
      </c>
      <c r="Q2860" t="s">
        <v>4734</v>
      </c>
      <c r="R2860" t="s">
        <v>4735</v>
      </c>
      <c r="S2860" s="18">
        <v>102.5366931017</v>
      </c>
      <c r="T2860" t="s">
        <v>253</v>
      </c>
      <c r="U2860" t="s">
        <v>65</v>
      </c>
      <c r="V2860" t="s">
        <v>254</v>
      </c>
      <c r="W2860" s="18">
        <v>102.3638203814</v>
      </c>
      <c r="X2860" t="s">
        <v>276</v>
      </c>
      <c r="Y2860" t="s">
        <v>65</v>
      </c>
      <c r="Z2860" t="s">
        <v>277</v>
      </c>
      <c r="AA2860" s="18">
        <v>2.2956096897</v>
      </c>
      <c r="AB2860" t="s">
        <v>383</v>
      </c>
      <c r="AC2860" t="s">
        <v>391</v>
      </c>
      <c r="AD2860" t="s">
        <v>392</v>
      </c>
      <c r="AE2860" s="18">
        <v>0.4771789447</v>
      </c>
      <c r="AF2860" t="s">
        <v>14371</v>
      </c>
      <c r="AG2860" t="s">
        <v>4496</v>
      </c>
      <c r="AH2860" t="s">
        <v>14372</v>
      </c>
      <c r="AI2860" s="18">
        <v>9.1498731E-2</v>
      </c>
      <c r="AJ2860" t="s">
        <v>14373</v>
      </c>
      <c r="AK2860" t="s">
        <v>391</v>
      </c>
      <c r="AL2860" t="s">
        <v>14374</v>
      </c>
      <c r="AM2860" t="s">
        <v>14373</v>
      </c>
      <c r="AN2860" t="s">
        <v>391</v>
      </c>
      <c r="AO2860" t="s">
        <v>14374</v>
      </c>
      <c r="AP2860" s="18">
        <v>9.1498731E-2</v>
      </c>
      <c r="AQ2860" t="s">
        <v>123</v>
      </c>
      <c r="AR2860" t="b">
        <f>ISNUMBER(SEARCH('Consulta Por Puntos Baloto'!$E$5,B2860,1))</f>
        <v>0</v>
      </c>
      <c r="AS2860">
        <f t="shared" si="88"/>
        <v>35</v>
      </c>
      <c r="AT2860" t="str">
        <f t="shared" si="89"/>
        <v>Punto red</v>
      </c>
    </row>
    <row r="2861" spans="1:46">
      <c r="A2861" t="s">
        <v>14375</v>
      </c>
      <c r="B2861" t="s">
        <v>14376</v>
      </c>
      <c r="C2861" s="18">
        <v>3.2582258209999999</v>
      </c>
      <c r="D2861" t="s">
        <v>526</v>
      </c>
      <c r="E2861" t="s">
        <v>128</v>
      </c>
      <c r="F2861" t="s">
        <v>527</v>
      </c>
      <c r="G2861" s="18">
        <v>0.93543509469999997</v>
      </c>
      <c r="H2861" t="s">
        <v>64</v>
      </c>
      <c r="I2861" t="s">
        <v>130</v>
      </c>
      <c r="J2861" t="s">
        <v>1752</v>
      </c>
      <c r="K2861" s="18">
        <v>0.9383619782</v>
      </c>
      <c r="L2861" t="s">
        <v>64</v>
      </c>
      <c r="M2861" t="s">
        <v>130</v>
      </c>
      <c r="N2861" t="s">
        <v>529</v>
      </c>
      <c r="O2861" s="18">
        <v>1.3511542937000001</v>
      </c>
      <c r="P2861" t="s">
        <v>1300</v>
      </c>
      <c r="Q2861" t="s">
        <v>134</v>
      </c>
      <c r="R2861" t="s">
        <v>1301</v>
      </c>
      <c r="S2861" s="18">
        <v>4.6107038687999999</v>
      </c>
      <c r="T2861" t="s">
        <v>496</v>
      </c>
      <c r="U2861" t="s">
        <v>130</v>
      </c>
      <c r="V2861" t="s">
        <v>497</v>
      </c>
      <c r="W2861" s="18">
        <v>2.7799247169000001</v>
      </c>
      <c r="X2861" t="s">
        <v>745</v>
      </c>
      <c r="Y2861" t="s">
        <v>130</v>
      </c>
      <c r="Z2861" t="s">
        <v>746</v>
      </c>
      <c r="AA2861" s="18">
        <v>2.6025977393000002</v>
      </c>
      <c r="AB2861" t="s">
        <v>533</v>
      </c>
      <c r="AC2861" t="s">
        <v>128</v>
      </c>
      <c r="AD2861" t="s">
        <v>534</v>
      </c>
      <c r="AE2861" s="18">
        <v>0.1202317084</v>
      </c>
      <c r="AF2861" t="s">
        <v>1753</v>
      </c>
      <c r="AG2861" t="s">
        <v>143</v>
      </c>
      <c r="AH2861" t="s">
        <v>1754</v>
      </c>
      <c r="AI2861" s="18">
        <v>0.1093917918</v>
      </c>
      <c r="AJ2861" t="s">
        <v>1755</v>
      </c>
      <c r="AK2861" t="s">
        <v>134</v>
      </c>
      <c r="AL2861" t="s">
        <v>1756</v>
      </c>
      <c r="AM2861" t="s">
        <v>1755</v>
      </c>
      <c r="AN2861" t="s">
        <v>134</v>
      </c>
      <c r="AO2861" t="s">
        <v>1756</v>
      </c>
      <c r="AP2861" s="18">
        <v>0.1093917918</v>
      </c>
      <c r="AQ2861" t="s">
        <v>123</v>
      </c>
      <c r="AR2861" t="b">
        <f>ISNUMBER(SEARCH('Consulta Por Puntos Baloto'!$E$5,B2861,1))</f>
        <v>0</v>
      </c>
      <c r="AS2861">
        <f t="shared" si="88"/>
        <v>35</v>
      </c>
      <c r="AT2861" t="str">
        <f t="shared" si="89"/>
        <v>Punto red</v>
      </c>
    </row>
    <row r="2862" spans="1:46">
      <c r="A2862" t="s">
        <v>14377</v>
      </c>
      <c r="B2862" t="s">
        <v>14378</v>
      </c>
      <c r="C2862" s="18">
        <v>1.3308938530000001</v>
      </c>
      <c r="D2862" t="s">
        <v>4512</v>
      </c>
      <c r="E2862" t="s">
        <v>297</v>
      </c>
      <c r="F2862" t="s">
        <v>4513</v>
      </c>
      <c r="G2862" s="18">
        <v>15.566136823700001</v>
      </c>
      <c r="H2862" t="s">
        <v>64</v>
      </c>
      <c r="I2862" t="s">
        <v>4514</v>
      </c>
      <c r="J2862" t="s">
        <v>4515</v>
      </c>
      <c r="K2862" s="18">
        <v>15.566136823700001</v>
      </c>
      <c r="L2862" t="s">
        <v>64</v>
      </c>
      <c r="M2862" t="s">
        <v>4514</v>
      </c>
      <c r="N2862" t="s">
        <v>4515</v>
      </c>
      <c r="O2862" s="18">
        <v>1.4492172876</v>
      </c>
      <c r="P2862" t="s">
        <v>296</v>
      </c>
      <c r="Q2862" t="s">
        <v>297</v>
      </c>
      <c r="R2862" t="s">
        <v>298</v>
      </c>
      <c r="S2862" s="18">
        <v>144.65425601219999</v>
      </c>
      <c r="T2862" t="s">
        <v>85</v>
      </c>
      <c r="U2862" t="s">
        <v>86</v>
      </c>
      <c r="V2862" t="s">
        <v>87</v>
      </c>
      <c r="W2862" s="18">
        <v>87.637678452299994</v>
      </c>
      <c r="X2862" t="s">
        <v>64</v>
      </c>
      <c r="Y2862" t="s">
        <v>4519</v>
      </c>
      <c r="Z2862" t="s">
        <v>4520</v>
      </c>
      <c r="AA2862" s="18">
        <v>49.417620765099997</v>
      </c>
      <c r="AB2862" t="s">
        <v>300</v>
      </c>
      <c r="AC2862" t="s">
        <v>301</v>
      </c>
      <c r="AD2862" t="s">
        <v>302</v>
      </c>
      <c r="AE2862" s="18">
        <v>0.37969821840000001</v>
      </c>
      <c r="AF2862" t="s">
        <v>5478</v>
      </c>
      <c r="AG2862" t="s">
        <v>297</v>
      </c>
      <c r="AH2862" t="s">
        <v>5479</v>
      </c>
      <c r="AI2862" s="18">
        <v>6.9447248000000003E-2</v>
      </c>
      <c r="AJ2862" t="s">
        <v>14379</v>
      </c>
      <c r="AK2862" t="s">
        <v>297</v>
      </c>
      <c r="AL2862" t="s">
        <v>14380</v>
      </c>
      <c r="AM2862" t="s">
        <v>14379</v>
      </c>
      <c r="AN2862" t="s">
        <v>297</v>
      </c>
      <c r="AO2862" t="s">
        <v>14380</v>
      </c>
      <c r="AP2862" s="18">
        <v>6.9447248000000003E-2</v>
      </c>
      <c r="AQ2862" t="s">
        <v>123</v>
      </c>
      <c r="AR2862" t="b">
        <f>ISNUMBER(SEARCH('Consulta Por Puntos Baloto'!$E$5,B2862,1))</f>
        <v>0</v>
      </c>
      <c r="AS2862">
        <f t="shared" si="88"/>
        <v>35</v>
      </c>
      <c r="AT2862" t="str">
        <f t="shared" si="89"/>
        <v>Punto red</v>
      </c>
    </row>
    <row r="2863" spans="1:46">
      <c r="A2863" t="s">
        <v>14381</v>
      </c>
      <c r="B2863" t="s">
        <v>14382</v>
      </c>
      <c r="C2863" s="18">
        <v>3.3773779881000001</v>
      </c>
      <c r="D2863" t="s">
        <v>169</v>
      </c>
      <c r="E2863" t="s">
        <v>128</v>
      </c>
      <c r="F2863" t="s">
        <v>170</v>
      </c>
      <c r="G2863" s="18">
        <v>1.0124447928</v>
      </c>
      <c r="H2863" t="s">
        <v>64</v>
      </c>
      <c r="I2863" t="s">
        <v>130</v>
      </c>
      <c r="J2863" t="s">
        <v>619</v>
      </c>
      <c r="K2863" s="18">
        <v>3.4552387214000002</v>
      </c>
      <c r="L2863" t="s">
        <v>64</v>
      </c>
      <c r="M2863" t="s">
        <v>130</v>
      </c>
      <c r="N2863" t="s">
        <v>172</v>
      </c>
      <c r="O2863" s="18">
        <v>2.0608848859000002</v>
      </c>
      <c r="P2863" t="s">
        <v>173</v>
      </c>
      <c r="Q2863" t="s">
        <v>134</v>
      </c>
      <c r="R2863" t="s">
        <v>174</v>
      </c>
      <c r="S2863" s="18">
        <v>1.992885008</v>
      </c>
      <c r="T2863" t="s">
        <v>64</v>
      </c>
      <c r="U2863" t="s">
        <v>130</v>
      </c>
      <c r="V2863" t="s">
        <v>171</v>
      </c>
      <c r="W2863" s="18">
        <v>1.5011200877999999</v>
      </c>
      <c r="X2863" t="s">
        <v>620</v>
      </c>
      <c r="Y2863" t="s">
        <v>130</v>
      </c>
      <c r="Z2863" t="s">
        <v>621</v>
      </c>
      <c r="AA2863" s="18">
        <v>2.0265889230999998</v>
      </c>
      <c r="AB2863" t="s">
        <v>176</v>
      </c>
      <c r="AC2863" t="s">
        <v>128</v>
      </c>
      <c r="AD2863" t="s">
        <v>177</v>
      </c>
      <c r="AE2863" s="18">
        <v>0</v>
      </c>
      <c r="AF2863" t="s">
        <v>14383</v>
      </c>
      <c r="AG2863" t="s">
        <v>143</v>
      </c>
      <c r="AH2863" t="s">
        <v>14384</v>
      </c>
      <c r="AI2863" s="18">
        <v>1.3422262399999999E-2</v>
      </c>
      <c r="AJ2863" t="s">
        <v>14385</v>
      </c>
      <c r="AK2863" t="s">
        <v>134</v>
      </c>
      <c r="AL2863" t="s">
        <v>14386</v>
      </c>
      <c r="AM2863" t="s">
        <v>14383</v>
      </c>
      <c r="AN2863" t="s">
        <v>143</v>
      </c>
      <c r="AO2863" t="s">
        <v>14384</v>
      </c>
      <c r="AP2863" s="18">
        <v>0</v>
      </c>
      <c r="AQ2863" t="s">
        <v>4218</v>
      </c>
      <c r="AR2863" t="b">
        <f>ISNUMBER(SEARCH('Consulta Por Puntos Baloto'!$E$5,B2863,1))</f>
        <v>0</v>
      </c>
      <c r="AS2863">
        <f t="shared" si="88"/>
        <v>31</v>
      </c>
      <c r="AT2863" t="str">
        <f t="shared" si="89"/>
        <v>Punto pago</v>
      </c>
    </row>
    <row r="2864" spans="1:46">
      <c r="A2864" t="s">
        <v>14387</v>
      </c>
      <c r="B2864" t="s">
        <v>14388</v>
      </c>
      <c r="C2864" s="18">
        <v>81.663863518200003</v>
      </c>
      <c r="D2864" t="s">
        <v>4973</v>
      </c>
      <c r="E2864" t="s">
        <v>301</v>
      </c>
      <c r="F2864" t="s">
        <v>4974</v>
      </c>
      <c r="G2864" s="18">
        <v>81.595859093800001</v>
      </c>
      <c r="H2864" t="s">
        <v>300</v>
      </c>
      <c r="I2864" t="s">
        <v>294</v>
      </c>
      <c r="J2864" t="s">
        <v>4489</v>
      </c>
      <c r="K2864" s="18">
        <v>82.710676789100006</v>
      </c>
      <c r="L2864" t="s">
        <v>64</v>
      </c>
      <c r="M2864" t="s">
        <v>294</v>
      </c>
      <c r="N2864" t="s">
        <v>295</v>
      </c>
      <c r="O2864" s="18">
        <v>96.616107774</v>
      </c>
      <c r="P2864" t="s">
        <v>3479</v>
      </c>
      <c r="Q2864" t="s">
        <v>134</v>
      </c>
      <c r="R2864" t="s">
        <v>3480</v>
      </c>
      <c r="S2864" s="18">
        <v>97.105530398300004</v>
      </c>
      <c r="T2864" t="s">
        <v>807</v>
      </c>
      <c r="U2864" t="s">
        <v>130</v>
      </c>
      <c r="V2864" t="s">
        <v>808</v>
      </c>
      <c r="W2864" s="18">
        <v>91.473933990299997</v>
      </c>
      <c r="X2864" t="s">
        <v>64</v>
      </c>
      <c r="Y2864" t="s">
        <v>114</v>
      </c>
      <c r="Z2864" t="s">
        <v>1693</v>
      </c>
      <c r="AA2864" s="18">
        <v>81.530463979900006</v>
      </c>
      <c r="AB2864" t="s">
        <v>300</v>
      </c>
      <c r="AC2864" t="s">
        <v>301</v>
      </c>
      <c r="AD2864" t="s">
        <v>302</v>
      </c>
      <c r="AE2864" s="18">
        <v>11.3359371298</v>
      </c>
      <c r="AF2864" t="s">
        <v>5507</v>
      </c>
      <c r="AG2864" t="s">
        <v>5508</v>
      </c>
      <c r="AH2864" t="s">
        <v>5509</v>
      </c>
      <c r="AI2864" s="18">
        <v>4.9541500999999996E-3</v>
      </c>
      <c r="AJ2864" t="s">
        <v>14389</v>
      </c>
      <c r="AK2864" t="s">
        <v>14390</v>
      </c>
      <c r="AL2864" t="s">
        <v>14391</v>
      </c>
      <c r="AM2864" t="s">
        <v>14389</v>
      </c>
      <c r="AN2864" t="s">
        <v>14390</v>
      </c>
      <c r="AO2864" t="s">
        <v>14391</v>
      </c>
      <c r="AP2864" s="18">
        <v>4.9541500999999996E-3</v>
      </c>
      <c r="AQ2864" t="s">
        <v>123</v>
      </c>
      <c r="AR2864" t="b">
        <f>ISNUMBER(SEARCH('Consulta Por Puntos Baloto'!$E$5,B2864,1))</f>
        <v>0</v>
      </c>
      <c r="AS2864">
        <f t="shared" si="88"/>
        <v>35</v>
      </c>
      <c r="AT2864" t="str">
        <f t="shared" si="89"/>
        <v>Punto red</v>
      </c>
    </row>
    <row r="2865" spans="1:46">
      <c r="A2865" t="s">
        <v>14392</v>
      </c>
      <c r="B2865" t="s">
        <v>14393</v>
      </c>
      <c r="C2865" s="18">
        <v>91.725647222000006</v>
      </c>
      <c r="D2865" t="s">
        <v>82</v>
      </c>
      <c r="E2865" t="s">
        <v>83</v>
      </c>
      <c r="F2865" t="s">
        <v>84</v>
      </c>
      <c r="G2865" s="18">
        <v>34.1687750882</v>
      </c>
      <c r="H2865" t="s">
        <v>64</v>
      </c>
      <c r="I2865" t="s">
        <v>187</v>
      </c>
      <c r="J2865" t="s">
        <v>4377</v>
      </c>
      <c r="K2865" s="18">
        <v>35.055256098900003</v>
      </c>
      <c r="L2865" t="s">
        <v>64</v>
      </c>
      <c r="M2865" t="s">
        <v>187</v>
      </c>
      <c r="N2865" t="s">
        <v>189</v>
      </c>
      <c r="O2865" s="18">
        <v>34.902007132400001</v>
      </c>
      <c r="P2865" t="s">
        <v>190</v>
      </c>
      <c r="Q2865" t="s">
        <v>191</v>
      </c>
      <c r="R2865" t="s">
        <v>192</v>
      </c>
      <c r="S2865" s="18">
        <v>92.097369989499995</v>
      </c>
      <c r="T2865" t="s">
        <v>85</v>
      </c>
      <c r="U2865" t="s">
        <v>86</v>
      </c>
      <c r="V2865" t="s">
        <v>87</v>
      </c>
      <c r="W2865" s="18">
        <v>92.097369989499995</v>
      </c>
      <c r="X2865" t="s">
        <v>64</v>
      </c>
      <c r="Y2865" t="s">
        <v>91</v>
      </c>
      <c r="Z2865" t="s">
        <v>92</v>
      </c>
      <c r="AA2865" s="18">
        <v>91.873532761700005</v>
      </c>
      <c r="AB2865" t="s">
        <v>193</v>
      </c>
      <c r="AC2865" t="s">
        <v>83</v>
      </c>
      <c r="AD2865" t="s">
        <v>194</v>
      </c>
      <c r="AE2865" s="18">
        <v>3.9723124399999997E-2</v>
      </c>
      <c r="AF2865" t="s">
        <v>14394</v>
      </c>
      <c r="AG2865" t="s">
        <v>14395</v>
      </c>
      <c r="AH2865" t="s">
        <v>14396</v>
      </c>
      <c r="AI2865" s="18">
        <v>5.1214500599999997E-2</v>
      </c>
      <c r="AJ2865" t="s">
        <v>14397</v>
      </c>
      <c r="AK2865" t="s">
        <v>14395</v>
      </c>
      <c r="AL2865" t="s">
        <v>14398</v>
      </c>
      <c r="AM2865" t="s">
        <v>14394</v>
      </c>
      <c r="AN2865" t="s">
        <v>14395</v>
      </c>
      <c r="AO2865" t="s">
        <v>14396</v>
      </c>
      <c r="AP2865" s="18">
        <v>3.9723124399999997E-2</v>
      </c>
      <c r="AQ2865" t="s">
        <v>123</v>
      </c>
      <c r="AR2865" t="b">
        <f>ISNUMBER(SEARCH('Consulta Por Puntos Baloto'!$E$5,B2865,1))</f>
        <v>0</v>
      </c>
      <c r="AS2865">
        <f t="shared" si="88"/>
        <v>31</v>
      </c>
      <c r="AT2865" t="str">
        <f t="shared" si="89"/>
        <v>Punto pago</v>
      </c>
    </row>
    <row r="2866" spans="1:46">
      <c r="A2866" t="s">
        <v>14399</v>
      </c>
      <c r="B2866" t="s">
        <v>14400</v>
      </c>
      <c r="C2866" s="18">
        <v>0.80938212570000001</v>
      </c>
      <c r="D2866" t="s">
        <v>563</v>
      </c>
      <c r="E2866" t="s">
        <v>128</v>
      </c>
      <c r="F2866" t="s">
        <v>564</v>
      </c>
      <c r="G2866" s="18">
        <v>0.34941897280000001</v>
      </c>
      <c r="H2866" t="s">
        <v>567</v>
      </c>
      <c r="I2866" t="s">
        <v>130</v>
      </c>
      <c r="J2866" t="s">
        <v>568</v>
      </c>
      <c r="K2866" s="18">
        <v>0.34941897280000001</v>
      </c>
      <c r="L2866" t="s">
        <v>567</v>
      </c>
      <c r="M2866" t="s">
        <v>130</v>
      </c>
      <c r="N2866" t="s">
        <v>568</v>
      </c>
      <c r="O2866" s="18">
        <v>1.4862913870000001</v>
      </c>
      <c r="P2866" t="s">
        <v>441</v>
      </c>
      <c r="Q2866" t="s">
        <v>134</v>
      </c>
      <c r="R2866" t="s">
        <v>442</v>
      </c>
      <c r="S2866" s="18">
        <v>1.7148440164000001</v>
      </c>
      <c r="T2866" t="s">
        <v>136</v>
      </c>
      <c r="U2866" t="s">
        <v>130</v>
      </c>
      <c r="V2866" t="s">
        <v>137</v>
      </c>
      <c r="W2866" s="18">
        <v>0.86452373810000005</v>
      </c>
      <c r="X2866" t="s">
        <v>64</v>
      </c>
      <c r="Y2866" t="s">
        <v>130</v>
      </c>
      <c r="Z2866" t="s">
        <v>569</v>
      </c>
      <c r="AA2866" s="18">
        <v>0.61371567370000002</v>
      </c>
      <c r="AB2866" s="19" t="s">
        <v>443</v>
      </c>
      <c r="AC2866" t="s">
        <v>128</v>
      </c>
      <c r="AD2866" t="s">
        <v>444</v>
      </c>
      <c r="AE2866" s="18">
        <v>0.29186786339999998</v>
      </c>
      <c r="AF2866" t="s">
        <v>2839</v>
      </c>
      <c r="AG2866" t="s">
        <v>143</v>
      </c>
      <c r="AH2866" t="s">
        <v>2840</v>
      </c>
      <c r="AI2866" s="18">
        <v>2.7026979999999999E-3</v>
      </c>
      <c r="AJ2866" t="s">
        <v>2841</v>
      </c>
      <c r="AK2866" t="s">
        <v>134</v>
      </c>
      <c r="AL2866" t="s">
        <v>2842</v>
      </c>
      <c r="AM2866" t="s">
        <v>2841</v>
      </c>
      <c r="AN2866" t="s">
        <v>134</v>
      </c>
      <c r="AO2866" t="s">
        <v>2842</v>
      </c>
      <c r="AP2866" s="18">
        <v>2.7026979999999999E-3</v>
      </c>
      <c r="AQ2866" t="s">
        <v>123</v>
      </c>
      <c r="AR2866" t="b">
        <f>ISNUMBER(SEARCH('Consulta Por Puntos Baloto'!$E$5,B2866,1))</f>
        <v>0</v>
      </c>
      <c r="AS2866">
        <f t="shared" si="88"/>
        <v>35</v>
      </c>
      <c r="AT2866" t="str">
        <f t="shared" si="89"/>
        <v>Punto red</v>
      </c>
    </row>
    <row r="2867" spans="1:46">
      <c r="A2867" t="s">
        <v>14401</v>
      </c>
      <c r="B2867" t="s">
        <v>14402</v>
      </c>
      <c r="C2867" s="18">
        <v>0.3258262797</v>
      </c>
      <c r="D2867" t="s">
        <v>4144</v>
      </c>
      <c r="E2867" t="s">
        <v>4035</v>
      </c>
      <c r="F2867" t="s">
        <v>4145</v>
      </c>
      <c r="G2867" s="18">
        <v>8.7739488099999999E-2</v>
      </c>
      <c r="H2867" t="s">
        <v>4148</v>
      </c>
      <c r="I2867" t="s">
        <v>4146</v>
      </c>
      <c r="J2867" t="s">
        <v>4149</v>
      </c>
      <c r="K2867" s="18">
        <v>34.809985150599999</v>
      </c>
      <c r="L2867" t="s">
        <v>64</v>
      </c>
      <c r="M2867" t="s">
        <v>4029</v>
      </c>
      <c r="N2867" t="s">
        <v>4030</v>
      </c>
      <c r="O2867" s="18">
        <v>25.2968602505</v>
      </c>
      <c r="P2867" t="s">
        <v>4031</v>
      </c>
      <c r="Q2867" t="s">
        <v>4025</v>
      </c>
      <c r="R2867" t="s">
        <v>4032</v>
      </c>
      <c r="S2867" s="18">
        <v>151.1931957999</v>
      </c>
      <c r="T2867" t="s">
        <v>227</v>
      </c>
      <c r="U2867" t="s">
        <v>228</v>
      </c>
      <c r="V2867" t="s">
        <v>229</v>
      </c>
      <c r="W2867" s="18">
        <v>8.7739488099999999E-2</v>
      </c>
      <c r="X2867" t="s">
        <v>4148</v>
      </c>
      <c r="Y2867" t="s">
        <v>4146</v>
      </c>
      <c r="Z2867" t="s">
        <v>4149</v>
      </c>
      <c r="AA2867" s="18">
        <v>8.7739513000000005E-2</v>
      </c>
      <c r="AB2867" t="s">
        <v>4148</v>
      </c>
      <c r="AC2867" t="s">
        <v>4035</v>
      </c>
      <c r="AD2867" t="s">
        <v>4150</v>
      </c>
      <c r="AE2867" s="18">
        <v>9.0974350000000003E-4</v>
      </c>
      <c r="AF2867" t="s">
        <v>14403</v>
      </c>
      <c r="AG2867" t="s">
        <v>4035</v>
      </c>
      <c r="AH2867" t="s">
        <v>14404</v>
      </c>
      <c r="AI2867" s="18">
        <v>9.6490041600000007E-2</v>
      </c>
      <c r="AJ2867" t="s">
        <v>349</v>
      </c>
      <c r="AK2867" t="s">
        <v>4035</v>
      </c>
      <c r="AL2867" t="s">
        <v>13553</v>
      </c>
      <c r="AM2867" t="s">
        <v>14403</v>
      </c>
      <c r="AN2867" t="s">
        <v>4035</v>
      </c>
      <c r="AO2867" t="s">
        <v>14404</v>
      </c>
      <c r="AP2867" s="18">
        <v>9.0974350000000003E-4</v>
      </c>
      <c r="AQ2867" t="e">
        <v>#N/A</v>
      </c>
      <c r="AR2867" t="b">
        <f>ISNUMBER(SEARCH('Consulta Por Puntos Baloto'!$E$5,B2867,1))</f>
        <v>0</v>
      </c>
      <c r="AS2867">
        <f t="shared" si="88"/>
        <v>31</v>
      </c>
      <c r="AT2867" t="str">
        <f t="shared" si="89"/>
        <v>Punto pago</v>
      </c>
    </row>
    <row r="2868" spans="1:46">
      <c r="A2868" t="s">
        <v>14405</v>
      </c>
      <c r="B2868" t="s">
        <v>14406</v>
      </c>
      <c r="C2868" s="18">
        <v>73.760241003900006</v>
      </c>
      <c r="D2868" t="s">
        <v>6434</v>
      </c>
      <c r="E2868" t="s">
        <v>6435</v>
      </c>
      <c r="F2868" t="s">
        <v>6436</v>
      </c>
      <c r="G2868" s="18">
        <v>45.3256736911</v>
      </c>
      <c r="H2868" t="s">
        <v>64</v>
      </c>
      <c r="I2868" t="s">
        <v>4560</v>
      </c>
      <c r="J2868" t="s">
        <v>4562</v>
      </c>
      <c r="K2868" s="18">
        <v>45.3041097021</v>
      </c>
      <c r="L2868" t="s">
        <v>64</v>
      </c>
      <c r="M2868" t="s">
        <v>4560</v>
      </c>
      <c r="N2868" t="s">
        <v>4562</v>
      </c>
      <c r="O2868" s="18">
        <v>45.3808128935</v>
      </c>
      <c r="P2868" t="s">
        <v>387</v>
      </c>
      <c r="Q2868" t="s">
        <v>388</v>
      </c>
      <c r="R2868" t="s">
        <v>389</v>
      </c>
      <c r="S2868" s="18">
        <v>206.81633958450001</v>
      </c>
      <c r="T2868" t="s">
        <v>253</v>
      </c>
      <c r="U2868" t="s">
        <v>65</v>
      </c>
      <c r="V2868" t="s">
        <v>254</v>
      </c>
      <c r="W2868" s="18">
        <v>102.57504891790001</v>
      </c>
      <c r="X2868" t="s">
        <v>64</v>
      </c>
      <c r="Y2868" t="s">
        <v>4563</v>
      </c>
      <c r="Z2868" t="s">
        <v>4564</v>
      </c>
      <c r="AA2868" s="18">
        <v>45.382370820799999</v>
      </c>
      <c r="AB2868" t="s">
        <v>5859</v>
      </c>
      <c r="AC2868" t="s">
        <v>388</v>
      </c>
      <c r="AD2868" t="s">
        <v>5860</v>
      </c>
      <c r="AE2868" s="18">
        <v>6.6530227499999997E-2</v>
      </c>
      <c r="AF2868" t="s">
        <v>10844</v>
      </c>
      <c r="AG2868" t="s">
        <v>5140</v>
      </c>
      <c r="AH2868" t="s">
        <v>10845</v>
      </c>
      <c r="AI2868" s="18">
        <v>10.7125807821</v>
      </c>
      <c r="AJ2868" t="s">
        <v>6440</v>
      </c>
      <c r="AK2868" t="s">
        <v>6441</v>
      </c>
      <c r="AL2868" t="s">
        <v>6442</v>
      </c>
      <c r="AM2868" t="s">
        <v>10844</v>
      </c>
      <c r="AN2868" t="s">
        <v>5140</v>
      </c>
      <c r="AO2868" t="s">
        <v>10845</v>
      </c>
      <c r="AP2868" s="18">
        <v>6.6530227499999997E-2</v>
      </c>
      <c r="AQ2868" t="s">
        <v>123</v>
      </c>
      <c r="AR2868" t="b">
        <f>ISNUMBER(SEARCH('Consulta Por Puntos Baloto'!$E$5,B2868,1))</f>
        <v>0</v>
      </c>
      <c r="AS2868">
        <f t="shared" si="88"/>
        <v>31</v>
      </c>
      <c r="AT2868" t="str">
        <f t="shared" si="89"/>
        <v>Punto pago</v>
      </c>
    </row>
    <row r="2869" spans="1:46">
      <c r="A2869" t="s">
        <v>14407</v>
      </c>
      <c r="B2869" t="s">
        <v>14408</v>
      </c>
      <c r="C2869" s="18">
        <v>0.25895969159999999</v>
      </c>
      <c r="D2869" t="s">
        <v>1765</v>
      </c>
      <c r="E2869" t="s">
        <v>1766</v>
      </c>
      <c r="F2869" t="s">
        <v>1767</v>
      </c>
      <c r="G2869" s="18">
        <v>30.642837892500001</v>
      </c>
      <c r="H2869" t="s">
        <v>64</v>
      </c>
      <c r="I2869" t="s">
        <v>112</v>
      </c>
      <c r="J2869" t="s">
        <v>1110</v>
      </c>
      <c r="K2869" s="18">
        <v>31.861361901799999</v>
      </c>
      <c r="L2869" t="s">
        <v>64</v>
      </c>
      <c r="M2869" t="s">
        <v>112</v>
      </c>
      <c r="N2869" t="s">
        <v>721</v>
      </c>
      <c r="O2869" s="18">
        <v>32.222232372800001</v>
      </c>
      <c r="P2869" t="s">
        <v>513</v>
      </c>
      <c r="Q2869" t="s">
        <v>509</v>
      </c>
      <c r="R2869" t="s">
        <v>514</v>
      </c>
      <c r="S2869" s="18">
        <v>32.205765266900002</v>
      </c>
      <c r="T2869" t="s">
        <v>111</v>
      </c>
      <c r="U2869" t="s">
        <v>112</v>
      </c>
      <c r="V2869" t="s">
        <v>113</v>
      </c>
      <c r="W2869" s="18">
        <v>1.4766298189</v>
      </c>
      <c r="X2869" t="s">
        <v>64</v>
      </c>
      <c r="Y2869" t="s">
        <v>1768</v>
      </c>
      <c r="Z2869" t="s">
        <v>1769</v>
      </c>
      <c r="AA2869" s="18">
        <v>32.206889397399998</v>
      </c>
      <c r="AB2869" s="19" t="s">
        <v>1111</v>
      </c>
      <c r="AC2869" t="s">
        <v>509</v>
      </c>
      <c r="AD2869" s="19" t="s">
        <v>1112</v>
      </c>
      <c r="AE2869" s="18">
        <v>0.1010502002</v>
      </c>
      <c r="AF2869" t="s">
        <v>1809</v>
      </c>
      <c r="AG2869" t="s">
        <v>1779</v>
      </c>
      <c r="AH2869" t="s">
        <v>1810</v>
      </c>
      <c r="AI2869" s="18">
        <v>1.1881201E-3</v>
      </c>
      <c r="AJ2869" t="s">
        <v>14409</v>
      </c>
      <c r="AK2869" t="s">
        <v>1766</v>
      </c>
      <c r="AL2869" t="s">
        <v>14410</v>
      </c>
      <c r="AM2869" t="s">
        <v>14409</v>
      </c>
      <c r="AN2869" t="s">
        <v>1766</v>
      </c>
      <c r="AO2869" t="s">
        <v>14410</v>
      </c>
      <c r="AP2869" s="18">
        <v>1.1881201E-3</v>
      </c>
      <c r="AQ2869" t="s">
        <v>123</v>
      </c>
      <c r="AR2869" t="b">
        <f>ISNUMBER(SEARCH('Consulta Por Puntos Baloto'!$E$5,B2869,1))</f>
        <v>0</v>
      </c>
      <c r="AS2869">
        <f t="shared" si="88"/>
        <v>35</v>
      </c>
      <c r="AT2869" t="str">
        <f t="shared" si="89"/>
        <v>Punto red</v>
      </c>
    </row>
    <row r="2870" spans="1:46">
      <c r="A2870" t="s">
        <v>14411</v>
      </c>
      <c r="B2870" t="s">
        <v>14412</v>
      </c>
      <c r="C2870" s="18">
        <v>0.36871980259999998</v>
      </c>
      <c r="D2870" t="s">
        <v>239</v>
      </c>
      <c r="E2870" t="s">
        <v>62</v>
      </c>
      <c r="F2870" t="s">
        <v>240</v>
      </c>
      <c r="G2870" s="18">
        <v>0.30123700370000001</v>
      </c>
      <c r="H2870" t="s">
        <v>71</v>
      </c>
      <c r="I2870" t="s">
        <v>65</v>
      </c>
      <c r="J2870" t="s">
        <v>72</v>
      </c>
      <c r="K2870" s="18">
        <v>2.0693051790000001</v>
      </c>
      <c r="L2870" t="s">
        <v>64</v>
      </c>
      <c r="M2870" t="s">
        <v>65</v>
      </c>
      <c r="N2870" t="s">
        <v>284</v>
      </c>
      <c r="O2870" s="18">
        <v>9.0939439582000006</v>
      </c>
      <c r="P2870" t="s">
        <v>67</v>
      </c>
      <c r="Q2870" t="s">
        <v>62</v>
      </c>
      <c r="R2870" t="s">
        <v>68</v>
      </c>
      <c r="S2870" s="18">
        <v>4.5214962865999997</v>
      </c>
      <c r="T2870" t="s">
        <v>69</v>
      </c>
      <c r="U2870" t="s">
        <v>65</v>
      </c>
      <c r="V2870" t="s">
        <v>70</v>
      </c>
      <c r="W2870" s="18">
        <v>0.29687495590000001</v>
      </c>
      <c r="X2870" t="s">
        <v>71</v>
      </c>
      <c r="Y2870" t="s">
        <v>65</v>
      </c>
      <c r="Z2870" t="s">
        <v>72</v>
      </c>
      <c r="AA2870" s="18">
        <v>0.30272293690000002</v>
      </c>
      <c r="AB2870" t="s">
        <v>243</v>
      </c>
      <c r="AC2870" t="s">
        <v>62</v>
      </c>
      <c r="AD2870" t="s">
        <v>244</v>
      </c>
      <c r="AE2870" s="18">
        <v>2.2909132E-3</v>
      </c>
      <c r="AF2870" t="s">
        <v>14215</v>
      </c>
      <c r="AG2870" t="s">
        <v>62</v>
      </c>
      <c r="AH2870" t="s">
        <v>14216</v>
      </c>
      <c r="AI2870" s="18">
        <v>8.5249124600000004E-2</v>
      </c>
      <c r="AJ2870" t="s">
        <v>287</v>
      </c>
      <c r="AK2870" t="s">
        <v>62</v>
      </c>
      <c r="AL2870" t="s">
        <v>14217</v>
      </c>
      <c r="AM2870" t="s">
        <v>14215</v>
      </c>
      <c r="AN2870" t="s">
        <v>62</v>
      </c>
      <c r="AO2870" t="s">
        <v>14216</v>
      </c>
      <c r="AP2870" s="18">
        <v>2.2909132E-3</v>
      </c>
      <c r="AQ2870" t="s">
        <v>123</v>
      </c>
      <c r="AR2870" t="b">
        <f>ISNUMBER(SEARCH('Consulta Por Puntos Baloto'!$E$5,B2870,1))</f>
        <v>0</v>
      </c>
      <c r="AS2870">
        <f t="shared" si="88"/>
        <v>31</v>
      </c>
      <c r="AT2870" t="str">
        <f t="shared" si="89"/>
        <v>Punto pago</v>
      </c>
    </row>
    <row r="2871" spans="1:46">
      <c r="A2871" t="s">
        <v>14413</v>
      </c>
      <c r="B2871" t="s">
        <v>14414</v>
      </c>
      <c r="C2871" s="18">
        <v>1.9206141773000001</v>
      </c>
      <c r="D2871" t="s">
        <v>169</v>
      </c>
      <c r="E2871" t="s">
        <v>128</v>
      </c>
      <c r="F2871" t="s">
        <v>170</v>
      </c>
      <c r="G2871" s="18">
        <v>0.34436529830000001</v>
      </c>
      <c r="H2871" t="s">
        <v>64</v>
      </c>
      <c r="I2871" t="s">
        <v>130</v>
      </c>
      <c r="J2871" t="s">
        <v>1435</v>
      </c>
      <c r="K2871" s="18">
        <v>2.0742955307000002</v>
      </c>
      <c r="L2871" t="s">
        <v>64</v>
      </c>
      <c r="M2871" t="s">
        <v>130</v>
      </c>
      <c r="N2871" t="s">
        <v>172</v>
      </c>
      <c r="O2871" s="18">
        <v>0.55019896290000003</v>
      </c>
      <c r="P2871" t="s">
        <v>173</v>
      </c>
      <c r="Q2871" t="s">
        <v>134</v>
      </c>
      <c r="R2871" t="s">
        <v>174</v>
      </c>
      <c r="S2871" s="18">
        <v>0.39898483350000002</v>
      </c>
      <c r="T2871" t="s">
        <v>64</v>
      </c>
      <c r="U2871" t="s">
        <v>130</v>
      </c>
      <c r="V2871" t="s">
        <v>171</v>
      </c>
      <c r="W2871" s="18">
        <v>0.45325499759999999</v>
      </c>
      <c r="X2871" t="s">
        <v>64</v>
      </c>
      <c r="Y2871" t="s">
        <v>130</v>
      </c>
      <c r="Z2871" t="s">
        <v>175</v>
      </c>
      <c r="AA2871" s="18">
        <v>0.39962044899999999</v>
      </c>
      <c r="AB2871" t="s">
        <v>176</v>
      </c>
      <c r="AC2871" t="s">
        <v>128</v>
      </c>
      <c r="AD2871" t="s">
        <v>177</v>
      </c>
      <c r="AE2871" s="18">
        <v>0.23249853039999999</v>
      </c>
      <c r="AF2871" t="s">
        <v>14415</v>
      </c>
      <c r="AG2871" t="s">
        <v>143</v>
      </c>
      <c r="AH2871" t="s">
        <v>14416</v>
      </c>
      <c r="AI2871" s="18">
        <v>0.13182320080000001</v>
      </c>
      <c r="AJ2871" t="s">
        <v>14417</v>
      </c>
      <c r="AK2871" t="s">
        <v>134</v>
      </c>
      <c r="AL2871" t="s">
        <v>14418</v>
      </c>
      <c r="AM2871" t="s">
        <v>14417</v>
      </c>
      <c r="AN2871" t="s">
        <v>134</v>
      </c>
      <c r="AO2871" t="s">
        <v>14418</v>
      </c>
      <c r="AP2871" s="18">
        <v>0.13182320080000001</v>
      </c>
      <c r="AQ2871" t="s">
        <v>123</v>
      </c>
      <c r="AR2871" t="b">
        <f>ISNUMBER(SEARCH('Consulta Por Puntos Baloto'!$E$5,B2871,1))</f>
        <v>0</v>
      </c>
      <c r="AS2871">
        <f t="shared" si="88"/>
        <v>35</v>
      </c>
      <c r="AT2871" t="str">
        <f t="shared" si="89"/>
        <v>Punto red</v>
      </c>
    </row>
    <row r="2872" spans="1:46">
      <c r="A2872" t="s">
        <v>14419</v>
      </c>
      <c r="B2872" t="s">
        <v>14420</v>
      </c>
      <c r="C2872" s="18">
        <v>1.9206141773000001</v>
      </c>
      <c r="D2872" t="s">
        <v>169</v>
      </c>
      <c r="E2872" t="s">
        <v>128</v>
      </c>
      <c r="F2872" t="s">
        <v>170</v>
      </c>
      <c r="G2872" s="18">
        <v>0.34436529830000001</v>
      </c>
      <c r="H2872" t="s">
        <v>64</v>
      </c>
      <c r="I2872" t="s">
        <v>130</v>
      </c>
      <c r="J2872" t="s">
        <v>1435</v>
      </c>
      <c r="K2872" s="18">
        <v>2.0742955307000002</v>
      </c>
      <c r="L2872" t="s">
        <v>64</v>
      </c>
      <c r="M2872" t="s">
        <v>130</v>
      </c>
      <c r="N2872" t="s">
        <v>172</v>
      </c>
      <c r="O2872" s="18">
        <v>0.55019896290000003</v>
      </c>
      <c r="P2872" t="s">
        <v>173</v>
      </c>
      <c r="Q2872" t="s">
        <v>134</v>
      </c>
      <c r="R2872" t="s">
        <v>174</v>
      </c>
      <c r="S2872" s="18">
        <v>0.39898483350000002</v>
      </c>
      <c r="T2872" t="s">
        <v>64</v>
      </c>
      <c r="U2872" t="s">
        <v>130</v>
      </c>
      <c r="V2872" t="s">
        <v>171</v>
      </c>
      <c r="W2872" s="18">
        <v>0.45325499759999999</v>
      </c>
      <c r="X2872" t="s">
        <v>64</v>
      </c>
      <c r="Y2872" t="s">
        <v>130</v>
      </c>
      <c r="Z2872" t="s">
        <v>175</v>
      </c>
      <c r="AA2872" s="18">
        <v>0.39962044899999999</v>
      </c>
      <c r="AB2872" t="s">
        <v>176</v>
      </c>
      <c r="AC2872" t="s">
        <v>128</v>
      </c>
      <c r="AD2872" t="s">
        <v>177</v>
      </c>
      <c r="AE2872" s="18">
        <v>0.23249853039999999</v>
      </c>
      <c r="AF2872" t="s">
        <v>14415</v>
      </c>
      <c r="AG2872" t="s">
        <v>143</v>
      </c>
      <c r="AH2872" t="s">
        <v>14416</v>
      </c>
      <c r="AI2872" s="18">
        <v>0.13182320080000001</v>
      </c>
      <c r="AJ2872" t="s">
        <v>14417</v>
      </c>
      <c r="AK2872" t="s">
        <v>134</v>
      </c>
      <c r="AL2872" t="s">
        <v>14418</v>
      </c>
      <c r="AM2872" t="s">
        <v>14417</v>
      </c>
      <c r="AN2872" t="s">
        <v>134</v>
      </c>
      <c r="AO2872" t="s">
        <v>14418</v>
      </c>
      <c r="AP2872" s="18">
        <v>0.13182320080000001</v>
      </c>
      <c r="AQ2872" t="s">
        <v>123</v>
      </c>
      <c r="AR2872" t="b">
        <f>ISNUMBER(SEARCH('Consulta Por Puntos Baloto'!$E$5,B2872,1))</f>
        <v>0</v>
      </c>
      <c r="AS2872">
        <f t="shared" si="88"/>
        <v>35</v>
      </c>
      <c r="AT2872" t="str">
        <f t="shared" si="89"/>
        <v>Punto red</v>
      </c>
    </row>
    <row r="2873" spans="1:46">
      <c r="A2873" t="s">
        <v>14421</v>
      </c>
      <c r="B2873" t="s">
        <v>14422</v>
      </c>
      <c r="C2873" s="18">
        <v>3.1937081489999999</v>
      </c>
      <c r="D2873" t="s">
        <v>4951</v>
      </c>
      <c r="E2873" t="s">
        <v>4014</v>
      </c>
      <c r="F2873" t="s">
        <v>4952</v>
      </c>
      <c r="G2873" s="18">
        <v>3.0305251175999999</v>
      </c>
      <c r="H2873" t="s">
        <v>64</v>
      </c>
      <c r="I2873" t="s">
        <v>4008</v>
      </c>
      <c r="J2873" t="s">
        <v>4009</v>
      </c>
      <c r="K2873" s="18">
        <v>2.2853126608999998</v>
      </c>
      <c r="L2873" t="s">
        <v>4010</v>
      </c>
      <c r="M2873" t="s">
        <v>4008</v>
      </c>
      <c r="N2873" t="s">
        <v>4011</v>
      </c>
      <c r="O2873" s="18">
        <v>24.043555555800001</v>
      </c>
      <c r="P2873" t="s">
        <v>225</v>
      </c>
      <c r="Q2873" t="s">
        <v>220</v>
      </c>
      <c r="R2873" t="s">
        <v>226</v>
      </c>
      <c r="S2873" s="18">
        <v>23.9231286027</v>
      </c>
      <c r="T2873" t="s">
        <v>227</v>
      </c>
      <c r="U2873" t="s">
        <v>228</v>
      </c>
      <c r="V2873" t="s">
        <v>229</v>
      </c>
      <c r="W2873" s="18">
        <v>21.800810371000001</v>
      </c>
      <c r="X2873" t="s">
        <v>64</v>
      </c>
      <c r="Y2873" t="s">
        <v>228</v>
      </c>
      <c r="Z2873" t="s">
        <v>4012</v>
      </c>
      <c r="AA2873" s="18">
        <v>3.0420391569</v>
      </c>
      <c r="AB2873" s="19" t="s">
        <v>4013</v>
      </c>
      <c r="AC2873" t="s">
        <v>4014</v>
      </c>
      <c r="AD2873" t="s">
        <v>4015</v>
      </c>
      <c r="AE2873" s="18">
        <v>0.15320165250000001</v>
      </c>
      <c r="AF2873" t="s">
        <v>14423</v>
      </c>
      <c r="AG2873" t="s">
        <v>4014</v>
      </c>
      <c r="AH2873" t="s">
        <v>14424</v>
      </c>
      <c r="AI2873" s="18">
        <v>3.0323800025000001</v>
      </c>
      <c r="AJ2873" t="s">
        <v>349</v>
      </c>
      <c r="AK2873" t="s">
        <v>4014</v>
      </c>
      <c r="AL2873" t="s">
        <v>7910</v>
      </c>
      <c r="AM2873" t="s">
        <v>14423</v>
      </c>
      <c r="AN2873" t="s">
        <v>4014</v>
      </c>
      <c r="AO2873" t="s">
        <v>14424</v>
      </c>
      <c r="AP2873" s="18">
        <v>0.15320165250000001</v>
      </c>
      <c r="AQ2873" t="s">
        <v>123</v>
      </c>
      <c r="AR2873" t="b">
        <f>ISNUMBER(SEARCH('Consulta Por Puntos Baloto'!$E$5,B2873,1))</f>
        <v>0</v>
      </c>
      <c r="AS2873">
        <f t="shared" si="88"/>
        <v>31</v>
      </c>
      <c r="AT2873" t="str">
        <f t="shared" si="89"/>
        <v>Punto pago</v>
      </c>
    </row>
    <row r="2874" spans="1:46">
      <c r="A2874" t="s">
        <v>14425</v>
      </c>
      <c r="B2874" t="s">
        <v>14426</v>
      </c>
      <c r="C2874" s="18">
        <v>2.2839094799000002</v>
      </c>
      <c r="D2874" t="s">
        <v>3012</v>
      </c>
      <c r="E2874" t="s">
        <v>3013</v>
      </c>
      <c r="F2874" t="s">
        <v>3014</v>
      </c>
      <c r="G2874" s="18">
        <v>1.1239992722000001</v>
      </c>
      <c r="H2874" t="s">
        <v>64</v>
      </c>
      <c r="I2874" t="s">
        <v>2638</v>
      </c>
      <c r="J2874" t="s">
        <v>2639</v>
      </c>
      <c r="K2874" s="18">
        <v>1.1239992722000001</v>
      </c>
      <c r="L2874" t="s">
        <v>64</v>
      </c>
      <c r="M2874" t="s">
        <v>2638</v>
      </c>
      <c r="N2874" t="s">
        <v>2639</v>
      </c>
      <c r="O2874" s="18">
        <v>30.722902059599999</v>
      </c>
      <c r="P2874" t="s">
        <v>2625</v>
      </c>
      <c r="Q2874" t="s">
        <v>134</v>
      </c>
      <c r="R2874" t="s">
        <v>2626</v>
      </c>
      <c r="S2874" s="18">
        <v>29.551437347699999</v>
      </c>
      <c r="T2874" t="s">
        <v>311</v>
      </c>
      <c r="U2874" t="s">
        <v>130</v>
      </c>
      <c r="V2874" t="s">
        <v>312</v>
      </c>
      <c r="W2874" s="18">
        <v>12.6484581575</v>
      </c>
      <c r="X2874" t="s">
        <v>64</v>
      </c>
      <c r="Y2874" t="s">
        <v>313</v>
      </c>
      <c r="Z2874" t="s">
        <v>314</v>
      </c>
      <c r="AA2874" s="18">
        <v>19.642680588299999</v>
      </c>
      <c r="AB2874" s="19" t="s">
        <v>2641</v>
      </c>
      <c r="AC2874" t="s">
        <v>1501</v>
      </c>
      <c r="AD2874" t="s">
        <v>2642</v>
      </c>
      <c r="AE2874" s="18">
        <v>0.58579052779999996</v>
      </c>
      <c r="AF2874" t="s">
        <v>3401</v>
      </c>
      <c r="AG2874" t="s">
        <v>3013</v>
      </c>
      <c r="AH2874" t="s">
        <v>3402</v>
      </c>
      <c r="AI2874" s="18">
        <v>1.8923257000000001E-3</v>
      </c>
      <c r="AJ2874" t="s">
        <v>14427</v>
      </c>
      <c r="AK2874" t="s">
        <v>3013</v>
      </c>
      <c r="AL2874" t="s">
        <v>14428</v>
      </c>
      <c r="AM2874" t="s">
        <v>14427</v>
      </c>
      <c r="AN2874" t="s">
        <v>3013</v>
      </c>
      <c r="AO2874" t="s">
        <v>14428</v>
      </c>
      <c r="AP2874" s="18">
        <v>1.8923257000000001E-3</v>
      </c>
      <c r="AQ2874" t="s">
        <v>123</v>
      </c>
      <c r="AR2874" t="b">
        <f>ISNUMBER(SEARCH('Consulta Por Puntos Baloto'!$E$5,B2874,1))</f>
        <v>0</v>
      </c>
      <c r="AS2874">
        <f t="shared" si="88"/>
        <v>35</v>
      </c>
      <c r="AT2874" t="str">
        <f t="shared" si="89"/>
        <v>Punto red</v>
      </c>
    </row>
    <row r="2875" spans="1:46">
      <c r="A2875" t="s">
        <v>14429</v>
      </c>
      <c r="B2875" t="s">
        <v>14430</v>
      </c>
      <c r="C2875" s="18">
        <v>44.001998396099999</v>
      </c>
      <c r="D2875" t="s">
        <v>5270</v>
      </c>
      <c r="E2875" t="s">
        <v>4172</v>
      </c>
      <c r="F2875" t="s">
        <v>5271</v>
      </c>
      <c r="G2875" s="18">
        <v>43.924983260099999</v>
      </c>
      <c r="H2875" t="s">
        <v>4168</v>
      </c>
      <c r="I2875" t="s">
        <v>4169</v>
      </c>
      <c r="J2875" t="s">
        <v>5409</v>
      </c>
      <c r="K2875" s="18">
        <v>58.6990865605</v>
      </c>
      <c r="L2875" t="s">
        <v>64</v>
      </c>
      <c r="M2875" t="s">
        <v>86</v>
      </c>
      <c r="N2875" t="s">
        <v>402</v>
      </c>
      <c r="O2875" s="18">
        <v>58.6990865605</v>
      </c>
      <c r="P2875" t="s">
        <v>403</v>
      </c>
      <c r="Q2875" t="s">
        <v>83</v>
      </c>
      <c r="R2875" t="s">
        <v>404</v>
      </c>
      <c r="S2875" s="18">
        <v>59.665553637099997</v>
      </c>
      <c r="T2875" t="s">
        <v>85</v>
      </c>
      <c r="U2875" t="s">
        <v>86</v>
      </c>
      <c r="V2875" t="s">
        <v>87</v>
      </c>
      <c r="W2875" s="18">
        <v>49.3293689387</v>
      </c>
      <c r="X2875" t="s">
        <v>64</v>
      </c>
      <c r="Y2875" t="s">
        <v>4169</v>
      </c>
      <c r="Z2875" t="s">
        <v>4171</v>
      </c>
      <c r="AA2875" s="18">
        <v>43.908463349500003</v>
      </c>
      <c r="AB2875" t="s">
        <v>4168</v>
      </c>
      <c r="AC2875" t="s">
        <v>4172</v>
      </c>
      <c r="AD2875" t="s">
        <v>4173</v>
      </c>
      <c r="AE2875" s="18">
        <v>11.8769960805</v>
      </c>
      <c r="AF2875" t="s">
        <v>14431</v>
      </c>
      <c r="AG2875" t="s">
        <v>14432</v>
      </c>
      <c r="AH2875" t="s">
        <v>14433</v>
      </c>
      <c r="AI2875" s="18">
        <v>15.9993041865</v>
      </c>
      <c r="AJ2875" t="s">
        <v>6974</v>
      </c>
      <c r="AK2875" t="s">
        <v>6972</v>
      </c>
      <c r="AL2875" t="s">
        <v>6975</v>
      </c>
      <c r="AM2875" t="s">
        <v>14431</v>
      </c>
      <c r="AN2875" t="s">
        <v>14432</v>
      </c>
      <c r="AO2875" t="s">
        <v>14433</v>
      </c>
      <c r="AP2875" s="18">
        <v>11.8769960805</v>
      </c>
      <c r="AQ2875" t="e">
        <v>#N/A</v>
      </c>
      <c r="AR2875" t="b">
        <f>ISNUMBER(SEARCH('Consulta Por Puntos Baloto'!$E$5,B2875,1))</f>
        <v>0</v>
      </c>
      <c r="AS2875">
        <f t="shared" si="88"/>
        <v>31</v>
      </c>
      <c r="AT2875" t="str">
        <f t="shared" si="89"/>
        <v>Punto pago</v>
      </c>
    </row>
    <row r="2876" spans="1:46">
      <c r="A2876" t="s">
        <v>14434</v>
      </c>
      <c r="B2876" t="s">
        <v>4332</v>
      </c>
      <c r="C2876" s="18">
        <v>0.52783608559999995</v>
      </c>
      <c r="D2876" t="s">
        <v>9547</v>
      </c>
      <c r="E2876" t="s">
        <v>3972</v>
      </c>
      <c r="F2876" t="s">
        <v>9548</v>
      </c>
      <c r="G2876" s="18">
        <v>0.3739536316</v>
      </c>
      <c r="H2876" t="s">
        <v>64</v>
      </c>
      <c r="I2876" t="s">
        <v>3974</v>
      </c>
      <c r="J2876" t="s">
        <v>9549</v>
      </c>
      <c r="K2876" s="18">
        <v>0.41304560159999998</v>
      </c>
      <c r="L2876" t="s">
        <v>4334</v>
      </c>
      <c r="M2876" t="s">
        <v>3974</v>
      </c>
      <c r="N2876" t="s">
        <v>9550</v>
      </c>
      <c r="O2876" s="18">
        <v>0</v>
      </c>
      <c r="P2876" t="s">
        <v>4332</v>
      </c>
      <c r="Q2876" t="s">
        <v>3972</v>
      </c>
      <c r="R2876" t="s">
        <v>4333</v>
      </c>
      <c r="S2876" s="18">
        <v>467.02292432310003</v>
      </c>
      <c r="T2876" t="s">
        <v>85</v>
      </c>
      <c r="U2876" t="s">
        <v>86</v>
      </c>
      <c r="V2876" t="s">
        <v>87</v>
      </c>
      <c r="W2876" s="18">
        <v>1.7139233010999999</v>
      </c>
      <c r="X2876" t="s">
        <v>3979</v>
      </c>
      <c r="Y2876" t="s">
        <v>3974</v>
      </c>
      <c r="Z2876" t="s">
        <v>3980</v>
      </c>
      <c r="AA2876" s="18">
        <v>0.42805630490000002</v>
      </c>
      <c r="AB2876" t="s">
        <v>4334</v>
      </c>
      <c r="AC2876" t="s">
        <v>3972</v>
      </c>
      <c r="AD2876" t="s">
        <v>4335</v>
      </c>
      <c r="AE2876" s="18">
        <v>0.28356328609999998</v>
      </c>
      <c r="AF2876" t="s">
        <v>6245</v>
      </c>
      <c r="AG2876" t="s">
        <v>3972</v>
      </c>
      <c r="AH2876" t="s">
        <v>6246</v>
      </c>
      <c r="AI2876" s="18">
        <v>0.26297995019999998</v>
      </c>
      <c r="AJ2876" t="s">
        <v>6247</v>
      </c>
      <c r="AK2876" t="s">
        <v>3972</v>
      </c>
      <c r="AL2876" t="s">
        <v>6248</v>
      </c>
      <c r="AM2876" t="s">
        <v>4332</v>
      </c>
      <c r="AN2876" t="s">
        <v>3972</v>
      </c>
      <c r="AO2876" t="s">
        <v>4333</v>
      </c>
      <c r="AP2876" s="18">
        <v>0</v>
      </c>
      <c r="AQ2876" t="s">
        <v>4218</v>
      </c>
      <c r="AR2876" t="b">
        <f>ISNUMBER(SEARCH('Consulta Por Puntos Baloto'!$E$5,B2876,1))</f>
        <v>0</v>
      </c>
      <c r="AS2876">
        <f t="shared" si="88"/>
        <v>15</v>
      </c>
      <c r="AT2876" t="str">
        <f t="shared" si="89"/>
        <v>Punto Cencosud</v>
      </c>
    </row>
    <row r="2877" spans="1:46">
      <c r="A2877" t="s">
        <v>14435</v>
      </c>
      <c r="B2877" t="s">
        <v>14436</v>
      </c>
      <c r="C2877" s="18">
        <v>0.4729590266</v>
      </c>
      <c r="D2877" t="s">
        <v>185</v>
      </c>
      <c r="E2877" t="s">
        <v>83</v>
      </c>
      <c r="F2877" t="s">
        <v>186</v>
      </c>
      <c r="G2877" s="18">
        <v>0.62839230540000002</v>
      </c>
      <c r="H2877" t="s">
        <v>4776</v>
      </c>
      <c r="I2877" t="s">
        <v>86</v>
      </c>
      <c r="J2877" t="s">
        <v>4777</v>
      </c>
      <c r="K2877" s="18">
        <v>0.75788997300000005</v>
      </c>
      <c r="L2877" t="s">
        <v>64</v>
      </c>
      <c r="M2877" t="s">
        <v>86</v>
      </c>
      <c r="N2877" t="s">
        <v>88</v>
      </c>
      <c r="O2877" s="18">
        <v>0.47501976239999999</v>
      </c>
      <c r="P2877" t="s">
        <v>89</v>
      </c>
      <c r="Q2877" t="s">
        <v>83</v>
      </c>
      <c r="R2877" t="s">
        <v>90</v>
      </c>
      <c r="S2877" s="18">
        <v>1.4586578986000001</v>
      </c>
      <c r="T2877" t="s">
        <v>85</v>
      </c>
      <c r="U2877" t="s">
        <v>86</v>
      </c>
      <c r="V2877" t="s">
        <v>87</v>
      </c>
      <c r="W2877" s="18">
        <v>1.4586578986000001</v>
      </c>
      <c r="X2877" t="s">
        <v>64</v>
      </c>
      <c r="Y2877" t="s">
        <v>91</v>
      </c>
      <c r="Z2877" t="s">
        <v>92</v>
      </c>
      <c r="AA2877" s="18">
        <v>0.62839230540000002</v>
      </c>
      <c r="AB2877" t="s">
        <v>193</v>
      </c>
      <c r="AC2877" t="s">
        <v>83</v>
      </c>
      <c r="AD2877" t="s">
        <v>194</v>
      </c>
      <c r="AE2877" s="18">
        <v>0.28250860890000001</v>
      </c>
      <c r="AF2877" t="s">
        <v>14437</v>
      </c>
      <c r="AG2877" t="s">
        <v>83</v>
      </c>
      <c r="AH2877" t="s">
        <v>14438</v>
      </c>
      <c r="AI2877" s="18">
        <v>0.28466492380000002</v>
      </c>
      <c r="AJ2877" t="s">
        <v>14439</v>
      </c>
      <c r="AK2877" t="s">
        <v>83</v>
      </c>
      <c r="AL2877" t="s">
        <v>14440</v>
      </c>
      <c r="AM2877" t="s">
        <v>14437</v>
      </c>
      <c r="AN2877" t="s">
        <v>83</v>
      </c>
      <c r="AO2877" t="s">
        <v>14438</v>
      </c>
      <c r="AP2877" s="18">
        <v>0.28250860890000001</v>
      </c>
      <c r="AQ2877" t="e">
        <v>#N/A</v>
      </c>
      <c r="AR2877" t="b">
        <f>ISNUMBER(SEARCH('Consulta Por Puntos Baloto'!$E$5,B2877,1))</f>
        <v>0</v>
      </c>
      <c r="AS2877">
        <f t="shared" si="88"/>
        <v>31</v>
      </c>
      <c r="AT2877" t="str">
        <f t="shared" si="89"/>
        <v>Punto pago</v>
      </c>
    </row>
    <row r="2878" spans="1:46">
      <c r="A2878" t="s">
        <v>14441</v>
      </c>
      <c r="B2878" t="s">
        <v>14442</v>
      </c>
      <c r="C2878" s="18">
        <v>1.3762033476</v>
      </c>
      <c r="D2878" t="s">
        <v>4495</v>
      </c>
      <c r="E2878" t="s">
        <v>4496</v>
      </c>
      <c r="F2878" t="s">
        <v>4497</v>
      </c>
      <c r="G2878" s="18">
        <v>1.2243217215</v>
      </c>
      <c r="H2878" t="s">
        <v>383</v>
      </c>
      <c r="I2878" t="s">
        <v>384</v>
      </c>
      <c r="J2878" t="s">
        <v>385</v>
      </c>
      <c r="K2878" s="18">
        <v>3.4428984781</v>
      </c>
      <c r="L2878" t="s">
        <v>64</v>
      </c>
      <c r="M2878" t="s">
        <v>384</v>
      </c>
      <c r="N2878" t="s">
        <v>386</v>
      </c>
      <c r="O2878" s="18">
        <v>90.327062190700005</v>
      </c>
      <c r="P2878" t="s">
        <v>4733</v>
      </c>
      <c r="Q2878" t="s">
        <v>4734</v>
      </c>
      <c r="R2878" t="s">
        <v>4735</v>
      </c>
      <c r="S2878" s="18">
        <v>103.85220386899999</v>
      </c>
      <c r="T2878" t="s">
        <v>253</v>
      </c>
      <c r="U2878" t="s">
        <v>65</v>
      </c>
      <c r="V2878" t="s">
        <v>254</v>
      </c>
      <c r="W2878" s="18">
        <v>103.6629803309</v>
      </c>
      <c r="X2878" t="s">
        <v>276</v>
      </c>
      <c r="Y2878" t="s">
        <v>65</v>
      </c>
      <c r="Z2878" t="s">
        <v>277</v>
      </c>
      <c r="AA2878" s="18">
        <v>1.222054814</v>
      </c>
      <c r="AB2878" t="s">
        <v>383</v>
      </c>
      <c r="AC2878" t="s">
        <v>391</v>
      </c>
      <c r="AD2878" t="s">
        <v>392</v>
      </c>
      <c r="AE2878" s="18">
        <v>0.1838004556</v>
      </c>
      <c r="AF2878" t="s">
        <v>14443</v>
      </c>
      <c r="AG2878" t="s">
        <v>4496</v>
      </c>
      <c r="AH2878" t="s">
        <v>14444</v>
      </c>
      <c r="AI2878" s="18">
        <v>0.18216406439999999</v>
      </c>
      <c r="AJ2878" t="s">
        <v>14445</v>
      </c>
      <c r="AK2878" t="s">
        <v>391</v>
      </c>
      <c r="AL2878" t="s">
        <v>14446</v>
      </c>
      <c r="AM2878" t="s">
        <v>14445</v>
      </c>
      <c r="AN2878" t="s">
        <v>391</v>
      </c>
      <c r="AO2878" t="s">
        <v>14446</v>
      </c>
      <c r="AP2878" s="18">
        <v>0.18216406439999999</v>
      </c>
      <c r="AQ2878" t="e">
        <v>#N/A</v>
      </c>
      <c r="AR2878" t="b">
        <f>ISNUMBER(SEARCH('Consulta Por Puntos Baloto'!$E$5,B2878,1))</f>
        <v>0</v>
      </c>
      <c r="AS2878">
        <f t="shared" si="88"/>
        <v>35</v>
      </c>
      <c r="AT2878" t="str">
        <f t="shared" si="89"/>
        <v>Punto red</v>
      </c>
    </row>
    <row r="2879" spans="1:46">
      <c r="A2879" t="s">
        <v>14447</v>
      </c>
      <c r="B2879" t="s">
        <v>14448</v>
      </c>
      <c r="C2879" s="18">
        <v>7.8114606500000003E-2</v>
      </c>
      <c r="D2879" t="s">
        <v>4973</v>
      </c>
      <c r="E2879" t="s">
        <v>5258</v>
      </c>
      <c r="F2879" t="s">
        <v>5259</v>
      </c>
      <c r="G2879" s="18">
        <v>2.7120772393000001</v>
      </c>
      <c r="H2879" t="s">
        <v>64</v>
      </c>
      <c r="I2879" t="s">
        <v>294</v>
      </c>
      <c r="J2879" t="s">
        <v>295</v>
      </c>
      <c r="K2879" s="18">
        <v>2.7372866965</v>
      </c>
      <c r="L2879" t="s">
        <v>64</v>
      </c>
      <c r="M2879" t="s">
        <v>294</v>
      </c>
      <c r="N2879" t="s">
        <v>295</v>
      </c>
      <c r="O2879" s="18">
        <v>45.239709750499998</v>
      </c>
      <c r="P2879" t="s">
        <v>296</v>
      </c>
      <c r="Q2879" t="s">
        <v>297</v>
      </c>
      <c r="R2879" t="s">
        <v>298</v>
      </c>
      <c r="S2879" s="18">
        <v>118.2886530992</v>
      </c>
      <c r="T2879" t="s">
        <v>311</v>
      </c>
      <c r="U2879" t="s">
        <v>130</v>
      </c>
      <c r="V2879" t="s">
        <v>312</v>
      </c>
      <c r="W2879" s="18">
        <v>104.47414175350001</v>
      </c>
      <c r="X2879" t="s">
        <v>64</v>
      </c>
      <c r="Y2879" t="s">
        <v>313</v>
      </c>
      <c r="Z2879" t="s">
        <v>314</v>
      </c>
      <c r="AA2879" s="18">
        <v>4.8298699917999999</v>
      </c>
      <c r="AB2879" t="s">
        <v>300</v>
      </c>
      <c r="AC2879" t="s">
        <v>301</v>
      </c>
      <c r="AD2879" t="s">
        <v>302</v>
      </c>
      <c r="AE2879" s="18">
        <v>0.2364265938</v>
      </c>
      <c r="AF2879" t="s">
        <v>5260</v>
      </c>
      <c r="AG2879" t="s">
        <v>301</v>
      </c>
      <c r="AH2879" t="s">
        <v>5261</v>
      </c>
      <c r="AI2879" s="18">
        <v>0.20951823089999999</v>
      </c>
      <c r="AJ2879" t="s">
        <v>5490</v>
      </c>
      <c r="AK2879" t="s">
        <v>301</v>
      </c>
      <c r="AL2879" t="s">
        <v>5491</v>
      </c>
      <c r="AM2879" t="s">
        <v>4973</v>
      </c>
      <c r="AN2879" t="s">
        <v>5258</v>
      </c>
      <c r="AO2879" t="s">
        <v>5259</v>
      </c>
      <c r="AP2879" s="18">
        <v>7.8114606500000003E-2</v>
      </c>
      <c r="AQ2879" t="s">
        <v>123</v>
      </c>
      <c r="AR2879" t="b">
        <f>ISNUMBER(SEARCH('Consulta Por Puntos Baloto'!$E$5,B2879,1))</f>
        <v>0</v>
      </c>
      <c r="AS2879">
        <f t="shared" si="88"/>
        <v>3</v>
      </c>
      <c r="AT2879" t="str">
        <f t="shared" si="89"/>
        <v>Punto 472</v>
      </c>
    </row>
    <row r="2880" spans="1:46">
      <c r="A2880" t="s">
        <v>14449</v>
      </c>
      <c r="B2880" t="s">
        <v>14450</v>
      </c>
      <c r="C2880" s="18">
        <v>0.99800153339999997</v>
      </c>
      <c r="D2880" t="s">
        <v>82</v>
      </c>
      <c r="E2880" t="s">
        <v>83</v>
      </c>
      <c r="F2880" t="s">
        <v>84</v>
      </c>
      <c r="G2880" s="18">
        <v>0.78488319610000001</v>
      </c>
      <c r="H2880" t="s">
        <v>64</v>
      </c>
      <c r="I2880" t="s">
        <v>86</v>
      </c>
      <c r="J2880" t="s">
        <v>401</v>
      </c>
      <c r="K2880" s="18">
        <v>0.92110521280000002</v>
      </c>
      <c r="L2880" t="s">
        <v>64</v>
      </c>
      <c r="M2880" t="s">
        <v>86</v>
      </c>
      <c r="N2880" t="s">
        <v>402</v>
      </c>
      <c r="O2880" s="18">
        <v>0.92110521280000002</v>
      </c>
      <c r="P2880" t="s">
        <v>403</v>
      </c>
      <c r="Q2880" t="s">
        <v>83</v>
      </c>
      <c r="R2880" t="s">
        <v>404</v>
      </c>
      <c r="S2880" s="18">
        <v>1.0699585384999999</v>
      </c>
      <c r="T2880" t="s">
        <v>85</v>
      </c>
      <c r="U2880" t="s">
        <v>86</v>
      </c>
      <c r="V2880" t="s">
        <v>87</v>
      </c>
      <c r="W2880" s="18">
        <v>1.0699585384999999</v>
      </c>
      <c r="X2880" t="s">
        <v>64</v>
      </c>
      <c r="Y2880" t="s">
        <v>91</v>
      </c>
      <c r="Z2880" t="s">
        <v>92</v>
      </c>
      <c r="AA2880" s="18">
        <v>1.0699585384999999</v>
      </c>
      <c r="AB2880" t="s">
        <v>93</v>
      </c>
      <c r="AC2880" t="s">
        <v>83</v>
      </c>
      <c r="AD2880" t="s">
        <v>94</v>
      </c>
      <c r="AE2880" s="18">
        <v>3.4657173499999999E-2</v>
      </c>
      <c r="AF2880" t="s">
        <v>14451</v>
      </c>
      <c r="AG2880" t="s">
        <v>83</v>
      </c>
      <c r="AH2880" t="s">
        <v>14452</v>
      </c>
      <c r="AI2880" s="18">
        <v>7.0585273800000001E-2</v>
      </c>
      <c r="AJ2880" t="s">
        <v>14453</v>
      </c>
      <c r="AK2880" t="s">
        <v>83</v>
      </c>
      <c r="AL2880" t="s">
        <v>14454</v>
      </c>
      <c r="AM2880" t="s">
        <v>14451</v>
      </c>
      <c r="AN2880" t="s">
        <v>83</v>
      </c>
      <c r="AO2880" t="s">
        <v>14452</v>
      </c>
      <c r="AP2880" s="18">
        <v>3.4657173499999999E-2</v>
      </c>
      <c r="AQ2880" t="s">
        <v>123</v>
      </c>
      <c r="AR2880" t="b">
        <f>ISNUMBER(SEARCH('Consulta Por Puntos Baloto'!$E$5,B2880,1))</f>
        <v>0</v>
      </c>
      <c r="AS2880">
        <f t="shared" si="88"/>
        <v>31</v>
      </c>
      <c r="AT2880" t="str">
        <f t="shared" si="89"/>
        <v>Punto pago</v>
      </c>
    </row>
    <row r="2881" spans="1:46">
      <c r="A2881" t="s">
        <v>14455</v>
      </c>
      <c r="B2881" t="s">
        <v>14456</v>
      </c>
      <c r="C2881" s="18">
        <v>2.3073172562000002</v>
      </c>
      <c r="D2881" t="s">
        <v>353</v>
      </c>
      <c r="E2881" t="s">
        <v>354</v>
      </c>
      <c r="F2881" t="s">
        <v>355</v>
      </c>
      <c r="G2881" s="18">
        <v>1.0370419176000001</v>
      </c>
      <c r="H2881" t="s">
        <v>356</v>
      </c>
      <c r="I2881" t="s">
        <v>86</v>
      </c>
      <c r="J2881" t="s">
        <v>357</v>
      </c>
      <c r="K2881" s="18">
        <v>2.0537396541000001</v>
      </c>
      <c r="L2881" t="s">
        <v>64</v>
      </c>
      <c r="M2881" t="s">
        <v>86</v>
      </c>
      <c r="N2881" t="s">
        <v>358</v>
      </c>
      <c r="O2881" s="18">
        <v>2.7386367633000002</v>
      </c>
      <c r="P2881" t="s">
        <v>359</v>
      </c>
      <c r="Q2881" t="s">
        <v>83</v>
      </c>
      <c r="R2881" t="s">
        <v>360</v>
      </c>
      <c r="S2881" s="18">
        <v>4.2934144717000002</v>
      </c>
      <c r="T2881" t="s">
        <v>85</v>
      </c>
      <c r="U2881" t="s">
        <v>86</v>
      </c>
      <c r="V2881" t="s">
        <v>87</v>
      </c>
      <c r="W2881" s="18">
        <v>1.0497369069</v>
      </c>
      <c r="X2881" t="s">
        <v>64</v>
      </c>
      <c r="Y2881" t="s">
        <v>86</v>
      </c>
      <c r="Z2881" t="s">
        <v>299</v>
      </c>
      <c r="AA2881" s="18">
        <v>1.0421914492</v>
      </c>
      <c r="AB2881" s="19" t="s">
        <v>361</v>
      </c>
      <c r="AC2881" t="s">
        <v>83</v>
      </c>
      <c r="AD2881" s="19" t="s">
        <v>362</v>
      </c>
      <c r="AE2881" s="18">
        <v>0.21176568709999999</v>
      </c>
      <c r="AF2881" t="s">
        <v>363</v>
      </c>
      <c r="AG2881" t="s">
        <v>354</v>
      </c>
      <c r="AH2881" t="s">
        <v>364</v>
      </c>
      <c r="AI2881" s="18">
        <v>0.2423693952</v>
      </c>
      <c r="AJ2881" t="s">
        <v>1410</v>
      </c>
      <c r="AK2881" t="s">
        <v>354</v>
      </c>
      <c r="AL2881" t="s">
        <v>10203</v>
      </c>
      <c r="AM2881" t="s">
        <v>363</v>
      </c>
      <c r="AN2881" t="s">
        <v>354</v>
      </c>
      <c r="AO2881" t="s">
        <v>364</v>
      </c>
      <c r="AP2881" s="18">
        <v>0.21176568709999999</v>
      </c>
      <c r="AQ2881" t="s">
        <v>123</v>
      </c>
      <c r="AR2881" t="b">
        <f>ISNUMBER(SEARCH('Consulta Por Puntos Baloto'!$E$5,B2881,1))</f>
        <v>0</v>
      </c>
      <c r="AS2881">
        <f t="shared" si="88"/>
        <v>31</v>
      </c>
      <c r="AT2881" t="str">
        <f t="shared" si="89"/>
        <v>Punto pago</v>
      </c>
    </row>
    <row r="2882" spans="1:46">
      <c r="A2882" t="s">
        <v>14457</v>
      </c>
      <c r="B2882" t="s">
        <v>14458</v>
      </c>
      <c r="C2882" s="18">
        <v>1.3504932164000001</v>
      </c>
      <c r="D2882" t="s">
        <v>584</v>
      </c>
      <c r="E2882" t="s">
        <v>128</v>
      </c>
      <c r="F2882" t="s">
        <v>585</v>
      </c>
      <c r="G2882" s="18">
        <v>0.6674874878</v>
      </c>
      <c r="H2882" t="s">
        <v>64</v>
      </c>
      <c r="I2882" t="s">
        <v>130</v>
      </c>
      <c r="J2882" t="s">
        <v>628</v>
      </c>
      <c r="K2882" s="18">
        <v>0.80272537109999997</v>
      </c>
      <c r="L2882" t="s">
        <v>64</v>
      </c>
      <c r="M2882" t="s">
        <v>130</v>
      </c>
      <c r="N2882" t="s">
        <v>587</v>
      </c>
      <c r="O2882" s="18">
        <v>3.4716519392</v>
      </c>
      <c r="P2882" t="s">
        <v>588</v>
      </c>
      <c r="Q2882" t="s">
        <v>134</v>
      </c>
      <c r="R2882" t="s">
        <v>589</v>
      </c>
      <c r="S2882" s="18">
        <v>1.8792431173999999</v>
      </c>
      <c r="T2882" t="s">
        <v>469</v>
      </c>
      <c r="U2882" t="s">
        <v>130</v>
      </c>
      <c r="V2882" t="s">
        <v>470</v>
      </c>
      <c r="W2882" s="18">
        <v>3.5053716151000001</v>
      </c>
      <c r="X2882" t="s">
        <v>64</v>
      </c>
      <c r="Y2882" t="s">
        <v>130</v>
      </c>
      <c r="Z2882" t="s">
        <v>590</v>
      </c>
      <c r="AA2882" s="18">
        <v>1.8792431173999999</v>
      </c>
      <c r="AB2882" t="s">
        <v>591</v>
      </c>
      <c r="AC2882" t="s">
        <v>128</v>
      </c>
      <c r="AD2882" t="s">
        <v>592</v>
      </c>
      <c r="AE2882" s="18">
        <v>0.27012557399999998</v>
      </c>
      <c r="AF2882" t="s">
        <v>14459</v>
      </c>
      <c r="AG2882" t="s">
        <v>143</v>
      </c>
      <c r="AH2882" t="s">
        <v>14460</v>
      </c>
      <c r="AI2882" s="18">
        <v>0.27012557399999998</v>
      </c>
      <c r="AJ2882" t="s">
        <v>14461</v>
      </c>
      <c r="AK2882" t="s">
        <v>134</v>
      </c>
      <c r="AL2882" t="s">
        <v>14462</v>
      </c>
      <c r="AM2882" t="s">
        <v>14459</v>
      </c>
      <c r="AN2882" t="s">
        <v>143</v>
      </c>
      <c r="AO2882" t="s">
        <v>14460</v>
      </c>
      <c r="AP2882" s="18">
        <v>0.27012557399999998</v>
      </c>
      <c r="AQ2882" t="s">
        <v>123</v>
      </c>
      <c r="AR2882" t="b">
        <f>ISNUMBER(SEARCH('Consulta Por Puntos Baloto'!$E$5,B2882,1))</f>
        <v>0</v>
      </c>
      <c r="AS2882">
        <f t="shared" si="88"/>
        <v>31</v>
      </c>
      <c r="AT2882" t="str">
        <f t="shared" si="89"/>
        <v>Punto pago</v>
      </c>
    </row>
    <row r="2883" spans="1:46">
      <c r="A2883" t="s">
        <v>14457</v>
      </c>
      <c r="B2883" t="s">
        <v>14458</v>
      </c>
      <c r="C2883" s="18">
        <v>1.3504932164000001</v>
      </c>
      <c r="D2883" t="s">
        <v>584</v>
      </c>
      <c r="E2883" t="s">
        <v>128</v>
      </c>
      <c r="F2883" t="s">
        <v>585</v>
      </c>
      <c r="G2883" s="18">
        <v>0.6674874878</v>
      </c>
      <c r="H2883" t="s">
        <v>64</v>
      </c>
      <c r="I2883" t="s">
        <v>130</v>
      </c>
      <c r="J2883" t="s">
        <v>628</v>
      </c>
      <c r="K2883" s="18">
        <v>0.80272537109999997</v>
      </c>
      <c r="L2883" t="s">
        <v>64</v>
      </c>
      <c r="M2883" t="s">
        <v>130</v>
      </c>
      <c r="N2883" t="s">
        <v>587</v>
      </c>
      <c r="O2883" s="18">
        <v>3.4716519392</v>
      </c>
      <c r="P2883" t="s">
        <v>588</v>
      </c>
      <c r="Q2883" t="s">
        <v>134</v>
      </c>
      <c r="R2883" t="s">
        <v>589</v>
      </c>
      <c r="S2883" s="18">
        <v>1.8792431173999999</v>
      </c>
      <c r="T2883" t="s">
        <v>469</v>
      </c>
      <c r="U2883" t="s">
        <v>130</v>
      </c>
      <c r="V2883" t="s">
        <v>470</v>
      </c>
      <c r="W2883" s="18">
        <v>3.5053716151000001</v>
      </c>
      <c r="X2883" t="s">
        <v>64</v>
      </c>
      <c r="Y2883" t="s">
        <v>130</v>
      </c>
      <c r="Z2883" t="s">
        <v>590</v>
      </c>
      <c r="AA2883" s="18">
        <v>1.8792431173999999</v>
      </c>
      <c r="AB2883" t="s">
        <v>591</v>
      </c>
      <c r="AC2883" t="s">
        <v>128</v>
      </c>
      <c r="AD2883" t="s">
        <v>592</v>
      </c>
      <c r="AE2883" s="18">
        <v>0.27012557399999998</v>
      </c>
      <c r="AF2883" t="s">
        <v>14459</v>
      </c>
      <c r="AG2883" t="s">
        <v>143</v>
      </c>
      <c r="AH2883" t="s">
        <v>14460</v>
      </c>
      <c r="AI2883" s="18">
        <v>0.27012557399999998</v>
      </c>
      <c r="AJ2883" t="s">
        <v>14461</v>
      </c>
      <c r="AK2883" t="s">
        <v>134</v>
      </c>
      <c r="AL2883" t="s">
        <v>14462</v>
      </c>
      <c r="AM2883" t="s">
        <v>14461</v>
      </c>
      <c r="AN2883" t="s">
        <v>134</v>
      </c>
      <c r="AO2883" t="s">
        <v>14462</v>
      </c>
      <c r="AP2883" s="18">
        <v>0.27012557399999998</v>
      </c>
      <c r="AQ2883" t="s">
        <v>123</v>
      </c>
      <c r="AR2883" t="b">
        <f>ISNUMBER(SEARCH('Consulta Por Puntos Baloto'!$E$5,B2883,1))</f>
        <v>0</v>
      </c>
      <c r="AS2883">
        <f t="shared" ref="AS2883:AS2946" si="90">MATCH(AP2883,A2883:AL2883,0)</f>
        <v>31</v>
      </c>
      <c r="AT2883" t="str">
        <f t="shared" ref="AT2883:AT2946" si="91">+VLOOKUP(AS2883,$AW$2:$AX$10,2,0)</f>
        <v>Punto pago</v>
      </c>
    </row>
    <row r="2884" spans="1:46">
      <c r="A2884" t="s">
        <v>14463</v>
      </c>
      <c r="B2884" t="s">
        <v>14464</v>
      </c>
      <c r="C2884" s="18">
        <v>36.801658769699998</v>
      </c>
      <c r="D2884" t="s">
        <v>4247</v>
      </c>
      <c r="E2884" t="s">
        <v>4248</v>
      </c>
      <c r="F2884" t="s">
        <v>4249</v>
      </c>
      <c r="G2884" s="18">
        <v>37.6121409685</v>
      </c>
      <c r="H2884" t="s">
        <v>64</v>
      </c>
      <c r="I2884" t="s">
        <v>4073</v>
      </c>
      <c r="J2884" t="s">
        <v>4074</v>
      </c>
      <c r="K2884" s="18">
        <v>130.0630836226</v>
      </c>
      <c r="L2884" t="s">
        <v>64</v>
      </c>
      <c r="M2884" t="s">
        <v>4250</v>
      </c>
      <c r="N2884" t="s">
        <v>4251</v>
      </c>
      <c r="O2884" s="18">
        <v>58.298293206399997</v>
      </c>
      <c r="P2884" t="s">
        <v>4071</v>
      </c>
      <c r="Q2884" t="s">
        <v>4066</v>
      </c>
      <c r="R2884" t="s">
        <v>4072</v>
      </c>
      <c r="S2884" s="18">
        <v>339.03664135830002</v>
      </c>
      <c r="T2884" t="s">
        <v>227</v>
      </c>
      <c r="U2884" t="s">
        <v>228</v>
      </c>
      <c r="V2884" t="s">
        <v>229</v>
      </c>
      <c r="W2884" s="18">
        <v>37.6879185003</v>
      </c>
      <c r="X2884" t="s">
        <v>64</v>
      </c>
      <c r="Y2884" t="s">
        <v>4073</v>
      </c>
      <c r="Z2884" t="s">
        <v>4074</v>
      </c>
      <c r="AA2884" s="18">
        <v>55.165895567500002</v>
      </c>
      <c r="AB2884" t="s">
        <v>4252</v>
      </c>
      <c r="AC2884" t="s">
        <v>4066</v>
      </c>
      <c r="AD2884" t="s">
        <v>4253</v>
      </c>
      <c r="AE2884" s="18">
        <v>6.8820622499999998E-2</v>
      </c>
      <c r="AF2884" t="s">
        <v>14465</v>
      </c>
      <c r="AG2884" t="s">
        <v>14466</v>
      </c>
      <c r="AH2884" t="s">
        <v>14467</v>
      </c>
      <c r="AI2884" s="18">
        <v>5.2082221818000001</v>
      </c>
      <c r="AJ2884" t="s">
        <v>6430</v>
      </c>
      <c r="AK2884" t="s">
        <v>7466</v>
      </c>
      <c r="AL2884" t="s">
        <v>7468</v>
      </c>
      <c r="AM2884" t="s">
        <v>14465</v>
      </c>
      <c r="AN2884" t="s">
        <v>14466</v>
      </c>
      <c r="AO2884" t="s">
        <v>14467</v>
      </c>
      <c r="AP2884" s="18">
        <v>6.8820622499999998E-2</v>
      </c>
      <c r="AQ2884" t="s">
        <v>123</v>
      </c>
      <c r="AR2884" t="b">
        <f>ISNUMBER(SEARCH('Consulta Por Puntos Baloto'!$E$5,B2884,1))</f>
        <v>0</v>
      </c>
      <c r="AS2884">
        <f t="shared" si="90"/>
        <v>31</v>
      </c>
      <c r="AT2884" t="str">
        <f t="shared" si="91"/>
        <v>Punto pago</v>
      </c>
    </row>
    <row r="2885" spans="1:46">
      <c r="A2885" t="s">
        <v>14468</v>
      </c>
      <c r="B2885" t="s">
        <v>14469</v>
      </c>
      <c r="C2885" s="18">
        <v>2.2203379622999999</v>
      </c>
      <c r="D2885" t="s">
        <v>5239</v>
      </c>
      <c r="E2885" t="s">
        <v>62</v>
      </c>
      <c r="F2885" t="s">
        <v>5240</v>
      </c>
      <c r="G2885" s="18">
        <v>0.51963094269999999</v>
      </c>
      <c r="H2885" t="s">
        <v>64</v>
      </c>
      <c r="I2885" t="s">
        <v>65</v>
      </c>
      <c r="J2885" t="s">
        <v>4213</v>
      </c>
      <c r="K2885" s="18">
        <v>1.7907999325999999</v>
      </c>
      <c r="L2885" t="s">
        <v>64</v>
      </c>
      <c r="M2885" t="s">
        <v>65</v>
      </c>
      <c r="N2885" t="s">
        <v>5241</v>
      </c>
      <c r="O2885" s="18">
        <v>3.8042043729000001</v>
      </c>
      <c r="P2885" t="s">
        <v>67</v>
      </c>
      <c r="Q2885" t="s">
        <v>62</v>
      </c>
      <c r="R2885" t="s">
        <v>68</v>
      </c>
      <c r="S2885" s="18">
        <v>1.9598290685999999</v>
      </c>
      <c r="T2885" t="s">
        <v>69</v>
      </c>
      <c r="U2885" t="s">
        <v>65</v>
      </c>
      <c r="V2885" t="s">
        <v>70</v>
      </c>
      <c r="W2885" s="18">
        <v>0.51907233100000005</v>
      </c>
      <c r="X2885" t="s">
        <v>64</v>
      </c>
      <c r="Y2885" t="s">
        <v>65</v>
      </c>
      <c r="Z2885" t="s">
        <v>4213</v>
      </c>
      <c r="AA2885" s="18">
        <v>1.9147550439000001</v>
      </c>
      <c r="AB2885" t="s">
        <v>5706</v>
      </c>
      <c r="AC2885" t="s">
        <v>62</v>
      </c>
      <c r="AD2885" t="s">
        <v>5707</v>
      </c>
      <c r="AE2885" s="18">
        <v>0.45677485080000002</v>
      </c>
      <c r="AF2885" t="s">
        <v>14470</v>
      </c>
      <c r="AG2885" t="s">
        <v>62</v>
      </c>
      <c r="AH2885" t="s">
        <v>14471</v>
      </c>
      <c r="AI2885" s="18">
        <v>0.12246552970000001</v>
      </c>
      <c r="AJ2885" t="s">
        <v>14472</v>
      </c>
      <c r="AK2885" t="s">
        <v>62</v>
      </c>
      <c r="AL2885" t="s">
        <v>14473</v>
      </c>
      <c r="AM2885" t="s">
        <v>14472</v>
      </c>
      <c r="AN2885" t="s">
        <v>62</v>
      </c>
      <c r="AO2885" t="s">
        <v>14473</v>
      </c>
      <c r="AP2885" s="18">
        <v>0.12246552970000001</v>
      </c>
      <c r="AQ2885" t="s">
        <v>123</v>
      </c>
      <c r="AR2885" t="b">
        <f>ISNUMBER(SEARCH('Consulta Por Puntos Baloto'!$E$5,B2885,1))</f>
        <v>0</v>
      </c>
      <c r="AS2885">
        <f t="shared" si="90"/>
        <v>35</v>
      </c>
      <c r="AT2885" t="str">
        <f t="shared" si="91"/>
        <v>Punto red</v>
      </c>
    </row>
    <row r="2886" spans="1:46">
      <c r="A2886" t="s">
        <v>14474</v>
      </c>
      <c r="B2886" t="s">
        <v>14475</v>
      </c>
      <c r="C2886" s="18">
        <v>38.385069896499999</v>
      </c>
      <c r="D2886" t="s">
        <v>4084</v>
      </c>
      <c r="E2886" t="s">
        <v>4053</v>
      </c>
      <c r="F2886" t="s">
        <v>4085</v>
      </c>
      <c r="G2886" s="18">
        <v>39.360923269600001</v>
      </c>
      <c r="H2886" t="s">
        <v>64</v>
      </c>
      <c r="I2886" t="s">
        <v>223</v>
      </c>
      <c r="J2886" t="s">
        <v>5167</v>
      </c>
      <c r="K2886" s="18">
        <v>42.9061938416</v>
      </c>
      <c r="L2886" t="s">
        <v>64</v>
      </c>
      <c r="M2886" t="s">
        <v>223</v>
      </c>
      <c r="N2886" t="s">
        <v>4070</v>
      </c>
      <c r="O2886" s="18">
        <v>39.966541343199999</v>
      </c>
      <c r="P2886" t="s">
        <v>4052</v>
      </c>
      <c r="Q2886" t="s">
        <v>4053</v>
      </c>
      <c r="R2886" t="s">
        <v>4054</v>
      </c>
      <c r="S2886" s="18">
        <v>49.491909868199997</v>
      </c>
      <c r="T2886" t="s">
        <v>227</v>
      </c>
      <c r="U2886" t="s">
        <v>228</v>
      </c>
      <c r="V2886" t="s">
        <v>229</v>
      </c>
      <c r="W2886" s="18">
        <v>39.535959944600002</v>
      </c>
      <c r="X2886" t="s">
        <v>64</v>
      </c>
      <c r="Y2886" t="s">
        <v>4055</v>
      </c>
      <c r="Z2886" t="s">
        <v>4056</v>
      </c>
      <c r="AA2886" s="18">
        <v>42.397285958499999</v>
      </c>
      <c r="AB2886" t="s">
        <v>5188</v>
      </c>
      <c r="AC2886" t="s">
        <v>220</v>
      </c>
      <c r="AD2886" t="s">
        <v>5189</v>
      </c>
      <c r="AE2886" s="18">
        <v>7.1874231699999999E-2</v>
      </c>
      <c r="AF2886" t="s">
        <v>8109</v>
      </c>
      <c r="AG2886" t="s">
        <v>5191</v>
      </c>
      <c r="AH2886" t="s">
        <v>8110</v>
      </c>
      <c r="AI2886" s="18">
        <v>0.13241732580000001</v>
      </c>
      <c r="AJ2886" t="s">
        <v>5193</v>
      </c>
      <c r="AK2886" t="s">
        <v>5191</v>
      </c>
      <c r="AL2886" t="s">
        <v>5194</v>
      </c>
      <c r="AM2886" t="s">
        <v>8109</v>
      </c>
      <c r="AN2886" t="s">
        <v>5191</v>
      </c>
      <c r="AO2886" t="s">
        <v>8110</v>
      </c>
      <c r="AP2886" s="18">
        <v>7.1874231699999999E-2</v>
      </c>
      <c r="AQ2886" t="s">
        <v>123</v>
      </c>
      <c r="AR2886" t="b">
        <f>ISNUMBER(SEARCH('Consulta Por Puntos Baloto'!$E$5,B2886,1))</f>
        <v>0</v>
      </c>
      <c r="AS2886">
        <f t="shared" si="90"/>
        <v>31</v>
      </c>
      <c r="AT2886" t="str">
        <f t="shared" si="91"/>
        <v>Punto pago</v>
      </c>
    </row>
    <row r="2887" spans="1:46">
      <c r="A2887" t="s">
        <v>14476</v>
      </c>
      <c r="B2887" t="s">
        <v>14477</v>
      </c>
      <c r="C2887" s="18">
        <v>1.7915079231</v>
      </c>
      <c r="D2887" t="s">
        <v>526</v>
      </c>
      <c r="E2887" t="s">
        <v>128</v>
      </c>
      <c r="F2887" t="s">
        <v>527</v>
      </c>
      <c r="G2887" s="18">
        <v>1.0255684786000001</v>
      </c>
      <c r="H2887" t="s">
        <v>64</v>
      </c>
      <c r="I2887" t="s">
        <v>130</v>
      </c>
      <c r="J2887" t="s">
        <v>9155</v>
      </c>
      <c r="K2887" s="18">
        <v>1.5759196261999999</v>
      </c>
      <c r="L2887" t="s">
        <v>64</v>
      </c>
      <c r="M2887" t="s">
        <v>130</v>
      </c>
      <c r="N2887" t="s">
        <v>529</v>
      </c>
      <c r="O2887" s="18">
        <v>1.5268027817000001</v>
      </c>
      <c r="P2887" t="s">
        <v>1300</v>
      </c>
      <c r="Q2887" t="s">
        <v>134</v>
      </c>
      <c r="R2887" t="s">
        <v>1301</v>
      </c>
      <c r="S2887" s="18">
        <v>3.9766769532000001</v>
      </c>
      <c r="T2887" t="s">
        <v>496</v>
      </c>
      <c r="U2887" t="s">
        <v>130</v>
      </c>
      <c r="V2887" t="s">
        <v>497</v>
      </c>
      <c r="W2887" s="18">
        <v>1.0092272319</v>
      </c>
      <c r="X2887" t="s">
        <v>64</v>
      </c>
      <c r="Y2887" t="s">
        <v>130</v>
      </c>
      <c r="Z2887" t="s">
        <v>532</v>
      </c>
      <c r="AA2887" s="18">
        <v>1.1791555426</v>
      </c>
      <c r="AB2887" t="s">
        <v>1333</v>
      </c>
      <c r="AC2887" t="s">
        <v>128</v>
      </c>
      <c r="AD2887" t="s">
        <v>1334</v>
      </c>
      <c r="AE2887" s="18">
        <v>0.18936944089999999</v>
      </c>
      <c r="AF2887" t="s">
        <v>9156</v>
      </c>
      <c r="AG2887" t="s">
        <v>143</v>
      </c>
      <c r="AH2887" t="s">
        <v>9157</v>
      </c>
      <c r="AI2887" s="18">
        <v>0.1687962523</v>
      </c>
      <c r="AJ2887" t="s">
        <v>9158</v>
      </c>
      <c r="AK2887" t="s">
        <v>134</v>
      </c>
      <c r="AL2887" t="s">
        <v>9159</v>
      </c>
      <c r="AM2887" t="s">
        <v>9158</v>
      </c>
      <c r="AN2887" t="s">
        <v>134</v>
      </c>
      <c r="AO2887" t="s">
        <v>9159</v>
      </c>
      <c r="AP2887" s="18">
        <v>0.1687962523</v>
      </c>
      <c r="AQ2887" t="s">
        <v>123</v>
      </c>
      <c r="AR2887" t="b">
        <f>ISNUMBER(SEARCH('Consulta Por Puntos Baloto'!$E$5,B2887,1))</f>
        <v>0</v>
      </c>
      <c r="AS2887">
        <f t="shared" si="90"/>
        <v>35</v>
      </c>
      <c r="AT2887" t="str">
        <f t="shared" si="91"/>
        <v>Punto red</v>
      </c>
    </row>
    <row r="2888" spans="1:46">
      <c r="A2888" t="s">
        <v>14478</v>
      </c>
      <c r="B2888" t="s">
        <v>14479</v>
      </c>
      <c r="C2888" s="18">
        <v>46.007338289400003</v>
      </c>
      <c r="D2888" t="s">
        <v>4512</v>
      </c>
      <c r="E2888" t="s">
        <v>297</v>
      </c>
      <c r="F2888" t="s">
        <v>4513</v>
      </c>
      <c r="G2888" s="18">
        <v>46.922293583200002</v>
      </c>
      <c r="H2888" t="s">
        <v>64</v>
      </c>
      <c r="I2888" t="s">
        <v>4514</v>
      </c>
      <c r="J2888" t="s">
        <v>4515</v>
      </c>
      <c r="K2888" s="18">
        <v>46.922293583200002</v>
      </c>
      <c r="L2888" t="s">
        <v>64</v>
      </c>
      <c r="M2888" t="s">
        <v>4514</v>
      </c>
      <c r="N2888" t="s">
        <v>4515</v>
      </c>
      <c r="O2888" s="18">
        <v>45.514999995399997</v>
      </c>
      <c r="P2888" t="s">
        <v>296</v>
      </c>
      <c r="Q2888" t="s">
        <v>297</v>
      </c>
      <c r="R2888" t="s">
        <v>298</v>
      </c>
      <c r="S2888" s="18">
        <v>122.7779725123</v>
      </c>
      <c r="T2888" t="s">
        <v>85</v>
      </c>
      <c r="U2888" t="s">
        <v>86</v>
      </c>
      <c r="V2888" t="s">
        <v>87</v>
      </c>
      <c r="W2888" s="18">
        <v>89.795110507299995</v>
      </c>
      <c r="X2888" t="s">
        <v>64</v>
      </c>
      <c r="Y2888" t="s">
        <v>4519</v>
      </c>
      <c r="Z2888" t="s">
        <v>4520</v>
      </c>
      <c r="AA2888" s="18">
        <v>95.199196247299994</v>
      </c>
      <c r="AB2888" t="s">
        <v>300</v>
      </c>
      <c r="AC2888" t="s">
        <v>301</v>
      </c>
      <c r="AD2888" t="s">
        <v>302</v>
      </c>
      <c r="AE2888" s="18">
        <v>1.3161001199999999E-2</v>
      </c>
      <c r="AF2888" t="s">
        <v>14480</v>
      </c>
      <c r="AG2888" t="s">
        <v>14481</v>
      </c>
      <c r="AH2888" t="s">
        <v>14482</v>
      </c>
      <c r="AI2888" s="18">
        <v>0.12658738210000001</v>
      </c>
      <c r="AJ2888" t="s">
        <v>14483</v>
      </c>
      <c r="AK2888" t="s">
        <v>14481</v>
      </c>
      <c r="AL2888" t="s">
        <v>14484</v>
      </c>
      <c r="AM2888" t="s">
        <v>14480</v>
      </c>
      <c r="AN2888" t="s">
        <v>14481</v>
      </c>
      <c r="AO2888" t="s">
        <v>14482</v>
      </c>
      <c r="AP2888" s="18">
        <v>1.3161001199999999E-2</v>
      </c>
      <c r="AQ2888" t="s">
        <v>123</v>
      </c>
      <c r="AR2888" t="b">
        <f>ISNUMBER(SEARCH('Consulta Por Puntos Baloto'!$E$5,B2888,1))</f>
        <v>0</v>
      </c>
      <c r="AS2888">
        <f t="shared" si="90"/>
        <v>31</v>
      </c>
      <c r="AT2888" t="str">
        <f t="shared" si="91"/>
        <v>Punto pago</v>
      </c>
    </row>
    <row r="2889" spans="1:46">
      <c r="A2889" t="s">
        <v>14485</v>
      </c>
      <c r="B2889" t="s">
        <v>14486</v>
      </c>
      <c r="C2889" s="18">
        <v>2.1118506563000001</v>
      </c>
      <c r="D2889" t="s">
        <v>4084</v>
      </c>
      <c r="E2889" t="s">
        <v>4053</v>
      </c>
      <c r="F2889" t="s">
        <v>4085</v>
      </c>
      <c r="G2889" s="18">
        <v>0.94159651879999995</v>
      </c>
      <c r="H2889" t="s">
        <v>64</v>
      </c>
      <c r="I2889" t="s">
        <v>4055</v>
      </c>
      <c r="J2889" t="s">
        <v>4056</v>
      </c>
      <c r="K2889" s="18">
        <v>9.5807845098000008</v>
      </c>
      <c r="L2889" t="s">
        <v>64</v>
      </c>
      <c r="M2889" t="s">
        <v>223</v>
      </c>
      <c r="N2889" t="s">
        <v>4070</v>
      </c>
      <c r="O2889" s="18">
        <v>2.4695049402000002</v>
      </c>
      <c r="P2889" t="s">
        <v>4052</v>
      </c>
      <c r="Q2889" t="s">
        <v>4053</v>
      </c>
      <c r="R2889" t="s">
        <v>4054</v>
      </c>
      <c r="S2889" s="18">
        <v>17.895314732700001</v>
      </c>
      <c r="T2889" t="s">
        <v>227</v>
      </c>
      <c r="U2889" t="s">
        <v>228</v>
      </c>
      <c r="V2889" t="s">
        <v>229</v>
      </c>
      <c r="W2889" s="18">
        <v>0.91888669570000003</v>
      </c>
      <c r="X2889" t="s">
        <v>64</v>
      </c>
      <c r="Y2889" t="s">
        <v>4055</v>
      </c>
      <c r="Z2889" t="s">
        <v>4056</v>
      </c>
      <c r="AA2889" s="18">
        <v>8.0078563365999997</v>
      </c>
      <c r="AB2889" t="s">
        <v>4088</v>
      </c>
      <c r="AC2889" t="s">
        <v>220</v>
      </c>
      <c r="AD2889" t="s">
        <v>4089</v>
      </c>
      <c r="AE2889" s="18">
        <v>1.6547869100000001E-2</v>
      </c>
      <c r="AF2889" t="s">
        <v>14487</v>
      </c>
      <c r="AG2889" t="s">
        <v>4053</v>
      </c>
      <c r="AH2889" t="s">
        <v>14488</v>
      </c>
      <c r="AI2889" s="18">
        <v>1.5809115718</v>
      </c>
      <c r="AJ2889" t="s">
        <v>8313</v>
      </c>
      <c r="AK2889" t="s">
        <v>4053</v>
      </c>
      <c r="AL2889" t="s">
        <v>8314</v>
      </c>
      <c r="AM2889" t="s">
        <v>14487</v>
      </c>
      <c r="AN2889" t="s">
        <v>4053</v>
      </c>
      <c r="AO2889" t="s">
        <v>14488</v>
      </c>
      <c r="AP2889" s="18">
        <v>1.6547869100000001E-2</v>
      </c>
      <c r="AQ2889" t="s">
        <v>123</v>
      </c>
      <c r="AR2889" t="b">
        <f>ISNUMBER(SEARCH('Consulta Por Puntos Baloto'!$E$5,B2889,1))</f>
        <v>0</v>
      </c>
      <c r="AS2889">
        <f t="shared" si="90"/>
        <v>31</v>
      </c>
      <c r="AT2889" t="str">
        <f t="shared" si="91"/>
        <v>Punto pago</v>
      </c>
    </row>
    <row r="2890" spans="1:46">
      <c r="A2890" t="s">
        <v>14489</v>
      </c>
      <c r="B2890" t="s">
        <v>14490</v>
      </c>
      <c r="C2890" s="18">
        <v>1.2834753522</v>
      </c>
      <c r="D2890" t="s">
        <v>4386</v>
      </c>
      <c r="E2890" t="s">
        <v>4387</v>
      </c>
      <c r="F2890" t="s">
        <v>4388</v>
      </c>
      <c r="G2890" s="18">
        <v>2.3706087515999998</v>
      </c>
      <c r="H2890" t="s">
        <v>64</v>
      </c>
      <c r="I2890" t="s">
        <v>4389</v>
      </c>
      <c r="J2890" t="s">
        <v>4390</v>
      </c>
      <c r="K2890" s="18">
        <v>39.702928096400001</v>
      </c>
      <c r="L2890" t="s">
        <v>64</v>
      </c>
      <c r="M2890" t="s">
        <v>343</v>
      </c>
      <c r="N2890" t="s">
        <v>344</v>
      </c>
      <c r="O2890" s="18">
        <v>2.1743720260999999</v>
      </c>
      <c r="P2890" t="s">
        <v>4391</v>
      </c>
      <c r="Q2890" t="s">
        <v>4392</v>
      </c>
      <c r="R2890" t="s">
        <v>4393</v>
      </c>
      <c r="S2890" s="18">
        <v>60.256733133799997</v>
      </c>
      <c r="T2890" t="s">
        <v>69</v>
      </c>
      <c r="U2890" t="s">
        <v>65</v>
      </c>
      <c r="V2890" t="s">
        <v>70</v>
      </c>
      <c r="W2890" s="18">
        <v>2.3706087515999998</v>
      </c>
      <c r="X2890" t="s">
        <v>64</v>
      </c>
      <c r="Y2890" t="s">
        <v>4389</v>
      </c>
      <c r="Z2890" t="s">
        <v>4390</v>
      </c>
      <c r="AA2890" s="18">
        <v>41.007658207299997</v>
      </c>
      <c r="AB2890" t="s">
        <v>345</v>
      </c>
      <c r="AC2890" t="s">
        <v>341</v>
      </c>
      <c r="AD2890" t="s">
        <v>346</v>
      </c>
      <c r="AE2890" s="18">
        <v>0.1066203944</v>
      </c>
      <c r="AF2890" t="s">
        <v>14491</v>
      </c>
      <c r="AG2890" t="s">
        <v>4387</v>
      </c>
      <c r="AH2890" t="s">
        <v>14492</v>
      </c>
      <c r="AI2890" s="18">
        <v>0.95704260510000005</v>
      </c>
      <c r="AJ2890" t="s">
        <v>349</v>
      </c>
      <c r="AK2890" t="s">
        <v>4387</v>
      </c>
      <c r="AL2890" t="s">
        <v>14493</v>
      </c>
      <c r="AM2890" t="s">
        <v>14491</v>
      </c>
      <c r="AN2890" t="s">
        <v>4387</v>
      </c>
      <c r="AO2890" t="s">
        <v>14492</v>
      </c>
      <c r="AP2890" s="18">
        <v>0.1066203944</v>
      </c>
      <c r="AQ2890" t="s">
        <v>123</v>
      </c>
      <c r="AR2890" t="b">
        <f>ISNUMBER(SEARCH('Consulta Por Puntos Baloto'!$E$5,B2890,1))</f>
        <v>0</v>
      </c>
      <c r="AS2890">
        <f t="shared" si="90"/>
        <v>31</v>
      </c>
      <c r="AT2890" t="str">
        <f t="shared" si="91"/>
        <v>Punto pago</v>
      </c>
    </row>
    <row r="2891" spans="1:46">
      <c r="A2891" t="s">
        <v>14494</v>
      </c>
      <c r="B2891" t="s">
        <v>14495</v>
      </c>
      <c r="C2891" s="18">
        <v>32.722423175499998</v>
      </c>
      <c r="D2891" t="s">
        <v>4913</v>
      </c>
      <c r="E2891" t="s">
        <v>4914</v>
      </c>
      <c r="F2891" t="s">
        <v>4915</v>
      </c>
      <c r="G2891" s="18">
        <v>146.64339264029999</v>
      </c>
      <c r="H2891" t="s">
        <v>64</v>
      </c>
      <c r="I2891" t="s">
        <v>3993</v>
      </c>
      <c r="J2891" t="s">
        <v>8991</v>
      </c>
      <c r="K2891" s="18">
        <v>149.2904928632</v>
      </c>
      <c r="L2891" t="s">
        <v>64</v>
      </c>
      <c r="M2891" t="s">
        <v>3993</v>
      </c>
      <c r="N2891" t="s">
        <v>3995</v>
      </c>
      <c r="O2891" s="18">
        <v>146.63770674759999</v>
      </c>
      <c r="P2891" t="s">
        <v>3996</v>
      </c>
      <c r="Q2891" t="s">
        <v>3991</v>
      </c>
      <c r="R2891" t="s">
        <v>3997</v>
      </c>
      <c r="S2891" s="18">
        <v>247.9590333145</v>
      </c>
      <c r="T2891" t="s">
        <v>85</v>
      </c>
      <c r="U2891" t="s">
        <v>86</v>
      </c>
      <c r="V2891" t="s">
        <v>87</v>
      </c>
      <c r="W2891" s="18">
        <v>173.0702512499</v>
      </c>
      <c r="X2891" t="s">
        <v>64</v>
      </c>
      <c r="Y2891" t="s">
        <v>4073</v>
      </c>
      <c r="Z2891" t="s">
        <v>4074</v>
      </c>
      <c r="AA2891" s="18">
        <v>147.9316511673</v>
      </c>
      <c r="AB2891" t="s">
        <v>4000</v>
      </c>
      <c r="AC2891" t="s">
        <v>3991</v>
      </c>
      <c r="AD2891" t="s">
        <v>4001</v>
      </c>
      <c r="AE2891" s="18">
        <v>0.12935541449999999</v>
      </c>
      <c r="AF2891" t="s">
        <v>13861</v>
      </c>
      <c r="AG2891" t="s">
        <v>13862</v>
      </c>
      <c r="AH2891" t="s">
        <v>13863</v>
      </c>
      <c r="AI2891" s="18">
        <v>30.5687048566</v>
      </c>
      <c r="AJ2891" t="s">
        <v>4922</v>
      </c>
      <c r="AK2891" t="s">
        <v>4923</v>
      </c>
      <c r="AL2891" t="s">
        <v>4924</v>
      </c>
      <c r="AM2891" t="s">
        <v>13861</v>
      </c>
      <c r="AN2891" t="s">
        <v>13862</v>
      </c>
      <c r="AO2891" t="s">
        <v>13863</v>
      </c>
      <c r="AP2891" s="18">
        <v>0.12935541449999999</v>
      </c>
      <c r="AQ2891" t="s">
        <v>123</v>
      </c>
      <c r="AR2891" t="b">
        <f>ISNUMBER(SEARCH('Consulta Por Puntos Baloto'!$E$5,B2891,1))</f>
        <v>0</v>
      </c>
      <c r="AS2891">
        <f t="shared" si="90"/>
        <v>31</v>
      </c>
      <c r="AT2891" t="str">
        <f t="shared" si="91"/>
        <v>Punto pago</v>
      </c>
    </row>
    <row r="2892" spans="1:46">
      <c r="A2892" t="s">
        <v>14496</v>
      </c>
      <c r="B2892" t="s">
        <v>14497</v>
      </c>
      <c r="C2892" s="18">
        <v>2.8425606218000001</v>
      </c>
      <c r="D2892" t="s">
        <v>4401</v>
      </c>
      <c r="E2892" t="s">
        <v>62</v>
      </c>
      <c r="F2892" t="s">
        <v>4402</v>
      </c>
      <c r="G2892" s="18">
        <v>1.9390454359</v>
      </c>
      <c r="H2892" t="s">
        <v>64</v>
      </c>
      <c r="I2892" t="s">
        <v>65</v>
      </c>
      <c r="J2892" t="s">
        <v>70</v>
      </c>
      <c r="K2892" s="18">
        <v>2.6004464704000001</v>
      </c>
      <c r="L2892" t="s">
        <v>64</v>
      </c>
      <c r="M2892" t="s">
        <v>65</v>
      </c>
      <c r="N2892" t="s">
        <v>4212</v>
      </c>
      <c r="O2892" s="18">
        <v>3.9221209153999999</v>
      </c>
      <c r="P2892" t="s">
        <v>67</v>
      </c>
      <c r="Q2892" t="s">
        <v>62</v>
      </c>
      <c r="R2892" t="s">
        <v>68</v>
      </c>
      <c r="S2892" s="18">
        <v>1.9349836254999999</v>
      </c>
      <c r="T2892" t="s">
        <v>69</v>
      </c>
      <c r="U2892" t="s">
        <v>65</v>
      </c>
      <c r="V2892" t="s">
        <v>70</v>
      </c>
      <c r="W2892" s="18">
        <v>2.6412894147000001</v>
      </c>
      <c r="X2892" t="s">
        <v>64</v>
      </c>
      <c r="Y2892" t="s">
        <v>65</v>
      </c>
      <c r="Z2892" t="s">
        <v>4213</v>
      </c>
      <c r="AA2892" s="18">
        <v>1.9324468533000001</v>
      </c>
      <c r="AB2892" t="s">
        <v>4405</v>
      </c>
      <c r="AC2892" t="s">
        <v>62</v>
      </c>
      <c r="AD2892" t="s">
        <v>4406</v>
      </c>
      <c r="AE2892" s="18">
        <v>0.1218594385</v>
      </c>
      <c r="AF2892" t="s">
        <v>14498</v>
      </c>
      <c r="AG2892" t="s">
        <v>62</v>
      </c>
      <c r="AH2892" t="s">
        <v>14499</v>
      </c>
      <c r="AI2892" s="18">
        <v>0.4811492745</v>
      </c>
      <c r="AJ2892" t="s">
        <v>14500</v>
      </c>
      <c r="AK2892" t="s">
        <v>62</v>
      </c>
      <c r="AL2892" t="s">
        <v>14501</v>
      </c>
      <c r="AM2892" t="s">
        <v>14498</v>
      </c>
      <c r="AN2892" t="s">
        <v>62</v>
      </c>
      <c r="AO2892" t="s">
        <v>14499</v>
      </c>
      <c r="AP2892" s="18">
        <v>0.1218594385</v>
      </c>
      <c r="AQ2892" t="s">
        <v>123</v>
      </c>
      <c r="AR2892" t="b">
        <f>ISNUMBER(SEARCH('Consulta Por Puntos Baloto'!$E$5,B2892,1))</f>
        <v>0</v>
      </c>
      <c r="AS2892">
        <f t="shared" si="90"/>
        <v>31</v>
      </c>
      <c r="AT2892" t="str">
        <f t="shared" si="91"/>
        <v>Punto pago</v>
      </c>
    </row>
    <row r="2893" spans="1:46">
      <c r="A2893" t="s">
        <v>14502</v>
      </c>
      <c r="B2893" t="s">
        <v>14503</v>
      </c>
      <c r="C2893" s="18">
        <v>1.1942508442999999</v>
      </c>
      <c r="D2893" t="s">
        <v>102</v>
      </c>
      <c r="E2893" t="s">
        <v>103</v>
      </c>
      <c r="F2893" t="s">
        <v>104</v>
      </c>
      <c r="G2893" s="18">
        <v>1.3899823529999999</v>
      </c>
      <c r="H2893" t="s">
        <v>251</v>
      </c>
      <c r="I2893" t="s">
        <v>107</v>
      </c>
      <c r="J2893" t="s">
        <v>252</v>
      </c>
      <c r="K2893" s="18">
        <v>3.2694765433000001</v>
      </c>
      <c r="L2893" t="s">
        <v>64</v>
      </c>
      <c r="M2893" t="s">
        <v>107</v>
      </c>
      <c r="N2893" t="s">
        <v>108</v>
      </c>
      <c r="O2893" s="18">
        <v>3.5082708710000001</v>
      </c>
      <c r="P2893" t="s">
        <v>109</v>
      </c>
      <c r="Q2893" t="s">
        <v>103</v>
      </c>
      <c r="R2893" t="s">
        <v>110</v>
      </c>
      <c r="S2893" s="18">
        <v>150.27361781569999</v>
      </c>
      <c r="T2893" t="s">
        <v>253</v>
      </c>
      <c r="U2893" t="s">
        <v>65</v>
      </c>
      <c r="V2893" t="s">
        <v>254</v>
      </c>
      <c r="W2893" s="18">
        <v>148.84569866690001</v>
      </c>
      <c r="X2893" t="s">
        <v>276</v>
      </c>
      <c r="Y2893" t="s">
        <v>65</v>
      </c>
      <c r="Z2893" t="s">
        <v>277</v>
      </c>
      <c r="AA2893" s="18">
        <v>3.3755302138999999</v>
      </c>
      <c r="AB2893" t="s">
        <v>115</v>
      </c>
      <c r="AC2893" t="s">
        <v>103</v>
      </c>
      <c r="AD2893" t="s">
        <v>116</v>
      </c>
      <c r="AE2893" s="18">
        <v>0.81812125940000002</v>
      </c>
      <c r="AF2893" t="s">
        <v>7165</v>
      </c>
      <c r="AG2893" t="s">
        <v>103</v>
      </c>
      <c r="AH2893" t="s">
        <v>7166</v>
      </c>
      <c r="AI2893" s="18">
        <v>1.8187261600000001E-2</v>
      </c>
      <c r="AJ2893" t="s">
        <v>14503</v>
      </c>
      <c r="AK2893" t="s">
        <v>103</v>
      </c>
      <c r="AL2893" t="s">
        <v>14504</v>
      </c>
      <c r="AM2893" t="s">
        <v>14503</v>
      </c>
      <c r="AN2893" t="s">
        <v>103</v>
      </c>
      <c r="AO2893" t="s">
        <v>14504</v>
      </c>
      <c r="AP2893" s="18">
        <v>1.8187261600000001E-2</v>
      </c>
      <c r="AQ2893" t="s">
        <v>123</v>
      </c>
      <c r="AR2893" t="b">
        <f>ISNUMBER(SEARCH('Consulta Por Puntos Baloto'!$E$5,B2893,1))</f>
        <v>0</v>
      </c>
      <c r="AS2893">
        <f t="shared" si="90"/>
        <v>35</v>
      </c>
      <c r="AT2893" t="str">
        <f t="shared" si="91"/>
        <v>Punto red</v>
      </c>
    </row>
    <row r="2894" spans="1:46">
      <c r="A2894" t="s">
        <v>14505</v>
      </c>
      <c r="B2894" t="s">
        <v>14506</v>
      </c>
      <c r="C2894" s="18">
        <v>2.2675747012</v>
      </c>
      <c r="D2894" t="s">
        <v>2585</v>
      </c>
      <c r="E2894" t="s">
        <v>128</v>
      </c>
      <c r="F2894" t="s">
        <v>2586</v>
      </c>
      <c r="G2894" s="18">
        <v>0.81458226479999996</v>
      </c>
      <c r="H2894" t="s">
        <v>2622</v>
      </c>
      <c r="I2894" t="s">
        <v>130</v>
      </c>
      <c r="J2894" t="s">
        <v>2623</v>
      </c>
      <c r="K2894" s="18">
        <v>2.2232965632999999</v>
      </c>
      <c r="L2894" t="s">
        <v>64</v>
      </c>
      <c r="M2894" t="s">
        <v>130</v>
      </c>
      <c r="N2894" t="s">
        <v>2624</v>
      </c>
      <c r="O2894" s="18">
        <v>0.96837583810000005</v>
      </c>
      <c r="P2894" t="s">
        <v>2625</v>
      </c>
      <c r="Q2894" t="s">
        <v>134</v>
      </c>
      <c r="R2894" t="s">
        <v>2626</v>
      </c>
      <c r="S2894" s="18">
        <v>2.662580009</v>
      </c>
      <c r="T2894" t="s">
        <v>311</v>
      </c>
      <c r="U2894" t="s">
        <v>130</v>
      </c>
      <c r="V2894" t="s">
        <v>312</v>
      </c>
      <c r="W2894" s="18">
        <v>1.5243916878999999</v>
      </c>
      <c r="X2894" t="s">
        <v>64</v>
      </c>
      <c r="Y2894" t="s">
        <v>130</v>
      </c>
      <c r="Z2894" t="s">
        <v>2627</v>
      </c>
      <c r="AA2894" s="18">
        <v>1.2128067934</v>
      </c>
      <c r="AB2894" t="s">
        <v>2628</v>
      </c>
      <c r="AC2894" t="s">
        <v>128</v>
      </c>
      <c r="AD2894" t="s">
        <v>2629</v>
      </c>
      <c r="AE2894" s="18">
        <v>0.1875747009</v>
      </c>
      <c r="AF2894" t="s">
        <v>14507</v>
      </c>
      <c r="AG2894" t="s">
        <v>143</v>
      </c>
      <c r="AH2894" t="s">
        <v>14508</v>
      </c>
      <c r="AI2894" s="18">
        <v>0.25401081110000001</v>
      </c>
      <c r="AJ2894" t="s">
        <v>6150</v>
      </c>
      <c r="AK2894" t="s">
        <v>134</v>
      </c>
      <c r="AL2894" t="s">
        <v>6151</v>
      </c>
      <c r="AM2894" t="s">
        <v>14507</v>
      </c>
      <c r="AN2894" t="s">
        <v>143</v>
      </c>
      <c r="AO2894" t="s">
        <v>14508</v>
      </c>
      <c r="AP2894" s="18">
        <v>0.1875747009</v>
      </c>
      <c r="AQ2894" t="s">
        <v>123</v>
      </c>
      <c r="AR2894" t="b">
        <f>ISNUMBER(SEARCH('Consulta Por Puntos Baloto'!$E$5,B2894,1))</f>
        <v>0</v>
      </c>
      <c r="AS2894">
        <f t="shared" si="90"/>
        <v>31</v>
      </c>
      <c r="AT2894" t="str">
        <f t="shared" si="91"/>
        <v>Punto pago</v>
      </c>
    </row>
    <row r="2895" spans="1:46">
      <c r="A2895" t="s">
        <v>14509</v>
      </c>
      <c r="B2895" t="s">
        <v>14510</v>
      </c>
      <c r="C2895" s="18">
        <v>0.40307480420000003</v>
      </c>
      <c r="D2895" t="s">
        <v>563</v>
      </c>
      <c r="E2895" t="s">
        <v>128</v>
      </c>
      <c r="F2895" t="s">
        <v>564</v>
      </c>
      <c r="G2895" s="18">
        <v>0.90813475560000001</v>
      </c>
      <c r="H2895" t="s">
        <v>64</v>
      </c>
      <c r="I2895" t="s">
        <v>130</v>
      </c>
      <c r="J2895" t="s">
        <v>885</v>
      </c>
      <c r="K2895" s="18">
        <v>1.0059026634999999</v>
      </c>
      <c r="L2895" t="s">
        <v>567</v>
      </c>
      <c r="M2895" t="s">
        <v>130</v>
      </c>
      <c r="N2895" t="s">
        <v>568</v>
      </c>
      <c r="O2895" s="18">
        <v>1.9314050385999999</v>
      </c>
      <c r="P2895" t="s">
        <v>453</v>
      </c>
      <c r="Q2895" t="s">
        <v>134</v>
      </c>
      <c r="R2895" t="s">
        <v>454</v>
      </c>
      <c r="S2895" s="18">
        <v>1.9534705173</v>
      </c>
      <c r="T2895" t="s">
        <v>136</v>
      </c>
      <c r="U2895" t="s">
        <v>130</v>
      </c>
      <c r="V2895" t="s">
        <v>137</v>
      </c>
      <c r="W2895" s="18">
        <v>0.96323956119999998</v>
      </c>
      <c r="X2895" t="s">
        <v>64</v>
      </c>
      <c r="Y2895" t="s">
        <v>130</v>
      </c>
      <c r="Z2895" t="s">
        <v>569</v>
      </c>
      <c r="AA2895" s="18">
        <v>1.2435735053999999</v>
      </c>
      <c r="AB2895" s="19" t="s">
        <v>443</v>
      </c>
      <c r="AC2895" t="s">
        <v>128</v>
      </c>
      <c r="AD2895" t="s">
        <v>444</v>
      </c>
      <c r="AE2895" s="18">
        <v>0</v>
      </c>
      <c r="AF2895" t="s">
        <v>919</v>
      </c>
      <c r="AG2895" t="s">
        <v>143</v>
      </c>
      <c r="AH2895" t="s">
        <v>920</v>
      </c>
      <c r="AI2895" s="18">
        <v>0.20174387190000001</v>
      </c>
      <c r="AJ2895" t="s">
        <v>921</v>
      </c>
      <c r="AK2895" t="s">
        <v>134</v>
      </c>
      <c r="AL2895" t="s">
        <v>922</v>
      </c>
      <c r="AM2895" t="s">
        <v>919</v>
      </c>
      <c r="AN2895" t="s">
        <v>143</v>
      </c>
      <c r="AO2895" t="s">
        <v>920</v>
      </c>
      <c r="AP2895" s="18">
        <v>0</v>
      </c>
      <c r="AQ2895" t="s">
        <v>123</v>
      </c>
      <c r="AR2895" t="b">
        <f>ISNUMBER(SEARCH('Consulta Por Puntos Baloto'!$E$5,B2895,1))</f>
        <v>0</v>
      </c>
      <c r="AS2895">
        <f t="shared" si="90"/>
        <v>31</v>
      </c>
      <c r="AT2895" t="str">
        <f t="shared" si="91"/>
        <v>Punto pago</v>
      </c>
    </row>
    <row r="2896" spans="1:46">
      <c r="A2896" t="s">
        <v>14511</v>
      </c>
      <c r="B2896" t="s">
        <v>14512</v>
      </c>
      <c r="C2896" s="18">
        <v>32.975196780399997</v>
      </c>
      <c r="D2896" t="s">
        <v>9815</v>
      </c>
      <c r="E2896" t="s">
        <v>9816</v>
      </c>
      <c r="F2896" t="s">
        <v>9817</v>
      </c>
      <c r="G2896" s="18">
        <v>68.759050985200005</v>
      </c>
      <c r="H2896" t="s">
        <v>64</v>
      </c>
      <c r="I2896" t="s">
        <v>154</v>
      </c>
      <c r="J2896" t="s">
        <v>5018</v>
      </c>
      <c r="K2896" s="18">
        <v>70.683480114700004</v>
      </c>
      <c r="L2896" t="s">
        <v>64</v>
      </c>
      <c r="M2896" t="s">
        <v>154</v>
      </c>
      <c r="N2896" t="s">
        <v>156</v>
      </c>
      <c r="O2896" s="18">
        <v>70.603897742000001</v>
      </c>
      <c r="P2896" t="s">
        <v>157</v>
      </c>
      <c r="Q2896" t="s">
        <v>151</v>
      </c>
      <c r="R2896" t="s">
        <v>158</v>
      </c>
      <c r="S2896" s="18">
        <v>140.52020911380001</v>
      </c>
      <c r="T2896" t="s">
        <v>111</v>
      </c>
      <c r="U2896" t="s">
        <v>112</v>
      </c>
      <c r="V2896" t="s">
        <v>113</v>
      </c>
      <c r="W2896" s="18">
        <v>70.989871016600006</v>
      </c>
      <c r="X2896" t="s">
        <v>64</v>
      </c>
      <c r="Y2896" t="s">
        <v>154</v>
      </c>
      <c r="Z2896" t="s">
        <v>159</v>
      </c>
      <c r="AA2896" s="18">
        <v>70.7346592751</v>
      </c>
      <c r="AB2896" s="19" t="s">
        <v>5019</v>
      </c>
      <c r="AC2896" t="s">
        <v>151</v>
      </c>
      <c r="AD2896" t="s">
        <v>5020</v>
      </c>
      <c r="AE2896" s="18">
        <v>3.1832073400000001E-2</v>
      </c>
      <c r="AF2896" t="s">
        <v>14513</v>
      </c>
      <c r="AG2896" t="s">
        <v>14514</v>
      </c>
      <c r="AH2896" t="s">
        <v>14515</v>
      </c>
      <c r="AI2896" s="18">
        <v>15.468072357300001</v>
      </c>
      <c r="AJ2896" t="s">
        <v>14516</v>
      </c>
      <c r="AK2896" t="s">
        <v>14517</v>
      </c>
      <c r="AL2896" t="s">
        <v>14518</v>
      </c>
      <c r="AM2896" t="s">
        <v>14513</v>
      </c>
      <c r="AN2896" t="s">
        <v>14514</v>
      </c>
      <c r="AO2896" t="s">
        <v>14515</v>
      </c>
      <c r="AP2896" s="18">
        <v>3.1832073400000001E-2</v>
      </c>
      <c r="AQ2896" t="e">
        <v>#N/A</v>
      </c>
      <c r="AR2896" t="b">
        <f>ISNUMBER(SEARCH('Consulta Por Puntos Baloto'!$E$5,B2896,1))</f>
        <v>0</v>
      </c>
      <c r="AS2896">
        <f t="shared" si="90"/>
        <v>31</v>
      </c>
      <c r="AT2896" t="str">
        <f t="shared" si="91"/>
        <v>Punto pago</v>
      </c>
    </row>
    <row r="2897" spans="1:46">
      <c r="A2897" t="s">
        <v>14519</v>
      </c>
      <c r="B2897" t="s">
        <v>14520</v>
      </c>
      <c r="C2897" s="18">
        <v>8.0018324041</v>
      </c>
      <c r="D2897" t="s">
        <v>127</v>
      </c>
      <c r="E2897" t="s">
        <v>128</v>
      </c>
      <c r="F2897" t="s">
        <v>129</v>
      </c>
      <c r="G2897" s="18">
        <v>1.3835504986</v>
      </c>
      <c r="H2897" t="s">
        <v>64</v>
      </c>
      <c r="I2897" t="s">
        <v>130</v>
      </c>
      <c r="J2897" t="s">
        <v>369</v>
      </c>
      <c r="K2897" s="18">
        <v>9.381387599</v>
      </c>
      <c r="L2897" t="s">
        <v>64</v>
      </c>
      <c r="M2897" t="s">
        <v>130</v>
      </c>
      <c r="N2897" t="s">
        <v>370</v>
      </c>
      <c r="O2897" s="18">
        <v>7.7966462475</v>
      </c>
      <c r="P2897" t="s">
        <v>133</v>
      </c>
      <c r="Q2897" t="s">
        <v>134</v>
      </c>
      <c r="R2897" t="s">
        <v>135</v>
      </c>
      <c r="S2897" s="18">
        <v>9.9985824042000004</v>
      </c>
      <c r="T2897" t="s">
        <v>371</v>
      </c>
      <c r="U2897" t="s">
        <v>130</v>
      </c>
      <c r="V2897" t="s">
        <v>372</v>
      </c>
      <c r="W2897" s="18">
        <v>8.6030151417000003</v>
      </c>
      <c r="X2897" t="s">
        <v>64</v>
      </c>
      <c r="Y2897" t="s">
        <v>130</v>
      </c>
      <c r="Z2897" t="s">
        <v>373</v>
      </c>
      <c r="AA2897" s="18">
        <v>8.1674796464000003</v>
      </c>
      <c r="AB2897" t="s">
        <v>140</v>
      </c>
      <c r="AC2897" t="s">
        <v>128</v>
      </c>
      <c r="AD2897" t="s">
        <v>141</v>
      </c>
      <c r="AE2897" s="18">
        <v>0.31211495509999998</v>
      </c>
      <c r="AF2897" t="s">
        <v>2929</v>
      </c>
      <c r="AG2897" t="s">
        <v>143</v>
      </c>
      <c r="AH2897" t="s">
        <v>14521</v>
      </c>
      <c r="AI2897" s="18">
        <v>0</v>
      </c>
      <c r="AJ2897" t="s">
        <v>14520</v>
      </c>
      <c r="AK2897" t="s">
        <v>134</v>
      </c>
      <c r="AL2897" t="s">
        <v>14522</v>
      </c>
      <c r="AM2897" t="s">
        <v>14520</v>
      </c>
      <c r="AN2897" t="s">
        <v>134</v>
      </c>
      <c r="AO2897" t="s">
        <v>14522</v>
      </c>
      <c r="AP2897" s="18">
        <v>0</v>
      </c>
      <c r="AQ2897" t="s">
        <v>123</v>
      </c>
      <c r="AR2897" t="b">
        <f>ISNUMBER(SEARCH('Consulta Por Puntos Baloto'!$E$5,B2897,1))</f>
        <v>0</v>
      </c>
      <c r="AS2897">
        <f t="shared" si="90"/>
        <v>35</v>
      </c>
      <c r="AT2897" t="str">
        <f t="shared" si="91"/>
        <v>Punto red</v>
      </c>
    </row>
    <row r="2898" spans="1:46">
      <c r="A2898" t="s">
        <v>14523</v>
      </c>
      <c r="B2898" t="s">
        <v>14524</v>
      </c>
      <c r="C2898" s="18">
        <v>5.0068216882999996</v>
      </c>
      <c r="D2898" t="s">
        <v>4973</v>
      </c>
      <c r="E2898" t="s">
        <v>5258</v>
      </c>
      <c r="F2898" t="s">
        <v>5259</v>
      </c>
      <c r="G2898" s="18">
        <v>7.1767281208</v>
      </c>
      <c r="H2898" t="s">
        <v>64</v>
      </c>
      <c r="I2898" t="s">
        <v>294</v>
      </c>
      <c r="J2898" t="s">
        <v>295</v>
      </c>
      <c r="K2898" s="18">
        <v>7.2039104082999996</v>
      </c>
      <c r="L2898" t="s">
        <v>64</v>
      </c>
      <c r="M2898" t="s">
        <v>294</v>
      </c>
      <c r="N2898" t="s">
        <v>295</v>
      </c>
      <c r="O2898" s="18">
        <v>40.319442288200001</v>
      </c>
      <c r="P2898" t="s">
        <v>296</v>
      </c>
      <c r="Q2898" t="s">
        <v>297</v>
      </c>
      <c r="R2898" t="s">
        <v>298</v>
      </c>
      <c r="S2898" s="18">
        <v>123.0982253573</v>
      </c>
      <c r="T2898" t="s">
        <v>311</v>
      </c>
      <c r="U2898" t="s">
        <v>130</v>
      </c>
      <c r="V2898" t="s">
        <v>312</v>
      </c>
      <c r="W2898" s="18">
        <v>105.29327142130001</v>
      </c>
      <c r="X2898" t="s">
        <v>64</v>
      </c>
      <c r="Y2898" t="s">
        <v>4519</v>
      </c>
      <c r="Z2898" t="s">
        <v>4520</v>
      </c>
      <c r="AA2898" s="18">
        <v>9.4835803348999992</v>
      </c>
      <c r="AB2898" t="s">
        <v>300</v>
      </c>
      <c r="AC2898" t="s">
        <v>301</v>
      </c>
      <c r="AD2898" t="s">
        <v>302</v>
      </c>
      <c r="AE2898" s="18">
        <v>4.8743367899000001</v>
      </c>
      <c r="AF2898" t="s">
        <v>14525</v>
      </c>
      <c r="AG2898" t="s">
        <v>14526</v>
      </c>
      <c r="AH2898" t="s">
        <v>14527</v>
      </c>
      <c r="AI2898" s="18">
        <v>8.1580753199999995E-2</v>
      </c>
      <c r="AJ2898" t="s">
        <v>14528</v>
      </c>
      <c r="AK2898" t="s">
        <v>14529</v>
      </c>
      <c r="AL2898" t="s">
        <v>14530</v>
      </c>
      <c r="AM2898" t="s">
        <v>14528</v>
      </c>
      <c r="AN2898" t="s">
        <v>14529</v>
      </c>
      <c r="AO2898" t="s">
        <v>14530</v>
      </c>
      <c r="AP2898" s="18">
        <v>8.1580753199999995E-2</v>
      </c>
      <c r="AQ2898" t="s">
        <v>123</v>
      </c>
      <c r="AR2898" t="b">
        <f>ISNUMBER(SEARCH('Consulta Por Puntos Baloto'!$E$5,B2898,1))</f>
        <v>0</v>
      </c>
      <c r="AS2898">
        <f t="shared" si="90"/>
        <v>35</v>
      </c>
      <c r="AT2898" t="str">
        <f t="shared" si="91"/>
        <v>Punto red</v>
      </c>
    </row>
    <row r="2899" spans="1:46">
      <c r="A2899" t="s">
        <v>14531</v>
      </c>
      <c r="B2899" t="s">
        <v>14532</v>
      </c>
      <c r="C2899" s="18">
        <v>4.8025166591000001</v>
      </c>
      <c r="D2899" t="s">
        <v>463</v>
      </c>
      <c r="E2899" t="s">
        <v>128</v>
      </c>
      <c r="F2899" t="s">
        <v>464</v>
      </c>
      <c r="G2899" s="18">
        <v>1.5193092205000001</v>
      </c>
      <c r="H2899" t="s">
        <v>64</v>
      </c>
      <c r="I2899" t="s">
        <v>130</v>
      </c>
      <c r="J2899" t="s">
        <v>661</v>
      </c>
      <c r="K2899" s="18">
        <v>1.8183594996000001</v>
      </c>
      <c r="L2899" t="s">
        <v>64</v>
      </c>
      <c r="M2899" t="s">
        <v>130</v>
      </c>
      <c r="N2899" t="s">
        <v>466</v>
      </c>
      <c r="O2899" s="18">
        <v>2.7731051833000002</v>
      </c>
      <c r="P2899" t="s">
        <v>467</v>
      </c>
      <c r="Q2899" t="s">
        <v>134</v>
      </c>
      <c r="R2899" t="s">
        <v>468</v>
      </c>
      <c r="S2899" s="18">
        <v>5.7082396846999996</v>
      </c>
      <c r="T2899" t="s">
        <v>496</v>
      </c>
      <c r="U2899" t="s">
        <v>130</v>
      </c>
      <c r="V2899" t="s">
        <v>497</v>
      </c>
      <c r="W2899" s="18">
        <v>3.0840717524999999</v>
      </c>
      <c r="X2899" t="s">
        <v>745</v>
      </c>
      <c r="Y2899" t="s">
        <v>130</v>
      </c>
      <c r="Z2899" t="s">
        <v>746</v>
      </c>
      <c r="AA2899" s="18">
        <v>2.3318315261000002</v>
      </c>
      <c r="AB2899" s="19" t="s">
        <v>473</v>
      </c>
      <c r="AC2899" t="s">
        <v>128</v>
      </c>
      <c r="AD2899" t="s">
        <v>474</v>
      </c>
      <c r="AE2899" s="18">
        <v>0.1018776757</v>
      </c>
      <c r="AF2899" t="s">
        <v>445</v>
      </c>
      <c r="AG2899" t="s">
        <v>143</v>
      </c>
      <c r="AH2899" t="s">
        <v>14533</v>
      </c>
      <c r="AI2899" s="18">
        <v>0.42854468750000002</v>
      </c>
      <c r="AJ2899" t="s">
        <v>1741</v>
      </c>
      <c r="AK2899" t="s">
        <v>134</v>
      </c>
      <c r="AL2899" t="s">
        <v>1742</v>
      </c>
      <c r="AM2899" t="s">
        <v>445</v>
      </c>
      <c r="AN2899" t="s">
        <v>143</v>
      </c>
      <c r="AO2899" t="s">
        <v>14533</v>
      </c>
      <c r="AP2899" s="18">
        <v>0.1018776757</v>
      </c>
      <c r="AQ2899" t="s">
        <v>123</v>
      </c>
      <c r="AR2899" t="b">
        <f>ISNUMBER(SEARCH('Consulta Por Puntos Baloto'!$E$5,B2899,1))</f>
        <v>0</v>
      </c>
      <c r="AS2899">
        <f t="shared" si="90"/>
        <v>31</v>
      </c>
      <c r="AT2899" t="str">
        <f t="shared" si="91"/>
        <v>Punto pago</v>
      </c>
    </row>
    <row r="2900" spans="1:46">
      <c r="A2900" t="s">
        <v>14534</v>
      </c>
      <c r="B2900" t="s">
        <v>14535</v>
      </c>
      <c r="C2900" s="18">
        <v>1.1186998E-3</v>
      </c>
      <c r="D2900" t="s">
        <v>5528</v>
      </c>
      <c r="E2900" t="s">
        <v>5529</v>
      </c>
      <c r="F2900" t="s">
        <v>5530</v>
      </c>
      <c r="G2900" s="18">
        <v>88.985808067600004</v>
      </c>
      <c r="H2900" t="s">
        <v>64</v>
      </c>
      <c r="I2900" t="s">
        <v>107</v>
      </c>
      <c r="J2900" t="s">
        <v>108</v>
      </c>
      <c r="K2900" s="18">
        <v>88.985808067600004</v>
      </c>
      <c r="L2900" t="s">
        <v>64</v>
      </c>
      <c r="M2900" t="s">
        <v>107</v>
      </c>
      <c r="N2900" t="s">
        <v>108</v>
      </c>
      <c r="O2900" s="18">
        <v>60.293444586299998</v>
      </c>
      <c r="P2900" t="s">
        <v>4733</v>
      </c>
      <c r="Q2900" t="s">
        <v>4734</v>
      </c>
      <c r="R2900" t="s">
        <v>4735</v>
      </c>
      <c r="S2900" s="18">
        <v>165.1489263931</v>
      </c>
      <c r="T2900" t="s">
        <v>253</v>
      </c>
      <c r="U2900" t="s">
        <v>65</v>
      </c>
      <c r="V2900" t="s">
        <v>254</v>
      </c>
      <c r="W2900" s="18">
        <v>164.04241371680001</v>
      </c>
      <c r="X2900" t="s">
        <v>276</v>
      </c>
      <c r="Y2900" t="s">
        <v>65</v>
      </c>
      <c r="Z2900" t="s">
        <v>277</v>
      </c>
      <c r="AA2900" s="18">
        <v>89.703907449499994</v>
      </c>
      <c r="AB2900" t="s">
        <v>115</v>
      </c>
      <c r="AC2900" t="s">
        <v>103</v>
      </c>
      <c r="AD2900" t="s">
        <v>116</v>
      </c>
      <c r="AE2900" s="18">
        <v>2.1626758E-3</v>
      </c>
      <c r="AF2900" t="s">
        <v>14536</v>
      </c>
      <c r="AG2900" t="s">
        <v>5529</v>
      </c>
      <c r="AH2900" t="s">
        <v>14537</v>
      </c>
      <c r="AI2900" s="18">
        <v>1.7207412000000001E-3</v>
      </c>
      <c r="AJ2900" t="s">
        <v>5533</v>
      </c>
      <c r="AK2900" t="s">
        <v>5534</v>
      </c>
      <c r="AL2900" t="s">
        <v>5535</v>
      </c>
      <c r="AM2900" t="s">
        <v>5528</v>
      </c>
      <c r="AN2900" t="s">
        <v>5529</v>
      </c>
      <c r="AO2900" t="s">
        <v>5530</v>
      </c>
      <c r="AP2900" s="18">
        <v>1.1186998E-3</v>
      </c>
      <c r="AQ2900" t="s">
        <v>123</v>
      </c>
      <c r="AR2900" t="b">
        <f>ISNUMBER(SEARCH('Consulta Por Puntos Baloto'!$E$5,B2900,1))</f>
        <v>0</v>
      </c>
      <c r="AS2900">
        <f t="shared" si="90"/>
        <v>3</v>
      </c>
      <c r="AT2900" t="str">
        <f t="shared" si="91"/>
        <v>Punto 472</v>
      </c>
    </row>
    <row r="2901" spans="1:46">
      <c r="A2901" t="s">
        <v>14538</v>
      </c>
      <c r="B2901" t="s">
        <v>14539</v>
      </c>
      <c r="C2901" s="18">
        <v>14.2647570758</v>
      </c>
      <c r="D2901" t="s">
        <v>340</v>
      </c>
      <c r="E2901" t="s">
        <v>341</v>
      </c>
      <c r="F2901" t="s">
        <v>342</v>
      </c>
      <c r="G2901" s="18">
        <v>13.811597236200001</v>
      </c>
      <c r="H2901" t="s">
        <v>64</v>
      </c>
      <c r="I2901" t="s">
        <v>343</v>
      </c>
      <c r="J2901" t="s">
        <v>7618</v>
      </c>
      <c r="K2901" s="18">
        <v>15.392896131200001</v>
      </c>
      <c r="L2901" t="s">
        <v>64</v>
      </c>
      <c r="M2901" t="s">
        <v>343</v>
      </c>
      <c r="N2901" t="s">
        <v>344</v>
      </c>
      <c r="O2901" s="18">
        <v>20.389876728299999</v>
      </c>
      <c r="P2901" t="s">
        <v>67</v>
      </c>
      <c r="Q2901" t="s">
        <v>62</v>
      </c>
      <c r="R2901" t="s">
        <v>68</v>
      </c>
      <c r="S2901" s="18">
        <v>21.237764905300001</v>
      </c>
      <c r="T2901" t="s">
        <v>69</v>
      </c>
      <c r="U2901" t="s">
        <v>65</v>
      </c>
      <c r="V2901" t="s">
        <v>70</v>
      </c>
      <c r="W2901" s="18">
        <v>20.381977212799999</v>
      </c>
      <c r="X2901" t="s">
        <v>276</v>
      </c>
      <c r="Y2901" t="s">
        <v>65</v>
      </c>
      <c r="Z2901" t="s">
        <v>277</v>
      </c>
      <c r="AA2901" s="18">
        <v>14.041203086299999</v>
      </c>
      <c r="AB2901" t="s">
        <v>345</v>
      </c>
      <c r="AC2901" t="s">
        <v>341</v>
      </c>
      <c r="AD2901" t="s">
        <v>346</v>
      </c>
      <c r="AE2901" s="18">
        <v>12.0099900197</v>
      </c>
      <c r="AF2901" t="s">
        <v>14540</v>
      </c>
      <c r="AG2901" t="s">
        <v>13120</v>
      </c>
      <c r="AH2901" t="s">
        <v>14541</v>
      </c>
      <c r="AI2901" s="18">
        <v>8.7290215000000004E-2</v>
      </c>
      <c r="AJ2901" t="s">
        <v>14542</v>
      </c>
      <c r="AK2901" t="s">
        <v>14543</v>
      </c>
      <c r="AL2901" t="s">
        <v>14544</v>
      </c>
      <c r="AM2901" t="s">
        <v>14542</v>
      </c>
      <c r="AN2901" t="s">
        <v>14543</v>
      </c>
      <c r="AO2901" t="s">
        <v>14544</v>
      </c>
      <c r="AP2901" s="18">
        <v>8.7290215000000004E-2</v>
      </c>
      <c r="AQ2901" t="s">
        <v>123</v>
      </c>
      <c r="AR2901" t="b">
        <f>ISNUMBER(SEARCH('Consulta Por Puntos Baloto'!$E$5,B2901,1))</f>
        <v>0</v>
      </c>
      <c r="AS2901">
        <f t="shared" si="90"/>
        <v>35</v>
      </c>
      <c r="AT2901" t="str">
        <f t="shared" si="91"/>
        <v>Punto red</v>
      </c>
    </row>
    <row r="2902" spans="1:46">
      <c r="A2902" t="s">
        <v>14545</v>
      </c>
      <c r="B2902" t="s">
        <v>14546</v>
      </c>
      <c r="C2902" s="18">
        <v>22.7536718458</v>
      </c>
      <c r="D2902" t="s">
        <v>150</v>
      </c>
      <c r="E2902" t="s">
        <v>151</v>
      </c>
      <c r="F2902" t="s">
        <v>152</v>
      </c>
      <c r="G2902" s="18">
        <v>21.271937985899999</v>
      </c>
      <c r="H2902" t="s">
        <v>64</v>
      </c>
      <c r="I2902" t="s">
        <v>154</v>
      </c>
      <c r="J2902" t="s">
        <v>5018</v>
      </c>
      <c r="K2902" s="18">
        <v>22.330872050100002</v>
      </c>
      <c r="L2902" t="s">
        <v>64</v>
      </c>
      <c r="M2902" t="s">
        <v>154</v>
      </c>
      <c r="N2902" t="s">
        <v>156</v>
      </c>
      <c r="O2902" s="18">
        <v>22.258351050000002</v>
      </c>
      <c r="P2902" t="s">
        <v>157</v>
      </c>
      <c r="Q2902" t="s">
        <v>151</v>
      </c>
      <c r="R2902" t="s">
        <v>158</v>
      </c>
      <c r="S2902" s="18">
        <v>121.5734431602</v>
      </c>
      <c r="T2902" t="s">
        <v>111</v>
      </c>
      <c r="U2902" t="s">
        <v>112</v>
      </c>
      <c r="V2902" t="s">
        <v>113</v>
      </c>
      <c r="W2902" s="18">
        <v>22.963187208000001</v>
      </c>
      <c r="X2902" t="s">
        <v>64</v>
      </c>
      <c r="Y2902" t="s">
        <v>154</v>
      </c>
      <c r="Z2902" t="s">
        <v>159</v>
      </c>
      <c r="AA2902" s="18">
        <v>22.096953966200001</v>
      </c>
      <c r="AB2902" s="19" t="s">
        <v>5019</v>
      </c>
      <c r="AC2902" t="s">
        <v>151</v>
      </c>
      <c r="AD2902" t="s">
        <v>5020</v>
      </c>
      <c r="AE2902" s="18">
        <v>8.0620152999999993E-3</v>
      </c>
      <c r="AF2902" t="s">
        <v>14547</v>
      </c>
      <c r="AG2902" t="s">
        <v>5022</v>
      </c>
      <c r="AH2902" t="s">
        <v>14548</v>
      </c>
      <c r="AI2902" s="18">
        <v>19.908598062799999</v>
      </c>
      <c r="AJ2902" t="s">
        <v>5024</v>
      </c>
      <c r="AK2902" t="s">
        <v>5025</v>
      </c>
      <c r="AL2902" t="s">
        <v>5026</v>
      </c>
      <c r="AM2902" t="s">
        <v>14547</v>
      </c>
      <c r="AN2902" t="s">
        <v>5022</v>
      </c>
      <c r="AO2902" t="s">
        <v>14548</v>
      </c>
      <c r="AP2902" s="18">
        <v>8.0620152999999993E-3</v>
      </c>
      <c r="AQ2902" t="s">
        <v>123</v>
      </c>
      <c r="AR2902" t="b">
        <f>ISNUMBER(SEARCH('Consulta Por Puntos Baloto'!$E$5,B2902,1))</f>
        <v>0</v>
      </c>
      <c r="AS2902">
        <f t="shared" si="90"/>
        <v>31</v>
      </c>
      <c r="AT2902" t="str">
        <f t="shared" si="91"/>
        <v>Punto pago</v>
      </c>
    </row>
    <row r="2903" spans="1:46">
      <c r="A2903" t="s">
        <v>14549</v>
      </c>
      <c r="B2903" t="s">
        <v>14550</v>
      </c>
      <c r="C2903" s="18">
        <v>6.0857736987999997</v>
      </c>
      <c r="D2903" t="s">
        <v>526</v>
      </c>
      <c r="E2903" t="s">
        <v>128</v>
      </c>
      <c r="F2903" t="s">
        <v>527</v>
      </c>
      <c r="G2903" s="18">
        <v>0.72437280439999996</v>
      </c>
      <c r="H2903" t="s">
        <v>64</v>
      </c>
      <c r="I2903" t="s">
        <v>130</v>
      </c>
      <c r="J2903" t="s">
        <v>707</v>
      </c>
      <c r="K2903" s="18">
        <v>2.5355116447000001</v>
      </c>
      <c r="L2903" t="s">
        <v>64</v>
      </c>
      <c r="M2903" t="s">
        <v>130</v>
      </c>
      <c r="N2903" t="s">
        <v>512</v>
      </c>
      <c r="O2903" s="18">
        <v>3.5173896598000001</v>
      </c>
      <c r="P2903" t="s">
        <v>530</v>
      </c>
      <c r="Q2903" t="s">
        <v>134</v>
      </c>
      <c r="R2903" t="s">
        <v>531</v>
      </c>
      <c r="S2903" s="18">
        <v>2.6292350432</v>
      </c>
      <c r="T2903" t="s">
        <v>515</v>
      </c>
      <c r="U2903" t="s">
        <v>130</v>
      </c>
      <c r="V2903" t="s">
        <v>516</v>
      </c>
      <c r="W2903" s="18">
        <v>2.1816903747</v>
      </c>
      <c r="X2903" t="s">
        <v>64</v>
      </c>
      <c r="Y2903" t="s">
        <v>130</v>
      </c>
      <c r="Z2903" t="s">
        <v>517</v>
      </c>
      <c r="AA2903" s="18">
        <v>2.6292350432</v>
      </c>
      <c r="AB2903" t="s">
        <v>518</v>
      </c>
      <c r="AC2903" t="s">
        <v>128</v>
      </c>
      <c r="AD2903" t="s">
        <v>519</v>
      </c>
      <c r="AE2903" s="18">
        <v>0.1981570929</v>
      </c>
      <c r="AF2903" t="s">
        <v>767</v>
      </c>
      <c r="AG2903" t="s">
        <v>143</v>
      </c>
      <c r="AH2903" t="s">
        <v>768</v>
      </c>
      <c r="AI2903" s="18">
        <v>8.0939497299999996E-2</v>
      </c>
      <c r="AJ2903" t="s">
        <v>3847</v>
      </c>
      <c r="AK2903" t="s">
        <v>134</v>
      </c>
      <c r="AL2903" t="s">
        <v>3848</v>
      </c>
      <c r="AM2903" t="s">
        <v>3847</v>
      </c>
      <c r="AN2903" t="s">
        <v>134</v>
      </c>
      <c r="AO2903" t="s">
        <v>3848</v>
      </c>
      <c r="AP2903" s="18">
        <v>8.0939497299999996E-2</v>
      </c>
      <c r="AQ2903" t="s">
        <v>123</v>
      </c>
      <c r="AR2903" t="b">
        <f>ISNUMBER(SEARCH('Consulta Por Puntos Baloto'!$E$5,B2903,1))</f>
        <v>0</v>
      </c>
      <c r="AS2903">
        <f t="shared" si="90"/>
        <v>35</v>
      </c>
      <c r="AT2903" t="str">
        <f t="shared" si="91"/>
        <v>Punto red</v>
      </c>
    </row>
    <row r="2904" spans="1:46">
      <c r="A2904" t="s">
        <v>14551</v>
      </c>
      <c r="B2904" t="s">
        <v>14552</v>
      </c>
      <c r="C2904" s="18">
        <v>50.556359137299999</v>
      </c>
      <c r="D2904" t="s">
        <v>5390</v>
      </c>
      <c r="E2904" t="s">
        <v>5391</v>
      </c>
      <c r="F2904" t="s">
        <v>5392</v>
      </c>
      <c r="G2904" s="18">
        <v>58.524814514600003</v>
      </c>
      <c r="H2904" t="s">
        <v>64</v>
      </c>
      <c r="I2904" t="s">
        <v>294</v>
      </c>
      <c r="J2904" t="s">
        <v>295</v>
      </c>
      <c r="K2904" s="18">
        <v>58.542690391599997</v>
      </c>
      <c r="L2904" t="s">
        <v>64</v>
      </c>
      <c r="M2904" t="s">
        <v>294</v>
      </c>
      <c r="N2904" t="s">
        <v>295</v>
      </c>
      <c r="O2904" s="18">
        <v>55.681660268500003</v>
      </c>
      <c r="P2904" t="s">
        <v>296</v>
      </c>
      <c r="Q2904" t="s">
        <v>297</v>
      </c>
      <c r="R2904" t="s">
        <v>298</v>
      </c>
      <c r="S2904" s="18">
        <v>124.62613261830001</v>
      </c>
      <c r="T2904" t="s">
        <v>85</v>
      </c>
      <c r="U2904" t="s">
        <v>86</v>
      </c>
      <c r="V2904" t="s">
        <v>87</v>
      </c>
      <c r="W2904" s="18">
        <v>122.34325170939999</v>
      </c>
      <c r="X2904" t="s">
        <v>64</v>
      </c>
      <c r="Y2904" t="s">
        <v>86</v>
      </c>
      <c r="Z2904" t="s">
        <v>299</v>
      </c>
      <c r="AA2904" s="18">
        <v>59.763784807299999</v>
      </c>
      <c r="AB2904" t="s">
        <v>300</v>
      </c>
      <c r="AC2904" t="s">
        <v>301</v>
      </c>
      <c r="AD2904" t="s">
        <v>302</v>
      </c>
      <c r="AE2904" s="18">
        <v>9.1404876000000003E-3</v>
      </c>
      <c r="AF2904" t="s">
        <v>14553</v>
      </c>
      <c r="AG2904" t="s">
        <v>304</v>
      </c>
      <c r="AH2904" t="s">
        <v>14554</v>
      </c>
      <c r="AI2904" s="18">
        <v>0.1221102215</v>
      </c>
      <c r="AJ2904" t="s">
        <v>14555</v>
      </c>
      <c r="AK2904" t="s">
        <v>304</v>
      </c>
      <c r="AL2904" t="s">
        <v>14556</v>
      </c>
      <c r="AM2904" t="s">
        <v>14553</v>
      </c>
      <c r="AN2904" t="s">
        <v>304</v>
      </c>
      <c r="AO2904" t="s">
        <v>14554</v>
      </c>
      <c r="AP2904" s="18">
        <v>9.1404876000000003E-3</v>
      </c>
      <c r="AQ2904" t="s">
        <v>123</v>
      </c>
      <c r="AR2904" t="b">
        <f>ISNUMBER(SEARCH('Consulta Por Puntos Baloto'!$E$5,B2904,1))</f>
        <v>0</v>
      </c>
      <c r="AS2904">
        <f t="shared" si="90"/>
        <v>31</v>
      </c>
      <c r="AT2904" t="str">
        <f t="shared" si="91"/>
        <v>Punto pago</v>
      </c>
    </row>
    <row r="2905" spans="1:46">
      <c r="A2905" t="s">
        <v>14557</v>
      </c>
      <c r="B2905" t="s">
        <v>14558</v>
      </c>
      <c r="C2905" s="18">
        <v>50.569800321400002</v>
      </c>
      <c r="D2905" t="s">
        <v>5390</v>
      </c>
      <c r="E2905" t="s">
        <v>5391</v>
      </c>
      <c r="F2905" t="s">
        <v>5392</v>
      </c>
      <c r="G2905" s="18">
        <v>58.459087257699998</v>
      </c>
      <c r="H2905" t="s">
        <v>64</v>
      </c>
      <c r="I2905" t="s">
        <v>294</v>
      </c>
      <c r="J2905" t="s">
        <v>295</v>
      </c>
      <c r="K2905" s="18">
        <v>58.476925939700003</v>
      </c>
      <c r="L2905" t="s">
        <v>64</v>
      </c>
      <c r="M2905" t="s">
        <v>294</v>
      </c>
      <c r="N2905" t="s">
        <v>295</v>
      </c>
      <c r="O2905" s="18">
        <v>55.718108858400001</v>
      </c>
      <c r="P2905" t="s">
        <v>296</v>
      </c>
      <c r="Q2905" t="s">
        <v>297</v>
      </c>
      <c r="R2905" t="s">
        <v>298</v>
      </c>
      <c r="S2905" s="18">
        <v>124.73884032799999</v>
      </c>
      <c r="T2905" t="s">
        <v>85</v>
      </c>
      <c r="U2905" t="s">
        <v>86</v>
      </c>
      <c r="V2905" t="s">
        <v>87</v>
      </c>
      <c r="W2905" s="18">
        <v>122.4569244337</v>
      </c>
      <c r="X2905" t="s">
        <v>64</v>
      </c>
      <c r="Y2905" t="s">
        <v>86</v>
      </c>
      <c r="Z2905" t="s">
        <v>299</v>
      </c>
      <c r="AA2905" s="18">
        <v>59.694608500299999</v>
      </c>
      <c r="AB2905" t="s">
        <v>300</v>
      </c>
      <c r="AC2905" t="s">
        <v>301</v>
      </c>
      <c r="AD2905" t="s">
        <v>302</v>
      </c>
      <c r="AE2905" s="18">
        <v>8.6355856999999994E-2</v>
      </c>
      <c r="AF2905" t="s">
        <v>303</v>
      </c>
      <c r="AG2905" t="s">
        <v>304</v>
      </c>
      <c r="AH2905" t="s">
        <v>305</v>
      </c>
      <c r="AI2905" s="18">
        <v>5.8286079000000003E-3</v>
      </c>
      <c r="AJ2905" t="s">
        <v>14555</v>
      </c>
      <c r="AK2905" t="s">
        <v>304</v>
      </c>
      <c r="AL2905" t="s">
        <v>14556</v>
      </c>
      <c r="AM2905" t="s">
        <v>14555</v>
      </c>
      <c r="AN2905" t="s">
        <v>304</v>
      </c>
      <c r="AO2905" t="s">
        <v>14556</v>
      </c>
      <c r="AP2905" s="18">
        <v>5.8286079000000003E-3</v>
      </c>
      <c r="AQ2905" t="s">
        <v>123</v>
      </c>
      <c r="AR2905" t="b">
        <f>ISNUMBER(SEARCH('Consulta Por Puntos Baloto'!$E$5,B2905,1))</f>
        <v>0</v>
      </c>
      <c r="AS2905">
        <f t="shared" si="90"/>
        <v>35</v>
      </c>
      <c r="AT2905" t="str">
        <f t="shared" si="91"/>
        <v>Punto red</v>
      </c>
    </row>
    <row r="2906" spans="1:46">
      <c r="A2906" t="s">
        <v>14559</v>
      </c>
      <c r="B2906" t="s">
        <v>14560</v>
      </c>
      <c r="C2906" s="18">
        <v>27.101540782600001</v>
      </c>
      <c r="D2906" t="s">
        <v>291</v>
      </c>
      <c r="E2906" t="s">
        <v>292</v>
      </c>
      <c r="F2906" t="s">
        <v>293</v>
      </c>
      <c r="G2906" s="18">
        <v>73.877818230000003</v>
      </c>
      <c r="H2906" t="s">
        <v>300</v>
      </c>
      <c r="I2906" t="s">
        <v>294</v>
      </c>
      <c r="J2906" t="s">
        <v>4489</v>
      </c>
      <c r="K2906" s="18">
        <v>74.706988765899993</v>
      </c>
      <c r="L2906" t="s">
        <v>64</v>
      </c>
      <c r="M2906" t="s">
        <v>294</v>
      </c>
      <c r="N2906" t="s">
        <v>295</v>
      </c>
      <c r="O2906" s="18">
        <v>104.2273951224</v>
      </c>
      <c r="P2906" t="s">
        <v>296</v>
      </c>
      <c r="Q2906" t="s">
        <v>297</v>
      </c>
      <c r="R2906" t="s">
        <v>298</v>
      </c>
      <c r="S2906" s="18">
        <v>115.4548439073</v>
      </c>
      <c r="T2906" t="s">
        <v>311</v>
      </c>
      <c r="U2906" t="s">
        <v>130</v>
      </c>
      <c r="V2906" t="s">
        <v>312</v>
      </c>
      <c r="W2906" s="18">
        <v>98.337700592700003</v>
      </c>
      <c r="X2906" t="s">
        <v>64</v>
      </c>
      <c r="Y2906" t="s">
        <v>313</v>
      </c>
      <c r="Z2906" t="s">
        <v>314</v>
      </c>
      <c r="AA2906" s="18">
        <v>73.895795158799999</v>
      </c>
      <c r="AB2906" t="s">
        <v>300</v>
      </c>
      <c r="AC2906" t="s">
        <v>301</v>
      </c>
      <c r="AD2906" t="s">
        <v>302</v>
      </c>
      <c r="AE2906" s="18">
        <v>27.1499969843</v>
      </c>
      <c r="AF2906" t="s">
        <v>4885</v>
      </c>
      <c r="AG2906" t="s">
        <v>4886</v>
      </c>
      <c r="AH2906" t="s">
        <v>4887</v>
      </c>
      <c r="AI2906" s="18">
        <v>0.12308543230000001</v>
      </c>
      <c r="AJ2906" t="s">
        <v>14561</v>
      </c>
      <c r="AK2906" t="s">
        <v>14562</v>
      </c>
      <c r="AL2906" t="s">
        <v>14563</v>
      </c>
      <c r="AM2906" t="s">
        <v>14561</v>
      </c>
      <c r="AN2906" t="s">
        <v>14562</v>
      </c>
      <c r="AO2906" t="s">
        <v>14563</v>
      </c>
      <c r="AP2906" s="18">
        <v>0.12308543230000001</v>
      </c>
      <c r="AQ2906" t="e">
        <v>#N/A</v>
      </c>
      <c r="AR2906" t="b">
        <f>ISNUMBER(SEARCH('Consulta Por Puntos Baloto'!$E$5,B2906,1))</f>
        <v>0</v>
      </c>
      <c r="AS2906">
        <f t="shared" si="90"/>
        <v>35</v>
      </c>
      <c r="AT2906" t="str">
        <f t="shared" si="91"/>
        <v>Punto red</v>
      </c>
    </row>
    <row r="2907" spans="1:46">
      <c r="A2907" t="s">
        <v>14564</v>
      </c>
      <c r="B2907" t="s">
        <v>14565</v>
      </c>
      <c r="C2907" s="18">
        <v>45.766630787399997</v>
      </c>
      <c r="D2907" t="s">
        <v>2585</v>
      </c>
      <c r="E2907" t="s">
        <v>128</v>
      </c>
      <c r="F2907" t="s">
        <v>2586</v>
      </c>
      <c r="G2907" s="18">
        <v>42.335386197200002</v>
      </c>
      <c r="H2907" t="s">
        <v>64</v>
      </c>
      <c r="I2907" t="s">
        <v>2636</v>
      </c>
      <c r="J2907" t="s">
        <v>3488</v>
      </c>
      <c r="K2907" s="18">
        <v>44.987566721699999</v>
      </c>
      <c r="L2907" t="s">
        <v>64</v>
      </c>
      <c r="M2907" t="s">
        <v>130</v>
      </c>
      <c r="N2907" t="s">
        <v>3478</v>
      </c>
      <c r="O2907" s="18">
        <v>45.402435992900003</v>
      </c>
      <c r="P2907" t="s">
        <v>3479</v>
      </c>
      <c r="Q2907" t="s">
        <v>134</v>
      </c>
      <c r="R2907" t="s">
        <v>3480</v>
      </c>
      <c r="S2907" s="18">
        <v>45.7101924117</v>
      </c>
      <c r="T2907" t="s">
        <v>311</v>
      </c>
      <c r="U2907" t="s">
        <v>130</v>
      </c>
      <c r="V2907" t="s">
        <v>312</v>
      </c>
      <c r="W2907" s="18">
        <v>44.563456723800002</v>
      </c>
      <c r="X2907" t="s">
        <v>64</v>
      </c>
      <c r="Y2907" t="s">
        <v>313</v>
      </c>
      <c r="Z2907" t="s">
        <v>314</v>
      </c>
      <c r="AA2907" s="18">
        <v>45.772036315100003</v>
      </c>
      <c r="AB2907" t="s">
        <v>2661</v>
      </c>
      <c r="AC2907" t="s">
        <v>128</v>
      </c>
      <c r="AD2907" t="s">
        <v>2662</v>
      </c>
      <c r="AE2907" s="18">
        <v>32.598304501500003</v>
      </c>
      <c r="AF2907" t="s">
        <v>3463</v>
      </c>
      <c r="AG2907" t="s">
        <v>3464</v>
      </c>
      <c r="AH2907" t="s">
        <v>3465</v>
      </c>
      <c r="AI2907" s="18">
        <v>1.3511040300000001E-2</v>
      </c>
      <c r="AJ2907" t="s">
        <v>6961</v>
      </c>
      <c r="AK2907" t="s">
        <v>3519</v>
      </c>
      <c r="AL2907" t="s">
        <v>6962</v>
      </c>
      <c r="AM2907" t="s">
        <v>6961</v>
      </c>
      <c r="AN2907" t="s">
        <v>3519</v>
      </c>
      <c r="AO2907" t="s">
        <v>6962</v>
      </c>
      <c r="AP2907" s="18">
        <v>1.3511040300000001E-2</v>
      </c>
      <c r="AQ2907" t="s">
        <v>123</v>
      </c>
      <c r="AR2907" t="b">
        <f>ISNUMBER(SEARCH('Consulta Por Puntos Baloto'!$E$5,B2907,1))</f>
        <v>0</v>
      </c>
      <c r="AS2907">
        <f t="shared" si="90"/>
        <v>35</v>
      </c>
      <c r="AT2907" t="str">
        <f t="shared" si="91"/>
        <v>Punto red</v>
      </c>
    </row>
    <row r="2908" spans="1:46">
      <c r="A2908" t="s">
        <v>14566</v>
      </c>
      <c r="B2908" t="s">
        <v>14567</v>
      </c>
      <c r="C2908" s="18">
        <v>2.0289950025999999</v>
      </c>
      <c r="D2908" t="s">
        <v>5165</v>
      </c>
      <c r="E2908" t="s">
        <v>220</v>
      </c>
      <c r="F2908" t="s">
        <v>5166</v>
      </c>
      <c r="G2908" s="18">
        <v>2.8889093530999999</v>
      </c>
      <c r="H2908" t="s">
        <v>64</v>
      </c>
      <c r="I2908" t="s">
        <v>223</v>
      </c>
      <c r="J2908" t="s">
        <v>5327</v>
      </c>
      <c r="K2908" s="18">
        <v>3.8334251849999998</v>
      </c>
      <c r="L2908" t="s">
        <v>64</v>
      </c>
      <c r="M2908" t="s">
        <v>223</v>
      </c>
      <c r="N2908" t="s">
        <v>4070</v>
      </c>
      <c r="O2908" s="18">
        <v>3.3566664847999998</v>
      </c>
      <c r="P2908" t="s">
        <v>4231</v>
      </c>
      <c r="Q2908" t="s">
        <v>220</v>
      </c>
      <c r="R2908" t="s">
        <v>4232</v>
      </c>
      <c r="S2908" s="18">
        <v>12.4949942814</v>
      </c>
      <c r="T2908" t="s">
        <v>227</v>
      </c>
      <c r="U2908" t="s">
        <v>228</v>
      </c>
      <c r="V2908" t="s">
        <v>229</v>
      </c>
      <c r="W2908" s="18">
        <v>5.8114820616999996</v>
      </c>
      <c r="X2908" t="s">
        <v>222</v>
      </c>
      <c r="Y2908" t="s">
        <v>223</v>
      </c>
      <c r="Z2908" t="s">
        <v>224</v>
      </c>
      <c r="AA2908" s="18">
        <v>3.5577495455000001</v>
      </c>
      <c r="AB2908" t="s">
        <v>4088</v>
      </c>
      <c r="AC2908" t="s">
        <v>220</v>
      </c>
      <c r="AD2908" t="s">
        <v>4089</v>
      </c>
      <c r="AE2908" s="18">
        <v>0.26294700989999997</v>
      </c>
      <c r="AF2908" t="s">
        <v>11901</v>
      </c>
      <c r="AG2908" t="s">
        <v>220</v>
      </c>
      <c r="AH2908" t="s">
        <v>11902</v>
      </c>
      <c r="AI2908" s="18">
        <v>0.84740690610000002</v>
      </c>
      <c r="AJ2908" t="s">
        <v>8695</v>
      </c>
      <c r="AK2908" t="s">
        <v>220</v>
      </c>
      <c r="AL2908" t="s">
        <v>8696</v>
      </c>
      <c r="AM2908" t="s">
        <v>11901</v>
      </c>
      <c r="AN2908" t="s">
        <v>220</v>
      </c>
      <c r="AO2908" t="s">
        <v>11902</v>
      </c>
      <c r="AP2908" s="18">
        <v>0.26294700989999997</v>
      </c>
      <c r="AQ2908" t="s">
        <v>123</v>
      </c>
      <c r="AR2908" t="b">
        <f>ISNUMBER(SEARCH('Consulta Por Puntos Baloto'!$E$5,B2908,1))</f>
        <v>0</v>
      </c>
      <c r="AS2908">
        <f t="shared" si="90"/>
        <v>31</v>
      </c>
      <c r="AT2908" t="str">
        <f t="shared" si="91"/>
        <v>Punto pago</v>
      </c>
    </row>
    <row r="2909" spans="1:46">
      <c r="A2909" t="s">
        <v>14568</v>
      </c>
      <c r="B2909" t="s">
        <v>14569</v>
      </c>
      <c r="C2909" s="18">
        <v>64.073207366000005</v>
      </c>
      <c r="D2909" t="s">
        <v>4447</v>
      </c>
      <c r="E2909" t="s">
        <v>4261</v>
      </c>
      <c r="F2909" t="s">
        <v>4448</v>
      </c>
      <c r="G2909" s="18">
        <v>64.001355910599997</v>
      </c>
      <c r="H2909" t="s">
        <v>64</v>
      </c>
      <c r="I2909" t="s">
        <v>4250</v>
      </c>
      <c r="J2909" t="s">
        <v>4251</v>
      </c>
      <c r="K2909" s="18">
        <v>63.980811573799997</v>
      </c>
      <c r="L2909" t="s">
        <v>64</v>
      </c>
      <c r="M2909" t="s">
        <v>4250</v>
      </c>
      <c r="N2909" t="s">
        <v>4251</v>
      </c>
      <c r="O2909" s="18">
        <v>79.020469130199999</v>
      </c>
      <c r="P2909" t="s">
        <v>3977</v>
      </c>
      <c r="Q2909" t="s">
        <v>3972</v>
      </c>
      <c r="R2909" t="s">
        <v>3978</v>
      </c>
      <c r="S2909" s="18">
        <v>398.0540128417</v>
      </c>
      <c r="T2909" t="s">
        <v>85</v>
      </c>
      <c r="U2909" t="s">
        <v>86</v>
      </c>
      <c r="V2909" t="s">
        <v>87</v>
      </c>
      <c r="W2909" s="18">
        <v>72.056925559700005</v>
      </c>
      <c r="X2909" t="s">
        <v>4267</v>
      </c>
      <c r="Y2909" t="s">
        <v>4250</v>
      </c>
      <c r="Z2909" t="s">
        <v>4268</v>
      </c>
      <c r="AA2909" s="18">
        <v>69.893460695100003</v>
      </c>
      <c r="AB2909" s="19" t="s">
        <v>4269</v>
      </c>
      <c r="AC2909" t="s">
        <v>4261</v>
      </c>
      <c r="AD2909" t="s">
        <v>4270</v>
      </c>
      <c r="AE2909" s="18">
        <v>2.7980320600000001E-2</v>
      </c>
      <c r="AF2909" t="s">
        <v>14570</v>
      </c>
      <c r="AG2909" t="s">
        <v>14571</v>
      </c>
      <c r="AH2909" t="s">
        <v>14572</v>
      </c>
      <c r="AI2909" s="18">
        <v>8.4977525299999995E-2</v>
      </c>
      <c r="AJ2909" t="s">
        <v>14573</v>
      </c>
      <c r="AK2909" t="s">
        <v>14571</v>
      </c>
      <c r="AL2909" t="s">
        <v>14574</v>
      </c>
      <c r="AM2909" t="s">
        <v>14570</v>
      </c>
      <c r="AN2909" t="s">
        <v>14571</v>
      </c>
      <c r="AO2909" t="s">
        <v>14572</v>
      </c>
      <c r="AP2909" s="18">
        <v>2.7980320600000001E-2</v>
      </c>
      <c r="AQ2909" t="s">
        <v>123</v>
      </c>
      <c r="AR2909" t="b">
        <f>ISNUMBER(SEARCH('Consulta Por Puntos Baloto'!$E$5,B2909,1))</f>
        <v>0</v>
      </c>
      <c r="AS2909">
        <f t="shared" si="90"/>
        <v>31</v>
      </c>
      <c r="AT2909" t="str">
        <f t="shared" si="91"/>
        <v>Punto pago</v>
      </c>
    </row>
    <row r="2910" spans="1:46">
      <c r="A2910" t="s">
        <v>14575</v>
      </c>
      <c r="B2910" t="s">
        <v>14576</v>
      </c>
      <c r="C2910" s="18">
        <v>2.6312537671</v>
      </c>
      <c r="D2910" t="s">
        <v>3971</v>
      </c>
      <c r="E2910" t="s">
        <v>3972</v>
      </c>
      <c r="F2910" t="s">
        <v>3973</v>
      </c>
      <c r="G2910" s="18">
        <v>2.1502901884000001</v>
      </c>
      <c r="H2910" t="s">
        <v>64</v>
      </c>
      <c r="I2910" t="s">
        <v>3974</v>
      </c>
      <c r="J2910" t="s">
        <v>3976</v>
      </c>
      <c r="K2910" s="18">
        <v>2.1483833136000001</v>
      </c>
      <c r="L2910" t="s">
        <v>64</v>
      </c>
      <c r="M2910" t="s">
        <v>3974</v>
      </c>
      <c r="N2910" t="s">
        <v>3976</v>
      </c>
      <c r="O2910" s="18">
        <v>2.9886340352</v>
      </c>
      <c r="P2910" t="s">
        <v>3977</v>
      </c>
      <c r="Q2910" t="s">
        <v>3972</v>
      </c>
      <c r="R2910" t="s">
        <v>3978</v>
      </c>
      <c r="S2910" s="18">
        <v>458.4638115962</v>
      </c>
      <c r="T2910" t="s">
        <v>85</v>
      </c>
      <c r="U2910" t="s">
        <v>86</v>
      </c>
      <c r="V2910" t="s">
        <v>87</v>
      </c>
      <c r="W2910" s="18">
        <v>9.3902391557999998</v>
      </c>
      <c r="X2910" t="s">
        <v>3979</v>
      </c>
      <c r="Y2910" t="s">
        <v>3974</v>
      </c>
      <c r="Z2910" t="s">
        <v>3980</v>
      </c>
      <c r="AA2910" s="18">
        <v>5.7303408328999996</v>
      </c>
      <c r="AB2910" t="s">
        <v>3981</v>
      </c>
      <c r="AC2910" t="s">
        <v>3972</v>
      </c>
      <c r="AD2910" t="s">
        <v>3982</v>
      </c>
      <c r="AE2910" s="18">
        <v>0.30952958860000002</v>
      </c>
      <c r="AF2910" t="s">
        <v>14577</v>
      </c>
      <c r="AG2910" t="s">
        <v>4280</v>
      </c>
      <c r="AH2910" t="s">
        <v>14578</v>
      </c>
      <c r="AI2910" s="18">
        <v>0</v>
      </c>
      <c r="AJ2910" t="s">
        <v>8021</v>
      </c>
      <c r="AK2910" t="s">
        <v>4280</v>
      </c>
      <c r="AL2910" t="s">
        <v>8022</v>
      </c>
      <c r="AM2910" t="s">
        <v>8021</v>
      </c>
      <c r="AN2910" t="s">
        <v>4280</v>
      </c>
      <c r="AO2910" t="s">
        <v>8022</v>
      </c>
      <c r="AP2910" s="18">
        <v>0</v>
      </c>
      <c r="AQ2910" t="s">
        <v>123</v>
      </c>
      <c r="AR2910" t="b">
        <f>ISNUMBER(SEARCH('Consulta Por Puntos Baloto'!$E$5,B2910,1))</f>
        <v>0</v>
      </c>
      <c r="AS2910">
        <f t="shared" si="90"/>
        <v>35</v>
      </c>
      <c r="AT2910" t="str">
        <f t="shared" si="91"/>
        <v>Punto red</v>
      </c>
    </row>
    <row r="2911" spans="1:46">
      <c r="A2911" t="s">
        <v>14579</v>
      </c>
      <c r="B2911" t="s">
        <v>14580</v>
      </c>
      <c r="C2911" s="18">
        <v>0.83770648640000001</v>
      </c>
      <c r="D2911" t="s">
        <v>4024</v>
      </c>
      <c r="E2911" t="s">
        <v>4025</v>
      </c>
      <c r="F2911" t="s">
        <v>4026</v>
      </c>
      <c r="G2911" s="18">
        <v>1.3848247E-3</v>
      </c>
      <c r="H2911" t="s">
        <v>64</v>
      </c>
      <c r="I2911" t="s">
        <v>4027</v>
      </c>
      <c r="J2911" t="s">
        <v>5135</v>
      </c>
      <c r="K2911" s="18">
        <v>57.754296419900001</v>
      </c>
      <c r="L2911" t="s">
        <v>64</v>
      </c>
      <c r="M2911" t="s">
        <v>4029</v>
      </c>
      <c r="N2911" t="s">
        <v>4030</v>
      </c>
      <c r="O2911" s="18">
        <v>0.70771032190000005</v>
      </c>
      <c r="P2911" t="s">
        <v>4031</v>
      </c>
      <c r="Q2911" t="s">
        <v>4025</v>
      </c>
      <c r="R2911" t="s">
        <v>4032</v>
      </c>
      <c r="S2911" s="18">
        <v>162.53159261850001</v>
      </c>
      <c r="T2911" t="s">
        <v>69</v>
      </c>
      <c r="U2911" t="s">
        <v>65</v>
      </c>
      <c r="V2911" t="s">
        <v>70</v>
      </c>
      <c r="W2911" s="18">
        <v>5.7878341200000002E-2</v>
      </c>
      <c r="X2911" t="s">
        <v>64</v>
      </c>
      <c r="Y2911" t="s">
        <v>4027</v>
      </c>
      <c r="Z2911" t="s">
        <v>4033</v>
      </c>
      <c r="AA2911" s="18">
        <v>20.599151157400001</v>
      </c>
      <c r="AB2911" t="s">
        <v>4034</v>
      </c>
      <c r="AC2911" t="s">
        <v>4035</v>
      </c>
      <c r="AD2911" t="s">
        <v>4036</v>
      </c>
      <c r="AE2911" s="18">
        <v>6.8708557999999998E-3</v>
      </c>
      <c r="AF2911" t="s">
        <v>14581</v>
      </c>
      <c r="AG2911" t="s">
        <v>4025</v>
      </c>
      <c r="AH2911" t="s">
        <v>14582</v>
      </c>
      <c r="AI2911" s="18">
        <v>0.74116758429999996</v>
      </c>
      <c r="AJ2911" t="s">
        <v>4039</v>
      </c>
      <c r="AK2911" t="s">
        <v>4025</v>
      </c>
      <c r="AL2911" t="s">
        <v>4040</v>
      </c>
      <c r="AM2911" t="s">
        <v>64</v>
      </c>
      <c r="AN2911" t="s">
        <v>4027</v>
      </c>
      <c r="AO2911" t="s">
        <v>5135</v>
      </c>
      <c r="AP2911" s="18">
        <v>1.3848247E-3</v>
      </c>
      <c r="AQ2911" t="s">
        <v>4882</v>
      </c>
      <c r="AR2911" t="b">
        <f>ISNUMBER(SEARCH('Consulta Por Puntos Baloto'!$E$5,B2911,1))</f>
        <v>0</v>
      </c>
      <c r="AS2911">
        <f t="shared" si="90"/>
        <v>7</v>
      </c>
      <c r="AT2911" t="str">
        <f t="shared" si="91"/>
        <v>Cajero automático</v>
      </c>
    </row>
    <row r="2912" spans="1:46">
      <c r="A2912" t="s">
        <v>14583</v>
      </c>
      <c r="B2912" t="s">
        <v>4265</v>
      </c>
      <c r="C2912" s="18">
        <v>0.72046047390000001</v>
      </c>
      <c r="D2912" t="s">
        <v>4284</v>
      </c>
      <c r="E2912" t="s">
        <v>3972</v>
      </c>
      <c r="F2912" t="s">
        <v>4285</v>
      </c>
      <c r="G2912" s="18">
        <v>0.11677486300000001</v>
      </c>
      <c r="H2912" t="s">
        <v>4286</v>
      </c>
      <c r="I2912" t="s">
        <v>3974</v>
      </c>
      <c r="J2912" t="s">
        <v>4287</v>
      </c>
      <c r="K2912" s="18">
        <v>7.7412511099999998E-2</v>
      </c>
      <c r="L2912" t="s">
        <v>64</v>
      </c>
      <c r="M2912" t="s">
        <v>3974</v>
      </c>
      <c r="N2912" t="s">
        <v>4288</v>
      </c>
      <c r="O2912" s="18">
        <v>2.7000000000000002E-9</v>
      </c>
      <c r="P2912" t="s">
        <v>4265</v>
      </c>
      <c r="Q2912" t="s">
        <v>3972</v>
      </c>
      <c r="R2912" t="s">
        <v>4266</v>
      </c>
      <c r="S2912" s="18">
        <v>465.73014412340001</v>
      </c>
      <c r="T2912" t="s">
        <v>85</v>
      </c>
      <c r="U2912" t="s">
        <v>86</v>
      </c>
      <c r="V2912" t="s">
        <v>87</v>
      </c>
      <c r="W2912" s="18">
        <v>2.0510790649000001</v>
      </c>
      <c r="X2912" t="s">
        <v>3979</v>
      </c>
      <c r="Y2912" t="s">
        <v>3974</v>
      </c>
      <c r="Z2912" t="s">
        <v>3980</v>
      </c>
      <c r="AA2912" s="18">
        <v>0.11677490359999999</v>
      </c>
      <c r="AB2912" t="s">
        <v>4286</v>
      </c>
      <c r="AC2912" t="s">
        <v>3972</v>
      </c>
      <c r="AD2912" t="s">
        <v>4289</v>
      </c>
      <c r="AE2912" s="18">
        <v>0.13973616259999999</v>
      </c>
      <c r="AF2912" t="s">
        <v>4290</v>
      </c>
      <c r="AG2912" t="s">
        <v>3972</v>
      </c>
      <c r="AH2912" t="s">
        <v>4291</v>
      </c>
      <c r="AI2912" s="18">
        <v>0.27619127380000003</v>
      </c>
      <c r="AJ2912" t="s">
        <v>349</v>
      </c>
      <c r="AK2912" t="s">
        <v>3972</v>
      </c>
      <c r="AL2912" t="s">
        <v>14584</v>
      </c>
      <c r="AM2912" t="s">
        <v>4265</v>
      </c>
      <c r="AN2912" t="s">
        <v>3972</v>
      </c>
      <c r="AO2912" t="s">
        <v>4266</v>
      </c>
      <c r="AP2912" s="18">
        <v>2.7000000000000002E-9</v>
      </c>
      <c r="AQ2912" t="s">
        <v>4218</v>
      </c>
      <c r="AR2912" t="b">
        <f>ISNUMBER(SEARCH('Consulta Por Puntos Baloto'!$E$5,B2912,1))</f>
        <v>0</v>
      </c>
      <c r="AS2912">
        <f t="shared" si="90"/>
        <v>15</v>
      </c>
      <c r="AT2912" t="str">
        <f t="shared" si="91"/>
        <v>Punto Cencosud</v>
      </c>
    </row>
    <row r="2913" spans="1:46">
      <c r="A2913" t="s">
        <v>14585</v>
      </c>
      <c r="B2913" t="s">
        <v>5791</v>
      </c>
      <c r="C2913" s="18">
        <v>1.7399972104999999</v>
      </c>
      <c r="D2913" t="s">
        <v>4805</v>
      </c>
      <c r="E2913" t="s">
        <v>3972</v>
      </c>
      <c r="F2913" t="s">
        <v>4806</v>
      </c>
      <c r="G2913" s="18">
        <v>0.2810957805</v>
      </c>
      <c r="H2913" t="s">
        <v>5789</v>
      </c>
      <c r="I2913" t="s">
        <v>3974</v>
      </c>
      <c r="J2913" t="s">
        <v>5790</v>
      </c>
      <c r="K2913" s="18">
        <v>2.4930372695999998</v>
      </c>
      <c r="L2913" t="s">
        <v>64</v>
      </c>
      <c r="M2913" t="s">
        <v>3974</v>
      </c>
      <c r="N2913" t="s">
        <v>4331</v>
      </c>
      <c r="O2913" s="18">
        <v>0</v>
      </c>
      <c r="P2913" t="s">
        <v>5791</v>
      </c>
      <c r="Q2913" t="s">
        <v>3972</v>
      </c>
      <c r="R2913" t="s">
        <v>5792</v>
      </c>
      <c r="S2913" s="18">
        <v>469.27726818560001</v>
      </c>
      <c r="T2913" t="s">
        <v>85</v>
      </c>
      <c r="U2913" t="s">
        <v>86</v>
      </c>
      <c r="V2913" t="s">
        <v>87</v>
      </c>
      <c r="W2913" s="18">
        <v>0.2810957805</v>
      </c>
      <c r="X2913" t="s">
        <v>64</v>
      </c>
      <c r="Y2913" t="s">
        <v>3974</v>
      </c>
      <c r="Z2913" t="s">
        <v>5793</v>
      </c>
      <c r="AA2913" s="18">
        <v>0.2370202384</v>
      </c>
      <c r="AB2913" s="19" t="s">
        <v>5789</v>
      </c>
      <c r="AC2913" t="s">
        <v>3972</v>
      </c>
      <c r="AD2913" t="s">
        <v>5794</v>
      </c>
      <c r="AE2913" s="18">
        <v>0.46347283030000003</v>
      </c>
      <c r="AF2913" t="s">
        <v>5795</v>
      </c>
      <c r="AG2913" t="s">
        <v>3972</v>
      </c>
      <c r="AH2913" t="s">
        <v>5796</v>
      </c>
      <c r="AI2913" s="18">
        <v>0.22726449679999999</v>
      </c>
      <c r="AJ2913" t="s">
        <v>349</v>
      </c>
      <c r="AK2913" t="s">
        <v>3972</v>
      </c>
      <c r="AL2913" t="s">
        <v>14586</v>
      </c>
      <c r="AM2913" t="s">
        <v>5791</v>
      </c>
      <c r="AN2913" t="s">
        <v>3972</v>
      </c>
      <c r="AO2913" t="s">
        <v>5792</v>
      </c>
      <c r="AP2913" s="18">
        <v>0</v>
      </c>
      <c r="AQ2913" t="s">
        <v>123</v>
      </c>
      <c r="AR2913" t="b">
        <f>ISNUMBER(SEARCH('Consulta Por Puntos Baloto'!$E$5,B2913,1))</f>
        <v>0</v>
      </c>
      <c r="AS2913">
        <f t="shared" si="90"/>
        <v>15</v>
      </c>
      <c r="AT2913" t="str">
        <f t="shared" si="91"/>
        <v>Punto Cencosud</v>
      </c>
    </row>
    <row r="2914" spans="1:46">
      <c r="A2914" t="s">
        <v>14587</v>
      </c>
      <c r="B2914" t="s">
        <v>14588</v>
      </c>
      <c r="C2914" s="18">
        <v>1.9592544795</v>
      </c>
      <c r="D2914" t="s">
        <v>2444</v>
      </c>
      <c r="E2914" t="s">
        <v>128</v>
      </c>
      <c r="F2914" t="s">
        <v>2445</v>
      </c>
      <c r="G2914" s="18">
        <v>0.33117601800000002</v>
      </c>
      <c r="H2914" t="s">
        <v>64</v>
      </c>
      <c r="I2914" t="s">
        <v>130</v>
      </c>
      <c r="J2914" t="s">
        <v>11634</v>
      </c>
      <c r="K2914" s="18">
        <v>0.92331798440000001</v>
      </c>
      <c r="L2914" t="s">
        <v>64</v>
      </c>
      <c r="M2914" t="s">
        <v>130</v>
      </c>
      <c r="N2914" t="s">
        <v>804</v>
      </c>
      <c r="O2914" s="18">
        <v>0.67911680320000001</v>
      </c>
      <c r="P2914" t="s">
        <v>1099</v>
      </c>
      <c r="Q2914" t="s">
        <v>134</v>
      </c>
      <c r="R2914" t="s">
        <v>1100</v>
      </c>
      <c r="S2914" s="18">
        <v>1.9547715255</v>
      </c>
      <c r="T2914" t="s">
        <v>1086</v>
      </c>
      <c r="U2914" t="s">
        <v>130</v>
      </c>
      <c r="V2914" t="s">
        <v>1087</v>
      </c>
      <c r="W2914" s="18">
        <v>0.91225991989999999</v>
      </c>
      <c r="X2914" t="s">
        <v>64</v>
      </c>
      <c r="Y2914" t="s">
        <v>130</v>
      </c>
      <c r="Z2914" t="s">
        <v>1101</v>
      </c>
      <c r="AA2914" s="18">
        <v>0.91225991989999999</v>
      </c>
      <c r="AB2914" t="s">
        <v>5847</v>
      </c>
      <c r="AC2914" t="s">
        <v>128</v>
      </c>
      <c r="AD2914" t="s">
        <v>5848</v>
      </c>
      <c r="AE2914" s="18">
        <v>0.46561986830000002</v>
      </c>
      <c r="AF2914" t="s">
        <v>2451</v>
      </c>
      <c r="AG2914" t="s">
        <v>143</v>
      </c>
      <c r="AH2914" t="s">
        <v>2452</v>
      </c>
      <c r="AI2914" s="18">
        <v>0.43022831960000002</v>
      </c>
      <c r="AJ2914" t="s">
        <v>5851</v>
      </c>
      <c r="AK2914" t="s">
        <v>134</v>
      </c>
      <c r="AL2914" t="s">
        <v>5852</v>
      </c>
      <c r="AM2914" t="s">
        <v>64</v>
      </c>
      <c r="AN2914" t="s">
        <v>130</v>
      </c>
      <c r="AO2914" t="s">
        <v>11634</v>
      </c>
      <c r="AP2914" s="18">
        <v>0.33117601800000002</v>
      </c>
      <c r="AQ2914" t="s">
        <v>4218</v>
      </c>
      <c r="AR2914" t="b">
        <f>ISNUMBER(SEARCH('Consulta Por Puntos Baloto'!$E$5,B2914,1))</f>
        <v>0</v>
      </c>
      <c r="AS2914">
        <f t="shared" si="90"/>
        <v>7</v>
      </c>
      <c r="AT2914" t="str">
        <f t="shared" si="91"/>
        <v>Cajero automático</v>
      </c>
    </row>
    <row r="2915" spans="1:46">
      <c r="A2915" t="s">
        <v>14589</v>
      </c>
      <c r="B2915" t="s">
        <v>14590</v>
      </c>
      <c r="C2915" s="18">
        <v>1.9300102833999999</v>
      </c>
      <c r="D2915" t="s">
        <v>2585</v>
      </c>
      <c r="E2915" t="s">
        <v>128</v>
      </c>
      <c r="F2915" t="s">
        <v>2586</v>
      </c>
      <c r="G2915" s="18">
        <v>0.48783213469999998</v>
      </c>
      <c r="H2915" t="s">
        <v>2622</v>
      </c>
      <c r="I2915" t="s">
        <v>130</v>
      </c>
      <c r="J2915" t="s">
        <v>2623</v>
      </c>
      <c r="K2915" s="18">
        <v>1.6113941813999999</v>
      </c>
      <c r="L2915" t="s">
        <v>64</v>
      </c>
      <c r="M2915" t="s">
        <v>130</v>
      </c>
      <c r="N2915" t="s">
        <v>2624</v>
      </c>
      <c r="O2915" s="18">
        <v>4.2000000000000004E-9</v>
      </c>
      <c r="P2915" t="s">
        <v>2625</v>
      </c>
      <c r="Q2915" t="s">
        <v>134</v>
      </c>
      <c r="R2915" t="s">
        <v>2626</v>
      </c>
      <c r="S2915" s="18">
        <v>1.8290015529999999</v>
      </c>
      <c r="T2915" t="s">
        <v>311</v>
      </c>
      <c r="U2915" t="s">
        <v>130</v>
      </c>
      <c r="V2915" t="s">
        <v>312</v>
      </c>
      <c r="W2915" s="18">
        <v>1.8290015529999999</v>
      </c>
      <c r="X2915" t="s">
        <v>64</v>
      </c>
      <c r="Y2915" t="s">
        <v>130</v>
      </c>
      <c r="Z2915" t="s">
        <v>2659</v>
      </c>
      <c r="AA2915" s="18">
        <v>0.68789732540000004</v>
      </c>
      <c r="AB2915" t="s">
        <v>2628</v>
      </c>
      <c r="AC2915" t="s">
        <v>128</v>
      </c>
      <c r="AD2915" t="s">
        <v>2629</v>
      </c>
      <c r="AE2915" s="18">
        <v>0.77449440319999996</v>
      </c>
      <c r="AF2915" t="s">
        <v>4206</v>
      </c>
      <c r="AG2915" t="s">
        <v>143</v>
      </c>
      <c r="AH2915" t="s">
        <v>4207</v>
      </c>
      <c r="AI2915" s="18">
        <v>3.0595432400000001E-2</v>
      </c>
      <c r="AJ2915" t="s">
        <v>349</v>
      </c>
      <c r="AK2915" t="s">
        <v>134</v>
      </c>
      <c r="AL2915" t="s">
        <v>3953</v>
      </c>
      <c r="AM2915" t="s">
        <v>2625</v>
      </c>
      <c r="AN2915" t="s">
        <v>134</v>
      </c>
      <c r="AO2915" t="s">
        <v>2626</v>
      </c>
      <c r="AP2915" s="18">
        <v>4.2000000000000004E-9</v>
      </c>
      <c r="AQ2915" t="s">
        <v>4218</v>
      </c>
      <c r="AR2915" t="b">
        <f>ISNUMBER(SEARCH('Consulta Por Puntos Baloto'!$E$5,B2915,1))</f>
        <v>0</v>
      </c>
      <c r="AS2915">
        <f t="shared" si="90"/>
        <v>15</v>
      </c>
      <c r="AT2915" t="str">
        <f t="shared" si="91"/>
        <v>Punto Cencosud</v>
      </c>
    </row>
    <row r="2916" spans="1:46">
      <c r="A2916" t="s">
        <v>14591</v>
      </c>
      <c r="B2916" t="s">
        <v>441</v>
      </c>
      <c r="C2916" s="18">
        <v>1.1992192411</v>
      </c>
      <c r="D2916" t="s">
        <v>437</v>
      </c>
      <c r="E2916" t="s">
        <v>128</v>
      </c>
      <c r="F2916" t="s">
        <v>438</v>
      </c>
      <c r="G2916" s="18">
        <v>0.28959168120000001</v>
      </c>
      <c r="H2916" t="s">
        <v>64</v>
      </c>
      <c r="I2916" t="s">
        <v>130</v>
      </c>
      <c r="J2916" t="s">
        <v>974</v>
      </c>
      <c r="K2916" s="18">
        <v>0.98311352959999998</v>
      </c>
      <c r="L2916" t="s">
        <v>567</v>
      </c>
      <c r="M2916" t="s">
        <v>130</v>
      </c>
      <c r="N2916" t="s">
        <v>568</v>
      </c>
      <c r="O2916" s="18">
        <v>0.26306405760000001</v>
      </c>
      <c r="P2916" t="s">
        <v>441</v>
      </c>
      <c r="Q2916" t="s">
        <v>134</v>
      </c>
      <c r="R2916" t="s">
        <v>442</v>
      </c>
      <c r="S2916" s="18">
        <v>2.2116943613000002</v>
      </c>
      <c r="T2916" t="s">
        <v>136</v>
      </c>
      <c r="U2916" t="s">
        <v>130</v>
      </c>
      <c r="V2916" t="s">
        <v>137</v>
      </c>
      <c r="W2916" s="18">
        <v>0.27141265329999997</v>
      </c>
      <c r="X2916" t="s">
        <v>64</v>
      </c>
      <c r="Y2916" t="s">
        <v>130</v>
      </c>
      <c r="Z2916" t="s">
        <v>209</v>
      </c>
      <c r="AA2916" s="18">
        <v>0.65890352730000001</v>
      </c>
      <c r="AB2916" s="19" t="s">
        <v>443</v>
      </c>
      <c r="AC2916" t="s">
        <v>128</v>
      </c>
      <c r="AD2916" t="s">
        <v>444</v>
      </c>
      <c r="AE2916" s="18">
        <v>0.43793993650000002</v>
      </c>
      <c r="AF2916" t="s">
        <v>14592</v>
      </c>
      <c r="AG2916" t="s">
        <v>143</v>
      </c>
      <c r="AH2916" t="s">
        <v>14593</v>
      </c>
      <c r="AI2916" s="18">
        <v>0.27141265329999997</v>
      </c>
      <c r="AJ2916" t="s">
        <v>349</v>
      </c>
      <c r="AK2916" t="s">
        <v>134</v>
      </c>
      <c r="AL2916" t="s">
        <v>977</v>
      </c>
      <c r="AM2916" t="s">
        <v>441</v>
      </c>
      <c r="AN2916" t="s">
        <v>134</v>
      </c>
      <c r="AO2916" t="s">
        <v>442</v>
      </c>
      <c r="AP2916" s="18">
        <v>0.26306405760000001</v>
      </c>
      <c r="AQ2916" t="s">
        <v>123</v>
      </c>
      <c r="AR2916" t="b">
        <f>ISNUMBER(SEARCH('Consulta Por Puntos Baloto'!$E$5,B2916,1))</f>
        <v>0</v>
      </c>
      <c r="AS2916">
        <f t="shared" si="90"/>
        <v>15</v>
      </c>
      <c r="AT2916" t="str">
        <f t="shared" si="91"/>
        <v>Punto Cencosud</v>
      </c>
    </row>
    <row r="2917" spans="1:46">
      <c r="A2917" t="s">
        <v>14594</v>
      </c>
      <c r="B2917" t="s">
        <v>14595</v>
      </c>
      <c r="C2917" s="18">
        <v>1.7116272872</v>
      </c>
      <c r="D2917" t="s">
        <v>1500</v>
      </c>
      <c r="E2917" t="s">
        <v>1501</v>
      </c>
      <c r="F2917" t="s">
        <v>1502</v>
      </c>
      <c r="G2917" s="18">
        <v>0.10860536329999999</v>
      </c>
      <c r="H2917" t="s">
        <v>64</v>
      </c>
      <c r="I2917" t="s">
        <v>2636</v>
      </c>
      <c r="J2917" t="s">
        <v>14596</v>
      </c>
      <c r="K2917" s="18">
        <v>11.1884373599</v>
      </c>
      <c r="L2917" t="s">
        <v>311</v>
      </c>
      <c r="M2917" t="s">
        <v>130</v>
      </c>
      <c r="N2917" t="s">
        <v>2660</v>
      </c>
      <c r="O2917" s="18">
        <v>12.085005281100001</v>
      </c>
      <c r="P2917" t="s">
        <v>2625</v>
      </c>
      <c r="Q2917" t="s">
        <v>134</v>
      </c>
      <c r="R2917" t="s">
        <v>2626</v>
      </c>
      <c r="S2917" s="18">
        <v>11.1884373599</v>
      </c>
      <c r="T2917" t="s">
        <v>311</v>
      </c>
      <c r="U2917" t="s">
        <v>130</v>
      </c>
      <c r="V2917" t="s">
        <v>312</v>
      </c>
      <c r="W2917" s="18">
        <v>0.17780243330000001</v>
      </c>
      <c r="X2917" t="s">
        <v>64</v>
      </c>
      <c r="Y2917" t="s">
        <v>2636</v>
      </c>
      <c r="Z2917" t="s">
        <v>3005</v>
      </c>
      <c r="AA2917" s="18">
        <v>1.5616938817999999</v>
      </c>
      <c r="AB2917" s="19" t="s">
        <v>2641</v>
      </c>
      <c r="AC2917" t="s">
        <v>1501</v>
      </c>
      <c r="AD2917" t="s">
        <v>2642</v>
      </c>
      <c r="AE2917" s="18">
        <v>1.3749051E-2</v>
      </c>
      <c r="AF2917" t="s">
        <v>3813</v>
      </c>
      <c r="AG2917" t="s">
        <v>1501</v>
      </c>
      <c r="AH2917" t="s">
        <v>3814</v>
      </c>
      <c r="AI2917" s="18">
        <v>0.27733968679999998</v>
      </c>
      <c r="AJ2917" t="s">
        <v>7131</v>
      </c>
      <c r="AK2917" t="s">
        <v>1501</v>
      </c>
      <c r="AL2917" t="s">
        <v>14597</v>
      </c>
      <c r="AM2917" t="s">
        <v>3813</v>
      </c>
      <c r="AN2917" t="s">
        <v>1501</v>
      </c>
      <c r="AO2917" t="s">
        <v>3814</v>
      </c>
      <c r="AP2917" s="18">
        <v>1.3749051E-2</v>
      </c>
      <c r="AQ2917" t="s">
        <v>4218</v>
      </c>
      <c r="AR2917" t="b">
        <f>ISNUMBER(SEARCH('Consulta Por Puntos Baloto'!$E$5,B2917,1))</f>
        <v>0</v>
      </c>
      <c r="AS2917">
        <f t="shared" si="90"/>
        <v>31</v>
      </c>
      <c r="AT2917" t="str">
        <f t="shared" si="91"/>
        <v>Punto pago</v>
      </c>
    </row>
    <row r="2918" spans="1:46">
      <c r="A2918" t="s">
        <v>14598</v>
      </c>
      <c r="B2918" t="s">
        <v>5106</v>
      </c>
      <c r="C2918" s="18">
        <v>0.46542077790000003</v>
      </c>
      <c r="D2918" t="s">
        <v>5102</v>
      </c>
      <c r="E2918" t="s">
        <v>220</v>
      </c>
      <c r="F2918" t="s">
        <v>5103</v>
      </c>
      <c r="G2918" s="18">
        <v>0</v>
      </c>
      <c r="H2918" t="s">
        <v>64</v>
      </c>
      <c r="I2918" t="s">
        <v>223</v>
      </c>
      <c r="J2918" t="s">
        <v>14599</v>
      </c>
      <c r="K2918" s="18">
        <v>0.55316372560000004</v>
      </c>
      <c r="L2918" t="s">
        <v>64</v>
      </c>
      <c r="M2918" t="s">
        <v>223</v>
      </c>
      <c r="N2918" t="s">
        <v>4070</v>
      </c>
      <c r="O2918" s="18">
        <v>0</v>
      </c>
      <c r="P2918" t="s">
        <v>5106</v>
      </c>
      <c r="Q2918" t="s">
        <v>220</v>
      </c>
      <c r="R2918" t="s">
        <v>5107</v>
      </c>
      <c r="S2918" s="18">
        <v>8.1469692097999999</v>
      </c>
      <c r="T2918" t="s">
        <v>227</v>
      </c>
      <c r="U2918" t="s">
        <v>228</v>
      </c>
      <c r="V2918" t="s">
        <v>229</v>
      </c>
      <c r="W2918" s="18">
        <v>2.1523492668999999</v>
      </c>
      <c r="X2918" t="s">
        <v>222</v>
      </c>
      <c r="Y2918" t="s">
        <v>223</v>
      </c>
      <c r="Z2918" t="s">
        <v>224</v>
      </c>
      <c r="AA2918" s="18">
        <v>0.55316370179999996</v>
      </c>
      <c r="AB2918" t="s">
        <v>5168</v>
      </c>
      <c r="AC2918" t="s">
        <v>220</v>
      </c>
      <c r="AD2918" t="s">
        <v>5169</v>
      </c>
      <c r="AE2918" s="18">
        <v>0.35079953009999998</v>
      </c>
      <c r="AF2918" t="s">
        <v>10171</v>
      </c>
      <c r="AG2918" t="s">
        <v>220</v>
      </c>
      <c r="AH2918" t="s">
        <v>10172</v>
      </c>
      <c r="AI2918" s="18">
        <v>0.329633711</v>
      </c>
      <c r="AJ2918" t="s">
        <v>349</v>
      </c>
      <c r="AK2918" t="s">
        <v>220</v>
      </c>
      <c r="AL2918" t="s">
        <v>14600</v>
      </c>
      <c r="AM2918" t="s">
        <v>64</v>
      </c>
      <c r="AN2918" t="s">
        <v>223</v>
      </c>
      <c r="AO2918" t="s">
        <v>14599</v>
      </c>
      <c r="AP2918" s="18">
        <v>0</v>
      </c>
      <c r="AQ2918" t="s">
        <v>4218</v>
      </c>
      <c r="AR2918" t="b">
        <f>ISNUMBER(SEARCH('Consulta Por Puntos Baloto'!$E$5,B2918,1))</f>
        <v>0</v>
      </c>
      <c r="AS2918">
        <f t="shared" si="90"/>
        <v>7</v>
      </c>
      <c r="AT2918" t="str">
        <f t="shared" si="91"/>
        <v>Cajero automático</v>
      </c>
    </row>
    <row r="2919" spans="1:46">
      <c r="A2919" t="s">
        <v>14598</v>
      </c>
      <c r="B2919" t="s">
        <v>5106</v>
      </c>
      <c r="C2919" s="18">
        <v>0.46542077790000003</v>
      </c>
      <c r="D2919" t="s">
        <v>5102</v>
      </c>
      <c r="E2919" t="s">
        <v>220</v>
      </c>
      <c r="F2919" t="s">
        <v>5103</v>
      </c>
      <c r="G2919" s="18">
        <v>0</v>
      </c>
      <c r="H2919" t="s">
        <v>64</v>
      </c>
      <c r="I2919" t="s">
        <v>223</v>
      </c>
      <c r="J2919" t="s">
        <v>14599</v>
      </c>
      <c r="K2919" s="18">
        <v>0.55316372560000004</v>
      </c>
      <c r="L2919" t="s">
        <v>64</v>
      </c>
      <c r="M2919" t="s">
        <v>223</v>
      </c>
      <c r="N2919" t="s">
        <v>4070</v>
      </c>
      <c r="O2919" s="18">
        <v>0</v>
      </c>
      <c r="P2919" t="s">
        <v>5106</v>
      </c>
      <c r="Q2919" t="s">
        <v>220</v>
      </c>
      <c r="R2919" t="s">
        <v>5107</v>
      </c>
      <c r="S2919" s="18">
        <v>8.1469692097999999</v>
      </c>
      <c r="T2919" t="s">
        <v>227</v>
      </c>
      <c r="U2919" t="s">
        <v>228</v>
      </c>
      <c r="V2919" t="s">
        <v>229</v>
      </c>
      <c r="W2919" s="18">
        <v>2.1523492668999999</v>
      </c>
      <c r="X2919" t="s">
        <v>222</v>
      </c>
      <c r="Y2919" t="s">
        <v>223</v>
      </c>
      <c r="Z2919" t="s">
        <v>224</v>
      </c>
      <c r="AA2919" s="18">
        <v>0.55316370179999996</v>
      </c>
      <c r="AB2919" t="s">
        <v>5168</v>
      </c>
      <c r="AC2919" t="s">
        <v>220</v>
      </c>
      <c r="AD2919" t="s">
        <v>5169</v>
      </c>
      <c r="AE2919" s="18">
        <v>0.35079953009999998</v>
      </c>
      <c r="AF2919" t="s">
        <v>10171</v>
      </c>
      <c r="AG2919" t="s">
        <v>220</v>
      </c>
      <c r="AH2919" t="s">
        <v>10172</v>
      </c>
      <c r="AI2919" s="18">
        <v>0.329633711</v>
      </c>
      <c r="AJ2919" t="s">
        <v>349</v>
      </c>
      <c r="AK2919" t="s">
        <v>220</v>
      </c>
      <c r="AL2919" t="s">
        <v>14600</v>
      </c>
      <c r="AM2919" t="s">
        <v>5106</v>
      </c>
      <c r="AN2919" t="s">
        <v>220</v>
      </c>
      <c r="AO2919" t="s">
        <v>5107</v>
      </c>
      <c r="AP2919" s="18">
        <v>0</v>
      </c>
      <c r="AQ2919" t="s">
        <v>4218</v>
      </c>
      <c r="AR2919" t="b">
        <f>ISNUMBER(SEARCH('Consulta Por Puntos Baloto'!$E$5,B2919,1))</f>
        <v>0</v>
      </c>
      <c r="AS2919">
        <f t="shared" si="90"/>
        <v>7</v>
      </c>
      <c r="AT2919" t="str">
        <f t="shared" si="91"/>
        <v>Cajero automático</v>
      </c>
    </row>
    <row r="2920" spans="1:46">
      <c r="A2920" t="s">
        <v>14601</v>
      </c>
      <c r="B2920" t="s">
        <v>897</v>
      </c>
      <c r="C2920" s="18">
        <v>0.83849073149999998</v>
      </c>
      <c r="D2920" t="s">
        <v>892</v>
      </c>
      <c r="E2920" t="s">
        <v>893</v>
      </c>
      <c r="F2920" t="s">
        <v>894</v>
      </c>
      <c r="G2920" s="18">
        <v>9.4157179999999993E-2</v>
      </c>
      <c r="H2920" t="s">
        <v>64</v>
      </c>
      <c r="I2920" t="s">
        <v>895</v>
      </c>
      <c r="J2920" t="s">
        <v>896</v>
      </c>
      <c r="K2920" s="18">
        <v>46.523321286799998</v>
      </c>
      <c r="L2920" t="s">
        <v>64</v>
      </c>
      <c r="M2920" t="s">
        <v>154</v>
      </c>
      <c r="N2920" t="s">
        <v>156</v>
      </c>
      <c r="O2920" s="18">
        <v>1.96434721E-2</v>
      </c>
      <c r="P2920" t="s">
        <v>897</v>
      </c>
      <c r="Q2920" t="s">
        <v>893</v>
      </c>
      <c r="R2920" t="s">
        <v>898</v>
      </c>
      <c r="S2920" s="18">
        <v>73.684770837800002</v>
      </c>
      <c r="T2920" t="s">
        <v>111</v>
      </c>
      <c r="U2920" t="s">
        <v>112</v>
      </c>
      <c r="V2920" t="s">
        <v>113</v>
      </c>
      <c r="W2920" s="18">
        <v>45.245816723200001</v>
      </c>
      <c r="X2920" t="s">
        <v>64</v>
      </c>
      <c r="Y2920" t="s">
        <v>154</v>
      </c>
      <c r="Z2920" t="s">
        <v>159</v>
      </c>
      <c r="AA2920" s="18">
        <v>47.281830882100003</v>
      </c>
      <c r="AB2920" s="19" t="s">
        <v>899</v>
      </c>
      <c r="AC2920" t="s">
        <v>151</v>
      </c>
      <c r="AD2920" t="s">
        <v>900</v>
      </c>
      <c r="AE2920" s="18">
        <v>0.76771476400000005</v>
      </c>
      <c r="AF2920" t="s">
        <v>1964</v>
      </c>
      <c r="AG2920" t="s">
        <v>893</v>
      </c>
      <c r="AH2920" t="s">
        <v>1965</v>
      </c>
      <c r="AI2920" s="18">
        <v>8.9058990800000001E-2</v>
      </c>
      <c r="AJ2920" t="s">
        <v>2192</v>
      </c>
      <c r="AK2920" t="s">
        <v>893</v>
      </c>
      <c r="AL2920" t="s">
        <v>2193</v>
      </c>
      <c r="AM2920" t="s">
        <v>897</v>
      </c>
      <c r="AN2920" t="s">
        <v>893</v>
      </c>
      <c r="AO2920" t="s">
        <v>898</v>
      </c>
      <c r="AP2920" s="18">
        <v>1.96434721E-2</v>
      </c>
      <c r="AQ2920" t="s">
        <v>4882</v>
      </c>
      <c r="AR2920" t="b">
        <f>ISNUMBER(SEARCH('Consulta Por Puntos Baloto'!$E$5,B2920,1))</f>
        <v>0</v>
      </c>
      <c r="AS2920">
        <f t="shared" si="90"/>
        <v>15</v>
      </c>
      <c r="AT2920" t="str">
        <f t="shared" si="91"/>
        <v>Punto Cencosud</v>
      </c>
    </row>
    <row r="2921" spans="1:46">
      <c r="A2921" t="s">
        <v>14602</v>
      </c>
      <c r="B2921" t="s">
        <v>14603</v>
      </c>
      <c r="C2921" s="18">
        <v>1.0137854465</v>
      </c>
      <c r="D2921" t="s">
        <v>3990</v>
      </c>
      <c r="E2921" t="s">
        <v>3991</v>
      </c>
      <c r="F2921" t="s">
        <v>3992</v>
      </c>
      <c r="G2921" s="18">
        <v>1.0984139852999999</v>
      </c>
      <c r="H2921" t="s">
        <v>64</v>
      </c>
      <c r="I2921" t="s">
        <v>3993</v>
      </c>
      <c r="J2921" t="s">
        <v>3995</v>
      </c>
      <c r="K2921" s="18">
        <v>2.4236297278999999</v>
      </c>
      <c r="L2921" t="s">
        <v>64</v>
      </c>
      <c r="M2921" t="s">
        <v>3993</v>
      </c>
      <c r="N2921" t="s">
        <v>3995</v>
      </c>
      <c r="O2921" s="18">
        <v>3.2268922316999999</v>
      </c>
      <c r="P2921" t="s">
        <v>3996</v>
      </c>
      <c r="Q2921" t="s">
        <v>3991</v>
      </c>
      <c r="R2921" t="s">
        <v>3997</v>
      </c>
      <c r="S2921" s="18">
        <v>371.68534993129998</v>
      </c>
      <c r="T2921" t="s">
        <v>85</v>
      </c>
      <c r="U2921" t="s">
        <v>86</v>
      </c>
      <c r="V2921" t="s">
        <v>87</v>
      </c>
      <c r="W2921" s="18">
        <v>132.98862867259999</v>
      </c>
      <c r="X2921" t="s">
        <v>64</v>
      </c>
      <c r="Y2921" t="s">
        <v>3998</v>
      </c>
      <c r="Z2921" t="s">
        <v>3999</v>
      </c>
      <c r="AA2921" s="18">
        <v>1.1439354117</v>
      </c>
      <c r="AB2921" t="s">
        <v>4000</v>
      </c>
      <c r="AC2921" t="s">
        <v>3991</v>
      </c>
      <c r="AD2921" t="s">
        <v>4001</v>
      </c>
      <c r="AE2921" s="18">
        <v>0.51852257319999995</v>
      </c>
      <c r="AF2921" t="s">
        <v>14604</v>
      </c>
      <c r="AG2921" t="s">
        <v>3991</v>
      </c>
      <c r="AH2921" t="s">
        <v>14605</v>
      </c>
      <c r="AI2921" s="18">
        <v>2.2099856899999999E-2</v>
      </c>
      <c r="AJ2921" t="s">
        <v>349</v>
      </c>
      <c r="AK2921" t="s">
        <v>3991</v>
      </c>
      <c r="AL2921" t="s">
        <v>5080</v>
      </c>
      <c r="AM2921" t="s">
        <v>349</v>
      </c>
      <c r="AN2921" t="s">
        <v>3991</v>
      </c>
      <c r="AO2921" t="s">
        <v>5080</v>
      </c>
      <c r="AP2921" s="18">
        <v>2.2099856899999999E-2</v>
      </c>
      <c r="AQ2921" t="s">
        <v>4218</v>
      </c>
      <c r="AR2921" t="b">
        <f>ISNUMBER(SEARCH('Consulta Por Puntos Baloto'!$E$5,B2921,1))</f>
        <v>0</v>
      </c>
      <c r="AS2921">
        <f t="shared" si="90"/>
        <v>35</v>
      </c>
      <c r="AT2921" t="str">
        <f t="shared" si="91"/>
        <v>Punto red</v>
      </c>
    </row>
    <row r="2922" spans="1:46">
      <c r="A2922" t="s">
        <v>14606</v>
      </c>
      <c r="B2922" t="s">
        <v>14607</v>
      </c>
      <c r="C2922" s="18">
        <v>2.0338349075000002</v>
      </c>
      <c r="D2922" t="s">
        <v>5599</v>
      </c>
      <c r="E2922" t="s">
        <v>5600</v>
      </c>
      <c r="F2922" t="s">
        <v>5601</v>
      </c>
      <c r="G2922" s="18">
        <v>0.15911660759999999</v>
      </c>
      <c r="H2922" t="s">
        <v>64</v>
      </c>
      <c r="I2922" t="s">
        <v>223</v>
      </c>
      <c r="J2922" t="s">
        <v>14608</v>
      </c>
      <c r="K2922" s="18">
        <v>0.3790787893</v>
      </c>
      <c r="L2922" t="s">
        <v>64</v>
      </c>
      <c r="M2922" t="s">
        <v>223</v>
      </c>
      <c r="N2922" t="s">
        <v>6225</v>
      </c>
      <c r="O2922" s="18">
        <v>3.5507121681</v>
      </c>
      <c r="P2922" t="s">
        <v>4100</v>
      </c>
      <c r="Q2922" t="s">
        <v>4101</v>
      </c>
      <c r="R2922" t="s">
        <v>4102</v>
      </c>
      <c r="S2922" s="18">
        <v>1.4695975052000001</v>
      </c>
      <c r="T2922" t="s">
        <v>227</v>
      </c>
      <c r="U2922" t="s">
        <v>228</v>
      </c>
      <c r="V2922" t="s">
        <v>229</v>
      </c>
      <c r="W2922" s="18">
        <v>0.91769938350000002</v>
      </c>
      <c r="X2922" t="s">
        <v>64</v>
      </c>
      <c r="Y2922" t="s">
        <v>5603</v>
      </c>
      <c r="Z2922" t="s">
        <v>5604</v>
      </c>
      <c r="AA2922" s="18">
        <v>1.3857658606000001</v>
      </c>
      <c r="AB2922" t="s">
        <v>6226</v>
      </c>
      <c r="AC2922" t="s">
        <v>220</v>
      </c>
      <c r="AD2922" t="s">
        <v>6227</v>
      </c>
      <c r="AE2922" s="18">
        <v>0.35910772940000002</v>
      </c>
      <c r="AF2922" t="s">
        <v>6228</v>
      </c>
      <c r="AG2922" t="s">
        <v>220</v>
      </c>
      <c r="AH2922" t="s">
        <v>6229</v>
      </c>
      <c r="AI2922" s="18">
        <v>0.90825744740000003</v>
      </c>
      <c r="AJ2922" t="s">
        <v>6230</v>
      </c>
      <c r="AK2922" t="s">
        <v>4101</v>
      </c>
      <c r="AL2922" t="s">
        <v>6231</v>
      </c>
      <c r="AM2922" t="s">
        <v>64</v>
      </c>
      <c r="AN2922" t="s">
        <v>223</v>
      </c>
      <c r="AO2922" t="s">
        <v>14608</v>
      </c>
      <c r="AP2922" s="18">
        <v>0.15911660759999999</v>
      </c>
      <c r="AQ2922" t="s">
        <v>4218</v>
      </c>
      <c r="AR2922" t="b">
        <f>ISNUMBER(SEARCH('Consulta Por Puntos Baloto'!$E$5,B2922,1))</f>
        <v>0</v>
      </c>
      <c r="AS2922">
        <f t="shared" si="90"/>
        <v>7</v>
      </c>
      <c r="AT2922" t="str">
        <f t="shared" si="91"/>
        <v>Cajero automático</v>
      </c>
    </row>
    <row r="2923" spans="1:46">
      <c r="A2923" t="s">
        <v>14609</v>
      </c>
      <c r="B2923" t="s">
        <v>14610</v>
      </c>
      <c r="C2923" s="18">
        <v>2.4470910765</v>
      </c>
      <c r="D2923" t="s">
        <v>4210</v>
      </c>
      <c r="E2923" t="s">
        <v>62</v>
      </c>
      <c r="F2923" t="s">
        <v>4211</v>
      </c>
      <c r="G2923" s="18">
        <v>1.4357582400000001E-2</v>
      </c>
      <c r="H2923" t="s">
        <v>64</v>
      </c>
      <c r="I2923" t="s">
        <v>65</v>
      </c>
      <c r="J2923" t="s">
        <v>4213</v>
      </c>
      <c r="K2923" s="18">
        <v>1.2740451691000001</v>
      </c>
      <c r="L2923" t="s">
        <v>64</v>
      </c>
      <c r="M2923" t="s">
        <v>65</v>
      </c>
      <c r="N2923" t="s">
        <v>4212</v>
      </c>
      <c r="O2923" s="18">
        <v>3.2951213062</v>
      </c>
      <c r="P2923" t="s">
        <v>67</v>
      </c>
      <c r="Q2923" t="s">
        <v>62</v>
      </c>
      <c r="R2923" t="s">
        <v>68</v>
      </c>
      <c r="S2923" s="18">
        <v>2.1094048988999998</v>
      </c>
      <c r="T2923" t="s">
        <v>69</v>
      </c>
      <c r="U2923" t="s">
        <v>65</v>
      </c>
      <c r="V2923" t="s">
        <v>70</v>
      </c>
      <c r="W2923" s="18">
        <v>9.8542734000000003E-3</v>
      </c>
      <c r="X2923" t="s">
        <v>64</v>
      </c>
      <c r="Y2923" t="s">
        <v>65</v>
      </c>
      <c r="Z2923" t="s">
        <v>4213</v>
      </c>
      <c r="AA2923" s="18">
        <v>2.1090622771</v>
      </c>
      <c r="AB2923" t="s">
        <v>4405</v>
      </c>
      <c r="AC2923" t="s">
        <v>62</v>
      </c>
      <c r="AD2923" t="s">
        <v>4406</v>
      </c>
      <c r="AE2923" s="18">
        <v>7.0634543800000005E-2</v>
      </c>
      <c r="AF2923" t="s">
        <v>7444</v>
      </c>
      <c r="AG2923" t="s">
        <v>62</v>
      </c>
      <c r="AH2923" t="s">
        <v>7445</v>
      </c>
      <c r="AI2923" s="18">
        <v>0.23049417659999999</v>
      </c>
      <c r="AJ2923" t="s">
        <v>5342</v>
      </c>
      <c r="AK2923" t="s">
        <v>62</v>
      </c>
      <c r="AL2923" t="s">
        <v>5343</v>
      </c>
      <c r="AM2923" t="s">
        <v>64</v>
      </c>
      <c r="AN2923" t="s">
        <v>65</v>
      </c>
      <c r="AO2923" t="s">
        <v>4213</v>
      </c>
      <c r="AP2923" s="18">
        <v>9.8542734000000003E-3</v>
      </c>
      <c r="AQ2923" t="s">
        <v>4218</v>
      </c>
      <c r="AR2923" t="b">
        <f>ISNUMBER(SEARCH('Consulta Por Puntos Baloto'!$E$5,B2923,1))</f>
        <v>0</v>
      </c>
      <c r="AS2923">
        <f t="shared" si="90"/>
        <v>23</v>
      </c>
      <c r="AT2923" t="str">
        <f t="shared" si="91"/>
        <v>Máquina multifuncional</v>
      </c>
    </row>
    <row r="2924" spans="1:46">
      <c r="A2924" t="s">
        <v>14611</v>
      </c>
      <c r="B2924" t="s">
        <v>14612</v>
      </c>
      <c r="C2924" s="18">
        <v>1.9389882193000001</v>
      </c>
      <c r="D2924" t="s">
        <v>526</v>
      </c>
      <c r="E2924" t="s">
        <v>128</v>
      </c>
      <c r="F2924" t="s">
        <v>527</v>
      </c>
      <c r="G2924" s="18">
        <v>1.1358151616000001</v>
      </c>
      <c r="H2924" t="s">
        <v>64</v>
      </c>
      <c r="I2924" t="s">
        <v>130</v>
      </c>
      <c r="J2924" t="s">
        <v>2394</v>
      </c>
      <c r="K2924" s="18">
        <v>1.2982018896</v>
      </c>
      <c r="L2924" t="s">
        <v>64</v>
      </c>
      <c r="M2924" t="s">
        <v>130</v>
      </c>
      <c r="N2924" t="s">
        <v>529</v>
      </c>
      <c r="O2924" s="18">
        <v>1.2276272595</v>
      </c>
      <c r="P2924" t="s">
        <v>1300</v>
      </c>
      <c r="Q2924" t="s">
        <v>134</v>
      </c>
      <c r="R2924" t="s">
        <v>1301</v>
      </c>
      <c r="S2924" s="18">
        <v>4.0577795251</v>
      </c>
      <c r="T2924" t="s">
        <v>496</v>
      </c>
      <c r="U2924" t="s">
        <v>130</v>
      </c>
      <c r="V2924" t="s">
        <v>497</v>
      </c>
      <c r="W2924" s="18">
        <v>1.1464890699000001</v>
      </c>
      <c r="X2924" t="s">
        <v>64</v>
      </c>
      <c r="Y2924" t="s">
        <v>130</v>
      </c>
      <c r="Z2924" t="s">
        <v>532</v>
      </c>
      <c r="AA2924" s="18">
        <v>1.2673347936999999</v>
      </c>
      <c r="AB2924" t="s">
        <v>1333</v>
      </c>
      <c r="AC2924" t="s">
        <v>128</v>
      </c>
      <c r="AD2924" t="s">
        <v>1334</v>
      </c>
      <c r="AE2924" s="18">
        <v>0.121938058</v>
      </c>
      <c r="AF2924" t="s">
        <v>445</v>
      </c>
      <c r="AG2924" t="s">
        <v>143</v>
      </c>
      <c r="AH2924" t="s">
        <v>10694</v>
      </c>
      <c r="AI2924" s="18">
        <v>0.1877565799</v>
      </c>
      <c r="AJ2924" t="s">
        <v>9158</v>
      </c>
      <c r="AK2924" t="s">
        <v>134</v>
      </c>
      <c r="AL2924" t="s">
        <v>9159</v>
      </c>
      <c r="AM2924" t="s">
        <v>445</v>
      </c>
      <c r="AN2924" t="s">
        <v>143</v>
      </c>
      <c r="AO2924" t="s">
        <v>10694</v>
      </c>
      <c r="AP2924" s="18">
        <v>0.121938058</v>
      </c>
      <c r="AQ2924" t="s">
        <v>123</v>
      </c>
      <c r="AR2924" t="b">
        <f>ISNUMBER(SEARCH('Consulta Por Puntos Baloto'!$E$5,B2924,1))</f>
        <v>0</v>
      </c>
      <c r="AS2924">
        <f t="shared" si="90"/>
        <v>31</v>
      </c>
      <c r="AT2924" t="str">
        <f t="shared" si="91"/>
        <v>Punto pago</v>
      </c>
    </row>
    <row r="2925" spans="1:46">
      <c r="A2925" t="s">
        <v>14613</v>
      </c>
      <c r="B2925" t="s">
        <v>14614</v>
      </c>
      <c r="C2925" s="18">
        <v>93.639200782100005</v>
      </c>
      <c r="D2925" t="s">
        <v>1689</v>
      </c>
      <c r="E2925" t="s">
        <v>1690</v>
      </c>
      <c r="F2925" t="s">
        <v>1691</v>
      </c>
      <c r="G2925" s="18">
        <v>93.633356731700005</v>
      </c>
      <c r="H2925" t="s">
        <v>64</v>
      </c>
      <c r="I2925" t="s">
        <v>114</v>
      </c>
      <c r="J2925" t="s">
        <v>3347</v>
      </c>
      <c r="K2925" s="18">
        <v>113.52781052260001</v>
      </c>
      <c r="L2925" t="s">
        <v>64</v>
      </c>
      <c r="M2925" t="s">
        <v>294</v>
      </c>
      <c r="N2925" t="s">
        <v>295</v>
      </c>
      <c r="O2925" s="18">
        <v>101.034207505</v>
      </c>
      <c r="P2925" t="s">
        <v>4963</v>
      </c>
      <c r="Q2925" t="s">
        <v>4964</v>
      </c>
      <c r="R2925" t="s">
        <v>4965</v>
      </c>
      <c r="S2925" s="18">
        <v>123.83492697529999</v>
      </c>
      <c r="T2925" t="s">
        <v>807</v>
      </c>
      <c r="U2925" t="s">
        <v>130</v>
      </c>
      <c r="V2925" t="s">
        <v>808</v>
      </c>
      <c r="W2925" s="18">
        <v>94.249056881900003</v>
      </c>
      <c r="X2925" t="s">
        <v>3348</v>
      </c>
      <c r="Y2925" t="s">
        <v>114</v>
      </c>
      <c r="Z2925" t="s">
        <v>3349</v>
      </c>
      <c r="AA2925" s="18">
        <v>93.656685362399998</v>
      </c>
      <c r="AB2925" t="s">
        <v>1694</v>
      </c>
      <c r="AC2925" t="s">
        <v>1690</v>
      </c>
      <c r="AD2925" t="s">
        <v>1695</v>
      </c>
      <c r="AE2925" s="18">
        <v>40.887482943899997</v>
      </c>
      <c r="AF2925" t="s">
        <v>3350</v>
      </c>
      <c r="AG2925" t="s">
        <v>3351</v>
      </c>
      <c r="AH2925" t="s">
        <v>3352</v>
      </c>
      <c r="AI2925" s="18">
        <v>3.1521099999999999E-5</v>
      </c>
      <c r="AJ2925" t="s">
        <v>14615</v>
      </c>
      <c r="AK2925" t="s">
        <v>7744</v>
      </c>
      <c r="AL2925" t="s">
        <v>14616</v>
      </c>
      <c r="AM2925" t="s">
        <v>14615</v>
      </c>
      <c r="AN2925" t="s">
        <v>7744</v>
      </c>
      <c r="AO2925" t="s">
        <v>14616</v>
      </c>
      <c r="AP2925" s="18">
        <v>3.1521099999999999E-5</v>
      </c>
      <c r="AQ2925" t="s">
        <v>123</v>
      </c>
      <c r="AR2925" t="b">
        <f>ISNUMBER(SEARCH('Consulta Por Puntos Baloto'!$E$5,B2925,1))</f>
        <v>0</v>
      </c>
      <c r="AS2925">
        <f t="shared" si="90"/>
        <v>35</v>
      </c>
      <c r="AT2925" t="str">
        <f t="shared" si="91"/>
        <v>Punto red</v>
      </c>
    </row>
    <row r="2926" spans="1:46">
      <c r="A2926" t="s">
        <v>14617</v>
      </c>
      <c r="B2926" t="s">
        <v>14618</v>
      </c>
      <c r="C2926" s="18">
        <v>0.25601623890000003</v>
      </c>
      <c r="D2926" t="s">
        <v>4144</v>
      </c>
      <c r="E2926" t="s">
        <v>4035</v>
      </c>
      <c r="F2926" t="s">
        <v>4145</v>
      </c>
      <c r="G2926" s="18">
        <v>0.55208929949999996</v>
      </c>
      <c r="H2926" t="s">
        <v>64</v>
      </c>
      <c r="I2926" t="s">
        <v>4146</v>
      </c>
      <c r="J2926" t="s">
        <v>4147</v>
      </c>
      <c r="K2926" s="18">
        <v>35.1795485317</v>
      </c>
      <c r="L2926" t="s">
        <v>64</v>
      </c>
      <c r="M2926" t="s">
        <v>4029</v>
      </c>
      <c r="N2926" t="s">
        <v>4030</v>
      </c>
      <c r="O2926" s="18">
        <v>24.740462217800001</v>
      </c>
      <c r="P2926" t="s">
        <v>4031</v>
      </c>
      <c r="Q2926" t="s">
        <v>4025</v>
      </c>
      <c r="R2926" t="s">
        <v>4032</v>
      </c>
      <c r="S2926" s="18">
        <v>151.27667311819999</v>
      </c>
      <c r="T2926" t="s">
        <v>227</v>
      </c>
      <c r="U2926" t="s">
        <v>228</v>
      </c>
      <c r="V2926" t="s">
        <v>229</v>
      </c>
      <c r="W2926" s="18">
        <v>0.59748886850000005</v>
      </c>
      <c r="X2926" t="s">
        <v>4148</v>
      </c>
      <c r="Y2926" t="s">
        <v>4146</v>
      </c>
      <c r="Z2926" t="s">
        <v>4149</v>
      </c>
      <c r="AA2926" s="18">
        <v>0.59748887309999998</v>
      </c>
      <c r="AB2926" t="s">
        <v>4148</v>
      </c>
      <c r="AC2926" t="s">
        <v>4035</v>
      </c>
      <c r="AD2926" t="s">
        <v>4150</v>
      </c>
      <c r="AE2926" s="18">
        <v>4.7564767700000003E-2</v>
      </c>
      <c r="AF2926" t="s">
        <v>14619</v>
      </c>
      <c r="AG2926" t="s">
        <v>4035</v>
      </c>
      <c r="AH2926" t="s">
        <v>14620</v>
      </c>
      <c r="AI2926" s="18">
        <v>0.20051120559999999</v>
      </c>
      <c r="AJ2926" t="s">
        <v>14621</v>
      </c>
      <c r="AK2926" t="s">
        <v>4035</v>
      </c>
      <c r="AL2926" t="s">
        <v>14622</v>
      </c>
      <c r="AM2926" t="s">
        <v>14619</v>
      </c>
      <c r="AN2926" t="s">
        <v>4035</v>
      </c>
      <c r="AO2926" t="s">
        <v>14620</v>
      </c>
      <c r="AP2926" s="18">
        <v>4.7564767700000003E-2</v>
      </c>
      <c r="AQ2926" t="s">
        <v>123</v>
      </c>
      <c r="AR2926" t="b">
        <f>ISNUMBER(SEARCH('Consulta Por Puntos Baloto'!$E$5,B2926,1))</f>
        <v>0</v>
      </c>
      <c r="AS2926">
        <f t="shared" si="90"/>
        <v>31</v>
      </c>
      <c r="AT2926" t="str">
        <f t="shared" si="91"/>
        <v>Punto pago</v>
      </c>
    </row>
    <row r="2927" spans="1:46">
      <c r="A2927" t="s">
        <v>14623</v>
      </c>
      <c r="B2927" t="s">
        <v>14624</v>
      </c>
      <c r="C2927" s="18">
        <v>0.27397341590000002</v>
      </c>
      <c r="D2927" t="s">
        <v>4793</v>
      </c>
      <c r="E2927" t="s">
        <v>220</v>
      </c>
      <c r="F2927" t="s">
        <v>4794</v>
      </c>
      <c r="G2927" s="18">
        <v>0.1002760147</v>
      </c>
      <c r="H2927" t="s">
        <v>4795</v>
      </c>
      <c r="I2927" t="s">
        <v>223</v>
      </c>
      <c r="J2927" t="s">
        <v>4939</v>
      </c>
      <c r="K2927" s="18">
        <v>0.8955447849</v>
      </c>
      <c r="L2927" t="s">
        <v>64</v>
      </c>
      <c r="M2927" t="s">
        <v>223</v>
      </c>
      <c r="N2927" t="s">
        <v>4230</v>
      </c>
      <c r="O2927" s="18">
        <v>1.0757643715</v>
      </c>
      <c r="P2927" t="s">
        <v>4231</v>
      </c>
      <c r="Q2927" t="s">
        <v>220</v>
      </c>
      <c r="R2927" t="s">
        <v>4232</v>
      </c>
      <c r="S2927" s="18">
        <v>8.4483587025000002</v>
      </c>
      <c r="T2927" t="s">
        <v>227</v>
      </c>
      <c r="U2927" t="s">
        <v>228</v>
      </c>
      <c r="V2927" t="s">
        <v>229</v>
      </c>
      <c r="W2927" s="18">
        <v>1.5071311237</v>
      </c>
      <c r="X2927" t="s">
        <v>222</v>
      </c>
      <c r="Y2927" t="s">
        <v>223</v>
      </c>
      <c r="Z2927" t="s">
        <v>224</v>
      </c>
      <c r="AA2927" s="18">
        <v>0.16810959980000001</v>
      </c>
      <c r="AB2927" t="s">
        <v>4797</v>
      </c>
      <c r="AC2927" t="s">
        <v>220</v>
      </c>
      <c r="AD2927" t="s">
        <v>4798</v>
      </c>
      <c r="AE2927" s="18">
        <v>1.9181522999999999E-3</v>
      </c>
      <c r="AF2927" t="s">
        <v>5714</v>
      </c>
      <c r="AG2927" t="s">
        <v>220</v>
      </c>
      <c r="AH2927" t="s">
        <v>5715</v>
      </c>
      <c r="AI2927" s="18">
        <v>9.5770961999999994E-3</v>
      </c>
      <c r="AJ2927" t="s">
        <v>14625</v>
      </c>
      <c r="AK2927" t="s">
        <v>220</v>
      </c>
      <c r="AL2927" t="s">
        <v>14626</v>
      </c>
      <c r="AM2927" t="s">
        <v>5714</v>
      </c>
      <c r="AN2927" t="s">
        <v>220</v>
      </c>
      <c r="AO2927" t="s">
        <v>5715</v>
      </c>
      <c r="AP2927" s="18">
        <v>1.9181522999999999E-3</v>
      </c>
      <c r="AQ2927" t="s">
        <v>123</v>
      </c>
      <c r="AR2927" t="b">
        <f>ISNUMBER(SEARCH('Consulta Por Puntos Baloto'!$E$5,B2927,1))</f>
        <v>0</v>
      </c>
      <c r="AS2927">
        <f t="shared" si="90"/>
        <v>31</v>
      </c>
      <c r="AT2927" t="str">
        <f t="shared" si="91"/>
        <v>Punto pago</v>
      </c>
    </row>
    <row r="2928" spans="1:46">
      <c r="A2928" t="s">
        <v>14627</v>
      </c>
      <c r="B2928" t="s">
        <v>14628</v>
      </c>
      <c r="C2928" s="18">
        <v>0.62710329970000001</v>
      </c>
      <c r="D2928" t="s">
        <v>239</v>
      </c>
      <c r="E2928" t="s">
        <v>62</v>
      </c>
      <c r="F2928" t="s">
        <v>240</v>
      </c>
      <c r="G2928" s="18">
        <v>0.65877801260000002</v>
      </c>
      <c r="H2928" t="s">
        <v>71</v>
      </c>
      <c r="I2928" t="s">
        <v>65</v>
      </c>
      <c r="J2928" t="s">
        <v>72</v>
      </c>
      <c r="K2928" s="18">
        <v>2.7786753211000002</v>
      </c>
      <c r="L2928" t="s">
        <v>4403</v>
      </c>
      <c r="M2928" t="s">
        <v>65</v>
      </c>
      <c r="N2928" t="s">
        <v>4404</v>
      </c>
      <c r="O2928" s="18">
        <v>8.4250588967999995</v>
      </c>
      <c r="P2928" t="s">
        <v>67</v>
      </c>
      <c r="Q2928" t="s">
        <v>62</v>
      </c>
      <c r="R2928" t="s">
        <v>68</v>
      </c>
      <c r="S2928" s="18">
        <v>3.7505700024999999</v>
      </c>
      <c r="T2928" t="s">
        <v>69</v>
      </c>
      <c r="U2928" t="s">
        <v>65</v>
      </c>
      <c r="V2928" t="s">
        <v>70</v>
      </c>
      <c r="W2928" s="18">
        <v>0.66772498489999998</v>
      </c>
      <c r="X2928" t="s">
        <v>71</v>
      </c>
      <c r="Y2928" t="s">
        <v>65</v>
      </c>
      <c r="Z2928" t="s">
        <v>72</v>
      </c>
      <c r="AA2928" s="18">
        <v>0.65737346929999996</v>
      </c>
      <c r="AB2928" t="s">
        <v>243</v>
      </c>
      <c r="AC2928" t="s">
        <v>62</v>
      </c>
      <c r="AD2928" t="s">
        <v>244</v>
      </c>
      <c r="AE2928" s="18">
        <v>5.7253664199999998E-2</v>
      </c>
      <c r="AF2928" t="s">
        <v>14629</v>
      </c>
      <c r="AG2928" t="s">
        <v>62</v>
      </c>
      <c r="AH2928" t="s">
        <v>14630</v>
      </c>
      <c r="AI2928" s="18">
        <v>0.26437328539999999</v>
      </c>
      <c r="AJ2928" t="s">
        <v>14295</v>
      </c>
      <c r="AK2928" t="s">
        <v>62</v>
      </c>
      <c r="AL2928" t="s">
        <v>14296</v>
      </c>
      <c r="AM2928" t="s">
        <v>14629</v>
      </c>
      <c r="AN2928" t="s">
        <v>62</v>
      </c>
      <c r="AO2928" t="s">
        <v>14630</v>
      </c>
      <c r="AP2928" s="18">
        <v>5.7253664199999998E-2</v>
      </c>
      <c r="AQ2928" t="s">
        <v>123</v>
      </c>
      <c r="AR2928" t="b">
        <f>ISNUMBER(SEARCH('Consulta Por Puntos Baloto'!$E$5,B2928,1))</f>
        <v>0</v>
      </c>
      <c r="AS2928">
        <f t="shared" si="90"/>
        <v>31</v>
      </c>
      <c r="AT2928" t="str">
        <f t="shared" si="91"/>
        <v>Punto pago</v>
      </c>
    </row>
    <row r="2929" spans="1:46">
      <c r="A2929" t="s">
        <v>14631</v>
      </c>
      <c r="B2929" t="s">
        <v>14632</v>
      </c>
      <c r="C2929" s="18">
        <v>1.5836082342</v>
      </c>
      <c r="D2929" t="s">
        <v>541</v>
      </c>
      <c r="E2929" t="s">
        <v>128</v>
      </c>
      <c r="F2929" t="s">
        <v>542</v>
      </c>
      <c r="G2929" s="18">
        <v>0.85039332089999997</v>
      </c>
      <c r="H2929" t="s">
        <v>205</v>
      </c>
      <c r="I2929" t="s">
        <v>130</v>
      </c>
      <c r="J2929" t="s">
        <v>206</v>
      </c>
      <c r="K2929" s="18">
        <v>1.4052010313000001</v>
      </c>
      <c r="L2929" t="s">
        <v>64</v>
      </c>
      <c r="M2929" t="s">
        <v>130</v>
      </c>
      <c r="N2929" t="s">
        <v>370</v>
      </c>
      <c r="O2929" s="18">
        <v>2.0481805139000002</v>
      </c>
      <c r="P2929" t="s">
        <v>133</v>
      </c>
      <c r="Q2929" t="s">
        <v>134</v>
      </c>
      <c r="R2929" t="s">
        <v>135</v>
      </c>
      <c r="S2929" s="18">
        <v>1.6170924674</v>
      </c>
      <c r="T2929" t="s">
        <v>371</v>
      </c>
      <c r="U2929" t="s">
        <v>130</v>
      </c>
      <c r="V2929" t="s">
        <v>372</v>
      </c>
      <c r="W2929" s="18">
        <v>1.9330488549</v>
      </c>
      <c r="X2929" t="s">
        <v>64</v>
      </c>
      <c r="Y2929" t="s">
        <v>130</v>
      </c>
      <c r="Z2929" t="s">
        <v>373</v>
      </c>
      <c r="AA2929" s="18">
        <v>0.9222949949</v>
      </c>
      <c r="AB2929" s="19" t="s">
        <v>963</v>
      </c>
      <c r="AC2929" t="s">
        <v>128</v>
      </c>
      <c r="AD2929" t="s">
        <v>964</v>
      </c>
      <c r="AE2929" s="18">
        <v>0.1049701067</v>
      </c>
      <c r="AF2929" t="s">
        <v>3071</v>
      </c>
      <c r="AG2929" t="s">
        <v>143</v>
      </c>
      <c r="AH2929" t="s">
        <v>3072</v>
      </c>
      <c r="AI2929" s="18">
        <v>0.1012039708</v>
      </c>
      <c r="AJ2929" t="s">
        <v>3073</v>
      </c>
      <c r="AK2929" t="s">
        <v>134</v>
      </c>
      <c r="AL2929" t="s">
        <v>3074</v>
      </c>
      <c r="AM2929" t="s">
        <v>3073</v>
      </c>
      <c r="AN2929" t="s">
        <v>134</v>
      </c>
      <c r="AO2929" t="s">
        <v>3074</v>
      </c>
      <c r="AP2929" s="18">
        <v>0.1012039708</v>
      </c>
      <c r="AQ2929" t="s">
        <v>123</v>
      </c>
      <c r="AR2929" t="b">
        <f>ISNUMBER(SEARCH('Consulta Por Puntos Baloto'!$E$5,B2929,1))</f>
        <v>0</v>
      </c>
      <c r="AS2929">
        <f t="shared" si="90"/>
        <v>35</v>
      </c>
      <c r="AT2929" t="str">
        <f t="shared" si="91"/>
        <v>Punto red</v>
      </c>
    </row>
    <row r="2930" spans="1:46">
      <c r="A2930" t="s">
        <v>14633</v>
      </c>
      <c r="B2930" t="s">
        <v>14634</v>
      </c>
      <c r="C2930" s="18">
        <v>2.0290708388000001</v>
      </c>
      <c r="D2930" t="s">
        <v>5165</v>
      </c>
      <c r="E2930" t="s">
        <v>220</v>
      </c>
      <c r="F2930" t="s">
        <v>5166</v>
      </c>
      <c r="G2930" s="18">
        <v>2.6476091130000001</v>
      </c>
      <c r="H2930" t="s">
        <v>64</v>
      </c>
      <c r="I2930" t="s">
        <v>223</v>
      </c>
      <c r="J2930" t="s">
        <v>5167</v>
      </c>
      <c r="K2930" s="18">
        <v>3.1944227071000002</v>
      </c>
      <c r="L2930" t="s">
        <v>64</v>
      </c>
      <c r="M2930" t="s">
        <v>223</v>
      </c>
      <c r="N2930" t="s">
        <v>4070</v>
      </c>
      <c r="O2930" s="18">
        <v>3.3168531706</v>
      </c>
      <c r="P2930" t="s">
        <v>4231</v>
      </c>
      <c r="Q2930" t="s">
        <v>220</v>
      </c>
      <c r="R2930" t="s">
        <v>4232</v>
      </c>
      <c r="S2930" s="18">
        <v>11.838889377199999</v>
      </c>
      <c r="T2930" t="s">
        <v>227</v>
      </c>
      <c r="U2930" t="s">
        <v>228</v>
      </c>
      <c r="V2930" t="s">
        <v>229</v>
      </c>
      <c r="W2930" s="18">
        <v>5.5779351135999997</v>
      </c>
      <c r="X2930" t="s">
        <v>222</v>
      </c>
      <c r="Y2930" t="s">
        <v>223</v>
      </c>
      <c r="Z2930" t="s">
        <v>224</v>
      </c>
      <c r="AA2930" s="18">
        <v>3.1944227304999999</v>
      </c>
      <c r="AB2930" t="s">
        <v>5168</v>
      </c>
      <c r="AC2930" t="s">
        <v>220</v>
      </c>
      <c r="AD2930" t="s">
        <v>5169</v>
      </c>
      <c r="AE2930" s="18">
        <v>0.20561768020000001</v>
      </c>
      <c r="AF2930" t="s">
        <v>14635</v>
      </c>
      <c r="AG2930" t="s">
        <v>220</v>
      </c>
      <c r="AH2930" t="s">
        <v>14636</v>
      </c>
      <c r="AI2930" s="18">
        <v>0.52783761480000002</v>
      </c>
      <c r="AJ2930" t="s">
        <v>7842</v>
      </c>
      <c r="AK2930" t="s">
        <v>220</v>
      </c>
      <c r="AL2930" t="s">
        <v>7843</v>
      </c>
      <c r="AM2930" t="s">
        <v>14635</v>
      </c>
      <c r="AN2930" t="s">
        <v>220</v>
      </c>
      <c r="AO2930" t="s">
        <v>14636</v>
      </c>
      <c r="AP2930" s="18">
        <v>0.20561768020000001</v>
      </c>
      <c r="AQ2930" t="s">
        <v>123</v>
      </c>
      <c r="AR2930" t="b">
        <f>ISNUMBER(SEARCH('Consulta Por Puntos Baloto'!$E$5,B2930,1))</f>
        <v>0</v>
      </c>
      <c r="AS2930">
        <f t="shared" si="90"/>
        <v>31</v>
      </c>
      <c r="AT2930" t="str">
        <f t="shared" si="91"/>
        <v>Punto pago</v>
      </c>
    </row>
    <row r="2931" spans="1:46">
      <c r="A2931" t="s">
        <v>14637</v>
      </c>
      <c r="B2931" t="s">
        <v>14638</v>
      </c>
      <c r="C2931" s="18">
        <v>0.49029417289999999</v>
      </c>
      <c r="D2931" t="s">
        <v>4556</v>
      </c>
      <c r="E2931" t="s">
        <v>4557</v>
      </c>
      <c r="F2931" t="s">
        <v>4558</v>
      </c>
      <c r="G2931" s="18">
        <v>0.150267763</v>
      </c>
      <c r="H2931" t="s">
        <v>64</v>
      </c>
      <c r="I2931" t="s">
        <v>4563</v>
      </c>
      <c r="J2931" t="s">
        <v>4564</v>
      </c>
      <c r="K2931" s="18">
        <v>59.098537139699999</v>
      </c>
      <c r="L2931" t="s">
        <v>64</v>
      </c>
      <c r="M2931" t="s">
        <v>4560</v>
      </c>
      <c r="N2931" t="s">
        <v>4562</v>
      </c>
      <c r="O2931" s="18">
        <v>58.209249388000003</v>
      </c>
      <c r="P2931" t="s">
        <v>5857</v>
      </c>
      <c r="Q2931" t="s">
        <v>388</v>
      </c>
      <c r="R2931" t="s">
        <v>5858</v>
      </c>
      <c r="S2931" s="18">
        <v>307.1479593743</v>
      </c>
      <c r="T2931" t="s">
        <v>253</v>
      </c>
      <c r="U2931" t="s">
        <v>65</v>
      </c>
      <c r="V2931" t="s">
        <v>254</v>
      </c>
      <c r="W2931" s="18">
        <v>0.15604485409999999</v>
      </c>
      <c r="X2931" t="s">
        <v>64</v>
      </c>
      <c r="Y2931" t="s">
        <v>4563</v>
      </c>
      <c r="Z2931" t="s">
        <v>4564</v>
      </c>
      <c r="AA2931" s="18">
        <v>58.696784391599998</v>
      </c>
      <c r="AB2931" t="s">
        <v>5859</v>
      </c>
      <c r="AC2931" t="s">
        <v>388</v>
      </c>
      <c r="AD2931" t="s">
        <v>5860</v>
      </c>
      <c r="AE2931" s="18">
        <v>1.09335266E-2</v>
      </c>
      <c r="AF2931" t="s">
        <v>14639</v>
      </c>
      <c r="AG2931" t="s">
        <v>4557</v>
      </c>
      <c r="AH2931" t="s">
        <v>14640</v>
      </c>
      <c r="AI2931" s="18">
        <v>0.1075062208</v>
      </c>
      <c r="AJ2931" t="s">
        <v>6045</v>
      </c>
      <c r="AK2931" t="s">
        <v>4557</v>
      </c>
      <c r="AL2931" t="s">
        <v>14641</v>
      </c>
      <c r="AM2931" t="s">
        <v>14639</v>
      </c>
      <c r="AN2931" t="s">
        <v>4557</v>
      </c>
      <c r="AO2931" t="s">
        <v>14640</v>
      </c>
      <c r="AP2931" s="18">
        <v>1.09335266E-2</v>
      </c>
      <c r="AQ2931" t="s">
        <v>123</v>
      </c>
      <c r="AR2931" t="b">
        <f>ISNUMBER(SEARCH('Consulta Por Puntos Baloto'!$E$5,B2931,1))</f>
        <v>0</v>
      </c>
      <c r="AS2931">
        <f t="shared" si="90"/>
        <v>31</v>
      </c>
      <c r="AT2931" t="str">
        <f t="shared" si="91"/>
        <v>Punto pago</v>
      </c>
    </row>
    <row r="2932" spans="1:46">
      <c r="A2932" t="s">
        <v>14642</v>
      </c>
      <c r="B2932" t="s">
        <v>14643</v>
      </c>
      <c r="C2932" s="18">
        <v>1.1963501014</v>
      </c>
      <c r="D2932" t="s">
        <v>4556</v>
      </c>
      <c r="E2932" t="s">
        <v>4557</v>
      </c>
      <c r="F2932" t="s">
        <v>4558</v>
      </c>
      <c r="G2932" s="18">
        <v>0.57398231529999999</v>
      </c>
      <c r="H2932" t="s">
        <v>64</v>
      </c>
      <c r="I2932" t="s">
        <v>4563</v>
      </c>
      <c r="J2932" t="s">
        <v>4564</v>
      </c>
      <c r="K2932" s="18">
        <v>58.798132798399998</v>
      </c>
      <c r="L2932" t="s">
        <v>64</v>
      </c>
      <c r="M2932" t="s">
        <v>4560</v>
      </c>
      <c r="N2932" t="s">
        <v>4562</v>
      </c>
      <c r="O2932" s="18">
        <v>57.9153235442</v>
      </c>
      <c r="P2932" t="s">
        <v>5857</v>
      </c>
      <c r="Q2932" t="s">
        <v>388</v>
      </c>
      <c r="R2932" t="s">
        <v>5858</v>
      </c>
      <c r="S2932" s="18">
        <v>307.07598649509998</v>
      </c>
      <c r="T2932" t="s">
        <v>253</v>
      </c>
      <c r="U2932" t="s">
        <v>65</v>
      </c>
      <c r="V2932" t="s">
        <v>254</v>
      </c>
      <c r="W2932" s="18">
        <v>0.56568936989999996</v>
      </c>
      <c r="X2932" t="s">
        <v>64</v>
      </c>
      <c r="Y2932" t="s">
        <v>4563</v>
      </c>
      <c r="Z2932" t="s">
        <v>4564</v>
      </c>
      <c r="AA2932" s="18">
        <v>58.4060333073</v>
      </c>
      <c r="AB2932" t="s">
        <v>5859</v>
      </c>
      <c r="AC2932" t="s">
        <v>388</v>
      </c>
      <c r="AD2932" t="s">
        <v>5860</v>
      </c>
      <c r="AE2932" s="18">
        <v>4.9793661400000001E-2</v>
      </c>
      <c r="AF2932" t="s">
        <v>14644</v>
      </c>
      <c r="AG2932" t="s">
        <v>4557</v>
      </c>
      <c r="AH2932" t="s">
        <v>14645</v>
      </c>
      <c r="AI2932" s="18">
        <v>4.7783878299999999E-2</v>
      </c>
      <c r="AJ2932" t="s">
        <v>7804</v>
      </c>
      <c r="AK2932" t="s">
        <v>4557</v>
      </c>
      <c r="AL2932" t="s">
        <v>7805</v>
      </c>
      <c r="AM2932" t="s">
        <v>7804</v>
      </c>
      <c r="AN2932" t="s">
        <v>4557</v>
      </c>
      <c r="AO2932" t="s">
        <v>7805</v>
      </c>
      <c r="AP2932" s="18">
        <v>4.7783878299999999E-2</v>
      </c>
      <c r="AQ2932" t="s">
        <v>123</v>
      </c>
      <c r="AR2932" t="b">
        <f>ISNUMBER(SEARCH('Consulta Por Puntos Baloto'!$E$5,B2932,1))</f>
        <v>0</v>
      </c>
      <c r="AS2932">
        <f t="shared" si="90"/>
        <v>35</v>
      </c>
      <c r="AT2932" t="str">
        <f t="shared" si="91"/>
        <v>Punto red</v>
      </c>
    </row>
    <row r="2933" spans="1:46">
      <c r="A2933" t="s">
        <v>14646</v>
      </c>
      <c r="B2933" t="s">
        <v>14647</v>
      </c>
      <c r="C2933" s="18">
        <v>1.1387398993</v>
      </c>
      <c r="D2933" t="s">
        <v>4556</v>
      </c>
      <c r="E2933" t="s">
        <v>4557</v>
      </c>
      <c r="F2933" t="s">
        <v>4558</v>
      </c>
      <c r="G2933" s="18">
        <v>1.7421701364</v>
      </c>
      <c r="H2933" t="s">
        <v>64</v>
      </c>
      <c r="I2933" t="s">
        <v>4563</v>
      </c>
      <c r="J2933" t="s">
        <v>4564</v>
      </c>
      <c r="K2933" s="18">
        <v>59.783790955900002</v>
      </c>
      <c r="L2933" t="s">
        <v>64</v>
      </c>
      <c r="M2933" t="s">
        <v>4560</v>
      </c>
      <c r="N2933" t="s">
        <v>4562</v>
      </c>
      <c r="O2933" s="18">
        <v>58.8807470104</v>
      </c>
      <c r="P2933" t="s">
        <v>5857</v>
      </c>
      <c r="Q2933" t="s">
        <v>388</v>
      </c>
      <c r="R2933" t="s">
        <v>5858</v>
      </c>
      <c r="S2933" s="18">
        <v>307.30688545850001</v>
      </c>
      <c r="T2933" t="s">
        <v>253</v>
      </c>
      <c r="U2933" t="s">
        <v>65</v>
      </c>
      <c r="V2933" t="s">
        <v>254</v>
      </c>
      <c r="W2933" s="18">
        <v>1.7498374132000001</v>
      </c>
      <c r="X2933" t="s">
        <v>64</v>
      </c>
      <c r="Y2933" t="s">
        <v>4563</v>
      </c>
      <c r="Z2933" t="s">
        <v>4564</v>
      </c>
      <c r="AA2933" s="18">
        <v>59.361133605799999</v>
      </c>
      <c r="AB2933" t="s">
        <v>5859</v>
      </c>
      <c r="AC2933" t="s">
        <v>388</v>
      </c>
      <c r="AD2933" t="s">
        <v>5860</v>
      </c>
      <c r="AE2933" s="18">
        <v>0.3580619055</v>
      </c>
      <c r="AF2933" t="s">
        <v>14648</v>
      </c>
      <c r="AG2933" t="s">
        <v>4557</v>
      </c>
      <c r="AH2933" t="s">
        <v>14649</v>
      </c>
      <c r="AI2933" s="18">
        <v>0.38045369410000002</v>
      </c>
      <c r="AJ2933" t="s">
        <v>8529</v>
      </c>
      <c r="AK2933" t="s">
        <v>4557</v>
      </c>
      <c r="AL2933" t="s">
        <v>8530</v>
      </c>
      <c r="AM2933" t="s">
        <v>14648</v>
      </c>
      <c r="AN2933" t="s">
        <v>4557</v>
      </c>
      <c r="AO2933" t="s">
        <v>14649</v>
      </c>
      <c r="AP2933" s="18">
        <v>0.3580619055</v>
      </c>
      <c r="AQ2933" t="s">
        <v>123</v>
      </c>
      <c r="AR2933" t="b">
        <f>ISNUMBER(SEARCH('Consulta Por Puntos Baloto'!$E$5,B2933,1))</f>
        <v>0</v>
      </c>
      <c r="AS2933">
        <f t="shared" si="90"/>
        <v>31</v>
      </c>
      <c r="AT2933" t="str">
        <f t="shared" si="91"/>
        <v>Punto pago</v>
      </c>
    </row>
    <row r="2934" spans="1:46">
      <c r="A2934" t="s">
        <v>14650</v>
      </c>
      <c r="B2934" t="s">
        <v>14651</v>
      </c>
      <c r="C2934" s="18">
        <v>0.66128626030000004</v>
      </c>
      <c r="D2934" t="s">
        <v>4210</v>
      </c>
      <c r="E2934" t="s">
        <v>62</v>
      </c>
      <c r="F2934" t="s">
        <v>4211</v>
      </c>
      <c r="G2934" s="18">
        <v>0.65887665299999998</v>
      </c>
      <c r="H2934" t="s">
        <v>253</v>
      </c>
      <c r="I2934" t="s">
        <v>65</v>
      </c>
      <c r="J2934" t="s">
        <v>6372</v>
      </c>
      <c r="K2934" s="18">
        <v>1.5701159790000001</v>
      </c>
      <c r="L2934" t="s">
        <v>64</v>
      </c>
      <c r="M2934" t="s">
        <v>65</v>
      </c>
      <c r="N2934" t="s">
        <v>4212</v>
      </c>
      <c r="O2934" s="18">
        <v>2.0775496101000002</v>
      </c>
      <c r="P2934" t="s">
        <v>67</v>
      </c>
      <c r="Q2934" t="s">
        <v>62</v>
      </c>
      <c r="R2934" t="s">
        <v>68</v>
      </c>
      <c r="S2934" s="18">
        <v>0.65887665299999998</v>
      </c>
      <c r="T2934" t="s">
        <v>253</v>
      </c>
      <c r="U2934" t="s">
        <v>65</v>
      </c>
      <c r="V2934" t="s">
        <v>254</v>
      </c>
      <c r="W2934" s="18">
        <v>0.67019828169999995</v>
      </c>
      <c r="X2934" t="s">
        <v>64</v>
      </c>
      <c r="Y2934" t="s">
        <v>65</v>
      </c>
      <c r="Z2934" t="s">
        <v>390</v>
      </c>
      <c r="AA2934" s="18">
        <v>0.9037505656</v>
      </c>
      <c r="AB2934" t="s">
        <v>253</v>
      </c>
      <c r="AC2934" t="s">
        <v>62</v>
      </c>
      <c r="AD2934" t="s">
        <v>4214</v>
      </c>
      <c r="AE2934" s="18">
        <v>2.7814005E-3</v>
      </c>
      <c r="AF2934" t="s">
        <v>14652</v>
      </c>
      <c r="AG2934" t="s">
        <v>62</v>
      </c>
      <c r="AH2934" t="s">
        <v>14653</v>
      </c>
      <c r="AI2934" s="18">
        <v>0.1027932919</v>
      </c>
      <c r="AJ2934" t="s">
        <v>349</v>
      </c>
      <c r="AK2934" t="s">
        <v>62</v>
      </c>
      <c r="AL2934" t="s">
        <v>9480</v>
      </c>
      <c r="AM2934" t="s">
        <v>14652</v>
      </c>
      <c r="AN2934" t="s">
        <v>62</v>
      </c>
      <c r="AO2934" t="s">
        <v>14653</v>
      </c>
      <c r="AP2934" s="18">
        <v>2.7814005E-3</v>
      </c>
      <c r="AQ2934" t="s">
        <v>123</v>
      </c>
      <c r="AR2934" t="b">
        <f>ISNUMBER(SEARCH('Consulta Por Puntos Baloto'!$E$5,B2934,1))</f>
        <v>0</v>
      </c>
      <c r="AS2934">
        <f t="shared" si="90"/>
        <v>31</v>
      </c>
      <c r="AT2934" t="str">
        <f t="shared" si="91"/>
        <v>Punto pago</v>
      </c>
    </row>
    <row r="2935" spans="1:46">
      <c r="A2935" t="s">
        <v>14654</v>
      </c>
      <c r="B2935" t="s">
        <v>14655</v>
      </c>
      <c r="C2935" s="18">
        <v>1.3470876745</v>
      </c>
      <c r="D2935" t="s">
        <v>463</v>
      </c>
      <c r="E2935" t="s">
        <v>128</v>
      </c>
      <c r="F2935" t="s">
        <v>464</v>
      </c>
      <c r="G2935" s="18">
        <v>0.21763128330000001</v>
      </c>
      <c r="H2935" t="s">
        <v>64</v>
      </c>
      <c r="I2935" t="s">
        <v>130</v>
      </c>
      <c r="J2935" t="s">
        <v>690</v>
      </c>
      <c r="K2935" s="18">
        <v>1.2946066314</v>
      </c>
      <c r="L2935" t="s">
        <v>64</v>
      </c>
      <c r="M2935" t="s">
        <v>130</v>
      </c>
      <c r="N2935" t="s">
        <v>742</v>
      </c>
      <c r="O2935" s="18">
        <v>1.9298564197000001</v>
      </c>
      <c r="P2935" t="s">
        <v>688</v>
      </c>
      <c r="Q2935" t="s">
        <v>134</v>
      </c>
      <c r="R2935" t="s">
        <v>689</v>
      </c>
      <c r="S2935" s="18">
        <v>2.5962046685</v>
      </c>
      <c r="T2935" t="s">
        <v>496</v>
      </c>
      <c r="U2935" t="s">
        <v>130</v>
      </c>
      <c r="V2935" t="s">
        <v>497</v>
      </c>
      <c r="W2935" s="18">
        <v>0.21344741079999999</v>
      </c>
      <c r="X2935" t="s">
        <v>64</v>
      </c>
      <c r="Y2935" t="s">
        <v>130</v>
      </c>
      <c r="Z2935" t="s">
        <v>690</v>
      </c>
      <c r="AA2935" s="18">
        <v>1.1784654054000001</v>
      </c>
      <c r="AB2935" t="s">
        <v>747</v>
      </c>
      <c r="AC2935" t="s">
        <v>128</v>
      </c>
      <c r="AD2935" t="s">
        <v>748</v>
      </c>
      <c r="AE2935" s="18">
        <v>0.43664156580000002</v>
      </c>
      <c r="AF2935" t="s">
        <v>7884</v>
      </c>
      <c r="AG2935" t="s">
        <v>143</v>
      </c>
      <c r="AH2935" t="s">
        <v>7885</v>
      </c>
      <c r="AI2935" s="18">
        <v>0.3069436593</v>
      </c>
      <c r="AJ2935" t="s">
        <v>14656</v>
      </c>
      <c r="AK2935" t="s">
        <v>134</v>
      </c>
      <c r="AL2935" t="s">
        <v>14657</v>
      </c>
      <c r="AM2935" t="s">
        <v>64</v>
      </c>
      <c r="AN2935" t="s">
        <v>130</v>
      </c>
      <c r="AO2935" t="s">
        <v>690</v>
      </c>
      <c r="AP2935" s="18">
        <v>0.21344741079999999</v>
      </c>
      <c r="AQ2935" t="s">
        <v>123</v>
      </c>
      <c r="AR2935" t="b">
        <f>ISNUMBER(SEARCH('Consulta Por Puntos Baloto'!$E$5,B2935,1))</f>
        <v>0</v>
      </c>
      <c r="AS2935">
        <f t="shared" si="90"/>
        <v>23</v>
      </c>
      <c r="AT2935" t="str">
        <f t="shared" si="91"/>
        <v>Máquina multifuncional</v>
      </c>
    </row>
    <row r="2936" spans="1:46">
      <c r="A2936" t="s">
        <v>14658</v>
      </c>
      <c r="B2936" t="s">
        <v>14659</v>
      </c>
      <c r="C2936" s="18">
        <v>22.713960329999999</v>
      </c>
      <c r="D2936" t="s">
        <v>3382</v>
      </c>
      <c r="E2936" t="s">
        <v>3383</v>
      </c>
      <c r="F2936" t="s">
        <v>3384</v>
      </c>
      <c r="G2936" s="18">
        <v>23.1604017035</v>
      </c>
      <c r="H2936" t="s">
        <v>64</v>
      </c>
      <c r="I2936" t="s">
        <v>2638</v>
      </c>
      <c r="J2936" t="s">
        <v>2639</v>
      </c>
      <c r="K2936" s="18">
        <v>23.1604017035</v>
      </c>
      <c r="L2936" t="s">
        <v>64</v>
      </c>
      <c r="M2936" t="s">
        <v>2638</v>
      </c>
      <c r="N2936" t="s">
        <v>2639</v>
      </c>
      <c r="O2936" s="18">
        <v>48.140037555500001</v>
      </c>
      <c r="P2936" t="s">
        <v>2625</v>
      </c>
      <c r="Q2936" t="s">
        <v>134</v>
      </c>
      <c r="R2936" t="s">
        <v>2626</v>
      </c>
      <c r="S2936" s="18">
        <v>46.531952451099997</v>
      </c>
      <c r="T2936" t="s">
        <v>311</v>
      </c>
      <c r="U2936" t="s">
        <v>130</v>
      </c>
      <c r="V2936" t="s">
        <v>312</v>
      </c>
      <c r="W2936" s="18">
        <v>32.581402292200004</v>
      </c>
      <c r="X2936" t="s">
        <v>64</v>
      </c>
      <c r="Y2936" t="s">
        <v>313</v>
      </c>
      <c r="Z2936" t="s">
        <v>314</v>
      </c>
      <c r="AA2936" s="18">
        <v>39.282210063299999</v>
      </c>
      <c r="AB2936" s="19" t="s">
        <v>2641</v>
      </c>
      <c r="AC2936" t="s">
        <v>1501</v>
      </c>
      <c r="AD2936" t="s">
        <v>2642</v>
      </c>
      <c r="AE2936" s="18">
        <v>13.453633457</v>
      </c>
      <c r="AF2936" t="s">
        <v>3512</v>
      </c>
      <c r="AG2936" t="s">
        <v>3508</v>
      </c>
      <c r="AH2936" t="s">
        <v>3513</v>
      </c>
      <c r="AI2936" s="18">
        <v>4.7262662499999997E-2</v>
      </c>
      <c r="AJ2936" t="s">
        <v>14660</v>
      </c>
      <c r="AK2936" t="s">
        <v>6293</v>
      </c>
      <c r="AL2936" t="s">
        <v>14661</v>
      </c>
      <c r="AM2936" t="s">
        <v>14660</v>
      </c>
      <c r="AN2936" t="s">
        <v>6293</v>
      </c>
      <c r="AO2936" t="s">
        <v>14661</v>
      </c>
      <c r="AP2936" s="18">
        <v>4.7262662499999997E-2</v>
      </c>
      <c r="AQ2936" t="s">
        <v>123</v>
      </c>
      <c r="AR2936" t="b">
        <f>ISNUMBER(SEARCH('Consulta Por Puntos Baloto'!$E$5,B2936,1))</f>
        <v>0</v>
      </c>
      <c r="AS2936">
        <f t="shared" si="90"/>
        <v>35</v>
      </c>
      <c r="AT2936" t="str">
        <f t="shared" si="91"/>
        <v>Punto red</v>
      </c>
    </row>
    <row r="2937" spans="1:46">
      <c r="A2937" t="s">
        <v>14662</v>
      </c>
      <c r="B2937" t="s">
        <v>14663</v>
      </c>
      <c r="C2937" s="18">
        <v>11.531360100200001</v>
      </c>
      <c r="D2937" t="s">
        <v>508</v>
      </c>
      <c r="E2937" t="s">
        <v>509</v>
      </c>
      <c r="F2937" t="s">
        <v>510</v>
      </c>
      <c r="G2937" s="18">
        <v>11.5462948391</v>
      </c>
      <c r="H2937" t="s">
        <v>64</v>
      </c>
      <c r="I2937" t="s">
        <v>112</v>
      </c>
      <c r="J2937" t="s">
        <v>1110</v>
      </c>
      <c r="K2937" s="18">
        <v>12.692676365300001</v>
      </c>
      <c r="L2937" t="s">
        <v>64</v>
      </c>
      <c r="M2937" t="s">
        <v>112</v>
      </c>
      <c r="N2937" t="s">
        <v>721</v>
      </c>
      <c r="O2937" s="18">
        <v>13.0432138354</v>
      </c>
      <c r="P2937" t="s">
        <v>513</v>
      </c>
      <c r="Q2937" t="s">
        <v>509</v>
      </c>
      <c r="R2937" t="s">
        <v>514</v>
      </c>
      <c r="S2937" s="18">
        <v>13.026724146599999</v>
      </c>
      <c r="T2937" t="s">
        <v>111</v>
      </c>
      <c r="U2937" t="s">
        <v>112</v>
      </c>
      <c r="V2937" t="s">
        <v>113</v>
      </c>
      <c r="W2937" s="18">
        <v>15.8667134255</v>
      </c>
      <c r="X2937" t="s">
        <v>64</v>
      </c>
      <c r="Y2937" t="s">
        <v>130</v>
      </c>
      <c r="Z2937" t="s">
        <v>517</v>
      </c>
      <c r="AA2937" s="18">
        <v>13.027817800399999</v>
      </c>
      <c r="AB2937" s="19" t="s">
        <v>1111</v>
      </c>
      <c r="AC2937" t="s">
        <v>509</v>
      </c>
      <c r="AD2937" s="19" t="s">
        <v>1112</v>
      </c>
      <c r="AE2937" s="18">
        <v>0.57804632369999998</v>
      </c>
      <c r="AF2937" t="s">
        <v>1881</v>
      </c>
      <c r="AG2937" t="s">
        <v>1882</v>
      </c>
      <c r="AH2937" t="s">
        <v>1883</v>
      </c>
      <c r="AI2937" s="18">
        <v>1.8250368400000001E-2</v>
      </c>
      <c r="AJ2937" t="s">
        <v>14664</v>
      </c>
      <c r="AK2937" t="s">
        <v>1882</v>
      </c>
      <c r="AL2937" t="s">
        <v>14665</v>
      </c>
      <c r="AM2937" t="s">
        <v>14664</v>
      </c>
      <c r="AN2937" t="s">
        <v>1882</v>
      </c>
      <c r="AO2937" t="s">
        <v>14665</v>
      </c>
      <c r="AP2937" s="18">
        <v>1.8250368400000001E-2</v>
      </c>
      <c r="AQ2937" t="s">
        <v>123</v>
      </c>
      <c r="AR2937" t="b">
        <f>ISNUMBER(SEARCH('Consulta Por Puntos Baloto'!$E$5,B2937,1))</f>
        <v>0</v>
      </c>
      <c r="AS2937">
        <f t="shared" si="90"/>
        <v>35</v>
      </c>
      <c r="AT2937" t="str">
        <f t="shared" si="91"/>
        <v>Punto red</v>
      </c>
    </row>
    <row r="2938" spans="1:46">
      <c r="A2938" t="s">
        <v>14666</v>
      </c>
      <c r="B2938" t="s">
        <v>14667</v>
      </c>
      <c r="C2938" s="18">
        <v>6.4806710036000004</v>
      </c>
      <c r="D2938" t="s">
        <v>508</v>
      </c>
      <c r="E2938" t="s">
        <v>509</v>
      </c>
      <c r="F2938" t="s">
        <v>510</v>
      </c>
      <c r="G2938" s="18">
        <v>1.0501606640000001</v>
      </c>
      <c r="H2938" t="s">
        <v>64</v>
      </c>
      <c r="I2938" t="s">
        <v>130</v>
      </c>
      <c r="J2938" t="s">
        <v>511</v>
      </c>
      <c r="K2938" s="18">
        <v>3.7607433028999999</v>
      </c>
      <c r="L2938" t="s">
        <v>64</v>
      </c>
      <c r="M2938" t="s">
        <v>130</v>
      </c>
      <c r="N2938" t="s">
        <v>512</v>
      </c>
      <c r="O2938" s="18">
        <v>5.0687775909999999</v>
      </c>
      <c r="P2938" t="s">
        <v>513</v>
      </c>
      <c r="Q2938" t="s">
        <v>509</v>
      </c>
      <c r="R2938" t="s">
        <v>514</v>
      </c>
      <c r="S2938" s="18">
        <v>4.7417385405000001</v>
      </c>
      <c r="T2938" t="s">
        <v>515</v>
      </c>
      <c r="U2938" t="s">
        <v>130</v>
      </c>
      <c r="V2938" t="s">
        <v>516</v>
      </c>
      <c r="W2938" s="18">
        <v>1.4968050606000001</v>
      </c>
      <c r="X2938" t="s">
        <v>64</v>
      </c>
      <c r="Y2938" t="s">
        <v>130</v>
      </c>
      <c r="Z2938" t="s">
        <v>517</v>
      </c>
      <c r="AA2938" s="18">
        <v>4.7417385405000001</v>
      </c>
      <c r="AB2938" t="s">
        <v>518</v>
      </c>
      <c r="AC2938" t="s">
        <v>128</v>
      </c>
      <c r="AD2938" t="s">
        <v>519</v>
      </c>
      <c r="AE2938" s="18">
        <v>9.9532062500000004E-2</v>
      </c>
      <c r="AF2938" t="s">
        <v>14668</v>
      </c>
      <c r="AG2938" t="s">
        <v>143</v>
      </c>
      <c r="AH2938" t="s">
        <v>14669</v>
      </c>
      <c r="AI2938" s="18">
        <v>0.1903114061</v>
      </c>
      <c r="AJ2938" t="s">
        <v>14670</v>
      </c>
      <c r="AK2938" t="s">
        <v>134</v>
      </c>
      <c r="AL2938" t="s">
        <v>14671</v>
      </c>
      <c r="AM2938" t="s">
        <v>14668</v>
      </c>
      <c r="AN2938" t="s">
        <v>143</v>
      </c>
      <c r="AO2938" t="s">
        <v>14669</v>
      </c>
      <c r="AP2938" s="18">
        <v>9.9532062500000004E-2</v>
      </c>
      <c r="AQ2938" t="s">
        <v>123</v>
      </c>
      <c r="AR2938" t="b">
        <f>ISNUMBER(SEARCH('Consulta Por Puntos Baloto'!$E$5,B2938,1))</f>
        <v>0</v>
      </c>
      <c r="AS2938">
        <f t="shared" si="90"/>
        <v>31</v>
      </c>
      <c r="AT2938" t="str">
        <f t="shared" si="91"/>
        <v>Punto pago</v>
      </c>
    </row>
    <row r="2939" spans="1:46">
      <c r="A2939" t="s">
        <v>14672</v>
      </c>
      <c r="B2939" t="s">
        <v>14673</v>
      </c>
      <c r="C2939" s="18">
        <v>0.71960275730000001</v>
      </c>
      <c r="D2939" t="s">
        <v>82</v>
      </c>
      <c r="E2939" t="s">
        <v>83</v>
      </c>
      <c r="F2939" t="s">
        <v>84</v>
      </c>
      <c r="G2939" s="18">
        <v>0.25539521650000002</v>
      </c>
      <c r="H2939" t="s">
        <v>64</v>
      </c>
      <c r="I2939" t="s">
        <v>86</v>
      </c>
      <c r="J2939" t="s">
        <v>401</v>
      </c>
      <c r="K2939" s="18">
        <v>0.6246069474</v>
      </c>
      <c r="L2939" t="s">
        <v>64</v>
      </c>
      <c r="M2939" t="s">
        <v>86</v>
      </c>
      <c r="N2939" t="s">
        <v>402</v>
      </c>
      <c r="O2939" s="18">
        <v>0.6246069474</v>
      </c>
      <c r="P2939" t="s">
        <v>403</v>
      </c>
      <c r="Q2939" t="s">
        <v>83</v>
      </c>
      <c r="R2939" t="s">
        <v>404</v>
      </c>
      <c r="S2939" s="18">
        <v>0.40877231980000001</v>
      </c>
      <c r="T2939" t="s">
        <v>85</v>
      </c>
      <c r="U2939" t="s">
        <v>86</v>
      </c>
      <c r="V2939" t="s">
        <v>87</v>
      </c>
      <c r="W2939" s="18">
        <v>0.40877231980000001</v>
      </c>
      <c r="X2939" t="s">
        <v>64</v>
      </c>
      <c r="Y2939" t="s">
        <v>91</v>
      </c>
      <c r="Z2939" t="s">
        <v>92</v>
      </c>
      <c r="AA2939" s="18">
        <v>0.40877231980000001</v>
      </c>
      <c r="AB2939" t="s">
        <v>93</v>
      </c>
      <c r="AC2939" t="s">
        <v>83</v>
      </c>
      <c r="AD2939" t="s">
        <v>94</v>
      </c>
      <c r="AE2939" s="18">
        <v>0.29166339120000001</v>
      </c>
      <c r="AF2939" t="s">
        <v>7810</v>
      </c>
      <c r="AG2939" t="s">
        <v>83</v>
      </c>
      <c r="AH2939" t="s">
        <v>7811</v>
      </c>
      <c r="AI2939" s="18">
        <v>0.27555999149999999</v>
      </c>
      <c r="AJ2939" t="s">
        <v>14674</v>
      </c>
      <c r="AK2939" t="s">
        <v>83</v>
      </c>
      <c r="AL2939" t="s">
        <v>14675</v>
      </c>
      <c r="AM2939" t="s">
        <v>64</v>
      </c>
      <c r="AN2939" t="s">
        <v>86</v>
      </c>
      <c r="AO2939" t="s">
        <v>401</v>
      </c>
      <c r="AP2939" s="18">
        <v>0.25539521650000002</v>
      </c>
      <c r="AQ2939" t="s">
        <v>123</v>
      </c>
      <c r="AR2939" t="b">
        <f>ISNUMBER(SEARCH('Consulta Por Puntos Baloto'!$E$5,B2939,1))</f>
        <v>0</v>
      </c>
      <c r="AS2939">
        <f t="shared" si="90"/>
        <v>7</v>
      </c>
      <c r="AT2939" t="str">
        <f t="shared" si="91"/>
        <v>Cajero automático</v>
      </c>
    </row>
    <row r="2940" spans="1:46">
      <c r="A2940" t="s">
        <v>14676</v>
      </c>
      <c r="B2940" t="s">
        <v>14677</v>
      </c>
      <c r="C2940" s="18">
        <v>81.447733377000006</v>
      </c>
      <c r="D2940" t="s">
        <v>185</v>
      </c>
      <c r="E2940" t="s">
        <v>83</v>
      </c>
      <c r="F2940" t="s">
        <v>186</v>
      </c>
      <c r="G2940" s="18">
        <v>0.68009834930000002</v>
      </c>
      <c r="H2940" t="s">
        <v>64</v>
      </c>
      <c r="I2940" t="s">
        <v>187</v>
      </c>
      <c r="J2940" t="s">
        <v>189</v>
      </c>
      <c r="K2940" s="18">
        <v>0.68009834930000002</v>
      </c>
      <c r="L2940" t="s">
        <v>64</v>
      </c>
      <c r="M2940" t="s">
        <v>187</v>
      </c>
      <c r="N2940" t="s">
        <v>189</v>
      </c>
      <c r="O2940" s="18">
        <v>0.88163707130000002</v>
      </c>
      <c r="P2940" t="s">
        <v>190</v>
      </c>
      <c r="Q2940" t="s">
        <v>191</v>
      </c>
      <c r="R2940" t="s">
        <v>192</v>
      </c>
      <c r="S2940" s="18">
        <v>82.057778336499993</v>
      </c>
      <c r="T2940" t="s">
        <v>85</v>
      </c>
      <c r="U2940" t="s">
        <v>86</v>
      </c>
      <c r="V2940" t="s">
        <v>87</v>
      </c>
      <c r="W2940" s="18">
        <v>82.057778336499993</v>
      </c>
      <c r="X2940" t="s">
        <v>64</v>
      </c>
      <c r="Y2940" t="s">
        <v>91</v>
      </c>
      <c r="Z2940" t="s">
        <v>92</v>
      </c>
      <c r="AA2940" s="18">
        <v>81.532204803200003</v>
      </c>
      <c r="AB2940" t="s">
        <v>193</v>
      </c>
      <c r="AC2940" t="s">
        <v>83</v>
      </c>
      <c r="AD2940" t="s">
        <v>194</v>
      </c>
      <c r="AE2940" s="18">
        <v>0.49101472299999999</v>
      </c>
      <c r="AF2940" t="s">
        <v>4878</v>
      </c>
      <c r="AG2940" t="s">
        <v>191</v>
      </c>
      <c r="AH2940" t="s">
        <v>4879</v>
      </c>
      <c r="AI2940" s="18">
        <v>0.13715522220000001</v>
      </c>
      <c r="AJ2940" t="s">
        <v>5266</v>
      </c>
      <c r="AK2940" t="s">
        <v>191</v>
      </c>
      <c r="AL2940" t="s">
        <v>5267</v>
      </c>
      <c r="AM2940" t="s">
        <v>5266</v>
      </c>
      <c r="AN2940" t="s">
        <v>191</v>
      </c>
      <c r="AO2940" t="s">
        <v>5267</v>
      </c>
      <c r="AP2940" s="18">
        <v>0.13715522220000001</v>
      </c>
      <c r="AQ2940" t="s">
        <v>123</v>
      </c>
      <c r="AR2940" t="b">
        <f>ISNUMBER(SEARCH('Consulta Por Puntos Baloto'!$E$5,B2940,1))</f>
        <v>0</v>
      </c>
      <c r="AS2940">
        <f t="shared" si="90"/>
        <v>35</v>
      </c>
      <c r="AT2940" t="str">
        <f t="shared" si="91"/>
        <v>Punto red</v>
      </c>
    </row>
    <row r="2941" spans="1:46">
      <c r="A2941" t="s">
        <v>14678</v>
      </c>
      <c r="B2941" t="s">
        <v>14679</v>
      </c>
      <c r="C2941" s="18">
        <v>19.1281093666</v>
      </c>
      <c r="D2941" t="s">
        <v>410</v>
      </c>
      <c r="E2941" t="s">
        <v>411</v>
      </c>
      <c r="F2941" t="s">
        <v>412</v>
      </c>
      <c r="G2941" s="18">
        <v>46.454958165800001</v>
      </c>
      <c r="H2941" t="s">
        <v>64</v>
      </c>
      <c r="I2941" t="s">
        <v>86</v>
      </c>
      <c r="J2941" t="s">
        <v>413</v>
      </c>
      <c r="K2941" s="18">
        <v>46.454958165800001</v>
      </c>
      <c r="L2941" t="s">
        <v>64</v>
      </c>
      <c r="M2941" t="s">
        <v>86</v>
      </c>
      <c r="N2941" t="s">
        <v>413</v>
      </c>
      <c r="O2941" s="18">
        <v>19.141365799300001</v>
      </c>
      <c r="P2941" t="s">
        <v>414</v>
      </c>
      <c r="Q2941" t="s">
        <v>411</v>
      </c>
      <c r="R2941" t="s">
        <v>415</v>
      </c>
      <c r="S2941" s="18">
        <v>56.915620046500003</v>
      </c>
      <c r="T2941" t="s">
        <v>85</v>
      </c>
      <c r="U2941" t="s">
        <v>86</v>
      </c>
      <c r="V2941" t="s">
        <v>87</v>
      </c>
      <c r="W2941" s="18">
        <v>54.672524221400003</v>
      </c>
      <c r="X2941" t="s">
        <v>64</v>
      </c>
      <c r="Y2941" t="s">
        <v>86</v>
      </c>
      <c r="Z2941" t="s">
        <v>299</v>
      </c>
      <c r="AA2941" s="18">
        <v>54.696241866800001</v>
      </c>
      <c r="AB2941" s="19" t="s">
        <v>361</v>
      </c>
      <c r="AC2941" t="s">
        <v>83</v>
      </c>
      <c r="AD2941" s="19" t="s">
        <v>362</v>
      </c>
      <c r="AE2941" s="18">
        <v>0.12942583029999999</v>
      </c>
      <c r="AF2941" t="s">
        <v>6455</v>
      </c>
      <c r="AG2941" t="s">
        <v>6456</v>
      </c>
      <c r="AH2941" t="s">
        <v>6457</v>
      </c>
      <c r="AI2941" s="18">
        <v>2.3083538399999999E-2</v>
      </c>
      <c r="AJ2941" t="s">
        <v>14680</v>
      </c>
      <c r="AK2941" t="s">
        <v>14681</v>
      </c>
      <c r="AL2941" t="s">
        <v>14682</v>
      </c>
      <c r="AM2941" t="s">
        <v>14680</v>
      </c>
      <c r="AN2941" t="s">
        <v>14681</v>
      </c>
      <c r="AO2941" t="s">
        <v>14682</v>
      </c>
      <c r="AP2941" s="18">
        <v>2.3083538399999999E-2</v>
      </c>
      <c r="AQ2941" t="s">
        <v>123</v>
      </c>
      <c r="AR2941" t="b">
        <f>ISNUMBER(SEARCH('Consulta Por Puntos Baloto'!$E$5,B2941,1))</f>
        <v>0</v>
      </c>
      <c r="AS2941">
        <f t="shared" si="90"/>
        <v>35</v>
      </c>
      <c r="AT2941" t="str">
        <f t="shared" si="91"/>
        <v>Punto red</v>
      </c>
    </row>
    <row r="2942" spans="1:46">
      <c r="A2942" t="s">
        <v>14683</v>
      </c>
      <c r="B2942" t="s">
        <v>14684</v>
      </c>
      <c r="C2942" s="18">
        <v>3.4481079713999998</v>
      </c>
      <c r="D2942" t="s">
        <v>127</v>
      </c>
      <c r="E2942" t="s">
        <v>128</v>
      </c>
      <c r="F2942" t="s">
        <v>129</v>
      </c>
      <c r="G2942" s="18">
        <v>3.238900852</v>
      </c>
      <c r="H2942" t="s">
        <v>64</v>
      </c>
      <c r="I2942" t="s">
        <v>130</v>
      </c>
      <c r="J2942" t="s">
        <v>1308</v>
      </c>
      <c r="K2942" s="18">
        <v>5.1901997139000002</v>
      </c>
      <c r="L2942" t="s">
        <v>64</v>
      </c>
      <c r="M2942" t="s">
        <v>130</v>
      </c>
      <c r="N2942" t="s">
        <v>370</v>
      </c>
      <c r="O2942" s="18">
        <v>3.5414881261</v>
      </c>
      <c r="P2942" t="s">
        <v>133</v>
      </c>
      <c r="Q2942" t="s">
        <v>134</v>
      </c>
      <c r="R2942" t="s">
        <v>135</v>
      </c>
      <c r="S2942" s="18">
        <v>6.9389183566000003</v>
      </c>
      <c r="T2942" t="s">
        <v>371</v>
      </c>
      <c r="U2942" t="s">
        <v>130</v>
      </c>
      <c r="V2942" t="s">
        <v>372</v>
      </c>
      <c r="W2942" s="18">
        <v>6.2187330472999998</v>
      </c>
      <c r="X2942" t="s">
        <v>64</v>
      </c>
      <c r="Y2942" t="s">
        <v>130</v>
      </c>
      <c r="Z2942" t="s">
        <v>373</v>
      </c>
      <c r="AA2942" s="18">
        <v>3.5478753244000001</v>
      </c>
      <c r="AB2942" t="s">
        <v>140</v>
      </c>
      <c r="AC2942" t="s">
        <v>128</v>
      </c>
      <c r="AD2942" t="s">
        <v>141</v>
      </c>
      <c r="AE2942" s="18">
        <v>0.2117323243</v>
      </c>
      <c r="AF2942" t="s">
        <v>14685</v>
      </c>
      <c r="AG2942" t="s">
        <v>143</v>
      </c>
      <c r="AH2942" t="s">
        <v>14686</v>
      </c>
      <c r="AI2942" s="18">
        <v>0.26917477010000002</v>
      </c>
      <c r="AJ2942" t="s">
        <v>14687</v>
      </c>
      <c r="AK2942" t="s">
        <v>134</v>
      </c>
      <c r="AL2942" t="s">
        <v>14688</v>
      </c>
      <c r="AM2942" t="s">
        <v>14685</v>
      </c>
      <c r="AN2942" t="s">
        <v>143</v>
      </c>
      <c r="AO2942" t="s">
        <v>14686</v>
      </c>
      <c r="AP2942" s="18">
        <v>0.2117323243</v>
      </c>
      <c r="AQ2942" t="s">
        <v>123</v>
      </c>
      <c r="AR2942" t="b">
        <f>ISNUMBER(SEARCH('Consulta Por Puntos Baloto'!$E$5,B2942,1))</f>
        <v>0</v>
      </c>
      <c r="AS2942">
        <f t="shared" si="90"/>
        <v>31</v>
      </c>
      <c r="AT2942" t="str">
        <f t="shared" si="91"/>
        <v>Punto pago</v>
      </c>
    </row>
    <row r="2943" spans="1:46">
      <c r="A2943" t="s">
        <v>14689</v>
      </c>
      <c r="B2943" t="s">
        <v>14690</v>
      </c>
      <c r="C2943" s="18">
        <v>20.040686411100001</v>
      </c>
      <c r="D2943" t="s">
        <v>127</v>
      </c>
      <c r="E2943" t="s">
        <v>128</v>
      </c>
      <c r="F2943" t="s">
        <v>129</v>
      </c>
      <c r="G2943" s="18">
        <v>15.9105138158</v>
      </c>
      <c r="H2943" t="s">
        <v>64</v>
      </c>
      <c r="I2943" t="s">
        <v>130</v>
      </c>
      <c r="J2943" t="s">
        <v>369</v>
      </c>
      <c r="K2943" s="18">
        <v>21.8358176411</v>
      </c>
      <c r="L2943" t="s">
        <v>64</v>
      </c>
      <c r="M2943" t="s">
        <v>130</v>
      </c>
      <c r="N2943" t="s">
        <v>370</v>
      </c>
      <c r="O2943" s="18">
        <v>20.239335604000001</v>
      </c>
      <c r="P2943" t="s">
        <v>133</v>
      </c>
      <c r="Q2943" t="s">
        <v>134</v>
      </c>
      <c r="R2943" t="s">
        <v>135</v>
      </c>
      <c r="S2943" s="18">
        <v>23.539632600800001</v>
      </c>
      <c r="T2943" t="s">
        <v>136</v>
      </c>
      <c r="U2943" t="s">
        <v>130</v>
      </c>
      <c r="V2943" t="s">
        <v>137</v>
      </c>
      <c r="W2943" s="18">
        <v>22.640834712299998</v>
      </c>
      <c r="X2943" t="s">
        <v>64</v>
      </c>
      <c r="Y2943" t="s">
        <v>130</v>
      </c>
      <c r="Z2943" t="s">
        <v>373</v>
      </c>
      <c r="AA2943" s="18">
        <v>20.088907485699998</v>
      </c>
      <c r="AB2943" t="s">
        <v>140</v>
      </c>
      <c r="AC2943" t="s">
        <v>128</v>
      </c>
      <c r="AD2943" t="s">
        <v>141</v>
      </c>
      <c r="AE2943" s="18">
        <v>5.1030572999999999E-3</v>
      </c>
      <c r="AF2943" t="s">
        <v>1373</v>
      </c>
      <c r="AG2943" t="s">
        <v>1374</v>
      </c>
      <c r="AH2943" t="s">
        <v>1375</v>
      </c>
      <c r="AI2943" s="18">
        <v>1.3296108100000001E-2</v>
      </c>
      <c r="AJ2943" t="s">
        <v>14691</v>
      </c>
      <c r="AK2943" t="s">
        <v>1374</v>
      </c>
      <c r="AL2943" t="s">
        <v>14692</v>
      </c>
      <c r="AM2943" t="s">
        <v>1373</v>
      </c>
      <c r="AN2943" t="s">
        <v>1374</v>
      </c>
      <c r="AO2943" t="s">
        <v>1375</v>
      </c>
      <c r="AP2943" s="18">
        <v>5.1030572999999999E-3</v>
      </c>
      <c r="AQ2943" t="s">
        <v>123</v>
      </c>
      <c r="AR2943" t="b">
        <f>ISNUMBER(SEARCH('Consulta Por Puntos Baloto'!$E$5,B2943,1))</f>
        <v>0</v>
      </c>
      <c r="AS2943">
        <f t="shared" si="90"/>
        <v>31</v>
      </c>
      <c r="AT2943" t="str">
        <f t="shared" si="91"/>
        <v>Punto pago</v>
      </c>
    </row>
    <row r="2944" spans="1:46">
      <c r="A2944" t="s">
        <v>14693</v>
      </c>
      <c r="B2944" t="s">
        <v>14694</v>
      </c>
      <c r="C2944" s="18">
        <v>12.5538194436</v>
      </c>
      <c r="D2944" t="s">
        <v>4096</v>
      </c>
      <c r="E2944" t="s">
        <v>4097</v>
      </c>
      <c r="F2944" t="s">
        <v>4098</v>
      </c>
      <c r="G2944" s="18">
        <v>45.783001704299998</v>
      </c>
      <c r="H2944" t="s">
        <v>4029</v>
      </c>
      <c r="I2944" t="s">
        <v>4029</v>
      </c>
      <c r="J2944" t="s">
        <v>4099</v>
      </c>
      <c r="K2944" s="18">
        <v>45.821606858899997</v>
      </c>
      <c r="L2944" t="s">
        <v>64</v>
      </c>
      <c r="M2944" t="s">
        <v>4029</v>
      </c>
      <c r="N2944" t="s">
        <v>4030</v>
      </c>
      <c r="O2944" s="18">
        <v>77.4193119018</v>
      </c>
      <c r="P2944" t="s">
        <v>4100</v>
      </c>
      <c r="Q2944" t="s">
        <v>4101</v>
      </c>
      <c r="R2944" t="s">
        <v>4102</v>
      </c>
      <c r="S2944" s="18">
        <v>77.821839139600002</v>
      </c>
      <c r="T2944" t="s">
        <v>227</v>
      </c>
      <c r="U2944" t="s">
        <v>228</v>
      </c>
      <c r="V2944" t="s">
        <v>229</v>
      </c>
      <c r="W2944" s="18">
        <v>46.692476150499999</v>
      </c>
      <c r="X2944" t="s">
        <v>4103</v>
      </c>
      <c r="Y2944" t="s">
        <v>4029</v>
      </c>
      <c r="Z2944" t="s">
        <v>4104</v>
      </c>
      <c r="AA2944" s="18">
        <v>45.795815136100003</v>
      </c>
      <c r="AB2944" s="19" t="s">
        <v>4105</v>
      </c>
      <c r="AC2944" t="s">
        <v>4106</v>
      </c>
      <c r="AD2944" t="s">
        <v>4107</v>
      </c>
      <c r="AE2944" s="18">
        <v>2.2336932699999999E-2</v>
      </c>
      <c r="AF2944" t="s">
        <v>14695</v>
      </c>
      <c r="AG2944" t="s">
        <v>11578</v>
      </c>
      <c r="AH2944" t="s">
        <v>14696</v>
      </c>
      <c r="AI2944" s="18">
        <v>6.1382066772000003</v>
      </c>
      <c r="AJ2944" t="s">
        <v>4111</v>
      </c>
      <c r="AK2944" t="s">
        <v>4112</v>
      </c>
      <c r="AL2944" t="s">
        <v>4113</v>
      </c>
      <c r="AM2944" t="s">
        <v>14695</v>
      </c>
      <c r="AN2944" t="s">
        <v>11578</v>
      </c>
      <c r="AO2944" t="s">
        <v>14696</v>
      </c>
      <c r="AP2944" s="18">
        <v>2.2336932699999999E-2</v>
      </c>
      <c r="AQ2944" t="s">
        <v>123</v>
      </c>
      <c r="AR2944" t="b">
        <f>ISNUMBER(SEARCH('Consulta Por Puntos Baloto'!$E$5,B2944,1))</f>
        <v>0</v>
      </c>
      <c r="AS2944">
        <f t="shared" si="90"/>
        <v>31</v>
      </c>
      <c r="AT2944" t="str">
        <f t="shared" si="91"/>
        <v>Punto pago</v>
      </c>
    </row>
    <row r="2945" spans="1:46">
      <c r="A2945" t="s">
        <v>14697</v>
      </c>
      <c r="B2945" t="s">
        <v>14698</v>
      </c>
      <c r="C2945" s="18">
        <v>0.31407691339999999</v>
      </c>
      <c r="D2945" t="s">
        <v>4793</v>
      </c>
      <c r="E2945" t="s">
        <v>220</v>
      </c>
      <c r="F2945" t="s">
        <v>4794</v>
      </c>
      <c r="G2945" s="18">
        <v>5.0053172200000003E-2</v>
      </c>
      <c r="H2945" t="s">
        <v>4795</v>
      </c>
      <c r="I2945" t="s">
        <v>223</v>
      </c>
      <c r="J2945" t="s">
        <v>4939</v>
      </c>
      <c r="K2945" s="18">
        <v>0.91230247139999998</v>
      </c>
      <c r="L2945" t="s">
        <v>64</v>
      </c>
      <c r="M2945" t="s">
        <v>223</v>
      </c>
      <c r="N2945" t="s">
        <v>4230</v>
      </c>
      <c r="O2945" s="18">
        <v>1.1210348487999999</v>
      </c>
      <c r="P2945" t="s">
        <v>4231</v>
      </c>
      <c r="Q2945" t="s">
        <v>220</v>
      </c>
      <c r="R2945" t="s">
        <v>4232</v>
      </c>
      <c r="S2945" s="18">
        <v>8.4389378555000008</v>
      </c>
      <c r="T2945" t="s">
        <v>227</v>
      </c>
      <c r="U2945" t="s">
        <v>228</v>
      </c>
      <c r="V2945" t="s">
        <v>229</v>
      </c>
      <c r="W2945" s="18">
        <v>1.4937952672999999</v>
      </c>
      <c r="X2945" t="s">
        <v>222</v>
      </c>
      <c r="Y2945" t="s">
        <v>223</v>
      </c>
      <c r="Z2945" t="s">
        <v>224</v>
      </c>
      <c r="AA2945" s="18">
        <v>0.19163420049999999</v>
      </c>
      <c r="AB2945" t="s">
        <v>4797</v>
      </c>
      <c r="AC2945" t="s">
        <v>220</v>
      </c>
      <c r="AD2945" t="s">
        <v>4798</v>
      </c>
      <c r="AE2945" s="18">
        <v>5.52363305E-2</v>
      </c>
      <c r="AF2945" t="s">
        <v>14699</v>
      </c>
      <c r="AG2945" t="s">
        <v>220</v>
      </c>
      <c r="AH2945" t="s">
        <v>14700</v>
      </c>
      <c r="AI2945" s="18">
        <v>4.8302271200000003E-2</v>
      </c>
      <c r="AJ2945" t="s">
        <v>14625</v>
      </c>
      <c r="AK2945" t="s">
        <v>220</v>
      </c>
      <c r="AL2945" t="s">
        <v>14626</v>
      </c>
      <c r="AM2945" t="s">
        <v>14625</v>
      </c>
      <c r="AN2945" t="s">
        <v>220</v>
      </c>
      <c r="AO2945" t="s">
        <v>14626</v>
      </c>
      <c r="AP2945" s="18">
        <v>4.8302271200000003E-2</v>
      </c>
      <c r="AQ2945" t="s">
        <v>123</v>
      </c>
      <c r="AR2945" t="b">
        <f>ISNUMBER(SEARCH('Consulta Por Puntos Baloto'!$E$5,B2945,1))</f>
        <v>0</v>
      </c>
      <c r="AS2945">
        <f t="shared" si="90"/>
        <v>35</v>
      </c>
      <c r="AT2945" t="str">
        <f t="shared" si="91"/>
        <v>Punto red</v>
      </c>
    </row>
    <row r="2946" spans="1:46">
      <c r="A2946" t="s">
        <v>14701</v>
      </c>
      <c r="B2946" t="s">
        <v>14702</v>
      </c>
      <c r="C2946" s="18">
        <v>6.6895050599000001</v>
      </c>
      <c r="D2946" t="s">
        <v>508</v>
      </c>
      <c r="E2946" t="s">
        <v>509</v>
      </c>
      <c r="F2946" t="s">
        <v>510</v>
      </c>
      <c r="G2946" s="18">
        <v>1.0031830876000001</v>
      </c>
      <c r="H2946" t="s">
        <v>64</v>
      </c>
      <c r="I2946" t="s">
        <v>130</v>
      </c>
      <c r="J2946" t="s">
        <v>1124</v>
      </c>
      <c r="K2946" s="18">
        <v>5.7750079651000004</v>
      </c>
      <c r="L2946" t="s">
        <v>64</v>
      </c>
      <c r="M2946" t="s">
        <v>112</v>
      </c>
      <c r="N2946" t="s">
        <v>721</v>
      </c>
      <c r="O2946" s="18">
        <v>0.96373576279999995</v>
      </c>
      <c r="P2946" t="s">
        <v>606</v>
      </c>
      <c r="Q2946" t="s">
        <v>134</v>
      </c>
      <c r="R2946" t="s">
        <v>607</v>
      </c>
      <c r="S2946" s="18">
        <v>4.0172425558000002</v>
      </c>
      <c r="T2946" t="s">
        <v>515</v>
      </c>
      <c r="U2946" t="s">
        <v>130</v>
      </c>
      <c r="V2946" t="s">
        <v>516</v>
      </c>
      <c r="W2946" s="18">
        <v>6.6925212044000002</v>
      </c>
      <c r="X2946" t="s">
        <v>64</v>
      </c>
      <c r="Y2946" t="s">
        <v>471</v>
      </c>
      <c r="Z2946" t="s">
        <v>472</v>
      </c>
      <c r="AA2946" s="18">
        <v>4.0172425558000002</v>
      </c>
      <c r="AB2946" t="s">
        <v>518</v>
      </c>
      <c r="AC2946" t="s">
        <v>128</v>
      </c>
      <c r="AD2946" t="s">
        <v>519</v>
      </c>
      <c r="AE2946" s="18">
        <v>0</v>
      </c>
      <c r="AF2946" t="s">
        <v>14703</v>
      </c>
      <c r="AG2946" t="s">
        <v>143</v>
      </c>
      <c r="AH2946" t="s">
        <v>14704</v>
      </c>
      <c r="AI2946" s="18">
        <v>0</v>
      </c>
      <c r="AJ2946" t="s">
        <v>14705</v>
      </c>
      <c r="AK2946" t="s">
        <v>134</v>
      </c>
      <c r="AL2946" t="s">
        <v>14706</v>
      </c>
      <c r="AM2946" t="s">
        <v>14703</v>
      </c>
      <c r="AN2946" t="s">
        <v>143</v>
      </c>
      <c r="AO2946" t="s">
        <v>14704</v>
      </c>
      <c r="AP2946" s="18">
        <v>0</v>
      </c>
      <c r="AQ2946" t="s">
        <v>123</v>
      </c>
      <c r="AR2946" t="b">
        <f>ISNUMBER(SEARCH('Consulta Por Puntos Baloto'!$E$5,B2946,1))</f>
        <v>0</v>
      </c>
      <c r="AS2946">
        <f t="shared" si="90"/>
        <v>31</v>
      </c>
      <c r="AT2946" t="str">
        <f t="shared" si="91"/>
        <v>Punto pago</v>
      </c>
    </row>
    <row r="2947" spans="1:46">
      <c r="A2947" t="s">
        <v>14707</v>
      </c>
      <c r="B2947" t="s">
        <v>14708</v>
      </c>
      <c r="C2947" s="18">
        <v>3.3862993104000001</v>
      </c>
      <c r="D2947" t="s">
        <v>4869</v>
      </c>
      <c r="E2947" t="s">
        <v>4106</v>
      </c>
      <c r="F2947" t="s">
        <v>4870</v>
      </c>
      <c r="G2947" s="18">
        <v>0.4799825949</v>
      </c>
      <c r="H2947" t="s">
        <v>4029</v>
      </c>
      <c r="I2947" t="s">
        <v>4029</v>
      </c>
      <c r="J2947" t="s">
        <v>4099</v>
      </c>
      <c r="K2947" s="18">
        <v>0.76903551560000005</v>
      </c>
      <c r="L2947" t="s">
        <v>64</v>
      </c>
      <c r="M2947" t="s">
        <v>4029</v>
      </c>
      <c r="N2947" t="s">
        <v>4030</v>
      </c>
      <c r="O2947" s="18">
        <v>56.829897445599997</v>
      </c>
      <c r="P2947" t="s">
        <v>4031</v>
      </c>
      <c r="Q2947" t="s">
        <v>4025</v>
      </c>
      <c r="R2947" t="s">
        <v>4032</v>
      </c>
      <c r="S2947" s="18">
        <v>122.53241952090001</v>
      </c>
      <c r="T2947" t="s">
        <v>227</v>
      </c>
      <c r="U2947" t="s">
        <v>228</v>
      </c>
      <c r="V2947" t="s">
        <v>229</v>
      </c>
      <c r="W2947" s="18">
        <v>2.2660972156999999</v>
      </c>
      <c r="X2947" t="s">
        <v>4103</v>
      </c>
      <c r="Y2947" t="s">
        <v>4029</v>
      </c>
      <c r="Z2947" t="s">
        <v>4104</v>
      </c>
      <c r="AA2947" s="18">
        <v>0.48920777139999999</v>
      </c>
      <c r="AB2947" s="19" t="s">
        <v>4105</v>
      </c>
      <c r="AC2947" t="s">
        <v>4106</v>
      </c>
      <c r="AD2947" t="s">
        <v>4107</v>
      </c>
      <c r="AE2947" s="18">
        <v>0.16072183330000001</v>
      </c>
      <c r="AF2947" t="s">
        <v>14709</v>
      </c>
      <c r="AG2947" t="s">
        <v>4106</v>
      </c>
      <c r="AH2947" t="s">
        <v>14710</v>
      </c>
      <c r="AI2947" s="18">
        <v>0.22772846569999999</v>
      </c>
      <c r="AJ2947" t="s">
        <v>14711</v>
      </c>
      <c r="AK2947" t="s">
        <v>4106</v>
      </c>
      <c r="AL2947" t="s">
        <v>14712</v>
      </c>
      <c r="AM2947" t="s">
        <v>14709</v>
      </c>
      <c r="AN2947" t="s">
        <v>4106</v>
      </c>
      <c r="AO2947" t="s">
        <v>14710</v>
      </c>
      <c r="AP2947" s="18">
        <v>0.16072183330000001</v>
      </c>
      <c r="AQ2947" t="e">
        <v>#N/A</v>
      </c>
      <c r="AR2947" t="b">
        <f>ISNUMBER(SEARCH('Consulta Por Puntos Baloto'!$E$5,B2947,1))</f>
        <v>0</v>
      </c>
      <c r="AS2947">
        <f t="shared" ref="AS2947:AS3010" si="92">MATCH(AP2947,A2947:AL2947,0)</f>
        <v>31</v>
      </c>
      <c r="AT2947" t="str">
        <f t="shared" ref="AT2947:AT3010" si="93">+VLOOKUP(AS2947,$AW$2:$AX$10,2,0)</f>
        <v>Punto pago</v>
      </c>
    </row>
    <row r="2948" spans="1:46">
      <c r="A2948" t="s">
        <v>14713</v>
      </c>
      <c r="B2948" t="s">
        <v>14714</v>
      </c>
      <c r="C2948" s="18">
        <v>1.624342918</v>
      </c>
      <c r="D2948" t="s">
        <v>61</v>
      </c>
      <c r="E2948" t="s">
        <v>62</v>
      </c>
      <c r="F2948" t="s">
        <v>63</v>
      </c>
      <c r="G2948" s="18">
        <v>2.2735053384000001</v>
      </c>
      <c r="H2948" t="s">
        <v>64</v>
      </c>
      <c r="I2948" t="s">
        <v>65</v>
      </c>
      <c r="J2948" t="s">
        <v>66</v>
      </c>
      <c r="K2948" s="18">
        <v>2.2848613490999998</v>
      </c>
      <c r="L2948" t="s">
        <v>64</v>
      </c>
      <c r="M2948" t="s">
        <v>65</v>
      </c>
      <c r="N2948" t="s">
        <v>66</v>
      </c>
      <c r="O2948" s="18">
        <v>8.8149793497999998</v>
      </c>
      <c r="P2948" t="s">
        <v>67</v>
      </c>
      <c r="Q2948" t="s">
        <v>62</v>
      </c>
      <c r="R2948" t="s">
        <v>68</v>
      </c>
      <c r="S2948" s="18">
        <v>5.7137757680999997</v>
      </c>
      <c r="T2948" t="s">
        <v>69</v>
      </c>
      <c r="U2948" t="s">
        <v>65</v>
      </c>
      <c r="V2948" t="s">
        <v>70</v>
      </c>
      <c r="W2948" s="18">
        <v>3.7681374645000001</v>
      </c>
      <c r="X2948" t="s">
        <v>71</v>
      </c>
      <c r="Y2948" t="s">
        <v>65</v>
      </c>
      <c r="Z2948" t="s">
        <v>72</v>
      </c>
      <c r="AA2948" s="18">
        <v>3.7703876977999999</v>
      </c>
      <c r="AB2948" t="s">
        <v>243</v>
      </c>
      <c r="AC2948" t="s">
        <v>62</v>
      </c>
      <c r="AD2948" t="s">
        <v>244</v>
      </c>
      <c r="AE2948" s="18">
        <v>0.10511158380000001</v>
      </c>
      <c r="AF2948" t="s">
        <v>14715</v>
      </c>
      <c r="AG2948" t="s">
        <v>62</v>
      </c>
      <c r="AH2948" t="s">
        <v>14716</v>
      </c>
      <c r="AI2948" s="18">
        <v>0.1177231507</v>
      </c>
      <c r="AJ2948" t="s">
        <v>349</v>
      </c>
      <c r="AK2948" t="s">
        <v>62</v>
      </c>
      <c r="AL2948" t="s">
        <v>9598</v>
      </c>
      <c r="AM2948" t="s">
        <v>14715</v>
      </c>
      <c r="AN2948" t="s">
        <v>62</v>
      </c>
      <c r="AO2948" t="s">
        <v>14716</v>
      </c>
      <c r="AP2948" s="18">
        <v>0.10511158380000001</v>
      </c>
      <c r="AQ2948" t="s">
        <v>4218</v>
      </c>
      <c r="AR2948" t="b">
        <f>ISNUMBER(SEARCH('Consulta Por Puntos Baloto'!$E$5,B2948,1))</f>
        <v>0</v>
      </c>
      <c r="AS2948">
        <f t="shared" si="92"/>
        <v>31</v>
      </c>
      <c r="AT2948" t="str">
        <f t="shared" si="93"/>
        <v>Punto pago</v>
      </c>
    </row>
    <row r="2949" spans="1:46">
      <c r="A2949" t="s">
        <v>14717</v>
      </c>
      <c r="B2949" t="s">
        <v>14718</v>
      </c>
      <c r="C2949" s="18">
        <v>0.3940496745</v>
      </c>
      <c r="D2949" t="s">
        <v>3012</v>
      </c>
      <c r="E2949" t="s">
        <v>3013</v>
      </c>
      <c r="F2949" t="s">
        <v>3014</v>
      </c>
      <c r="G2949" s="18">
        <v>0.55577781589999997</v>
      </c>
      <c r="H2949" t="s">
        <v>64</v>
      </c>
      <c r="I2949" t="s">
        <v>2638</v>
      </c>
      <c r="J2949" t="s">
        <v>3015</v>
      </c>
      <c r="K2949" s="18">
        <v>1.4405282354</v>
      </c>
      <c r="L2949" t="s">
        <v>64</v>
      </c>
      <c r="M2949" t="s">
        <v>2638</v>
      </c>
      <c r="N2949" t="s">
        <v>2639</v>
      </c>
      <c r="O2949" s="18">
        <v>30.218664150799999</v>
      </c>
      <c r="P2949" t="s">
        <v>2625</v>
      </c>
      <c r="Q2949" t="s">
        <v>134</v>
      </c>
      <c r="R2949" t="s">
        <v>2626</v>
      </c>
      <c r="S2949" s="18">
        <v>29.165341956500001</v>
      </c>
      <c r="T2949" t="s">
        <v>311</v>
      </c>
      <c r="U2949" t="s">
        <v>130</v>
      </c>
      <c r="V2949" t="s">
        <v>312</v>
      </c>
      <c r="W2949" s="18">
        <v>12.031461005900001</v>
      </c>
      <c r="X2949" t="s">
        <v>64</v>
      </c>
      <c r="Y2949" t="s">
        <v>313</v>
      </c>
      <c r="Z2949" t="s">
        <v>314</v>
      </c>
      <c r="AA2949" s="18">
        <v>18.810550726199999</v>
      </c>
      <c r="AB2949" s="19" t="s">
        <v>2641</v>
      </c>
      <c r="AC2949" t="s">
        <v>1501</v>
      </c>
      <c r="AD2949" t="s">
        <v>2642</v>
      </c>
      <c r="AE2949" s="18">
        <v>0.39139944970000001</v>
      </c>
      <c r="AF2949" t="s">
        <v>3016</v>
      </c>
      <c r="AG2949" t="s">
        <v>3013</v>
      </c>
      <c r="AH2949" t="s">
        <v>3017</v>
      </c>
      <c r="AI2949" s="18">
        <v>8.8171545000000004E-3</v>
      </c>
      <c r="AJ2949" t="s">
        <v>12974</v>
      </c>
      <c r="AK2949" t="s">
        <v>3013</v>
      </c>
      <c r="AL2949" t="s">
        <v>12975</v>
      </c>
      <c r="AM2949" t="s">
        <v>12974</v>
      </c>
      <c r="AN2949" t="s">
        <v>3013</v>
      </c>
      <c r="AO2949" t="s">
        <v>12975</v>
      </c>
      <c r="AP2949" s="18">
        <v>8.8171545000000004E-3</v>
      </c>
      <c r="AQ2949" t="s">
        <v>4882</v>
      </c>
      <c r="AR2949" t="b">
        <f>ISNUMBER(SEARCH('Consulta Por Puntos Baloto'!$E$5,B2949,1))</f>
        <v>0</v>
      </c>
      <c r="AS2949">
        <f t="shared" si="92"/>
        <v>35</v>
      </c>
      <c r="AT2949" t="str">
        <f t="shared" si="93"/>
        <v>Punto red</v>
      </c>
    </row>
    <row r="2950" spans="1:46">
      <c r="A2950" t="s">
        <v>14719</v>
      </c>
      <c r="B2950" t="s">
        <v>14720</v>
      </c>
      <c r="C2950" s="18">
        <v>9.8752498003000007</v>
      </c>
      <c r="D2950" t="s">
        <v>4512</v>
      </c>
      <c r="E2950" t="s">
        <v>297</v>
      </c>
      <c r="F2950" t="s">
        <v>4513</v>
      </c>
      <c r="G2950" s="18">
        <v>8.8170320527000001</v>
      </c>
      <c r="H2950" t="s">
        <v>64</v>
      </c>
      <c r="I2950" t="s">
        <v>4514</v>
      </c>
      <c r="J2950" t="s">
        <v>4515</v>
      </c>
      <c r="K2950" s="18">
        <v>8.8170320527000001</v>
      </c>
      <c r="L2950" t="s">
        <v>64</v>
      </c>
      <c r="M2950" t="s">
        <v>4514</v>
      </c>
      <c r="N2950" t="s">
        <v>4515</v>
      </c>
      <c r="O2950" s="18">
        <v>8.4724081525999999</v>
      </c>
      <c r="P2950" t="s">
        <v>4516</v>
      </c>
      <c r="Q2950" t="s">
        <v>4517</v>
      </c>
      <c r="R2950" t="s">
        <v>4518</v>
      </c>
      <c r="S2950" s="18">
        <v>153.09077382859999</v>
      </c>
      <c r="T2950" t="s">
        <v>85</v>
      </c>
      <c r="U2950" t="s">
        <v>86</v>
      </c>
      <c r="V2950" t="s">
        <v>87</v>
      </c>
      <c r="W2950" s="18">
        <v>80.5983659937</v>
      </c>
      <c r="X2950" t="s">
        <v>64</v>
      </c>
      <c r="Y2950" t="s">
        <v>4519</v>
      </c>
      <c r="Z2950" t="s">
        <v>4520</v>
      </c>
      <c r="AA2950" s="18">
        <v>46.922682604099997</v>
      </c>
      <c r="AB2950" t="s">
        <v>300</v>
      </c>
      <c r="AC2950" t="s">
        <v>301</v>
      </c>
      <c r="AD2950" t="s">
        <v>302</v>
      </c>
      <c r="AE2950" s="18">
        <v>7.5297674555</v>
      </c>
      <c r="AF2950" t="s">
        <v>7783</v>
      </c>
      <c r="AG2950" t="s">
        <v>4517</v>
      </c>
      <c r="AH2950" t="s">
        <v>7784</v>
      </c>
      <c r="AI2950" s="18">
        <v>4.92061944E-2</v>
      </c>
      <c r="AJ2950" t="s">
        <v>11317</v>
      </c>
      <c r="AK2950" t="s">
        <v>7786</v>
      </c>
      <c r="AL2950" t="s">
        <v>11318</v>
      </c>
      <c r="AM2950" t="s">
        <v>11317</v>
      </c>
      <c r="AN2950" t="s">
        <v>7786</v>
      </c>
      <c r="AO2950" t="s">
        <v>11318</v>
      </c>
      <c r="AP2950" s="18">
        <v>4.92061944E-2</v>
      </c>
      <c r="AQ2950" t="s">
        <v>123</v>
      </c>
      <c r="AR2950" t="b">
        <f>ISNUMBER(SEARCH('Consulta Por Puntos Baloto'!$E$5,B2950,1))</f>
        <v>0</v>
      </c>
      <c r="AS2950">
        <f t="shared" si="92"/>
        <v>35</v>
      </c>
      <c r="AT2950" t="str">
        <f t="shared" si="93"/>
        <v>Punto red</v>
      </c>
    </row>
    <row r="2951" spans="1:46">
      <c r="A2951" t="s">
        <v>14721</v>
      </c>
      <c r="B2951" t="s">
        <v>14722</v>
      </c>
      <c r="C2951" s="18">
        <v>1.1494390868</v>
      </c>
      <c r="D2951" t="s">
        <v>5001</v>
      </c>
      <c r="E2951" t="s">
        <v>220</v>
      </c>
      <c r="F2951" t="s">
        <v>5002</v>
      </c>
      <c r="G2951" s="18">
        <v>0.84723754969999998</v>
      </c>
      <c r="H2951" t="s">
        <v>64</v>
      </c>
      <c r="I2951" t="s">
        <v>223</v>
      </c>
      <c r="J2951" t="s">
        <v>5003</v>
      </c>
      <c r="K2951" s="18">
        <v>1.5358923295</v>
      </c>
      <c r="L2951" t="s">
        <v>64</v>
      </c>
      <c r="M2951" t="s">
        <v>223</v>
      </c>
      <c r="N2951" t="s">
        <v>5004</v>
      </c>
      <c r="O2951" s="18">
        <v>3.2318774791</v>
      </c>
      <c r="P2951" t="s">
        <v>225</v>
      </c>
      <c r="Q2951" t="s">
        <v>220</v>
      </c>
      <c r="R2951" t="s">
        <v>226</v>
      </c>
      <c r="S2951" s="18">
        <v>4.7534804243000002</v>
      </c>
      <c r="T2951" t="s">
        <v>227</v>
      </c>
      <c r="U2951" t="s">
        <v>228</v>
      </c>
      <c r="V2951" t="s">
        <v>229</v>
      </c>
      <c r="W2951" s="18">
        <v>3.4402388272</v>
      </c>
      <c r="X2951" t="s">
        <v>64</v>
      </c>
      <c r="Y2951" t="s">
        <v>5603</v>
      </c>
      <c r="Z2951" t="s">
        <v>5604</v>
      </c>
      <c r="AA2951" s="18">
        <v>0.21840802079999999</v>
      </c>
      <c r="AB2951" t="s">
        <v>5005</v>
      </c>
      <c r="AC2951" t="s">
        <v>220</v>
      </c>
      <c r="AD2951" t="s">
        <v>5006</v>
      </c>
      <c r="AE2951" s="18">
        <v>8.2293451099999998E-2</v>
      </c>
      <c r="AF2951" t="s">
        <v>14723</v>
      </c>
      <c r="AG2951" t="s">
        <v>220</v>
      </c>
      <c r="AH2951" t="s">
        <v>14724</v>
      </c>
      <c r="AI2951" s="18">
        <v>1.3530371243999999</v>
      </c>
      <c r="AJ2951" t="s">
        <v>349</v>
      </c>
      <c r="AK2951" t="s">
        <v>220</v>
      </c>
      <c r="AL2951" t="s">
        <v>8348</v>
      </c>
      <c r="AM2951" t="s">
        <v>14723</v>
      </c>
      <c r="AN2951" t="s">
        <v>220</v>
      </c>
      <c r="AO2951" t="s">
        <v>14724</v>
      </c>
      <c r="AP2951" s="18">
        <v>8.2293451099999998E-2</v>
      </c>
      <c r="AQ2951" t="s">
        <v>123</v>
      </c>
      <c r="AR2951" t="b">
        <f>ISNUMBER(SEARCH('Consulta Por Puntos Baloto'!$E$5,B2951,1))</f>
        <v>0</v>
      </c>
      <c r="AS2951">
        <f t="shared" si="92"/>
        <v>31</v>
      </c>
      <c r="AT2951" t="str">
        <f t="shared" si="93"/>
        <v>Punto pago</v>
      </c>
    </row>
    <row r="2952" spans="1:46">
      <c r="A2952" t="s">
        <v>14725</v>
      </c>
      <c r="B2952" t="s">
        <v>14726</v>
      </c>
      <c r="C2952" s="18">
        <v>12.566893368800001</v>
      </c>
      <c r="D2952" t="s">
        <v>5039</v>
      </c>
      <c r="E2952" t="s">
        <v>5040</v>
      </c>
      <c r="F2952" t="s">
        <v>5041</v>
      </c>
      <c r="G2952" s="18">
        <v>47.789250515900001</v>
      </c>
      <c r="H2952" t="s">
        <v>64</v>
      </c>
      <c r="I2952" t="s">
        <v>895</v>
      </c>
      <c r="J2952" t="s">
        <v>896</v>
      </c>
      <c r="K2952" s="18">
        <v>59.984730019099999</v>
      </c>
      <c r="L2952" t="s">
        <v>64</v>
      </c>
      <c r="M2952" t="s">
        <v>154</v>
      </c>
      <c r="N2952" t="s">
        <v>156</v>
      </c>
      <c r="O2952" s="18">
        <v>47.874774562699997</v>
      </c>
      <c r="P2952" t="s">
        <v>897</v>
      </c>
      <c r="Q2952" t="s">
        <v>893</v>
      </c>
      <c r="R2952" t="s">
        <v>898</v>
      </c>
      <c r="S2952" s="18">
        <v>116.0977266861</v>
      </c>
      <c r="T2952" t="s">
        <v>111</v>
      </c>
      <c r="U2952" t="s">
        <v>112</v>
      </c>
      <c r="V2952" t="s">
        <v>113</v>
      </c>
      <c r="W2952" s="18">
        <v>59.792378719299997</v>
      </c>
      <c r="X2952" t="s">
        <v>64</v>
      </c>
      <c r="Y2952" t="s">
        <v>154</v>
      </c>
      <c r="Z2952" t="s">
        <v>159</v>
      </c>
      <c r="AA2952" s="18">
        <v>60.5373170684</v>
      </c>
      <c r="AB2952" s="19" t="s">
        <v>5019</v>
      </c>
      <c r="AC2952" t="s">
        <v>151</v>
      </c>
      <c r="AD2952" t="s">
        <v>5020</v>
      </c>
      <c r="AE2952" s="18">
        <v>4.0725728199999998E-2</v>
      </c>
      <c r="AF2952" t="s">
        <v>12412</v>
      </c>
      <c r="AG2952" t="s">
        <v>10994</v>
      </c>
      <c r="AH2952" t="s">
        <v>12413</v>
      </c>
      <c r="AI2952" s="18">
        <v>9.1543262999999996E-3</v>
      </c>
      <c r="AJ2952" t="s">
        <v>10996</v>
      </c>
      <c r="AK2952" t="s">
        <v>10997</v>
      </c>
      <c r="AL2952" t="s">
        <v>10998</v>
      </c>
      <c r="AM2952" t="s">
        <v>10996</v>
      </c>
      <c r="AN2952" t="s">
        <v>10997</v>
      </c>
      <c r="AO2952" t="s">
        <v>10998</v>
      </c>
      <c r="AP2952" s="18">
        <v>9.1543262999999996E-3</v>
      </c>
      <c r="AQ2952" t="s">
        <v>123</v>
      </c>
      <c r="AR2952" t="b">
        <f>ISNUMBER(SEARCH('Consulta Por Puntos Baloto'!$E$5,B2952,1))</f>
        <v>0</v>
      </c>
      <c r="AS2952">
        <f t="shared" si="92"/>
        <v>35</v>
      </c>
      <c r="AT2952" t="str">
        <f t="shared" si="93"/>
        <v>Punto red</v>
      </c>
    </row>
    <row r="2953" spans="1:46">
      <c r="A2953" t="s">
        <v>14727</v>
      </c>
      <c r="B2953" t="s">
        <v>14728</v>
      </c>
      <c r="C2953" s="18">
        <v>1.0954368686</v>
      </c>
      <c r="D2953" t="s">
        <v>264</v>
      </c>
      <c r="E2953" t="s">
        <v>62</v>
      </c>
      <c r="F2953" t="s">
        <v>265</v>
      </c>
      <c r="G2953" s="18">
        <v>0.50833324830000004</v>
      </c>
      <c r="H2953" t="s">
        <v>64</v>
      </c>
      <c r="I2953" t="s">
        <v>65</v>
      </c>
      <c r="J2953" t="s">
        <v>66</v>
      </c>
      <c r="K2953" s="18">
        <v>0.50073425220000001</v>
      </c>
      <c r="L2953" t="s">
        <v>64</v>
      </c>
      <c r="M2953" t="s">
        <v>65</v>
      </c>
      <c r="N2953" t="s">
        <v>66</v>
      </c>
      <c r="O2953" s="18">
        <v>11.3997845333</v>
      </c>
      <c r="P2953" t="s">
        <v>67</v>
      </c>
      <c r="Q2953" t="s">
        <v>62</v>
      </c>
      <c r="R2953" t="s">
        <v>68</v>
      </c>
      <c r="S2953" s="18">
        <v>7.7502052728999997</v>
      </c>
      <c r="T2953" t="s">
        <v>69</v>
      </c>
      <c r="U2953" t="s">
        <v>65</v>
      </c>
      <c r="V2953" t="s">
        <v>70</v>
      </c>
      <c r="W2953" s="18">
        <v>3.4514568044999998</v>
      </c>
      <c r="X2953" t="s">
        <v>241</v>
      </c>
      <c r="Y2953" t="s">
        <v>65</v>
      </c>
      <c r="Z2953" t="s">
        <v>242</v>
      </c>
      <c r="AA2953" s="18">
        <v>1.6454095216</v>
      </c>
      <c r="AB2953" s="19" t="s">
        <v>266</v>
      </c>
      <c r="AC2953" t="s">
        <v>62</v>
      </c>
      <c r="AD2953" t="s">
        <v>267</v>
      </c>
      <c r="AE2953" s="18">
        <v>0.22963984270000001</v>
      </c>
      <c r="AF2953" t="s">
        <v>14729</v>
      </c>
      <c r="AG2953" t="s">
        <v>62</v>
      </c>
      <c r="AH2953" t="s">
        <v>14730</v>
      </c>
      <c r="AI2953" s="18">
        <v>0.3109710973</v>
      </c>
      <c r="AJ2953" t="s">
        <v>270</v>
      </c>
      <c r="AK2953" t="s">
        <v>62</v>
      </c>
      <c r="AL2953" t="s">
        <v>271</v>
      </c>
      <c r="AM2953" t="s">
        <v>14729</v>
      </c>
      <c r="AN2953" t="s">
        <v>62</v>
      </c>
      <c r="AO2953" t="s">
        <v>14730</v>
      </c>
      <c r="AP2953" s="18">
        <v>0.22963984270000001</v>
      </c>
      <c r="AQ2953" t="s">
        <v>4218</v>
      </c>
      <c r="AR2953" t="b">
        <f>ISNUMBER(SEARCH('Consulta Por Puntos Baloto'!$E$5,B2953,1))</f>
        <v>0</v>
      </c>
      <c r="AS2953">
        <f t="shared" si="92"/>
        <v>31</v>
      </c>
      <c r="AT2953" t="str">
        <f t="shared" si="93"/>
        <v>Punto pago</v>
      </c>
    </row>
    <row r="2954" spans="1:46">
      <c r="A2954" t="s">
        <v>14731</v>
      </c>
      <c r="B2954" t="s">
        <v>14732</v>
      </c>
      <c r="C2954" s="18">
        <v>2.2346581505000001</v>
      </c>
      <c r="D2954" t="s">
        <v>463</v>
      </c>
      <c r="E2954" t="s">
        <v>128</v>
      </c>
      <c r="F2954" t="s">
        <v>464</v>
      </c>
      <c r="G2954" s="18">
        <v>0.47932747060000003</v>
      </c>
      <c r="H2954" t="s">
        <v>64</v>
      </c>
      <c r="I2954" t="s">
        <v>130</v>
      </c>
      <c r="J2954" t="s">
        <v>1149</v>
      </c>
      <c r="K2954" s="18">
        <v>1.9853412747000001</v>
      </c>
      <c r="L2954" t="s">
        <v>64</v>
      </c>
      <c r="M2954" t="s">
        <v>130</v>
      </c>
      <c r="N2954" t="s">
        <v>714</v>
      </c>
      <c r="O2954" s="18">
        <v>1.8174784187999999</v>
      </c>
      <c r="P2954" t="s">
        <v>588</v>
      </c>
      <c r="Q2954" t="s">
        <v>134</v>
      </c>
      <c r="R2954" t="s">
        <v>589</v>
      </c>
      <c r="S2954" s="18">
        <v>2.3342315698</v>
      </c>
      <c r="T2954" t="s">
        <v>469</v>
      </c>
      <c r="U2954" t="s">
        <v>130</v>
      </c>
      <c r="V2954" t="s">
        <v>470</v>
      </c>
      <c r="W2954" s="18">
        <v>1.7478735015</v>
      </c>
      <c r="X2954" t="s">
        <v>64</v>
      </c>
      <c r="Y2954" t="s">
        <v>130</v>
      </c>
      <c r="Z2954" t="s">
        <v>690</v>
      </c>
      <c r="AA2954" s="18">
        <v>1.6943536203</v>
      </c>
      <c r="AB2954" t="s">
        <v>691</v>
      </c>
      <c r="AC2954" t="s">
        <v>128</v>
      </c>
      <c r="AD2954" t="s">
        <v>692</v>
      </c>
      <c r="AE2954" s="18">
        <v>0.15893030999999999</v>
      </c>
      <c r="AF2954" t="s">
        <v>14733</v>
      </c>
      <c r="AG2954" t="s">
        <v>143</v>
      </c>
      <c r="AH2954" t="s">
        <v>14734</v>
      </c>
      <c r="AI2954" s="18">
        <v>1.17414875E-2</v>
      </c>
      <c r="AJ2954" t="s">
        <v>14735</v>
      </c>
      <c r="AK2954" t="s">
        <v>134</v>
      </c>
      <c r="AL2954" t="s">
        <v>14736</v>
      </c>
      <c r="AM2954" t="s">
        <v>14735</v>
      </c>
      <c r="AN2954" t="s">
        <v>134</v>
      </c>
      <c r="AO2954" t="s">
        <v>14736</v>
      </c>
      <c r="AP2954" s="18">
        <v>1.17414875E-2</v>
      </c>
      <c r="AQ2954" t="s">
        <v>123</v>
      </c>
      <c r="AR2954" t="b">
        <f>ISNUMBER(SEARCH('Consulta Por Puntos Baloto'!$E$5,B2954,1))</f>
        <v>0</v>
      </c>
      <c r="AS2954">
        <f t="shared" si="92"/>
        <v>35</v>
      </c>
      <c r="AT2954" t="str">
        <f t="shared" si="93"/>
        <v>Punto red</v>
      </c>
    </row>
    <row r="2955" spans="1:46">
      <c r="A2955" t="s">
        <v>14737</v>
      </c>
      <c r="B2955" t="s">
        <v>14738</v>
      </c>
      <c r="C2955" s="18">
        <v>0.93839667689999995</v>
      </c>
      <c r="D2955" t="s">
        <v>4679</v>
      </c>
      <c r="E2955" t="s">
        <v>220</v>
      </c>
      <c r="F2955" t="s">
        <v>4680</v>
      </c>
      <c r="G2955" s="18">
        <v>0.21824405359999999</v>
      </c>
      <c r="H2955" t="s">
        <v>64</v>
      </c>
      <c r="I2955" t="s">
        <v>223</v>
      </c>
      <c r="J2955" t="s">
        <v>4683</v>
      </c>
      <c r="K2955" s="18">
        <v>0.21824405359999999</v>
      </c>
      <c r="L2955" t="s">
        <v>64</v>
      </c>
      <c r="M2955" t="s">
        <v>223</v>
      </c>
      <c r="N2955" t="s">
        <v>4683</v>
      </c>
      <c r="O2955" s="18">
        <v>1.8017413777</v>
      </c>
      <c r="P2955" t="s">
        <v>225</v>
      </c>
      <c r="Q2955" t="s">
        <v>220</v>
      </c>
      <c r="R2955" t="s">
        <v>226</v>
      </c>
      <c r="S2955" s="18">
        <v>4.3778795174000003</v>
      </c>
      <c r="T2955" t="s">
        <v>227</v>
      </c>
      <c r="U2955" t="s">
        <v>228</v>
      </c>
      <c r="V2955" t="s">
        <v>229</v>
      </c>
      <c r="W2955" s="18">
        <v>1.5126864105</v>
      </c>
      <c r="X2955" t="s">
        <v>4684</v>
      </c>
      <c r="Y2955" t="s">
        <v>223</v>
      </c>
      <c r="Z2955" t="s">
        <v>4685</v>
      </c>
      <c r="AA2955" s="18">
        <v>1.2541462113999999</v>
      </c>
      <c r="AB2955" t="s">
        <v>6401</v>
      </c>
      <c r="AC2955" t="s">
        <v>220</v>
      </c>
      <c r="AD2955" t="s">
        <v>6402</v>
      </c>
      <c r="AE2955" s="18">
        <v>0</v>
      </c>
      <c r="AF2955" t="s">
        <v>14739</v>
      </c>
      <c r="AG2955" t="s">
        <v>220</v>
      </c>
      <c r="AH2955" t="s">
        <v>14740</v>
      </c>
      <c r="AI2955" s="18">
        <v>0.80726264960000005</v>
      </c>
      <c r="AJ2955" t="s">
        <v>349</v>
      </c>
      <c r="AK2955" t="s">
        <v>220</v>
      </c>
      <c r="AL2955" t="s">
        <v>4690</v>
      </c>
      <c r="AM2955" t="s">
        <v>14739</v>
      </c>
      <c r="AN2955" t="s">
        <v>220</v>
      </c>
      <c r="AO2955" t="s">
        <v>14740</v>
      </c>
      <c r="AP2955" s="18">
        <v>0</v>
      </c>
      <c r="AQ2955" t="s">
        <v>123</v>
      </c>
      <c r="AR2955" t="b">
        <f>ISNUMBER(SEARCH('Consulta Por Puntos Baloto'!$E$5,B2955,1))</f>
        <v>0</v>
      </c>
      <c r="AS2955">
        <f t="shared" si="92"/>
        <v>31</v>
      </c>
      <c r="AT2955" t="str">
        <f t="shared" si="93"/>
        <v>Punto pago</v>
      </c>
    </row>
    <row r="2956" spans="1:46">
      <c r="A2956" t="s">
        <v>14741</v>
      </c>
      <c r="B2956" t="s">
        <v>14742</v>
      </c>
      <c r="C2956" s="18">
        <v>0.42413407489999999</v>
      </c>
      <c r="D2956" t="s">
        <v>4386</v>
      </c>
      <c r="E2956" t="s">
        <v>4387</v>
      </c>
      <c r="F2956" t="s">
        <v>4388</v>
      </c>
      <c r="G2956" s="18">
        <v>1.1216024278000001</v>
      </c>
      <c r="H2956" t="s">
        <v>64</v>
      </c>
      <c r="I2956" t="s">
        <v>4389</v>
      </c>
      <c r="J2956" t="s">
        <v>4390</v>
      </c>
      <c r="K2956" s="18">
        <v>40.2969250039</v>
      </c>
      <c r="L2956" t="s">
        <v>64</v>
      </c>
      <c r="M2956" t="s">
        <v>343</v>
      </c>
      <c r="N2956" t="s">
        <v>344</v>
      </c>
      <c r="O2956" s="18">
        <v>0.96298348119999999</v>
      </c>
      <c r="P2956" t="s">
        <v>4391</v>
      </c>
      <c r="Q2956" t="s">
        <v>4392</v>
      </c>
      <c r="R2956" t="s">
        <v>4393</v>
      </c>
      <c r="S2956" s="18">
        <v>60.225398613000003</v>
      </c>
      <c r="T2956" t="s">
        <v>69</v>
      </c>
      <c r="U2956" t="s">
        <v>65</v>
      </c>
      <c r="V2956" t="s">
        <v>70</v>
      </c>
      <c r="W2956" s="18">
        <v>1.1216024278000001</v>
      </c>
      <c r="X2956" t="s">
        <v>64</v>
      </c>
      <c r="Y2956" t="s">
        <v>4389</v>
      </c>
      <c r="Z2956" t="s">
        <v>4390</v>
      </c>
      <c r="AA2956" s="18">
        <v>41.589447083899998</v>
      </c>
      <c r="AB2956" t="s">
        <v>345</v>
      </c>
      <c r="AC2956" t="s">
        <v>341</v>
      </c>
      <c r="AD2956" t="s">
        <v>346</v>
      </c>
      <c r="AE2956" s="18">
        <v>0.43775853390000002</v>
      </c>
      <c r="AF2956" t="s">
        <v>7238</v>
      </c>
      <c r="AG2956" t="s">
        <v>4387</v>
      </c>
      <c r="AH2956" t="s">
        <v>7239</v>
      </c>
      <c r="AI2956" s="18">
        <v>0.2344949164</v>
      </c>
      <c r="AJ2956" t="s">
        <v>7240</v>
      </c>
      <c r="AK2956" t="s">
        <v>4387</v>
      </c>
      <c r="AL2956" t="s">
        <v>7241</v>
      </c>
      <c r="AM2956" t="s">
        <v>7240</v>
      </c>
      <c r="AN2956" t="s">
        <v>4387</v>
      </c>
      <c r="AO2956" t="s">
        <v>7241</v>
      </c>
      <c r="AP2956" s="18">
        <v>0.2344949164</v>
      </c>
      <c r="AQ2956" t="s">
        <v>123</v>
      </c>
      <c r="AR2956" t="b">
        <f>ISNUMBER(SEARCH('Consulta Por Puntos Baloto'!$E$5,B2956,1))</f>
        <v>0</v>
      </c>
      <c r="AS2956">
        <f t="shared" si="92"/>
        <v>35</v>
      </c>
      <c r="AT2956" t="str">
        <f t="shared" si="93"/>
        <v>Punto red</v>
      </c>
    </row>
    <row r="2957" spans="1:46">
      <c r="A2957" t="s">
        <v>14743</v>
      </c>
      <c r="B2957" t="s">
        <v>14744</v>
      </c>
      <c r="C2957" s="18">
        <v>1.3599549126999999</v>
      </c>
      <c r="D2957" t="s">
        <v>5599</v>
      </c>
      <c r="E2957" t="s">
        <v>5600</v>
      </c>
      <c r="F2957" t="s">
        <v>5601</v>
      </c>
      <c r="G2957" s="18">
        <v>1.3341875351000001</v>
      </c>
      <c r="H2957" t="s">
        <v>64</v>
      </c>
      <c r="I2957" t="s">
        <v>4434</v>
      </c>
      <c r="J2957" t="s">
        <v>5602</v>
      </c>
      <c r="K2957" s="18">
        <v>1.3096398817999999</v>
      </c>
      <c r="L2957" t="s">
        <v>64</v>
      </c>
      <c r="M2957" t="s">
        <v>4434</v>
      </c>
      <c r="N2957" t="s">
        <v>5602</v>
      </c>
      <c r="O2957" s="18">
        <v>2.4207577626000001</v>
      </c>
      <c r="P2957" t="s">
        <v>4100</v>
      </c>
      <c r="Q2957" t="s">
        <v>4101</v>
      </c>
      <c r="R2957" t="s">
        <v>4102</v>
      </c>
      <c r="S2957" s="18">
        <v>2.0261098511000002</v>
      </c>
      <c r="T2957" t="s">
        <v>227</v>
      </c>
      <c r="U2957" t="s">
        <v>228</v>
      </c>
      <c r="V2957" t="s">
        <v>229</v>
      </c>
      <c r="W2957" s="18">
        <v>2.3257250348</v>
      </c>
      <c r="X2957" t="s">
        <v>64</v>
      </c>
      <c r="Y2957" t="s">
        <v>228</v>
      </c>
      <c r="Z2957" t="s">
        <v>4012</v>
      </c>
      <c r="AA2957" s="18">
        <v>1.2203797419</v>
      </c>
      <c r="AB2957" t="s">
        <v>4436</v>
      </c>
      <c r="AC2957" t="s">
        <v>4437</v>
      </c>
      <c r="AD2957" t="s">
        <v>4438</v>
      </c>
      <c r="AE2957" s="18">
        <v>0.42487982000000002</v>
      </c>
      <c r="AF2957" t="s">
        <v>14745</v>
      </c>
      <c r="AG2957" t="s">
        <v>5600</v>
      </c>
      <c r="AH2957" t="s">
        <v>14746</v>
      </c>
      <c r="AI2957" s="18">
        <v>1.6150156831</v>
      </c>
      <c r="AJ2957" t="s">
        <v>349</v>
      </c>
      <c r="AK2957" t="s">
        <v>5600</v>
      </c>
      <c r="AL2957" t="s">
        <v>9375</v>
      </c>
      <c r="AM2957" t="s">
        <v>14745</v>
      </c>
      <c r="AN2957" t="s">
        <v>5600</v>
      </c>
      <c r="AO2957" t="s">
        <v>14746</v>
      </c>
      <c r="AP2957" s="18">
        <v>0.42487982000000002</v>
      </c>
      <c r="AQ2957" t="s">
        <v>123</v>
      </c>
      <c r="AR2957" t="b">
        <f>ISNUMBER(SEARCH('Consulta Por Puntos Baloto'!$E$5,B2957,1))</f>
        <v>0</v>
      </c>
      <c r="AS2957">
        <f t="shared" si="92"/>
        <v>31</v>
      </c>
      <c r="AT2957" t="str">
        <f t="shared" si="93"/>
        <v>Punto pago</v>
      </c>
    </row>
    <row r="2958" spans="1:46">
      <c r="A2958" t="s">
        <v>14747</v>
      </c>
      <c r="B2958" t="s">
        <v>14748</v>
      </c>
      <c r="C2958" s="18">
        <v>3.1951423171000002</v>
      </c>
      <c r="D2958" t="s">
        <v>584</v>
      </c>
      <c r="E2958" t="s">
        <v>128</v>
      </c>
      <c r="F2958" t="s">
        <v>585</v>
      </c>
      <c r="G2958" s="18">
        <v>0.96766197529999998</v>
      </c>
      <c r="H2958" t="s">
        <v>64</v>
      </c>
      <c r="I2958" t="s">
        <v>130</v>
      </c>
      <c r="J2958" t="s">
        <v>629</v>
      </c>
      <c r="K2958" s="18">
        <v>0.9666162277</v>
      </c>
      <c r="L2958" t="s">
        <v>64</v>
      </c>
      <c r="M2958" t="s">
        <v>130</v>
      </c>
      <c r="N2958" t="s">
        <v>629</v>
      </c>
      <c r="O2958" s="18">
        <v>4.9502009408000003</v>
      </c>
      <c r="P2958" t="s">
        <v>467</v>
      </c>
      <c r="Q2958" t="s">
        <v>134</v>
      </c>
      <c r="R2958" t="s">
        <v>468</v>
      </c>
      <c r="S2958" s="18">
        <v>2.5784388581000002</v>
      </c>
      <c r="T2958" t="s">
        <v>469</v>
      </c>
      <c r="U2958" t="s">
        <v>130</v>
      </c>
      <c r="V2958" t="s">
        <v>470</v>
      </c>
      <c r="W2958" s="18">
        <v>4.7530955209999997</v>
      </c>
      <c r="X2958" t="s">
        <v>620</v>
      </c>
      <c r="Y2958" t="s">
        <v>130</v>
      </c>
      <c r="Z2958" t="s">
        <v>621</v>
      </c>
      <c r="AA2958" s="18">
        <v>2.5784388581000002</v>
      </c>
      <c r="AB2958" t="s">
        <v>591</v>
      </c>
      <c r="AC2958" t="s">
        <v>128</v>
      </c>
      <c r="AD2958" t="s">
        <v>592</v>
      </c>
      <c r="AE2958" s="18">
        <v>4.8641437900000001E-2</v>
      </c>
      <c r="AF2958" t="s">
        <v>9096</v>
      </c>
      <c r="AG2958" t="s">
        <v>143</v>
      </c>
      <c r="AH2958" t="s">
        <v>9097</v>
      </c>
      <c r="AI2958" s="18">
        <v>0.63144063250000004</v>
      </c>
      <c r="AJ2958" t="s">
        <v>14749</v>
      </c>
      <c r="AK2958" t="s">
        <v>134</v>
      </c>
      <c r="AL2958" t="s">
        <v>14750</v>
      </c>
      <c r="AM2958" t="s">
        <v>9096</v>
      </c>
      <c r="AN2958" t="s">
        <v>143</v>
      </c>
      <c r="AO2958" t="s">
        <v>9097</v>
      </c>
      <c r="AP2958" s="18">
        <v>4.8641437900000001E-2</v>
      </c>
      <c r="AQ2958" t="s">
        <v>123</v>
      </c>
      <c r="AR2958" t="b">
        <f>ISNUMBER(SEARCH('Consulta Por Puntos Baloto'!$E$5,B2958,1))</f>
        <v>0</v>
      </c>
      <c r="AS2958">
        <f t="shared" si="92"/>
        <v>31</v>
      </c>
      <c r="AT2958" t="str">
        <f t="shared" si="93"/>
        <v>Punto pago</v>
      </c>
    </row>
    <row r="2959" spans="1:46">
      <c r="A2959" t="s">
        <v>14751</v>
      </c>
      <c r="B2959" t="s">
        <v>225</v>
      </c>
      <c r="C2959" s="18">
        <v>1.9359319948</v>
      </c>
      <c r="D2959" t="s">
        <v>219</v>
      </c>
      <c r="E2959" t="s">
        <v>220</v>
      </c>
      <c r="F2959" t="s">
        <v>221</v>
      </c>
      <c r="G2959" s="18">
        <v>0.34822205039999998</v>
      </c>
      <c r="H2959" t="s">
        <v>64</v>
      </c>
      <c r="I2959" t="s">
        <v>223</v>
      </c>
      <c r="J2959" t="s">
        <v>9384</v>
      </c>
      <c r="K2959" s="18">
        <v>0.34822205039999998</v>
      </c>
      <c r="L2959" t="s">
        <v>64</v>
      </c>
      <c r="M2959" t="s">
        <v>223</v>
      </c>
      <c r="N2959" t="s">
        <v>9384</v>
      </c>
      <c r="O2959" s="18">
        <v>0</v>
      </c>
      <c r="P2959" t="s">
        <v>225</v>
      </c>
      <c r="Q2959" t="s">
        <v>220</v>
      </c>
      <c r="R2959" t="s">
        <v>226</v>
      </c>
      <c r="S2959" s="18">
        <v>6.1791454442999996</v>
      </c>
      <c r="T2959" t="s">
        <v>227</v>
      </c>
      <c r="U2959" t="s">
        <v>228</v>
      </c>
      <c r="V2959" t="s">
        <v>229</v>
      </c>
      <c r="W2959" s="18">
        <v>0.7724723993</v>
      </c>
      <c r="X2959" t="s">
        <v>222</v>
      </c>
      <c r="Y2959" t="s">
        <v>223</v>
      </c>
      <c r="Z2959" t="s">
        <v>224</v>
      </c>
      <c r="AA2959" s="18">
        <v>0.67839490589999996</v>
      </c>
      <c r="AB2959" t="s">
        <v>6401</v>
      </c>
      <c r="AC2959" t="s">
        <v>220</v>
      </c>
      <c r="AD2959" t="s">
        <v>6402</v>
      </c>
      <c r="AE2959" s="18">
        <v>0.25954354959999998</v>
      </c>
      <c r="AF2959" t="s">
        <v>14283</v>
      </c>
      <c r="AG2959" t="s">
        <v>220</v>
      </c>
      <c r="AH2959" t="s">
        <v>14284</v>
      </c>
      <c r="AI2959" s="18">
        <v>0.13143559769999999</v>
      </c>
      <c r="AJ2959" t="s">
        <v>349</v>
      </c>
      <c r="AK2959" t="s">
        <v>220</v>
      </c>
      <c r="AL2959" t="s">
        <v>9387</v>
      </c>
      <c r="AM2959" t="s">
        <v>225</v>
      </c>
      <c r="AN2959" t="s">
        <v>220</v>
      </c>
      <c r="AO2959" t="s">
        <v>226</v>
      </c>
      <c r="AP2959" s="18">
        <v>0</v>
      </c>
      <c r="AQ2959" t="s">
        <v>4218</v>
      </c>
      <c r="AR2959" t="b">
        <f>ISNUMBER(SEARCH('Consulta Por Puntos Baloto'!$E$5,B2959,1))</f>
        <v>0</v>
      </c>
      <c r="AS2959">
        <f t="shared" si="92"/>
        <v>15</v>
      </c>
      <c r="AT2959" t="str">
        <f t="shared" si="93"/>
        <v>Punto Cencosud</v>
      </c>
    </row>
    <row r="2960" spans="1:46">
      <c r="A2960" t="s">
        <v>14752</v>
      </c>
      <c r="B2960" t="s">
        <v>14753</v>
      </c>
      <c r="C2960" s="18">
        <v>1.4424069262000001</v>
      </c>
      <c r="D2960" t="s">
        <v>2585</v>
      </c>
      <c r="E2960" t="s">
        <v>128</v>
      </c>
      <c r="F2960" t="s">
        <v>2586</v>
      </c>
      <c r="G2960" s="18">
        <v>0</v>
      </c>
      <c r="H2960" t="s">
        <v>64</v>
      </c>
      <c r="I2960" t="s">
        <v>130</v>
      </c>
      <c r="J2960" t="s">
        <v>2659</v>
      </c>
      <c r="K2960" s="18">
        <v>0</v>
      </c>
      <c r="L2960" t="s">
        <v>311</v>
      </c>
      <c r="M2960" t="s">
        <v>130</v>
      </c>
      <c r="N2960" t="s">
        <v>2660</v>
      </c>
      <c r="O2960" s="18">
        <v>1.8290015489</v>
      </c>
      <c r="P2960" t="s">
        <v>2625</v>
      </c>
      <c r="Q2960" t="s">
        <v>134</v>
      </c>
      <c r="R2960" t="s">
        <v>2626</v>
      </c>
      <c r="S2960" s="18">
        <v>0</v>
      </c>
      <c r="T2960" t="s">
        <v>311</v>
      </c>
      <c r="U2960" t="s">
        <v>130</v>
      </c>
      <c r="V2960" t="s">
        <v>312</v>
      </c>
      <c r="W2960" s="18">
        <v>0</v>
      </c>
      <c r="X2960" t="s">
        <v>64</v>
      </c>
      <c r="Y2960" t="s">
        <v>130</v>
      </c>
      <c r="Z2960" t="s">
        <v>2659</v>
      </c>
      <c r="AA2960" s="18">
        <v>8.8789257999999996E-2</v>
      </c>
      <c r="AB2960" t="s">
        <v>2661</v>
      </c>
      <c r="AC2960" t="s">
        <v>128</v>
      </c>
      <c r="AD2960" t="s">
        <v>2662</v>
      </c>
      <c r="AE2960" s="18">
        <v>0.27003336820000001</v>
      </c>
      <c r="AF2960" t="s">
        <v>2663</v>
      </c>
      <c r="AG2960" t="s">
        <v>143</v>
      </c>
      <c r="AH2960" t="s">
        <v>2664</v>
      </c>
      <c r="AI2960" s="18">
        <v>0</v>
      </c>
      <c r="AJ2960" t="s">
        <v>2665</v>
      </c>
      <c r="AK2960" t="s">
        <v>134</v>
      </c>
      <c r="AL2960" t="s">
        <v>2666</v>
      </c>
      <c r="AM2960" t="s">
        <v>64</v>
      </c>
      <c r="AN2960" t="s">
        <v>130</v>
      </c>
      <c r="AO2960" t="s">
        <v>2659</v>
      </c>
      <c r="AP2960" s="18">
        <v>0</v>
      </c>
      <c r="AQ2960" t="s">
        <v>4218</v>
      </c>
      <c r="AR2960" t="b">
        <f>ISNUMBER(SEARCH('Consulta Por Puntos Baloto'!$E$5,B2960,1))</f>
        <v>0</v>
      </c>
      <c r="AS2960">
        <f t="shared" si="92"/>
        <v>7</v>
      </c>
      <c r="AT2960" t="str">
        <f t="shared" si="93"/>
        <v>Cajero automático</v>
      </c>
    </row>
    <row r="2961" spans="1:46">
      <c r="A2961" t="s">
        <v>14752</v>
      </c>
      <c r="B2961" t="s">
        <v>14753</v>
      </c>
      <c r="C2961" s="18">
        <v>1.4424069262000001</v>
      </c>
      <c r="D2961" t="s">
        <v>2585</v>
      </c>
      <c r="E2961" t="s">
        <v>128</v>
      </c>
      <c r="F2961" t="s">
        <v>2586</v>
      </c>
      <c r="G2961" s="18">
        <v>0</v>
      </c>
      <c r="H2961" t="s">
        <v>64</v>
      </c>
      <c r="I2961" t="s">
        <v>130</v>
      </c>
      <c r="J2961" t="s">
        <v>2659</v>
      </c>
      <c r="K2961" s="18">
        <v>0</v>
      </c>
      <c r="L2961" t="s">
        <v>311</v>
      </c>
      <c r="M2961" t="s">
        <v>130</v>
      </c>
      <c r="N2961" t="s">
        <v>2660</v>
      </c>
      <c r="O2961" s="18">
        <v>1.8290015489</v>
      </c>
      <c r="P2961" t="s">
        <v>2625</v>
      </c>
      <c r="Q2961" t="s">
        <v>134</v>
      </c>
      <c r="R2961" t="s">
        <v>2626</v>
      </c>
      <c r="S2961" s="18">
        <v>0</v>
      </c>
      <c r="T2961" t="s">
        <v>311</v>
      </c>
      <c r="U2961" t="s">
        <v>130</v>
      </c>
      <c r="V2961" t="s">
        <v>312</v>
      </c>
      <c r="W2961" s="18">
        <v>0</v>
      </c>
      <c r="X2961" t="s">
        <v>64</v>
      </c>
      <c r="Y2961" t="s">
        <v>130</v>
      </c>
      <c r="Z2961" t="s">
        <v>2659</v>
      </c>
      <c r="AA2961" s="18">
        <v>8.8789257999999996E-2</v>
      </c>
      <c r="AB2961" t="s">
        <v>2661</v>
      </c>
      <c r="AC2961" t="s">
        <v>128</v>
      </c>
      <c r="AD2961" t="s">
        <v>2662</v>
      </c>
      <c r="AE2961" s="18">
        <v>0.27003336820000001</v>
      </c>
      <c r="AF2961" t="s">
        <v>2663</v>
      </c>
      <c r="AG2961" t="s">
        <v>143</v>
      </c>
      <c r="AH2961" t="s">
        <v>2664</v>
      </c>
      <c r="AI2961" s="18">
        <v>0</v>
      </c>
      <c r="AJ2961" t="s">
        <v>2665</v>
      </c>
      <c r="AK2961" t="s">
        <v>134</v>
      </c>
      <c r="AL2961" t="s">
        <v>2666</v>
      </c>
      <c r="AM2961" t="s">
        <v>2665</v>
      </c>
      <c r="AN2961" t="s">
        <v>134</v>
      </c>
      <c r="AO2961" t="s">
        <v>2666</v>
      </c>
      <c r="AP2961" s="18">
        <v>0</v>
      </c>
      <c r="AQ2961" t="s">
        <v>4218</v>
      </c>
      <c r="AR2961" t="b">
        <f>ISNUMBER(SEARCH('Consulta Por Puntos Baloto'!$E$5,B2961,1))</f>
        <v>0</v>
      </c>
      <c r="AS2961">
        <f t="shared" si="92"/>
        <v>7</v>
      </c>
      <c r="AT2961" t="str">
        <f t="shared" si="93"/>
        <v>Cajero automático</v>
      </c>
    </row>
    <row r="2962" spans="1:46">
      <c r="A2962" t="s">
        <v>14752</v>
      </c>
      <c r="B2962" t="s">
        <v>14753</v>
      </c>
      <c r="C2962" s="18">
        <v>1.4424069262000001</v>
      </c>
      <c r="D2962" t="s">
        <v>2585</v>
      </c>
      <c r="E2962" t="s">
        <v>128</v>
      </c>
      <c r="F2962" t="s">
        <v>2586</v>
      </c>
      <c r="G2962" s="18">
        <v>0</v>
      </c>
      <c r="H2962" t="s">
        <v>64</v>
      </c>
      <c r="I2962" t="s">
        <v>130</v>
      </c>
      <c r="J2962" t="s">
        <v>2659</v>
      </c>
      <c r="K2962" s="18">
        <v>0</v>
      </c>
      <c r="L2962" t="s">
        <v>311</v>
      </c>
      <c r="M2962" t="s">
        <v>130</v>
      </c>
      <c r="N2962" t="s">
        <v>2660</v>
      </c>
      <c r="O2962" s="18">
        <v>1.8290015489</v>
      </c>
      <c r="P2962" t="s">
        <v>2625</v>
      </c>
      <c r="Q2962" t="s">
        <v>134</v>
      </c>
      <c r="R2962" t="s">
        <v>2626</v>
      </c>
      <c r="S2962" s="18">
        <v>0</v>
      </c>
      <c r="T2962" t="s">
        <v>311</v>
      </c>
      <c r="U2962" t="s">
        <v>130</v>
      </c>
      <c r="V2962" t="s">
        <v>312</v>
      </c>
      <c r="W2962" s="18">
        <v>0</v>
      </c>
      <c r="X2962" t="s">
        <v>64</v>
      </c>
      <c r="Y2962" t="s">
        <v>130</v>
      </c>
      <c r="Z2962" t="s">
        <v>2659</v>
      </c>
      <c r="AA2962" s="18">
        <v>8.8789257999999996E-2</v>
      </c>
      <c r="AB2962" t="s">
        <v>2661</v>
      </c>
      <c r="AC2962" t="s">
        <v>128</v>
      </c>
      <c r="AD2962" t="s">
        <v>2662</v>
      </c>
      <c r="AE2962" s="18">
        <v>0.27003336820000001</v>
      </c>
      <c r="AF2962" t="s">
        <v>2663</v>
      </c>
      <c r="AG2962" t="s">
        <v>143</v>
      </c>
      <c r="AH2962" t="s">
        <v>2664</v>
      </c>
      <c r="AI2962" s="18">
        <v>0</v>
      </c>
      <c r="AJ2962" t="s">
        <v>2665</v>
      </c>
      <c r="AK2962" t="s">
        <v>134</v>
      </c>
      <c r="AL2962" t="s">
        <v>2666</v>
      </c>
      <c r="AM2962" t="s">
        <v>64</v>
      </c>
      <c r="AN2962" t="s">
        <v>130</v>
      </c>
      <c r="AO2962" t="s">
        <v>2659</v>
      </c>
      <c r="AP2962" s="18">
        <v>0</v>
      </c>
      <c r="AQ2962" t="s">
        <v>4218</v>
      </c>
      <c r="AR2962" t="b">
        <f>ISNUMBER(SEARCH('Consulta Por Puntos Baloto'!$E$5,B2962,1))</f>
        <v>0</v>
      </c>
      <c r="AS2962">
        <f t="shared" si="92"/>
        <v>7</v>
      </c>
      <c r="AT2962" t="str">
        <f t="shared" si="93"/>
        <v>Cajero automático</v>
      </c>
    </row>
    <row r="2963" spans="1:46">
      <c r="A2963" t="s">
        <v>14752</v>
      </c>
      <c r="B2963" t="s">
        <v>14753</v>
      </c>
      <c r="C2963" s="18">
        <v>1.4424069262000001</v>
      </c>
      <c r="D2963" t="s">
        <v>2585</v>
      </c>
      <c r="E2963" t="s">
        <v>128</v>
      </c>
      <c r="F2963" t="s">
        <v>2586</v>
      </c>
      <c r="G2963" s="18">
        <v>0</v>
      </c>
      <c r="H2963" t="s">
        <v>64</v>
      </c>
      <c r="I2963" t="s">
        <v>130</v>
      </c>
      <c r="J2963" t="s">
        <v>2659</v>
      </c>
      <c r="K2963" s="18">
        <v>0</v>
      </c>
      <c r="L2963" t="s">
        <v>311</v>
      </c>
      <c r="M2963" t="s">
        <v>130</v>
      </c>
      <c r="N2963" t="s">
        <v>2660</v>
      </c>
      <c r="O2963" s="18">
        <v>1.8290015489</v>
      </c>
      <c r="P2963" t="s">
        <v>2625</v>
      </c>
      <c r="Q2963" t="s">
        <v>134</v>
      </c>
      <c r="R2963" t="s">
        <v>2626</v>
      </c>
      <c r="S2963" s="18">
        <v>0</v>
      </c>
      <c r="T2963" t="s">
        <v>311</v>
      </c>
      <c r="U2963" t="s">
        <v>130</v>
      </c>
      <c r="V2963" t="s">
        <v>312</v>
      </c>
      <c r="W2963" s="18">
        <v>0</v>
      </c>
      <c r="X2963" t="s">
        <v>64</v>
      </c>
      <c r="Y2963" t="s">
        <v>130</v>
      </c>
      <c r="Z2963" t="s">
        <v>2659</v>
      </c>
      <c r="AA2963" s="18">
        <v>8.8789257999999996E-2</v>
      </c>
      <c r="AB2963" t="s">
        <v>2661</v>
      </c>
      <c r="AC2963" t="s">
        <v>128</v>
      </c>
      <c r="AD2963" t="s">
        <v>2662</v>
      </c>
      <c r="AE2963" s="18">
        <v>0.27003336820000001</v>
      </c>
      <c r="AF2963" t="s">
        <v>2663</v>
      </c>
      <c r="AG2963" t="s">
        <v>143</v>
      </c>
      <c r="AH2963" t="s">
        <v>2664</v>
      </c>
      <c r="AI2963" s="18">
        <v>0</v>
      </c>
      <c r="AJ2963" t="s">
        <v>2665</v>
      </c>
      <c r="AK2963" t="s">
        <v>134</v>
      </c>
      <c r="AL2963" t="s">
        <v>2666</v>
      </c>
      <c r="AM2963" t="s">
        <v>311</v>
      </c>
      <c r="AN2963" t="s">
        <v>130</v>
      </c>
      <c r="AO2963" t="s">
        <v>312</v>
      </c>
      <c r="AP2963" s="18">
        <v>0</v>
      </c>
      <c r="AQ2963" t="s">
        <v>4218</v>
      </c>
      <c r="AR2963" t="b">
        <f>ISNUMBER(SEARCH('Consulta Por Puntos Baloto'!$E$5,B2963,1))</f>
        <v>0</v>
      </c>
      <c r="AS2963">
        <f t="shared" si="92"/>
        <v>7</v>
      </c>
      <c r="AT2963" t="str">
        <f t="shared" si="93"/>
        <v>Cajero automático</v>
      </c>
    </row>
    <row r="2964" spans="1:46">
      <c r="A2964" t="s">
        <v>14752</v>
      </c>
      <c r="B2964" t="s">
        <v>14753</v>
      </c>
      <c r="C2964" s="18">
        <v>1.4424069262000001</v>
      </c>
      <c r="D2964" t="s">
        <v>2585</v>
      </c>
      <c r="E2964" t="s">
        <v>128</v>
      </c>
      <c r="F2964" t="s">
        <v>2586</v>
      </c>
      <c r="G2964" s="18">
        <v>0</v>
      </c>
      <c r="H2964" t="s">
        <v>64</v>
      </c>
      <c r="I2964" t="s">
        <v>130</v>
      </c>
      <c r="J2964" t="s">
        <v>2659</v>
      </c>
      <c r="K2964" s="18">
        <v>0</v>
      </c>
      <c r="L2964" t="s">
        <v>311</v>
      </c>
      <c r="M2964" t="s">
        <v>130</v>
      </c>
      <c r="N2964" t="s">
        <v>2660</v>
      </c>
      <c r="O2964" s="18">
        <v>1.8290015489</v>
      </c>
      <c r="P2964" t="s">
        <v>2625</v>
      </c>
      <c r="Q2964" t="s">
        <v>134</v>
      </c>
      <c r="R2964" t="s">
        <v>2626</v>
      </c>
      <c r="S2964" s="18">
        <v>0</v>
      </c>
      <c r="T2964" t="s">
        <v>311</v>
      </c>
      <c r="U2964" t="s">
        <v>130</v>
      </c>
      <c r="V2964" t="s">
        <v>312</v>
      </c>
      <c r="W2964" s="18">
        <v>0</v>
      </c>
      <c r="X2964" t="s">
        <v>64</v>
      </c>
      <c r="Y2964" t="s">
        <v>130</v>
      </c>
      <c r="Z2964" t="s">
        <v>2659</v>
      </c>
      <c r="AA2964" s="18">
        <v>8.8789257999999996E-2</v>
      </c>
      <c r="AB2964" t="s">
        <v>2661</v>
      </c>
      <c r="AC2964" t="s">
        <v>128</v>
      </c>
      <c r="AD2964" t="s">
        <v>2662</v>
      </c>
      <c r="AE2964" s="18">
        <v>0.27003336820000001</v>
      </c>
      <c r="AF2964" t="s">
        <v>2663</v>
      </c>
      <c r="AG2964" t="s">
        <v>143</v>
      </c>
      <c r="AH2964" t="s">
        <v>2664</v>
      </c>
      <c r="AI2964" s="18">
        <v>0</v>
      </c>
      <c r="AJ2964" t="s">
        <v>2665</v>
      </c>
      <c r="AK2964" t="s">
        <v>134</v>
      </c>
      <c r="AL2964" t="s">
        <v>2666</v>
      </c>
      <c r="AM2964" t="s">
        <v>311</v>
      </c>
      <c r="AN2964" t="s">
        <v>130</v>
      </c>
      <c r="AO2964" t="s">
        <v>2660</v>
      </c>
      <c r="AP2964" s="18">
        <v>0</v>
      </c>
      <c r="AQ2964" t="s">
        <v>4218</v>
      </c>
      <c r="AR2964" t="b">
        <f>ISNUMBER(SEARCH('Consulta Por Puntos Baloto'!$E$5,B2964,1))</f>
        <v>0</v>
      </c>
      <c r="AS2964">
        <f t="shared" si="92"/>
        <v>7</v>
      </c>
      <c r="AT2964" t="str">
        <f t="shared" si="93"/>
        <v>Cajero automático</v>
      </c>
    </row>
    <row r="2965" spans="1:46">
      <c r="A2965" t="s">
        <v>14754</v>
      </c>
      <c r="B2965" t="s">
        <v>14755</v>
      </c>
      <c r="C2965" s="18">
        <v>2.1404913462000001</v>
      </c>
      <c r="D2965" t="s">
        <v>4973</v>
      </c>
      <c r="E2965" t="s">
        <v>301</v>
      </c>
      <c r="F2965" t="s">
        <v>4974</v>
      </c>
      <c r="G2965" s="18">
        <v>0.2063984381</v>
      </c>
      <c r="H2965" t="s">
        <v>64</v>
      </c>
      <c r="I2965" t="s">
        <v>294</v>
      </c>
      <c r="J2965" t="s">
        <v>295</v>
      </c>
      <c r="K2965" s="18">
        <v>0.231975028</v>
      </c>
      <c r="L2965" t="s">
        <v>64</v>
      </c>
      <c r="M2965" t="s">
        <v>294</v>
      </c>
      <c r="N2965" t="s">
        <v>295</v>
      </c>
      <c r="O2965" s="18">
        <v>47.204037247800002</v>
      </c>
      <c r="P2965" t="s">
        <v>296</v>
      </c>
      <c r="Q2965" t="s">
        <v>297</v>
      </c>
      <c r="R2965" t="s">
        <v>298</v>
      </c>
      <c r="S2965" s="18">
        <v>116.1258004984</v>
      </c>
      <c r="T2965" t="s">
        <v>311</v>
      </c>
      <c r="U2965" t="s">
        <v>130</v>
      </c>
      <c r="V2965" t="s">
        <v>312</v>
      </c>
      <c r="W2965" s="18">
        <v>102.44952068249999</v>
      </c>
      <c r="X2965" t="s">
        <v>64</v>
      </c>
      <c r="Y2965" t="s">
        <v>313</v>
      </c>
      <c r="Z2965" t="s">
        <v>314</v>
      </c>
      <c r="AA2965" s="18">
        <v>2.5142060333999998</v>
      </c>
      <c r="AB2965" t="s">
        <v>300</v>
      </c>
      <c r="AC2965" t="s">
        <v>301</v>
      </c>
      <c r="AD2965" t="s">
        <v>302</v>
      </c>
      <c r="AE2965" s="18">
        <v>0.53773148069999999</v>
      </c>
      <c r="AF2965" t="s">
        <v>14756</v>
      </c>
      <c r="AG2965" t="s">
        <v>301</v>
      </c>
      <c r="AH2965" t="s">
        <v>14757</v>
      </c>
      <c r="AI2965" s="18">
        <v>0.111431999</v>
      </c>
      <c r="AJ2965" t="s">
        <v>14758</v>
      </c>
      <c r="AK2965" t="s">
        <v>301</v>
      </c>
      <c r="AL2965" t="s">
        <v>14759</v>
      </c>
      <c r="AM2965" t="s">
        <v>14758</v>
      </c>
      <c r="AN2965" t="s">
        <v>301</v>
      </c>
      <c r="AO2965" t="s">
        <v>14759</v>
      </c>
      <c r="AP2965" s="18">
        <v>0.111431999</v>
      </c>
      <c r="AQ2965" t="s">
        <v>4218</v>
      </c>
      <c r="AR2965" t="b">
        <f>ISNUMBER(SEARCH('Consulta Por Puntos Baloto'!$E$5,B2965,1))</f>
        <v>0</v>
      </c>
      <c r="AS2965">
        <f t="shared" si="92"/>
        <v>35</v>
      </c>
      <c r="AT2965" t="str">
        <f t="shared" si="93"/>
        <v>Punto red</v>
      </c>
    </row>
    <row r="2966" spans="1:46">
      <c r="A2966" t="s">
        <v>14760</v>
      </c>
      <c r="B2966" t="s">
        <v>14761</v>
      </c>
      <c r="C2966" s="18">
        <v>2.1336229641000002</v>
      </c>
      <c r="D2966" t="s">
        <v>4973</v>
      </c>
      <c r="E2966" t="s">
        <v>301</v>
      </c>
      <c r="F2966" t="s">
        <v>4974</v>
      </c>
      <c r="G2966" s="18">
        <v>0.19766046349999999</v>
      </c>
      <c r="H2966" t="s">
        <v>64</v>
      </c>
      <c r="I2966" t="s">
        <v>294</v>
      </c>
      <c r="J2966" t="s">
        <v>295</v>
      </c>
      <c r="K2966" s="18">
        <v>0.2235910116</v>
      </c>
      <c r="L2966" t="s">
        <v>64</v>
      </c>
      <c r="M2966" t="s">
        <v>294</v>
      </c>
      <c r="N2966" t="s">
        <v>295</v>
      </c>
      <c r="O2966" s="18">
        <v>47.211664955300002</v>
      </c>
      <c r="P2966" t="s">
        <v>296</v>
      </c>
      <c r="Q2966" t="s">
        <v>297</v>
      </c>
      <c r="R2966" t="s">
        <v>298</v>
      </c>
      <c r="S2966" s="18">
        <v>116.1192073493</v>
      </c>
      <c r="T2966" t="s">
        <v>311</v>
      </c>
      <c r="U2966" t="s">
        <v>130</v>
      </c>
      <c r="V2966" t="s">
        <v>312</v>
      </c>
      <c r="W2966" s="18">
        <v>102.4420052098</v>
      </c>
      <c r="X2966" t="s">
        <v>64</v>
      </c>
      <c r="Y2966" t="s">
        <v>313</v>
      </c>
      <c r="Z2966" t="s">
        <v>314</v>
      </c>
      <c r="AA2966" s="18">
        <v>2.5070614832000002</v>
      </c>
      <c r="AB2966" t="s">
        <v>300</v>
      </c>
      <c r="AC2966" t="s">
        <v>301</v>
      </c>
      <c r="AD2966" t="s">
        <v>302</v>
      </c>
      <c r="AE2966" s="18">
        <v>0.52769525080000002</v>
      </c>
      <c r="AF2966" t="s">
        <v>14756</v>
      </c>
      <c r="AG2966" t="s">
        <v>301</v>
      </c>
      <c r="AH2966" t="s">
        <v>14757</v>
      </c>
      <c r="AI2966" s="18">
        <v>0.1006224101</v>
      </c>
      <c r="AJ2966" t="s">
        <v>14758</v>
      </c>
      <c r="AK2966" t="s">
        <v>301</v>
      </c>
      <c r="AL2966" t="s">
        <v>14759</v>
      </c>
      <c r="AM2966" t="s">
        <v>14758</v>
      </c>
      <c r="AN2966" t="s">
        <v>301</v>
      </c>
      <c r="AO2966" t="s">
        <v>14759</v>
      </c>
      <c r="AP2966" s="18">
        <v>0.1006224101</v>
      </c>
      <c r="AQ2966" t="s">
        <v>4218</v>
      </c>
      <c r="AR2966" t="b">
        <f>ISNUMBER(SEARCH('Consulta Por Puntos Baloto'!$E$5,B2966,1))</f>
        <v>0</v>
      </c>
      <c r="AS2966">
        <f t="shared" si="92"/>
        <v>35</v>
      </c>
      <c r="AT2966" t="str">
        <f t="shared" si="93"/>
        <v>Punto red</v>
      </c>
    </row>
    <row r="2967" spans="1:46">
      <c r="A2967" t="s">
        <v>14762</v>
      </c>
      <c r="B2967" t="s">
        <v>14763</v>
      </c>
      <c r="C2967" s="18">
        <v>1.4311593838000001</v>
      </c>
      <c r="D2967" t="s">
        <v>4210</v>
      </c>
      <c r="E2967" t="s">
        <v>62</v>
      </c>
      <c r="F2967" t="s">
        <v>4211</v>
      </c>
      <c r="G2967" s="18">
        <v>2.2989399000000002E-3</v>
      </c>
      <c r="H2967" t="s">
        <v>64</v>
      </c>
      <c r="I2967" t="s">
        <v>65</v>
      </c>
      <c r="J2967" t="s">
        <v>14764</v>
      </c>
      <c r="K2967" s="18">
        <v>0.68533374920000001</v>
      </c>
      <c r="L2967" t="s">
        <v>64</v>
      </c>
      <c r="M2967" t="s">
        <v>65</v>
      </c>
      <c r="N2967" t="s">
        <v>5202</v>
      </c>
      <c r="O2967" s="18">
        <v>1.39627786E-2</v>
      </c>
      <c r="P2967" t="s">
        <v>67</v>
      </c>
      <c r="Q2967" t="s">
        <v>62</v>
      </c>
      <c r="R2967" t="s">
        <v>68</v>
      </c>
      <c r="S2967" s="18">
        <v>1.4356015825999999</v>
      </c>
      <c r="T2967" t="s">
        <v>253</v>
      </c>
      <c r="U2967" t="s">
        <v>65</v>
      </c>
      <c r="V2967" t="s">
        <v>254</v>
      </c>
      <c r="W2967" s="18">
        <v>2.4423735E-3</v>
      </c>
      <c r="X2967" t="s">
        <v>276</v>
      </c>
      <c r="Y2967" t="s">
        <v>65</v>
      </c>
      <c r="Z2967" t="s">
        <v>277</v>
      </c>
      <c r="AA2967" s="18">
        <v>1.6592447999999999E-2</v>
      </c>
      <c r="AB2967" t="s">
        <v>5203</v>
      </c>
      <c r="AC2967" t="s">
        <v>62</v>
      </c>
      <c r="AD2967" t="s">
        <v>5204</v>
      </c>
      <c r="AE2967" s="18">
        <v>0.89722749680000002</v>
      </c>
      <c r="AF2967" t="s">
        <v>14141</v>
      </c>
      <c r="AG2967" t="s">
        <v>62</v>
      </c>
      <c r="AH2967" t="s">
        <v>14142</v>
      </c>
      <c r="AI2967" s="18">
        <v>1.7940101900000002E-2</v>
      </c>
      <c r="AJ2967" t="s">
        <v>349</v>
      </c>
      <c r="AK2967" t="s">
        <v>62</v>
      </c>
      <c r="AL2967" t="s">
        <v>6410</v>
      </c>
      <c r="AM2967" t="s">
        <v>64</v>
      </c>
      <c r="AN2967" t="s">
        <v>65</v>
      </c>
      <c r="AO2967" t="s">
        <v>14764</v>
      </c>
      <c r="AP2967" s="18">
        <v>2.2989399000000002E-3</v>
      </c>
      <c r="AQ2967" t="e">
        <v>#N/A</v>
      </c>
      <c r="AR2967" t="b">
        <f>ISNUMBER(SEARCH('Consulta Por Puntos Baloto'!$E$5,B2967,1))</f>
        <v>0</v>
      </c>
      <c r="AS2967">
        <f t="shared" si="92"/>
        <v>7</v>
      </c>
      <c r="AT2967" t="str">
        <f t="shared" si="93"/>
        <v>Cajero automático</v>
      </c>
    </row>
    <row r="2968" spans="1:46">
      <c r="A2968" t="s">
        <v>14765</v>
      </c>
      <c r="B2968" t="s">
        <v>14766</v>
      </c>
      <c r="C2968" s="18">
        <v>23.249350243999999</v>
      </c>
      <c r="D2968" t="s">
        <v>5528</v>
      </c>
      <c r="E2968" t="s">
        <v>5529</v>
      </c>
      <c r="F2968" t="s">
        <v>5530</v>
      </c>
      <c r="G2968" s="18">
        <v>65.738938199000003</v>
      </c>
      <c r="H2968" t="s">
        <v>64</v>
      </c>
      <c r="I2968" t="s">
        <v>107</v>
      </c>
      <c r="J2968" t="s">
        <v>108</v>
      </c>
      <c r="K2968" s="18">
        <v>65.738938199000003</v>
      </c>
      <c r="L2968" t="s">
        <v>64</v>
      </c>
      <c r="M2968" t="s">
        <v>107</v>
      </c>
      <c r="N2968" t="s">
        <v>108</v>
      </c>
      <c r="O2968" s="18">
        <v>66.813320523499996</v>
      </c>
      <c r="P2968" t="s">
        <v>109</v>
      </c>
      <c r="Q2968" t="s">
        <v>103</v>
      </c>
      <c r="R2968" t="s">
        <v>110</v>
      </c>
      <c r="S2968" s="18">
        <v>155.77271029950001</v>
      </c>
      <c r="T2968" t="s">
        <v>253</v>
      </c>
      <c r="U2968" t="s">
        <v>65</v>
      </c>
      <c r="V2968" t="s">
        <v>254</v>
      </c>
      <c r="W2968" s="18">
        <v>154.55443886969999</v>
      </c>
      <c r="X2968" t="s">
        <v>276</v>
      </c>
      <c r="Y2968" t="s">
        <v>65</v>
      </c>
      <c r="Z2968" t="s">
        <v>277</v>
      </c>
      <c r="AA2968" s="18">
        <v>66.455412015099995</v>
      </c>
      <c r="AB2968" t="s">
        <v>115</v>
      </c>
      <c r="AC2968" t="s">
        <v>103</v>
      </c>
      <c r="AD2968" t="s">
        <v>116</v>
      </c>
      <c r="AE2968" s="18">
        <v>1.93569424E-2</v>
      </c>
      <c r="AF2968" t="s">
        <v>14767</v>
      </c>
      <c r="AG2968" t="s">
        <v>14768</v>
      </c>
      <c r="AH2968" t="s">
        <v>14769</v>
      </c>
      <c r="AI2968" s="18">
        <v>2.83098829E-2</v>
      </c>
      <c r="AJ2968" t="s">
        <v>14770</v>
      </c>
      <c r="AK2968" t="s">
        <v>14768</v>
      </c>
      <c r="AL2968" t="s">
        <v>14771</v>
      </c>
      <c r="AM2968" t="s">
        <v>14767</v>
      </c>
      <c r="AN2968" t="s">
        <v>14768</v>
      </c>
      <c r="AO2968" t="s">
        <v>14769</v>
      </c>
      <c r="AP2968" s="18">
        <v>1.93569424E-2</v>
      </c>
      <c r="AQ2968" t="s">
        <v>123</v>
      </c>
      <c r="AR2968" t="b">
        <f>ISNUMBER(SEARCH('Consulta Por Puntos Baloto'!$E$5,B2968,1))</f>
        <v>0</v>
      </c>
      <c r="AS2968">
        <f t="shared" si="92"/>
        <v>31</v>
      </c>
      <c r="AT2968" t="str">
        <f t="shared" si="93"/>
        <v>Punto pago</v>
      </c>
    </row>
    <row r="2969" spans="1:46">
      <c r="A2969" t="s">
        <v>14772</v>
      </c>
      <c r="B2969" t="s">
        <v>14773</v>
      </c>
      <c r="C2969" s="18">
        <v>2.6393424037000002</v>
      </c>
      <c r="D2969" t="s">
        <v>541</v>
      </c>
      <c r="E2969" t="s">
        <v>128</v>
      </c>
      <c r="F2969" t="s">
        <v>542</v>
      </c>
      <c r="G2969" s="18">
        <v>0.9082260499</v>
      </c>
      <c r="H2969" t="s">
        <v>371</v>
      </c>
      <c r="I2969" t="s">
        <v>130</v>
      </c>
      <c r="J2969" t="s">
        <v>372</v>
      </c>
      <c r="K2969" s="18">
        <v>2.0229338352999999</v>
      </c>
      <c r="L2969" t="s">
        <v>64</v>
      </c>
      <c r="M2969" t="s">
        <v>130</v>
      </c>
      <c r="N2969" t="s">
        <v>512</v>
      </c>
      <c r="O2969" s="18">
        <v>3.0545581894999998</v>
      </c>
      <c r="P2969" t="s">
        <v>133</v>
      </c>
      <c r="Q2969" t="s">
        <v>134</v>
      </c>
      <c r="R2969" t="s">
        <v>135</v>
      </c>
      <c r="S2969" s="18">
        <v>0.9082260499</v>
      </c>
      <c r="T2969" t="s">
        <v>371</v>
      </c>
      <c r="U2969" t="s">
        <v>130</v>
      </c>
      <c r="V2969" t="s">
        <v>372</v>
      </c>
      <c r="W2969" s="18">
        <v>0.97389241660000003</v>
      </c>
      <c r="X2969" t="s">
        <v>64</v>
      </c>
      <c r="Y2969" t="s">
        <v>130</v>
      </c>
      <c r="Z2969" t="s">
        <v>373</v>
      </c>
      <c r="AA2969" s="18">
        <v>0.23752614520000001</v>
      </c>
      <c r="AB2969" s="19" t="s">
        <v>963</v>
      </c>
      <c r="AC2969" t="s">
        <v>128</v>
      </c>
      <c r="AD2969" t="s">
        <v>964</v>
      </c>
      <c r="AE2969" s="18">
        <v>0.13386156260000001</v>
      </c>
      <c r="AF2969" t="s">
        <v>2897</v>
      </c>
      <c r="AG2969" t="s">
        <v>143</v>
      </c>
      <c r="AH2969" t="s">
        <v>14774</v>
      </c>
      <c r="AI2969" s="18">
        <v>0.5142895234</v>
      </c>
      <c r="AJ2969" t="s">
        <v>841</v>
      </c>
      <c r="AK2969" t="s">
        <v>134</v>
      </c>
      <c r="AL2969" t="s">
        <v>1056</v>
      </c>
      <c r="AM2969" t="s">
        <v>2897</v>
      </c>
      <c r="AN2969" t="s">
        <v>143</v>
      </c>
      <c r="AO2969" t="s">
        <v>14774</v>
      </c>
      <c r="AP2969" s="18">
        <v>0.13386156260000001</v>
      </c>
      <c r="AQ2969" t="s">
        <v>123</v>
      </c>
      <c r="AR2969" t="b">
        <f>ISNUMBER(SEARCH('Consulta Por Puntos Baloto'!$E$5,B2969,1))</f>
        <v>0</v>
      </c>
      <c r="AS2969">
        <f t="shared" si="92"/>
        <v>31</v>
      </c>
      <c r="AT2969" t="str">
        <f t="shared" si="93"/>
        <v>Punto pago</v>
      </c>
    </row>
    <row r="2970" spans="1:46">
      <c r="A2970" t="s">
        <v>14775</v>
      </c>
      <c r="B2970" t="s">
        <v>14776</v>
      </c>
      <c r="C2970" s="18">
        <v>1.4182768400000001</v>
      </c>
      <c r="D2970" t="s">
        <v>463</v>
      </c>
      <c r="E2970" t="s">
        <v>128</v>
      </c>
      <c r="F2970" t="s">
        <v>464</v>
      </c>
      <c r="G2970" s="18">
        <v>0.30031792280000003</v>
      </c>
      <c r="H2970" t="s">
        <v>64</v>
      </c>
      <c r="I2970" t="s">
        <v>130</v>
      </c>
      <c r="J2970" t="s">
        <v>690</v>
      </c>
      <c r="K2970" s="18">
        <v>1.1938055345</v>
      </c>
      <c r="L2970" t="s">
        <v>64</v>
      </c>
      <c r="M2970" t="s">
        <v>130</v>
      </c>
      <c r="N2970" t="s">
        <v>742</v>
      </c>
      <c r="O2970" s="18">
        <v>1.8040889544000001</v>
      </c>
      <c r="P2970" t="s">
        <v>688</v>
      </c>
      <c r="Q2970" t="s">
        <v>134</v>
      </c>
      <c r="R2970" t="s">
        <v>689</v>
      </c>
      <c r="S2970" s="18">
        <v>2.4778574314999999</v>
      </c>
      <c r="T2970" t="s">
        <v>496</v>
      </c>
      <c r="U2970" t="s">
        <v>130</v>
      </c>
      <c r="V2970" t="s">
        <v>497</v>
      </c>
      <c r="W2970" s="18">
        <v>0.30108849339999999</v>
      </c>
      <c r="X2970" t="s">
        <v>64</v>
      </c>
      <c r="Y2970" t="s">
        <v>130</v>
      </c>
      <c r="Z2970" t="s">
        <v>690</v>
      </c>
      <c r="AA2970" s="18">
        <v>1.0786794230000001</v>
      </c>
      <c r="AB2970" t="s">
        <v>747</v>
      </c>
      <c r="AC2970" t="s">
        <v>128</v>
      </c>
      <c r="AD2970" t="s">
        <v>748</v>
      </c>
      <c r="AE2970" s="18">
        <v>0.34628190959999999</v>
      </c>
      <c r="AF2970" t="s">
        <v>14777</v>
      </c>
      <c r="AG2970" t="s">
        <v>143</v>
      </c>
      <c r="AH2970" t="s">
        <v>14778</v>
      </c>
      <c r="AI2970" s="18">
        <v>0.3449674371</v>
      </c>
      <c r="AJ2970" t="s">
        <v>14656</v>
      </c>
      <c r="AK2970" t="s">
        <v>134</v>
      </c>
      <c r="AL2970" t="s">
        <v>14657</v>
      </c>
      <c r="AM2970" t="s">
        <v>64</v>
      </c>
      <c r="AN2970" t="s">
        <v>130</v>
      </c>
      <c r="AO2970" t="s">
        <v>690</v>
      </c>
      <c r="AP2970" s="18">
        <v>0.30031792280000003</v>
      </c>
      <c r="AQ2970" t="s">
        <v>123</v>
      </c>
      <c r="AR2970" t="b">
        <f>ISNUMBER(SEARCH('Consulta Por Puntos Baloto'!$E$5,B2970,1))</f>
        <v>0</v>
      </c>
      <c r="AS2970">
        <f t="shared" si="92"/>
        <v>7</v>
      </c>
      <c r="AT2970" t="str">
        <f t="shared" si="93"/>
        <v>Cajero automático</v>
      </c>
    </row>
    <row r="2971" spans="1:46">
      <c r="A2971" t="s">
        <v>14779</v>
      </c>
      <c r="B2971" t="s">
        <v>14780</v>
      </c>
      <c r="C2971" s="18">
        <v>4.0875199013000003</v>
      </c>
      <c r="D2971" t="s">
        <v>3971</v>
      </c>
      <c r="E2971" t="s">
        <v>3972</v>
      </c>
      <c r="F2971" t="s">
        <v>3973</v>
      </c>
      <c r="G2971" s="18">
        <v>1.5380067958000001</v>
      </c>
      <c r="H2971" t="s">
        <v>64</v>
      </c>
      <c r="I2971" t="s">
        <v>3974</v>
      </c>
      <c r="J2971" t="s">
        <v>3975</v>
      </c>
      <c r="K2971" s="18">
        <v>3.7854909402999999</v>
      </c>
      <c r="L2971" t="s">
        <v>64</v>
      </c>
      <c r="M2971" t="s">
        <v>3974</v>
      </c>
      <c r="N2971" t="s">
        <v>3976</v>
      </c>
      <c r="O2971" s="18">
        <v>4.4146783275999999</v>
      </c>
      <c r="P2971" t="s">
        <v>3977</v>
      </c>
      <c r="Q2971" t="s">
        <v>3972</v>
      </c>
      <c r="R2971" t="s">
        <v>3978</v>
      </c>
      <c r="S2971" s="18">
        <v>458.84516947700001</v>
      </c>
      <c r="T2971" t="s">
        <v>85</v>
      </c>
      <c r="U2971" t="s">
        <v>86</v>
      </c>
      <c r="V2971" t="s">
        <v>87</v>
      </c>
      <c r="W2971" s="18">
        <v>9.2797698275999991</v>
      </c>
      <c r="X2971" t="s">
        <v>3979</v>
      </c>
      <c r="Y2971" t="s">
        <v>3974</v>
      </c>
      <c r="Z2971" t="s">
        <v>3980</v>
      </c>
      <c r="AA2971" s="18">
        <v>7.2146280661000004</v>
      </c>
      <c r="AB2971" t="s">
        <v>4286</v>
      </c>
      <c r="AC2971" t="s">
        <v>3972</v>
      </c>
      <c r="AD2971" t="s">
        <v>4289</v>
      </c>
      <c r="AE2971" s="18">
        <v>0.2484484891</v>
      </c>
      <c r="AF2971" t="s">
        <v>14781</v>
      </c>
      <c r="AG2971" t="s">
        <v>4280</v>
      </c>
      <c r="AH2971" t="s">
        <v>14782</v>
      </c>
      <c r="AI2971" s="18">
        <v>0.56281645339999997</v>
      </c>
      <c r="AJ2971" t="s">
        <v>5014</v>
      </c>
      <c r="AK2971" t="s">
        <v>4280</v>
      </c>
      <c r="AL2971" t="s">
        <v>5015</v>
      </c>
      <c r="AM2971" t="s">
        <v>14781</v>
      </c>
      <c r="AN2971" t="s">
        <v>4280</v>
      </c>
      <c r="AO2971" t="s">
        <v>14782</v>
      </c>
      <c r="AP2971" s="18">
        <v>0.2484484891</v>
      </c>
      <c r="AQ2971" t="s">
        <v>123</v>
      </c>
      <c r="AR2971" t="b">
        <f>ISNUMBER(SEARCH('Consulta Por Puntos Baloto'!$E$5,B2971,1))</f>
        <v>0</v>
      </c>
      <c r="AS2971">
        <f t="shared" si="92"/>
        <v>31</v>
      </c>
      <c r="AT2971" t="str">
        <f t="shared" si="93"/>
        <v>Punto pago</v>
      </c>
    </row>
    <row r="2972" spans="1:46">
      <c r="A2972" t="s">
        <v>14783</v>
      </c>
      <c r="B2972" t="s">
        <v>14784</v>
      </c>
      <c r="C2972" s="18">
        <v>15.2292128725</v>
      </c>
      <c r="D2972" t="s">
        <v>4805</v>
      </c>
      <c r="E2972" t="s">
        <v>3972</v>
      </c>
      <c r="F2972" t="s">
        <v>4806</v>
      </c>
      <c r="G2972" s="18">
        <v>12.544983062</v>
      </c>
      <c r="H2972" t="s">
        <v>64</v>
      </c>
      <c r="I2972" t="s">
        <v>3974</v>
      </c>
      <c r="J2972" t="s">
        <v>12314</v>
      </c>
      <c r="K2972" s="18">
        <v>15.911356676800001</v>
      </c>
      <c r="L2972" t="s">
        <v>64</v>
      </c>
      <c r="M2972" t="s">
        <v>3974</v>
      </c>
      <c r="N2972" t="s">
        <v>4288</v>
      </c>
      <c r="O2972" s="18">
        <v>14.627147453299999</v>
      </c>
      <c r="P2972" t="s">
        <v>5791</v>
      </c>
      <c r="Q2972" t="s">
        <v>3972</v>
      </c>
      <c r="R2972" t="s">
        <v>5792</v>
      </c>
      <c r="S2972" s="18">
        <v>472.66064029059999</v>
      </c>
      <c r="T2972" t="s">
        <v>85</v>
      </c>
      <c r="U2972" t="s">
        <v>86</v>
      </c>
      <c r="V2972" t="s">
        <v>87</v>
      </c>
      <c r="W2972" s="18">
        <v>14.365454017799999</v>
      </c>
      <c r="X2972" t="s">
        <v>64</v>
      </c>
      <c r="Y2972" t="s">
        <v>3974</v>
      </c>
      <c r="Z2972" t="s">
        <v>5793</v>
      </c>
      <c r="AA2972" s="18">
        <v>14.395541659899999</v>
      </c>
      <c r="AB2972" t="s">
        <v>4807</v>
      </c>
      <c r="AC2972" t="s">
        <v>3972</v>
      </c>
      <c r="AD2972" t="s">
        <v>4809</v>
      </c>
      <c r="AE2972" s="18">
        <v>9.82457053E-2</v>
      </c>
      <c r="AF2972" t="s">
        <v>14785</v>
      </c>
      <c r="AG2972" t="s">
        <v>13371</v>
      </c>
      <c r="AH2972" t="s">
        <v>14786</v>
      </c>
      <c r="AI2972" s="18">
        <v>0.56560113079999996</v>
      </c>
      <c r="AJ2972" t="s">
        <v>13373</v>
      </c>
      <c r="AK2972" t="s">
        <v>13371</v>
      </c>
      <c r="AL2972" t="s">
        <v>13374</v>
      </c>
      <c r="AM2972" t="s">
        <v>14785</v>
      </c>
      <c r="AN2972" t="s">
        <v>13371</v>
      </c>
      <c r="AO2972" t="s">
        <v>14786</v>
      </c>
      <c r="AP2972" s="18">
        <v>9.82457053E-2</v>
      </c>
      <c r="AQ2972" t="e">
        <v>#N/A</v>
      </c>
      <c r="AR2972" t="b">
        <f>ISNUMBER(SEARCH('Consulta Por Puntos Baloto'!$E$5,B2972,1))</f>
        <v>0</v>
      </c>
      <c r="AS2972">
        <f t="shared" si="92"/>
        <v>31</v>
      </c>
      <c r="AT2972" t="str">
        <f t="shared" si="93"/>
        <v>Punto pago</v>
      </c>
    </row>
    <row r="2973" spans="1:46">
      <c r="A2973" t="s">
        <v>14787</v>
      </c>
      <c r="B2973" t="s">
        <v>14788</v>
      </c>
      <c r="C2973" s="18">
        <v>0.63123980030000004</v>
      </c>
      <c r="D2973" t="s">
        <v>584</v>
      </c>
      <c r="E2973" t="s">
        <v>128</v>
      </c>
      <c r="F2973" t="s">
        <v>585</v>
      </c>
      <c r="G2973" s="18">
        <v>0.66063007060000001</v>
      </c>
      <c r="H2973" t="s">
        <v>64</v>
      </c>
      <c r="I2973" t="s">
        <v>130</v>
      </c>
      <c r="J2973" t="s">
        <v>1385</v>
      </c>
      <c r="K2973" s="18">
        <v>0.65890395079999997</v>
      </c>
      <c r="L2973" t="s">
        <v>64</v>
      </c>
      <c r="M2973" t="s">
        <v>130</v>
      </c>
      <c r="N2973" t="s">
        <v>587</v>
      </c>
      <c r="O2973" s="18">
        <v>2.6578003613000001</v>
      </c>
      <c r="P2973" t="s">
        <v>588</v>
      </c>
      <c r="Q2973" t="s">
        <v>134</v>
      </c>
      <c r="R2973" t="s">
        <v>589</v>
      </c>
      <c r="S2973" s="18">
        <v>1.6536576638</v>
      </c>
      <c r="T2973" t="s">
        <v>469</v>
      </c>
      <c r="U2973" t="s">
        <v>130</v>
      </c>
      <c r="V2973" t="s">
        <v>470</v>
      </c>
      <c r="W2973" s="18">
        <v>2.6917960415</v>
      </c>
      <c r="X2973" t="s">
        <v>64</v>
      </c>
      <c r="Y2973" t="s">
        <v>130</v>
      </c>
      <c r="Z2973" t="s">
        <v>590</v>
      </c>
      <c r="AA2973" s="18">
        <v>1.6536576638</v>
      </c>
      <c r="AB2973" t="s">
        <v>591</v>
      </c>
      <c r="AC2973" t="s">
        <v>128</v>
      </c>
      <c r="AD2973" t="s">
        <v>592</v>
      </c>
      <c r="AE2973" s="18">
        <v>0</v>
      </c>
      <c r="AF2973" t="s">
        <v>14789</v>
      </c>
      <c r="AG2973" t="s">
        <v>143</v>
      </c>
      <c r="AH2973" t="s">
        <v>14790</v>
      </c>
      <c r="AI2973" s="18">
        <v>0.22674519200000001</v>
      </c>
      <c r="AJ2973" t="s">
        <v>14791</v>
      </c>
      <c r="AK2973" t="s">
        <v>134</v>
      </c>
      <c r="AL2973" t="s">
        <v>14792</v>
      </c>
      <c r="AM2973" t="s">
        <v>14789</v>
      </c>
      <c r="AN2973" t="s">
        <v>143</v>
      </c>
      <c r="AO2973" t="s">
        <v>14790</v>
      </c>
      <c r="AP2973" s="18">
        <v>0</v>
      </c>
      <c r="AQ2973" t="s">
        <v>123</v>
      </c>
      <c r="AR2973" t="b">
        <f>ISNUMBER(SEARCH('Consulta Por Puntos Baloto'!$E$5,B2973,1))</f>
        <v>0</v>
      </c>
      <c r="AS2973">
        <f t="shared" si="92"/>
        <v>31</v>
      </c>
      <c r="AT2973" t="str">
        <f t="shared" si="93"/>
        <v>Punto pago</v>
      </c>
    </row>
    <row r="2974" spans="1:46">
      <c r="A2974" t="s">
        <v>14793</v>
      </c>
      <c r="B2974" t="s">
        <v>14794</v>
      </c>
      <c r="C2974" s="18">
        <v>0.47615846740000001</v>
      </c>
      <c r="D2974" t="s">
        <v>3012</v>
      </c>
      <c r="E2974" t="s">
        <v>3013</v>
      </c>
      <c r="F2974" t="s">
        <v>3014</v>
      </c>
      <c r="G2974" s="18">
        <v>0.69034214199999999</v>
      </c>
      <c r="H2974" t="s">
        <v>64</v>
      </c>
      <c r="I2974" t="s">
        <v>2638</v>
      </c>
      <c r="J2974" t="s">
        <v>3015</v>
      </c>
      <c r="K2974" s="18">
        <v>0.99511568179999998</v>
      </c>
      <c r="L2974" t="s">
        <v>64</v>
      </c>
      <c r="M2974" t="s">
        <v>2638</v>
      </c>
      <c r="N2974" t="s">
        <v>2639</v>
      </c>
      <c r="O2974" s="18">
        <v>29.982771595300001</v>
      </c>
      <c r="P2974" t="s">
        <v>2625</v>
      </c>
      <c r="Q2974" t="s">
        <v>134</v>
      </c>
      <c r="R2974" t="s">
        <v>2626</v>
      </c>
      <c r="S2974" s="18">
        <v>28.8924702702</v>
      </c>
      <c r="T2974" t="s">
        <v>311</v>
      </c>
      <c r="U2974" t="s">
        <v>130</v>
      </c>
      <c r="V2974" t="s">
        <v>312</v>
      </c>
      <c r="W2974" s="18">
        <v>11.800766815999999</v>
      </c>
      <c r="X2974" t="s">
        <v>64</v>
      </c>
      <c r="Y2974" t="s">
        <v>313</v>
      </c>
      <c r="Z2974" t="s">
        <v>314</v>
      </c>
      <c r="AA2974" s="18">
        <v>18.668774669699999</v>
      </c>
      <c r="AB2974" s="19" t="s">
        <v>2641</v>
      </c>
      <c r="AC2974" t="s">
        <v>1501</v>
      </c>
      <c r="AD2974" t="s">
        <v>2642</v>
      </c>
      <c r="AE2974" s="18">
        <v>0.48492109789999999</v>
      </c>
      <c r="AF2974" t="s">
        <v>3016</v>
      </c>
      <c r="AG2974" t="s">
        <v>3013</v>
      </c>
      <c r="AH2974" t="s">
        <v>3017</v>
      </c>
      <c r="AI2974" s="18">
        <v>0.14174373479999999</v>
      </c>
      <c r="AJ2974" t="s">
        <v>14795</v>
      </c>
      <c r="AK2974" t="s">
        <v>3013</v>
      </c>
      <c r="AL2974" t="s">
        <v>14796</v>
      </c>
      <c r="AM2974" t="s">
        <v>14795</v>
      </c>
      <c r="AN2974" t="s">
        <v>3013</v>
      </c>
      <c r="AO2974" t="s">
        <v>14796</v>
      </c>
      <c r="AP2974" s="18">
        <v>0.14174373479999999</v>
      </c>
      <c r="AQ2974" t="s">
        <v>123</v>
      </c>
      <c r="AR2974" t="b">
        <f>ISNUMBER(SEARCH('Consulta Por Puntos Baloto'!$E$5,B2974,1))</f>
        <v>0</v>
      </c>
      <c r="AS2974">
        <f t="shared" si="92"/>
        <v>35</v>
      </c>
      <c r="AT2974" t="str">
        <f t="shared" si="93"/>
        <v>Punto red</v>
      </c>
    </row>
    <row r="2975" spans="1:46">
      <c r="A2975" t="s">
        <v>14797</v>
      </c>
      <c r="B2975" t="s">
        <v>14798</v>
      </c>
      <c r="C2975" s="18">
        <v>3.7920114900000003E-2</v>
      </c>
      <c r="D2975" t="s">
        <v>3012</v>
      </c>
      <c r="E2975" t="s">
        <v>3013</v>
      </c>
      <c r="F2975" t="s">
        <v>3014</v>
      </c>
      <c r="G2975" s="18">
        <v>0.32556173630000002</v>
      </c>
      <c r="H2975" t="s">
        <v>64</v>
      </c>
      <c r="I2975" t="s">
        <v>2638</v>
      </c>
      <c r="J2975" t="s">
        <v>3015</v>
      </c>
      <c r="K2975" s="18">
        <v>1.3217626681000001</v>
      </c>
      <c r="L2975" t="s">
        <v>64</v>
      </c>
      <c r="M2975" t="s">
        <v>2638</v>
      </c>
      <c r="N2975" t="s">
        <v>2639</v>
      </c>
      <c r="O2975" s="18">
        <v>29.946408356399999</v>
      </c>
      <c r="P2975" t="s">
        <v>2625</v>
      </c>
      <c r="Q2975" t="s">
        <v>134</v>
      </c>
      <c r="R2975" t="s">
        <v>2626</v>
      </c>
      <c r="S2975" s="18">
        <v>28.878190367599998</v>
      </c>
      <c r="T2975" t="s">
        <v>311</v>
      </c>
      <c r="U2975" t="s">
        <v>130</v>
      </c>
      <c r="V2975" t="s">
        <v>312</v>
      </c>
      <c r="W2975" s="18">
        <v>11.7579247667</v>
      </c>
      <c r="X2975" t="s">
        <v>64</v>
      </c>
      <c r="Y2975" t="s">
        <v>313</v>
      </c>
      <c r="Z2975" t="s">
        <v>314</v>
      </c>
      <c r="AA2975" s="18">
        <v>18.5765055502</v>
      </c>
      <c r="AB2975" s="19" t="s">
        <v>2641</v>
      </c>
      <c r="AC2975" t="s">
        <v>1501</v>
      </c>
      <c r="AD2975" t="s">
        <v>2642</v>
      </c>
      <c r="AE2975" s="18">
        <v>4.7233829900000003E-2</v>
      </c>
      <c r="AF2975" t="s">
        <v>3016</v>
      </c>
      <c r="AG2975" t="s">
        <v>3013</v>
      </c>
      <c r="AH2975" t="s">
        <v>3017</v>
      </c>
      <c r="AI2975" s="18">
        <v>0.16430155639999999</v>
      </c>
      <c r="AJ2975" t="s">
        <v>14799</v>
      </c>
      <c r="AK2975" t="s">
        <v>3013</v>
      </c>
      <c r="AL2975" t="s">
        <v>14800</v>
      </c>
      <c r="AM2975" t="s">
        <v>3012</v>
      </c>
      <c r="AN2975" t="s">
        <v>3013</v>
      </c>
      <c r="AO2975" t="s">
        <v>3014</v>
      </c>
      <c r="AP2975" s="18">
        <v>3.7920114900000003E-2</v>
      </c>
      <c r="AQ2975" t="e">
        <v>#N/A</v>
      </c>
      <c r="AR2975" t="b">
        <f>ISNUMBER(SEARCH('Consulta Por Puntos Baloto'!$E$5,B2975,1))</f>
        <v>0</v>
      </c>
      <c r="AS2975">
        <f t="shared" si="92"/>
        <v>3</v>
      </c>
      <c r="AT2975" t="str">
        <f t="shared" si="93"/>
        <v>Punto 472</v>
      </c>
    </row>
    <row r="2976" spans="1:46">
      <c r="A2976" t="s">
        <v>14801</v>
      </c>
      <c r="B2976" t="s">
        <v>14802</v>
      </c>
      <c r="C2976" s="18">
        <v>0.59894059089999996</v>
      </c>
      <c r="D2976" t="s">
        <v>219</v>
      </c>
      <c r="E2976" t="s">
        <v>220</v>
      </c>
      <c r="F2976" t="s">
        <v>221</v>
      </c>
      <c r="G2976" s="18">
        <v>0.75582135009999996</v>
      </c>
      <c r="H2976" t="s">
        <v>4228</v>
      </c>
      <c r="I2976" t="s">
        <v>223</v>
      </c>
      <c r="J2976" t="s">
        <v>4229</v>
      </c>
      <c r="K2976" s="18">
        <v>1.3825489795999999</v>
      </c>
      <c r="L2976" t="s">
        <v>64</v>
      </c>
      <c r="M2976" t="s">
        <v>223</v>
      </c>
      <c r="N2976" t="s">
        <v>4230</v>
      </c>
      <c r="O2976" s="18">
        <v>1.8734875648</v>
      </c>
      <c r="P2976" t="s">
        <v>4231</v>
      </c>
      <c r="Q2976" t="s">
        <v>220</v>
      </c>
      <c r="R2976" t="s">
        <v>4232</v>
      </c>
      <c r="S2976" s="18">
        <v>8.2888526561999996</v>
      </c>
      <c r="T2976" t="s">
        <v>227</v>
      </c>
      <c r="U2976" t="s">
        <v>228</v>
      </c>
      <c r="V2976" t="s">
        <v>229</v>
      </c>
      <c r="W2976" s="18">
        <v>1.4935005725999999</v>
      </c>
      <c r="X2976" t="s">
        <v>222</v>
      </c>
      <c r="Y2976" t="s">
        <v>223</v>
      </c>
      <c r="Z2976" t="s">
        <v>224</v>
      </c>
      <c r="AA2976" s="18">
        <v>0.93997341479999996</v>
      </c>
      <c r="AB2976" t="s">
        <v>4797</v>
      </c>
      <c r="AC2976" t="s">
        <v>220</v>
      </c>
      <c r="AD2976" t="s">
        <v>4798</v>
      </c>
      <c r="AE2976" s="18">
        <v>0</v>
      </c>
      <c r="AF2976" t="s">
        <v>14803</v>
      </c>
      <c r="AG2976" t="s">
        <v>220</v>
      </c>
      <c r="AH2976" t="s">
        <v>14804</v>
      </c>
      <c r="AI2976" s="18">
        <v>0.37503523649999998</v>
      </c>
      <c r="AJ2976" t="s">
        <v>4508</v>
      </c>
      <c r="AK2976" t="s">
        <v>220</v>
      </c>
      <c r="AL2976" t="s">
        <v>4509</v>
      </c>
      <c r="AM2976" t="s">
        <v>14803</v>
      </c>
      <c r="AN2976" t="s">
        <v>220</v>
      </c>
      <c r="AO2976" t="s">
        <v>14804</v>
      </c>
      <c r="AP2976" s="18">
        <v>0</v>
      </c>
      <c r="AQ2976" t="s">
        <v>123</v>
      </c>
      <c r="AR2976" t="b">
        <f>ISNUMBER(SEARCH('Consulta Por Puntos Baloto'!$E$5,B2976,1))</f>
        <v>0</v>
      </c>
      <c r="AS2976">
        <f t="shared" si="92"/>
        <v>31</v>
      </c>
      <c r="AT2976" t="str">
        <f t="shared" si="93"/>
        <v>Punto pago</v>
      </c>
    </row>
    <row r="2977" spans="1:46">
      <c r="A2977" t="s">
        <v>14805</v>
      </c>
      <c r="B2977" t="s">
        <v>14806</v>
      </c>
      <c r="C2977" s="18">
        <v>4.6691149478999998</v>
      </c>
      <c r="D2977" t="s">
        <v>526</v>
      </c>
      <c r="E2977" t="s">
        <v>128</v>
      </c>
      <c r="F2977" t="s">
        <v>527</v>
      </c>
      <c r="G2977" s="18">
        <v>0.76966746239999995</v>
      </c>
      <c r="H2977" t="s">
        <v>64</v>
      </c>
      <c r="I2977" t="s">
        <v>130</v>
      </c>
      <c r="J2977" t="s">
        <v>661</v>
      </c>
      <c r="K2977" s="18">
        <v>2.3476645431000001</v>
      </c>
      <c r="L2977" t="s">
        <v>64</v>
      </c>
      <c r="M2977" t="s">
        <v>130</v>
      </c>
      <c r="N2977" t="s">
        <v>529</v>
      </c>
      <c r="O2977" s="18">
        <v>1.070556587</v>
      </c>
      <c r="P2977" t="s">
        <v>530</v>
      </c>
      <c r="Q2977" t="s">
        <v>134</v>
      </c>
      <c r="R2977" t="s">
        <v>531</v>
      </c>
      <c r="S2977" s="18">
        <v>4.3797450687000001</v>
      </c>
      <c r="T2977" t="s">
        <v>515</v>
      </c>
      <c r="U2977" t="s">
        <v>130</v>
      </c>
      <c r="V2977" t="s">
        <v>516</v>
      </c>
      <c r="W2977" s="18">
        <v>3.5365449888999998</v>
      </c>
      <c r="X2977" t="s">
        <v>64</v>
      </c>
      <c r="Y2977" t="s">
        <v>130</v>
      </c>
      <c r="Z2977" t="s">
        <v>532</v>
      </c>
      <c r="AA2977" s="18">
        <v>2.3709221503000002</v>
      </c>
      <c r="AB2977" t="s">
        <v>533</v>
      </c>
      <c r="AC2977" t="s">
        <v>128</v>
      </c>
      <c r="AD2977" t="s">
        <v>534</v>
      </c>
      <c r="AE2977" s="18">
        <v>0.1096735796</v>
      </c>
      <c r="AF2977" t="s">
        <v>662</v>
      </c>
      <c r="AG2977" t="s">
        <v>143</v>
      </c>
      <c r="AH2977" t="s">
        <v>663</v>
      </c>
      <c r="AI2977" s="18">
        <v>2.7983317899999999E-2</v>
      </c>
      <c r="AJ2977" t="s">
        <v>329</v>
      </c>
      <c r="AK2977" t="s">
        <v>134</v>
      </c>
      <c r="AL2977" t="s">
        <v>14807</v>
      </c>
      <c r="AM2977" t="s">
        <v>329</v>
      </c>
      <c r="AN2977" t="s">
        <v>134</v>
      </c>
      <c r="AO2977" t="s">
        <v>14807</v>
      </c>
      <c r="AP2977" s="18">
        <v>2.7983317899999999E-2</v>
      </c>
      <c r="AQ2977" t="s">
        <v>123</v>
      </c>
      <c r="AR2977" t="b">
        <f>ISNUMBER(SEARCH('Consulta Por Puntos Baloto'!$E$5,B2977,1))</f>
        <v>0</v>
      </c>
      <c r="AS2977">
        <f t="shared" si="92"/>
        <v>35</v>
      </c>
      <c r="AT2977" t="str">
        <f t="shared" si="93"/>
        <v>Punto red</v>
      </c>
    </row>
    <row r="2978" spans="1:46">
      <c r="A2978" t="s">
        <v>14808</v>
      </c>
      <c r="B2978" t="s">
        <v>14809</v>
      </c>
      <c r="C2978" s="18">
        <v>0.37443858759999998</v>
      </c>
      <c r="D2978" t="s">
        <v>4580</v>
      </c>
      <c r="E2978" t="s">
        <v>83</v>
      </c>
      <c r="F2978" t="s">
        <v>4581</v>
      </c>
      <c r="G2978" s="18">
        <v>0.28709995669999999</v>
      </c>
      <c r="H2978" t="s">
        <v>4584</v>
      </c>
      <c r="I2978" t="s">
        <v>86</v>
      </c>
      <c r="J2978" t="s">
        <v>4761</v>
      </c>
      <c r="K2978" s="18">
        <v>1.6495544843000001</v>
      </c>
      <c r="L2978" t="s">
        <v>64</v>
      </c>
      <c r="M2978" t="s">
        <v>86</v>
      </c>
      <c r="N2978" t="s">
        <v>88</v>
      </c>
      <c r="O2978" s="18">
        <v>0.27721401620000002</v>
      </c>
      <c r="P2978" t="s">
        <v>359</v>
      </c>
      <c r="Q2978" t="s">
        <v>83</v>
      </c>
      <c r="R2978" t="s">
        <v>360</v>
      </c>
      <c r="S2978" s="18">
        <v>1.7418308081</v>
      </c>
      <c r="T2978" t="s">
        <v>85</v>
      </c>
      <c r="U2978" t="s">
        <v>86</v>
      </c>
      <c r="V2978" t="s">
        <v>87</v>
      </c>
      <c r="W2978" s="18">
        <v>0.28709995669999999</v>
      </c>
      <c r="X2978" t="s">
        <v>4584</v>
      </c>
      <c r="Y2978" t="s">
        <v>86</v>
      </c>
      <c r="Z2978" t="s">
        <v>4585</v>
      </c>
      <c r="AA2978" s="18">
        <v>0.28272562020000003</v>
      </c>
      <c r="AB2978" t="s">
        <v>4762</v>
      </c>
      <c r="AC2978" t="s">
        <v>83</v>
      </c>
      <c r="AD2978" t="s">
        <v>4763</v>
      </c>
      <c r="AE2978" s="18">
        <v>0.245686353</v>
      </c>
      <c r="AF2978" t="s">
        <v>14810</v>
      </c>
      <c r="AG2978" t="s">
        <v>83</v>
      </c>
      <c r="AH2978" t="s">
        <v>14811</v>
      </c>
      <c r="AI2978" s="18">
        <v>0.16694320060000001</v>
      </c>
      <c r="AJ2978" t="s">
        <v>14812</v>
      </c>
      <c r="AK2978" t="s">
        <v>83</v>
      </c>
      <c r="AL2978" t="s">
        <v>14813</v>
      </c>
      <c r="AM2978" t="s">
        <v>14812</v>
      </c>
      <c r="AN2978" t="s">
        <v>83</v>
      </c>
      <c r="AO2978" t="s">
        <v>14813</v>
      </c>
      <c r="AP2978" s="18">
        <v>0.16694320060000001</v>
      </c>
      <c r="AQ2978" t="s">
        <v>123</v>
      </c>
      <c r="AR2978" t="b">
        <f>ISNUMBER(SEARCH('Consulta Por Puntos Baloto'!$E$5,B2978,1))</f>
        <v>0</v>
      </c>
      <c r="AS2978">
        <f t="shared" si="92"/>
        <v>35</v>
      </c>
      <c r="AT2978" t="str">
        <f t="shared" si="93"/>
        <v>Punto red</v>
      </c>
    </row>
    <row r="2979" spans="1:46">
      <c r="A2979" t="s">
        <v>14814</v>
      </c>
      <c r="B2979" t="s">
        <v>14815</v>
      </c>
      <c r="C2979" s="18">
        <v>6.7182486777000001</v>
      </c>
      <c r="D2979" t="s">
        <v>185</v>
      </c>
      <c r="E2979" t="s">
        <v>83</v>
      </c>
      <c r="F2979" t="s">
        <v>186</v>
      </c>
      <c r="G2979" s="18">
        <v>6.1302712357000004</v>
      </c>
      <c r="H2979" t="s">
        <v>64</v>
      </c>
      <c r="I2979" t="s">
        <v>86</v>
      </c>
      <c r="J2979" t="s">
        <v>7050</v>
      </c>
      <c r="K2979" s="18">
        <v>6.7581066764999997</v>
      </c>
      <c r="L2979" t="s">
        <v>64</v>
      </c>
      <c r="M2979" t="s">
        <v>86</v>
      </c>
      <c r="N2979" t="s">
        <v>88</v>
      </c>
      <c r="O2979" s="18">
        <v>6.7530872618000002</v>
      </c>
      <c r="P2979" t="s">
        <v>89</v>
      </c>
      <c r="Q2979" t="s">
        <v>83</v>
      </c>
      <c r="R2979" t="s">
        <v>90</v>
      </c>
      <c r="S2979" s="18">
        <v>7.7404224444</v>
      </c>
      <c r="T2979" t="s">
        <v>85</v>
      </c>
      <c r="U2979" t="s">
        <v>86</v>
      </c>
      <c r="V2979" t="s">
        <v>87</v>
      </c>
      <c r="W2979" s="18">
        <v>7.3909857859999999</v>
      </c>
      <c r="X2979" t="s">
        <v>64</v>
      </c>
      <c r="Y2979" t="s">
        <v>86</v>
      </c>
      <c r="Z2979" t="s">
        <v>299</v>
      </c>
      <c r="AA2979" s="18">
        <v>6.9057737096</v>
      </c>
      <c r="AB2979" t="s">
        <v>193</v>
      </c>
      <c r="AC2979" t="s">
        <v>83</v>
      </c>
      <c r="AD2979" t="s">
        <v>194</v>
      </c>
      <c r="AE2979" s="18">
        <v>0.82370255619999999</v>
      </c>
      <c r="AF2979" t="s">
        <v>7051</v>
      </c>
      <c r="AG2979" t="s">
        <v>7052</v>
      </c>
      <c r="AH2979" t="s">
        <v>7053</v>
      </c>
      <c r="AI2979" s="18">
        <v>0.38386354839999998</v>
      </c>
      <c r="AJ2979" t="s">
        <v>7054</v>
      </c>
      <c r="AK2979" t="s">
        <v>7055</v>
      </c>
      <c r="AL2979" t="s">
        <v>7056</v>
      </c>
      <c r="AM2979" t="s">
        <v>7054</v>
      </c>
      <c r="AN2979" t="s">
        <v>7055</v>
      </c>
      <c r="AO2979" t="s">
        <v>7056</v>
      </c>
      <c r="AP2979" s="18">
        <v>0.38386354839999998</v>
      </c>
      <c r="AQ2979" t="s">
        <v>123</v>
      </c>
      <c r="AR2979" t="b">
        <f>ISNUMBER(SEARCH('Consulta Por Puntos Baloto'!$E$5,B2979,1))</f>
        <v>0</v>
      </c>
      <c r="AS2979">
        <f t="shared" si="92"/>
        <v>35</v>
      </c>
      <c r="AT2979" t="str">
        <f t="shared" si="93"/>
        <v>Punto red</v>
      </c>
    </row>
    <row r="2980" spans="1:46">
      <c r="A2980" t="s">
        <v>14816</v>
      </c>
      <c r="B2980" t="s">
        <v>14817</v>
      </c>
      <c r="C2980" s="18">
        <v>36.055381896500002</v>
      </c>
      <c r="D2980" t="s">
        <v>4024</v>
      </c>
      <c r="E2980" t="s">
        <v>4025</v>
      </c>
      <c r="F2980" t="s">
        <v>4026</v>
      </c>
      <c r="G2980" s="18">
        <v>36.071080699100001</v>
      </c>
      <c r="H2980" t="s">
        <v>64</v>
      </c>
      <c r="I2980" t="s">
        <v>4027</v>
      </c>
      <c r="J2980" t="s">
        <v>4028</v>
      </c>
      <c r="K2980" s="18">
        <v>50.082064613900002</v>
      </c>
      <c r="L2980" t="s">
        <v>64</v>
      </c>
      <c r="M2980" t="s">
        <v>4029</v>
      </c>
      <c r="N2980" t="s">
        <v>4030</v>
      </c>
      <c r="O2980" s="18">
        <v>36.936416875500001</v>
      </c>
      <c r="P2980" t="s">
        <v>4031</v>
      </c>
      <c r="Q2980" t="s">
        <v>4025</v>
      </c>
      <c r="R2980" t="s">
        <v>4032</v>
      </c>
      <c r="S2980" s="18">
        <v>128.8813599527</v>
      </c>
      <c r="T2980" t="s">
        <v>227</v>
      </c>
      <c r="U2980" t="s">
        <v>228</v>
      </c>
      <c r="V2980" t="s">
        <v>229</v>
      </c>
      <c r="W2980" s="18">
        <v>36.8300786354</v>
      </c>
      <c r="X2980" t="s">
        <v>64</v>
      </c>
      <c r="Y2980" t="s">
        <v>4027</v>
      </c>
      <c r="Z2980" t="s">
        <v>4033</v>
      </c>
      <c r="AA2980" s="18">
        <v>37.9098849509</v>
      </c>
      <c r="AB2980" t="s">
        <v>4034</v>
      </c>
      <c r="AC2980" t="s">
        <v>4035</v>
      </c>
      <c r="AD2980" t="s">
        <v>4036</v>
      </c>
      <c r="AE2980" s="18">
        <v>7.2618587900000003E-2</v>
      </c>
      <c r="AF2980" t="s">
        <v>14818</v>
      </c>
      <c r="AG2980" t="s">
        <v>9619</v>
      </c>
      <c r="AH2980" t="s">
        <v>14819</v>
      </c>
      <c r="AI2980" s="18">
        <v>0.13017483899999999</v>
      </c>
      <c r="AJ2980" t="s">
        <v>9621</v>
      </c>
      <c r="AK2980" t="s">
        <v>9619</v>
      </c>
      <c r="AL2980" t="s">
        <v>9622</v>
      </c>
      <c r="AM2980" t="s">
        <v>14818</v>
      </c>
      <c r="AN2980" t="s">
        <v>9619</v>
      </c>
      <c r="AO2980" t="s">
        <v>14819</v>
      </c>
      <c r="AP2980" s="18">
        <v>7.2618587900000003E-2</v>
      </c>
      <c r="AQ2980" t="s">
        <v>123</v>
      </c>
      <c r="AR2980" t="b">
        <f>ISNUMBER(SEARCH('Consulta Por Puntos Baloto'!$E$5,B2980,1))</f>
        <v>0</v>
      </c>
      <c r="AS2980">
        <f t="shared" si="92"/>
        <v>31</v>
      </c>
      <c r="AT2980" t="str">
        <f t="shared" si="93"/>
        <v>Punto pago</v>
      </c>
    </row>
    <row r="2981" spans="1:46">
      <c r="A2981" t="s">
        <v>14701</v>
      </c>
      <c r="B2981" t="s">
        <v>14702</v>
      </c>
      <c r="C2981" s="18">
        <v>6.6895050599000001</v>
      </c>
      <c r="D2981" t="s">
        <v>508</v>
      </c>
      <c r="E2981" t="s">
        <v>509</v>
      </c>
      <c r="F2981" t="s">
        <v>510</v>
      </c>
      <c r="G2981" s="18">
        <v>1.0031830876000001</v>
      </c>
      <c r="H2981" t="s">
        <v>64</v>
      </c>
      <c r="I2981" t="s">
        <v>130</v>
      </c>
      <c r="J2981" t="s">
        <v>1124</v>
      </c>
      <c r="K2981" s="18">
        <v>5.7750079651000004</v>
      </c>
      <c r="L2981" t="s">
        <v>64</v>
      </c>
      <c r="M2981" t="s">
        <v>112</v>
      </c>
      <c r="N2981" t="s">
        <v>721</v>
      </c>
      <c r="O2981" s="18">
        <v>0.96373576279999995</v>
      </c>
      <c r="P2981" t="s">
        <v>606</v>
      </c>
      <c r="Q2981" t="s">
        <v>134</v>
      </c>
      <c r="R2981" t="s">
        <v>607</v>
      </c>
      <c r="S2981" s="18">
        <v>4.0172425558000002</v>
      </c>
      <c r="T2981" t="s">
        <v>515</v>
      </c>
      <c r="U2981" t="s">
        <v>130</v>
      </c>
      <c r="V2981" t="s">
        <v>516</v>
      </c>
      <c r="W2981" s="18">
        <v>6.6925212044000002</v>
      </c>
      <c r="X2981" t="s">
        <v>64</v>
      </c>
      <c r="Y2981" t="s">
        <v>471</v>
      </c>
      <c r="Z2981" t="s">
        <v>472</v>
      </c>
      <c r="AA2981" s="18">
        <v>4.0172425558000002</v>
      </c>
      <c r="AB2981" t="s">
        <v>518</v>
      </c>
      <c r="AC2981" t="s">
        <v>128</v>
      </c>
      <c r="AD2981" t="s">
        <v>519</v>
      </c>
      <c r="AE2981" s="18">
        <v>0</v>
      </c>
      <c r="AF2981" t="s">
        <v>14703</v>
      </c>
      <c r="AG2981" t="s">
        <v>143</v>
      </c>
      <c r="AH2981" t="s">
        <v>14704</v>
      </c>
      <c r="AI2981" s="18">
        <v>0</v>
      </c>
      <c r="AJ2981" t="s">
        <v>14705</v>
      </c>
      <c r="AK2981" t="s">
        <v>134</v>
      </c>
      <c r="AL2981" t="s">
        <v>14706</v>
      </c>
      <c r="AM2981" t="s">
        <v>14705</v>
      </c>
      <c r="AN2981" t="s">
        <v>134</v>
      </c>
      <c r="AO2981" t="s">
        <v>14706</v>
      </c>
      <c r="AP2981" s="18">
        <v>0</v>
      </c>
      <c r="AQ2981" t="s">
        <v>123</v>
      </c>
      <c r="AR2981" t="b">
        <f>ISNUMBER(SEARCH('Consulta Por Puntos Baloto'!$E$5,B2981,1))</f>
        <v>0</v>
      </c>
      <c r="AS2981">
        <f t="shared" si="92"/>
        <v>31</v>
      </c>
      <c r="AT2981" t="str">
        <f t="shared" si="93"/>
        <v>Punto pago</v>
      </c>
    </row>
    <row r="2982" spans="1:46">
      <c r="A2982" t="s">
        <v>14820</v>
      </c>
      <c r="B2982" t="s">
        <v>14821</v>
      </c>
      <c r="C2982" s="18">
        <v>16.608132759899998</v>
      </c>
      <c r="D2982" t="s">
        <v>7309</v>
      </c>
      <c r="E2982" t="s">
        <v>7310</v>
      </c>
      <c r="F2982" t="s">
        <v>7311</v>
      </c>
      <c r="G2982" s="18">
        <v>90.474415809299998</v>
      </c>
      <c r="H2982" t="s">
        <v>64</v>
      </c>
      <c r="I2982" t="s">
        <v>384</v>
      </c>
      <c r="J2982" t="s">
        <v>386</v>
      </c>
      <c r="K2982" s="18">
        <v>90.474415809299998</v>
      </c>
      <c r="L2982" t="s">
        <v>64</v>
      </c>
      <c r="M2982" t="s">
        <v>384</v>
      </c>
      <c r="N2982" t="s">
        <v>386</v>
      </c>
      <c r="O2982" s="18">
        <v>53.2738194135</v>
      </c>
      <c r="P2982" t="s">
        <v>4733</v>
      </c>
      <c r="Q2982" t="s">
        <v>4734</v>
      </c>
      <c r="R2982" t="s">
        <v>4735</v>
      </c>
      <c r="S2982" s="18">
        <v>147.2865267434</v>
      </c>
      <c r="T2982" t="s">
        <v>253</v>
      </c>
      <c r="U2982" t="s">
        <v>65</v>
      </c>
      <c r="V2982" t="s">
        <v>254</v>
      </c>
      <c r="W2982" s="18">
        <v>146.24968849679999</v>
      </c>
      <c r="X2982" t="s">
        <v>276</v>
      </c>
      <c r="Y2982" t="s">
        <v>65</v>
      </c>
      <c r="Z2982" t="s">
        <v>277</v>
      </c>
      <c r="AA2982" s="18">
        <v>91.350354246099997</v>
      </c>
      <c r="AB2982" t="s">
        <v>383</v>
      </c>
      <c r="AC2982" t="s">
        <v>391</v>
      </c>
      <c r="AD2982" t="s">
        <v>392</v>
      </c>
      <c r="AE2982" s="18">
        <v>8.2434402000000004E-3</v>
      </c>
      <c r="AF2982" t="s">
        <v>13039</v>
      </c>
      <c r="AG2982" t="s">
        <v>13040</v>
      </c>
      <c r="AH2982" t="s">
        <v>13041</v>
      </c>
      <c r="AI2982" s="18">
        <v>1.3689998700000001E-2</v>
      </c>
      <c r="AJ2982" t="s">
        <v>13042</v>
      </c>
      <c r="AK2982" t="s">
        <v>13040</v>
      </c>
      <c r="AL2982" t="s">
        <v>13043</v>
      </c>
      <c r="AM2982" t="s">
        <v>13039</v>
      </c>
      <c r="AN2982" t="s">
        <v>13040</v>
      </c>
      <c r="AO2982" t="s">
        <v>13041</v>
      </c>
      <c r="AP2982" s="18">
        <v>8.2434402000000004E-3</v>
      </c>
      <c r="AQ2982" t="s">
        <v>123</v>
      </c>
      <c r="AR2982" t="b">
        <f>ISNUMBER(SEARCH('Consulta Por Puntos Baloto'!$E$5,B2982,1))</f>
        <v>0</v>
      </c>
      <c r="AS2982">
        <f t="shared" si="92"/>
        <v>31</v>
      </c>
      <c r="AT2982" t="str">
        <f t="shared" si="93"/>
        <v>Punto pago</v>
      </c>
    </row>
    <row r="2983" spans="1:46">
      <c r="A2983" t="s">
        <v>14822</v>
      </c>
      <c r="B2983" t="s">
        <v>14823</v>
      </c>
      <c r="C2983" s="18">
        <v>0.96479196320000005</v>
      </c>
      <c r="D2983" t="s">
        <v>584</v>
      </c>
      <c r="E2983" t="s">
        <v>128</v>
      </c>
      <c r="F2983" t="s">
        <v>585</v>
      </c>
      <c r="G2983" s="18">
        <v>0.7055449198</v>
      </c>
      <c r="H2983" t="s">
        <v>64</v>
      </c>
      <c r="I2983" t="s">
        <v>130</v>
      </c>
      <c r="J2983" t="s">
        <v>587</v>
      </c>
      <c r="K2983" s="18">
        <v>0.69836958780000002</v>
      </c>
      <c r="L2983" t="s">
        <v>64</v>
      </c>
      <c r="M2983" t="s">
        <v>130</v>
      </c>
      <c r="N2983" t="s">
        <v>587</v>
      </c>
      <c r="O2983" s="18">
        <v>2.9957503687</v>
      </c>
      <c r="P2983" t="s">
        <v>588</v>
      </c>
      <c r="Q2983" t="s">
        <v>134</v>
      </c>
      <c r="R2983" t="s">
        <v>589</v>
      </c>
      <c r="S2983" s="18">
        <v>1.8008941195999999</v>
      </c>
      <c r="T2983" t="s">
        <v>469</v>
      </c>
      <c r="U2983" t="s">
        <v>130</v>
      </c>
      <c r="V2983" t="s">
        <v>470</v>
      </c>
      <c r="W2983" s="18">
        <v>3.0291146864999998</v>
      </c>
      <c r="X2983" t="s">
        <v>64</v>
      </c>
      <c r="Y2983" t="s">
        <v>130</v>
      </c>
      <c r="Z2983" t="s">
        <v>590</v>
      </c>
      <c r="AA2983" s="18">
        <v>1.8008941195999999</v>
      </c>
      <c r="AB2983" t="s">
        <v>591</v>
      </c>
      <c r="AC2983" t="s">
        <v>128</v>
      </c>
      <c r="AD2983" t="s">
        <v>592</v>
      </c>
      <c r="AE2983" s="18">
        <v>0.35779953069999998</v>
      </c>
      <c r="AF2983" t="s">
        <v>14789</v>
      </c>
      <c r="AG2983" t="s">
        <v>143</v>
      </c>
      <c r="AH2983" t="s">
        <v>14790</v>
      </c>
      <c r="AI2983" s="18">
        <v>0.32329204960000002</v>
      </c>
      <c r="AJ2983" t="s">
        <v>14791</v>
      </c>
      <c r="AK2983" t="s">
        <v>134</v>
      </c>
      <c r="AL2983" t="s">
        <v>14792</v>
      </c>
      <c r="AM2983" t="s">
        <v>14791</v>
      </c>
      <c r="AN2983" t="s">
        <v>134</v>
      </c>
      <c r="AO2983" t="s">
        <v>14792</v>
      </c>
      <c r="AP2983" s="18">
        <v>0.32329204960000002</v>
      </c>
      <c r="AQ2983" t="s">
        <v>123</v>
      </c>
      <c r="AR2983" t="b">
        <f>ISNUMBER(SEARCH('Consulta Por Puntos Baloto'!$E$5,B2983,1))</f>
        <v>0</v>
      </c>
      <c r="AS2983">
        <f t="shared" si="92"/>
        <v>35</v>
      </c>
      <c r="AT2983" t="str">
        <f t="shared" si="93"/>
        <v>Punto red</v>
      </c>
    </row>
    <row r="2984" spans="1:46">
      <c r="A2984" t="s">
        <v>14824</v>
      </c>
      <c r="B2984" t="s">
        <v>14825</v>
      </c>
      <c r="C2984" s="18">
        <v>3.2578056755000002</v>
      </c>
      <c r="D2984" t="s">
        <v>541</v>
      </c>
      <c r="E2984" t="s">
        <v>128</v>
      </c>
      <c r="F2984" t="s">
        <v>542</v>
      </c>
      <c r="G2984" s="18">
        <v>0.53964354430000006</v>
      </c>
      <c r="H2984" t="s">
        <v>371</v>
      </c>
      <c r="I2984" t="s">
        <v>130</v>
      </c>
      <c r="J2984" t="s">
        <v>372</v>
      </c>
      <c r="K2984" s="18">
        <v>1.2192626151999999</v>
      </c>
      <c r="L2984" t="s">
        <v>64</v>
      </c>
      <c r="M2984" t="s">
        <v>130</v>
      </c>
      <c r="N2984" t="s">
        <v>512</v>
      </c>
      <c r="O2984" s="18">
        <v>4.2042014946000004</v>
      </c>
      <c r="P2984" t="s">
        <v>133</v>
      </c>
      <c r="Q2984" t="s">
        <v>134</v>
      </c>
      <c r="R2984" t="s">
        <v>135</v>
      </c>
      <c r="S2984" s="18">
        <v>0.50686982930000002</v>
      </c>
      <c r="T2984" t="s">
        <v>371</v>
      </c>
      <c r="U2984" t="s">
        <v>130</v>
      </c>
      <c r="V2984" t="s">
        <v>372</v>
      </c>
      <c r="W2984" s="18">
        <v>1.8906773670000001</v>
      </c>
      <c r="X2984" t="s">
        <v>64</v>
      </c>
      <c r="Y2984" t="s">
        <v>130</v>
      </c>
      <c r="Z2984" t="s">
        <v>373</v>
      </c>
      <c r="AA2984" s="18">
        <v>1.3924020618999999</v>
      </c>
      <c r="AB2984" s="19" t="s">
        <v>963</v>
      </c>
      <c r="AC2984" t="s">
        <v>128</v>
      </c>
      <c r="AD2984" t="s">
        <v>964</v>
      </c>
      <c r="AE2984" s="18">
        <v>0.22320660549999999</v>
      </c>
      <c r="AF2984" t="s">
        <v>2962</v>
      </c>
      <c r="AG2984" t="s">
        <v>143</v>
      </c>
      <c r="AH2984" t="s">
        <v>2963</v>
      </c>
      <c r="AI2984" s="18">
        <v>0.4107261337</v>
      </c>
      <c r="AJ2984" t="s">
        <v>2964</v>
      </c>
      <c r="AK2984" t="s">
        <v>134</v>
      </c>
      <c r="AL2984" t="s">
        <v>2965</v>
      </c>
      <c r="AM2984" t="s">
        <v>2962</v>
      </c>
      <c r="AN2984" t="s">
        <v>143</v>
      </c>
      <c r="AO2984" t="s">
        <v>2963</v>
      </c>
      <c r="AP2984" s="18">
        <v>0.22320660549999999</v>
      </c>
      <c r="AQ2984" t="s">
        <v>123</v>
      </c>
      <c r="AR2984" t="b">
        <f>ISNUMBER(SEARCH('Consulta Por Puntos Baloto'!$E$5,B2984,1))</f>
        <v>0</v>
      </c>
      <c r="AS2984">
        <f t="shared" si="92"/>
        <v>31</v>
      </c>
      <c r="AT2984" t="str">
        <f t="shared" si="93"/>
        <v>Punto pago</v>
      </c>
    </row>
    <row r="2985" spans="1:46">
      <c r="A2985" t="s">
        <v>14826</v>
      </c>
      <c r="B2985" t="s">
        <v>14827</v>
      </c>
      <c r="C2985" s="18">
        <v>2.4024002603999999</v>
      </c>
      <c r="D2985" t="s">
        <v>2444</v>
      </c>
      <c r="E2985" t="s">
        <v>128</v>
      </c>
      <c r="F2985" t="s">
        <v>2445</v>
      </c>
      <c r="G2985" s="18">
        <v>0.7407388802</v>
      </c>
      <c r="H2985" t="s">
        <v>64</v>
      </c>
      <c r="I2985" t="s">
        <v>130</v>
      </c>
      <c r="J2985" t="s">
        <v>11634</v>
      </c>
      <c r="K2985" s="18">
        <v>0.93414659430000002</v>
      </c>
      <c r="L2985" t="s">
        <v>64</v>
      </c>
      <c r="M2985" t="s">
        <v>130</v>
      </c>
      <c r="N2985" t="s">
        <v>804</v>
      </c>
      <c r="O2985" s="18">
        <v>1.2286097984</v>
      </c>
      <c r="P2985" t="s">
        <v>805</v>
      </c>
      <c r="Q2985" t="s">
        <v>134</v>
      </c>
      <c r="R2985" t="s">
        <v>806</v>
      </c>
      <c r="S2985" s="18">
        <v>2.3881914574000001</v>
      </c>
      <c r="T2985" t="s">
        <v>1086</v>
      </c>
      <c r="U2985" t="s">
        <v>130</v>
      </c>
      <c r="V2985" t="s">
        <v>1087</v>
      </c>
      <c r="W2985" s="18">
        <v>1.2841992191</v>
      </c>
      <c r="X2985" t="s">
        <v>2720</v>
      </c>
      <c r="Y2985" t="s">
        <v>130</v>
      </c>
      <c r="Z2985" t="s">
        <v>2721</v>
      </c>
      <c r="AA2985" s="18">
        <v>1.2286097984</v>
      </c>
      <c r="AB2985" t="s">
        <v>2722</v>
      </c>
      <c r="AC2985" t="s">
        <v>128</v>
      </c>
      <c r="AD2985" t="s">
        <v>2723</v>
      </c>
      <c r="AE2985" s="18">
        <v>0.48198407030000001</v>
      </c>
      <c r="AF2985" t="s">
        <v>2739</v>
      </c>
      <c r="AG2985" t="s">
        <v>143</v>
      </c>
      <c r="AH2985" t="s">
        <v>2740</v>
      </c>
      <c r="AI2985" s="18">
        <v>3.2374321999999998E-3</v>
      </c>
      <c r="AJ2985" t="s">
        <v>11635</v>
      </c>
      <c r="AK2985" t="s">
        <v>134</v>
      </c>
      <c r="AL2985" t="s">
        <v>11636</v>
      </c>
      <c r="AM2985" t="s">
        <v>11635</v>
      </c>
      <c r="AN2985" t="s">
        <v>134</v>
      </c>
      <c r="AO2985" t="s">
        <v>11636</v>
      </c>
      <c r="AP2985" s="18">
        <v>3.2374321999999998E-3</v>
      </c>
      <c r="AQ2985" t="s">
        <v>123</v>
      </c>
      <c r="AR2985" t="b">
        <f>ISNUMBER(SEARCH('Consulta Por Puntos Baloto'!$E$5,B2985,1))</f>
        <v>0</v>
      </c>
      <c r="AS2985">
        <f t="shared" si="92"/>
        <v>35</v>
      </c>
      <c r="AT2985" t="str">
        <f t="shared" si="93"/>
        <v>Punto red</v>
      </c>
    </row>
    <row r="2986" spans="1:46">
      <c r="A2986" t="s">
        <v>14828</v>
      </c>
      <c r="B2986" t="s">
        <v>14829</v>
      </c>
      <c r="C2986" s="18">
        <v>4.7521272329000004</v>
      </c>
      <c r="D2986" t="s">
        <v>526</v>
      </c>
      <c r="E2986" t="s">
        <v>128</v>
      </c>
      <c r="F2986" t="s">
        <v>527</v>
      </c>
      <c r="G2986" s="18">
        <v>0.82278041790000001</v>
      </c>
      <c r="H2986" t="s">
        <v>64</v>
      </c>
      <c r="I2986" t="s">
        <v>130</v>
      </c>
      <c r="J2986" t="s">
        <v>661</v>
      </c>
      <c r="K2986" s="18">
        <v>2.4285489658000001</v>
      </c>
      <c r="L2986" t="s">
        <v>64</v>
      </c>
      <c r="M2986" t="s">
        <v>130</v>
      </c>
      <c r="N2986" t="s">
        <v>529</v>
      </c>
      <c r="O2986" s="18">
        <v>1.0238457727000001</v>
      </c>
      <c r="P2986" t="s">
        <v>530</v>
      </c>
      <c r="Q2986" t="s">
        <v>134</v>
      </c>
      <c r="R2986" t="s">
        <v>531</v>
      </c>
      <c r="S2986" s="18">
        <v>4.3443628032000001</v>
      </c>
      <c r="T2986" t="s">
        <v>515</v>
      </c>
      <c r="U2986" t="s">
        <v>130</v>
      </c>
      <c r="V2986" t="s">
        <v>516</v>
      </c>
      <c r="W2986" s="18">
        <v>3.6112277289999999</v>
      </c>
      <c r="X2986" t="s">
        <v>64</v>
      </c>
      <c r="Y2986" t="s">
        <v>130</v>
      </c>
      <c r="Z2986" t="s">
        <v>532</v>
      </c>
      <c r="AA2986" s="18">
        <v>2.4327396802000001</v>
      </c>
      <c r="AB2986" t="s">
        <v>533</v>
      </c>
      <c r="AC2986" t="s">
        <v>128</v>
      </c>
      <c r="AD2986" t="s">
        <v>534</v>
      </c>
      <c r="AE2986" s="18">
        <v>0.1004590747</v>
      </c>
      <c r="AF2986" t="s">
        <v>662</v>
      </c>
      <c r="AG2986" t="s">
        <v>143</v>
      </c>
      <c r="AH2986" t="s">
        <v>663</v>
      </c>
      <c r="AI2986" s="18">
        <v>0</v>
      </c>
      <c r="AJ2986" t="s">
        <v>664</v>
      </c>
      <c r="AK2986" t="s">
        <v>134</v>
      </c>
      <c r="AL2986" t="s">
        <v>665</v>
      </c>
      <c r="AM2986" t="s">
        <v>664</v>
      </c>
      <c r="AN2986" t="s">
        <v>134</v>
      </c>
      <c r="AO2986" t="s">
        <v>665</v>
      </c>
      <c r="AP2986" s="18">
        <v>0</v>
      </c>
      <c r="AQ2986" t="s">
        <v>123</v>
      </c>
      <c r="AR2986" t="b">
        <f>ISNUMBER(SEARCH('Consulta Por Puntos Baloto'!$E$5,B2986,1))</f>
        <v>0</v>
      </c>
      <c r="AS2986">
        <f t="shared" si="92"/>
        <v>35</v>
      </c>
      <c r="AT2986" t="str">
        <f t="shared" si="93"/>
        <v>Punto red</v>
      </c>
    </row>
    <row r="2987" spans="1:46">
      <c r="A2987" t="s">
        <v>14830</v>
      </c>
      <c r="B2987" t="s">
        <v>14831</v>
      </c>
      <c r="C2987" s="18">
        <v>4.8010541837999998</v>
      </c>
      <c r="D2987" t="s">
        <v>9667</v>
      </c>
      <c r="E2987" t="s">
        <v>4101</v>
      </c>
      <c r="F2987" t="s">
        <v>9668</v>
      </c>
      <c r="G2987" s="18">
        <v>4.6822003247000001</v>
      </c>
      <c r="H2987" t="s">
        <v>64</v>
      </c>
      <c r="I2987" t="s">
        <v>5603</v>
      </c>
      <c r="J2987" t="s">
        <v>9669</v>
      </c>
      <c r="K2987" s="18">
        <v>4.9813390266999997</v>
      </c>
      <c r="L2987" t="s">
        <v>64</v>
      </c>
      <c r="M2987" t="s">
        <v>4434</v>
      </c>
      <c r="N2987" t="s">
        <v>4435</v>
      </c>
      <c r="O2987" s="18">
        <v>4.6203659681999998</v>
      </c>
      <c r="P2987" t="s">
        <v>4100</v>
      </c>
      <c r="Q2987" t="s">
        <v>4101</v>
      </c>
      <c r="R2987" t="s">
        <v>4102</v>
      </c>
      <c r="S2987" s="18">
        <v>6.8510047394000004</v>
      </c>
      <c r="T2987" t="s">
        <v>227</v>
      </c>
      <c r="U2987" t="s">
        <v>228</v>
      </c>
      <c r="V2987" t="s">
        <v>229</v>
      </c>
      <c r="W2987" s="18">
        <v>7.0088617606000003</v>
      </c>
      <c r="X2987" t="s">
        <v>64</v>
      </c>
      <c r="Y2987" t="s">
        <v>5603</v>
      </c>
      <c r="Z2987" t="s">
        <v>5604</v>
      </c>
      <c r="AA2987" s="18">
        <v>5.5502792907999998</v>
      </c>
      <c r="AB2987" t="s">
        <v>4436</v>
      </c>
      <c r="AC2987" t="s">
        <v>4437</v>
      </c>
      <c r="AD2987" t="s">
        <v>4438</v>
      </c>
      <c r="AE2987" s="18">
        <v>1.7218840799999999E-2</v>
      </c>
      <c r="AF2987" t="s">
        <v>14832</v>
      </c>
      <c r="AG2987" t="s">
        <v>220</v>
      </c>
      <c r="AH2987" t="s">
        <v>14833</v>
      </c>
      <c r="AI2987" s="18">
        <v>4.2847942308000002</v>
      </c>
      <c r="AJ2987" t="s">
        <v>9672</v>
      </c>
      <c r="AK2987" t="s">
        <v>4101</v>
      </c>
      <c r="AL2987" t="s">
        <v>9673</v>
      </c>
      <c r="AM2987" t="s">
        <v>14832</v>
      </c>
      <c r="AN2987" t="s">
        <v>220</v>
      </c>
      <c r="AO2987" t="s">
        <v>14833</v>
      </c>
      <c r="AP2987" s="18">
        <v>1.7218840799999999E-2</v>
      </c>
      <c r="AQ2987" t="s">
        <v>123</v>
      </c>
      <c r="AR2987" t="b">
        <f>ISNUMBER(SEARCH('Consulta Por Puntos Baloto'!$E$5,B2987,1))</f>
        <v>0</v>
      </c>
      <c r="AS2987">
        <f t="shared" si="92"/>
        <v>31</v>
      </c>
      <c r="AT2987" t="str">
        <f t="shared" si="93"/>
        <v>Punto pago</v>
      </c>
    </row>
    <row r="2988" spans="1:46">
      <c r="A2988" t="s">
        <v>14834</v>
      </c>
      <c r="B2988" t="s">
        <v>14835</v>
      </c>
      <c r="C2988" s="18">
        <v>0.96118433270000003</v>
      </c>
      <c r="D2988" t="s">
        <v>185</v>
      </c>
      <c r="E2988" t="s">
        <v>83</v>
      </c>
      <c r="F2988" t="s">
        <v>186</v>
      </c>
      <c r="G2988" s="18">
        <v>0.74400768250000004</v>
      </c>
      <c r="H2988" t="s">
        <v>64</v>
      </c>
      <c r="I2988" t="s">
        <v>86</v>
      </c>
      <c r="J2988" t="s">
        <v>88</v>
      </c>
      <c r="K2988" s="18">
        <v>0.74400768250000004</v>
      </c>
      <c r="L2988" t="s">
        <v>64</v>
      </c>
      <c r="M2988" t="s">
        <v>86</v>
      </c>
      <c r="N2988" t="s">
        <v>88</v>
      </c>
      <c r="O2988" s="18">
        <v>1.1920222592</v>
      </c>
      <c r="P2988" t="s">
        <v>89</v>
      </c>
      <c r="Q2988" t="s">
        <v>83</v>
      </c>
      <c r="R2988" t="s">
        <v>90</v>
      </c>
      <c r="S2988" s="18">
        <v>1.9613871271000001</v>
      </c>
      <c r="T2988" t="s">
        <v>85</v>
      </c>
      <c r="U2988" t="s">
        <v>86</v>
      </c>
      <c r="V2988" t="s">
        <v>87</v>
      </c>
      <c r="W2988" s="18">
        <v>1.8768180886000001</v>
      </c>
      <c r="X2988" t="s">
        <v>4584</v>
      </c>
      <c r="Y2988" t="s">
        <v>86</v>
      </c>
      <c r="Z2988" t="s">
        <v>4585</v>
      </c>
      <c r="AA2988" s="18">
        <v>1.166111275</v>
      </c>
      <c r="AB2988" t="s">
        <v>193</v>
      </c>
      <c r="AC2988" t="s">
        <v>83</v>
      </c>
      <c r="AD2988" t="s">
        <v>194</v>
      </c>
      <c r="AE2988" s="18">
        <v>0.73198948829999999</v>
      </c>
      <c r="AF2988" t="s">
        <v>8970</v>
      </c>
      <c r="AG2988" t="s">
        <v>83</v>
      </c>
      <c r="AH2988" t="s">
        <v>8971</v>
      </c>
      <c r="AI2988" s="18">
        <v>0</v>
      </c>
      <c r="AJ2988" t="s">
        <v>14836</v>
      </c>
      <c r="AK2988" t="s">
        <v>83</v>
      </c>
      <c r="AL2988" t="s">
        <v>14837</v>
      </c>
      <c r="AM2988" t="s">
        <v>14836</v>
      </c>
      <c r="AN2988" t="s">
        <v>83</v>
      </c>
      <c r="AO2988" t="s">
        <v>14837</v>
      </c>
      <c r="AP2988" s="18">
        <v>0</v>
      </c>
      <c r="AQ2988" t="s">
        <v>123</v>
      </c>
      <c r="AR2988" t="b">
        <f>ISNUMBER(SEARCH('Consulta Por Puntos Baloto'!$E$5,B2988,1))</f>
        <v>0</v>
      </c>
      <c r="AS2988">
        <f t="shared" si="92"/>
        <v>35</v>
      </c>
      <c r="AT2988" t="str">
        <f t="shared" si="93"/>
        <v>Punto red</v>
      </c>
    </row>
    <row r="2989" spans="1:46">
      <c r="A2989" t="s">
        <v>14838</v>
      </c>
      <c r="B2989" t="s">
        <v>14839</v>
      </c>
      <c r="C2989" s="18">
        <v>2.2021438328</v>
      </c>
      <c r="D2989" t="s">
        <v>2585</v>
      </c>
      <c r="E2989" t="s">
        <v>128</v>
      </c>
      <c r="F2989" t="s">
        <v>2586</v>
      </c>
      <c r="G2989" s="18">
        <v>0.54699358119999997</v>
      </c>
      <c r="H2989" t="s">
        <v>64</v>
      </c>
      <c r="I2989" t="s">
        <v>130</v>
      </c>
      <c r="J2989" t="s">
        <v>8427</v>
      </c>
      <c r="K2989" s="18">
        <v>2.3235043945</v>
      </c>
      <c r="L2989" t="s">
        <v>64</v>
      </c>
      <c r="M2989" t="s">
        <v>130</v>
      </c>
      <c r="N2989" t="s">
        <v>6598</v>
      </c>
      <c r="O2989" s="18">
        <v>2.6554124585999999</v>
      </c>
      <c r="P2989" t="s">
        <v>2588</v>
      </c>
      <c r="Q2989" t="s">
        <v>134</v>
      </c>
      <c r="R2989" t="s">
        <v>2589</v>
      </c>
      <c r="S2989" s="18">
        <v>2.6050642616999999</v>
      </c>
      <c r="T2989" t="s">
        <v>311</v>
      </c>
      <c r="U2989" t="s">
        <v>130</v>
      </c>
      <c r="V2989" t="s">
        <v>312</v>
      </c>
      <c r="W2989" s="18">
        <v>2.6050642616999999</v>
      </c>
      <c r="X2989" t="s">
        <v>64</v>
      </c>
      <c r="Y2989" t="s">
        <v>130</v>
      </c>
      <c r="Z2989" t="s">
        <v>2659</v>
      </c>
      <c r="AA2989" s="18">
        <v>2.5246886243</v>
      </c>
      <c r="AB2989" t="s">
        <v>2592</v>
      </c>
      <c r="AC2989" t="s">
        <v>128</v>
      </c>
      <c r="AD2989" t="s">
        <v>2593</v>
      </c>
      <c r="AE2989" s="18">
        <v>9.0921140999999997E-3</v>
      </c>
      <c r="AF2989" t="s">
        <v>8428</v>
      </c>
      <c r="AG2989" t="s">
        <v>143</v>
      </c>
      <c r="AH2989" t="s">
        <v>8429</v>
      </c>
      <c r="AI2989" s="18">
        <v>0.2860193654</v>
      </c>
      <c r="AJ2989" t="s">
        <v>8430</v>
      </c>
      <c r="AK2989" t="s">
        <v>134</v>
      </c>
      <c r="AL2989" t="s">
        <v>8431</v>
      </c>
      <c r="AM2989" t="s">
        <v>8428</v>
      </c>
      <c r="AN2989" t="s">
        <v>143</v>
      </c>
      <c r="AO2989" t="s">
        <v>8429</v>
      </c>
      <c r="AP2989" s="18">
        <v>9.0921140999999997E-3</v>
      </c>
      <c r="AQ2989" t="s">
        <v>123</v>
      </c>
      <c r="AR2989" t="b">
        <f>ISNUMBER(SEARCH('Consulta Por Puntos Baloto'!$E$5,B2989,1))</f>
        <v>0</v>
      </c>
      <c r="AS2989">
        <f t="shared" si="92"/>
        <v>31</v>
      </c>
      <c r="AT2989" t="str">
        <f t="shared" si="93"/>
        <v>Punto pago</v>
      </c>
    </row>
    <row r="2990" spans="1:46">
      <c r="A2990" t="s">
        <v>14840</v>
      </c>
      <c r="B2990" t="s">
        <v>14841</v>
      </c>
      <c r="C2990" s="18">
        <v>11.531537378499999</v>
      </c>
      <c r="D2990" t="s">
        <v>508</v>
      </c>
      <c r="E2990" t="s">
        <v>509</v>
      </c>
      <c r="F2990" t="s">
        <v>510</v>
      </c>
      <c r="G2990" s="18">
        <v>11.546648792799999</v>
      </c>
      <c r="H2990" t="s">
        <v>64</v>
      </c>
      <c r="I2990" t="s">
        <v>112</v>
      </c>
      <c r="J2990" t="s">
        <v>1110</v>
      </c>
      <c r="K2990" s="18">
        <v>12.691980431899999</v>
      </c>
      <c r="L2990" t="s">
        <v>64</v>
      </c>
      <c r="M2990" t="s">
        <v>112</v>
      </c>
      <c r="N2990" t="s">
        <v>721</v>
      </c>
      <c r="O2990" s="18">
        <v>13.0422535317</v>
      </c>
      <c r="P2990" t="s">
        <v>513</v>
      </c>
      <c r="Q2990" t="s">
        <v>509</v>
      </c>
      <c r="R2990" t="s">
        <v>514</v>
      </c>
      <c r="S2990" s="18">
        <v>13.025763407199999</v>
      </c>
      <c r="T2990" t="s">
        <v>111</v>
      </c>
      <c r="U2990" t="s">
        <v>112</v>
      </c>
      <c r="V2990" t="s">
        <v>113</v>
      </c>
      <c r="W2990" s="18">
        <v>15.8620903568</v>
      </c>
      <c r="X2990" t="s">
        <v>64</v>
      </c>
      <c r="Y2990" t="s">
        <v>130</v>
      </c>
      <c r="Z2990" t="s">
        <v>517</v>
      </c>
      <c r="AA2990" s="18">
        <v>13.026856129600001</v>
      </c>
      <c r="AB2990" s="19" t="s">
        <v>1111</v>
      </c>
      <c r="AC2990" t="s">
        <v>509</v>
      </c>
      <c r="AD2990" s="19" t="s">
        <v>1112</v>
      </c>
      <c r="AE2990" s="18">
        <v>0.57207280650000003</v>
      </c>
      <c r="AF2990" t="s">
        <v>1881</v>
      </c>
      <c r="AG2990" t="s">
        <v>1882</v>
      </c>
      <c r="AH2990" t="s">
        <v>1883</v>
      </c>
      <c r="AI2990" s="18">
        <v>2.21106181E-2</v>
      </c>
      <c r="AJ2990" t="s">
        <v>14664</v>
      </c>
      <c r="AK2990" t="s">
        <v>1882</v>
      </c>
      <c r="AL2990" t="s">
        <v>14665</v>
      </c>
      <c r="AM2990" t="s">
        <v>14664</v>
      </c>
      <c r="AN2990" t="s">
        <v>1882</v>
      </c>
      <c r="AO2990" t="s">
        <v>14665</v>
      </c>
      <c r="AP2990" s="18">
        <v>2.21106181E-2</v>
      </c>
      <c r="AQ2990" t="s">
        <v>123</v>
      </c>
      <c r="AR2990" t="b">
        <f>ISNUMBER(SEARCH('Consulta Por Puntos Baloto'!$E$5,B2990,1))</f>
        <v>0</v>
      </c>
      <c r="AS2990">
        <f t="shared" si="92"/>
        <v>35</v>
      </c>
      <c r="AT2990" t="str">
        <f t="shared" si="93"/>
        <v>Punto red</v>
      </c>
    </row>
    <row r="2991" spans="1:46">
      <c r="A2991" t="s">
        <v>14842</v>
      </c>
      <c r="B2991" t="s">
        <v>14843</v>
      </c>
      <c r="C2991" s="18">
        <v>1.0216434364</v>
      </c>
      <c r="D2991" t="s">
        <v>5001</v>
      </c>
      <c r="E2991" t="s">
        <v>220</v>
      </c>
      <c r="F2991" t="s">
        <v>5002</v>
      </c>
      <c r="G2991" s="18">
        <v>0.85941321879999999</v>
      </c>
      <c r="H2991" t="s">
        <v>64</v>
      </c>
      <c r="I2991" t="s">
        <v>223</v>
      </c>
      <c r="J2991" t="s">
        <v>5003</v>
      </c>
      <c r="K2991" s="18">
        <v>1.7039052118</v>
      </c>
      <c r="L2991" t="s">
        <v>64</v>
      </c>
      <c r="M2991" t="s">
        <v>223</v>
      </c>
      <c r="N2991" t="s">
        <v>5004</v>
      </c>
      <c r="O2991" s="18">
        <v>2.655483566</v>
      </c>
      <c r="P2991" t="s">
        <v>225</v>
      </c>
      <c r="Q2991" t="s">
        <v>220</v>
      </c>
      <c r="R2991" t="s">
        <v>226</v>
      </c>
      <c r="S2991" s="18">
        <v>4.8609268311999996</v>
      </c>
      <c r="T2991" t="s">
        <v>227</v>
      </c>
      <c r="U2991" t="s">
        <v>228</v>
      </c>
      <c r="V2991" t="s">
        <v>229</v>
      </c>
      <c r="W2991" s="18">
        <v>3.1633110904000001</v>
      </c>
      <c r="X2991" t="s">
        <v>222</v>
      </c>
      <c r="Y2991" t="s">
        <v>223</v>
      </c>
      <c r="Z2991" t="s">
        <v>224</v>
      </c>
      <c r="AA2991" s="18">
        <v>0.69602950269999997</v>
      </c>
      <c r="AB2991" t="s">
        <v>5005</v>
      </c>
      <c r="AC2991" t="s">
        <v>220</v>
      </c>
      <c r="AD2991" t="s">
        <v>5006</v>
      </c>
      <c r="AE2991" s="18">
        <v>7.4714590400000003E-2</v>
      </c>
      <c r="AF2991" t="s">
        <v>14844</v>
      </c>
      <c r="AG2991" t="s">
        <v>220</v>
      </c>
      <c r="AH2991" t="s">
        <v>14845</v>
      </c>
      <c r="AI2991" s="18">
        <v>0.92067278689999998</v>
      </c>
      <c r="AJ2991" t="s">
        <v>349</v>
      </c>
      <c r="AK2991" t="s">
        <v>220</v>
      </c>
      <c r="AL2991" t="s">
        <v>8348</v>
      </c>
      <c r="AM2991" t="s">
        <v>14844</v>
      </c>
      <c r="AN2991" t="s">
        <v>220</v>
      </c>
      <c r="AO2991" t="s">
        <v>14845</v>
      </c>
      <c r="AP2991" s="18">
        <v>7.4714590400000003E-2</v>
      </c>
      <c r="AQ2991" t="s">
        <v>123</v>
      </c>
      <c r="AR2991" t="b">
        <f>ISNUMBER(SEARCH('Consulta Por Puntos Baloto'!$E$5,B2991,1))</f>
        <v>0</v>
      </c>
      <c r="AS2991">
        <f t="shared" si="92"/>
        <v>31</v>
      </c>
      <c r="AT2991" t="str">
        <f t="shared" si="93"/>
        <v>Punto pago</v>
      </c>
    </row>
    <row r="2992" spans="1:46">
      <c r="A2992" t="s">
        <v>14846</v>
      </c>
      <c r="B2992" t="s">
        <v>14847</v>
      </c>
      <c r="C2992" s="18">
        <v>0.68480162320000004</v>
      </c>
      <c r="D2992" t="s">
        <v>1448</v>
      </c>
      <c r="E2992" t="s">
        <v>1449</v>
      </c>
      <c r="F2992" t="s">
        <v>1450</v>
      </c>
      <c r="G2992" s="18">
        <v>0.30232307130000002</v>
      </c>
      <c r="H2992" t="s">
        <v>64</v>
      </c>
      <c r="I2992" t="s">
        <v>1451</v>
      </c>
      <c r="J2992" t="s">
        <v>1456</v>
      </c>
      <c r="K2992" s="18">
        <v>18.768148764300001</v>
      </c>
      <c r="L2992" t="s">
        <v>64</v>
      </c>
      <c r="M2992" t="s">
        <v>471</v>
      </c>
      <c r="N2992" t="s">
        <v>1453</v>
      </c>
      <c r="O2992" s="18">
        <v>0.3023230609</v>
      </c>
      <c r="P2992" t="s">
        <v>1454</v>
      </c>
      <c r="Q2992" t="s">
        <v>1449</v>
      </c>
      <c r="R2992" t="s">
        <v>1455</v>
      </c>
      <c r="S2992" s="18">
        <v>28.779404097099999</v>
      </c>
      <c r="T2992" t="s">
        <v>469</v>
      </c>
      <c r="U2992" t="s">
        <v>130</v>
      </c>
      <c r="V2992" t="s">
        <v>470</v>
      </c>
      <c r="W2992" s="18">
        <v>0.27029870309999998</v>
      </c>
      <c r="X2992" t="s">
        <v>64</v>
      </c>
      <c r="Y2992" t="s">
        <v>1451</v>
      </c>
      <c r="Z2992" t="s">
        <v>1456</v>
      </c>
      <c r="AA2992" s="18">
        <v>27.5674884015</v>
      </c>
      <c r="AB2992" s="19" t="s">
        <v>473</v>
      </c>
      <c r="AC2992" t="s">
        <v>128</v>
      </c>
      <c r="AD2992" t="s">
        <v>474</v>
      </c>
      <c r="AE2992" s="18">
        <v>0.2116089448</v>
      </c>
      <c r="AF2992" t="s">
        <v>1537</v>
      </c>
      <c r="AG2992" t="s">
        <v>1449</v>
      </c>
      <c r="AH2992" t="s">
        <v>1538</v>
      </c>
      <c r="AI2992" s="18">
        <v>0.18905745700000001</v>
      </c>
      <c r="AJ2992" t="s">
        <v>14848</v>
      </c>
      <c r="AK2992" t="s">
        <v>1449</v>
      </c>
      <c r="AL2992" t="s">
        <v>14849</v>
      </c>
      <c r="AM2992" t="s">
        <v>14848</v>
      </c>
      <c r="AN2992" t="s">
        <v>1449</v>
      </c>
      <c r="AO2992" t="s">
        <v>14849</v>
      </c>
      <c r="AP2992" s="18">
        <v>0.18905745700000001</v>
      </c>
      <c r="AQ2992" t="s">
        <v>123</v>
      </c>
      <c r="AR2992" t="b">
        <f>ISNUMBER(SEARCH('Consulta Por Puntos Baloto'!$E$5,B2992,1))</f>
        <v>0</v>
      </c>
      <c r="AS2992">
        <f t="shared" si="92"/>
        <v>35</v>
      </c>
      <c r="AT2992" t="str">
        <f t="shared" si="93"/>
        <v>Punto red</v>
      </c>
    </row>
    <row r="2993" spans="1:46">
      <c r="A2993" t="s">
        <v>14850</v>
      </c>
      <c r="B2993" t="s">
        <v>14851</v>
      </c>
      <c r="C2993" s="18">
        <v>7.2004869983999997</v>
      </c>
      <c r="D2993" t="s">
        <v>1500</v>
      </c>
      <c r="E2993" t="s">
        <v>1501</v>
      </c>
      <c r="F2993" t="s">
        <v>1502</v>
      </c>
      <c r="G2993" s="18">
        <v>6.7497921226999997</v>
      </c>
      <c r="H2993" t="s">
        <v>64</v>
      </c>
      <c r="I2993" t="s">
        <v>130</v>
      </c>
      <c r="J2993" t="s">
        <v>1435</v>
      </c>
      <c r="K2993" s="18">
        <v>8.1206810950000001</v>
      </c>
      <c r="L2993" t="s">
        <v>311</v>
      </c>
      <c r="M2993" t="s">
        <v>130</v>
      </c>
      <c r="N2993" t="s">
        <v>2660</v>
      </c>
      <c r="O2993" s="18">
        <v>6.9668171986000003</v>
      </c>
      <c r="P2993" t="s">
        <v>173</v>
      </c>
      <c r="Q2993" t="s">
        <v>134</v>
      </c>
      <c r="R2993" t="s">
        <v>174</v>
      </c>
      <c r="S2993" s="18">
        <v>6.8082103078999996</v>
      </c>
      <c r="T2993" t="s">
        <v>64</v>
      </c>
      <c r="U2993" t="s">
        <v>130</v>
      </c>
      <c r="V2993" t="s">
        <v>171</v>
      </c>
      <c r="W2993" s="18">
        <v>6.8755843577000002</v>
      </c>
      <c r="X2993" t="s">
        <v>620</v>
      </c>
      <c r="Y2993" t="s">
        <v>130</v>
      </c>
      <c r="Z2993" t="s">
        <v>621</v>
      </c>
      <c r="AA2993" s="18">
        <v>6.7759856329000003</v>
      </c>
      <c r="AB2993" t="s">
        <v>176</v>
      </c>
      <c r="AC2993" t="s">
        <v>128</v>
      </c>
      <c r="AD2993" t="s">
        <v>177</v>
      </c>
      <c r="AE2993" s="18">
        <v>5.4530519200000002E-2</v>
      </c>
      <c r="AF2993" t="s">
        <v>14852</v>
      </c>
      <c r="AG2993" t="s">
        <v>1504</v>
      </c>
      <c r="AH2993" t="s">
        <v>14853</v>
      </c>
      <c r="AI2993" s="18">
        <v>5.5038431399999997E-2</v>
      </c>
      <c r="AJ2993" t="s">
        <v>14854</v>
      </c>
      <c r="AK2993" t="s">
        <v>1504</v>
      </c>
      <c r="AL2993" t="s">
        <v>14855</v>
      </c>
      <c r="AM2993" t="s">
        <v>14852</v>
      </c>
      <c r="AN2993" t="s">
        <v>1504</v>
      </c>
      <c r="AO2993" t="s">
        <v>14853</v>
      </c>
      <c r="AP2993" s="18">
        <v>5.4530519200000002E-2</v>
      </c>
      <c r="AQ2993" t="s">
        <v>123</v>
      </c>
      <c r="AR2993" t="b">
        <f>ISNUMBER(SEARCH('Consulta Por Puntos Baloto'!$E$5,B2993,1))</f>
        <v>0</v>
      </c>
      <c r="AS2993">
        <f t="shared" si="92"/>
        <v>31</v>
      </c>
      <c r="AT2993" t="str">
        <f t="shared" si="93"/>
        <v>Punto pago</v>
      </c>
    </row>
    <row r="2994" spans="1:46">
      <c r="A2994" t="s">
        <v>14856</v>
      </c>
      <c r="B2994" t="s">
        <v>14857</v>
      </c>
      <c r="C2994" s="18">
        <v>2.2404659054999998</v>
      </c>
      <c r="D2994" t="s">
        <v>1519</v>
      </c>
      <c r="E2994" t="s">
        <v>1520</v>
      </c>
      <c r="F2994" t="s">
        <v>1521</v>
      </c>
      <c r="G2994" s="18">
        <v>2.0092974761</v>
      </c>
      <c r="H2994" t="s">
        <v>64</v>
      </c>
      <c r="I2994" t="s">
        <v>471</v>
      </c>
      <c r="J2994" t="s">
        <v>1453</v>
      </c>
      <c r="K2994" s="18">
        <v>2.0402936760000001</v>
      </c>
      <c r="L2994" t="s">
        <v>64</v>
      </c>
      <c r="M2994" t="s">
        <v>471</v>
      </c>
      <c r="N2994" t="s">
        <v>1453</v>
      </c>
      <c r="O2994" s="18">
        <v>7.5548776969000002</v>
      </c>
      <c r="P2994" t="s">
        <v>467</v>
      </c>
      <c r="Q2994" t="s">
        <v>134</v>
      </c>
      <c r="R2994" t="s">
        <v>468</v>
      </c>
      <c r="S2994" s="18">
        <v>10.4917112894</v>
      </c>
      <c r="T2994" t="s">
        <v>469</v>
      </c>
      <c r="U2994" t="s">
        <v>130</v>
      </c>
      <c r="V2994" t="s">
        <v>470</v>
      </c>
      <c r="W2994" s="18">
        <v>5.0238324404999997</v>
      </c>
      <c r="X2994" t="s">
        <v>64</v>
      </c>
      <c r="Y2994" t="s">
        <v>471</v>
      </c>
      <c r="Z2994" t="s">
        <v>472</v>
      </c>
      <c r="AA2994" s="18">
        <v>8.5708874642000001</v>
      </c>
      <c r="AB2994" s="19" t="s">
        <v>473</v>
      </c>
      <c r="AC2994" t="s">
        <v>128</v>
      </c>
      <c r="AD2994" t="s">
        <v>474</v>
      </c>
      <c r="AE2994" s="18">
        <v>0.17368900600000001</v>
      </c>
      <c r="AF2994" t="s">
        <v>8794</v>
      </c>
      <c r="AG2994" t="s">
        <v>1523</v>
      </c>
      <c r="AH2994" t="s">
        <v>8795</v>
      </c>
      <c r="AI2994" s="18">
        <v>6.4994197000000004E-2</v>
      </c>
      <c r="AJ2994" t="s">
        <v>8796</v>
      </c>
      <c r="AK2994" t="s">
        <v>1523</v>
      </c>
      <c r="AL2994" t="s">
        <v>8797</v>
      </c>
      <c r="AM2994" t="s">
        <v>8796</v>
      </c>
      <c r="AN2994" t="s">
        <v>1523</v>
      </c>
      <c r="AO2994" t="s">
        <v>8797</v>
      </c>
      <c r="AP2994" s="18">
        <v>6.4994197000000004E-2</v>
      </c>
      <c r="AQ2994" t="s">
        <v>123</v>
      </c>
      <c r="AR2994" t="b">
        <f>ISNUMBER(SEARCH('Consulta Por Puntos Baloto'!$E$5,B2994,1))</f>
        <v>0</v>
      </c>
      <c r="AS2994">
        <f t="shared" si="92"/>
        <v>35</v>
      </c>
      <c r="AT2994" t="str">
        <f t="shared" si="93"/>
        <v>Punto red</v>
      </c>
    </row>
    <row r="2995" spans="1:46">
      <c r="A2995" t="s">
        <v>14858</v>
      </c>
      <c r="B2995" t="s">
        <v>14859</v>
      </c>
      <c r="C2995" s="18">
        <v>3.2491225461000002</v>
      </c>
      <c r="D2995" t="s">
        <v>1519</v>
      </c>
      <c r="E2995" t="s">
        <v>1520</v>
      </c>
      <c r="F2995" t="s">
        <v>1521</v>
      </c>
      <c r="G2995" s="18">
        <v>2.7451728360000001</v>
      </c>
      <c r="H2995" t="s">
        <v>64</v>
      </c>
      <c r="I2995" t="s">
        <v>471</v>
      </c>
      <c r="J2995" t="s">
        <v>1453</v>
      </c>
      <c r="K2995" s="18">
        <v>2.7763637739</v>
      </c>
      <c r="L2995" t="s">
        <v>64</v>
      </c>
      <c r="M2995" t="s">
        <v>471</v>
      </c>
      <c r="N2995" t="s">
        <v>1453</v>
      </c>
      <c r="O2995" s="18">
        <v>6.0010700049999999</v>
      </c>
      <c r="P2995" t="s">
        <v>467</v>
      </c>
      <c r="Q2995" t="s">
        <v>134</v>
      </c>
      <c r="R2995" t="s">
        <v>468</v>
      </c>
      <c r="S2995" s="18">
        <v>9.1146979253999998</v>
      </c>
      <c r="T2995" t="s">
        <v>469</v>
      </c>
      <c r="U2995" t="s">
        <v>130</v>
      </c>
      <c r="V2995" t="s">
        <v>470</v>
      </c>
      <c r="W2995" s="18">
        <v>3.4700487536</v>
      </c>
      <c r="X2995" t="s">
        <v>64</v>
      </c>
      <c r="Y2995" t="s">
        <v>471</v>
      </c>
      <c r="Z2995" t="s">
        <v>472</v>
      </c>
      <c r="AA2995" s="18">
        <v>7.0152698105000004</v>
      </c>
      <c r="AB2995" s="19" t="s">
        <v>473</v>
      </c>
      <c r="AC2995" t="s">
        <v>128</v>
      </c>
      <c r="AD2995" t="s">
        <v>474</v>
      </c>
      <c r="AE2995" s="18">
        <v>0.13978407949999999</v>
      </c>
      <c r="AF2995" t="s">
        <v>14860</v>
      </c>
      <c r="AG2995" t="s">
        <v>1523</v>
      </c>
      <c r="AH2995" t="s">
        <v>14861</v>
      </c>
      <c r="AI2995" s="18">
        <v>0.45004429010000002</v>
      </c>
      <c r="AJ2995" t="s">
        <v>1525</v>
      </c>
      <c r="AK2995" t="s">
        <v>1523</v>
      </c>
      <c r="AL2995" t="s">
        <v>1526</v>
      </c>
      <c r="AM2995" t="s">
        <v>14860</v>
      </c>
      <c r="AN2995" t="s">
        <v>1523</v>
      </c>
      <c r="AO2995" t="s">
        <v>14861</v>
      </c>
      <c r="AP2995" s="18">
        <v>0.13978407949999999</v>
      </c>
      <c r="AQ2995" t="s">
        <v>123</v>
      </c>
      <c r="AR2995" t="b">
        <f>ISNUMBER(SEARCH('Consulta Por Puntos Baloto'!$E$5,B2995,1))</f>
        <v>0</v>
      </c>
      <c r="AS2995">
        <f t="shared" si="92"/>
        <v>31</v>
      </c>
      <c r="AT2995" t="str">
        <f t="shared" si="93"/>
        <v>Punto pago</v>
      </c>
    </row>
    <row r="2996" spans="1:46">
      <c r="A2996" t="s">
        <v>14862</v>
      </c>
      <c r="B2996" t="s">
        <v>14863</v>
      </c>
      <c r="C2996" s="18">
        <v>1.7122486358</v>
      </c>
      <c r="D2996" t="s">
        <v>1519</v>
      </c>
      <c r="E2996" t="s">
        <v>1520</v>
      </c>
      <c r="F2996" t="s">
        <v>1521</v>
      </c>
      <c r="G2996" s="18">
        <v>1.9493389067</v>
      </c>
      <c r="H2996" t="s">
        <v>64</v>
      </c>
      <c r="I2996" t="s">
        <v>471</v>
      </c>
      <c r="J2996" t="s">
        <v>1453</v>
      </c>
      <c r="K2996" s="18">
        <v>1.9656839369000001</v>
      </c>
      <c r="L2996" t="s">
        <v>64</v>
      </c>
      <c r="M2996" t="s">
        <v>471</v>
      </c>
      <c r="N2996" t="s">
        <v>1453</v>
      </c>
      <c r="O2996" s="18">
        <v>8.9724380995999997</v>
      </c>
      <c r="P2996" t="s">
        <v>467</v>
      </c>
      <c r="Q2996" t="s">
        <v>134</v>
      </c>
      <c r="R2996" t="s">
        <v>468</v>
      </c>
      <c r="S2996" s="18">
        <v>11.9035441265</v>
      </c>
      <c r="T2996" t="s">
        <v>469</v>
      </c>
      <c r="U2996" t="s">
        <v>130</v>
      </c>
      <c r="V2996" t="s">
        <v>470</v>
      </c>
      <c r="W2996" s="18">
        <v>6.4424517712</v>
      </c>
      <c r="X2996" t="s">
        <v>64</v>
      </c>
      <c r="Y2996" t="s">
        <v>471</v>
      </c>
      <c r="Z2996" t="s">
        <v>472</v>
      </c>
      <c r="AA2996" s="18">
        <v>9.9799554701000002</v>
      </c>
      <c r="AB2996" s="19" t="s">
        <v>473</v>
      </c>
      <c r="AC2996" t="s">
        <v>128</v>
      </c>
      <c r="AD2996" t="s">
        <v>474</v>
      </c>
      <c r="AE2996" s="18">
        <v>0.54093122309999997</v>
      </c>
      <c r="AF2996" t="s">
        <v>2003</v>
      </c>
      <c r="AG2996" t="s">
        <v>1520</v>
      </c>
      <c r="AH2996" t="s">
        <v>2004</v>
      </c>
      <c r="AI2996" s="18">
        <v>0.21008520150000001</v>
      </c>
      <c r="AJ2996" t="s">
        <v>13156</v>
      </c>
      <c r="AK2996" t="s">
        <v>1520</v>
      </c>
      <c r="AL2996" t="s">
        <v>13157</v>
      </c>
      <c r="AM2996" t="s">
        <v>13156</v>
      </c>
      <c r="AN2996" t="s">
        <v>1520</v>
      </c>
      <c r="AO2996" t="s">
        <v>13157</v>
      </c>
      <c r="AP2996" s="18">
        <v>0.21008520150000001</v>
      </c>
      <c r="AQ2996" t="s">
        <v>123</v>
      </c>
      <c r="AR2996" t="b">
        <f>ISNUMBER(SEARCH('Consulta Por Puntos Baloto'!$E$5,B2996,1))</f>
        <v>0</v>
      </c>
      <c r="AS2996">
        <f t="shared" si="92"/>
        <v>35</v>
      </c>
      <c r="AT2996" t="str">
        <f t="shared" si="93"/>
        <v>Punto red</v>
      </c>
    </row>
    <row r="2997" spans="1:46">
      <c r="A2997" t="s">
        <v>14864</v>
      </c>
      <c r="B2997" t="s">
        <v>14865</v>
      </c>
      <c r="C2997" s="18">
        <v>0.73078131879999997</v>
      </c>
      <c r="D2997" t="s">
        <v>1448</v>
      </c>
      <c r="E2997" t="s">
        <v>1449</v>
      </c>
      <c r="F2997" t="s">
        <v>1450</v>
      </c>
      <c r="G2997" s="18">
        <v>0.27233150309999998</v>
      </c>
      <c r="H2997" t="s">
        <v>64</v>
      </c>
      <c r="I2997" t="s">
        <v>1451</v>
      </c>
      <c r="J2997" t="s">
        <v>1456</v>
      </c>
      <c r="K2997" s="18">
        <v>18.779181128899999</v>
      </c>
      <c r="L2997" t="s">
        <v>64</v>
      </c>
      <c r="M2997" t="s">
        <v>471</v>
      </c>
      <c r="N2997" t="s">
        <v>1453</v>
      </c>
      <c r="O2997" s="18">
        <v>0.2723314933</v>
      </c>
      <c r="P2997" t="s">
        <v>1454</v>
      </c>
      <c r="Q2997" t="s">
        <v>1449</v>
      </c>
      <c r="R2997" t="s">
        <v>1455</v>
      </c>
      <c r="S2997" s="18">
        <v>28.7773918846</v>
      </c>
      <c r="T2997" t="s">
        <v>469</v>
      </c>
      <c r="U2997" t="s">
        <v>130</v>
      </c>
      <c r="V2997" t="s">
        <v>470</v>
      </c>
      <c r="W2997" s="18">
        <v>0.2334746835</v>
      </c>
      <c r="X2997" t="s">
        <v>64</v>
      </c>
      <c r="Y2997" t="s">
        <v>1451</v>
      </c>
      <c r="Z2997" t="s">
        <v>1456</v>
      </c>
      <c r="AA2997" s="18">
        <v>27.5729890695</v>
      </c>
      <c r="AB2997" s="19" t="s">
        <v>473</v>
      </c>
      <c r="AC2997" t="s">
        <v>128</v>
      </c>
      <c r="AD2997" t="s">
        <v>474</v>
      </c>
      <c r="AE2997" s="18">
        <v>0.17757932809999999</v>
      </c>
      <c r="AF2997" t="s">
        <v>1537</v>
      </c>
      <c r="AG2997" t="s">
        <v>1449</v>
      </c>
      <c r="AH2997" t="s">
        <v>1538</v>
      </c>
      <c r="AI2997" s="18">
        <v>0.17990565720000001</v>
      </c>
      <c r="AJ2997" t="s">
        <v>14848</v>
      </c>
      <c r="AK2997" t="s">
        <v>1449</v>
      </c>
      <c r="AL2997" t="s">
        <v>14849</v>
      </c>
      <c r="AM2997" t="s">
        <v>1537</v>
      </c>
      <c r="AN2997" t="s">
        <v>1449</v>
      </c>
      <c r="AO2997" t="s">
        <v>1538</v>
      </c>
      <c r="AP2997" s="18">
        <v>0.17757932809999999</v>
      </c>
      <c r="AQ2997" t="s">
        <v>123</v>
      </c>
      <c r="AR2997" t="b">
        <f>ISNUMBER(SEARCH('Consulta Por Puntos Baloto'!$E$5,B2997,1))</f>
        <v>0</v>
      </c>
      <c r="AS2997">
        <f t="shared" si="92"/>
        <v>31</v>
      </c>
      <c r="AT2997" t="str">
        <f t="shared" si="93"/>
        <v>Punto pago</v>
      </c>
    </row>
    <row r="2998" spans="1:46">
      <c r="A2998" t="s">
        <v>14866</v>
      </c>
      <c r="B2998" t="s">
        <v>14867</v>
      </c>
      <c r="C2998" s="18">
        <v>13.1398145046</v>
      </c>
      <c r="D2998" t="s">
        <v>1448</v>
      </c>
      <c r="E2998" t="s">
        <v>1449</v>
      </c>
      <c r="F2998" t="s">
        <v>1450</v>
      </c>
      <c r="G2998" s="18">
        <v>13.187625476699999</v>
      </c>
      <c r="H2998" t="s">
        <v>64</v>
      </c>
      <c r="I2998" t="s">
        <v>1451</v>
      </c>
      <c r="J2998" t="s">
        <v>1452</v>
      </c>
      <c r="K2998" s="18">
        <v>27.444072070699999</v>
      </c>
      <c r="L2998" t="s">
        <v>64</v>
      </c>
      <c r="M2998" t="s">
        <v>471</v>
      </c>
      <c r="N2998" t="s">
        <v>1453</v>
      </c>
      <c r="O2998" s="18">
        <v>13.8197364377</v>
      </c>
      <c r="P2998" t="s">
        <v>1454</v>
      </c>
      <c r="Q2998" t="s">
        <v>1449</v>
      </c>
      <c r="R2998" t="s">
        <v>1455</v>
      </c>
      <c r="S2998" s="18">
        <v>34.830122125599999</v>
      </c>
      <c r="T2998" t="s">
        <v>111</v>
      </c>
      <c r="U2998" t="s">
        <v>112</v>
      </c>
      <c r="V2998" t="s">
        <v>113</v>
      </c>
      <c r="W2998" s="18">
        <v>13.866850405499999</v>
      </c>
      <c r="X2998" t="s">
        <v>64</v>
      </c>
      <c r="Y2998" t="s">
        <v>1451</v>
      </c>
      <c r="Z2998" t="s">
        <v>1456</v>
      </c>
      <c r="AA2998" s="18">
        <v>34.831082649300001</v>
      </c>
      <c r="AB2998" s="19" t="s">
        <v>1111</v>
      </c>
      <c r="AC2998" t="s">
        <v>509</v>
      </c>
      <c r="AD2998" s="19" t="s">
        <v>1112</v>
      </c>
      <c r="AE2998" s="18">
        <v>4.7441245779000001</v>
      </c>
      <c r="AF2998" t="s">
        <v>1457</v>
      </c>
      <c r="AG2998" t="s">
        <v>1458</v>
      </c>
      <c r="AH2998" t="s">
        <v>1459</v>
      </c>
      <c r="AI2998" s="18">
        <v>1.45268585E-2</v>
      </c>
      <c r="AJ2998" t="s">
        <v>14868</v>
      </c>
      <c r="AK2998" t="s">
        <v>1461</v>
      </c>
      <c r="AL2998" t="s">
        <v>14869</v>
      </c>
      <c r="AM2998" t="s">
        <v>14868</v>
      </c>
      <c r="AN2998" t="s">
        <v>1461</v>
      </c>
      <c r="AO2998" t="s">
        <v>14869</v>
      </c>
      <c r="AP2998" s="18">
        <v>1.45268585E-2</v>
      </c>
      <c r="AQ2998" t="s">
        <v>123</v>
      </c>
      <c r="AR2998" t="b">
        <f>ISNUMBER(SEARCH('Consulta Por Puntos Baloto'!$E$5,B2998,1))</f>
        <v>0</v>
      </c>
      <c r="AS2998">
        <f t="shared" si="92"/>
        <v>35</v>
      </c>
      <c r="AT2998" t="str">
        <f t="shared" si="93"/>
        <v>Punto red</v>
      </c>
    </row>
    <row r="2999" spans="1:46">
      <c r="A2999" t="s">
        <v>14870</v>
      </c>
      <c r="B2999" t="s">
        <v>14871</v>
      </c>
      <c r="C2999" s="18">
        <v>1.6965666342000001</v>
      </c>
      <c r="D2999" t="s">
        <v>1510</v>
      </c>
      <c r="E2999" t="s">
        <v>1511</v>
      </c>
      <c r="F2999" t="s">
        <v>1512</v>
      </c>
      <c r="G2999" s="18">
        <v>6.9291248811999999</v>
      </c>
      <c r="H2999" t="s">
        <v>64</v>
      </c>
      <c r="I2999" t="s">
        <v>471</v>
      </c>
      <c r="J2999" t="s">
        <v>1453</v>
      </c>
      <c r="K2999" s="18">
        <v>6.9120214966000004</v>
      </c>
      <c r="L2999" t="s">
        <v>64</v>
      </c>
      <c r="M2999" t="s">
        <v>471</v>
      </c>
      <c r="N2999" t="s">
        <v>1453</v>
      </c>
      <c r="O2999" s="18">
        <v>12.333475761900001</v>
      </c>
      <c r="P2999" t="s">
        <v>1454</v>
      </c>
      <c r="Q2999" t="s">
        <v>1449</v>
      </c>
      <c r="R2999" t="s">
        <v>1455</v>
      </c>
      <c r="S2999" s="18">
        <v>17.7252799995</v>
      </c>
      <c r="T2999" t="s">
        <v>515</v>
      </c>
      <c r="U2999" t="s">
        <v>130</v>
      </c>
      <c r="V2999" t="s">
        <v>516</v>
      </c>
      <c r="W2999" s="18">
        <v>12.2801298573</v>
      </c>
      <c r="X2999" t="s">
        <v>64</v>
      </c>
      <c r="Y2999" t="s">
        <v>1451</v>
      </c>
      <c r="Z2999" t="s">
        <v>1456</v>
      </c>
      <c r="AA2999" s="18">
        <v>16.041356209500002</v>
      </c>
      <c r="AB2999" s="19" t="s">
        <v>473</v>
      </c>
      <c r="AC2999" t="s">
        <v>128</v>
      </c>
      <c r="AD2999" t="s">
        <v>474</v>
      </c>
      <c r="AE2999" s="18">
        <v>6.5905199400000003E-2</v>
      </c>
      <c r="AF2999" t="s">
        <v>14872</v>
      </c>
      <c r="AG2999" t="s">
        <v>1511</v>
      </c>
      <c r="AH2999" t="s">
        <v>14873</v>
      </c>
      <c r="AI2999" s="18">
        <v>9.7026409300000005E-2</v>
      </c>
      <c r="AJ2999" t="s">
        <v>14874</v>
      </c>
      <c r="AK2999" t="s">
        <v>1511</v>
      </c>
      <c r="AL2999" t="s">
        <v>14875</v>
      </c>
      <c r="AM2999" t="s">
        <v>14872</v>
      </c>
      <c r="AN2999" t="s">
        <v>1511</v>
      </c>
      <c r="AO2999" t="s">
        <v>14873</v>
      </c>
      <c r="AP2999" s="18">
        <v>6.5905199400000003E-2</v>
      </c>
      <c r="AQ2999" t="s">
        <v>123</v>
      </c>
      <c r="AR2999" t="b">
        <f>ISNUMBER(SEARCH('Consulta Por Puntos Baloto'!$E$5,B2999,1))</f>
        <v>0</v>
      </c>
      <c r="AS2999">
        <f t="shared" si="92"/>
        <v>31</v>
      </c>
      <c r="AT2999" t="str">
        <f t="shared" si="93"/>
        <v>Punto pago</v>
      </c>
    </row>
    <row r="3000" spans="1:46">
      <c r="A3000" t="s">
        <v>14876</v>
      </c>
      <c r="B3000" t="s">
        <v>14877</v>
      </c>
      <c r="C3000" s="18">
        <v>7.5837639016000002</v>
      </c>
      <c r="D3000" t="s">
        <v>1500</v>
      </c>
      <c r="E3000" t="s">
        <v>1501</v>
      </c>
      <c r="F3000" t="s">
        <v>1502</v>
      </c>
      <c r="G3000" s="18">
        <v>6.4917587681000004</v>
      </c>
      <c r="H3000" t="s">
        <v>64</v>
      </c>
      <c r="I3000" t="s">
        <v>130</v>
      </c>
      <c r="J3000" t="s">
        <v>1435</v>
      </c>
      <c r="K3000" s="18">
        <v>7.9612855141000001</v>
      </c>
      <c r="L3000" t="s">
        <v>64</v>
      </c>
      <c r="M3000" t="s">
        <v>130</v>
      </c>
      <c r="N3000" t="s">
        <v>172</v>
      </c>
      <c r="O3000" s="18">
        <v>6.7094570331999996</v>
      </c>
      <c r="P3000" t="s">
        <v>173</v>
      </c>
      <c r="Q3000" t="s">
        <v>134</v>
      </c>
      <c r="R3000" t="s">
        <v>174</v>
      </c>
      <c r="S3000" s="18">
        <v>6.5497037016000004</v>
      </c>
      <c r="T3000" t="s">
        <v>64</v>
      </c>
      <c r="U3000" t="s">
        <v>130</v>
      </c>
      <c r="V3000" t="s">
        <v>171</v>
      </c>
      <c r="W3000" s="18">
        <v>6.5959291224000003</v>
      </c>
      <c r="X3000" t="s">
        <v>620</v>
      </c>
      <c r="Y3000" t="s">
        <v>130</v>
      </c>
      <c r="Z3000" t="s">
        <v>621</v>
      </c>
      <c r="AA3000" s="18">
        <v>6.5192502564000003</v>
      </c>
      <c r="AB3000" t="s">
        <v>176</v>
      </c>
      <c r="AC3000" t="s">
        <v>128</v>
      </c>
      <c r="AD3000" t="s">
        <v>177</v>
      </c>
      <c r="AE3000" s="18">
        <v>4.7569302199999997E-2</v>
      </c>
      <c r="AF3000" t="s">
        <v>14878</v>
      </c>
      <c r="AG3000" t="s">
        <v>1504</v>
      </c>
      <c r="AH3000" t="s">
        <v>14879</v>
      </c>
      <c r="AI3000" s="18">
        <v>0.12817896200000001</v>
      </c>
      <c r="AJ3000" t="s">
        <v>1506</v>
      </c>
      <c r="AK3000" t="s">
        <v>1504</v>
      </c>
      <c r="AL3000" t="s">
        <v>1507</v>
      </c>
      <c r="AM3000" t="s">
        <v>14878</v>
      </c>
      <c r="AN3000" t="s">
        <v>1504</v>
      </c>
      <c r="AO3000" t="s">
        <v>14879</v>
      </c>
      <c r="AP3000" s="18">
        <v>4.7569302199999997E-2</v>
      </c>
      <c r="AQ3000" t="s">
        <v>123</v>
      </c>
      <c r="AR3000" t="b">
        <f>ISNUMBER(SEARCH('Consulta Por Puntos Baloto'!$E$5,B3000,1))</f>
        <v>0</v>
      </c>
      <c r="AS3000">
        <f t="shared" si="92"/>
        <v>31</v>
      </c>
      <c r="AT3000" t="str">
        <f t="shared" si="93"/>
        <v>Punto pago</v>
      </c>
    </row>
    <row r="3001" spans="1:46">
      <c r="A3001" t="s">
        <v>14880</v>
      </c>
      <c r="B3001" t="s">
        <v>14881</v>
      </c>
      <c r="C3001" s="18">
        <v>1.1833389669000001</v>
      </c>
      <c r="D3001" t="s">
        <v>1519</v>
      </c>
      <c r="E3001" t="s">
        <v>1520</v>
      </c>
      <c r="F3001" t="s">
        <v>1521</v>
      </c>
      <c r="G3001" s="18">
        <v>1.1106601147999999</v>
      </c>
      <c r="H3001" t="s">
        <v>64</v>
      </c>
      <c r="I3001" t="s">
        <v>471</v>
      </c>
      <c r="J3001" t="s">
        <v>1453</v>
      </c>
      <c r="K3001" s="18">
        <v>1.1357064762</v>
      </c>
      <c r="L3001" t="s">
        <v>64</v>
      </c>
      <c r="M3001" t="s">
        <v>471</v>
      </c>
      <c r="N3001" t="s">
        <v>1453</v>
      </c>
      <c r="O3001" s="18">
        <v>8.2289447049</v>
      </c>
      <c r="P3001" t="s">
        <v>467</v>
      </c>
      <c r="Q3001" t="s">
        <v>134</v>
      </c>
      <c r="R3001" t="s">
        <v>468</v>
      </c>
      <c r="S3001" s="18">
        <v>11.423460326400001</v>
      </c>
      <c r="T3001" t="s">
        <v>469</v>
      </c>
      <c r="U3001" t="s">
        <v>130</v>
      </c>
      <c r="V3001" t="s">
        <v>470</v>
      </c>
      <c r="W3001" s="18">
        <v>5.7161214024999998</v>
      </c>
      <c r="X3001" t="s">
        <v>64</v>
      </c>
      <c r="Y3001" t="s">
        <v>471</v>
      </c>
      <c r="Z3001" t="s">
        <v>472</v>
      </c>
      <c r="AA3001" s="18">
        <v>9.2141929015000006</v>
      </c>
      <c r="AB3001" s="19" t="s">
        <v>473</v>
      </c>
      <c r="AC3001" t="s">
        <v>128</v>
      </c>
      <c r="AD3001" t="s">
        <v>474</v>
      </c>
      <c r="AE3001" s="18">
        <v>4.6574285999999999E-2</v>
      </c>
      <c r="AF3001" t="s">
        <v>9573</v>
      </c>
      <c r="AG3001" t="s">
        <v>1520</v>
      </c>
      <c r="AH3001" t="s">
        <v>9574</v>
      </c>
      <c r="AI3001" s="18">
        <v>3.8402191600000003E-2</v>
      </c>
      <c r="AJ3001" t="s">
        <v>14882</v>
      </c>
      <c r="AK3001" t="s">
        <v>1520</v>
      </c>
      <c r="AL3001" t="s">
        <v>14883</v>
      </c>
      <c r="AM3001" t="s">
        <v>14882</v>
      </c>
      <c r="AN3001" t="s">
        <v>1520</v>
      </c>
      <c r="AO3001" t="s">
        <v>14883</v>
      </c>
      <c r="AP3001" s="18">
        <v>3.8402191600000003E-2</v>
      </c>
      <c r="AQ3001" t="s">
        <v>123</v>
      </c>
      <c r="AR3001" t="b">
        <f>ISNUMBER(SEARCH('Consulta Por Puntos Baloto'!$E$5,B3001,1))</f>
        <v>0</v>
      </c>
      <c r="AS3001">
        <f t="shared" si="92"/>
        <v>35</v>
      </c>
      <c r="AT3001" t="str">
        <f t="shared" si="93"/>
        <v>Punto red</v>
      </c>
    </row>
    <row r="3002" spans="1:46">
      <c r="A3002" t="s">
        <v>14884</v>
      </c>
      <c r="B3002" t="s">
        <v>14885</v>
      </c>
      <c r="C3002" s="18">
        <v>0.82501119869999995</v>
      </c>
      <c r="D3002" t="s">
        <v>1510</v>
      </c>
      <c r="E3002" t="s">
        <v>1511</v>
      </c>
      <c r="F3002" t="s">
        <v>1512</v>
      </c>
      <c r="G3002" s="18">
        <v>5.4496307795999996</v>
      </c>
      <c r="H3002" t="s">
        <v>64</v>
      </c>
      <c r="I3002" t="s">
        <v>471</v>
      </c>
      <c r="J3002" t="s">
        <v>1453</v>
      </c>
      <c r="K3002" s="18">
        <v>5.4316807337000004</v>
      </c>
      <c r="L3002" t="s">
        <v>64</v>
      </c>
      <c r="M3002" t="s">
        <v>471</v>
      </c>
      <c r="N3002" t="s">
        <v>1453</v>
      </c>
      <c r="O3002" s="18">
        <v>13.334671204099999</v>
      </c>
      <c r="P3002" t="s">
        <v>606</v>
      </c>
      <c r="Q3002" t="s">
        <v>134</v>
      </c>
      <c r="R3002" t="s">
        <v>607</v>
      </c>
      <c r="S3002" s="18">
        <v>16.308700757899999</v>
      </c>
      <c r="T3002" t="s">
        <v>515</v>
      </c>
      <c r="U3002" t="s">
        <v>130</v>
      </c>
      <c r="V3002" t="s">
        <v>516</v>
      </c>
      <c r="W3002" s="18">
        <v>11.1356804845</v>
      </c>
      <c r="X3002" t="s">
        <v>64</v>
      </c>
      <c r="Y3002" t="s">
        <v>471</v>
      </c>
      <c r="Z3002" t="s">
        <v>472</v>
      </c>
      <c r="AA3002" s="18">
        <v>14.5830596625</v>
      </c>
      <c r="AB3002" s="19" t="s">
        <v>473</v>
      </c>
      <c r="AC3002" t="s">
        <v>128</v>
      </c>
      <c r="AD3002" t="s">
        <v>474</v>
      </c>
      <c r="AE3002" s="18">
        <v>0.84475668719999997</v>
      </c>
      <c r="AF3002" t="s">
        <v>1513</v>
      </c>
      <c r="AG3002" t="s">
        <v>1511</v>
      </c>
      <c r="AH3002" t="s">
        <v>1514</v>
      </c>
      <c r="AI3002" s="18">
        <v>0.42737388640000001</v>
      </c>
      <c r="AJ3002" t="s">
        <v>14886</v>
      </c>
      <c r="AK3002" t="s">
        <v>1511</v>
      </c>
      <c r="AL3002" t="s">
        <v>14887</v>
      </c>
      <c r="AM3002" t="s">
        <v>14886</v>
      </c>
      <c r="AN3002" t="s">
        <v>1511</v>
      </c>
      <c r="AO3002" t="s">
        <v>14887</v>
      </c>
      <c r="AP3002" s="18">
        <v>0.42737388640000001</v>
      </c>
      <c r="AQ3002" t="s">
        <v>123</v>
      </c>
      <c r="AR3002" t="b">
        <f>ISNUMBER(SEARCH('Consulta Por Puntos Baloto'!$E$5,B3002,1))</f>
        <v>0</v>
      </c>
      <c r="AS3002">
        <f t="shared" si="92"/>
        <v>35</v>
      </c>
      <c r="AT3002" t="str">
        <f t="shared" si="93"/>
        <v>Punto red</v>
      </c>
    </row>
    <row r="3003" spans="1:46">
      <c r="A3003" t="s">
        <v>14888</v>
      </c>
      <c r="B3003" t="s">
        <v>14889</v>
      </c>
      <c r="C3003" s="18">
        <v>2.1311363021999998</v>
      </c>
      <c r="D3003" t="s">
        <v>1519</v>
      </c>
      <c r="E3003" t="s">
        <v>1520</v>
      </c>
      <c r="F3003" t="s">
        <v>1521</v>
      </c>
      <c r="G3003" s="18">
        <v>1.8561216956</v>
      </c>
      <c r="H3003" t="s">
        <v>64</v>
      </c>
      <c r="I3003" t="s">
        <v>471</v>
      </c>
      <c r="J3003" t="s">
        <v>1453</v>
      </c>
      <c r="K3003" s="18">
        <v>1.8876914841000001</v>
      </c>
      <c r="L3003" t="s">
        <v>64</v>
      </c>
      <c r="M3003" t="s">
        <v>471</v>
      </c>
      <c r="N3003" t="s">
        <v>1453</v>
      </c>
      <c r="O3003" s="18">
        <v>7.4712469563999999</v>
      </c>
      <c r="P3003" t="s">
        <v>467</v>
      </c>
      <c r="Q3003" t="s">
        <v>134</v>
      </c>
      <c r="R3003" t="s">
        <v>468</v>
      </c>
      <c r="S3003" s="18">
        <v>10.485387830600001</v>
      </c>
      <c r="T3003" t="s">
        <v>469</v>
      </c>
      <c r="U3003" t="s">
        <v>130</v>
      </c>
      <c r="V3003" t="s">
        <v>470</v>
      </c>
      <c r="W3003" s="18">
        <v>4.9408040368000004</v>
      </c>
      <c r="X3003" t="s">
        <v>64</v>
      </c>
      <c r="Y3003" t="s">
        <v>471</v>
      </c>
      <c r="Z3003" t="s">
        <v>472</v>
      </c>
      <c r="AA3003" s="18">
        <v>8.4813013590999997</v>
      </c>
      <c r="AB3003" s="19" t="s">
        <v>473</v>
      </c>
      <c r="AC3003" t="s">
        <v>128</v>
      </c>
      <c r="AD3003" t="s">
        <v>474</v>
      </c>
      <c r="AE3003" s="18">
        <v>0.2419925299</v>
      </c>
      <c r="AF3003" t="s">
        <v>1573</v>
      </c>
      <c r="AG3003" t="s">
        <v>1523</v>
      </c>
      <c r="AH3003" t="s">
        <v>1574</v>
      </c>
      <c r="AI3003" s="18">
        <v>5.3866733000000003E-3</v>
      </c>
      <c r="AJ3003" t="s">
        <v>1559</v>
      </c>
      <c r="AK3003" t="s">
        <v>1523</v>
      </c>
      <c r="AL3003" t="s">
        <v>1560</v>
      </c>
      <c r="AM3003" t="s">
        <v>1559</v>
      </c>
      <c r="AN3003" t="s">
        <v>1523</v>
      </c>
      <c r="AO3003" t="s">
        <v>1560</v>
      </c>
      <c r="AP3003" s="18">
        <v>5.3866733000000003E-3</v>
      </c>
      <c r="AQ3003" t="s">
        <v>123</v>
      </c>
      <c r="AR3003" t="b">
        <f>ISNUMBER(SEARCH('Consulta Por Puntos Baloto'!$E$5,B3003,1))</f>
        <v>0</v>
      </c>
      <c r="AS3003">
        <f t="shared" si="92"/>
        <v>35</v>
      </c>
      <c r="AT3003" t="str">
        <f t="shared" si="93"/>
        <v>Punto red</v>
      </c>
    </row>
    <row r="3004" spans="1:46">
      <c r="A3004" t="s">
        <v>14890</v>
      </c>
      <c r="B3004" t="s">
        <v>14891</v>
      </c>
      <c r="C3004" s="18">
        <v>6.2264504491999997</v>
      </c>
      <c r="D3004" t="s">
        <v>526</v>
      </c>
      <c r="E3004" t="s">
        <v>128</v>
      </c>
      <c r="F3004" t="s">
        <v>527</v>
      </c>
      <c r="G3004" s="18">
        <v>0.72968142530000002</v>
      </c>
      <c r="H3004" t="s">
        <v>64</v>
      </c>
      <c r="I3004" t="s">
        <v>130</v>
      </c>
      <c r="J3004" t="s">
        <v>779</v>
      </c>
      <c r="K3004" s="18">
        <v>4.0663881334000003</v>
      </c>
      <c r="L3004" t="s">
        <v>64</v>
      </c>
      <c r="M3004" t="s">
        <v>130</v>
      </c>
      <c r="N3004" t="s">
        <v>529</v>
      </c>
      <c r="O3004" s="18">
        <v>0.83067000189999995</v>
      </c>
      <c r="P3004" t="s">
        <v>530</v>
      </c>
      <c r="Q3004" t="s">
        <v>134</v>
      </c>
      <c r="R3004" t="s">
        <v>531</v>
      </c>
      <c r="S3004" s="18">
        <v>2.6419834030999998</v>
      </c>
      <c r="T3004" t="s">
        <v>515</v>
      </c>
      <c r="U3004" t="s">
        <v>130</v>
      </c>
      <c r="V3004" t="s">
        <v>516</v>
      </c>
      <c r="W3004" s="18">
        <v>4.4363181428000003</v>
      </c>
      <c r="X3004" t="s">
        <v>64</v>
      </c>
      <c r="Y3004" t="s">
        <v>130</v>
      </c>
      <c r="Z3004" t="s">
        <v>532</v>
      </c>
      <c r="AA3004" s="18">
        <v>2.6419834030999998</v>
      </c>
      <c r="AB3004" t="s">
        <v>518</v>
      </c>
      <c r="AC3004" t="s">
        <v>128</v>
      </c>
      <c r="AD3004" t="s">
        <v>519</v>
      </c>
      <c r="AE3004" s="18">
        <v>0</v>
      </c>
      <c r="AF3004" t="s">
        <v>14892</v>
      </c>
      <c r="AG3004" t="s">
        <v>143</v>
      </c>
      <c r="AH3004" t="s">
        <v>14893</v>
      </c>
      <c r="AI3004" s="18">
        <v>0.2781798439</v>
      </c>
      <c r="AJ3004" t="s">
        <v>14894</v>
      </c>
      <c r="AK3004" t="s">
        <v>134</v>
      </c>
      <c r="AL3004" t="s">
        <v>14895</v>
      </c>
      <c r="AM3004" t="s">
        <v>14892</v>
      </c>
      <c r="AN3004" t="s">
        <v>143</v>
      </c>
      <c r="AO3004" t="s">
        <v>14893</v>
      </c>
      <c r="AP3004" s="18">
        <v>0</v>
      </c>
      <c r="AQ3004" t="s">
        <v>123</v>
      </c>
      <c r="AR3004" t="b">
        <f>ISNUMBER(SEARCH('Consulta Por Puntos Baloto'!$E$5,B3004,1))</f>
        <v>0</v>
      </c>
      <c r="AS3004">
        <f t="shared" si="92"/>
        <v>31</v>
      </c>
      <c r="AT3004" t="str">
        <f t="shared" si="93"/>
        <v>Punto pago</v>
      </c>
    </row>
    <row r="3005" spans="1:46">
      <c r="A3005" t="s">
        <v>14896</v>
      </c>
      <c r="B3005" t="s">
        <v>14897</v>
      </c>
      <c r="C3005" s="18">
        <v>8.3691445734999999</v>
      </c>
      <c r="D3005" t="s">
        <v>127</v>
      </c>
      <c r="E3005" t="s">
        <v>128</v>
      </c>
      <c r="F3005" t="s">
        <v>129</v>
      </c>
      <c r="G3005" s="18">
        <v>2.5128610544000001</v>
      </c>
      <c r="H3005" t="s">
        <v>64</v>
      </c>
      <c r="I3005" t="s">
        <v>130</v>
      </c>
      <c r="J3005" t="s">
        <v>369</v>
      </c>
      <c r="K3005" s="18">
        <v>9.9305856247000008</v>
      </c>
      <c r="L3005" t="s">
        <v>64</v>
      </c>
      <c r="M3005" t="s">
        <v>130</v>
      </c>
      <c r="N3005" t="s">
        <v>370</v>
      </c>
      <c r="O3005" s="18">
        <v>8.2769615196000004</v>
      </c>
      <c r="P3005" t="s">
        <v>133</v>
      </c>
      <c r="Q3005" t="s">
        <v>134</v>
      </c>
      <c r="R3005" t="s">
        <v>135</v>
      </c>
      <c r="S3005" s="18">
        <v>10.922112844500001</v>
      </c>
      <c r="T3005" t="s">
        <v>371</v>
      </c>
      <c r="U3005" t="s">
        <v>130</v>
      </c>
      <c r="V3005" t="s">
        <v>372</v>
      </c>
      <c r="W3005" s="18">
        <v>9.6535811953999993</v>
      </c>
      <c r="X3005" t="s">
        <v>64</v>
      </c>
      <c r="Y3005" t="s">
        <v>130</v>
      </c>
      <c r="Z3005" t="s">
        <v>373</v>
      </c>
      <c r="AA3005" s="18">
        <v>8.5089733916999997</v>
      </c>
      <c r="AB3005" t="s">
        <v>140</v>
      </c>
      <c r="AC3005" t="s">
        <v>128</v>
      </c>
      <c r="AD3005" t="s">
        <v>141</v>
      </c>
      <c r="AE3005" s="18">
        <v>0</v>
      </c>
      <c r="AF3005" t="s">
        <v>14898</v>
      </c>
      <c r="AG3005" t="s">
        <v>143</v>
      </c>
      <c r="AH3005" t="s">
        <v>14899</v>
      </c>
      <c r="AI3005" s="18">
        <v>5.2442117000000003E-2</v>
      </c>
      <c r="AJ3005" t="s">
        <v>14897</v>
      </c>
      <c r="AK3005" t="s">
        <v>134</v>
      </c>
      <c r="AL3005" t="s">
        <v>14900</v>
      </c>
      <c r="AM3005" t="s">
        <v>14898</v>
      </c>
      <c r="AN3005" t="s">
        <v>143</v>
      </c>
      <c r="AO3005" t="s">
        <v>14899</v>
      </c>
      <c r="AP3005" s="18">
        <v>0</v>
      </c>
      <c r="AQ3005" t="s">
        <v>123</v>
      </c>
      <c r="AR3005" t="b">
        <f>ISNUMBER(SEARCH('Consulta Por Puntos Baloto'!$E$5,B3005,1))</f>
        <v>0</v>
      </c>
      <c r="AS3005">
        <f t="shared" si="92"/>
        <v>31</v>
      </c>
      <c r="AT3005" t="str">
        <f t="shared" si="93"/>
        <v>Punto pago</v>
      </c>
    </row>
    <row r="3006" spans="1:46">
      <c r="A3006" t="s">
        <v>14901</v>
      </c>
      <c r="B3006" t="s">
        <v>14902</v>
      </c>
      <c r="C3006" s="18">
        <v>3.0003698228000002</v>
      </c>
      <c r="D3006" t="s">
        <v>1001</v>
      </c>
      <c r="E3006" t="s">
        <v>128</v>
      </c>
      <c r="F3006" t="s">
        <v>1002</v>
      </c>
      <c r="G3006" s="18">
        <v>0.32929556900000001</v>
      </c>
      <c r="H3006" t="s">
        <v>670</v>
      </c>
      <c r="I3006" t="s">
        <v>130</v>
      </c>
      <c r="J3006" t="s">
        <v>671</v>
      </c>
      <c r="K3006" s="18">
        <v>0.58747553050000001</v>
      </c>
      <c r="L3006" t="s">
        <v>64</v>
      </c>
      <c r="M3006" t="s">
        <v>130</v>
      </c>
      <c r="N3006" t="s">
        <v>672</v>
      </c>
      <c r="O3006" s="18">
        <v>1.8774645356999999</v>
      </c>
      <c r="P3006" t="s">
        <v>699</v>
      </c>
      <c r="Q3006" t="s">
        <v>134</v>
      </c>
      <c r="R3006" t="s">
        <v>700</v>
      </c>
      <c r="S3006" s="18">
        <v>3.5369324928000001</v>
      </c>
      <c r="T3006" t="s">
        <v>496</v>
      </c>
      <c r="U3006" t="s">
        <v>130</v>
      </c>
      <c r="V3006" t="s">
        <v>497</v>
      </c>
      <c r="W3006" s="18">
        <v>2.3595120898999999</v>
      </c>
      <c r="X3006" t="s">
        <v>64</v>
      </c>
      <c r="Y3006" t="s">
        <v>130</v>
      </c>
      <c r="Z3006" t="s">
        <v>590</v>
      </c>
      <c r="AA3006" s="18">
        <v>0.87699523239999999</v>
      </c>
      <c r="AB3006" t="s">
        <v>691</v>
      </c>
      <c r="AC3006" t="s">
        <v>128</v>
      </c>
      <c r="AD3006" t="s">
        <v>692</v>
      </c>
      <c r="AE3006" s="18">
        <v>0.1281735095</v>
      </c>
      <c r="AF3006" t="s">
        <v>14903</v>
      </c>
      <c r="AG3006" t="s">
        <v>143</v>
      </c>
      <c r="AH3006" t="s">
        <v>14904</v>
      </c>
      <c r="AI3006" s="18">
        <v>0.56127597419999997</v>
      </c>
      <c r="AJ3006" t="s">
        <v>2800</v>
      </c>
      <c r="AK3006" t="s">
        <v>134</v>
      </c>
      <c r="AL3006" t="s">
        <v>2801</v>
      </c>
      <c r="AM3006" t="s">
        <v>14903</v>
      </c>
      <c r="AN3006" t="s">
        <v>143</v>
      </c>
      <c r="AO3006" t="s">
        <v>14904</v>
      </c>
      <c r="AP3006" s="18">
        <v>0.1281735095</v>
      </c>
      <c r="AQ3006" t="s">
        <v>123</v>
      </c>
      <c r="AR3006" t="b">
        <f>ISNUMBER(SEARCH('Consulta Por Puntos Baloto'!$E$5,B3006,1))</f>
        <v>0</v>
      </c>
      <c r="AS3006">
        <f t="shared" si="92"/>
        <v>31</v>
      </c>
      <c r="AT3006" t="str">
        <f t="shared" si="93"/>
        <v>Punto pago</v>
      </c>
    </row>
    <row r="3007" spans="1:46">
      <c r="A3007" t="s">
        <v>14905</v>
      </c>
      <c r="B3007" t="s">
        <v>14906</v>
      </c>
      <c r="C3007" s="18">
        <v>2.3197948412999998</v>
      </c>
      <c r="D3007" t="s">
        <v>5102</v>
      </c>
      <c r="E3007" t="s">
        <v>220</v>
      </c>
      <c r="F3007" t="s">
        <v>5103</v>
      </c>
      <c r="G3007" s="18">
        <v>1.6543566566000001</v>
      </c>
      <c r="H3007" t="s">
        <v>64</v>
      </c>
      <c r="I3007" t="s">
        <v>223</v>
      </c>
      <c r="J3007" t="s">
        <v>5167</v>
      </c>
      <c r="K3007" s="18">
        <v>2.0288110654999998</v>
      </c>
      <c r="L3007" t="s">
        <v>64</v>
      </c>
      <c r="M3007" t="s">
        <v>223</v>
      </c>
      <c r="N3007" t="s">
        <v>4070</v>
      </c>
      <c r="O3007" s="18">
        <v>2.4210505741000001</v>
      </c>
      <c r="P3007" t="s">
        <v>5106</v>
      </c>
      <c r="Q3007" t="s">
        <v>220</v>
      </c>
      <c r="R3007" t="s">
        <v>5107</v>
      </c>
      <c r="S3007" s="18">
        <v>10.119516732699999</v>
      </c>
      <c r="T3007" t="s">
        <v>227</v>
      </c>
      <c r="U3007" t="s">
        <v>228</v>
      </c>
      <c r="V3007" t="s">
        <v>229</v>
      </c>
      <c r="W3007" s="18">
        <v>4.5578173801000004</v>
      </c>
      <c r="X3007" t="s">
        <v>222</v>
      </c>
      <c r="Y3007" t="s">
        <v>223</v>
      </c>
      <c r="Z3007" t="s">
        <v>224</v>
      </c>
      <c r="AA3007" s="18">
        <v>2.0288110814999998</v>
      </c>
      <c r="AB3007" t="s">
        <v>5168</v>
      </c>
      <c r="AC3007" t="s">
        <v>220</v>
      </c>
      <c r="AD3007" t="s">
        <v>5169</v>
      </c>
      <c r="AE3007" s="18">
        <v>0.15049430289999999</v>
      </c>
      <c r="AF3007" t="s">
        <v>14907</v>
      </c>
      <c r="AG3007" t="s">
        <v>220</v>
      </c>
      <c r="AH3007" t="s">
        <v>14908</v>
      </c>
      <c r="AI3007" s="18">
        <v>0.46270213230000001</v>
      </c>
      <c r="AJ3007" t="s">
        <v>7898</v>
      </c>
      <c r="AK3007" t="s">
        <v>220</v>
      </c>
      <c r="AL3007" t="s">
        <v>7899</v>
      </c>
      <c r="AM3007" t="s">
        <v>14907</v>
      </c>
      <c r="AN3007" t="s">
        <v>220</v>
      </c>
      <c r="AO3007" t="s">
        <v>14908</v>
      </c>
      <c r="AP3007" s="18">
        <v>0.15049430289999999</v>
      </c>
      <c r="AQ3007" t="s">
        <v>123</v>
      </c>
      <c r="AR3007" t="b">
        <f>ISNUMBER(SEARCH('Consulta Por Puntos Baloto'!$E$5,B3007,1))</f>
        <v>0</v>
      </c>
      <c r="AS3007">
        <f t="shared" si="92"/>
        <v>31</v>
      </c>
      <c r="AT3007" t="str">
        <f t="shared" si="93"/>
        <v>Punto pago</v>
      </c>
    </row>
    <row r="3008" spans="1:46">
      <c r="A3008" t="s">
        <v>14909</v>
      </c>
      <c r="B3008" t="s">
        <v>14910</v>
      </c>
      <c r="C3008" s="18">
        <v>1.1154338739</v>
      </c>
      <c r="D3008" t="s">
        <v>202</v>
      </c>
      <c r="E3008" t="s">
        <v>128</v>
      </c>
      <c r="F3008" t="s">
        <v>203</v>
      </c>
      <c r="G3008" s="18">
        <v>0.3132147964</v>
      </c>
      <c r="H3008" t="s">
        <v>64</v>
      </c>
      <c r="I3008" t="s">
        <v>130</v>
      </c>
      <c r="J3008" t="s">
        <v>789</v>
      </c>
      <c r="K3008" s="18">
        <v>0.3132147964</v>
      </c>
      <c r="L3008" t="s">
        <v>64</v>
      </c>
      <c r="M3008" t="s">
        <v>130</v>
      </c>
      <c r="N3008" t="s">
        <v>789</v>
      </c>
      <c r="O3008" s="18">
        <v>0.139382437</v>
      </c>
      <c r="P3008" t="s">
        <v>2706</v>
      </c>
      <c r="Q3008" t="s">
        <v>134</v>
      </c>
      <c r="R3008" t="s">
        <v>2707</v>
      </c>
      <c r="S3008" s="18">
        <v>1.4854897764999999</v>
      </c>
      <c r="T3008" t="s">
        <v>675</v>
      </c>
      <c r="U3008" t="s">
        <v>130</v>
      </c>
      <c r="V3008" t="s">
        <v>676</v>
      </c>
      <c r="W3008" s="18">
        <v>1.7671237697</v>
      </c>
      <c r="X3008" t="s">
        <v>64</v>
      </c>
      <c r="Y3008" t="s">
        <v>130</v>
      </c>
      <c r="Z3008" t="s">
        <v>790</v>
      </c>
      <c r="AA3008" s="18">
        <v>0.72148390419999997</v>
      </c>
      <c r="AB3008" t="s">
        <v>210</v>
      </c>
      <c r="AC3008" t="s">
        <v>128</v>
      </c>
      <c r="AD3008" t="s">
        <v>211</v>
      </c>
      <c r="AE3008" s="18">
        <v>0</v>
      </c>
      <c r="AF3008" t="s">
        <v>14911</v>
      </c>
      <c r="AG3008" t="s">
        <v>143</v>
      </c>
      <c r="AH3008" t="s">
        <v>14912</v>
      </c>
      <c r="AI3008" s="18">
        <v>0.42819992890000003</v>
      </c>
      <c r="AJ3008" t="s">
        <v>6091</v>
      </c>
      <c r="AK3008" t="s">
        <v>134</v>
      </c>
      <c r="AL3008" t="s">
        <v>6092</v>
      </c>
      <c r="AM3008" t="s">
        <v>14911</v>
      </c>
      <c r="AN3008" t="s">
        <v>143</v>
      </c>
      <c r="AO3008" t="s">
        <v>14912</v>
      </c>
      <c r="AP3008" s="18">
        <v>0</v>
      </c>
      <c r="AQ3008" t="s">
        <v>123</v>
      </c>
      <c r="AR3008" t="b">
        <f>ISNUMBER(SEARCH('Consulta Por Puntos Baloto'!$E$5,B3008,1))</f>
        <v>0</v>
      </c>
      <c r="AS3008">
        <f t="shared" si="92"/>
        <v>31</v>
      </c>
      <c r="AT3008" t="str">
        <f t="shared" si="93"/>
        <v>Punto pago</v>
      </c>
    </row>
    <row r="3009" spans="1:46">
      <c r="A3009" t="s">
        <v>14913</v>
      </c>
      <c r="B3009" t="s">
        <v>14914</v>
      </c>
      <c r="C3009" s="18">
        <v>23.1611023442</v>
      </c>
      <c r="D3009" t="s">
        <v>3382</v>
      </c>
      <c r="E3009" t="s">
        <v>3383</v>
      </c>
      <c r="F3009" t="s">
        <v>3384</v>
      </c>
      <c r="G3009" s="18">
        <v>36.704769346200003</v>
      </c>
      <c r="H3009" t="s">
        <v>64</v>
      </c>
      <c r="I3009" t="s">
        <v>2638</v>
      </c>
      <c r="J3009" t="s">
        <v>2639</v>
      </c>
      <c r="K3009" s="18">
        <v>36.704769346200003</v>
      </c>
      <c r="L3009" t="s">
        <v>64</v>
      </c>
      <c r="M3009" t="s">
        <v>2638</v>
      </c>
      <c r="N3009" t="s">
        <v>2639</v>
      </c>
      <c r="O3009" s="18">
        <v>59.882665111999998</v>
      </c>
      <c r="P3009" t="s">
        <v>2588</v>
      </c>
      <c r="Q3009" t="s">
        <v>134</v>
      </c>
      <c r="R3009" t="s">
        <v>2589</v>
      </c>
      <c r="S3009" s="18">
        <v>58.267486421199997</v>
      </c>
      <c r="T3009" t="s">
        <v>311</v>
      </c>
      <c r="U3009" t="s">
        <v>130</v>
      </c>
      <c r="V3009" t="s">
        <v>312</v>
      </c>
      <c r="W3009" s="18">
        <v>45.5938848905</v>
      </c>
      <c r="X3009" t="s">
        <v>64</v>
      </c>
      <c r="Y3009" t="s">
        <v>313</v>
      </c>
      <c r="Z3009" t="s">
        <v>314</v>
      </c>
      <c r="AA3009" s="18">
        <v>52.044212709999996</v>
      </c>
      <c r="AB3009" s="19" t="s">
        <v>2641</v>
      </c>
      <c r="AC3009" t="s">
        <v>1501</v>
      </c>
      <c r="AD3009" t="s">
        <v>2642</v>
      </c>
      <c r="AE3009" s="18">
        <v>9.3758232900000002E-2</v>
      </c>
      <c r="AF3009" t="s">
        <v>3504</v>
      </c>
      <c r="AG3009" t="s">
        <v>3505</v>
      </c>
      <c r="AH3009" t="s">
        <v>3506</v>
      </c>
      <c r="AI3009" s="18">
        <v>8.4272212999999992E-3</v>
      </c>
      <c r="AJ3009" t="s">
        <v>3514</v>
      </c>
      <c r="AK3009" t="s">
        <v>3508</v>
      </c>
      <c r="AL3009" t="s">
        <v>3515</v>
      </c>
      <c r="AM3009" t="s">
        <v>3514</v>
      </c>
      <c r="AN3009" t="s">
        <v>3508</v>
      </c>
      <c r="AO3009" t="s">
        <v>3515</v>
      </c>
      <c r="AP3009" s="18">
        <v>8.4272212999999992E-3</v>
      </c>
      <c r="AQ3009" t="s">
        <v>123</v>
      </c>
      <c r="AR3009" t="b">
        <f>ISNUMBER(SEARCH('Consulta Por Puntos Baloto'!$E$5,B3009,1))</f>
        <v>0</v>
      </c>
      <c r="AS3009">
        <f t="shared" si="92"/>
        <v>35</v>
      </c>
      <c r="AT3009" t="str">
        <f t="shared" si="93"/>
        <v>Punto red</v>
      </c>
    </row>
    <row r="3010" spans="1:46">
      <c r="A3010" t="s">
        <v>14915</v>
      </c>
      <c r="B3010" t="s">
        <v>14916</v>
      </c>
      <c r="C3010" s="18">
        <v>20.5704026101</v>
      </c>
      <c r="D3010" t="s">
        <v>4386</v>
      </c>
      <c r="E3010" t="s">
        <v>4387</v>
      </c>
      <c r="F3010" t="s">
        <v>4388</v>
      </c>
      <c r="G3010" s="18">
        <v>19.4827017649</v>
      </c>
      <c r="H3010" t="s">
        <v>64</v>
      </c>
      <c r="I3010" t="s">
        <v>4389</v>
      </c>
      <c r="J3010" t="s">
        <v>4390</v>
      </c>
      <c r="K3010" s="18">
        <v>48.477046765200001</v>
      </c>
      <c r="L3010" t="s">
        <v>64</v>
      </c>
      <c r="M3010" t="s">
        <v>343</v>
      </c>
      <c r="N3010" t="s">
        <v>344</v>
      </c>
      <c r="O3010" s="18">
        <v>19.681377642299999</v>
      </c>
      <c r="P3010" t="s">
        <v>4391</v>
      </c>
      <c r="Q3010" t="s">
        <v>4392</v>
      </c>
      <c r="R3010" t="s">
        <v>4393</v>
      </c>
      <c r="S3010" s="18">
        <v>57.872620720900002</v>
      </c>
      <c r="T3010" t="s">
        <v>69</v>
      </c>
      <c r="U3010" t="s">
        <v>65</v>
      </c>
      <c r="V3010" t="s">
        <v>70</v>
      </c>
      <c r="W3010" s="18">
        <v>19.4827017649</v>
      </c>
      <c r="X3010" t="s">
        <v>64</v>
      </c>
      <c r="Y3010" t="s">
        <v>4389</v>
      </c>
      <c r="Z3010" t="s">
        <v>4390</v>
      </c>
      <c r="AA3010" s="18">
        <v>49.482445779499997</v>
      </c>
      <c r="AB3010" t="s">
        <v>345</v>
      </c>
      <c r="AC3010" t="s">
        <v>341</v>
      </c>
      <c r="AD3010" t="s">
        <v>346</v>
      </c>
      <c r="AE3010" s="18">
        <v>1.47743782E-2</v>
      </c>
      <c r="AF3010" t="s">
        <v>10276</v>
      </c>
      <c r="AG3010" t="s">
        <v>10277</v>
      </c>
      <c r="AH3010" t="s">
        <v>10278</v>
      </c>
      <c r="AI3010" s="18">
        <v>7.3901102499999996E-2</v>
      </c>
      <c r="AJ3010" t="s">
        <v>10279</v>
      </c>
      <c r="AK3010" t="s">
        <v>10280</v>
      </c>
      <c r="AL3010" t="s">
        <v>10281</v>
      </c>
      <c r="AM3010" t="s">
        <v>10276</v>
      </c>
      <c r="AN3010" t="s">
        <v>10277</v>
      </c>
      <c r="AO3010" t="s">
        <v>10278</v>
      </c>
      <c r="AP3010" s="18">
        <v>1.47743782E-2</v>
      </c>
      <c r="AQ3010" t="s">
        <v>123</v>
      </c>
      <c r="AR3010" t="b">
        <f>ISNUMBER(SEARCH('Consulta Por Puntos Baloto'!$E$5,B3010,1))</f>
        <v>0</v>
      </c>
      <c r="AS3010">
        <f t="shared" si="92"/>
        <v>31</v>
      </c>
      <c r="AT3010" t="str">
        <f t="shared" si="93"/>
        <v>Punto pago</v>
      </c>
    </row>
    <row r="3011" spans="1:46">
      <c r="A3011" t="s">
        <v>14917</v>
      </c>
      <c r="B3011" t="s">
        <v>14918</v>
      </c>
      <c r="C3011" s="18">
        <v>0.13150072460000001</v>
      </c>
      <c r="D3011" t="s">
        <v>4165</v>
      </c>
      <c r="E3011" t="s">
        <v>4166</v>
      </c>
      <c r="F3011" t="s">
        <v>4167</v>
      </c>
      <c r="G3011" s="18">
        <v>102.2122773265</v>
      </c>
      <c r="H3011" t="s">
        <v>4168</v>
      </c>
      <c r="I3011" t="s">
        <v>4169</v>
      </c>
      <c r="J3011" t="s">
        <v>4170</v>
      </c>
      <c r="K3011" s="18">
        <v>126.4558149917</v>
      </c>
      <c r="L3011" t="s">
        <v>64</v>
      </c>
      <c r="M3011" t="s">
        <v>86</v>
      </c>
      <c r="N3011" t="s">
        <v>402</v>
      </c>
      <c r="O3011" s="18">
        <v>126.4558149917</v>
      </c>
      <c r="P3011" t="s">
        <v>403</v>
      </c>
      <c r="Q3011" t="s">
        <v>83</v>
      </c>
      <c r="R3011" t="s">
        <v>404</v>
      </c>
      <c r="S3011" s="18">
        <v>126.7945546599</v>
      </c>
      <c r="T3011" t="s">
        <v>85</v>
      </c>
      <c r="U3011" t="s">
        <v>86</v>
      </c>
      <c r="V3011" t="s">
        <v>87</v>
      </c>
      <c r="W3011" s="18">
        <v>103.8182403431</v>
      </c>
      <c r="X3011" t="s">
        <v>64</v>
      </c>
      <c r="Y3011" t="s">
        <v>4169</v>
      </c>
      <c r="Z3011" t="s">
        <v>4171</v>
      </c>
      <c r="AA3011" s="18">
        <v>102.22038430720001</v>
      </c>
      <c r="AB3011" t="s">
        <v>4168</v>
      </c>
      <c r="AC3011" t="s">
        <v>4172</v>
      </c>
      <c r="AD3011" t="s">
        <v>4173</v>
      </c>
      <c r="AE3011" s="18">
        <v>1.7557413000000001E-2</v>
      </c>
      <c r="AF3011" t="s">
        <v>14919</v>
      </c>
      <c r="AG3011" t="s">
        <v>7500</v>
      </c>
      <c r="AH3011" t="s">
        <v>14920</v>
      </c>
      <c r="AI3011" s="18">
        <v>1.3353958500000001E-2</v>
      </c>
      <c r="AJ3011" t="s">
        <v>14921</v>
      </c>
      <c r="AK3011" t="s">
        <v>7503</v>
      </c>
      <c r="AL3011" t="s">
        <v>14922</v>
      </c>
      <c r="AM3011" t="s">
        <v>14921</v>
      </c>
      <c r="AN3011" t="s">
        <v>7503</v>
      </c>
      <c r="AO3011" t="s">
        <v>14922</v>
      </c>
      <c r="AP3011" s="18">
        <v>1.3353958500000001E-2</v>
      </c>
      <c r="AQ3011" t="s">
        <v>123</v>
      </c>
      <c r="AR3011" t="b">
        <f>ISNUMBER(SEARCH('Consulta Por Puntos Baloto'!$E$5,B3011,1))</f>
        <v>0</v>
      </c>
      <c r="AS3011">
        <f t="shared" ref="AS3011:AS3074" si="94">MATCH(AP3011,A3011:AL3011,0)</f>
        <v>35</v>
      </c>
      <c r="AT3011" t="str">
        <f t="shared" ref="AT3011:AT3074" si="95">+VLOOKUP(AS3011,$AW$2:$AX$10,2,0)</f>
        <v>Punto red</v>
      </c>
    </row>
    <row r="3012" spans="1:46">
      <c r="A3012" t="s">
        <v>14923</v>
      </c>
      <c r="B3012" t="s">
        <v>14924</v>
      </c>
      <c r="C3012" s="18">
        <v>39.626046262099997</v>
      </c>
      <c r="D3012" t="s">
        <v>291</v>
      </c>
      <c r="E3012" t="s">
        <v>292</v>
      </c>
      <c r="F3012" t="s">
        <v>293</v>
      </c>
      <c r="G3012" s="18">
        <v>44.155621705800002</v>
      </c>
      <c r="H3012" t="s">
        <v>64</v>
      </c>
      <c r="I3012" t="s">
        <v>294</v>
      </c>
      <c r="J3012" t="s">
        <v>295</v>
      </c>
      <c r="K3012" s="18">
        <v>44.165488906</v>
      </c>
      <c r="L3012" t="s">
        <v>64</v>
      </c>
      <c r="M3012" t="s">
        <v>294</v>
      </c>
      <c r="N3012" t="s">
        <v>295</v>
      </c>
      <c r="O3012" s="18">
        <v>60.193264859400003</v>
      </c>
      <c r="P3012" t="s">
        <v>296</v>
      </c>
      <c r="Q3012" t="s">
        <v>297</v>
      </c>
      <c r="R3012" t="s">
        <v>298</v>
      </c>
      <c r="S3012" s="18">
        <v>133.69928686630001</v>
      </c>
      <c r="T3012" t="s">
        <v>311</v>
      </c>
      <c r="U3012" t="s">
        <v>130</v>
      </c>
      <c r="V3012" t="s">
        <v>312</v>
      </c>
      <c r="W3012" s="18">
        <v>117.2877109607</v>
      </c>
      <c r="X3012" t="s">
        <v>64</v>
      </c>
      <c r="Y3012" t="s">
        <v>313</v>
      </c>
      <c r="Z3012" t="s">
        <v>314</v>
      </c>
      <c r="AA3012" s="18">
        <v>44.682536180200003</v>
      </c>
      <c r="AB3012" t="s">
        <v>300</v>
      </c>
      <c r="AC3012" t="s">
        <v>301</v>
      </c>
      <c r="AD3012" t="s">
        <v>302</v>
      </c>
      <c r="AE3012" s="18">
        <v>0.12854650109999999</v>
      </c>
      <c r="AF3012" t="s">
        <v>315</v>
      </c>
      <c r="AG3012" t="s">
        <v>316</v>
      </c>
      <c r="AH3012" t="s">
        <v>317</v>
      </c>
      <c r="AI3012" s="18">
        <v>4.1614287200000002E-2</v>
      </c>
      <c r="AJ3012" t="s">
        <v>14925</v>
      </c>
      <c r="AK3012" t="s">
        <v>319</v>
      </c>
      <c r="AL3012" t="s">
        <v>14926</v>
      </c>
      <c r="AM3012" t="s">
        <v>14925</v>
      </c>
      <c r="AN3012" t="s">
        <v>319</v>
      </c>
      <c r="AO3012" t="s">
        <v>14926</v>
      </c>
      <c r="AP3012" s="18">
        <v>4.1614287200000002E-2</v>
      </c>
      <c r="AQ3012" t="s">
        <v>123</v>
      </c>
      <c r="AR3012" t="b">
        <f>ISNUMBER(SEARCH('Consulta Por Puntos Baloto'!$E$5,B3012,1))</f>
        <v>0</v>
      </c>
      <c r="AS3012">
        <f t="shared" si="94"/>
        <v>35</v>
      </c>
      <c r="AT3012" t="str">
        <f t="shared" si="95"/>
        <v>Punto red</v>
      </c>
    </row>
    <row r="3013" spans="1:46">
      <c r="A3013" t="s">
        <v>14927</v>
      </c>
      <c r="B3013" t="s">
        <v>14928</v>
      </c>
      <c r="C3013" s="18">
        <v>0.86827968680000001</v>
      </c>
      <c r="D3013" t="s">
        <v>5197</v>
      </c>
      <c r="E3013" t="s">
        <v>5198</v>
      </c>
      <c r="F3013" t="s">
        <v>5199</v>
      </c>
      <c r="G3013" s="18">
        <v>2.2199192606999998</v>
      </c>
      <c r="H3013" t="s">
        <v>64</v>
      </c>
      <c r="I3013" t="s">
        <v>5200</v>
      </c>
      <c r="J3013" t="s">
        <v>5201</v>
      </c>
      <c r="K3013" s="18">
        <v>11.3404892214</v>
      </c>
      <c r="L3013" t="s">
        <v>64</v>
      </c>
      <c r="M3013" t="s">
        <v>65</v>
      </c>
      <c r="N3013" t="s">
        <v>5202</v>
      </c>
      <c r="O3013" s="18">
        <v>11.4158292904</v>
      </c>
      <c r="P3013" t="s">
        <v>67</v>
      </c>
      <c r="Q3013" t="s">
        <v>62</v>
      </c>
      <c r="R3013" t="s">
        <v>68</v>
      </c>
      <c r="S3013" s="18">
        <v>11.6661280608</v>
      </c>
      <c r="T3013" t="s">
        <v>253</v>
      </c>
      <c r="U3013" t="s">
        <v>65</v>
      </c>
      <c r="V3013" t="s">
        <v>254</v>
      </c>
      <c r="W3013" s="18">
        <v>11.405231884799999</v>
      </c>
      <c r="X3013" t="s">
        <v>276</v>
      </c>
      <c r="Y3013" t="s">
        <v>65</v>
      </c>
      <c r="Z3013" t="s">
        <v>277</v>
      </c>
      <c r="AA3013" s="18">
        <v>11.3938353787</v>
      </c>
      <c r="AB3013" t="s">
        <v>5203</v>
      </c>
      <c r="AC3013" t="s">
        <v>62</v>
      </c>
      <c r="AD3013" t="s">
        <v>5204</v>
      </c>
      <c r="AE3013" s="18">
        <v>0.99050957340000001</v>
      </c>
      <c r="AF3013" t="s">
        <v>6701</v>
      </c>
      <c r="AG3013" t="s">
        <v>6702</v>
      </c>
      <c r="AH3013" t="s">
        <v>6703</v>
      </c>
      <c r="AI3013" s="18">
        <v>0.3247595801</v>
      </c>
      <c r="AJ3013" t="s">
        <v>14929</v>
      </c>
      <c r="AK3013" t="s">
        <v>5198</v>
      </c>
      <c r="AL3013" t="s">
        <v>14930</v>
      </c>
      <c r="AM3013" t="s">
        <v>14929</v>
      </c>
      <c r="AN3013" t="s">
        <v>5198</v>
      </c>
      <c r="AO3013" t="s">
        <v>14930</v>
      </c>
      <c r="AP3013" s="18">
        <v>0.3247595801</v>
      </c>
      <c r="AQ3013" t="s">
        <v>4218</v>
      </c>
      <c r="AR3013" t="b">
        <f>ISNUMBER(SEARCH('Consulta Por Puntos Baloto'!$E$5,B3013,1))</f>
        <v>0</v>
      </c>
      <c r="AS3013">
        <f t="shared" si="94"/>
        <v>35</v>
      </c>
      <c r="AT3013" t="str">
        <f t="shared" si="95"/>
        <v>Punto red</v>
      </c>
    </row>
    <row r="3014" spans="1:46">
      <c r="A3014" t="s">
        <v>14931</v>
      </c>
      <c r="B3014" t="s">
        <v>14932</v>
      </c>
      <c r="C3014" s="18">
        <v>2.9889763423</v>
      </c>
      <c r="D3014" t="s">
        <v>508</v>
      </c>
      <c r="E3014" t="s">
        <v>509</v>
      </c>
      <c r="F3014" t="s">
        <v>510</v>
      </c>
      <c r="G3014" s="18">
        <v>0.81628190199999995</v>
      </c>
      <c r="H3014" t="s">
        <v>64</v>
      </c>
      <c r="I3014" t="s">
        <v>112</v>
      </c>
      <c r="J3014" t="s">
        <v>1172</v>
      </c>
      <c r="K3014" s="18">
        <v>1.5466124297999999</v>
      </c>
      <c r="L3014" t="s">
        <v>64</v>
      </c>
      <c r="M3014" t="s">
        <v>112</v>
      </c>
      <c r="N3014" t="s">
        <v>721</v>
      </c>
      <c r="O3014" s="18">
        <v>1.116429704</v>
      </c>
      <c r="P3014" t="s">
        <v>513</v>
      </c>
      <c r="Q3014" t="s">
        <v>509</v>
      </c>
      <c r="R3014" t="s">
        <v>514</v>
      </c>
      <c r="S3014" s="18">
        <v>1.1319732065999999</v>
      </c>
      <c r="T3014" t="s">
        <v>111</v>
      </c>
      <c r="U3014" t="s">
        <v>112</v>
      </c>
      <c r="V3014" t="s">
        <v>113</v>
      </c>
      <c r="W3014" s="18">
        <v>4.6469175068000004</v>
      </c>
      <c r="X3014" t="s">
        <v>64</v>
      </c>
      <c r="Y3014" t="s">
        <v>130</v>
      </c>
      <c r="Z3014" t="s">
        <v>517</v>
      </c>
      <c r="AA3014" s="18">
        <v>1.1306246053</v>
      </c>
      <c r="AB3014" s="19" t="s">
        <v>1111</v>
      </c>
      <c r="AC3014" t="s">
        <v>509</v>
      </c>
      <c r="AD3014" s="19" t="s">
        <v>1112</v>
      </c>
      <c r="AE3014" s="18">
        <v>0.4954303122</v>
      </c>
      <c r="AF3014" t="s">
        <v>14933</v>
      </c>
      <c r="AG3014" t="s">
        <v>143</v>
      </c>
      <c r="AH3014" t="s">
        <v>14934</v>
      </c>
      <c r="AI3014" s="18">
        <v>0.33750977329999998</v>
      </c>
      <c r="AJ3014" t="s">
        <v>14935</v>
      </c>
      <c r="AK3014" t="s">
        <v>509</v>
      </c>
      <c r="AL3014" t="s">
        <v>14936</v>
      </c>
      <c r="AM3014" t="s">
        <v>14935</v>
      </c>
      <c r="AN3014" t="s">
        <v>509</v>
      </c>
      <c r="AO3014" t="s">
        <v>14936</v>
      </c>
      <c r="AP3014" s="18">
        <v>0.33750977329999998</v>
      </c>
      <c r="AQ3014" t="s">
        <v>123</v>
      </c>
      <c r="AR3014" t="b">
        <f>ISNUMBER(SEARCH('Consulta Por Puntos Baloto'!$E$5,B3014,1))</f>
        <v>0</v>
      </c>
      <c r="AS3014">
        <f t="shared" si="94"/>
        <v>35</v>
      </c>
      <c r="AT3014" t="str">
        <f t="shared" si="95"/>
        <v>Punto red</v>
      </c>
    </row>
    <row r="3015" spans="1:46">
      <c r="A3015" t="s">
        <v>14937</v>
      </c>
      <c r="B3015" t="s">
        <v>14938</v>
      </c>
      <c r="C3015" s="18">
        <v>1.0836274301</v>
      </c>
      <c r="D3015" t="s">
        <v>82</v>
      </c>
      <c r="E3015" t="s">
        <v>83</v>
      </c>
      <c r="F3015" t="s">
        <v>84</v>
      </c>
      <c r="G3015" s="18">
        <v>0.33630042580000002</v>
      </c>
      <c r="H3015" t="s">
        <v>64</v>
      </c>
      <c r="I3015" t="s">
        <v>86</v>
      </c>
      <c r="J3015" t="s">
        <v>402</v>
      </c>
      <c r="K3015" s="18">
        <v>0.33630042580000002</v>
      </c>
      <c r="L3015" t="s">
        <v>64</v>
      </c>
      <c r="M3015" t="s">
        <v>86</v>
      </c>
      <c r="N3015" t="s">
        <v>402</v>
      </c>
      <c r="O3015" s="18">
        <v>0.33630042580000002</v>
      </c>
      <c r="P3015" t="s">
        <v>403</v>
      </c>
      <c r="Q3015" t="s">
        <v>83</v>
      </c>
      <c r="R3015" t="s">
        <v>404</v>
      </c>
      <c r="S3015" s="18">
        <v>0.94111280419999999</v>
      </c>
      <c r="T3015" t="s">
        <v>85</v>
      </c>
      <c r="U3015" t="s">
        <v>86</v>
      </c>
      <c r="V3015" t="s">
        <v>87</v>
      </c>
      <c r="W3015" s="18">
        <v>0.94111280419999999</v>
      </c>
      <c r="X3015" t="s">
        <v>64</v>
      </c>
      <c r="Y3015" t="s">
        <v>91</v>
      </c>
      <c r="Z3015" t="s">
        <v>92</v>
      </c>
      <c r="AA3015" s="18">
        <v>0.94111280419999999</v>
      </c>
      <c r="AB3015" t="s">
        <v>93</v>
      </c>
      <c r="AC3015" t="s">
        <v>83</v>
      </c>
      <c r="AD3015" t="s">
        <v>94</v>
      </c>
      <c r="AE3015" s="18">
        <v>0.23302002690000001</v>
      </c>
      <c r="AF3015" t="s">
        <v>9190</v>
      </c>
      <c r="AG3015" t="s">
        <v>83</v>
      </c>
      <c r="AH3015" t="s">
        <v>9191</v>
      </c>
      <c r="AI3015" s="18">
        <v>0.15144163699999999</v>
      </c>
      <c r="AJ3015" t="s">
        <v>14939</v>
      </c>
      <c r="AK3015" t="s">
        <v>83</v>
      </c>
      <c r="AL3015" t="s">
        <v>14940</v>
      </c>
      <c r="AM3015" t="s">
        <v>14939</v>
      </c>
      <c r="AN3015" t="s">
        <v>83</v>
      </c>
      <c r="AO3015" t="s">
        <v>14940</v>
      </c>
      <c r="AP3015" s="18">
        <v>0.15144163699999999</v>
      </c>
      <c r="AQ3015" t="s">
        <v>123</v>
      </c>
      <c r="AR3015" t="b">
        <f>ISNUMBER(SEARCH('Consulta Por Puntos Baloto'!$E$5,B3015,1))</f>
        <v>0</v>
      </c>
      <c r="AS3015">
        <f t="shared" si="94"/>
        <v>35</v>
      </c>
      <c r="AT3015" t="str">
        <f t="shared" si="95"/>
        <v>Punto red</v>
      </c>
    </row>
    <row r="3016" spans="1:46">
      <c r="A3016" t="s">
        <v>14941</v>
      </c>
      <c r="B3016" t="s">
        <v>14942</v>
      </c>
      <c r="C3016" s="18">
        <v>1.386306582</v>
      </c>
      <c r="D3016" t="s">
        <v>4805</v>
      </c>
      <c r="E3016" t="s">
        <v>3972</v>
      </c>
      <c r="F3016" t="s">
        <v>4806</v>
      </c>
      <c r="G3016" s="18">
        <v>1.4608926399</v>
      </c>
      <c r="H3016" t="s">
        <v>4807</v>
      </c>
      <c r="I3016" t="s">
        <v>3974</v>
      </c>
      <c r="J3016" t="s">
        <v>4808</v>
      </c>
      <c r="K3016" s="18">
        <v>1.6333960030000001</v>
      </c>
      <c r="L3016" t="s">
        <v>64</v>
      </c>
      <c r="M3016" t="s">
        <v>3974</v>
      </c>
      <c r="N3016" t="s">
        <v>4288</v>
      </c>
      <c r="O3016" s="18">
        <v>1.5571010203</v>
      </c>
      <c r="P3016" t="s">
        <v>4265</v>
      </c>
      <c r="Q3016" t="s">
        <v>3972</v>
      </c>
      <c r="R3016" t="s">
        <v>4266</v>
      </c>
      <c r="S3016" s="18">
        <v>466.82558130389998</v>
      </c>
      <c r="T3016" t="s">
        <v>85</v>
      </c>
      <c r="U3016" t="s">
        <v>86</v>
      </c>
      <c r="V3016" t="s">
        <v>87</v>
      </c>
      <c r="W3016" s="18">
        <v>1.7148243938000001</v>
      </c>
      <c r="X3016" t="s">
        <v>3979</v>
      </c>
      <c r="Y3016" t="s">
        <v>3974</v>
      </c>
      <c r="Z3016" t="s">
        <v>3980</v>
      </c>
      <c r="AA3016" s="18">
        <v>1.4608926399</v>
      </c>
      <c r="AB3016" t="s">
        <v>4807</v>
      </c>
      <c r="AC3016" t="s">
        <v>3972</v>
      </c>
      <c r="AD3016" t="s">
        <v>4809</v>
      </c>
      <c r="AE3016" s="18">
        <v>0.27487651330000001</v>
      </c>
      <c r="AF3016" t="s">
        <v>4810</v>
      </c>
      <c r="AG3016" t="s">
        <v>3972</v>
      </c>
      <c r="AH3016" t="s">
        <v>4811</v>
      </c>
      <c r="AI3016" s="18">
        <v>0.89923984410000002</v>
      </c>
      <c r="AJ3016" t="s">
        <v>4812</v>
      </c>
      <c r="AK3016" t="s">
        <v>3972</v>
      </c>
      <c r="AL3016" t="s">
        <v>4813</v>
      </c>
      <c r="AM3016" t="s">
        <v>4810</v>
      </c>
      <c r="AN3016" t="s">
        <v>3972</v>
      </c>
      <c r="AO3016" t="s">
        <v>4811</v>
      </c>
      <c r="AP3016" s="18">
        <v>0.27487651330000001</v>
      </c>
      <c r="AQ3016" t="s">
        <v>123</v>
      </c>
      <c r="AR3016" t="b">
        <f>ISNUMBER(SEARCH('Consulta Por Puntos Baloto'!$E$5,B3016,1))</f>
        <v>0</v>
      </c>
      <c r="AS3016">
        <f t="shared" si="94"/>
        <v>31</v>
      </c>
      <c r="AT3016" t="str">
        <f t="shared" si="95"/>
        <v>Punto pago</v>
      </c>
    </row>
    <row r="3017" spans="1:46">
      <c r="A3017" t="s">
        <v>14943</v>
      </c>
      <c r="B3017" t="s">
        <v>14944</v>
      </c>
      <c r="C3017" s="18">
        <v>3.0635173383000001</v>
      </c>
      <c r="D3017" t="s">
        <v>4401</v>
      </c>
      <c r="E3017" t="s">
        <v>62</v>
      </c>
      <c r="F3017" t="s">
        <v>4402</v>
      </c>
      <c r="G3017" s="18">
        <v>2.8755535381000001</v>
      </c>
      <c r="H3017" t="s">
        <v>73</v>
      </c>
      <c r="I3017" t="s">
        <v>65</v>
      </c>
      <c r="J3017" t="s">
        <v>5515</v>
      </c>
      <c r="K3017" s="18">
        <v>3.2870142844000001</v>
      </c>
      <c r="L3017" t="s">
        <v>4403</v>
      </c>
      <c r="M3017" t="s">
        <v>65</v>
      </c>
      <c r="N3017" t="s">
        <v>4404</v>
      </c>
      <c r="O3017" s="18">
        <v>5.6348903227999996</v>
      </c>
      <c r="P3017" t="s">
        <v>67</v>
      </c>
      <c r="Q3017" t="s">
        <v>62</v>
      </c>
      <c r="R3017" t="s">
        <v>68</v>
      </c>
      <c r="S3017" s="18">
        <v>3.1373294597000001</v>
      </c>
      <c r="T3017" t="s">
        <v>69</v>
      </c>
      <c r="U3017" t="s">
        <v>65</v>
      </c>
      <c r="V3017" t="s">
        <v>70</v>
      </c>
      <c r="W3017" s="18">
        <v>4.3162053581000004</v>
      </c>
      <c r="X3017" t="s">
        <v>71</v>
      </c>
      <c r="Y3017" t="s">
        <v>65</v>
      </c>
      <c r="Z3017" t="s">
        <v>72</v>
      </c>
      <c r="AA3017" s="18">
        <v>2.8797557306999999</v>
      </c>
      <c r="AB3017" t="s">
        <v>73</v>
      </c>
      <c r="AC3017" t="s">
        <v>62</v>
      </c>
      <c r="AD3017" t="s">
        <v>74</v>
      </c>
      <c r="AE3017" s="18">
        <v>0.11029322330000001</v>
      </c>
      <c r="AF3017" t="s">
        <v>14945</v>
      </c>
      <c r="AG3017" t="s">
        <v>62</v>
      </c>
      <c r="AH3017" t="s">
        <v>14946</v>
      </c>
      <c r="AI3017" s="18">
        <v>0.54239737659999998</v>
      </c>
      <c r="AJ3017" t="s">
        <v>5518</v>
      </c>
      <c r="AK3017" t="s">
        <v>62</v>
      </c>
      <c r="AL3017" t="s">
        <v>5519</v>
      </c>
      <c r="AM3017" t="s">
        <v>14945</v>
      </c>
      <c r="AN3017" t="s">
        <v>62</v>
      </c>
      <c r="AO3017" t="s">
        <v>14946</v>
      </c>
      <c r="AP3017" s="18">
        <v>0.11029322330000001</v>
      </c>
      <c r="AQ3017" t="s">
        <v>123</v>
      </c>
      <c r="AR3017" t="b">
        <f>ISNUMBER(SEARCH('Consulta Por Puntos Baloto'!$E$5,B3017,1))</f>
        <v>0</v>
      </c>
      <c r="AS3017">
        <f t="shared" si="94"/>
        <v>31</v>
      </c>
      <c r="AT3017" t="str">
        <f t="shared" si="95"/>
        <v>Punto pago</v>
      </c>
    </row>
    <row r="3018" spans="1:46">
      <c r="A3018" t="s">
        <v>14947</v>
      </c>
      <c r="B3018" t="s">
        <v>14948</v>
      </c>
      <c r="C3018" s="18">
        <v>1.5855118863</v>
      </c>
      <c r="D3018" t="s">
        <v>4679</v>
      </c>
      <c r="E3018" t="s">
        <v>220</v>
      </c>
      <c r="F3018" t="s">
        <v>4680</v>
      </c>
      <c r="G3018" s="18">
        <v>0.69498156580000003</v>
      </c>
      <c r="H3018" t="s">
        <v>11242</v>
      </c>
      <c r="I3018" t="s">
        <v>223</v>
      </c>
      <c r="J3018" t="s">
        <v>11243</v>
      </c>
      <c r="K3018" s="18">
        <v>0.79166961619999998</v>
      </c>
      <c r="L3018" t="s">
        <v>64</v>
      </c>
      <c r="M3018" t="s">
        <v>223</v>
      </c>
      <c r="N3018" t="s">
        <v>9384</v>
      </c>
      <c r="O3018" s="18">
        <v>0.57909873599999995</v>
      </c>
      <c r="P3018" t="s">
        <v>225</v>
      </c>
      <c r="Q3018" t="s">
        <v>220</v>
      </c>
      <c r="R3018" t="s">
        <v>226</v>
      </c>
      <c r="S3018" s="18">
        <v>5.8211259718999999</v>
      </c>
      <c r="T3018" t="s">
        <v>227</v>
      </c>
      <c r="U3018" t="s">
        <v>228</v>
      </c>
      <c r="V3018" t="s">
        <v>229</v>
      </c>
      <c r="W3018" s="18">
        <v>1.2570364214</v>
      </c>
      <c r="X3018" t="s">
        <v>222</v>
      </c>
      <c r="Y3018" t="s">
        <v>223</v>
      </c>
      <c r="Z3018" t="s">
        <v>224</v>
      </c>
      <c r="AA3018" s="18">
        <v>0.79324524679999997</v>
      </c>
      <c r="AB3018" t="s">
        <v>6401</v>
      </c>
      <c r="AC3018" t="s">
        <v>220</v>
      </c>
      <c r="AD3018" t="s">
        <v>6402</v>
      </c>
      <c r="AE3018" s="18">
        <v>0.46561841240000001</v>
      </c>
      <c r="AF3018" t="s">
        <v>14949</v>
      </c>
      <c r="AG3018" t="s">
        <v>220</v>
      </c>
      <c r="AH3018" t="s">
        <v>14950</v>
      </c>
      <c r="AI3018" s="18">
        <v>0.52193784850000002</v>
      </c>
      <c r="AJ3018" t="s">
        <v>349</v>
      </c>
      <c r="AK3018" t="s">
        <v>220</v>
      </c>
      <c r="AL3018" t="s">
        <v>9387</v>
      </c>
      <c r="AM3018" t="s">
        <v>14949</v>
      </c>
      <c r="AN3018" t="s">
        <v>220</v>
      </c>
      <c r="AO3018" t="s">
        <v>14950</v>
      </c>
      <c r="AP3018" s="18">
        <v>0.46561841240000001</v>
      </c>
      <c r="AQ3018" t="s">
        <v>123</v>
      </c>
      <c r="AR3018" t="b">
        <f>ISNUMBER(SEARCH('Consulta Por Puntos Baloto'!$E$5,B3018,1))</f>
        <v>0</v>
      </c>
      <c r="AS3018">
        <f t="shared" si="94"/>
        <v>31</v>
      </c>
      <c r="AT3018" t="str">
        <f t="shared" si="95"/>
        <v>Punto pago</v>
      </c>
    </row>
    <row r="3019" spans="1:46">
      <c r="A3019" t="s">
        <v>14951</v>
      </c>
      <c r="B3019" t="s">
        <v>14952</v>
      </c>
      <c r="C3019" s="18">
        <v>1.746135483</v>
      </c>
      <c r="D3019" t="s">
        <v>4679</v>
      </c>
      <c r="E3019" t="s">
        <v>220</v>
      </c>
      <c r="F3019" t="s">
        <v>4680</v>
      </c>
      <c r="G3019" s="18">
        <v>0.88953591320000003</v>
      </c>
      <c r="H3019" t="s">
        <v>11242</v>
      </c>
      <c r="I3019" t="s">
        <v>223</v>
      </c>
      <c r="J3019" t="s">
        <v>11243</v>
      </c>
      <c r="K3019" s="18">
        <v>1.0788489575</v>
      </c>
      <c r="L3019" t="s">
        <v>64</v>
      </c>
      <c r="M3019" t="s">
        <v>223</v>
      </c>
      <c r="N3019" t="s">
        <v>4683</v>
      </c>
      <c r="O3019" s="18">
        <v>1.5138573307000001</v>
      </c>
      <c r="P3019" t="s">
        <v>225</v>
      </c>
      <c r="Q3019" t="s">
        <v>220</v>
      </c>
      <c r="R3019" t="s">
        <v>226</v>
      </c>
      <c r="S3019" s="18">
        <v>4.8838118692999997</v>
      </c>
      <c r="T3019" t="s">
        <v>227</v>
      </c>
      <c r="U3019" t="s">
        <v>228</v>
      </c>
      <c r="V3019" t="s">
        <v>229</v>
      </c>
      <c r="W3019" s="18">
        <v>2.2002080597</v>
      </c>
      <c r="X3019" t="s">
        <v>222</v>
      </c>
      <c r="Y3019" t="s">
        <v>223</v>
      </c>
      <c r="Z3019" t="s">
        <v>224</v>
      </c>
      <c r="AA3019" s="18">
        <v>0.83557877830000005</v>
      </c>
      <c r="AB3019" t="s">
        <v>6401</v>
      </c>
      <c r="AC3019" t="s">
        <v>220</v>
      </c>
      <c r="AD3019" t="s">
        <v>6402</v>
      </c>
      <c r="AE3019" s="18">
        <v>0.20288400940000001</v>
      </c>
      <c r="AF3019" t="s">
        <v>14953</v>
      </c>
      <c r="AG3019" t="s">
        <v>220</v>
      </c>
      <c r="AH3019" t="s">
        <v>14954</v>
      </c>
      <c r="AI3019" s="18">
        <v>0.74699357060000005</v>
      </c>
      <c r="AJ3019" t="s">
        <v>349</v>
      </c>
      <c r="AK3019" t="s">
        <v>220</v>
      </c>
      <c r="AL3019" t="s">
        <v>8348</v>
      </c>
      <c r="AM3019" t="s">
        <v>14953</v>
      </c>
      <c r="AN3019" t="s">
        <v>220</v>
      </c>
      <c r="AO3019" t="s">
        <v>14954</v>
      </c>
      <c r="AP3019" s="18">
        <v>0.20288400940000001</v>
      </c>
      <c r="AQ3019" t="s">
        <v>123</v>
      </c>
      <c r="AR3019" t="b">
        <f>ISNUMBER(SEARCH('Consulta Por Puntos Baloto'!$E$5,B3019,1))</f>
        <v>0</v>
      </c>
      <c r="AS3019">
        <f t="shared" si="94"/>
        <v>31</v>
      </c>
      <c r="AT3019" t="str">
        <f t="shared" si="95"/>
        <v>Punto pago</v>
      </c>
    </row>
    <row r="3020" spans="1:46">
      <c r="A3020" t="s">
        <v>14955</v>
      </c>
      <c r="B3020" t="s">
        <v>14956</v>
      </c>
      <c r="C3020" s="18">
        <v>1.7636117091000001</v>
      </c>
      <c r="D3020" t="s">
        <v>4084</v>
      </c>
      <c r="E3020" t="s">
        <v>4053</v>
      </c>
      <c r="F3020" t="s">
        <v>4085</v>
      </c>
      <c r="G3020" s="18">
        <v>2.8049204939000001</v>
      </c>
      <c r="H3020" t="s">
        <v>64</v>
      </c>
      <c r="I3020" t="s">
        <v>4055</v>
      </c>
      <c r="J3020" t="s">
        <v>4056</v>
      </c>
      <c r="K3020" s="18">
        <v>10.6279208019</v>
      </c>
      <c r="L3020" t="s">
        <v>64</v>
      </c>
      <c r="M3020" t="s">
        <v>223</v>
      </c>
      <c r="N3020" t="s">
        <v>4070</v>
      </c>
      <c r="O3020" s="18">
        <v>3.8907620376000001</v>
      </c>
      <c r="P3020" t="s">
        <v>4052</v>
      </c>
      <c r="Q3020" t="s">
        <v>4053</v>
      </c>
      <c r="R3020" t="s">
        <v>4054</v>
      </c>
      <c r="S3020" s="18">
        <v>19.315499655899998</v>
      </c>
      <c r="T3020" t="s">
        <v>227</v>
      </c>
      <c r="U3020" t="s">
        <v>228</v>
      </c>
      <c r="V3020" t="s">
        <v>229</v>
      </c>
      <c r="W3020" s="18">
        <v>2.8431419884000002</v>
      </c>
      <c r="X3020" t="s">
        <v>64</v>
      </c>
      <c r="Y3020" t="s">
        <v>4055</v>
      </c>
      <c r="Z3020" t="s">
        <v>4056</v>
      </c>
      <c r="AA3020" s="18">
        <v>9.9299352446999993</v>
      </c>
      <c r="AB3020" t="s">
        <v>4088</v>
      </c>
      <c r="AC3020" t="s">
        <v>220</v>
      </c>
      <c r="AD3020" t="s">
        <v>4089</v>
      </c>
      <c r="AE3020" s="18">
        <v>4.89379021E-2</v>
      </c>
      <c r="AF3020" t="s">
        <v>14957</v>
      </c>
      <c r="AG3020" t="s">
        <v>4053</v>
      </c>
      <c r="AH3020" t="s">
        <v>14958</v>
      </c>
      <c r="AI3020" s="18">
        <v>5.0702378800000003E-2</v>
      </c>
      <c r="AJ3020" t="s">
        <v>6749</v>
      </c>
      <c r="AK3020" t="s">
        <v>4053</v>
      </c>
      <c r="AL3020" t="s">
        <v>6750</v>
      </c>
      <c r="AM3020" t="s">
        <v>14957</v>
      </c>
      <c r="AN3020" t="s">
        <v>4053</v>
      </c>
      <c r="AO3020" t="s">
        <v>14958</v>
      </c>
      <c r="AP3020" s="18">
        <v>4.89379021E-2</v>
      </c>
      <c r="AQ3020" t="s">
        <v>123</v>
      </c>
      <c r="AR3020" t="b">
        <f>ISNUMBER(SEARCH('Consulta Por Puntos Baloto'!$E$5,B3020,1))</f>
        <v>0</v>
      </c>
      <c r="AS3020">
        <f t="shared" si="94"/>
        <v>31</v>
      </c>
      <c r="AT3020" t="str">
        <f t="shared" si="95"/>
        <v>Punto pago</v>
      </c>
    </row>
    <row r="3021" spans="1:46">
      <c r="A3021" t="s">
        <v>14959</v>
      </c>
      <c r="B3021" t="s">
        <v>14960</v>
      </c>
      <c r="C3021" s="18">
        <v>3.1706083814000001</v>
      </c>
      <c r="D3021" t="s">
        <v>169</v>
      </c>
      <c r="E3021" t="s">
        <v>128</v>
      </c>
      <c r="F3021" t="s">
        <v>170</v>
      </c>
      <c r="G3021" s="18">
        <v>0.77240045130000001</v>
      </c>
      <c r="H3021" t="s">
        <v>64</v>
      </c>
      <c r="I3021" t="s">
        <v>130</v>
      </c>
      <c r="J3021" t="s">
        <v>619</v>
      </c>
      <c r="K3021" s="18">
        <v>3.2407206439</v>
      </c>
      <c r="L3021" t="s">
        <v>64</v>
      </c>
      <c r="M3021" t="s">
        <v>130</v>
      </c>
      <c r="N3021" t="s">
        <v>172</v>
      </c>
      <c r="O3021" s="18">
        <v>1.8820608000000001</v>
      </c>
      <c r="P3021" t="s">
        <v>173</v>
      </c>
      <c r="Q3021" t="s">
        <v>134</v>
      </c>
      <c r="R3021" t="s">
        <v>174</v>
      </c>
      <c r="S3021" s="18">
        <v>1.8269213919</v>
      </c>
      <c r="T3021" t="s">
        <v>64</v>
      </c>
      <c r="U3021" t="s">
        <v>130</v>
      </c>
      <c r="V3021" t="s">
        <v>171</v>
      </c>
      <c r="W3021" s="18">
        <v>1.3198980492000001</v>
      </c>
      <c r="X3021" t="s">
        <v>620</v>
      </c>
      <c r="Y3021" t="s">
        <v>130</v>
      </c>
      <c r="Z3021" t="s">
        <v>621</v>
      </c>
      <c r="AA3021" s="18">
        <v>1.8640862918000001</v>
      </c>
      <c r="AB3021" t="s">
        <v>176</v>
      </c>
      <c r="AC3021" t="s">
        <v>128</v>
      </c>
      <c r="AD3021" t="s">
        <v>177</v>
      </c>
      <c r="AE3021" s="18">
        <v>0.22701901860000001</v>
      </c>
      <c r="AF3021" t="s">
        <v>14961</v>
      </c>
      <c r="AG3021" t="s">
        <v>143</v>
      </c>
      <c r="AH3021" t="s">
        <v>14962</v>
      </c>
      <c r="AI3021" s="18">
        <v>9.6941277500000006E-2</v>
      </c>
      <c r="AJ3021" t="s">
        <v>14963</v>
      </c>
      <c r="AK3021" t="s">
        <v>134</v>
      </c>
      <c r="AL3021" t="s">
        <v>14964</v>
      </c>
      <c r="AM3021" t="s">
        <v>14963</v>
      </c>
      <c r="AN3021" t="s">
        <v>134</v>
      </c>
      <c r="AO3021" t="s">
        <v>14964</v>
      </c>
      <c r="AP3021" s="18">
        <v>9.6941277500000006E-2</v>
      </c>
      <c r="AQ3021" t="s">
        <v>123</v>
      </c>
      <c r="AR3021" t="b">
        <f>ISNUMBER(SEARCH('Consulta Por Puntos Baloto'!$E$5,B3021,1))</f>
        <v>0</v>
      </c>
      <c r="AS3021">
        <f t="shared" si="94"/>
        <v>35</v>
      </c>
      <c r="AT3021" t="str">
        <f t="shared" si="95"/>
        <v>Punto red</v>
      </c>
    </row>
    <row r="3022" spans="1:46">
      <c r="A3022" t="s">
        <v>14965</v>
      </c>
      <c r="B3022" t="s">
        <v>14966</v>
      </c>
      <c r="C3022" s="18">
        <v>195.24646098260001</v>
      </c>
      <c r="D3022" t="s">
        <v>1689</v>
      </c>
      <c r="E3022" t="s">
        <v>1690</v>
      </c>
      <c r="F3022" t="s">
        <v>1691</v>
      </c>
      <c r="G3022" s="18">
        <v>168.6082636765</v>
      </c>
      <c r="H3022" t="s">
        <v>64</v>
      </c>
      <c r="I3022" t="s">
        <v>105</v>
      </c>
      <c r="J3022" t="s">
        <v>106</v>
      </c>
      <c r="K3022" s="18">
        <v>262.6424326275</v>
      </c>
      <c r="L3022" t="s">
        <v>64</v>
      </c>
      <c r="M3022" t="s">
        <v>130</v>
      </c>
      <c r="N3022" t="s">
        <v>132</v>
      </c>
      <c r="O3022" s="18">
        <v>261.76756581770002</v>
      </c>
      <c r="P3022" t="s">
        <v>133</v>
      </c>
      <c r="Q3022" t="s">
        <v>134</v>
      </c>
      <c r="R3022" t="s">
        <v>135</v>
      </c>
      <c r="S3022" s="18">
        <v>263.67378961380001</v>
      </c>
      <c r="T3022" t="s">
        <v>136</v>
      </c>
      <c r="U3022" t="s">
        <v>130</v>
      </c>
      <c r="V3022" t="s">
        <v>137</v>
      </c>
      <c r="W3022" s="18">
        <v>168.43903157450001</v>
      </c>
      <c r="X3022" t="s">
        <v>64</v>
      </c>
      <c r="Y3022" t="s">
        <v>114</v>
      </c>
      <c r="Z3022" t="s">
        <v>106</v>
      </c>
      <c r="AA3022" s="18">
        <v>192.94988685729999</v>
      </c>
      <c r="AB3022" s="19" t="s">
        <v>3348</v>
      </c>
      <c r="AC3022" t="s">
        <v>1690</v>
      </c>
      <c r="AD3022" s="19" t="s">
        <v>5358</v>
      </c>
      <c r="AE3022" s="18">
        <v>35.605132672499998</v>
      </c>
      <c r="AF3022" t="s">
        <v>7259</v>
      </c>
      <c r="AG3022" t="s">
        <v>7260</v>
      </c>
      <c r="AH3022" t="s">
        <v>7261</v>
      </c>
      <c r="AI3022" s="18">
        <v>2.7119497199999999E-2</v>
      </c>
      <c r="AJ3022" t="s">
        <v>14967</v>
      </c>
      <c r="AK3022" t="s">
        <v>14968</v>
      </c>
      <c r="AL3022" t="s">
        <v>14969</v>
      </c>
      <c r="AM3022" t="s">
        <v>14967</v>
      </c>
      <c r="AN3022" t="s">
        <v>14968</v>
      </c>
      <c r="AO3022" t="s">
        <v>14969</v>
      </c>
      <c r="AP3022" s="18">
        <v>2.7119497199999999E-2</v>
      </c>
      <c r="AQ3022" t="s">
        <v>123</v>
      </c>
      <c r="AR3022" t="b">
        <f>ISNUMBER(SEARCH('Consulta Por Puntos Baloto'!$E$5,B3022,1))</f>
        <v>0</v>
      </c>
      <c r="AS3022">
        <f t="shared" si="94"/>
        <v>35</v>
      </c>
      <c r="AT3022" t="str">
        <f t="shared" si="95"/>
        <v>Punto red</v>
      </c>
    </row>
    <row r="3023" spans="1:46">
      <c r="A3023" t="s">
        <v>14970</v>
      </c>
      <c r="B3023" t="s">
        <v>14971</v>
      </c>
      <c r="C3023" s="18">
        <v>0.98806201110000003</v>
      </c>
      <c r="D3023" t="s">
        <v>1096</v>
      </c>
      <c r="E3023" t="s">
        <v>128</v>
      </c>
      <c r="F3023" t="s">
        <v>1097</v>
      </c>
      <c r="G3023" s="18">
        <v>0.26301750280000002</v>
      </c>
      <c r="H3023" t="s">
        <v>14972</v>
      </c>
      <c r="I3023" t="s">
        <v>130</v>
      </c>
      <c r="J3023" t="s">
        <v>14973</v>
      </c>
      <c r="K3023" s="18">
        <v>0.41842933960000001</v>
      </c>
      <c r="L3023" t="s">
        <v>64</v>
      </c>
      <c r="M3023" t="s">
        <v>130</v>
      </c>
      <c r="N3023" t="s">
        <v>3962</v>
      </c>
      <c r="O3023" s="18">
        <v>1.3057475065999999</v>
      </c>
      <c r="P3023" t="s">
        <v>1099</v>
      </c>
      <c r="Q3023" t="s">
        <v>134</v>
      </c>
      <c r="R3023" t="s">
        <v>1100</v>
      </c>
      <c r="S3023" s="18">
        <v>1.3082195108000001</v>
      </c>
      <c r="T3023" t="s">
        <v>1086</v>
      </c>
      <c r="U3023" t="s">
        <v>130</v>
      </c>
      <c r="V3023" t="s">
        <v>1087</v>
      </c>
      <c r="W3023" s="18">
        <v>0.56055288640000001</v>
      </c>
      <c r="X3023" t="s">
        <v>64</v>
      </c>
      <c r="Y3023" t="s">
        <v>130</v>
      </c>
      <c r="Z3023" t="s">
        <v>1101</v>
      </c>
      <c r="AA3023" s="18">
        <v>0.26301750280000002</v>
      </c>
      <c r="AB3023" s="19" t="s">
        <v>14974</v>
      </c>
      <c r="AC3023" t="s">
        <v>128</v>
      </c>
      <c r="AD3023" s="19" t="s">
        <v>14975</v>
      </c>
      <c r="AE3023" s="18">
        <v>0.46662391780000001</v>
      </c>
      <c r="AF3023" t="s">
        <v>5849</v>
      </c>
      <c r="AG3023" t="s">
        <v>143</v>
      </c>
      <c r="AH3023" t="s">
        <v>5850</v>
      </c>
      <c r="AI3023" s="18">
        <v>0.65402557770000003</v>
      </c>
      <c r="AJ3023" t="s">
        <v>13547</v>
      </c>
      <c r="AK3023" t="s">
        <v>134</v>
      </c>
      <c r="AL3023" t="s">
        <v>13548</v>
      </c>
      <c r="AM3023" t="s">
        <v>14972</v>
      </c>
      <c r="AN3023" t="s">
        <v>130</v>
      </c>
      <c r="AO3023" t="s">
        <v>14973</v>
      </c>
      <c r="AP3023" s="18">
        <v>0.26301750280000002</v>
      </c>
      <c r="AQ3023" t="s">
        <v>123</v>
      </c>
      <c r="AR3023" t="b">
        <f>ISNUMBER(SEARCH('Consulta Por Puntos Baloto'!$E$5,B3023,1))</f>
        <v>0</v>
      </c>
      <c r="AS3023">
        <f t="shared" si="94"/>
        <v>7</v>
      </c>
      <c r="AT3023" t="str">
        <f t="shared" si="95"/>
        <v>Cajero automático</v>
      </c>
    </row>
    <row r="3024" spans="1:46">
      <c r="A3024" t="s">
        <v>14970</v>
      </c>
      <c r="B3024" t="s">
        <v>14971</v>
      </c>
      <c r="C3024" s="18">
        <v>0.98806201110000003</v>
      </c>
      <c r="D3024" t="s">
        <v>1096</v>
      </c>
      <c r="E3024" t="s">
        <v>128</v>
      </c>
      <c r="F3024" t="s">
        <v>1097</v>
      </c>
      <c r="G3024" s="18">
        <v>0.26301750280000002</v>
      </c>
      <c r="H3024" t="s">
        <v>14972</v>
      </c>
      <c r="I3024" t="s">
        <v>130</v>
      </c>
      <c r="J3024" t="s">
        <v>14973</v>
      </c>
      <c r="K3024" s="18">
        <v>0.41842933960000001</v>
      </c>
      <c r="L3024" t="s">
        <v>64</v>
      </c>
      <c r="M3024" t="s">
        <v>130</v>
      </c>
      <c r="N3024" t="s">
        <v>3962</v>
      </c>
      <c r="O3024" s="18">
        <v>1.3057475065999999</v>
      </c>
      <c r="P3024" t="s">
        <v>1099</v>
      </c>
      <c r="Q3024" t="s">
        <v>134</v>
      </c>
      <c r="R3024" t="s">
        <v>1100</v>
      </c>
      <c r="S3024" s="18">
        <v>1.3082195108000001</v>
      </c>
      <c r="T3024" t="s">
        <v>1086</v>
      </c>
      <c r="U3024" t="s">
        <v>130</v>
      </c>
      <c r="V3024" t="s">
        <v>1087</v>
      </c>
      <c r="W3024" s="18">
        <v>0.56055288640000001</v>
      </c>
      <c r="X3024" t="s">
        <v>64</v>
      </c>
      <c r="Y3024" t="s">
        <v>130</v>
      </c>
      <c r="Z3024" t="s">
        <v>1101</v>
      </c>
      <c r="AA3024" s="18">
        <v>0.26301750280000002</v>
      </c>
      <c r="AB3024" s="19" t="s">
        <v>14974</v>
      </c>
      <c r="AC3024" t="s">
        <v>128</v>
      </c>
      <c r="AD3024" s="19" t="s">
        <v>14975</v>
      </c>
      <c r="AE3024" s="18">
        <v>0.46662391780000001</v>
      </c>
      <c r="AF3024" t="s">
        <v>5849</v>
      </c>
      <c r="AG3024" t="s">
        <v>143</v>
      </c>
      <c r="AH3024" t="s">
        <v>5850</v>
      </c>
      <c r="AI3024" s="18">
        <v>0.65402557770000003</v>
      </c>
      <c r="AJ3024" t="s">
        <v>13547</v>
      </c>
      <c r="AK3024" t="s">
        <v>134</v>
      </c>
      <c r="AL3024" t="s">
        <v>13548</v>
      </c>
      <c r="AM3024" t="s">
        <v>873</v>
      </c>
      <c r="AN3024" t="s">
        <v>128</v>
      </c>
      <c r="AO3024" t="s">
        <v>14976</v>
      </c>
      <c r="AP3024" s="18">
        <v>0.26301750280000002</v>
      </c>
      <c r="AQ3024" t="s">
        <v>123</v>
      </c>
      <c r="AR3024" t="b">
        <f>ISNUMBER(SEARCH('Consulta Por Puntos Baloto'!$E$5,B3024,1))</f>
        <v>0</v>
      </c>
      <c r="AS3024">
        <f t="shared" si="94"/>
        <v>7</v>
      </c>
      <c r="AT3024" t="str">
        <f t="shared" si="95"/>
        <v>Cajero automático</v>
      </c>
    </row>
    <row r="3025" spans="1:46">
      <c r="A3025" t="s">
        <v>14977</v>
      </c>
      <c r="B3025" t="s">
        <v>14978</v>
      </c>
      <c r="C3025" s="18">
        <v>0.1016749819</v>
      </c>
      <c r="D3025" t="s">
        <v>5873</v>
      </c>
      <c r="E3025" t="s">
        <v>5874</v>
      </c>
      <c r="F3025" t="s">
        <v>5875</v>
      </c>
      <c r="G3025" s="18">
        <v>70.136966112400003</v>
      </c>
      <c r="H3025" t="s">
        <v>64</v>
      </c>
      <c r="I3025" t="s">
        <v>4055</v>
      </c>
      <c r="J3025" t="s">
        <v>4086</v>
      </c>
      <c r="K3025" s="18">
        <v>80.127564055400001</v>
      </c>
      <c r="L3025" t="s">
        <v>64</v>
      </c>
      <c r="M3025" t="s">
        <v>223</v>
      </c>
      <c r="N3025" t="s">
        <v>4070</v>
      </c>
      <c r="O3025" s="18">
        <v>72.941981520100001</v>
      </c>
      <c r="P3025" t="s">
        <v>4052</v>
      </c>
      <c r="Q3025" t="s">
        <v>4053</v>
      </c>
      <c r="R3025" t="s">
        <v>4054</v>
      </c>
      <c r="S3025" s="18">
        <v>88.754630686200002</v>
      </c>
      <c r="T3025" t="s">
        <v>227</v>
      </c>
      <c r="U3025" t="s">
        <v>228</v>
      </c>
      <c r="V3025" t="s">
        <v>229</v>
      </c>
      <c r="W3025" s="18">
        <v>70.176651032500004</v>
      </c>
      <c r="X3025" t="s">
        <v>64</v>
      </c>
      <c r="Y3025" t="s">
        <v>4055</v>
      </c>
      <c r="Z3025" t="s">
        <v>4056</v>
      </c>
      <c r="AA3025" s="18">
        <v>78.956320048099997</v>
      </c>
      <c r="AB3025" t="s">
        <v>4088</v>
      </c>
      <c r="AC3025" t="s">
        <v>220</v>
      </c>
      <c r="AD3025" t="s">
        <v>4089</v>
      </c>
      <c r="AE3025" s="18">
        <v>6.9979254000000005E-2</v>
      </c>
      <c r="AF3025" t="s">
        <v>14979</v>
      </c>
      <c r="AG3025" t="s">
        <v>5874</v>
      </c>
      <c r="AH3025" t="s">
        <v>14980</v>
      </c>
      <c r="AI3025" s="18">
        <v>12.227582379699999</v>
      </c>
      <c r="AJ3025" t="s">
        <v>5878</v>
      </c>
      <c r="AK3025" t="s">
        <v>5879</v>
      </c>
      <c r="AL3025" t="s">
        <v>5880</v>
      </c>
      <c r="AM3025" t="s">
        <v>14979</v>
      </c>
      <c r="AN3025" t="s">
        <v>5874</v>
      </c>
      <c r="AO3025" t="s">
        <v>14980</v>
      </c>
      <c r="AP3025" s="18">
        <v>6.9979254000000005E-2</v>
      </c>
      <c r="AQ3025" t="s">
        <v>123</v>
      </c>
      <c r="AR3025" t="b">
        <f>ISNUMBER(SEARCH('Consulta Por Puntos Baloto'!$E$5,B3025,1))</f>
        <v>0</v>
      </c>
      <c r="AS3025">
        <f t="shared" si="94"/>
        <v>31</v>
      </c>
      <c r="AT3025" t="str">
        <f t="shared" si="95"/>
        <v>Punto pago</v>
      </c>
    </row>
    <row r="3026" spans="1:46">
      <c r="A3026" t="s">
        <v>14981</v>
      </c>
      <c r="B3026" t="s">
        <v>14982</v>
      </c>
      <c r="C3026" s="18">
        <v>6.2065255750999997</v>
      </c>
      <c r="D3026" t="s">
        <v>127</v>
      </c>
      <c r="E3026" t="s">
        <v>128</v>
      </c>
      <c r="F3026" t="s">
        <v>129</v>
      </c>
      <c r="G3026" s="18">
        <v>0.65098690510000001</v>
      </c>
      <c r="H3026" t="s">
        <v>64</v>
      </c>
      <c r="I3026" t="s">
        <v>130</v>
      </c>
      <c r="J3026" t="s">
        <v>369</v>
      </c>
      <c r="K3026" s="18">
        <v>7.4713912939</v>
      </c>
      <c r="L3026" t="s">
        <v>64</v>
      </c>
      <c r="M3026" t="s">
        <v>130</v>
      </c>
      <c r="N3026" t="s">
        <v>370</v>
      </c>
      <c r="O3026" s="18">
        <v>5.9382790008999997</v>
      </c>
      <c r="P3026" t="s">
        <v>133</v>
      </c>
      <c r="Q3026" t="s">
        <v>134</v>
      </c>
      <c r="R3026" t="s">
        <v>135</v>
      </c>
      <c r="S3026" s="18">
        <v>8.0040745039000001</v>
      </c>
      <c r="T3026" t="s">
        <v>371</v>
      </c>
      <c r="U3026" t="s">
        <v>130</v>
      </c>
      <c r="V3026" t="s">
        <v>372</v>
      </c>
      <c r="W3026" s="18">
        <v>6.6221835715999999</v>
      </c>
      <c r="X3026" t="s">
        <v>64</v>
      </c>
      <c r="Y3026" t="s">
        <v>130</v>
      </c>
      <c r="Z3026" t="s">
        <v>373</v>
      </c>
      <c r="AA3026" s="18">
        <v>6.3854144371999997</v>
      </c>
      <c r="AB3026" t="s">
        <v>140</v>
      </c>
      <c r="AC3026" t="s">
        <v>128</v>
      </c>
      <c r="AD3026" t="s">
        <v>141</v>
      </c>
      <c r="AE3026" s="18">
        <v>1.8943775400000001E-2</v>
      </c>
      <c r="AF3026" t="s">
        <v>14983</v>
      </c>
      <c r="AG3026" t="s">
        <v>143</v>
      </c>
      <c r="AH3026" t="s">
        <v>14984</v>
      </c>
      <c r="AI3026" s="18">
        <v>8.0093323999999994E-3</v>
      </c>
      <c r="AJ3026" t="s">
        <v>14985</v>
      </c>
      <c r="AK3026" t="s">
        <v>134</v>
      </c>
      <c r="AL3026" t="s">
        <v>14986</v>
      </c>
      <c r="AM3026" t="s">
        <v>14985</v>
      </c>
      <c r="AN3026" t="s">
        <v>134</v>
      </c>
      <c r="AO3026" t="s">
        <v>14986</v>
      </c>
      <c r="AP3026" s="18">
        <v>8.0093323999999994E-3</v>
      </c>
      <c r="AQ3026" t="s">
        <v>123</v>
      </c>
      <c r="AR3026" t="b">
        <f>ISNUMBER(SEARCH('Consulta Por Puntos Baloto'!$E$5,B3026,1))</f>
        <v>0</v>
      </c>
      <c r="AS3026">
        <f t="shared" si="94"/>
        <v>35</v>
      </c>
      <c r="AT3026" t="str">
        <f t="shared" si="95"/>
        <v>Punto red</v>
      </c>
    </row>
    <row r="3027" spans="1:46">
      <c r="A3027" t="s">
        <v>14987</v>
      </c>
      <c r="B3027" t="s">
        <v>14988</v>
      </c>
      <c r="C3027" s="18">
        <v>51.916950558400004</v>
      </c>
      <c r="D3027" t="s">
        <v>353</v>
      </c>
      <c r="E3027" t="s">
        <v>354</v>
      </c>
      <c r="F3027" t="s">
        <v>355</v>
      </c>
      <c r="G3027" s="18">
        <v>42.647659579200003</v>
      </c>
      <c r="H3027" t="s">
        <v>64</v>
      </c>
      <c r="I3027" t="s">
        <v>86</v>
      </c>
      <c r="J3027" t="s">
        <v>413</v>
      </c>
      <c r="K3027" s="18">
        <v>42.647659579200003</v>
      </c>
      <c r="L3027" t="s">
        <v>64</v>
      </c>
      <c r="M3027" t="s">
        <v>86</v>
      </c>
      <c r="N3027" t="s">
        <v>413</v>
      </c>
      <c r="O3027" s="18">
        <v>54.870369240899997</v>
      </c>
      <c r="P3027" t="s">
        <v>359</v>
      </c>
      <c r="Q3027" t="s">
        <v>83</v>
      </c>
      <c r="R3027" t="s">
        <v>360</v>
      </c>
      <c r="S3027" s="18">
        <v>56.570388712800003</v>
      </c>
      <c r="T3027" t="s">
        <v>85</v>
      </c>
      <c r="U3027" t="s">
        <v>86</v>
      </c>
      <c r="V3027" t="s">
        <v>87</v>
      </c>
      <c r="W3027" s="18">
        <v>53.787279536200003</v>
      </c>
      <c r="X3027" t="s">
        <v>64</v>
      </c>
      <c r="Y3027" t="s">
        <v>86</v>
      </c>
      <c r="Z3027" t="s">
        <v>299</v>
      </c>
      <c r="AA3027" s="18">
        <v>53.746275141300003</v>
      </c>
      <c r="AB3027" s="19" t="s">
        <v>361</v>
      </c>
      <c r="AC3027" t="s">
        <v>83</v>
      </c>
      <c r="AD3027" s="19" t="s">
        <v>362</v>
      </c>
      <c r="AE3027" s="18">
        <v>8.3375261120000008</v>
      </c>
      <c r="AF3027" t="s">
        <v>14989</v>
      </c>
      <c r="AG3027" t="s">
        <v>14990</v>
      </c>
      <c r="AH3027" t="s">
        <v>14991</v>
      </c>
      <c r="AI3027" s="18">
        <v>16.2228464035</v>
      </c>
      <c r="AJ3027" t="s">
        <v>14992</v>
      </c>
      <c r="AK3027" t="s">
        <v>14993</v>
      </c>
      <c r="AL3027" t="s">
        <v>14994</v>
      </c>
      <c r="AM3027" t="s">
        <v>14989</v>
      </c>
      <c r="AN3027" t="s">
        <v>14990</v>
      </c>
      <c r="AO3027" t="s">
        <v>14991</v>
      </c>
      <c r="AP3027" s="18">
        <v>8.3375261120000008</v>
      </c>
      <c r="AQ3027" t="e">
        <v>#N/A</v>
      </c>
      <c r="AR3027" t="b">
        <f>ISNUMBER(SEARCH('Consulta Por Puntos Baloto'!$E$5,B3027,1))</f>
        <v>0</v>
      </c>
      <c r="AS3027">
        <f t="shared" si="94"/>
        <v>31</v>
      </c>
      <c r="AT3027" t="str">
        <f t="shared" si="95"/>
        <v>Punto pago</v>
      </c>
    </row>
    <row r="3028" spans="1:46">
      <c r="A3028" t="s">
        <v>14995</v>
      </c>
      <c r="B3028" t="s">
        <v>14996</v>
      </c>
      <c r="C3028" s="18">
        <v>59.522004801900003</v>
      </c>
      <c r="D3028" t="s">
        <v>7736</v>
      </c>
      <c r="E3028" t="s">
        <v>4964</v>
      </c>
      <c r="F3028" t="s">
        <v>7737</v>
      </c>
      <c r="G3028" s="18">
        <v>85.036981547799996</v>
      </c>
      <c r="H3028" t="s">
        <v>64</v>
      </c>
      <c r="I3028" t="s">
        <v>4514</v>
      </c>
      <c r="J3028" t="s">
        <v>4515</v>
      </c>
      <c r="K3028" s="18">
        <v>85.036981547799996</v>
      </c>
      <c r="L3028" t="s">
        <v>64</v>
      </c>
      <c r="M3028" t="s">
        <v>4514</v>
      </c>
      <c r="N3028" t="s">
        <v>4515</v>
      </c>
      <c r="O3028" s="18">
        <v>59.002773732800001</v>
      </c>
      <c r="P3028" t="s">
        <v>4963</v>
      </c>
      <c r="Q3028" t="s">
        <v>4964</v>
      </c>
      <c r="R3028" t="s">
        <v>4965</v>
      </c>
      <c r="S3028" s="18">
        <v>178.27242096130001</v>
      </c>
      <c r="T3028" t="s">
        <v>85</v>
      </c>
      <c r="U3028" t="s">
        <v>86</v>
      </c>
      <c r="V3028" t="s">
        <v>87</v>
      </c>
      <c r="W3028" s="18">
        <v>58.927280828400001</v>
      </c>
      <c r="X3028" t="s">
        <v>64</v>
      </c>
      <c r="Y3028" t="s">
        <v>4519</v>
      </c>
      <c r="Z3028" t="s">
        <v>4520</v>
      </c>
      <c r="AA3028" s="18">
        <v>137.13460990510001</v>
      </c>
      <c r="AB3028" t="s">
        <v>300</v>
      </c>
      <c r="AC3028" t="s">
        <v>301</v>
      </c>
      <c r="AD3028" t="s">
        <v>302</v>
      </c>
      <c r="AE3028" s="18">
        <v>21.848229025799998</v>
      </c>
      <c r="AF3028" t="s">
        <v>10060</v>
      </c>
      <c r="AG3028" t="s">
        <v>10061</v>
      </c>
      <c r="AH3028" t="s">
        <v>10062</v>
      </c>
      <c r="AI3028" s="18">
        <v>21.559924318</v>
      </c>
      <c r="AJ3028" t="s">
        <v>14997</v>
      </c>
      <c r="AK3028" t="s">
        <v>14998</v>
      </c>
      <c r="AL3028" t="s">
        <v>14999</v>
      </c>
      <c r="AM3028" t="s">
        <v>14997</v>
      </c>
      <c r="AN3028" t="s">
        <v>14998</v>
      </c>
      <c r="AO3028" t="s">
        <v>14999</v>
      </c>
      <c r="AP3028" s="18">
        <v>21.559924318</v>
      </c>
      <c r="AQ3028" t="e">
        <v>#N/A</v>
      </c>
      <c r="AR3028" t="b">
        <f>ISNUMBER(SEARCH('Consulta Por Puntos Baloto'!$E$5,B3028,1))</f>
        <v>0</v>
      </c>
      <c r="AS3028">
        <f t="shared" si="94"/>
        <v>35</v>
      </c>
      <c r="AT3028" t="str">
        <f t="shared" si="95"/>
        <v>Punto red</v>
      </c>
    </row>
    <row r="3029" spans="1:46">
      <c r="A3029" t="s">
        <v>15000</v>
      </c>
      <c r="B3029" t="s">
        <v>15001</v>
      </c>
      <c r="C3029" s="18">
        <v>1.6594680145</v>
      </c>
      <c r="D3029" t="s">
        <v>584</v>
      </c>
      <c r="E3029" t="s">
        <v>128</v>
      </c>
      <c r="F3029" t="s">
        <v>585</v>
      </c>
      <c r="G3029" s="18">
        <v>0.91169424300000002</v>
      </c>
      <c r="H3029" t="s">
        <v>64</v>
      </c>
      <c r="I3029" t="s">
        <v>130</v>
      </c>
      <c r="J3029" t="s">
        <v>587</v>
      </c>
      <c r="K3029" s="18">
        <v>0.94407823229999999</v>
      </c>
      <c r="L3029" t="s">
        <v>64</v>
      </c>
      <c r="M3029" t="s">
        <v>130</v>
      </c>
      <c r="N3029" t="s">
        <v>587</v>
      </c>
      <c r="O3029" s="18">
        <v>3.9116552600999999</v>
      </c>
      <c r="P3029" t="s">
        <v>588</v>
      </c>
      <c r="Q3029" t="s">
        <v>134</v>
      </c>
      <c r="R3029" t="s">
        <v>589</v>
      </c>
      <c r="S3029" s="18">
        <v>1.1639814953000001</v>
      </c>
      <c r="T3029" t="s">
        <v>469</v>
      </c>
      <c r="U3029" t="s">
        <v>130</v>
      </c>
      <c r="V3029" t="s">
        <v>470</v>
      </c>
      <c r="W3029" s="18">
        <v>3.9483605398999999</v>
      </c>
      <c r="X3029" t="s">
        <v>64</v>
      </c>
      <c r="Y3029" t="s">
        <v>130</v>
      </c>
      <c r="Z3029" t="s">
        <v>590</v>
      </c>
      <c r="AA3029" s="18">
        <v>1.1639814953000001</v>
      </c>
      <c r="AB3029" t="s">
        <v>591</v>
      </c>
      <c r="AC3029" t="s">
        <v>128</v>
      </c>
      <c r="AD3029" t="s">
        <v>592</v>
      </c>
      <c r="AE3029" s="18">
        <v>0.17686311269999999</v>
      </c>
      <c r="AF3029" t="s">
        <v>445</v>
      </c>
      <c r="AG3029" t="s">
        <v>143</v>
      </c>
      <c r="AH3029" t="s">
        <v>15002</v>
      </c>
      <c r="AI3029" s="18">
        <v>0.33252940819999999</v>
      </c>
      <c r="AJ3029" t="s">
        <v>8013</v>
      </c>
      <c r="AK3029" t="s">
        <v>134</v>
      </c>
      <c r="AL3029" t="s">
        <v>8014</v>
      </c>
      <c r="AM3029" t="s">
        <v>445</v>
      </c>
      <c r="AN3029" t="s">
        <v>143</v>
      </c>
      <c r="AO3029" t="s">
        <v>15002</v>
      </c>
      <c r="AP3029" s="18">
        <v>0.17686311269999999</v>
      </c>
      <c r="AQ3029" t="s">
        <v>123</v>
      </c>
      <c r="AR3029" t="b">
        <f>ISNUMBER(SEARCH('Consulta Por Puntos Baloto'!$E$5,B3029,1))</f>
        <v>0</v>
      </c>
      <c r="AS3029">
        <f t="shared" si="94"/>
        <v>31</v>
      </c>
      <c r="AT3029" t="str">
        <f t="shared" si="95"/>
        <v>Punto pago</v>
      </c>
    </row>
    <row r="3030" spans="1:46">
      <c r="A3030" t="s">
        <v>15003</v>
      </c>
      <c r="B3030" t="s">
        <v>15004</v>
      </c>
      <c r="C3030" s="18">
        <v>0.51719417069999996</v>
      </c>
      <c r="D3030" t="s">
        <v>4580</v>
      </c>
      <c r="E3030" t="s">
        <v>83</v>
      </c>
      <c r="F3030" t="s">
        <v>4581</v>
      </c>
      <c r="G3030" s="18">
        <v>0.72962260609999996</v>
      </c>
      <c r="H3030" t="s">
        <v>4584</v>
      </c>
      <c r="I3030" t="s">
        <v>86</v>
      </c>
      <c r="J3030" t="s">
        <v>4761</v>
      </c>
      <c r="K3030" s="18">
        <v>0.78049108040000004</v>
      </c>
      <c r="L3030" t="s">
        <v>64</v>
      </c>
      <c r="M3030" t="s">
        <v>86</v>
      </c>
      <c r="N3030" t="s">
        <v>88</v>
      </c>
      <c r="O3030" s="18">
        <v>0.6367143877</v>
      </c>
      <c r="P3030" t="s">
        <v>7384</v>
      </c>
      <c r="Q3030" t="s">
        <v>83</v>
      </c>
      <c r="R3030" t="s">
        <v>7385</v>
      </c>
      <c r="S3030" s="18">
        <v>1.1217943204</v>
      </c>
      <c r="T3030" t="s">
        <v>85</v>
      </c>
      <c r="U3030" t="s">
        <v>86</v>
      </c>
      <c r="V3030" t="s">
        <v>87</v>
      </c>
      <c r="W3030" s="18">
        <v>0.72962260609999996</v>
      </c>
      <c r="X3030" t="s">
        <v>4584</v>
      </c>
      <c r="Y3030" t="s">
        <v>86</v>
      </c>
      <c r="Z3030" t="s">
        <v>4585</v>
      </c>
      <c r="AA3030" s="18">
        <v>0.52699134260000002</v>
      </c>
      <c r="AB3030" t="s">
        <v>4586</v>
      </c>
      <c r="AC3030" t="s">
        <v>83</v>
      </c>
      <c r="AD3030" t="s">
        <v>4587</v>
      </c>
      <c r="AE3030" s="18">
        <v>0.27842418559999998</v>
      </c>
      <c r="AF3030" t="s">
        <v>7187</v>
      </c>
      <c r="AG3030" t="s">
        <v>83</v>
      </c>
      <c r="AH3030" t="s">
        <v>7188</v>
      </c>
      <c r="AI3030" s="18">
        <v>0.16024589980000001</v>
      </c>
      <c r="AJ3030" t="s">
        <v>13602</v>
      </c>
      <c r="AK3030" t="s">
        <v>83</v>
      </c>
      <c r="AL3030" t="s">
        <v>13603</v>
      </c>
      <c r="AM3030" t="s">
        <v>13602</v>
      </c>
      <c r="AN3030" t="s">
        <v>83</v>
      </c>
      <c r="AO3030" t="s">
        <v>13603</v>
      </c>
      <c r="AP3030" s="18">
        <v>0.16024589980000001</v>
      </c>
      <c r="AQ3030" t="s">
        <v>123</v>
      </c>
      <c r="AR3030" t="b">
        <f>ISNUMBER(SEARCH('Consulta Por Puntos Baloto'!$E$5,B3030,1))</f>
        <v>0</v>
      </c>
      <c r="AS3030">
        <f t="shared" si="94"/>
        <v>35</v>
      </c>
      <c r="AT3030" t="str">
        <f t="shared" si="95"/>
        <v>Punto red</v>
      </c>
    </row>
    <row r="3031" spans="1:46">
      <c r="A3031" t="s">
        <v>15005</v>
      </c>
      <c r="B3031" t="s">
        <v>15006</v>
      </c>
      <c r="C3031" s="18">
        <v>0.49345957779999999</v>
      </c>
      <c r="D3031" t="s">
        <v>9547</v>
      </c>
      <c r="E3031" t="s">
        <v>3972</v>
      </c>
      <c r="F3031" t="s">
        <v>9548</v>
      </c>
      <c r="G3031" s="18">
        <v>0.58743863919999995</v>
      </c>
      <c r="H3031" t="s">
        <v>4334</v>
      </c>
      <c r="I3031" t="s">
        <v>3974</v>
      </c>
      <c r="J3031" t="s">
        <v>9550</v>
      </c>
      <c r="K3031" s="18">
        <v>0.60140027419999997</v>
      </c>
      <c r="L3031" t="s">
        <v>4334</v>
      </c>
      <c r="M3031" t="s">
        <v>3974</v>
      </c>
      <c r="N3031" t="s">
        <v>9550</v>
      </c>
      <c r="O3031" s="18">
        <v>1.0026087853000001</v>
      </c>
      <c r="P3031" t="s">
        <v>4332</v>
      </c>
      <c r="Q3031" t="s">
        <v>3972</v>
      </c>
      <c r="R3031" t="s">
        <v>4333</v>
      </c>
      <c r="S3031" s="18">
        <v>466.43031191509999</v>
      </c>
      <c r="T3031" t="s">
        <v>85</v>
      </c>
      <c r="U3031" t="s">
        <v>86</v>
      </c>
      <c r="V3031" t="s">
        <v>87</v>
      </c>
      <c r="W3031" s="18">
        <v>1.5164996477999999</v>
      </c>
      <c r="X3031" t="s">
        <v>3979</v>
      </c>
      <c r="Y3031" t="s">
        <v>3974</v>
      </c>
      <c r="Z3031" t="s">
        <v>3980</v>
      </c>
      <c r="AA3031" s="18">
        <v>0.59226813320000005</v>
      </c>
      <c r="AB3031" t="s">
        <v>4334</v>
      </c>
      <c r="AC3031" t="s">
        <v>3972</v>
      </c>
      <c r="AD3031" t="s">
        <v>4335</v>
      </c>
      <c r="AE3031" s="18">
        <v>0.1740184474</v>
      </c>
      <c r="AF3031" t="s">
        <v>15007</v>
      </c>
      <c r="AG3031" t="s">
        <v>3972</v>
      </c>
      <c r="AH3031" t="s">
        <v>15008</v>
      </c>
      <c r="AI3031" s="18">
        <v>0.37236334040000002</v>
      </c>
      <c r="AJ3031" t="s">
        <v>4314</v>
      </c>
      <c r="AK3031" t="s">
        <v>3972</v>
      </c>
      <c r="AL3031" t="s">
        <v>4315</v>
      </c>
      <c r="AM3031" t="s">
        <v>15007</v>
      </c>
      <c r="AN3031" t="s">
        <v>3972</v>
      </c>
      <c r="AO3031" t="s">
        <v>15008</v>
      </c>
      <c r="AP3031" s="18">
        <v>0.1740184474</v>
      </c>
      <c r="AQ3031" t="s">
        <v>123</v>
      </c>
      <c r="AR3031" t="b">
        <f>ISNUMBER(SEARCH('Consulta Por Puntos Baloto'!$E$5,B3031,1))</f>
        <v>0</v>
      </c>
      <c r="AS3031">
        <f t="shared" si="94"/>
        <v>31</v>
      </c>
      <c r="AT3031" t="str">
        <f t="shared" si="95"/>
        <v>Punto pago</v>
      </c>
    </row>
    <row r="3032" spans="1:46">
      <c r="A3032" t="s">
        <v>15009</v>
      </c>
      <c r="B3032" t="s">
        <v>15010</v>
      </c>
      <c r="C3032" s="18">
        <v>36.050548030000002</v>
      </c>
      <c r="D3032" t="s">
        <v>4512</v>
      </c>
      <c r="E3032" t="s">
        <v>297</v>
      </c>
      <c r="F3032" t="s">
        <v>4513</v>
      </c>
      <c r="G3032" s="18">
        <v>34.864442187999998</v>
      </c>
      <c r="H3032" t="s">
        <v>64</v>
      </c>
      <c r="I3032" t="s">
        <v>4514</v>
      </c>
      <c r="J3032" t="s">
        <v>4515</v>
      </c>
      <c r="K3032" s="18">
        <v>34.864442187999998</v>
      </c>
      <c r="L3032" t="s">
        <v>64</v>
      </c>
      <c r="M3032" t="s">
        <v>4514</v>
      </c>
      <c r="N3032" t="s">
        <v>4515</v>
      </c>
      <c r="O3032" s="18">
        <v>35.587739084200003</v>
      </c>
      <c r="P3032" t="s">
        <v>296</v>
      </c>
      <c r="Q3032" t="s">
        <v>297</v>
      </c>
      <c r="R3032" t="s">
        <v>298</v>
      </c>
      <c r="S3032" s="18">
        <v>132.36301439639999</v>
      </c>
      <c r="T3032" t="s">
        <v>85</v>
      </c>
      <c r="U3032" t="s">
        <v>86</v>
      </c>
      <c r="V3032" t="s">
        <v>87</v>
      </c>
      <c r="W3032" s="18">
        <v>81.169650901799997</v>
      </c>
      <c r="X3032" t="s">
        <v>64</v>
      </c>
      <c r="Y3032" t="s">
        <v>4519</v>
      </c>
      <c r="Z3032" t="s">
        <v>4520</v>
      </c>
      <c r="AA3032" s="18">
        <v>84.739209402300006</v>
      </c>
      <c r="AB3032" t="s">
        <v>300</v>
      </c>
      <c r="AC3032" t="s">
        <v>301</v>
      </c>
      <c r="AD3032" t="s">
        <v>302</v>
      </c>
      <c r="AE3032" s="18">
        <v>6.4084160942999997</v>
      </c>
      <c r="AF3032" t="s">
        <v>15011</v>
      </c>
      <c r="AG3032" t="s">
        <v>4842</v>
      </c>
      <c r="AH3032" t="s">
        <v>15012</v>
      </c>
      <c r="AI3032" s="18">
        <v>0.12579876940000001</v>
      </c>
      <c r="AJ3032" t="s">
        <v>15013</v>
      </c>
      <c r="AK3032" t="s">
        <v>15014</v>
      </c>
      <c r="AL3032" t="s">
        <v>15015</v>
      </c>
      <c r="AM3032" t="s">
        <v>15013</v>
      </c>
      <c r="AN3032" t="s">
        <v>15014</v>
      </c>
      <c r="AO3032" t="s">
        <v>15015</v>
      </c>
      <c r="AP3032" s="18">
        <v>0.12579876940000001</v>
      </c>
      <c r="AQ3032" t="s">
        <v>123</v>
      </c>
      <c r="AR3032" t="b">
        <f>ISNUMBER(SEARCH('Consulta Por Puntos Baloto'!$E$5,B3032,1))</f>
        <v>0</v>
      </c>
      <c r="AS3032">
        <f t="shared" si="94"/>
        <v>35</v>
      </c>
      <c r="AT3032" t="str">
        <f t="shared" si="95"/>
        <v>Punto red</v>
      </c>
    </row>
    <row r="3033" spans="1:46">
      <c r="A3033" t="s">
        <v>15016</v>
      </c>
      <c r="B3033" t="s">
        <v>15017</v>
      </c>
      <c r="C3033" s="18">
        <v>23.688180159800002</v>
      </c>
      <c r="D3033" t="s">
        <v>5297</v>
      </c>
      <c r="E3033" t="s">
        <v>5298</v>
      </c>
      <c r="F3033" t="s">
        <v>5299</v>
      </c>
      <c r="G3033" s="18">
        <v>29.7001112827</v>
      </c>
      <c r="H3033" t="s">
        <v>64</v>
      </c>
      <c r="I3033" t="s">
        <v>895</v>
      </c>
      <c r="J3033" t="s">
        <v>896</v>
      </c>
      <c r="K3033" s="18">
        <v>70.197763470300004</v>
      </c>
      <c r="L3033" t="s">
        <v>64</v>
      </c>
      <c r="M3033" t="s">
        <v>154</v>
      </c>
      <c r="N3033" t="s">
        <v>156</v>
      </c>
      <c r="O3033" s="18">
        <v>29.746044803699998</v>
      </c>
      <c r="P3033" t="s">
        <v>897</v>
      </c>
      <c r="Q3033" t="s">
        <v>893</v>
      </c>
      <c r="R3033" t="s">
        <v>898</v>
      </c>
      <c r="S3033" s="18">
        <v>79.829666192299996</v>
      </c>
      <c r="T3033" t="s">
        <v>111</v>
      </c>
      <c r="U3033" t="s">
        <v>112</v>
      </c>
      <c r="V3033" t="s">
        <v>113</v>
      </c>
      <c r="W3033" s="18">
        <v>47.399831134099998</v>
      </c>
      <c r="X3033" t="s">
        <v>64</v>
      </c>
      <c r="Y3033" t="s">
        <v>1768</v>
      </c>
      <c r="Z3033" t="s">
        <v>1769</v>
      </c>
      <c r="AA3033" s="18">
        <v>71.165914071399996</v>
      </c>
      <c r="AB3033" s="19" t="s">
        <v>899</v>
      </c>
      <c r="AC3033" t="s">
        <v>151</v>
      </c>
      <c r="AD3033" t="s">
        <v>900</v>
      </c>
      <c r="AE3033" s="18">
        <v>6.50550555E-2</v>
      </c>
      <c r="AF3033" t="s">
        <v>5300</v>
      </c>
      <c r="AG3033" t="s">
        <v>5301</v>
      </c>
      <c r="AH3033" t="s">
        <v>5302</v>
      </c>
      <c r="AI3033" s="18">
        <v>7.1864895200000001E-2</v>
      </c>
      <c r="AJ3033" t="s">
        <v>15018</v>
      </c>
      <c r="AK3033" t="s">
        <v>5301</v>
      </c>
      <c r="AL3033" t="s">
        <v>15019</v>
      </c>
      <c r="AM3033" t="s">
        <v>5300</v>
      </c>
      <c r="AN3033" t="s">
        <v>5301</v>
      </c>
      <c r="AO3033" t="s">
        <v>5302</v>
      </c>
      <c r="AP3033" s="18">
        <v>6.50550555E-2</v>
      </c>
      <c r="AQ3033" t="e">
        <v>#N/A</v>
      </c>
      <c r="AR3033" t="b">
        <f>ISNUMBER(SEARCH('Consulta Por Puntos Baloto'!$E$5,B3033,1))</f>
        <v>0</v>
      </c>
      <c r="AS3033">
        <f t="shared" si="94"/>
        <v>31</v>
      </c>
      <c r="AT3033" t="str">
        <f t="shared" si="95"/>
        <v>Punto pago</v>
      </c>
    </row>
    <row r="3034" spans="1:46">
      <c r="A3034" t="s">
        <v>15020</v>
      </c>
      <c r="B3034" t="s">
        <v>15021</v>
      </c>
      <c r="C3034" s="18">
        <v>12.853680348599999</v>
      </c>
      <c r="D3034" t="s">
        <v>4913</v>
      </c>
      <c r="E3034" t="s">
        <v>4914</v>
      </c>
      <c r="F3034" t="s">
        <v>4915</v>
      </c>
      <c r="G3034" s="18">
        <v>149.15608090219999</v>
      </c>
      <c r="H3034" t="s">
        <v>64</v>
      </c>
      <c r="I3034" t="s">
        <v>4073</v>
      </c>
      <c r="J3034" t="s">
        <v>4074</v>
      </c>
      <c r="K3034" s="18">
        <v>192.06820917490001</v>
      </c>
      <c r="L3034" t="s">
        <v>64</v>
      </c>
      <c r="M3034" t="s">
        <v>3993</v>
      </c>
      <c r="N3034" t="s">
        <v>3995</v>
      </c>
      <c r="O3034" s="18">
        <v>189.7230018397</v>
      </c>
      <c r="P3034" t="s">
        <v>3996</v>
      </c>
      <c r="Q3034" t="s">
        <v>3991</v>
      </c>
      <c r="R3034" t="s">
        <v>3997</v>
      </c>
      <c r="S3034" s="18">
        <v>228.2339662935</v>
      </c>
      <c r="T3034" t="s">
        <v>85</v>
      </c>
      <c r="U3034" t="s">
        <v>86</v>
      </c>
      <c r="V3034" t="s">
        <v>87</v>
      </c>
      <c r="W3034" s="18">
        <v>149.11325260909999</v>
      </c>
      <c r="X3034" t="s">
        <v>64</v>
      </c>
      <c r="Y3034" t="s">
        <v>4073</v>
      </c>
      <c r="Z3034" t="s">
        <v>4074</v>
      </c>
      <c r="AA3034" s="18">
        <v>190.90126466769999</v>
      </c>
      <c r="AB3034" t="s">
        <v>4000</v>
      </c>
      <c r="AC3034" t="s">
        <v>3991</v>
      </c>
      <c r="AD3034" t="s">
        <v>4001</v>
      </c>
      <c r="AE3034" s="18">
        <v>1.5405389300000001E-2</v>
      </c>
      <c r="AF3034" t="s">
        <v>15022</v>
      </c>
      <c r="AG3034" t="s">
        <v>15023</v>
      </c>
      <c r="AH3034" t="s">
        <v>15024</v>
      </c>
      <c r="AI3034" s="18">
        <v>3.2015570719999999</v>
      </c>
      <c r="AJ3034" t="s">
        <v>15025</v>
      </c>
      <c r="AK3034" t="s">
        <v>15026</v>
      </c>
      <c r="AL3034" t="s">
        <v>15027</v>
      </c>
      <c r="AM3034" t="s">
        <v>15022</v>
      </c>
      <c r="AN3034" t="s">
        <v>15023</v>
      </c>
      <c r="AO3034" t="s">
        <v>15024</v>
      </c>
      <c r="AP3034" s="18">
        <v>1.5405389300000001E-2</v>
      </c>
      <c r="AQ3034" t="e">
        <v>#N/A</v>
      </c>
      <c r="AR3034" t="b">
        <f>ISNUMBER(SEARCH('Consulta Por Puntos Baloto'!$E$5,B3034,1))</f>
        <v>0</v>
      </c>
      <c r="AS3034">
        <f t="shared" si="94"/>
        <v>31</v>
      </c>
      <c r="AT3034" t="str">
        <f t="shared" si="95"/>
        <v>Punto pago</v>
      </c>
    </row>
    <row r="3035" spans="1:46">
      <c r="A3035" t="s">
        <v>15028</v>
      </c>
      <c r="B3035" t="s">
        <v>15029</v>
      </c>
      <c r="C3035" s="18">
        <v>76.257228752000003</v>
      </c>
      <c r="D3035" t="s">
        <v>1689</v>
      </c>
      <c r="E3035" t="s">
        <v>1690</v>
      </c>
      <c r="F3035" t="s">
        <v>1691</v>
      </c>
      <c r="G3035" s="18">
        <v>41.195549479900002</v>
      </c>
      <c r="H3035" t="s">
        <v>64</v>
      </c>
      <c r="I3035" t="s">
        <v>105</v>
      </c>
      <c r="J3035" t="s">
        <v>106</v>
      </c>
      <c r="K3035" s="18">
        <v>135.20018321609999</v>
      </c>
      <c r="L3035" t="s">
        <v>64</v>
      </c>
      <c r="M3035" t="s">
        <v>130</v>
      </c>
      <c r="N3035" t="s">
        <v>370</v>
      </c>
      <c r="O3035" s="18">
        <v>133.6062712131</v>
      </c>
      <c r="P3035" t="s">
        <v>133</v>
      </c>
      <c r="Q3035" t="s">
        <v>134</v>
      </c>
      <c r="R3035" t="s">
        <v>135</v>
      </c>
      <c r="S3035" s="18">
        <v>136.51956359639999</v>
      </c>
      <c r="T3035" t="s">
        <v>136</v>
      </c>
      <c r="U3035" t="s">
        <v>130</v>
      </c>
      <c r="V3035" t="s">
        <v>137</v>
      </c>
      <c r="W3035" s="18">
        <v>41.0590877741</v>
      </c>
      <c r="X3035" t="s">
        <v>64</v>
      </c>
      <c r="Y3035" t="s">
        <v>114</v>
      </c>
      <c r="Z3035" t="s">
        <v>106</v>
      </c>
      <c r="AA3035" s="18">
        <v>74.024283257299999</v>
      </c>
      <c r="AB3035" s="19" t="s">
        <v>3348</v>
      </c>
      <c r="AC3035" t="s">
        <v>1690</v>
      </c>
      <c r="AD3035" s="19" t="s">
        <v>5358</v>
      </c>
      <c r="AE3035" s="18">
        <v>13.371053803300001</v>
      </c>
      <c r="AF3035" t="s">
        <v>10906</v>
      </c>
      <c r="AG3035" t="s">
        <v>4664</v>
      </c>
      <c r="AH3035" t="s">
        <v>10907</v>
      </c>
      <c r="AI3035" s="18">
        <v>13.3550741458</v>
      </c>
      <c r="AJ3035" t="s">
        <v>15030</v>
      </c>
      <c r="AK3035" t="s">
        <v>4664</v>
      </c>
      <c r="AL3035" t="s">
        <v>15031</v>
      </c>
      <c r="AM3035" t="s">
        <v>15030</v>
      </c>
      <c r="AN3035" t="s">
        <v>4664</v>
      </c>
      <c r="AO3035" t="s">
        <v>15031</v>
      </c>
      <c r="AP3035" s="18">
        <v>13.3550741458</v>
      </c>
      <c r="AQ3035" t="s">
        <v>123</v>
      </c>
      <c r="AR3035" t="b">
        <f>ISNUMBER(SEARCH('Consulta Por Puntos Baloto'!$E$5,B3035,1))</f>
        <v>0</v>
      </c>
      <c r="AS3035">
        <f t="shared" si="94"/>
        <v>35</v>
      </c>
      <c r="AT3035" t="str">
        <f t="shared" si="95"/>
        <v>Punto red</v>
      </c>
    </row>
    <row r="3036" spans="1:46">
      <c r="A3036" t="s">
        <v>15032</v>
      </c>
      <c r="B3036" t="s">
        <v>15033</v>
      </c>
      <c r="C3036" s="18">
        <v>0.37581209450000003</v>
      </c>
      <c r="D3036" t="s">
        <v>4024</v>
      </c>
      <c r="E3036" t="s">
        <v>4025</v>
      </c>
      <c r="F3036" t="s">
        <v>4026</v>
      </c>
      <c r="G3036" s="18">
        <v>0.2709682054</v>
      </c>
      <c r="H3036" t="s">
        <v>64</v>
      </c>
      <c r="I3036" t="s">
        <v>4027</v>
      </c>
      <c r="J3036" t="s">
        <v>4028</v>
      </c>
      <c r="K3036" s="18">
        <v>56.942262223</v>
      </c>
      <c r="L3036" t="s">
        <v>64</v>
      </c>
      <c r="M3036" t="s">
        <v>4029</v>
      </c>
      <c r="N3036" t="s">
        <v>4030</v>
      </c>
      <c r="O3036" s="18">
        <v>0.62337240800000004</v>
      </c>
      <c r="P3036" t="s">
        <v>4031</v>
      </c>
      <c r="Q3036" t="s">
        <v>4025</v>
      </c>
      <c r="R3036" t="s">
        <v>4032</v>
      </c>
      <c r="S3036" s="18">
        <v>161.9790753062</v>
      </c>
      <c r="T3036" t="s">
        <v>227</v>
      </c>
      <c r="U3036" t="s">
        <v>228</v>
      </c>
      <c r="V3036" t="s">
        <v>229</v>
      </c>
      <c r="W3036" s="18">
        <v>0.79455180219999999</v>
      </c>
      <c r="X3036" t="s">
        <v>64</v>
      </c>
      <c r="Y3036" t="s">
        <v>4027</v>
      </c>
      <c r="Z3036" t="s">
        <v>4033</v>
      </c>
      <c r="AA3036" s="18">
        <v>19.856894201100001</v>
      </c>
      <c r="AB3036" t="s">
        <v>4034</v>
      </c>
      <c r="AC3036" t="s">
        <v>4035</v>
      </c>
      <c r="AD3036" t="s">
        <v>4036</v>
      </c>
      <c r="AE3036" s="18">
        <v>0.1153041195</v>
      </c>
      <c r="AF3036" t="s">
        <v>15034</v>
      </c>
      <c r="AG3036" t="s">
        <v>4025</v>
      </c>
      <c r="AH3036" t="s">
        <v>15035</v>
      </c>
      <c r="AI3036" s="18">
        <v>3.8445720000000001E-3</v>
      </c>
      <c r="AJ3036" t="s">
        <v>349</v>
      </c>
      <c r="AK3036" t="s">
        <v>4025</v>
      </c>
      <c r="AL3036" t="s">
        <v>10070</v>
      </c>
      <c r="AM3036" t="s">
        <v>349</v>
      </c>
      <c r="AN3036" t="s">
        <v>4025</v>
      </c>
      <c r="AO3036" t="s">
        <v>10070</v>
      </c>
      <c r="AP3036" s="18">
        <v>3.8445720000000001E-3</v>
      </c>
      <c r="AQ3036" t="s">
        <v>4882</v>
      </c>
      <c r="AR3036" t="b">
        <f>ISNUMBER(SEARCH('Consulta Por Puntos Baloto'!$E$5,B3036,1))</f>
        <v>0</v>
      </c>
      <c r="AS3036">
        <f t="shared" si="94"/>
        <v>35</v>
      </c>
      <c r="AT3036" t="str">
        <f t="shared" si="95"/>
        <v>Punto red</v>
      </c>
    </row>
    <row r="3037" spans="1:46">
      <c r="A3037" t="s">
        <v>15036</v>
      </c>
      <c r="B3037" t="s">
        <v>15037</v>
      </c>
      <c r="C3037" s="18">
        <v>17.591680807900001</v>
      </c>
      <c r="D3037" t="s">
        <v>4065</v>
      </c>
      <c r="E3037" t="s">
        <v>4066</v>
      </c>
      <c r="F3037" t="s">
        <v>4067</v>
      </c>
      <c r="G3037" s="18">
        <v>12.933220714699999</v>
      </c>
      <c r="H3037" t="s">
        <v>64</v>
      </c>
      <c r="I3037" t="s">
        <v>4068</v>
      </c>
      <c r="J3037" t="s">
        <v>5453</v>
      </c>
      <c r="K3037" s="18">
        <v>169.63797434119999</v>
      </c>
      <c r="L3037" t="s">
        <v>64</v>
      </c>
      <c r="M3037" t="s">
        <v>4250</v>
      </c>
      <c r="N3037" t="s">
        <v>4251</v>
      </c>
      <c r="O3037" s="18">
        <v>19.703329279799998</v>
      </c>
      <c r="P3037" t="s">
        <v>4071</v>
      </c>
      <c r="Q3037" t="s">
        <v>4066</v>
      </c>
      <c r="R3037" t="s">
        <v>4072</v>
      </c>
      <c r="S3037" s="18">
        <v>300.78331773259998</v>
      </c>
      <c r="T3037" t="s">
        <v>227</v>
      </c>
      <c r="U3037" t="s">
        <v>228</v>
      </c>
      <c r="V3037" t="s">
        <v>229</v>
      </c>
      <c r="W3037" s="18">
        <v>64.161604430699995</v>
      </c>
      <c r="X3037" t="s">
        <v>64</v>
      </c>
      <c r="Y3037" t="s">
        <v>4073</v>
      </c>
      <c r="Z3037" t="s">
        <v>4074</v>
      </c>
      <c r="AA3037" s="18">
        <v>16.313090240000001</v>
      </c>
      <c r="AB3037" t="s">
        <v>4252</v>
      </c>
      <c r="AC3037" t="s">
        <v>4066</v>
      </c>
      <c r="AD3037" t="s">
        <v>4253</v>
      </c>
      <c r="AE3037" s="18">
        <v>3.709753E-4</v>
      </c>
      <c r="AF3037" t="s">
        <v>15038</v>
      </c>
      <c r="AG3037" t="s">
        <v>7941</v>
      </c>
      <c r="AH3037" t="s">
        <v>15039</v>
      </c>
      <c r="AI3037" s="18">
        <v>1.4070906100000001E-2</v>
      </c>
      <c r="AJ3037" t="s">
        <v>6430</v>
      </c>
      <c r="AK3037" t="s">
        <v>7944</v>
      </c>
      <c r="AL3037" t="s">
        <v>15040</v>
      </c>
      <c r="AM3037" t="s">
        <v>15038</v>
      </c>
      <c r="AN3037" t="s">
        <v>7941</v>
      </c>
      <c r="AO3037" t="s">
        <v>15039</v>
      </c>
      <c r="AP3037" s="18">
        <v>3.709753E-4</v>
      </c>
      <c r="AQ3037" t="s">
        <v>123</v>
      </c>
      <c r="AR3037" t="b">
        <f>ISNUMBER(SEARCH('Consulta Por Puntos Baloto'!$E$5,B3037,1))</f>
        <v>0</v>
      </c>
      <c r="AS3037">
        <f t="shared" si="94"/>
        <v>31</v>
      </c>
      <c r="AT3037" t="str">
        <f t="shared" si="95"/>
        <v>Punto pago</v>
      </c>
    </row>
    <row r="3038" spans="1:46">
      <c r="A3038" t="s">
        <v>15041</v>
      </c>
      <c r="B3038" t="s">
        <v>15042</v>
      </c>
      <c r="C3038" s="18">
        <v>0.11582339699999999</v>
      </c>
      <c r="D3038" t="s">
        <v>1500</v>
      </c>
      <c r="E3038" t="s">
        <v>1501</v>
      </c>
      <c r="F3038" t="s">
        <v>1502</v>
      </c>
      <c r="G3038" s="18">
        <v>0.41547198149999998</v>
      </c>
      <c r="H3038" t="s">
        <v>64</v>
      </c>
      <c r="I3038" t="s">
        <v>2636</v>
      </c>
      <c r="J3038" t="s">
        <v>2637</v>
      </c>
      <c r="K3038" s="18">
        <v>10.9546817418</v>
      </c>
      <c r="L3038" t="s">
        <v>311</v>
      </c>
      <c r="M3038" t="s">
        <v>130</v>
      </c>
      <c r="N3038" t="s">
        <v>2660</v>
      </c>
      <c r="O3038" s="18">
        <v>11.589264590899999</v>
      </c>
      <c r="P3038" t="s">
        <v>2625</v>
      </c>
      <c r="Q3038" t="s">
        <v>134</v>
      </c>
      <c r="R3038" t="s">
        <v>2626</v>
      </c>
      <c r="S3038" s="18">
        <v>10.9546817418</v>
      </c>
      <c r="T3038" t="s">
        <v>311</v>
      </c>
      <c r="U3038" t="s">
        <v>130</v>
      </c>
      <c r="V3038" t="s">
        <v>312</v>
      </c>
      <c r="W3038" s="18">
        <v>2.0192073694000001</v>
      </c>
      <c r="X3038" t="s">
        <v>64</v>
      </c>
      <c r="Y3038" t="s">
        <v>2636</v>
      </c>
      <c r="Z3038" t="s">
        <v>3005</v>
      </c>
      <c r="AA3038" s="18">
        <v>0.29950271680000001</v>
      </c>
      <c r="AB3038" s="19" t="s">
        <v>2641</v>
      </c>
      <c r="AC3038" t="s">
        <v>1501</v>
      </c>
      <c r="AD3038" t="s">
        <v>2642</v>
      </c>
      <c r="AE3038" s="18">
        <v>0.19253564340000001</v>
      </c>
      <c r="AF3038" t="s">
        <v>3006</v>
      </c>
      <c r="AG3038" t="s">
        <v>1501</v>
      </c>
      <c r="AH3038" t="s">
        <v>3007</v>
      </c>
      <c r="AI3038" s="18">
        <v>9.0259357600000006E-2</v>
      </c>
      <c r="AJ3038" t="s">
        <v>15043</v>
      </c>
      <c r="AK3038" t="s">
        <v>1501</v>
      </c>
      <c r="AL3038" t="s">
        <v>15044</v>
      </c>
      <c r="AM3038" t="s">
        <v>15043</v>
      </c>
      <c r="AN3038" t="s">
        <v>1501</v>
      </c>
      <c r="AO3038" t="s">
        <v>15044</v>
      </c>
      <c r="AP3038" s="18">
        <v>9.0259357600000006E-2</v>
      </c>
      <c r="AQ3038" t="s">
        <v>4218</v>
      </c>
      <c r="AR3038" t="b">
        <f>ISNUMBER(SEARCH('Consulta Por Puntos Baloto'!$E$5,B3038,1))</f>
        <v>0</v>
      </c>
      <c r="AS3038">
        <f t="shared" si="94"/>
        <v>35</v>
      </c>
      <c r="AT3038" t="str">
        <f t="shared" si="95"/>
        <v>Punto red</v>
      </c>
    </row>
    <row r="3039" spans="1:46">
      <c r="A3039" t="s">
        <v>15045</v>
      </c>
      <c r="B3039" t="s">
        <v>15046</v>
      </c>
      <c r="C3039" s="18">
        <v>1.0755367972000001</v>
      </c>
      <c r="D3039" t="s">
        <v>1096</v>
      </c>
      <c r="E3039" t="s">
        <v>128</v>
      </c>
      <c r="F3039" t="s">
        <v>1097</v>
      </c>
      <c r="G3039" s="18">
        <v>0.29521569920000001</v>
      </c>
      <c r="H3039" t="s">
        <v>15047</v>
      </c>
      <c r="I3039" t="s">
        <v>130</v>
      </c>
      <c r="J3039" t="s">
        <v>15048</v>
      </c>
      <c r="K3039" s="18">
        <v>0.87821030389999999</v>
      </c>
      <c r="L3039" t="s">
        <v>64</v>
      </c>
      <c r="M3039" t="s">
        <v>130</v>
      </c>
      <c r="N3039" t="s">
        <v>4693</v>
      </c>
      <c r="O3039" s="18">
        <v>0.45657498010000003</v>
      </c>
      <c r="P3039" t="s">
        <v>4368</v>
      </c>
      <c r="Q3039" t="s">
        <v>134</v>
      </c>
      <c r="R3039" t="s">
        <v>4369</v>
      </c>
      <c r="S3039" s="18">
        <v>2.5060093692000001</v>
      </c>
      <c r="T3039" t="s">
        <v>1086</v>
      </c>
      <c r="U3039" t="s">
        <v>130</v>
      </c>
      <c r="V3039" t="s">
        <v>1087</v>
      </c>
      <c r="W3039" s="18">
        <v>0.29521569920000001</v>
      </c>
      <c r="X3039" t="s">
        <v>15047</v>
      </c>
      <c r="Y3039" t="s">
        <v>130</v>
      </c>
      <c r="Z3039" t="s">
        <v>15048</v>
      </c>
      <c r="AA3039" s="18">
        <v>0.29519648949999999</v>
      </c>
      <c r="AB3039" t="s">
        <v>15049</v>
      </c>
      <c r="AC3039" t="s">
        <v>128</v>
      </c>
      <c r="AD3039" t="s">
        <v>15050</v>
      </c>
      <c r="AE3039" s="18">
        <v>8.7833280799999996E-2</v>
      </c>
      <c r="AF3039" t="s">
        <v>15051</v>
      </c>
      <c r="AG3039" t="s">
        <v>143</v>
      </c>
      <c r="AH3039" t="s">
        <v>15052</v>
      </c>
      <c r="AI3039" s="18">
        <v>0.51784241480000004</v>
      </c>
      <c r="AJ3039" t="s">
        <v>15053</v>
      </c>
      <c r="AK3039" t="s">
        <v>134</v>
      </c>
      <c r="AL3039" t="s">
        <v>15054</v>
      </c>
      <c r="AM3039" t="s">
        <v>15051</v>
      </c>
      <c r="AN3039" t="s">
        <v>143</v>
      </c>
      <c r="AO3039" t="s">
        <v>15052</v>
      </c>
      <c r="AP3039" s="18">
        <v>8.7833280799999996E-2</v>
      </c>
      <c r="AQ3039" t="s">
        <v>123</v>
      </c>
      <c r="AR3039" t="b">
        <f>ISNUMBER(SEARCH('Consulta Por Puntos Baloto'!$E$5,B3039,1))</f>
        <v>0</v>
      </c>
      <c r="AS3039">
        <f t="shared" si="94"/>
        <v>31</v>
      </c>
      <c r="AT3039" t="str">
        <f t="shared" si="95"/>
        <v>Punto pago</v>
      </c>
    </row>
    <row r="3040" spans="1:46">
      <c r="A3040" t="s">
        <v>15055</v>
      </c>
      <c r="B3040" t="s">
        <v>15056</v>
      </c>
      <c r="C3040" s="18">
        <v>20.4055497184</v>
      </c>
      <c r="D3040" t="s">
        <v>5831</v>
      </c>
      <c r="E3040" t="s">
        <v>5832</v>
      </c>
      <c r="F3040" t="s">
        <v>5833</v>
      </c>
      <c r="G3040" s="18">
        <v>21.766977037899998</v>
      </c>
      <c r="H3040" t="s">
        <v>64</v>
      </c>
      <c r="I3040" t="s">
        <v>3998</v>
      </c>
      <c r="J3040" t="s">
        <v>5834</v>
      </c>
      <c r="K3040" s="18">
        <v>59.781240989099999</v>
      </c>
      <c r="L3040" t="s">
        <v>64</v>
      </c>
      <c r="M3040" t="s">
        <v>3974</v>
      </c>
      <c r="N3040" t="s">
        <v>3976</v>
      </c>
      <c r="O3040" s="18">
        <v>25.342396689299999</v>
      </c>
      <c r="P3040" t="s">
        <v>5835</v>
      </c>
      <c r="Q3040" t="s">
        <v>5832</v>
      </c>
      <c r="R3040" t="s">
        <v>5836</v>
      </c>
      <c r="S3040" s="18">
        <v>446.50971822370002</v>
      </c>
      <c r="T3040" t="s">
        <v>85</v>
      </c>
      <c r="U3040" t="s">
        <v>86</v>
      </c>
      <c r="V3040" t="s">
        <v>87</v>
      </c>
      <c r="W3040" s="18">
        <v>25.417691393999998</v>
      </c>
      <c r="X3040" t="s">
        <v>64</v>
      </c>
      <c r="Y3040" t="s">
        <v>3998</v>
      </c>
      <c r="Z3040" t="s">
        <v>3999</v>
      </c>
      <c r="AA3040" s="18">
        <v>26.572833580899999</v>
      </c>
      <c r="AB3040" s="19" t="s">
        <v>5837</v>
      </c>
      <c r="AC3040" t="s">
        <v>5832</v>
      </c>
      <c r="AD3040" t="s">
        <v>5838</v>
      </c>
      <c r="AE3040" s="18">
        <v>2.0735966999999998E-3</v>
      </c>
      <c r="AF3040" t="s">
        <v>15057</v>
      </c>
      <c r="AG3040" t="s">
        <v>9626</v>
      </c>
      <c r="AH3040" t="s">
        <v>15058</v>
      </c>
      <c r="AI3040" s="18">
        <v>3.2134163299999997E-2</v>
      </c>
      <c r="AJ3040" t="s">
        <v>15059</v>
      </c>
      <c r="AK3040" t="s">
        <v>5455</v>
      </c>
      <c r="AL3040" t="s">
        <v>15060</v>
      </c>
      <c r="AM3040" t="s">
        <v>15057</v>
      </c>
      <c r="AN3040" t="s">
        <v>9626</v>
      </c>
      <c r="AO3040" t="s">
        <v>15058</v>
      </c>
      <c r="AP3040" s="18">
        <v>2.0735966999999998E-3</v>
      </c>
      <c r="AQ3040" t="s">
        <v>4218</v>
      </c>
      <c r="AR3040" t="b">
        <f>ISNUMBER(SEARCH('Consulta Por Puntos Baloto'!$E$5,B3040,1))</f>
        <v>0</v>
      </c>
      <c r="AS3040">
        <f t="shared" si="94"/>
        <v>31</v>
      </c>
      <c r="AT3040" t="str">
        <f t="shared" si="95"/>
        <v>Punto pago</v>
      </c>
    </row>
    <row r="3041" spans="1:46">
      <c r="A3041" t="s">
        <v>15061</v>
      </c>
      <c r="B3041" t="s">
        <v>15062</v>
      </c>
      <c r="C3041" s="18">
        <v>31.810718660199999</v>
      </c>
      <c r="D3041" t="s">
        <v>4065</v>
      </c>
      <c r="E3041" t="s">
        <v>4066</v>
      </c>
      <c r="F3041" t="s">
        <v>4067</v>
      </c>
      <c r="G3041" s="18">
        <v>27.775032576699999</v>
      </c>
      <c r="H3041" t="s">
        <v>64</v>
      </c>
      <c r="I3041" t="s">
        <v>4068</v>
      </c>
      <c r="J3041" t="s">
        <v>5453</v>
      </c>
      <c r="K3041" s="18">
        <v>168.19982232020001</v>
      </c>
      <c r="L3041" t="s">
        <v>64</v>
      </c>
      <c r="M3041" t="s">
        <v>4250</v>
      </c>
      <c r="N3041" t="s">
        <v>4251</v>
      </c>
      <c r="O3041" s="18">
        <v>33.714916833099998</v>
      </c>
      <c r="P3041" t="s">
        <v>4071</v>
      </c>
      <c r="Q3041" t="s">
        <v>4066</v>
      </c>
      <c r="R3041" t="s">
        <v>4072</v>
      </c>
      <c r="S3041" s="18">
        <v>298.49483760520002</v>
      </c>
      <c r="T3041" t="s">
        <v>227</v>
      </c>
      <c r="U3041" t="s">
        <v>228</v>
      </c>
      <c r="V3041" t="s">
        <v>229</v>
      </c>
      <c r="W3041" s="18">
        <v>53.772537677499997</v>
      </c>
      <c r="X3041" t="s">
        <v>64</v>
      </c>
      <c r="Y3041" t="s">
        <v>4073</v>
      </c>
      <c r="Z3041" t="s">
        <v>4074</v>
      </c>
      <c r="AA3041" s="18">
        <v>30.532690929899999</v>
      </c>
      <c r="AB3041" t="s">
        <v>4252</v>
      </c>
      <c r="AC3041" t="s">
        <v>4066</v>
      </c>
      <c r="AD3041" t="s">
        <v>4253</v>
      </c>
      <c r="AE3041" s="18">
        <v>1.9754464400000001E-2</v>
      </c>
      <c r="AF3041" t="s">
        <v>5454</v>
      </c>
      <c r="AG3041" t="s">
        <v>5455</v>
      </c>
      <c r="AH3041" t="s">
        <v>5456</v>
      </c>
      <c r="AI3041" s="18">
        <v>1.5081643299999999E-2</v>
      </c>
      <c r="AJ3041" t="s">
        <v>15063</v>
      </c>
      <c r="AK3041" t="s">
        <v>5458</v>
      </c>
      <c r="AL3041" t="s">
        <v>15064</v>
      </c>
      <c r="AM3041" t="s">
        <v>15063</v>
      </c>
      <c r="AN3041" t="s">
        <v>5458</v>
      </c>
      <c r="AO3041" t="s">
        <v>15064</v>
      </c>
      <c r="AP3041" s="18">
        <v>1.5081643299999999E-2</v>
      </c>
      <c r="AQ3041" t="s">
        <v>123</v>
      </c>
      <c r="AR3041" t="b">
        <f>ISNUMBER(SEARCH('Consulta Por Puntos Baloto'!$E$5,B3041,1))</f>
        <v>0</v>
      </c>
      <c r="AS3041">
        <f t="shared" si="94"/>
        <v>35</v>
      </c>
      <c r="AT3041" t="str">
        <f t="shared" si="95"/>
        <v>Punto red</v>
      </c>
    </row>
    <row r="3042" spans="1:46">
      <c r="A3042" t="s">
        <v>15065</v>
      </c>
      <c r="B3042" t="s">
        <v>15066</v>
      </c>
      <c r="C3042" s="18">
        <v>0.86340909909999997</v>
      </c>
      <c r="D3042" t="s">
        <v>986</v>
      </c>
      <c r="E3042" t="s">
        <v>128</v>
      </c>
      <c r="F3042" t="s">
        <v>987</v>
      </c>
      <c r="G3042" s="18">
        <v>0.41065492739999998</v>
      </c>
      <c r="H3042" t="s">
        <v>4701</v>
      </c>
      <c r="I3042" t="s">
        <v>130</v>
      </c>
      <c r="J3042" t="s">
        <v>4702</v>
      </c>
      <c r="K3042" s="18">
        <v>1.2610141205000001</v>
      </c>
      <c r="L3042" t="s">
        <v>990</v>
      </c>
      <c r="M3042" t="s">
        <v>130</v>
      </c>
      <c r="N3042" t="s">
        <v>991</v>
      </c>
      <c r="O3042" s="18">
        <v>1.9048744286999999</v>
      </c>
      <c r="P3042" t="s">
        <v>1398</v>
      </c>
      <c r="Q3042" t="s">
        <v>134</v>
      </c>
      <c r="R3042" t="s">
        <v>1399</v>
      </c>
      <c r="S3042" s="18">
        <v>1.1779761935999999</v>
      </c>
      <c r="T3042" t="s">
        <v>675</v>
      </c>
      <c r="U3042" t="s">
        <v>130</v>
      </c>
      <c r="V3042" t="s">
        <v>676</v>
      </c>
      <c r="W3042" s="18">
        <v>0.73612643109999998</v>
      </c>
      <c r="X3042" t="s">
        <v>64</v>
      </c>
      <c r="Y3042" t="s">
        <v>130</v>
      </c>
      <c r="Z3042" t="s">
        <v>994</v>
      </c>
      <c r="AA3042" s="18">
        <v>0.41065492739999998</v>
      </c>
      <c r="AB3042" t="s">
        <v>4703</v>
      </c>
      <c r="AC3042" t="s">
        <v>128</v>
      </c>
      <c r="AD3042" t="s">
        <v>4704</v>
      </c>
      <c r="AE3042" s="18">
        <v>0.12753184249999999</v>
      </c>
      <c r="AF3042" t="s">
        <v>5952</v>
      </c>
      <c r="AG3042" t="s">
        <v>143</v>
      </c>
      <c r="AH3042" t="s">
        <v>5953</v>
      </c>
      <c r="AI3042" s="18">
        <v>0.35848460370000002</v>
      </c>
      <c r="AJ3042" t="s">
        <v>4707</v>
      </c>
      <c r="AK3042" t="s">
        <v>134</v>
      </c>
      <c r="AL3042" t="s">
        <v>4708</v>
      </c>
      <c r="AM3042" t="s">
        <v>5952</v>
      </c>
      <c r="AN3042" t="s">
        <v>143</v>
      </c>
      <c r="AO3042" t="s">
        <v>5953</v>
      </c>
      <c r="AP3042" s="18">
        <v>0.12753184249999999</v>
      </c>
      <c r="AQ3042" t="s">
        <v>123</v>
      </c>
      <c r="AR3042" t="b">
        <f>ISNUMBER(SEARCH('Consulta Por Puntos Baloto'!$E$5,B3042,1))</f>
        <v>0</v>
      </c>
      <c r="AS3042">
        <f t="shared" si="94"/>
        <v>31</v>
      </c>
      <c r="AT3042" t="str">
        <f t="shared" si="95"/>
        <v>Punto pago</v>
      </c>
    </row>
    <row r="3043" spans="1:46">
      <c r="A3043" t="s">
        <v>15067</v>
      </c>
      <c r="B3043" t="s">
        <v>15068</v>
      </c>
      <c r="C3043" s="18">
        <v>2.9021501369</v>
      </c>
      <c r="D3043" t="s">
        <v>2444</v>
      </c>
      <c r="E3043" t="s">
        <v>128</v>
      </c>
      <c r="F3043" t="s">
        <v>2445</v>
      </c>
      <c r="G3043" s="18">
        <v>4.1694319999999998E-3</v>
      </c>
      <c r="H3043" t="s">
        <v>64</v>
      </c>
      <c r="I3043" t="s">
        <v>130</v>
      </c>
      <c r="J3043" t="s">
        <v>2745</v>
      </c>
      <c r="K3043" s="18">
        <v>1.1341863125</v>
      </c>
      <c r="L3043" t="s">
        <v>2447</v>
      </c>
      <c r="M3043" t="s">
        <v>130</v>
      </c>
      <c r="N3043" t="s">
        <v>2448</v>
      </c>
      <c r="O3043" s="18">
        <v>1.365467679</v>
      </c>
      <c r="P3043" t="s">
        <v>2746</v>
      </c>
      <c r="Q3043" t="s">
        <v>134</v>
      </c>
      <c r="R3043" t="s">
        <v>2747</v>
      </c>
      <c r="S3043" s="18">
        <v>1.9662860661999999</v>
      </c>
      <c r="T3043" t="s">
        <v>807</v>
      </c>
      <c r="U3043" t="s">
        <v>130</v>
      </c>
      <c r="V3043" t="s">
        <v>808</v>
      </c>
      <c r="W3043" s="18">
        <v>1.1341863125</v>
      </c>
      <c r="X3043" t="s">
        <v>2447</v>
      </c>
      <c r="Y3043" t="s">
        <v>130</v>
      </c>
      <c r="Z3043" t="s">
        <v>2448</v>
      </c>
      <c r="AA3043" s="18">
        <v>0.66744599940000005</v>
      </c>
      <c r="AB3043" t="s">
        <v>810</v>
      </c>
      <c r="AC3043" t="s">
        <v>128</v>
      </c>
      <c r="AD3043" t="s">
        <v>811</v>
      </c>
      <c r="AE3043" s="18">
        <v>0.65083323319999997</v>
      </c>
      <c r="AF3043" t="s">
        <v>2748</v>
      </c>
      <c r="AG3043" t="s">
        <v>143</v>
      </c>
      <c r="AH3043" t="s">
        <v>2749</v>
      </c>
      <c r="AI3043" s="18">
        <v>0.14257428729999999</v>
      </c>
      <c r="AJ3043" t="s">
        <v>2750</v>
      </c>
      <c r="AK3043" t="s">
        <v>134</v>
      </c>
      <c r="AL3043" t="s">
        <v>2751</v>
      </c>
      <c r="AM3043" t="s">
        <v>64</v>
      </c>
      <c r="AN3043" t="s">
        <v>130</v>
      </c>
      <c r="AO3043" t="s">
        <v>2745</v>
      </c>
      <c r="AP3043" s="18">
        <v>4.1694319999999998E-3</v>
      </c>
      <c r="AQ3043" t="s">
        <v>4218</v>
      </c>
      <c r="AR3043" t="b">
        <f>ISNUMBER(SEARCH('Consulta Por Puntos Baloto'!$E$5,B3043,1))</f>
        <v>0</v>
      </c>
      <c r="AS3043">
        <f t="shared" si="94"/>
        <v>7</v>
      </c>
      <c r="AT3043" t="str">
        <f t="shared" si="95"/>
        <v>Cajero automático</v>
      </c>
    </row>
    <row r="3044" spans="1:46">
      <c r="A3044" t="s">
        <v>15069</v>
      </c>
      <c r="B3044" t="s">
        <v>15070</v>
      </c>
      <c r="C3044" s="18">
        <v>0.66645335009999995</v>
      </c>
      <c r="D3044" t="s">
        <v>986</v>
      </c>
      <c r="E3044" t="s">
        <v>128</v>
      </c>
      <c r="F3044" t="s">
        <v>987</v>
      </c>
      <c r="G3044" s="18">
        <v>3.5764024200000001E-2</v>
      </c>
      <c r="H3044" t="s">
        <v>4701</v>
      </c>
      <c r="I3044" t="s">
        <v>130</v>
      </c>
      <c r="J3044" t="s">
        <v>4702</v>
      </c>
      <c r="K3044" s="18">
        <v>0.88145867629999997</v>
      </c>
      <c r="L3044" t="s">
        <v>990</v>
      </c>
      <c r="M3044" t="s">
        <v>130</v>
      </c>
      <c r="N3044" t="s">
        <v>991</v>
      </c>
      <c r="O3044" s="18">
        <v>1.9565191981000001</v>
      </c>
      <c r="P3044" t="s">
        <v>992</v>
      </c>
      <c r="Q3044" t="s">
        <v>134</v>
      </c>
      <c r="R3044" t="s">
        <v>993</v>
      </c>
      <c r="S3044" s="18">
        <v>1.5013213314</v>
      </c>
      <c r="T3044" t="s">
        <v>675</v>
      </c>
      <c r="U3044" t="s">
        <v>130</v>
      </c>
      <c r="V3044" t="s">
        <v>676</v>
      </c>
      <c r="W3044" s="18">
        <v>0.37525829560000001</v>
      </c>
      <c r="X3044" t="s">
        <v>64</v>
      </c>
      <c r="Y3044" t="s">
        <v>130</v>
      </c>
      <c r="Z3044" t="s">
        <v>994</v>
      </c>
      <c r="AA3044" s="18">
        <v>3.5764024200000001E-2</v>
      </c>
      <c r="AB3044" t="s">
        <v>4703</v>
      </c>
      <c r="AC3044" t="s">
        <v>128</v>
      </c>
      <c r="AD3044" t="s">
        <v>4704</v>
      </c>
      <c r="AE3044" s="18">
        <v>0.1116863493</v>
      </c>
      <c r="AF3044" t="s">
        <v>4705</v>
      </c>
      <c r="AG3044" t="s">
        <v>143</v>
      </c>
      <c r="AH3044" t="s">
        <v>4706</v>
      </c>
      <c r="AI3044" s="18">
        <v>8.2687927600000002E-2</v>
      </c>
      <c r="AJ3044" t="s">
        <v>349</v>
      </c>
      <c r="AK3044" t="s">
        <v>134</v>
      </c>
      <c r="AL3044" t="s">
        <v>15071</v>
      </c>
      <c r="AM3044" t="s">
        <v>4701</v>
      </c>
      <c r="AN3044" t="s">
        <v>130</v>
      </c>
      <c r="AO3044" t="s">
        <v>4702</v>
      </c>
      <c r="AP3044" s="18">
        <v>3.5764024200000001E-2</v>
      </c>
      <c r="AQ3044" t="s">
        <v>123</v>
      </c>
      <c r="AR3044" t="b">
        <f>ISNUMBER(SEARCH('Consulta Por Puntos Baloto'!$E$5,B3044,1))</f>
        <v>0</v>
      </c>
      <c r="AS3044">
        <f t="shared" si="94"/>
        <v>7</v>
      </c>
      <c r="AT3044" t="str">
        <f t="shared" si="95"/>
        <v>Cajero automático</v>
      </c>
    </row>
    <row r="3045" spans="1:46">
      <c r="A3045" t="s">
        <v>15072</v>
      </c>
      <c r="B3045" t="s">
        <v>15073</v>
      </c>
      <c r="C3045" s="18">
        <v>0.87591104019999999</v>
      </c>
      <c r="D3045" t="s">
        <v>6065</v>
      </c>
      <c r="E3045" t="s">
        <v>5832</v>
      </c>
      <c r="F3045" t="s">
        <v>6066</v>
      </c>
      <c r="G3045" s="18">
        <v>0.6345127545</v>
      </c>
      <c r="H3045" t="s">
        <v>3998</v>
      </c>
      <c r="I3045" t="s">
        <v>3998</v>
      </c>
      <c r="J3045" t="s">
        <v>6068</v>
      </c>
      <c r="K3045" s="18">
        <v>69.174829643899997</v>
      </c>
      <c r="L3045" t="s">
        <v>64</v>
      </c>
      <c r="M3045" t="s">
        <v>3974</v>
      </c>
      <c r="N3045" t="s">
        <v>4304</v>
      </c>
      <c r="O3045" s="18">
        <v>1.2028411793</v>
      </c>
      <c r="P3045" t="s">
        <v>5835</v>
      </c>
      <c r="Q3045" t="s">
        <v>5832</v>
      </c>
      <c r="R3045" t="s">
        <v>5836</v>
      </c>
      <c r="S3045" s="18">
        <v>470.4357205238</v>
      </c>
      <c r="T3045" t="s">
        <v>85</v>
      </c>
      <c r="U3045" t="s">
        <v>86</v>
      </c>
      <c r="V3045" t="s">
        <v>87</v>
      </c>
      <c r="W3045" s="18">
        <v>0.6345127545</v>
      </c>
      <c r="X3045" t="s">
        <v>3998</v>
      </c>
      <c r="Y3045" t="s">
        <v>3998</v>
      </c>
      <c r="Z3045" t="s">
        <v>6068</v>
      </c>
      <c r="AA3045" s="18">
        <v>0.63451261879999998</v>
      </c>
      <c r="AB3045" s="19" t="s">
        <v>5837</v>
      </c>
      <c r="AC3045" t="s">
        <v>5832</v>
      </c>
      <c r="AD3045" t="s">
        <v>5838</v>
      </c>
      <c r="AE3045" s="18">
        <v>0.42264175650000002</v>
      </c>
      <c r="AF3045" t="s">
        <v>15074</v>
      </c>
      <c r="AG3045" t="s">
        <v>5832</v>
      </c>
      <c r="AH3045" t="s">
        <v>15075</v>
      </c>
      <c r="AI3045" s="18">
        <v>0.13634219440000001</v>
      </c>
      <c r="AJ3045" t="s">
        <v>15076</v>
      </c>
      <c r="AK3045" t="s">
        <v>5832</v>
      </c>
      <c r="AL3045" t="s">
        <v>15077</v>
      </c>
      <c r="AM3045" t="s">
        <v>15076</v>
      </c>
      <c r="AN3045" t="s">
        <v>5832</v>
      </c>
      <c r="AO3045" t="s">
        <v>15077</v>
      </c>
      <c r="AP3045" s="18">
        <v>0.13634219440000001</v>
      </c>
      <c r="AQ3045" t="s">
        <v>4218</v>
      </c>
      <c r="AR3045" t="b">
        <f>ISNUMBER(SEARCH('Consulta Por Puntos Baloto'!$E$5,B3045,1))</f>
        <v>0</v>
      </c>
      <c r="AS3045">
        <f t="shared" si="94"/>
        <v>35</v>
      </c>
      <c r="AT3045" t="str">
        <f t="shared" si="95"/>
        <v>Punto red</v>
      </c>
    </row>
    <row r="3046" spans="1:46">
      <c r="A3046" t="s">
        <v>15078</v>
      </c>
      <c r="B3046" t="s">
        <v>15079</v>
      </c>
      <c r="C3046" s="18">
        <v>0.38339001690000002</v>
      </c>
      <c r="D3046" t="s">
        <v>892</v>
      </c>
      <c r="E3046" t="s">
        <v>893</v>
      </c>
      <c r="F3046" t="s">
        <v>894</v>
      </c>
      <c r="G3046" s="18">
        <v>1.1276360909000001</v>
      </c>
      <c r="H3046" t="s">
        <v>64</v>
      </c>
      <c r="I3046" t="s">
        <v>895</v>
      </c>
      <c r="J3046" t="s">
        <v>896</v>
      </c>
      <c r="K3046" s="18">
        <v>46.565020330000003</v>
      </c>
      <c r="L3046" t="s">
        <v>64</v>
      </c>
      <c r="M3046" t="s">
        <v>154</v>
      </c>
      <c r="N3046" t="s">
        <v>156</v>
      </c>
      <c r="O3046" s="18">
        <v>1.2093725169</v>
      </c>
      <c r="P3046" t="s">
        <v>897</v>
      </c>
      <c r="Q3046" t="s">
        <v>893</v>
      </c>
      <c r="R3046" t="s">
        <v>898</v>
      </c>
      <c r="S3046" s="18">
        <v>74.505294663800001</v>
      </c>
      <c r="T3046" t="s">
        <v>111</v>
      </c>
      <c r="U3046" t="s">
        <v>112</v>
      </c>
      <c r="V3046" t="s">
        <v>113</v>
      </c>
      <c r="W3046" s="18">
        <v>45.308001109099997</v>
      </c>
      <c r="X3046" t="s">
        <v>64</v>
      </c>
      <c r="Y3046" t="s">
        <v>154</v>
      </c>
      <c r="Z3046" t="s">
        <v>159</v>
      </c>
      <c r="AA3046" s="18">
        <v>47.343983535299998</v>
      </c>
      <c r="AB3046" s="19" t="s">
        <v>899</v>
      </c>
      <c r="AC3046" t="s">
        <v>151</v>
      </c>
      <c r="AD3046" t="s">
        <v>900</v>
      </c>
      <c r="AE3046" s="18">
        <v>0.200502026</v>
      </c>
      <c r="AF3046" t="s">
        <v>2219</v>
      </c>
      <c r="AG3046" t="s">
        <v>893</v>
      </c>
      <c r="AH3046" t="s">
        <v>2220</v>
      </c>
      <c r="AI3046" s="18">
        <v>1.9964004999999999E-3</v>
      </c>
      <c r="AJ3046" t="s">
        <v>15080</v>
      </c>
      <c r="AK3046" t="s">
        <v>893</v>
      </c>
      <c r="AL3046" t="s">
        <v>15081</v>
      </c>
      <c r="AM3046" t="s">
        <v>15080</v>
      </c>
      <c r="AN3046" t="s">
        <v>893</v>
      </c>
      <c r="AO3046" t="s">
        <v>15081</v>
      </c>
      <c r="AP3046" s="18">
        <v>1.9964004999999999E-3</v>
      </c>
      <c r="AQ3046" t="s">
        <v>4882</v>
      </c>
      <c r="AR3046" t="b">
        <f>ISNUMBER(SEARCH('Consulta Por Puntos Baloto'!$E$5,B3046,1))</f>
        <v>0</v>
      </c>
      <c r="AS3046">
        <f t="shared" si="94"/>
        <v>35</v>
      </c>
      <c r="AT3046" t="str">
        <f t="shared" si="95"/>
        <v>Punto red</v>
      </c>
    </row>
    <row r="3047" spans="1:46">
      <c r="A3047" t="s">
        <v>15082</v>
      </c>
      <c r="B3047" t="s">
        <v>15083</v>
      </c>
      <c r="C3047" s="18">
        <v>0.51477032680000001</v>
      </c>
      <c r="D3047" t="s">
        <v>14009</v>
      </c>
      <c r="E3047" t="s">
        <v>4035</v>
      </c>
      <c r="F3047" t="s">
        <v>14010</v>
      </c>
      <c r="G3047" s="18">
        <v>1.1619308394000001</v>
      </c>
      <c r="H3047" t="s">
        <v>64</v>
      </c>
      <c r="I3047" t="s">
        <v>4146</v>
      </c>
      <c r="J3047" t="s">
        <v>13160</v>
      </c>
      <c r="K3047" s="18">
        <v>35.959804569900001</v>
      </c>
      <c r="L3047" t="s">
        <v>64</v>
      </c>
      <c r="M3047" t="s">
        <v>4029</v>
      </c>
      <c r="N3047" t="s">
        <v>4030</v>
      </c>
      <c r="O3047" s="18">
        <v>23.618732829900001</v>
      </c>
      <c r="P3047" t="s">
        <v>4031</v>
      </c>
      <c r="Q3047" t="s">
        <v>4025</v>
      </c>
      <c r="R3047" t="s">
        <v>4032</v>
      </c>
      <c r="S3047" s="18">
        <v>151.48041312570001</v>
      </c>
      <c r="T3047" t="s">
        <v>227</v>
      </c>
      <c r="U3047" t="s">
        <v>228</v>
      </c>
      <c r="V3047" t="s">
        <v>229</v>
      </c>
      <c r="W3047" s="18">
        <v>1.7256471594</v>
      </c>
      <c r="X3047" t="s">
        <v>64</v>
      </c>
      <c r="Y3047" t="s">
        <v>4146</v>
      </c>
      <c r="Z3047" t="s">
        <v>13161</v>
      </c>
      <c r="AA3047" s="18">
        <v>1.7475889973000001</v>
      </c>
      <c r="AB3047" t="s">
        <v>4148</v>
      </c>
      <c r="AC3047" t="s">
        <v>4035</v>
      </c>
      <c r="AD3047" t="s">
        <v>4150</v>
      </c>
      <c r="AE3047" s="18">
        <v>0.1462327537</v>
      </c>
      <c r="AF3047" t="s">
        <v>15084</v>
      </c>
      <c r="AG3047" t="s">
        <v>4035</v>
      </c>
      <c r="AH3047" t="s">
        <v>15085</v>
      </c>
      <c r="AI3047" s="18">
        <v>0.51890224119999995</v>
      </c>
      <c r="AJ3047" t="s">
        <v>15086</v>
      </c>
      <c r="AK3047" t="s">
        <v>4035</v>
      </c>
      <c r="AL3047" t="s">
        <v>15087</v>
      </c>
      <c r="AM3047" t="s">
        <v>15084</v>
      </c>
      <c r="AN3047" t="s">
        <v>4035</v>
      </c>
      <c r="AO3047" t="s">
        <v>15085</v>
      </c>
      <c r="AP3047" s="18">
        <v>0.1462327537</v>
      </c>
      <c r="AQ3047" t="s">
        <v>4218</v>
      </c>
      <c r="AR3047" t="b">
        <f>ISNUMBER(SEARCH('Consulta Por Puntos Baloto'!$E$5,B3047,1))</f>
        <v>0</v>
      </c>
      <c r="AS3047">
        <f t="shared" si="94"/>
        <v>31</v>
      </c>
      <c r="AT3047" t="str">
        <f t="shared" si="95"/>
        <v>Punto pago</v>
      </c>
    </row>
    <row r="3048" spans="1:46">
      <c r="A3048" t="s">
        <v>15088</v>
      </c>
      <c r="B3048" t="s">
        <v>15089</v>
      </c>
      <c r="C3048" s="18">
        <v>35.854816795300003</v>
      </c>
      <c r="D3048" t="s">
        <v>4447</v>
      </c>
      <c r="E3048" t="s">
        <v>4261</v>
      </c>
      <c r="F3048" t="s">
        <v>4448</v>
      </c>
      <c r="G3048" s="18">
        <v>35.844149634899999</v>
      </c>
      <c r="H3048" t="s">
        <v>64</v>
      </c>
      <c r="I3048" t="s">
        <v>4250</v>
      </c>
      <c r="J3048" t="s">
        <v>4251</v>
      </c>
      <c r="K3048" s="18">
        <v>35.823378602200002</v>
      </c>
      <c r="L3048" t="s">
        <v>64</v>
      </c>
      <c r="M3048" t="s">
        <v>4250</v>
      </c>
      <c r="N3048" t="s">
        <v>4251</v>
      </c>
      <c r="O3048" s="18">
        <v>73.545384536599997</v>
      </c>
      <c r="P3048" t="s">
        <v>3977</v>
      </c>
      <c r="Q3048" t="s">
        <v>3972</v>
      </c>
      <c r="R3048" t="s">
        <v>3978</v>
      </c>
      <c r="S3048" s="18">
        <v>425.42354498700001</v>
      </c>
      <c r="T3048" t="s">
        <v>85</v>
      </c>
      <c r="U3048" t="s">
        <v>86</v>
      </c>
      <c r="V3048" t="s">
        <v>87</v>
      </c>
      <c r="W3048" s="18">
        <v>43.267658140499996</v>
      </c>
      <c r="X3048" t="s">
        <v>4267</v>
      </c>
      <c r="Y3048" t="s">
        <v>4250</v>
      </c>
      <c r="Z3048" t="s">
        <v>4268</v>
      </c>
      <c r="AA3048" s="18">
        <v>41.288565907500001</v>
      </c>
      <c r="AB3048" s="19" t="s">
        <v>4269</v>
      </c>
      <c r="AC3048" t="s">
        <v>4261</v>
      </c>
      <c r="AD3048" t="s">
        <v>4270</v>
      </c>
      <c r="AE3048" s="18">
        <v>10.925494065200001</v>
      </c>
      <c r="AF3048" t="s">
        <v>15090</v>
      </c>
      <c r="AG3048" t="s">
        <v>15091</v>
      </c>
      <c r="AH3048" t="s">
        <v>15092</v>
      </c>
      <c r="AI3048" s="18">
        <v>10.9240870822</v>
      </c>
      <c r="AJ3048" t="s">
        <v>15093</v>
      </c>
      <c r="AK3048" t="s">
        <v>15094</v>
      </c>
      <c r="AL3048" t="s">
        <v>15095</v>
      </c>
      <c r="AM3048" t="s">
        <v>15093</v>
      </c>
      <c r="AN3048" t="s">
        <v>15094</v>
      </c>
      <c r="AO3048" t="s">
        <v>15095</v>
      </c>
      <c r="AP3048" s="18">
        <v>10.9240870822</v>
      </c>
      <c r="AQ3048" t="s">
        <v>123</v>
      </c>
      <c r="AR3048" t="b">
        <f>ISNUMBER(SEARCH('Consulta Por Puntos Baloto'!$E$5,B3048,1))</f>
        <v>0</v>
      </c>
      <c r="AS3048">
        <f t="shared" si="94"/>
        <v>35</v>
      </c>
      <c r="AT3048" t="str">
        <f t="shared" si="95"/>
        <v>Punto red</v>
      </c>
    </row>
    <row r="3049" spans="1:46">
      <c r="A3049" t="s">
        <v>15096</v>
      </c>
      <c r="B3049" t="s">
        <v>15097</v>
      </c>
      <c r="C3049" s="18">
        <v>3.0789020063999999</v>
      </c>
      <c r="D3049" t="s">
        <v>4869</v>
      </c>
      <c r="E3049" t="s">
        <v>4106</v>
      </c>
      <c r="F3049" t="s">
        <v>4870</v>
      </c>
      <c r="G3049" s="18">
        <v>0.39644813620000002</v>
      </c>
      <c r="H3049" t="s">
        <v>4029</v>
      </c>
      <c r="I3049" t="s">
        <v>4029</v>
      </c>
      <c r="J3049" t="s">
        <v>4099</v>
      </c>
      <c r="K3049" s="18">
        <v>0.60345409520000004</v>
      </c>
      <c r="L3049" t="s">
        <v>64</v>
      </c>
      <c r="M3049" t="s">
        <v>4029</v>
      </c>
      <c r="N3049" t="s">
        <v>4030</v>
      </c>
      <c r="O3049" s="18">
        <v>56.646658323600001</v>
      </c>
      <c r="P3049" t="s">
        <v>4031</v>
      </c>
      <c r="Q3049" t="s">
        <v>4025</v>
      </c>
      <c r="R3049" t="s">
        <v>4032</v>
      </c>
      <c r="S3049" s="18">
        <v>123.03027410110001</v>
      </c>
      <c r="T3049" t="s">
        <v>227</v>
      </c>
      <c r="U3049" t="s">
        <v>228</v>
      </c>
      <c r="V3049" t="s">
        <v>229</v>
      </c>
      <c r="W3049" s="18">
        <v>1.9746923394</v>
      </c>
      <c r="X3049" t="s">
        <v>4103</v>
      </c>
      <c r="Y3049" t="s">
        <v>4029</v>
      </c>
      <c r="Z3049" t="s">
        <v>4104</v>
      </c>
      <c r="AA3049" s="18">
        <v>0.39098378649999999</v>
      </c>
      <c r="AB3049" s="19" t="s">
        <v>4105</v>
      </c>
      <c r="AC3049" t="s">
        <v>4106</v>
      </c>
      <c r="AD3049" t="s">
        <v>4107</v>
      </c>
      <c r="AE3049" s="18">
        <v>0</v>
      </c>
      <c r="AF3049" t="s">
        <v>15098</v>
      </c>
      <c r="AG3049" t="s">
        <v>4106</v>
      </c>
      <c r="AH3049" t="s">
        <v>15099</v>
      </c>
      <c r="AI3049" s="18">
        <v>0.17536891330000001</v>
      </c>
      <c r="AJ3049" t="s">
        <v>4757</v>
      </c>
      <c r="AK3049" t="s">
        <v>4106</v>
      </c>
      <c r="AL3049" t="s">
        <v>15100</v>
      </c>
      <c r="AM3049" t="s">
        <v>15098</v>
      </c>
      <c r="AN3049" t="s">
        <v>4106</v>
      </c>
      <c r="AO3049" t="s">
        <v>15099</v>
      </c>
      <c r="AP3049" s="18">
        <v>0</v>
      </c>
      <c r="AQ3049" t="s">
        <v>123</v>
      </c>
      <c r="AR3049" t="b">
        <f>ISNUMBER(SEARCH('Consulta Por Puntos Baloto'!$E$5,B3049,1))</f>
        <v>0</v>
      </c>
      <c r="AS3049">
        <f t="shared" si="94"/>
        <v>31</v>
      </c>
      <c r="AT3049" t="str">
        <f t="shared" si="95"/>
        <v>Punto pago</v>
      </c>
    </row>
    <row r="3050" spans="1:46">
      <c r="A3050" t="s">
        <v>15101</v>
      </c>
      <c r="B3050" t="s">
        <v>15102</v>
      </c>
      <c r="C3050" s="18">
        <v>0.90822009540000004</v>
      </c>
      <c r="D3050" t="s">
        <v>481</v>
      </c>
      <c r="E3050" t="s">
        <v>128</v>
      </c>
      <c r="F3050" t="s">
        <v>482</v>
      </c>
      <c r="G3050" s="18">
        <v>0.46707835289999999</v>
      </c>
      <c r="H3050" t="s">
        <v>64</v>
      </c>
      <c r="I3050" t="s">
        <v>130</v>
      </c>
      <c r="J3050" t="s">
        <v>550</v>
      </c>
      <c r="K3050" s="18">
        <v>0.91185899410000004</v>
      </c>
      <c r="L3050" t="s">
        <v>64</v>
      </c>
      <c r="M3050" t="s">
        <v>130</v>
      </c>
      <c r="N3050" t="s">
        <v>440</v>
      </c>
      <c r="O3050" s="18">
        <v>1.204949775</v>
      </c>
      <c r="P3050" t="s">
        <v>494</v>
      </c>
      <c r="Q3050" t="s">
        <v>134</v>
      </c>
      <c r="R3050" t="s">
        <v>495</v>
      </c>
      <c r="S3050" s="18">
        <v>3.3512707655999998</v>
      </c>
      <c r="T3050" t="s">
        <v>496</v>
      </c>
      <c r="U3050" t="s">
        <v>130</v>
      </c>
      <c r="V3050" t="s">
        <v>497</v>
      </c>
      <c r="W3050" s="18">
        <v>1.1592041963999999</v>
      </c>
      <c r="X3050" t="s">
        <v>498</v>
      </c>
      <c r="Y3050" t="s">
        <v>130</v>
      </c>
      <c r="Z3050" t="s">
        <v>499</v>
      </c>
      <c r="AA3050" s="18">
        <v>1.204949775</v>
      </c>
      <c r="AB3050" t="s">
        <v>500</v>
      </c>
      <c r="AC3050" t="s">
        <v>128</v>
      </c>
      <c r="AD3050" t="s">
        <v>501</v>
      </c>
      <c r="AE3050" s="18">
        <v>8.28572962E-2</v>
      </c>
      <c r="AF3050" t="s">
        <v>502</v>
      </c>
      <c r="AG3050" t="s">
        <v>143</v>
      </c>
      <c r="AH3050" t="s">
        <v>503</v>
      </c>
      <c r="AI3050" s="18">
        <v>0.1024930617</v>
      </c>
      <c r="AJ3050" t="s">
        <v>504</v>
      </c>
      <c r="AK3050" t="s">
        <v>134</v>
      </c>
      <c r="AL3050" t="s">
        <v>505</v>
      </c>
      <c r="AM3050" t="s">
        <v>502</v>
      </c>
      <c r="AN3050" t="s">
        <v>143</v>
      </c>
      <c r="AO3050" t="s">
        <v>503</v>
      </c>
      <c r="AP3050" s="18">
        <v>8.28572962E-2</v>
      </c>
      <c r="AQ3050" t="s">
        <v>123</v>
      </c>
      <c r="AR3050" t="b">
        <f>ISNUMBER(SEARCH('Consulta Por Puntos Baloto'!$E$5,B3050,1))</f>
        <v>0</v>
      </c>
      <c r="AS3050">
        <f t="shared" si="94"/>
        <v>31</v>
      </c>
      <c r="AT3050" t="str">
        <f t="shared" si="95"/>
        <v>Punto pago</v>
      </c>
    </row>
    <row r="3051" spans="1:46">
      <c r="A3051" t="s">
        <v>15103</v>
      </c>
      <c r="B3051" t="s">
        <v>15104</v>
      </c>
      <c r="C3051" s="18">
        <v>98.284573952700001</v>
      </c>
      <c r="D3051" t="s">
        <v>4065</v>
      </c>
      <c r="E3051" t="s">
        <v>4066</v>
      </c>
      <c r="F3051" t="s">
        <v>4067</v>
      </c>
      <c r="G3051" s="18">
        <v>96.078666344499993</v>
      </c>
      <c r="H3051" t="s">
        <v>64</v>
      </c>
      <c r="I3051" t="s">
        <v>4068</v>
      </c>
      <c r="J3051" t="s">
        <v>8065</v>
      </c>
      <c r="K3051" s="18">
        <v>196.43547954920001</v>
      </c>
      <c r="L3051" t="s">
        <v>64</v>
      </c>
      <c r="M3051" t="s">
        <v>187</v>
      </c>
      <c r="N3051" t="s">
        <v>189</v>
      </c>
      <c r="O3051" s="18">
        <v>97.794392450900006</v>
      </c>
      <c r="P3051" t="s">
        <v>4071</v>
      </c>
      <c r="Q3051" t="s">
        <v>4066</v>
      </c>
      <c r="R3051" t="s">
        <v>4072</v>
      </c>
      <c r="S3051" s="18">
        <v>209.18017964649999</v>
      </c>
      <c r="T3051" t="s">
        <v>227</v>
      </c>
      <c r="U3051" t="s">
        <v>228</v>
      </c>
      <c r="V3051" t="s">
        <v>229</v>
      </c>
      <c r="W3051" s="18">
        <v>138.54123763289999</v>
      </c>
      <c r="X3051" t="s">
        <v>64</v>
      </c>
      <c r="Y3051" t="s">
        <v>4073</v>
      </c>
      <c r="Z3051" t="s">
        <v>4074</v>
      </c>
      <c r="AA3051" s="18">
        <v>98.3721767344</v>
      </c>
      <c r="AB3051" t="s">
        <v>4252</v>
      </c>
      <c r="AC3051" t="s">
        <v>4066</v>
      </c>
      <c r="AD3051" t="s">
        <v>4253</v>
      </c>
      <c r="AE3051" s="18">
        <v>1.12373848E-2</v>
      </c>
      <c r="AF3051" t="s">
        <v>15105</v>
      </c>
      <c r="AG3051" t="s">
        <v>15106</v>
      </c>
      <c r="AH3051" t="s">
        <v>15107</v>
      </c>
      <c r="AI3051" s="18">
        <v>12.130211769700001</v>
      </c>
      <c r="AJ3051" t="s">
        <v>15108</v>
      </c>
      <c r="AK3051" t="s">
        <v>15109</v>
      </c>
      <c r="AL3051" t="s">
        <v>15110</v>
      </c>
      <c r="AM3051" t="s">
        <v>15105</v>
      </c>
      <c r="AN3051" t="s">
        <v>15106</v>
      </c>
      <c r="AO3051" t="s">
        <v>15107</v>
      </c>
      <c r="AP3051" s="18">
        <v>1.12373848E-2</v>
      </c>
      <c r="AQ3051" t="s">
        <v>123</v>
      </c>
      <c r="AR3051" t="b">
        <f>ISNUMBER(SEARCH('Consulta Por Puntos Baloto'!$E$5,B3051,1))</f>
        <v>0</v>
      </c>
      <c r="AS3051">
        <f t="shared" si="94"/>
        <v>31</v>
      </c>
      <c r="AT3051" t="str">
        <f t="shared" si="95"/>
        <v>Punto pago</v>
      </c>
    </row>
    <row r="3052" spans="1:46">
      <c r="A3052" t="s">
        <v>15111</v>
      </c>
      <c r="B3052" t="s">
        <v>15112</v>
      </c>
      <c r="C3052" s="18">
        <v>27.5823245437</v>
      </c>
      <c r="D3052" t="s">
        <v>5197</v>
      </c>
      <c r="E3052" t="s">
        <v>5198</v>
      </c>
      <c r="F3052" t="s">
        <v>5199</v>
      </c>
      <c r="G3052" s="18">
        <v>27.923964195500002</v>
      </c>
      <c r="H3052" t="s">
        <v>64</v>
      </c>
      <c r="I3052" t="s">
        <v>5200</v>
      </c>
      <c r="J3052" t="s">
        <v>5201</v>
      </c>
      <c r="K3052" s="18">
        <v>39.137879212100003</v>
      </c>
      <c r="L3052" t="s">
        <v>64</v>
      </c>
      <c r="M3052" t="s">
        <v>65</v>
      </c>
      <c r="N3052" t="s">
        <v>5202</v>
      </c>
      <c r="O3052" s="18">
        <v>39.3893241428</v>
      </c>
      <c r="P3052" t="s">
        <v>67</v>
      </c>
      <c r="Q3052" t="s">
        <v>62</v>
      </c>
      <c r="R3052" t="s">
        <v>68</v>
      </c>
      <c r="S3052" s="18">
        <v>39.905155734300003</v>
      </c>
      <c r="T3052" t="s">
        <v>253</v>
      </c>
      <c r="U3052" t="s">
        <v>65</v>
      </c>
      <c r="V3052" t="s">
        <v>254</v>
      </c>
      <c r="W3052" s="18">
        <v>39.376264936299997</v>
      </c>
      <c r="X3052" t="s">
        <v>276</v>
      </c>
      <c r="Y3052" t="s">
        <v>65</v>
      </c>
      <c r="Z3052" t="s">
        <v>277</v>
      </c>
      <c r="AA3052" s="18">
        <v>39.367454875599996</v>
      </c>
      <c r="AB3052" t="s">
        <v>5203</v>
      </c>
      <c r="AC3052" t="s">
        <v>62</v>
      </c>
      <c r="AD3052" t="s">
        <v>5204</v>
      </c>
      <c r="AE3052" s="18">
        <v>7.5672972800000002E-2</v>
      </c>
      <c r="AF3052" t="s">
        <v>15113</v>
      </c>
      <c r="AG3052" t="s">
        <v>9612</v>
      </c>
      <c r="AH3052" t="s">
        <v>15114</v>
      </c>
      <c r="AI3052" s="18">
        <v>0.11110835300000001</v>
      </c>
      <c r="AJ3052" t="s">
        <v>15115</v>
      </c>
      <c r="AK3052" t="s">
        <v>9612</v>
      </c>
      <c r="AL3052" t="s">
        <v>15116</v>
      </c>
      <c r="AM3052" t="s">
        <v>15113</v>
      </c>
      <c r="AN3052" t="s">
        <v>9612</v>
      </c>
      <c r="AO3052" t="s">
        <v>15114</v>
      </c>
      <c r="AP3052" s="18">
        <v>7.5672972800000002E-2</v>
      </c>
      <c r="AQ3052" t="s">
        <v>4218</v>
      </c>
      <c r="AR3052" t="b">
        <f>ISNUMBER(SEARCH('Consulta Por Puntos Baloto'!$E$5,B3052,1))</f>
        <v>0</v>
      </c>
      <c r="AS3052">
        <f t="shared" si="94"/>
        <v>31</v>
      </c>
      <c r="AT3052" t="str">
        <f t="shared" si="95"/>
        <v>Punto pago</v>
      </c>
    </row>
    <row r="3053" spans="1:46">
      <c r="A3053" t="s">
        <v>15117</v>
      </c>
      <c r="B3053" t="s">
        <v>15118</v>
      </c>
      <c r="C3053" s="18">
        <v>21.118919492500002</v>
      </c>
      <c r="D3053" t="s">
        <v>4973</v>
      </c>
      <c r="E3053" t="s">
        <v>5258</v>
      </c>
      <c r="F3053" t="s">
        <v>5259</v>
      </c>
      <c r="G3053" s="18">
        <v>21.020943853999999</v>
      </c>
      <c r="H3053" t="s">
        <v>300</v>
      </c>
      <c r="I3053" t="s">
        <v>294</v>
      </c>
      <c r="J3053" t="s">
        <v>4489</v>
      </c>
      <c r="K3053" s="18">
        <v>21.633562877799999</v>
      </c>
      <c r="L3053" t="s">
        <v>64</v>
      </c>
      <c r="M3053" t="s">
        <v>294</v>
      </c>
      <c r="N3053" t="s">
        <v>295</v>
      </c>
      <c r="O3053" s="18">
        <v>58.907787007700001</v>
      </c>
      <c r="P3053" t="s">
        <v>296</v>
      </c>
      <c r="Q3053" t="s">
        <v>297</v>
      </c>
      <c r="R3053" t="s">
        <v>298</v>
      </c>
      <c r="S3053" s="18">
        <v>112.1391149582</v>
      </c>
      <c r="T3053" t="s">
        <v>311</v>
      </c>
      <c r="U3053" t="s">
        <v>130</v>
      </c>
      <c r="V3053" t="s">
        <v>312</v>
      </c>
      <c r="W3053" s="18">
        <v>96.686293775400003</v>
      </c>
      <c r="X3053" t="s">
        <v>64</v>
      </c>
      <c r="Y3053" t="s">
        <v>313</v>
      </c>
      <c r="Z3053" t="s">
        <v>314</v>
      </c>
      <c r="AA3053" s="18">
        <v>21.048552856899999</v>
      </c>
      <c r="AB3053" t="s">
        <v>300</v>
      </c>
      <c r="AC3053" t="s">
        <v>301</v>
      </c>
      <c r="AD3053" t="s">
        <v>302</v>
      </c>
      <c r="AE3053" s="18">
        <v>16.5239121583</v>
      </c>
      <c r="AF3053" t="s">
        <v>9556</v>
      </c>
      <c r="AG3053" t="s">
        <v>9557</v>
      </c>
      <c r="AH3053" t="s">
        <v>9558</v>
      </c>
      <c r="AI3053" s="18">
        <v>9.9636845799999998E-2</v>
      </c>
      <c r="AJ3053" t="s">
        <v>13460</v>
      </c>
      <c r="AK3053" t="s">
        <v>9560</v>
      </c>
      <c r="AL3053" t="s">
        <v>13461</v>
      </c>
      <c r="AM3053" t="s">
        <v>13460</v>
      </c>
      <c r="AN3053" t="s">
        <v>9560</v>
      </c>
      <c r="AO3053" t="s">
        <v>13461</v>
      </c>
      <c r="AP3053" s="18">
        <v>9.9636845799999998E-2</v>
      </c>
      <c r="AQ3053" t="s">
        <v>123</v>
      </c>
      <c r="AR3053" t="b">
        <f>ISNUMBER(SEARCH('Consulta Por Puntos Baloto'!$E$5,B3053,1))</f>
        <v>0</v>
      </c>
      <c r="AS3053">
        <f t="shared" si="94"/>
        <v>35</v>
      </c>
      <c r="AT3053" t="str">
        <f t="shared" si="95"/>
        <v>Punto red</v>
      </c>
    </row>
    <row r="3054" spans="1:46">
      <c r="A3054" t="s">
        <v>15119</v>
      </c>
      <c r="B3054" t="s">
        <v>15120</v>
      </c>
      <c r="C3054" s="18">
        <v>0.7665863517</v>
      </c>
      <c r="D3054" t="s">
        <v>2444</v>
      </c>
      <c r="E3054" t="s">
        <v>128</v>
      </c>
      <c r="F3054" t="s">
        <v>2445</v>
      </c>
      <c r="G3054" s="18">
        <v>0.2258064924</v>
      </c>
      <c r="H3054" t="s">
        <v>11991</v>
      </c>
      <c r="I3054" t="s">
        <v>130</v>
      </c>
      <c r="J3054" t="s">
        <v>11992</v>
      </c>
      <c r="K3054" s="18">
        <v>0.72093103300000005</v>
      </c>
      <c r="L3054" t="s">
        <v>64</v>
      </c>
      <c r="M3054" t="s">
        <v>130</v>
      </c>
      <c r="N3054" t="s">
        <v>804</v>
      </c>
      <c r="O3054" s="18">
        <v>1.6989130333</v>
      </c>
      <c r="P3054" t="s">
        <v>1099</v>
      </c>
      <c r="Q3054" t="s">
        <v>134</v>
      </c>
      <c r="R3054" t="s">
        <v>1100</v>
      </c>
      <c r="S3054" s="18">
        <v>0.75461845279999995</v>
      </c>
      <c r="T3054" t="s">
        <v>1086</v>
      </c>
      <c r="U3054" t="s">
        <v>130</v>
      </c>
      <c r="V3054" t="s">
        <v>1087</v>
      </c>
      <c r="W3054" s="18">
        <v>0.4627112578</v>
      </c>
      <c r="X3054" t="s">
        <v>5484</v>
      </c>
      <c r="Y3054" t="s">
        <v>130</v>
      </c>
      <c r="Z3054" t="s">
        <v>5485</v>
      </c>
      <c r="AA3054" s="18">
        <v>0.30146555660000002</v>
      </c>
      <c r="AB3054" t="s">
        <v>2449</v>
      </c>
      <c r="AC3054" t="s">
        <v>128</v>
      </c>
      <c r="AD3054" t="s">
        <v>2450</v>
      </c>
      <c r="AE3054" s="18">
        <v>6.1289521700000002E-2</v>
      </c>
      <c r="AF3054" t="s">
        <v>15121</v>
      </c>
      <c r="AG3054" t="s">
        <v>143</v>
      </c>
      <c r="AH3054" t="s">
        <v>15122</v>
      </c>
      <c r="AI3054" s="18">
        <v>0.33042533019999998</v>
      </c>
      <c r="AJ3054" t="s">
        <v>15123</v>
      </c>
      <c r="AK3054" t="s">
        <v>134</v>
      </c>
      <c r="AL3054" t="s">
        <v>15124</v>
      </c>
      <c r="AM3054" t="s">
        <v>15121</v>
      </c>
      <c r="AN3054" t="s">
        <v>143</v>
      </c>
      <c r="AO3054" t="s">
        <v>15122</v>
      </c>
      <c r="AP3054" s="18">
        <v>6.1289521700000002E-2</v>
      </c>
      <c r="AQ3054" t="s">
        <v>123</v>
      </c>
      <c r="AR3054" t="b">
        <f>ISNUMBER(SEARCH('Consulta Por Puntos Baloto'!$E$5,B3054,1))</f>
        <v>0</v>
      </c>
      <c r="AS3054">
        <f t="shared" si="94"/>
        <v>31</v>
      </c>
      <c r="AT3054" t="str">
        <f t="shared" si="95"/>
        <v>Punto pago</v>
      </c>
    </row>
    <row r="3055" spans="1:46">
      <c r="A3055" t="s">
        <v>15125</v>
      </c>
      <c r="B3055" t="s">
        <v>15126</v>
      </c>
      <c r="C3055" s="18">
        <v>27.161274942399999</v>
      </c>
      <c r="D3055" t="s">
        <v>3990</v>
      </c>
      <c r="E3055" t="s">
        <v>3991</v>
      </c>
      <c r="F3055" t="s">
        <v>3992</v>
      </c>
      <c r="G3055" s="18">
        <v>27.507509513799999</v>
      </c>
      <c r="H3055" t="s">
        <v>64</v>
      </c>
      <c r="I3055" t="s">
        <v>3993</v>
      </c>
      <c r="J3055" t="s">
        <v>8991</v>
      </c>
      <c r="K3055" s="18">
        <v>28.967860082600001</v>
      </c>
      <c r="L3055" t="s">
        <v>64</v>
      </c>
      <c r="M3055" t="s">
        <v>3993</v>
      </c>
      <c r="N3055" t="s">
        <v>3995</v>
      </c>
      <c r="O3055" s="18">
        <v>27.5123764151</v>
      </c>
      <c r="P3055" t="s">
        <v>3996</v>
      </c>
      <c r="Q3055" t="s">
        <v>3991</v>
      </c>
      <c r="R3055" t="s">
        <v>3997</v>
      </c>
      <c r="S3055" s="18">
        <v>380.05151263810001</v>
      </c>
      <c r="T3055" t="s">
        <v>85</v>
      </c>
      <c r="U3055" t="s">
        <v>86</v>
      </c>
      <c r="V3055" t="s">
        <v>87</v>
      </c>
      <c r="W3055" s="18">
        <v>149.76775569470001</v>
      </c>
      <c r="X3055" t="s">
        <v>64</v>
      </c>
      <c r="Y3055" t="s">
        <v>3998</v>
      </c>
      <c r="Z3055" t="s">
        <v>3999</v>
      </c>
      <c r="AA3055" s="18">
        <v>27.7519700018</v>
      </c>
      <c r="AB3055" t="s">
        <v>4000</v>
      </c>
      <c r="AC3055" t="s">
        <v>3991</v>
      </c>
      <c r="AD3055" t="s">
        <v>4001</v>
      </c>
      <c r="AE3055" s="18">
        <v>13.8599231853</v>
      </c>
      <c r="AF3055" t="s">
        <v>13144</v>
      </c>
      <c r="AG3055" t="s">
        <v>13145</v>
      </c>
      <c r="AH3055" t="s">
        <v>13146</v>
      </c>
      <c r="AI3055" s="18">
        <v>6.7041293000000002E-2</v>
      </c>
      <c r="AJ3055" t="s">
        <v>13147</v>
      </c>
      <c r="AK3055" t="s">
        <v>13148</v>
      </c>
      <c r="AL3055" t="s">
        <v>13149</v>
      </c>
      <c r="AM3055" t="s">
        <v>13147</v>
      </c>
      <c r="AN3055" t="s">
        <v>13148</v>
      </c>
      <c r="AO3055" t="s">
        <v>13149</v>
      </c>
      <c r="AP3055" s="18">
        <v>6.7041293000000002E-2</v>
      </c>
      <c r="AQ3055" t="s">
        <v>123</v>
      </c>
      <c r="AR3055" t="b">
        <f>ISNUMBER(SEARCH('Consulta Por Puntos Baloto'!$E$5,B3055,1))</f>
        <v>0</v>
      </c>
      <c r="AS3055">
        <f t="shared" si="94"/>
        <v>35</v>
      </c>
      <c r="AT3055" t="str">
        <f t="shared" si="95"/>
        <v>Punto red</v>
      </c>
    </row>
    <row r="3056" spans="1:46">
      <c r="A3056" t="s">
        <v>15127</v>
      </c>
      <c r="B3056" t="s">
        <v>15128</v>
      </c>
      <c r="C3056" s="18">
        <v>10.3722694204</v>
      </c>
      <c r="D3056" t="s">
        <v>4144</v>
      </c>
      <c r="E3056" t="s">
        <v>4035</v>
      </c>
      <c r="F3056" t="s">
        <v>4145</v>
      </c>
      <c r="G3056" s="18">
        <v>6.6970181955000001</v>
      </c>
      <c r="H3056" t="s">
        <v>64</v>
      </c>
      <c r="I3056" t="s">
        <v>4146</v>
      </c>
      <c r="J3056" t="s">
        <v>8998</v>
      </c>
      <c r="K3056" s="18">
        <v>25.458055369299998</v>
      </c>
      <c r="L3056" t="s">
        <v>64</v>
      </c>
      <c r="M3056" t="s">
        <v>4029</v>
      </c>
      <c r="N3056" t="s">
        <v>4030</v>
      </c>
      <c r="O3056" s="18">
        <v>35.0303983501</v>
      </c>
      <c r="P3056" t="s">
        <v>4031</v>
      </c>
      <c r="Q3056" t="s">
        <v>4025</v>
      </c>
      <c r="R3056" t="s">
        <v>4032</v>
      </c>
      <c r="S3056" s="18">
        <v>144.91361881469999</v>
      </c>
      <c r="T3056" t="s">
        <v>227</v>
      </c>
      <c r="U3056" t="s">
        <v>228</v>
      </c>
      <c r="V3056" t="s">
        <v>229</v>
      </c>
      <c r="W3056" s="18">
        <v>9.7152294541999993</v>
      </c>
      <c r="X3056" t="s">
        <v>4897</v>
      </c>
      <c r="Y3056" t="s">
        <v>4146</v>
      </c>
      <c r="Z3056" t="s">
        <v>4898</v>
      </c>
      <c r="AA3056" s="18">
        <v>9.3056511537999995</v>
      </c>
      <c r="AB3056" t="s">
        <v>8999</v>
      </c>
      <c r="AC3056" t="s">
        <v>4035</v>
      </c>
      <c r="AD3056" t="s">
        <v>9000</v>
      </c>
      <c r="AE3056" s="18">
        <v>9.1465305317999999</v>
      </c>
      <c r="AF3056" t="s">
        <v>9001</v>
      </c>
      <c r="AG3056" t="s">
        <v>4035</v>
      </c>
      <c r="AH3056" t="s">
        <v>9002</v>
      </c>
      <c r="AI3056" s="18">
        <v>2.3155213500000001E-2</v>
      </c>
      <c r="AJ3056" t="s">
        <v>15129</v>
      </c>
      <c r="AK3056" t="s">
        <v>9004</v>
      </c>
      <c r="AL3056" t="s">
        <v>15130</v>
      </c>
      <c r="AM3056" t="s">
        <v>15129</v>
      </c>
      <c r="AN3056" t="s">
        <v>9004</v>
      </c>
      <c r="AO3056" t="s">
        <v>15130</v>
      </c>
      <c r="AP3056" s="18">
        <v>2.3155213500000001E-2</v>
      </c>
      <c r="AQ3056" t="s">
        <v>123</v>
      </c>
      <c r="AR3056" t="b">
        <f>ISNUMBER(SEARCH('Consulta Por Puntos Baloto'!$E$5,B3056,1))</f>
        <v>0</v>
      </c>
      <c r="AS3056">
        <f t="shared" si="94"/>
        <v>35</v>
      </c>
      <c r="AT3056" t="str">
        <f t="shared" si="95"/>
        <v>Punto red</v>
      </c>
    </row>
    <row r="3057" spans="1:46">
      <c r="A3057" t="s">
        <v>15131</v>
      </c>
      <c r="B3057" t="s">
        <v>15132</v>
      </c>
      <c r="C3057" s="18">
        <v>20.3947283623</v>
      </c>
      <c r="D3057" t="s">
        <v>5831</v>
      </c>
      <c r="E3057" t="s">
        <v>5832</v>
      </c>
      <c r="F3057" t="s">
        <v>5833</v>
      </c>
      <c r="G3057" s="18">
        <v>21.755832522799999</v>
      </c>
      <c r="H3057" t="s">
        <v>64</v>
      </c>
      <c r="I3057" t="s">
        <v>3998</v>
      </c>
      <c r="J3057" t="s">
        <v>5834</v>
      </c>
      <c r="K3057" s="18">
        <v>59.797044102100003</v>
      </c>
      <c r="L3057" t="s">
        <v>64</v>
      </c>
      <c r="M3057" t="s">
        <v>3974</v>
      </c>
      <c r="N3057" t="s">
        <v>3976</v>
      </c>
      <c r="O3057" s="18">
        <v>25.329974031999999</v>
      </c>
      <c r="P3057" t="s">
        <v>5835</v>
      </c>
      <c r="Q3057" t="s">
        <v>5832</v>
      </c>
      <c r="R3057" t="s">
        <v>5836</v>
      </c>
      <c r="S3057" s="18">
        <v>446.51524483539998</v>
      </c>
      <c r="T3057" t="s">
        <v>85</v>
      </c>
      <c r="U3057" t="s">
        <v>86</v>
      </c>
      <c r="V3057" t="s">
        <v>87</v>
      </c>
      <c r="W3057" s="18">
        <v>25.405275062499999</v>
      </c>
      <c r="X3057" t="s">
        <v>64</v>
      </c>
      <c r="Y3057" t="s">
        <v>3998</v>
      </c>
      <c r="Z3057" t="s">
        <v>3999</v>
      </c>
      <c r="AA3057" s="18">
        <v>26.561078735300001</v>
      </c>
      <c r="AB3057" s="19" t="s">
        <v>5837</v>
      </c>
      <c r="AC3057" t="s">
        <v>5832</v>
      </c>
      <c r="AD3057" t="s">
        <v>5838</v>
      </c>
      <c r="AE3057" s="18">
        <v>6.9999750000000001E-4</v>
      </c>
      <c r="AF3057" t="s">
        <v>15133</v>
      </c>
      <c r="AG3057" t="s">
        <v>9626</v>
      </c>
      <c r="AH3057" t="s">
        <v>15134</v>
      </c>
      <c r="AI3057" s="18">
        <v>1.44991897E-2</v>
      </c>
      <c r="AJ3057" t="s">
        <v>15059</v>
      </c>
      <c r="AK3057" t="s">
        <v>5455</v>
      </c>
      <c r="AL3057" t="s">
        <v>15060</v>
      </c>
      <c r="AM3057" t="s">
        <v>15133</v>
      </c>
      <c r="AN3057" t="s">
        <v>9626</v>
      </c>
      <c r="AO3057" t="s">
        <v>15134</v>
      </c>
      <c r="AP3057" s="18">
        <v>6.9999750000000001E-4</v>
      </c>
      <c r="AQ3057" t="s">
        <v>123</v>
      </c>
      <c r="AR3057" t="b">
        <f>ISNUMBER(SEARCH('Consulta Por Puntos Baloto'!$E$5,B3057,1))</f>
        <v>0</v>
      </c>
      <c r="AS3057">
        <f t="shared" si="94"/>
        <v>31</v>
      </c>
      <c r="AT3057" t="str">
        <f t="shared" si="95"/>
        <v>Punto pago</v>
      </c>
    </row>
    <row r="3058" spans="1:46">
      <c r="A3058" t="s">
        <v>15135</v>
      </c>
      <c r="B3058" t="s">
        <v>15136</v>
      </c>
      <c r="C3058" s="18">
        <v>81.031971631399998</v>
      </c>
      <c r="D3058" t="s">
        <v>185</v>
      </c>
      <c r="E3058" t="s">
        <v>83</v>
      </c>
      <c r="F3058" t="s">
        <v>186</v>
      </c>
      <c r="G3058" s="18">
        <v>0.2748105884</v>
      </c>
      <c r="H3058" t="s">
        <v>64</v>
      </c>
      <c r="I3058" t="s">
        <v>187</v>
      </c>
      <c r="J3058" t="s">
        <v>189</v>
      </c>
      <c r="K3058" s="18">
        <v>0.2748105884</v>
      </c>
      <c r="L3058" t="s">
        <v>64</v>
      </c>
      <c r="M3058" t="s">
        <v>187</v>
      </c>
      <c r="N3058" t="s">
        <v>189</v>
      </c>
      <c r="O3058" s="18">
        <v>0.41560412200000002</v>
      </c>
      <c r="P3058" t="s">
        <v>190</v>
      </c>
      <c r="Q3058" t="s">
        <v>191</v>
      </c>
      <c r="R3058" t="s">
        <v>192</v>
      </c>
      <c r="S3058" s="18">
        <v>81.638165621100001</v>
      </c>
      <c r="T3058" t="s">
        <v>85</v>
      </c>
      <c r="U3058" t="s">
        <v>86</v>
      </c>
      <c r="V3058" t="s">
        <v>87</v>
      </c>
      <c r="W3058" s="18">
        <v>81.638165621100001</v>
      </c>
      <c r="X3058" t="s">
        <v>64</v>
      </c>
      <c r="Y3058" t="s">
        <v>91</v>
      </c>
      <c r="Z3058" t="s">
        <v>92</v>
      </c>
      <c r="AA3058" s="18">
        <v>81.115572796199999</v>
      </c>
      <c r="AB3058" t="s">
        <v>193</v>
      </c>
      <c r="AC3058" t="s">
        <v>83</v>
      </c>
      <c r="AD3058" t="s">
        <v>194</v>
      </c>
      <c r="AE3058" s="18">
        <v>0.58484359340000003</v>
      </c>
      <c r="AF3058" t="s">
        <v>15137</v>
      </c>
      <c r="AG3058" t="s">
        <v>191</v>
      </c>
      <c r="AH3058" t="s">
        <v>15138</v>
      </c>
      <c r="AI3058" s="18">
        <v>1.5567285700000001E-2</v>
      </c>
      <c r="AJ3058" t="s">
        <v>15139</v>
      </c>
      <c r="AK3058" t="s">
        <v>191</v>
      </c>
      <c r="AL3058" t="s">
        <v>15140</v>
      </c>
      <c r="AM3058" t="s">
        <v>15139</v>
      </c>
      <c r="AN3058" t="s">
        <v>191</v>
      </c>
      <c r="AO3058" t="s">
        <v>15140</v>
      </c>
      <c r="AP3058" s="18">
        <v>1.5567285700000001E-2</v>
      </c>
      <c r="AQ3058" t="s">
        <v>123</v>
      </c>
      <c r="AR3058" t="b">
        <f>ISNUMBER(SEARCH('Consulta Por Puntos Baloto'!$E$5,B3058,1))</f>
        <v>0</v>
      </c>
      <c r="AS3058">
        <f t="shared" si="94"/>
        <v>35</v>
      </c>
      <c r="AT3058" t="str">
        <f t="shared" si="95"/>
        <v>Punto red</v>
      </c>
    </row>
    <row r="3059" spans="1:46">
      <c r="A3059" t="s">
        <v>15141</v>
      </c>
      <c r="B3059" t="s">
        <v>15142</v>
      </c>
      <c r="C3059" s="18">
        <v>3.2592509639</v>
      </c>
      <c r="D3059" t="s">
        <v>1689</v>
      </c>
      <c r="E3059" t="s">
        <v>1690</v>
      </c>
      <c r="F3059" t="s">
        <v>1691</v>
      </c>
      <c r="G3059" s="18">
        <v>1.1980333909000001</v>
      </c>
      <c r="H3059" t="s">
        <v>64</v>
      </c>
      <c r="I3059" t="s">
        <v>114</v>
      </c>
      <c r="J3059" t="s">
        <v>3347</v>
      </c>
      <c r="K3059" s="18">
        <v>71.842867407300005</v>
      </c>
      <c r="L3059" t="s">
        <v>64</v>
      </c>
      <c r="M3059" t="s">
        <v>130</v>
      </c>
      <c r="N3059" t="s">
        <v>132</v>
      </c>
      <c r="O3059" s="18">
        <v>71.689759859099993</v>
      </c>
      <c r="P3059" t="s">
        <v>133</v>
      </c>
      <c r="Q3059" t="s">
        <v>134</v>
      </c>
      <c r="R3059" t="s">
        <v>135</v>
      </c>
      <c r="S3059" s="18">
        <v>72.646563934499994</v>
      </c>
      <c r="T3059" t="s">
        <v>136</v>
      </c>
      <c r="U3059" t="s">
        <v>130</v>
      </c>
      <c r="V3059" t="s">
        <v>137</v>
      </c>
      <c r="W3059" s="18">
        <v>0.9602855776</v>
      </c>
      <c r="X3059" t="s">
        <v>3348</v>
      </c>
      <c r="Y3059" t="s">
        <v>114</v>
      </c>
      <c r="Z3059" t="s">
        <v>3349</v>
      </c>
      <c r="AA3059" s="18">
        <v>0.96362281670000005</v>
      </c>
      <c r="AB3059" s="19" t="s">
        <v>3348</v>
      </c>
      <c r="AC3059" t="s">
        <v>1690</v>
      </c>
      <c r="AD3059" s="19" t="s">
        <v>5358</v>
      </c>
      <c r="AE3059" s="18">
        <v>0.21808689840000001</v>
      </c>
      <c r="AF3059" t="s">
        <v>9533</v>
      </c>
      <c r="AG3059" t="s">
        <v>1690</v>
      </c>
      <c r="AH3059" t="s">
        <v>9534</v>
      </c>
      <c r="AI3059" s="18">
        <v>0.22889100070000001</v>
      </c>
      <c r="AJ3059" t="s">
        <v>15143</v>
      </c>
      <c r="AK3059" t="s">
        <v>1690</v>
      </c>
      <c r="AL3059" t="s">
        <v>15144</v>
      </c>
      <c r="AM3059" t="s">
        <v>9533</v>
      </c>
      <c r="AN3059" t="s">
        <v>1690</v>
      </c>
      <c r="AO3059" t="s">
        <v>9534</v>
      </c>
      <c r="AP3059" s="18">
        <v>0.21808689840000001</v>
      </c>
      <c r="AQ3059" t="e">
        <v>#N/A</v>
      </c>
      <c r="AR3059" t="b">
        <f>ISNUMBER(SEARCH('Consulta Por Puntos Baloto'!$E$5,B3059,1))</f>
        <v>0</v>
      </c>
      <c r="AS3059">
        <f t="shared" si="94"/>
        <v>31</v>
      </c>
      <c r="AT3059" t="str">
        <f t="shared" si="95"/>
        <v>Punto pago</v>
      </c>
    </row>
    <row r="3060" spans="1:46">
      <c r="A3060" t="s">
        <v>15145</v>
      </c>
      <c r="B3060" t="s">
        <v>15146</v>
      </c>
      <c r="C3060" s="18">
        <v>2.5803636604000002</v>
      </c>
      <c r="D3060" t="s">
        <v>5102</v>
      </c>
      <c r="E3060" t="s">
        <v>220</v>
      </c>
      <c r="F3060" t="s">
        <v>5103</v>
      </c>
      <c r="G3060" s="18">
        <v>1.5839511978</v>
      </c>
      <c r="H3060" t="s">
        <v>64</v>
      </c>
      <c r="I3060" t="s">
        <v>223</v>
      </c>
      <c r="J3060" t="s">
        <v>5167</v>
      </c>
      <c r="K3060" s="18">
        <v>2.7755200989</v>
      </c>
      <c r="L3060" t="s">
        <v>64</v>
      </c>
      <c r="M3060" t="s">
        <v>223</v>
      </c>
      <c r="N3060" t="s">
        <v>4070</v>
      </c>
      <c r="O3060" s="18">
        <v>2.9105354600000002</v>
      </c>
      <c r="P3060" t="s">
        <v>5106</v>
      </c>
      <c r="Q3060" t="s">
        <v>220</v>
      </c>
      <c r="R3060" t="s">
        <v>5107</v>
      </c>
      <c r="S3060" s="18">
        <v>9.5174601416000009</v>
      </c>
      <c r="T3060" t="s">
        <v>227</v>
      </c>
      <c r="U3060" t="s">
        <v>228</v>
      </c>
      <c r="V3060" t="s">
        <v>229</v>
      </c>
      <c r="W3060" s="18">
        <v>4.9797937436000002</v>
      </c>
      <c r="X3060" t="s">
        <v>222</v>
      </c>
      <c r="Y3060" t="s">
        <v>223</v>
      </c>
      <c r="Z3060" t="s">
        <v>224</v>
      </c>
      <c r="AA3060" s="18">
        <v>1.7812015867</v>
      </c>
      <c r="AB3060" t="s">
        <v>5188</v>
      </c>
      <c r="AC3060" t="s">
        <v>220</v>
      </c>
      <c r="AD3060" t="s">
        <v>5189</v>
      </c>
      <c r="AE3060" s="18">
        <v>0.34382490119999998</v>
      </c>
      <c r="AF3060" t="s">
        <v>11726</v>
      </c>
      <c r="AG3060" t="s">
        <v>220</v>
      </c>
      <c r="AH3060" t="s">
        <v>11727</v>
      </c>
      <c r="AI3060" s="18">
        <v>1.2238452415000001</v>
      </c>
      <c r="AJ3060" t="s">
        <v>7898</v>
      </c>
      <c r="AK3060" t="s">
        <v>220</v>
      </c>
      <c r="AL3060" t="s">
        <v>7899</v>
      </c>
      <c r="AM3060" t="s">
        <v>11726</v>
      </c>
      <c r="AN3060" t="s">
        <v>220</v>
      </c>
      <c r="AO3060" t="s">
        <v>11727</v>
      </c>
      <c r="AP3060" s="18">
        <v>0.34382490119999998</v>
      </c>
      <c r="AQ3060" t="s">
        <v>123</v>
      </c>
      <c r="AR3060" t="b">
        <f>ISNUMBER(SEARCH('Consulta Por Puntos Baloto'!$E$5,B3060,1))</f>
        <v>0</v>
      </c>
      <c r="AS3060">
        <f t="shared" si="94"/>
        <v>31</v>
      </c>
      <c r="AT3060" t="str">
        <f t="shared" si="95"/>
        <v>Punto pago</v>
      </c>
    </row>
    <row r="3061" spans="1:46">
      <c r="A3061" t="s">
        <v>15147</v>
      </c>
      <c r="B3061" t="s">
        <v>15148</v>
      </c>
      <c r="C3061" s="18">
        <v>0.49563542199999999</v>
      </c>
      <c r="D3061" t="s">
        <v>1096</v>
      </c>
      <c r="E3061" t="s">
        <v>128</v>
      </c>
      <c r="F3061" t="s">
        <v>1097</v>
      </c>
      <c r="G3061" s="18">
        <v>0.31688144610000002</v>
      </c>
      <c r="H3061" t="s">
        <v>64</v>
      </c>
      <c r="I3061" t="s">
        <v>130</v>
      </c>
      <c r="J3061" t="s">
        <v>4366</v>
      </c>
      <c r="K3061" s="18">
        <v>0.62381904590000004</v>
      </c>
      <c r="L3061" t="s">
        <v>64</v>
      </c>
      <c r="M3061" t="s">
        <v>130</v>
      </c>
      <c r="N3061" t="s">
        <v>3962</v>
      </c>
      <c r="O3061" s="18">
        <v>1.4970016100000001</v>
      </c>
      <c r="P3061" t="s">
        <v>4368</v>
      </c>
      <c r="Q3061" t="s">
        <v>134</v>
      </c>
      <c r="R3061" t="s">
        <v>4369</v>
      </c>
      <c r="S3061" s="18">
        <v>1.0813623926</v>
      </c>
      <c r="T3061" t="s">
        <v>1086</v>
      </c>
      <c r="U3061" t="s">
        <v>130</v>
      </c>
      <c r="V3061" t="s">
        <v>1087</v>
      </c>
      <c r="W3061" s="18">
        <v>0.51000544469999998</v>
      </c>
      <c r="X3061" t="s">
        <v>64</v>
      </c>
      <c r="Y3061" t="s">
        <v>130</v>
      </c>
      <c r="Z3061" t="s">
        <v>1427</v>
      </c>
      <c r="AA3061" s="18">
        <v>0.91726619279999999</v>
      </c>
      <c r="AB3061" s="19" t="s">
        <v>14974</v>
      </c>
      <c r="AC3061" t="s">
        <v>128</v>
      </c>
      <c r="AD3061" s="19" t="s">
        <v>14975</v>
      </c>
      <c r="AE3061" s="18">
        <v>0.52019135890000001</v>
      </c>
      <c r="AF3061" t="s">
        <v>15149</v>
      </c>
      <c r="AG3061" t="s">
        <v>143</v>
      </c>
      <c r="AH3061" t="s">
        <v>15150</v>
      </c>
      <c r="AI3061" s="18">
        <v>0.525840796</v>
      </c>
      <c r="AJ3061" t="s">
        <v>4373</v>
      </c>
      <c r="AK3061" t="s">
        <v>134</v>
      </c>
      <c r="AL3061" t="s">
        <v>4374</v>
      </c>
      <c r="AM3061" t="s">
        <v>64</v>
      </c>
      <c r="AN3061" t="s">
        <v>130</v>
      </c>
      <c r="AO3061" t="s">
        <v>4366</v>
      </c>
      <c r="AP3061" s="18">
        <v>0.31688144610000002</v>
      </c>
      <c r="AQ3061" t="s">
        <v>123</v>
      </c>
      <c r="AR3061" t="b">
        <f>ISNUMBER(SEARCH('Consulta Por Puntos Baloto'!$E$5,B3061,1))</f>
        <v>0</v>
      </c>
      <c r="AS3061">
        <f t="shared" si="94"/>
        <v>7</v>
      </c>
      <c r="AT3061" t="str">
        <f t="shared" si="95"/>
        <v>Cajero automático</v>
      </c>
    </row>
    <row r="3062" spans="1:46">
      <c r="A3062" t="s">
        <v>15151</v>
      </c>
      <c r="B3062" t="s">
        <v>15152</v>
      </c>
      <c r="C3062" s="18">
        <v>2.5730311228999998</v>
      </c>
      <c r="D3062" t="s">
        <v>5165</v>
      </c>
      <c r="E3062" t="s">
        <v>220</v>
      </c>
      <c r="F3062" t="s">
        <v>5166</v>
      </c>
      <c r="G3062" s="18">
        <v>3.4102260376000002</v>
      </c>
      <c r="H3062" t="s">
        <v>64</v>
      </c>
      <c r="I3062" t="s">
        <v>223</v>
      </c>
      <c r="J3062" t="s">
        <v>5327</v>
      </c>
      <c r="K3062" s="18">
        <v>4.4210890674999996</v>
      </c>
      <c r="L3062" t="s">
        <v>64</v>
      </c>
      <c r="M3062" t="s">
        <v>223</v>
      </c>
      <c r="N3062" t="s">
        <v>4070</v>
      </c>
      <c r="O3062" s="18">
        <v>2.9206823849000001</v>
      </c>
      <c r="P3062" t="s">
        <v>4052</v>
      </c>
      <c r="Q3062" t="s">
        <v>4053</v>
      </c>
      <c r="R3062" t="s">
        <v>4054</v>
      </c>
      <c r="S3062" s="18">
        <v>13.0583338006</v>
      </c>
      <c r="T3062" t="s">
        <v>227</v>
      </c>
      <c r="U3062" t="s">
        <v>228</v>
      </c>
      <c r="V3062" t="s">
        <v>229</v>
      </c>
      <c r="W3062" s="18">
        <v>5.8497403425999996</v>
      </c>
      <c r="X3062" t="s">
        <v>64</v>
      </c>
      <c r="Y3062" t="s">
        <v>4055</v>
      </c>
      <c r="Z3062" t="s">
        <v>4056</v>
      </c>
      <c r="AA3062" s="18">
        <v>3.8957929393000001</v>
      </c>
      <c r="AB3062" t="s">
        <v>4088</v>
      </c>
      <c r="AC3062" t="s">
        <v>220</v>
      </c>
      <c r="AD3062" t="s">
        <v>4089</v>
      </c>
      <c r="AE3062" s="18">
        <v>5.6654371699999997E-2</v>
      </c>
      <c r="AF3062" t="s">
        <v>15153</v>
      </c>
      <c r="AG3062" t="s">
        <v>220</v>
      </c>
      <c r="AH3062" t="s">
        <v>15154</v>
      </c>
      <c r="AI3062" s="18">
        <v>1.0815870943999999</v>
      </c>
      <c r="AJ3062" t="s">
        <v>15155</v>
      </c>
      <c r="AK3062" t="s">
        <v>220</v>
      </c>
      <c r="AL3062" t="s">
        <v>15156</v>
      </c>
      <c r="AM3062" t="s">
        <v>15153</v>
      </c>
      <c r="AN3062" t="s">
        <v>220</v>
      </c>
      <c r="AO3062" t="s">
        <v>15154</v>
      </c>
      <c r="AP3062" s="18">
        <v>5.6654371699999997E-2</v>
      </c>
      <c r="AQ3062" t="s">
        <v>123</v>
      </c>
      <c r="AR3062" t="b">
        <f>ISNUMBER(SEARCH('Consulta Por Puntos Baloto'!$E$5,B3062,1))</f>
        <v>0</v>
      </c>
      <c r="AS3062">
        <f t="shared" si="94"/>
        <v>31</v>
      </c>
      <c r="AT3062" t="str">
        <f t="shared" si="95"/>
        <v>Punto pago</v>
      </c>
    </row>
    <row r="3063" spans="1:46">
      <c r="A3063" t="s">
        <v>15157</v>
      </c>
      <c r="B3063" t="s">
        <v>15158</v>
      </c>
      <c r="C3063" s="18">
        <v>3.4223228997000001</v>
      </c>
      <c r="D3063" t="s">
        <v>5165</v>
      </c>
      <c r="E3063" t="s">
        <v>220</v>
      </c>
      <c r="F3063" t="s">
        <v>5166</v>
      </c>
      <c r="G3063" s="18">
        <v>0.4680551651</v>
      </c>
      <c r="H3063" t="s">
        <v>64</v>
      </c>
      <c r="I3063" t="s">
        <v>223</v>
      </c>
      <c r="J3063" t="s">
        <v>5167</v>
      </c>
      <c r="K3063" s="18">
        <v>3.2522599445</v>
      </c>
      <c r="L3063" t="s">
        <v>64</v>
      </c>
      <c r="M3063" t="s">
        <v>223</v>
      </c>
      <c r="N3063" t="s">
        <v>4070</v>
      </c>
      <c r="O3063" s="18">
        <v>3.6110668576</v>
      </c>
      <c r="P3063" t="s">
        <v>5106</v>
      </c>
      <c r="Q3063" t="s">
        <v>220</v>
      </c>
      <c r="R3063" t="s">
        <v>5107</v>
      </c>
      <c r="S3063" s="18">
        <v>10.959787560500001</v>
      </c>
      <c r="T3063" t="s">
        <v>227</v>
      </c>
      <c r="U3063" t="s">
        <v>228</v>
      </c>
      <c r="V3063" t="s">
        <v>229</v>
      </c>
      <c r="W3063" s="18">
        <v>5.7610949205999997</v>
      </c>
      <c r="X3063" t="s">
        <v>222</v>
      </c>
      <c r="Y3063" t="s">
        <v>223</v>
      </c>
      <c r="Z3063" t="s">
        <v>224</v>
      </c>
      <c r="AA3063" s="18">
        <v>3.2292281562</v>
      </c>
      <c r="AB3063" t="s">
        <v>5188</v>
      </c>
      <c r="AC3063" t="s">
        <v>220</v>
      </c>
      <c r="AD3063" t="s">
        <v>5189</v>
      </c>
      <c r="AE3063" s="18">
        <v>0.1052868392</v>
      </c>
      <c r="AF3063" t="s">
        <v>15159</v>
      </c>
      <c r="AG3063" t="s">
        <v>220</v>
      </c>
      <c r="AH3063" t="s">
        <v>15160</v>
      </c>
      <c r="AI3063" s="18">
        <v>0.81148539850000001</v>
      </c>
      <c r="AJ3063" t="s">
        <v>7898</v>
      </c>
      <c r="AK3063" t="s">
        <v>220</v>
      </c>
      <c r="AL3063" t="s">
        <v>7899</v>
      </c>
      <c r="AM3063" t="s">
        <v>15159</v>
      </c>
      <c r="AN3063" t="s">
        <v>220</v>
      </c>
      <c r="AO3063" t="s">
        <v>15160</v>
      </c>
      <c r="AP3063" s="18">
        <v>0.1052868392</v>
      </c>
      <c r="AQ3063" t="s">
        <v>123</v>
      </c>
      <c r="AR3063" t="b">
        <f>ISNUMBER(SEARCH('Consulta Por Puntos Baloto'!$E$5,B3063,1))</f>
        <v>0</v>
      </c>
      <c r="AS3063">
        <f t="shared" si="94"/>
        <v>31</v>
      </c>
      <c r="AT3063" t="str">
        <f t="shared" si="95"/>
        <v>Punto pago</v>
      </c>
    </row>
    <row r="3064" spans="1:46">
      <c r="A3064" t="s">
        <v>15161</v>
      </c>
      <c r="B3064" t="s">
        <v>15162</v>
      </c>
      <c r="C3064" s="18">
        <v>55.218965482500003</v>
      </c>
      <c r="D3064" t="s">
        <v>3382</v>
      </c>
      <c r="E3064" t="s">
        <v>3383</v>
      </c>
      <c r="F3064" t="s">
        <v>3384</v>
      </c>
      <c r="G3064" s="18">
        <v>60.838944015599999</v>
      </c>
      <c r="H3064" t="s">
        <v>300</v>
      </c>
      <c r="I3064" t="s">
        <v>294</v>
      </c>
      <c r="J3064" t="s">
        <v>4489</v>
      </c>
      <c r="K3064" s="18">
        <v>62.076972377700002</v>
      </c>
      <c r="L3064" t="s">
        <v>64</v>
      </c>
      <c r="M3064" t="s">
        <v>2638</v>
      </c>
      <c r="N3064" t="s">
        <v>2639</v>
      </c>
      <c r="O3064" s="18">
        <v>72.823889564300003</v>
      </c>
      <c r="P3064" t="s">
        <v>3479</v>
      </c>
      <c r="Q3064" t="s">
        <v>134</v>
      </c>
      <c r="R3064" t="s">
        <v>3480</v>
      </c>
      <c r="S3064" s="18">
        <v>72.121719812199999</v>
      </c>
      <c r="T3064" t="s">
        <v>311</v>
      </c>
      <c r="U3064" t="s">
        <v>130</v>
      </c>
      <c r="V3064" t="s">
        <v>312</v>
      </c>
      <c r="W3064" s="18">
        <v>66.065251175699998</v>
      </c>
      <c r="X3064" t="s">
        <v>64</v>
      </c>
      <c r="Y3064" t="s">
        <v>313</v>
      </c>
      <c r="Z3064" t="s">
        <v>314</v>
      </c>
      <c r="AA3064" s="18">
        <v>60.766748349300002</v>
      </c>
      <c r="AB3064" t="s">
        <v>300</v>
      </c>
      <c r="AC3064" t="s">
        <v>301</v>
      </c>
      <c r="AD3064" t="s">
        <v>302</v>
      </c>
      <c r="AE3064" s="18">
        <v>6.2675252216999997</v>
      </c>
      <c r="AF3064" t="s">
        <v>15163</v>
      </c>
      <c r="AG3064" t="s">
        <v>13854</v>
      </c>
      <c r="AH3064" t="s">
        <v>15164</v>
      </c>
      <c r="AI3064" s="18">
        <v>6.4665256000000001E-3</v>
      </c>
      <c r="AJ3064" t="s">
        <v>15165</v>
      </c>
      <c r="AK3064" t="s">
        <v>15166</v>
      </c>
      <c r="AL3064" t="s">
        <v>15167</v>
      </c>
      <c r="AM3064" t="s">
        <v>15165</v>
      </c>
      <c r="AN3064" t="s">
        <v>15166</v>
      </c>
      <c r="AO3064" t="s">
        <v>15167</v>
      </c>
      <c r="AP3064" s="18">
        <v>6.4665256000000001E-3</v>
      </c>
      <c r="AQ3064" t="s">
        <v>123</v>
      </c>
      <c r="AR3064" t="b">
        <f>ISNUMBER(SEARCH('Consulta Por Puntos Baloto'!$E$5,B3064,1))</f>
        <v>0</v>
      </c>
      <c r="AS3064">
        <f t="shared" si="94"/>
        <v>35</v>
      </c>
      <c r="AT3064" t="str">
        <f t="shared" si="95"/>
        <v>Punto red</v>
      </c>
    </row>
    <row r="3065" spans="1:46">
      <c r="A3065" t="s">
        <v>15168</v>
      </c>
      <c r="B3065" t="s">
        <v>15169</v>
      </c>
      <c r="C3065" s="18">
        <v>2.7982533115999999</v>
      </c>
      <c r="D3065" t="s">
        <v>5165</v>
      </c>
      <c r="E3065" t="s">
        <v>220</v>
      </c>
      <c r="F3065" t="s">
        <v>5166</v>
      </c>
      <c r="G3065" s="18">
        <v>3.4810764469</v>
      </c>
      <c r="H3065" t="s">
        <v>64</v>
      </c>
      <c r="I3065" t="s">
        <v>223</v>
      </c>
      <c r="J3065" t="s">
        <v>5327</v>
      </c>
      <c r="K3065" s="18">
        <v>4.7311578464000004</v>
      </c>
      <c r="L3065" t="s">
        <v>64</v>
      </c>
      <c r="M3065" t="s">
        <v>223</v>
      </c>
      <c r="N3065" t="s">
        <v>4070</v>
      </c>
      <c r="O3065" s="18">
        <v>2.7112154437</v>
      </c>
      <c r="P3065" t="s">
        <v>4052</v>
      </c>
      <c r="Q3065" t="s">
        <v>4053</v>
      </c>
      <c r="R3065" t="s">
        <v>4054</v>
      </c>
      <c r="S3065" s="18">
        <v>13.120307675899999</v>
      </c>
      <c r="T3065" t="s">
        <v>227</v>
      </c>
      <c r="U3065" t="s">
        <v>228</v>
      </c>
      <c r="V3065" t="s">
        <v>229</v>
      </c>
      <c r="W3065" s="18">
        <v>5.5197156588</v>
      </c>
      <c r="X3065" t="s">
        <v>64</v>
      </c>
      <c r="Y3065" t="s">
        <v>4055</v>
      </c>
      <c r="Z3065" t="s">
        <v>4056</v>
      </c>
      <c r="AA3065" s="18">
        <v>3.4560978386999999</v>
      </c>
      <c r="AB3065" t="s">
        <v>4088</v>
      </c>
      <c r="AC3065" t="s">
        <v>220</v>
      </c>
      <c r="AD3065" t="s">
        <v>4089</v>
      </c>
      <c r="AE3065" s="18">
        <v>0.46639164950000001</v>
      </c>
      <c r="AF3065" t="s">
        <v>15170</v>
      </c>
      <c r="AG3065" t="s">
        <v>220</v>
      </c>
      <c r="AH3065" t="s">
        <v>13203</v>
      </c>
      <c r="AI3065" s="18">
        <v>0.38316871800000002</v>
      </c>
      <c r="AJ3065" t="s">
        <v>11805</v>
      </c>
      <c r="AK3065" t="s">
        <v>220</v>
      </c>
      <c r="AL3065" t="s">
        <v>11806</v>
      </c>
      <c r="AM3065" t="s">
        <v>11805</v>
      </c>
      <c r="AN3065" t="s">
        <v>220</v>
      </c>
      <c r="AO3065" t="s">
        <v>11806</v>
      </c>
      <c r="AP3065" s="18">
        <v>0.38316871800000002</v>
      </c>
      <c r="AQ3065" t="s">
        <v>123</v>
      </c>
      <c r="AR3065" t="b">
        <f>ISNUMBER(SEARCH('Consulta Por Puntos Baloto'!$E$5,B3065,1))</f>
        <v>0</v>
      </c>
      <c r="AS3065">
        <f t="shared" si="94"/>
        <v>35</v>
      </c>
      <c r="AT3065" t="str">
        <f t="shared" si="95"/>
        <v>Punto red</v>
      </c>
    </row>
    <row r="3066" spans="1:46">
      <c r="A3066" t="s">
        <v>15171</v>
      </c>
      <c r="B3066" t="s">
        <v>15172</v>
      </c>
      <c r="C3066" s="18">
        <v>5.5866968298000002</v>
      </c>
      <c r="D3066" t="s">
        <v>4084</v>
      </c>
      <c r="E3066" t="s">
        <v>4053</v>
      </c>
      <c r="F3066" t="s">
        <v>4085</v>
      </c>
      <c r="G3066" s="18">
        <v>3.8478793848000001</v>
      </c>
      <c r="H3066" t="s">
        <v>64</v>
      </c>
      <c r="I3066" t="s">
        <v>4055</v>
      </c>
      <c r="J3066" t="s">
        <v>4086</v>
      </c>
      <c r="K3066" s="18">
        <v>12.9658014248</v>
      </c>
      <c r="L3066" t="s">
        <v>64</v>
      </c>
      <c r="M3066" t="s">
        <v>223</v>
      </c>
      <c r="N3066" t="s">
        <v>4070</v>
      </c>
      <c r="O3066" s="18">
        <v>6.2708480459000002</v>
      </c>
      <c r="P3066" t="s">
        <v>4052</v>
      </c>
      <c r="Q3066" t="s">
        <v>4053</v>
      </c>
      <c r="R3066" t="s">
        <v>4054</v>
      </c>
      <c r="S3066" s="18">
        <v>20.807724165900002</v>
      </c>
      <c r="T3066" t="s">
        <v>227</v>
      </c>
      <c r="U3066" t="s">
        <v>228</v>
      </c>
      <c r="V3066" t="s">
        <v>229</v>
      </c>
      <c r="W3066" s="18">
        <v>3.8484733808999998</v>
      </c>
      <c r="X3066" t="s">
        <v>64</v>
      </c>
      <c r="Y3066" t="s">
        <v>4055</v>
      </c>
      <c r="Z3066" t="s">
        <v>4056</v>
      </c>
      <c r="AA3066" s="18">
        <v>10.9345395728</v>
      </c>
      <c r="AB3066" t="s">
        <v>4088</v>
      </c>
      <c r="AC3066" t="s">
        <v>220</v>
      </c>
      <c r="AD3066" t="s">
        <v>4089</v>
      </c>
      <c r="AE3066" s="18">
        <v>0.14226913799999999</v>
      </c>
      <c r="AF3066" t="s">
        <v>15173</v>
      </c>
      <c r="AG3066" t="s">
        <v>9290</v>
      </c>
      <c r="AH3066" t="s">
        <v>15174</v>
      </c>
      <c r="AI3066" s="18">
        <v>0.1422096913</v>
      </c>
      <c r="AJ3066" t="s">
        <v>13089</v>
      </c>
      <c r="AK3066" t="s">
        <v>9290</v>
      </c>
      <c r="AL3066" t="s">
        <v>13090</v>
      </c>
      <c r="AM3066" t="s">
        <v>13089</v>
      </c>
      <c r="AN3066" t="s">
        <v>9290</v>
      </c>
      <c r="AO3066" t="s">
        <v>13090</v>
      </c>
      <c r="AP3066" s="18">
        <v>0.1422096913</v>
      </c>
      <c r="AQ3066" t="s">
        <v>123</v>
      </c>
      <c r="AR3066" t="b">
        <f>ISNUMBER(SEARCH('Consulta Por Puntos Baloto'!$E$5,B3066,1))</f>
        <v>0</v>
      </c>
      <c r="AS3066">
        <f t="shared" si="94"/>
        <v>35</v>
      </c>
      <c r="AT3066" t="str">
        <f t="shared" si="95"/>
        <v>Punto red</v>
      </c>
    </row>
    <row r="3067" spans="1:46">
      <c r="A3067" t="s">
        <v>15175</v>
      </c>
      <c r="B3067" t="s">
        <v>15176</v>
      </c>
      <c r="C3067" s="18">
        <v>3.8105885093</v>
      </c>
      <c r="D3067" t="s">
        <v>5165</v>
      </c>
      <c r="E3067" t="s">
        <v>220</v>
      </c>
      <c r="F3067" t="s">
        <v>5166</v>
      </c>
      <c r="G3067" s="18">
        <v>4.2992244757</v>
      </c>
      <c r="H3067" t="s">
        <v>64</v>
      </c>
      <c r="I3067" t="s">
        <v>223</v>
      </c>
      <c r="J3067" t="s">
        <v>5167</v>
      </c>
      <c r="K3067" s="18">
        <v>5.3741203187000002</v>
      </c>
      <c r="L3067" t="s">
        <v>64</v>
      </c>
      <c r="M3067" t="s">
        <v>223</v>
      </c>
      <c r="N3067" t="s">
        <v>4070</v>
      </c>
      <c r="O3067" s="18">
        <v>3.0537839993999998</v>
      </c>
      <c r="P3067" t="s">
        <v>4052</v>
      </c>
      <c r="Q3067" t="s">
        <v>4053</v>
      </c>
      <c r="R3067" t="s">
        <v>4054</v>
      </c>
      <c r="S3067" s="18">
        <v>14.063328052799999</v>
      </c>
      <c r="T3067" t="s">
        <v>227</v>
      </c>
      <c r="U3067" t="s">
        <v>228</v>
      </c>
      <c r="V3067" t="s">
        <v>229</v>
      </c>
      <c r="W3067" s="18">
        <v>5.7449244517000002</v>
      </c>
      <c r="X3067" t="s">
        <v>64</v>
      </c>
      <c r="Y3067" t="s">
        <v>4055</v>
      </c>
      <c r="Z3067" t="s">
        <v>4056</v>
      </c>
      <c r="AA3067" s="18">
        <v>5.3741203425000004</v>
      </c>
      <c r="AB3067" t="s">
        <v>5168</v>
      </c>
      <c r="AC3067" t="s">
        <v>220</v>
      </c>
      <c r="AD3067" t="s">
        <v>5169</v>
      </c>
      <c r="AE3067" s="18">
        <v>0.32277575279999998</v>
      </c>
      <c r="AF3067" t="s">
        <v>15177</v>
      </c>
      <c r="AG3067" t="s">
        <v>220</v>
      </c>
      <c r="AH3067" t="s">
        <v>15178</v>
      </c>
      <c r="AI3067" s="18">
        <v>0.63775144750000001</v>
      </c>
      <c r="AJ3067" t="s">
        <v>5172</v>
      </c>
      <c r="AK3067" t="s">
        <v>220</v>
      </c>
      <c r="AL3067" t="s">
        <v>5173</v>
      </c>
      <c r="AM3067" t="s">
        <v>15177</v>
      </c>
      <c r="AN3067" t="s">
        <v>220</v>
      </c>
      <c r="AO3067" t="s">
        <v>15178</v>
      </c>
      <c r="AP3067" s="18">
        <v>0.32277575279999998</v>
      </c>
      <c r="AQ3067" t="s">
        <v>123</v>
      </c>
      <c r="AR3067" t="b">
        <f>ISNUMBER(SEARCH('Consulta Por Puntos Baloto'!$E$5,B3067,1))</f>
        <v>0</v>
      </c>
      <c r="AS3067">
        <f t="shared" si="94"/>
        <v>31</v>
      </c>
      <c r="AT3067" t="str">
        <f t="shared" si="95"/>
        <v>Punto pago</v>
      </c>
    </row>
    <row r="3068" spans="1:46">
      <c r="A3068" t="s">
        <v>15179</v>
      </c>
      <c r="B3068" t="s">
        <v>15180</v>
      </c>
      <c r="C3068" s="18">
        <v>2.1568481449000001</v>
      </c>
      <c r="D3068" t="s">
        <v>4084</v>
      </c>
      <c r="E3068" t="s">
        <v>4053</v>
      </c>
      <c r="F3068" t="s">
        <v>4085</v>
      </c>
      <c r="G3068" s="18">
        <v>3.2074951769000002</v>
      </c>
      <c r="H3068" t="s">
        <v>64</v>
      </c>
      <c r="I3068" t="s">
        <v>4055</v>
      </c>
      <c r="J3068" t="s">
        <v>4056</v>
      </c>
      <c r="K3068" s="18">
        <v>10.8493701678</v>
      </c>
      <c r="L3068" t="s">
        <v>64</v>
      </c>
      <c r="M3068" t="s">
        <v>223</v>
      </c>
      <c r="N3068" t="s">
        <v>4070</v>
      </c>
      <c r="O3068" s="18">
        <v>4.2424357349999999</v>
      </c>
      <c r="P3068" t="s">
        <v>4052</v>
      </c>
      <c r="Q3068" t="s">
        <v>4053</v>
      </c>
      <c r="R3068" t="s">
        <v>4054</v>
      </c>
      <c r="S3068" s="18">
        <v>19.5456778866</v>
      </c>
      <c r="T3068" t="s">
        <v>227</v>
      </c>
      <c r="U3068" t="s">
        <v>228</v>
      </c>
      <c r="V3068" t="s">
        <v>229</v>
      </c>
      <c r="W3068" s="18">
        <v>3.2454236466999999</v>
      </c>
      <c r="X3068" t="s">
        <v>64</v>
      </c>
      <c r="Y3068" t="s">
        <v>4055</v>
      </c>
      <c r="Z3068" t="s">
        <v>4056</v>
      </c>
      <c r="AA3068" s="18">
        <v>10.2350566373</v>
      </c>
      <c r="AB3068" t="s">
        <v>4088</v>
      </c>
      <c r="AC3068" t="s">
        <v>220</v>
      </c>
      <c r="AD3068" t="s">
        <v>4089</v>
      </c>
      <c r="AE3068" s="18">
        <v>6.4477347000000004E-2</v>
      </c>
      <c r="AF3068" t="s">
        <v>15181</v>
      </c>
      <c r="AG3068" t="s">
        <v>4053</v>
      </c>
      <c r="AH3068" t="s">
        <v>15182</v>
      </c>
      <c r="AI3068" s="18">
        <v>0.41902202160000002</v>
      </c>
      <c r="AJ3068" t="s">
        <v>6749</v>
      </c>
      <c r="AK3068" t="s">
        <v>4053</v>
      </c>
      <c r="AL3068" t="s">
        <v>6750</v>
      </c>
      <c r="AM3068" t="s">
        <v>15181</v>
      </c>
      <c r="AN3068" t="s">
        <v>4053</v>
      </c>
      <c r="AO3068" t="s">
        <v>15182</v>
      </c>
      <c r="AP3068" s="18">
        <v>6.4477347000000004E-2</v>
      </c>
      <c r="AQ3068" t="s">
        <v>123</v>
      </c>
      <c r="AR3068" t="b">
        <f>ISNUMBER(SEARCH('Consulta Por Puntos Baloto'!$E$5,B3068,1))</f>
        <v>0</v>
      </c>
      <c r="AS3068">
        <f t="shared" si="94"/>
        <v>31</v>
      </c>
      <c r="AT3068" t="str">
        <f t="shared" si="95"/>
        <v>Punto pago</v>
      </c>
    </row>
    <row r="3069" spans="1:46">
      <c r="A3069" t="s">
        <v>15183</v>
      </c>
      <c r="B3069" t="s">
        <v>15184</v>
      </c>
      <c r="C3069" s="18">
        <v>1.7917866250000001</v>
      </c>
      <c r="D3069" t="s">
        <v>4679</v>
      </c>
      <c r="E3069" t="s">
        <v>220</v>
      </c>
      <c r="F3069" t="s">
        <v>4680</v>
      </c>
      <c r="G3069" s="18">
        <v>1.0121339284999999</v>
      </c>
      <c r="H3069" t="s">
        <v>64</v>
      </c>
      <c r="I3069" t="s">
        <v>223</v>
      </c>
      <c r="J3069" t="s">
        <v>5003</v>
      </c>
      <c r="K3069" s="18">
        <v>1.0718163724000001</v>
      </c>
      <c r="L3069" t="s">
        <v>64</v>
      </c>
      <c r="M3069" t="s">
        <v>223</v>
      </c>
      <c r="N3069" t="s">
        <v>4683</v>
      </c>
      <c r="O3069" s="18">
        <v>2.4987283661999999</v>
      </c>
      <c r="P3069" t="s">
        <v>225</v>
      </c>
      <c r="Q3069" t="s">
        <v>220</v>
      </c>
      <c r="R3069" t="s">
        <v>226</v>
      </c>
      <c r="S3069" s="18">
        <v>3.8666159803000002</v>
      </c>
      <c r="T3069" t="s">
        <v>227</v>
      </c>
      <c r="U3069" t="s">
        <v>228</v>
      </c>
      <c r="V3069" t="s">
        <v>229</v>
      </c>
      <c r="W3069" s="18">
        <v>1.7737311601000001</v>
      </c>
      <c r="X3069" t="s">
        <v>4684</v>
      </c>
      <c r="Y3069" t="s">
        <v>223</v>
      </c>
      <c r="Z3069" t="s">
        <v>4685</v>
      </c>
      <c r="AA3069" s="18">
        <v>1.6543387039999999</v>
      </c>
      <c r="AB3069" t="s">
        <v>5005</v>
      </c>
      <c r="AC3069" t="s">
        <v>220</v>
      </c>
      <c r="AD3069" t="s">
        <v>5006</v>
      </c>
      <c r="AE3069" s="18">
        <v>0.27718823660000003</v>
      </c>
      <c r="AF3069" t="s">
        <v>15185</v>
      </c>
      <c r="AG3069" t="s">
        <v>220</v>
      </c>
      <c r="AH3069" t="s">
        <v>15186</v>
      </c>
      <c r="AI3069" s="18">
        <v>0.54991728490000003</v>
      </c>
      <c r="AJ3069" t="s">
        <v>349</v>
      </c>
      <c r="AK3069" t="s">
        <v>220</v>
      </c>
      <c r="AL3069" t="s">
        <v>8348</v>
      </c>
      <c r="AM3069" t="s">
        <v>15185</v>
      </c>
      <c r="AN3069" t="s">
        <v>220</v>
      </c>
      <c r="AO3069" t="s">
        <v>15186</v>
      </c>
      <c r="AP3069" s="18">
        <v>0.27718823660000003</v>
      </c>
      <c r="AQ3069" t="s">
        <v>123</v>
      </c>
      <c r="AR3069" t="b">
        <f>ISNUMBER(SEARCH('Consulta Por Puntos Baloto'!$E$5,B3069,1))</f>
        <v>0</v>
      </c>
      <c r="AS3069">
        <f t="shared" si="94"/>
        <v>31</v>
      </c>
      <c r="AT3069" t="str">
        <f t="shared" si="95"/>
        <v>Punto pago</v>
      </c>
    </row>
    <row r="3070" spans="1:46">
      <c r="A3070" t="s">
        <v>15187</v>
      </c>
      <c r="B3070" t="s">
        <v>15188</v>
      </c>
      <c r="C3070" s="18">
        <v>1.2020232727</v>
      </c>
      <c r="D3070" t="s">
        <v>4512</v>
      </c>
      <c r="E3070" t="s">
        <v>297</v>
      </c>
      <c r="F3070" t="s">
        <v>4513</v>
      </c>
      <c r="G3070" s="18">
        <v>15.709713508</v>
      </c>
      <c r="H3070" t="s">
        <v>64</v>
      </c>
      <c r="I3070" t="s">
        <v>4514</v>
      </c>
      <c r="J3070" t="s">
        <v>4515</v>
      </c>
      <c r="K3070" s="18">
        <v>15.709713508</v>
      </c>
      <c r="L3070" t="s">
        <v>64</v>
      </c>
      <c r="M3070" t="s">
        <v>4514</v>
      </c>
      <c r="N3070" t="s">
        <v>4515</v>
      </c>
      <c r="O3070" s="18">
        <v>1.2793118108999999</v>
      </c>
      <c r="P3070" t="s">
        <v>296</v>
      </c>
      <c r="Q3070" t="s">
        <v>297</v>
      </c>
      <c r="R3070" t="s">
        <v>298</v>
      </c>
      <c r="S3070" s="18">
        <v>144.46766376900001</v>
      </c>
      <c r="T3070" t="s">
        <v>85</v>
      </c>
      <c r="U3070" t="s">
        <v>86</v>
      </c>
      <c r="V3070" t="s">
        <v>87</v>
      </c>
      <c r="W3070" s="18">
        <v>87.765628911199997</v>
      </c>
      <c r="X3070" t="s">
        <v>64</v>
      </c>
      <c r="Y3070" t="s">
        <v>4519</v>
      </c>
      <c r="Z3070" t="s">
        <v>4520</v>
      </c>
      <c r="AA3070" s="18">
        <v>49.522243216299998</v>
      </c>
      <c r="AB3070" t="s">
        <v>300</v>
      </c>
      <c r="AC3070" t="s">
        <v>301</v>
      </c>
      <c r="AD3070" t="s">
        <v>302</v>
      </c>
      <c r="AE3070" s="18">
        <v>0.25270176100000002</v>
      </c>
      <c r="AF3070" t="s">
        <v>7531</v>
      </c>
      <c r="AG3070" t="s">
        <v>297</v>
      </c>
      <c r="AH3070" t="s">
        <v>7532</v>
      </c>
      <c r="AI3070" s="18">
        <v>5.6320577500000003E-2</v>
      </c>
      <c r="AJ3070" t="s">
        <v>15189</v>
      </c>
      <c r="AK3070" t="s">
        <v>297</v>
      </c>
      <c r="AL3070" t="s">
        <v>15190</v>
      </c>
      <c r="AM3070" t="s">
        <v>15189</v>
      </c>
      <c r="AN3070" t="s">
        <v>297</v>
      </c>
      <c r="AO3070" t="s">
        <v>15190</v>
      </c>
      <c r="AP3070" s="18">
        <v>5.6320577500000003E-2</v>
      </c>
      <c r="AQ3070" t="s">
        <v>123</v>
      </c>
      <c r="AR3070" t="b">
        <f>ISNUMBER(SEARCH('Consulta Por Puntos Baloto'!$E$5,B3070,1))</f>
        <v>0</v>
      </c>
      <c r="AS3070">
        <f t="shared" si="94"/>
        <v>35</v>
      </c>
      <c r="AT3070" t="str">
        <f t="shared" si="95"/>
        <v>Punto red</v>
      </c>
    </row>
    <row r="3071" spans="1:46">
      <c r="A3071" t="s">
        <v>15191</v>
      </c>
      <c r="B3071" t="s">
        <v>15192</v>
      </c>
      <c r="C3071" s="18">
        <v>1.6856857736999999</v>
      </c>
      <c r="D3071" t="s">
        <v>563</v>
      </c>
      <c r="E3071" t="s">
        <v>128</v>
      </c>
      <c r="F3071" t="s">
        <v>564</v>
      </c>
      <c r="G3071" s="18">
        <v>0.89972944580000003</v>
      </c>
      <c r="H3071" t="s">
        <v>64</v>
      </c>
      <c r="I3071" t="s">
        <v>130</v>
      </c>
      <c r="J3071" t="s">
        <v>131</v>
      </c>
      <c r="K3071" s="18">
        <v>1.533833783</v>
      </c>
      <c r="L3071" t="s">
        <v>64</v>
      </c>
      <c r="M3071" t="s">
        <v>130</v>
      </c>
      <c r="N3071" t="s">
        <v>132</v>
      </c>
      <c r="O3071" s="18">
        <v>2.4085818628000002</v>
      </c>
      <c r="P3071" t="s">
        <v>133</v>
      </c>
      <c r="Q3071" t="s">
        <v>134</v>
      </c>
      <c r="R3071" t="s">
        <v>135</v>
      </c>
      <c r="S3071" s="18">
        <v>3.1948561294000002</v>
      </c>
      <c r="T3071" t="s">
        <v>136</v>
      </c>
      <c r="U3071" t="s">
        <v>130</v>
      </c>
      <c r="V3071" t="s">
        <v>137</v>
      </c>
      <c r="W3071" s="18">
        <v>2.2735343648000002</v>
      </c>
      <c r="X3071" t="s">
        <v>138</v>
      </c>
      <c r="Y3071" t="s">
        <v>130</v>
      </c>
      <c r="Z3071" t="s">
        <v>139</v>
      </c>
      <c r="AA3071" s="18">
        <v>1.7978550381</v>
      </c>
      <c r="AB3071" t="s">
        <v>818</v>
      </c>
      <c r="AC3071" t="s">
        <v>128</v>
      </c>
      <c r="AD3071" t="s">
        <v>819</v>
      </c>
      <c r="AE3071" s="18">
        <v>0.56182619909999998</v>
      </c>
      <c r="AF3071" t="s">
        <v>7606</v>
      </c>
      <c r="AG3071" t="s">
        <v>143</v>
      </c>
      <c r="AH3071" t="s">
        <v>7607</v>
      </c>
      <c r="AI3071" s="18">
        <v>0.2687996487</v>
      </c>
      <c r="AJ3071" t="s">
        <v>11548</v>
      </c>
      <c r="AK3071" t="s">
        <v>134</v>
      </c>
      <c r="AL3071" t="s">
        <v>11549</v>
      </c>
      <c r="AM3071" t="s">
        <v>11548</v>
      </c>
      <c r="AN3071" t="s">
        <v>134</v>
      </c>
      <c r="AO3071" t="s">
        <v>11549</v>
      </c>
      <c r="AP3071" s="18">
        <v>0.2687996487</v>
      </c>
      <c r="AQ3071" t="s">
        <v>123</v>
      </c>
      <c r="AR3071" t="b">
        <f>ISNUMBER(SEARCH('Consulta Por Puntos Baloto'!$E$5,B3071,1))</f>
        <v>0</v>
      </c>
      <c r="AS3071">
        <f t="shared" si="94"/>
        <v>35</v>
      </c>
      <c r="AT3071" t="str">
        <f t="shared" si="95"/>
        <v>Punto red</v>
      </c>
    </row>
    <row r="3072" spans="1:46">
      <c r="A3072" t="s">
        <v>15193</v>
      </c>
      <c r="B3072" t="s">
        <v>15194</v>
      </c>
      <c r="C3072" s="18">
        <v>54.085357344400002</v>
      </c>
      <c r="D3072" t="s">
        <v>7736</v>
      </c>
      <c r="E3072" t="s">
        <v>4964</v>
      </c>
      <c r="F3072" t="s">
        <v>7737</v>
      </c>
      <c r="G3072" s="18">
        <v>56.704704224300002</v>
      </c>
      <c r="H3072" t="s">
        <v>64</v>
      </c>
      <c r="I3072" t="s">
        <v>4514</v>
      </c>
      <c r="J3072" t="s">
        <v>4515</v>
      </c>
      <c r="K3072" s="18">
        <v>56.704704224300002</v>
      </c>
      <c r="L3072" t="s">
        <v>64</v>
      </c>
      <c r="M3072" t="s">
        <v>4514</v>
      </c>
      <c r="N3072" t="s">
        <v>4515</v>
      </c>
      <c r="O3072" s="18">
        <v>55.069788590999998</v>
      </c>
      <c r="P3072" t="s">
        <v>4963</v>
      </c>
      <c r="Q3072" t="s">
        <v>4964</v>
      </c>
      <c r="R3072" t="s">
        <v>4965</v>
      </c>
      <c r="S3072" s="18">
        <v>139.59206845439999</v>
      </c>
      <c r="T3072" t="s">
        <v>311</v>
      </c>
      <c r="U3072" t="s">
        <v>130</v>
      </c>
      <c r="V3072" t="s">
        <v>312</v>
      </c>
      <c r="W3072" s="18">
        <v>55.153363212899997</v>
      </c>
      <c r="X3072" t="s">
        <v>64</v>
      </c>
      <c r="Y3072" t="s">
        <v>4519</v>
      </c>
      <c r="Z3072" t="s">
        <v>4520</v>
      </c>
      <c r="AA3072" s="18">
        <v>64.967571388500005</v>
      </c>
      <c r="AB3072" t="s">
        <v>300</v>
      </c>
      <c r="AC3072" t="s">
        <v>301</v>
      </c>
      <c r="AD3072" t="s">
        <v>302</v>
      </c>
      <c r="AE3072" s="18">
        <v>24.279331771199999</v>
      </c>
      <c r="AF3072" t="s">
        <v>14152</v>
      </c>
      <c r="AG3072" t="s">
        <v>14153</v>
      </c>
      <c r="AH3072" t="s">
        <v>14154</v>
      </c>
      <c r="AI3072" s="18">
        <v>8.6749881900000006E-2</v>
      </c>
      <c r="AJ3072" t="s">
        <v>14155</v>
      </c>
      <c r="AK3072" t="s">
        <v>14156</v>
      </c>
      <c r="AL3072" t="s">
        <v>14157</v>
      </c>
      <c r="AM3072" t="s">
        <v>14155</v>
      </c>
      <c r="AN3072" t="s">
        <v>14156</v>
      </c>
      <c r="AO3072" t="s">
        <v>14157</v>
      </c>
      <c r="AP3072" s="18">
        <v>8.6749881900000006E-2</v>
      </c>
      <c r="AQ3072" t="s">
        <v>123</v>
      </c>
      <c r="AR3072" t="b">
        <f>ISNUMBER(SEARCH('Consulta Por Puntos Baloto'!$E$5,B3072,1))</f>
        <v>0</v>
      </c>
      <c r="AS3072">
        <f t="shared" si="94"/>
        <v>35</v>
      </c>
      <c r="AT3072" t="str">
        <f t="shared" si="95"/>
        <v>Punto red</v>
      </c>
    </row>
    <row r="3073" spans="1:46">
      <c r="A3073" t="s">
        <v>15195</v>
      </c>
      <c r="B3073" t="s">
        <v>15196</v>
      </c>
      <c r="C3073" s="18">
        <v>0.33112432419999999</v>
      </c>
      <c r="D3073" t="s">
        <v>4793</v>
      </c>
      <c r="E3073" t="s">
        <v>220</v>
      </c>
      <c r="F3073" t="s">
        <v>4794</v>
      </c>
      <c r="G3073" s="18">
        <v>0.4291460614</v>
      </c>
      <c r="H3073" t="s">
        <v>4795</v>
      </c>
      <c r="I3073" t="s">
        <v>223</v>
      </c>
      <c r="J3073" t="s">
        <v>4796</v>
      </c>
      <c r="K3073" s="18">
        <v>0.47631419180000001</v>
      </c>
      <c r="L3073" t="s">
        <v>64</v>
      </c>
      <c r="M3073" t="s">
        <v>223</v>
      </c>
      <c r="N3073" t="s">
        <v>4230</v>
      </c>
      <c r="O3073" s="18">
        <v>1.1845172154000001</v>
      </c>
      <c r="P3073" t="s">
        <v>4231</v>
      </c>
      <c r="Q3073" t="s">
        <v>220</v>
      </c>
      <c r="R3073" t="s">
        <v>4232</v>
      </c>
      <c r="S3073" s="18">
        <v>8.1109273063000007</v>
      </c>
      <c r="T3073" t="s">
        <v>227</v>
      </c>
      <c r="U3073" t="s">
        <v>228</v>
      </c>
      <c r="V3073" t="s">
        <v>229</v>
      </c>
      <c r="W3073" s="18">
        <v>1.3044712147999999</v>
      </c>
      <c r="X3073" t="s">
        <v>222</v>
      </c>
      <c r="Y3073" t="s">
        <v>223</v>
      </c>
      <c r="Z3073" t="s">
        <v>224</v>
      </c>
      <c r="AA3073" s="18">
        <v>0.46421975310000002</v>
      </c>
      <c r="AB3073" t="s">
        <v>4797</v>
      </c>
      <c r="AC3073" t="s">
        <v>220</v>
      </c>
      <c r="AD3073" t="s">
        <v>4798</v>
      </c>
      <c r="AE3073" s="18">
        <v>2.01473452E-2</v>
      </c>
      <c r="AF3073" t="s">
        <v>15197</v>
      </c>
      <c r="AG3073" t="s">
        <v>220</v>
      </c>
      <c r="AH3073" t="s">
        <v>15198</v>
      </c>
      <c r="AI3073" s="18">
        <v>0.3312799696</v>
      </c>
      <c r="AJ3073" t="s">
        <v>4935</v>
      </c>
      <c r="AK3073" t="s">
        <v>220</v>
      </c>
      <c r="AL3073" t="s">
        <v>4936</v>
      </c>
      <c r="AM3073" t="s">
        <v>15197</v>
      </c>
      <c r="AN3073" t="s">
        <v>220</v>
      </c>
      <c r="AO3073" t="s">
        <v>15198</v>
      </c>
      <c r="AP3073" s="18">
        <v>2.01473452E-2</v>
      </c>
      <c r="AQ3073" t="s">
        <v>123</v>
      </c>
      <c r="AR3073" t="b">
        <f>ISNUMBER(SEARCH('Consulta Por Puntos Baloto'!$E$5,B3073,1))</f>
        <v>0</v>
      </c>
      <c r="AS3073">
        <f t="shared" si="94"/>
        <v>31</v>
      </c>
      <c r="AT3073" t="str">
        <f t="shared" si="95"/>
        <v>Punto pago</v>
      </c>
    </row>
    <row r="3074" spans="1:46">
      <c r="A3074" t="s">
        <v>15199</v>
      </c>
      <c r="B3074" t="s">
        <v>15200</v>
      </c>
      <c r="C3074" s="18">
        <v>34.488709666799998</v>
      </c>
      <c r="D3074" t="s">
        <v>3971</v>
      </c>
      <c r="E3074" t="s">
        <v>3972</v>
      </c>
      <c r="F3074" t="s">
        <v>3973</v>
      </c>
      <c r="G3074" s="18">
        <v>32.581764022199998</v>
      </c>
      <c r="H3074" t="s">
        <v>64</v>
      </c>
      <c r="I3074" t="s">
        <v>3974</v>
      </c>
      <c r="J3074" t="s">
        <v>3975</v>
      </c>
      <c r="K3074" s="18">
        <v>33.987936203399997</v>
      </c>
      <c r="L3074" t="s">
        <v>64</v>
      </c>
      <c r="M3074" t="s">
        <v>3974</v>
      </c>
      <c r="N3074" t="s">
        <v>3976</v>
      </c>
      <c r="O3074" s="18">
        <v>34.893702542200003</v>
      </c>
      <c r="P3074" t="s">
        <v>3977</v>
      </c>
      <c r="Q3074" t="s">
        <v>3972</v>
      </c>
      <c r="R3074" t="s">
        <v>3978</v>
      </c>
      <c r="S3074" s="18">
        <v>428.30599146539998</v>
      </c>
      <c r="T3074" t="s">
        <v>85</v>
      </c>
      <c r="U3074" t="s">
        <v>86</v>
      </c>
      <c r="V3074" t="s">
        <v>87</v>
      </c>
      <c r="W3074" s="18">
        <v>40.713649371999999</v>
      </c>
      <c r="X3074" t="s">
        <v>3979</v>
      </c>
      <c r="Y3074" t="s">
        <v>3974</v>
      </c>
      <c r="Z3074" t="s">
        <v>3980</v>
      </c>
      <c r="AA3074" s="18">
        <v>37.909292585999999</v>
      </c>
      <c r="AB3074" t="s">
        <v>3981</v>
      </c>
      <c r="AC3074" t="s">
        <v>3972</v>
      </c>
      <c r="AD3074" t="s">
        <v>3982</v>
      </c>
      <c r="AE3074" s="18">
        <v>6.6624738000000003E-2</v>
      </c>
      <c r="AF3074" t="s">
        <v>15201</v>
      </c>
      <c r="AG3074" t="s">
        <v>15202</v>
      </c>
      <c r="AH3074" t="s">
        <v>15203</v>
      </c>
      <c r="AI3074" s="18">
        <v>10.703769834399999</v>
      </c>
      <c r="AJ3074" t="s">
        <v>15204</v>
      </c>
      <c r="AK3074" t="s">
        <v>15205</v>
      </c>
      <c r="AL3074" t="s">
        <v>15206</v>
      </c>
      <c r="AM3074" t="s">
        <v>15201</v>
      </c>
      <c r="AN3074" t="s">
        <v>15202</v>
      </c>
      <c r="AO3074" t="s">
        <v>15203</v>
      </c>
      <c r="AP3074" s="18">
        <v>6.6624738000000003E-2</v>
      </c>
      <c r="AQ3074" t="s">
        <v>123</v>
      </c>
      <c r="AR3074" t="b">
        <f>ISNUMBER(SEARCH('Consulta Por Puntos Baloto'!$E$5,B3074,1))</f>
        <v>0</v>
      </c>
      <c r="AS3074">
        <f t="shared" si="94"/>
        <v>31</v>
      </c>
      <c r="AT3074" t="str">
        <f t="shared" si="95"/>
        <v>Punto pago</v>
      </c>
    </row>
    <row r="3075" spans="1:46">
      <c r="A3075" t="s">
        <v>15207</v>
      </c>
      <c r="B3075" t="s">
        <v>15208</v>
      </c>
      <c r="C3075" s="18">
        <v>0.84877585259999999</v>
      </c>
      <c r="D3075" t="s">
        <v>1500</v>
      </c>
      <c r="E3075" t="s">
        <v>1501</v>
      </c>
      <c r="F3075" t="s">
        <v>1502</v>
      </c>
      <c r="G3075" s="18">
        <v>0.80804608860000005</v>
      </c>
      <c r="H3075" t="s">
        <v>64</v>
      </c>
      <c r="I3075" t="s">
        <v>2636</v>
      </c>
      <c r="J3075" t="s">
        <v>2637</v>
      </c>
      <c r="K3075" s="18">
        <v>11.8399592076</v>
      </c>
      <c r="L3075" t="s">
        <v>311</v>
      </c>
      <c r="M3075" t="s">
        <v>130</v>
      </c>
      <c r="N3075" t="s">
        <v>2660</v>
      </c>
      <c r="O3075" s="18">
        <v>12.492702340799999</v>
      </c>
      <c r="P3075" t="s">
        <v>2625</v>
      </c>
      <c r="Q3075" t="s">
        <v>134</v>
      </c>
      <c r="R3075" t="s">
        <v>2626</v>
      </c>
      <c r="S3075" s="18">
        <v>11.8399592076</v>
      </c>
      <c r="T3075" t="s">
        <v>311</v>
      </c>
      <c r="U3075" t="s">
        <v>130</v>
      </c>
      <c r="V3075" t="s">
        <v>312</v>
      </c>
      <c r="W3075" s="18">
        <v>1.9978123517999999</v>
      </c>
      <c r="X3075" t="s">
        <v>64</v>
      </c>
      <c r="Y3075" t="s">
        <v>2636</v>
      </c>
      <c r="Z3075" t="s">
        <v>3005</v>
      </c>
      <c r="AA3075" s="18">
        <v>0.78152626120000002</v>
      </c>
      <c r="AB3075" s="19" t="s">
        <v>2641</v>
      </c>
      <c r="AC3075" t="s">
        <v>1501</v>
      </c>
      <c r="AD3075" t="s">
        <v>2642</v>
      </c>
      <c r="AE3075" s="18">
        <v>0.50310627779999995</v>
      </c>
      <c r="AF3075" t="s">
        <v>15209</v>
      </c>
      <c r="AG3075" t="s">
        <v>15210</v>
      </c>
      <c r="AH3075" t="s">
        <v>15211</v>
      </c>
      <c r="AI3075" s="18">
        <v>0.50212749310000004</v>
      </c>
      <c r="AJ3075" t="s">
        <v>15212</v>
      </c>
      <c r="AK3075" t="s">
        <v>1501</v>
      </c>
      <c r="AL3075" t="s">
        <v>15213</v>
      </c>
      <c r="AM3075" t="s">
        <v>15212</v>
      </c>
      <c r="AN3075" t="s">
        <v>1501</v>
      </c>
      <c r="AO3075" t="s">
        <v>15213</v>
      </c>
      <c r="AP3075" s="18">
        <v>0.50212749310000004</v>
      </c>
      <c r="AQ3075" t="s">
        <v>123</v>
      </c>
      <c r="AR3075" t="b">
        <f>ISNUMBER(SEARCH('Consulta Por Puntos Baloto'!$E$5,B3075,1))</f>
        <v>0</v>
      </c>
      <c r="AS3075">
        <f t="shared" ref="AS3075:AS3138" si="96">MATCH(AP3075,A3075:AL3075,0)</f>
        <v>35</v>
      </c>
      <c r="AT3075" t="str">
        <f t="shared" ref="AT3075:AT3138" si="97">+VLOOKUP(AS3075,$AW$2:$AX$10,2,0)</f>
        <v>Punto red</v>
      </c>
    </row>
    <row r="3076" spans="1:46">
      <c r="A3076" t="s">
        <v>15214</v>
      </c>
      <c r="B3076" t="s">
        <v>15215</v>
      </c>
      <c r="C3076" s="18">
        <v>3.9698755000000001</v>
      </c>
      <c r="D3076" t="s">
        <v>8555</v>
      </c>
      <c r="E3076" t="s">
        <v>4437</v>
      </c>
      <c r="F3076" t="s">
        <v>8556</v>
      </c>
      <c r="G3076" s="18">
        <v>3.6320720606000001</v>
      </c>
      <c r="H3076" t="s">
        <v>64</v>
      </c>
      <c r="I3076" t="s">
        <v>4434</v>
      </c>
      <c r="J3076" t="s">
        <v>4435</v>
      </c>
      <c r="K3076" s="18">
        <v>3.6472945640000001</v>
      </c>
      <c r="L3076" t="s">
        <v>64</v>
      </c>
      <c r="M3076" t="s">
        <v>4434</v>
      </c>
      <c r="N3076" t="s">
        <v>4435</v>
      </c>
      <c r="O3076" s="18">
        <v>6.3982111228000003</v>
      </c>
      <c r="P3076" t="s">
        <v>4100</v>
      </c>
      <c r="Q3076" t="s">
        <v>4101</v>
      </c>
      <c r="R3076" t="s">
        <v>4102</v>
      </c>
      <c r="S3076" s="18">
        <v>7.7724554197</v>
      </c>
      <c r="T3076" t="s">
        <v>227</v>
      </c>
      <c r="U3076" t="s">
        <v>228</v>
      </c>
      <c r="V3076" t="s">
        <v>229</v>
      </c>
      <c r="W3076" s="18">
        <v>7.9178207728999999</v>
      </c>
      <c r="X3076" t="s">
        <v>64</v>
      </c>
      <c r="Y3076" t="s">
        <v>228</v>
      </c>
      <c r="Z3076" t="s">
        <v>4012</v>
      </c>
      <c r="AA3076" s="18">
        <v>5.5081386255</v>
      </c>
      <c r="AB3076" t="s">
        <v>4436</v>
      </c>
      <c r="AC3076" t="s">
        <v>4437</v>
      </c>
      <c r="AD3076" t="s">
        <v>4438</v>
      </c>
      <c r="AE3076" s="18">
        <v>0.54619031949999997</v>
      </c>
      <c r="AF3076" t="s">
        <v>15216</v>
      </c>
      <c r="AG3076" t="s">
        <v>8558</v>
      </c>
      <c r="AH3076" t="s">
        <v>15217</v>
      </c>
      <c r="AI3076" s="18">
        <v>5.4881699897000003</v>
      </c>
      <c r="AJ3076" t="s">
        <v>8560</v>
      </c>
      <c r="AK3076" t="s">
        <v>4101</v>
      </c>
      <c r="AL3076" t="s">
        <v>8561</v>
      </c>
      <c r="AM3076" t="s">
        <v>15216</v>
      </c>
      <c r="AN3076" t="s">
        <v>8558</v>
      </c>
      <c r="AO3076" t="s">
        <v>15217</v>
      </c>
      <c r="AP3076" s="18">
        <v>0.54619031949999997</v>
      </c>
      <c r="AQ3076" t="s">
        <v>123</v>
      </c>
      <c r="AR3076" t="b">
        <f>ISNUMBER(SEARCH('Consulta Por Puntos Baloto'!$E$5,B3076,1))</f>
        <v>0</v>
      </c>
      <c r="AS3076">
        <f t="shared" si="96"/>
        <v>31</v>
      </c>
      <c r="AT3076" t="str">
        <f t="shared" si="97"/>
        <v>Punto pago</v>
      </c>
    </row>
    <row r="3077" spans="1:46">
      <c r="A3077" t="s">
        <v>15218</v>
      </c>
      <c r="B3077" t="s">
        <v>15219</v>
      </c>
      <c r="C3077" s="18">
        <v>0.6870079737</v>
      </c>
      <c r="D3077" t="s">
        <v>6916</v>
      </c>
      <c r="E3077" t="s">
        <v>62</v>
      </c>
      <c r="F3077" t="s">
        <v>6917</v>
      </c>
      <c r="G3077" s="18">
        <v>0.2001096164</v>
      </c>
      <c r="H3077" t="s">
        <v>15220</v>
      </c>
      <c r="I3077" t="s">
        <v>65</v>
      </c>
      <c r="J3077" t="s">
        <v>15221</v>
      </c>
      <c r="K3077" s="18">
        <v>0.90159523750000004</v>
      </c>
      <c r="L3077" t="s">
        <v>241</v>
      </c>
      <c r="M3077" t="s">
        <v>65</v>
      </c>
      <c r="N3077" t="s">
        <v>242</v>
      </c>
      <c r="O3077" s="18">
        <v>10.290739239500001</v>
      </c>
      <c r="P3077" t="s">
        <v>67</v>
      </c>
      <c r="Q3077" t="s">
        <v>62</v>
      </c>
      <c r="R3077" t="s">
        <v>68</v>
      </c>
      <c r="S3077" s="18">
        <v>5.6723368535000001</v>
      </c>
      <c r="T3077" t="s">
        <v>69</v>
      </c>
      <c r="U3077" t="s">
        <v>65</v>
      </c>
      <c r="V3077" t="s">
        <v>70</v>
      </c>
      <c r="W3077" s="18">
        <v>0.87921895029999997</v>
      </c>
      <c r="X3077" t="s">
        <v>241</v>
      </c>
      <c r="Y3077" t="s">
        <v>65</v>
      </c>
      <c r="Z3077" t="s">
        <v>242</v>
      </c>
      <c r="AA3077" s="18">
        <v>0.19743708760000001</v>
      </c>
      <c r="AB3077" t="s">
        <v>9970</v>
      </c>
      <c r="AC3077" t="s">
        <v>62</v>
      </c>
      <c r="AD3077" t="s">
        <v>9971</v>
      </c>
      <c r="AE3077" s="18">
        <v>0.37589451699999998</v>
      </c>
      <c r="AF3077" t="s">
        <v>15222</v>
      </c>
      <c r="AG3077" t="s">
        <v>62</v>
      </c>
      <c r="AH3077" t="s">
        <v>15223</v>
      </c>
      <c r="AI3077" s="18">
        <v>0.99296095520000005</v>
      </c>
      <c r="AJ3077" t="s">
        <v>6922</v>
      </c>
      <c r="AK3077" t="s">
        <v>62</v>
      </c>
      <c r="AL3077" t="s">
        <v>6923</v>
      </c>
      <c r="AM3077" t="s">
        <v>873</v>
      </c>
      <c r="AN3077" t="s">
        <v>62</v>
      </c>
      <c r="AO3077" t="s">
        <v>9971</v>
      </c>
      <c r="AP3077" s="18">
        <v>0.19743708760000001</v>
      </c>
      <c r="AQ3077" t="s">
        <v>123</v>
      </c>
      <c r="AR3077" t="b">
        <f>ISNUMBER(SEARCH('Consulta Por Puntos Baloto'!$E$5,B3077,1))</f>
        <v>0</v>
      </c>
      <c r="AS3077">
        <f t="shared" si="96"/>
        <v>27</v>
      </c>
      <c r="AT3077" t="str">
        <f t="shared" si="97"/>
        <v>Oficina física</v>
      </c>
    </row>
    <row r="3078" spans="1:46">
      <c r="A3078" t="s">
        <v>15224</v>
      </c>
      <c r="B3078" t="s">
        <v>15225</v>
      </c>
      <c r="C3078" s="18">
        <v>26.214698627400001</v>
      </c>
      <c r="D3078" t="s">
        <v>4663</v>
      </c>
      <c r="E3078" t="s">
        <v>4664</v>
      </c>
      <c r="F3078" t="s">
        <v>4665</v>
      </c>
      <c r="G3078" s="18">
        <v>35.732242991500001</v>
      </c>
      <c r="H3078" t="s">
        <v>64</v>
      </c>
      <c r="I3078" t="s">
        <v>4008</v>
      </c>
      <c r="J3078" t="s">
        <v>4009</v>
      </c>
      <c r="K3078" s="18">
        <v>36.4881419584</v>
      </c>
      <c r="L3078" t="s">
        <v>4010</v>
      </c>
      <c r="M3078" t="s">
        <v>4008</v>
      </c>
      <c r="N3078" t="s">
        <v>4011</v>
      </c>
      <c r="O3078" s="18">
        <v>46.539479082699998</v>
      </c>
      <c r="P3078" t="s">
        <v>4052</v>
      </c>
      <c r="Q3078" t="s">
        <v>4053</v>
      </c>
      <c r="R3078" t="s">
        <v>4054</v>
      </c>
      <c r="S3078" s="18">
        <v>54.370347605799999</v>
      </c>
      <c r="T3078" t="s">
        <v>227</v>
      </c>
      <c r="U3078" t="s">
        <v>228</v>
      </c>
      <c r="V3078" t="s">
        <v>229</v>
      </c>
      <c r="W3078" s="18">
        <v>44.736303042599999</v>
      </c>
      <c r="X3078" t="s">
        <v>64</v>
      </c>
      <c r="Y3078" t="s">
        <v>4055</v>
      </c>
      <c r="Z3078" t="s">
        <v>4056</v>
      </c>
      <c r="AA3078" s="18">
        <v>35.717566747200003</v>
      </c>
      <c r="AB3078" s="19" t="s">
        <v>4013</v>
      </c>
      <c r="AC3078" t="s">
        <v>4014</v>
      </c>
      <c r="AD3078" t="s">
        <v>4015</v>
      </c>
      <c r="AE3078" s="18">
        <v>11.273726997300001</v>
      </c>
      <c r="AF3078" t="s">
        <v>15226</v>
      </c>
      <c r="AG3078" t="s">
        <v>15227</v>
      </c>
      <c r="AH3078" t="s">
        <v>15228</v>
      </c>
      <c r="AI3078" s="18">
        <v>13.0428858102</v>
      </c>
      <c r="AJ3078" t="s">
        <v>4060</v>
      </c>
      <c r="AK3078" t="s">
        <v>4061</v>
      </c>
      <c r="AL3078" t="s">
        <v>4062</v>
      </c>
      <c r="AM3078" t="s">
        <v>15226</v>
      </c>
      <c r="AN3078" t="s">
        <v>15227</v>
      </c>
      <c r="AO3078" t="s">
        <v>15228</v>
      </c>
      <c r="AP3078" s="18">
        <v>11.273726997300001</v>
      </c>
      <c r="AQ3078" t="s">
        <v>123</v>
      </c>
      <c r="AR3078" t="b">
        <f>ISNUMBER(SEARCH('Consulta Por Puntos Baloto'!$E$5,B3078,1))</f>
        <v>0</v>
      </c>
      <c r="AS3078">
        <f t="shared" si="96"/>
        <v>31</v>
      </c>
      <c r="AT3078" t="str">
        <f t="shared" si="97"/>
        <v>Punto pago</v>
      </c>
    </row>
    <row r="3079" spans="1:46">
      <c r="A3079" t="s">
        <v>15229</v>
      </c>
      <c r="B3079" t="s">
        <v>15230</v>
      </c>
      <c r="C3079" s="18">
        <v>1.5228825771000001</v>
      </c>
      <c r="D3079" t="s">
        <v>4065</v>
      </c>
      <c r="E3079" t="s">
        <v>4066</v>
      </c>
      <c r="F3079" t="s">
        <v>4067</v>
      </c>
      <c r="G3079" s="18">
        <v>0.81005697129999998</v>
      </c>
      <c r="H3079" t="s">
        <v>64</v>
      </c>
      <c r="I3079" t="s">
        <v>4068</v>
      </c>
      <c r="J3079" t="s">
        <v>15231</v>
      </c>
      <c r="K3079" s="18">
        <v>185.7269547388</v>
      </c>
      <c r="L3079" t="s">
        <v>64</v>
      </c>
      <c r="M3079" t="s">
        <v>4250</v>
      </c>
      <c r="N3079" t="s">
        <v>4251</v>
      </c>
      <c r="O3079" s="18">
        <v>3.3205338414000001</v>
      </c>
      <c r="P3079" t="s">
        <v>4071</v>
      </c>
      <c r="Q3079" t="s">
        <v>4066</v>
      </c>
      <c r="R3079" t="s">
        <v>4072</v>
      </c>
      <c r="S3079" s="18">
        <v>286.89954137529998</v>
      </c>
      <c r="T3079" t="s">
        <v>227</v>
      </c>
      <c r="U3079" t="s">
        <v>228</v>
      </c>
      <c r="V3079" t="s">
        <v>229</v>
      </c>
      <c r="W3079" s="18">
        <v>80.427739387700001</v>
      </c>
      <c r="X3079" t="s">
        <v>64</v>
      </c>
      <c r="Y3079" t="s">
        <v>4073</v>
      </c>
      <c r="Z3079" t="s">
        <v>4074</v>
      </c>
      <c r="AA3079" s="18">
        <v>0.96264671300000004</v>
      </c>
      <c r="AB3079" t="s">
        <v>4252</v>
      </c>
      <c r="AC3079" t="s">
        <v>4066</v>
      </c>
      <c r="AD3079" t="s">
        <v>4253</v>
      </c>
      <c r="AE3079" s="18">
        <v>1.2532456408999999</v>
      </c>
      <c r="AF3079" t="s">
        <v>15232</v>
      </c>
      <c r="AG3079" t="s">
        <v>15233</v>
      </c>
      <c r="AH3079" t="s">
        <v>15234</v>
      </c>
      <c r="AI3079" s="18">
        <v>0.31298899060000002</v>
      </c>
      <c r="AJ3079" t="s">
        <v>15235</v>
      </c>
      <c r="AK3079" t="s">
        <v>4066</v>
      </c>
      <c r="AL3079" t="s">
        <v>15236</v>
      </c>
      <c r="AM3079" t="s">
        <v>15235</v>
      </c>
      <c r="AN3079" t="s">
        <v>4066</v>
      </c>
      <c r="AO3079" t="s">
        <v>15236</v>
      </c>
      <c r="AP3079" s="18">
        <v>0.31298899060000002</v>
      </c>
      <c r="AQ3079" t="s">
        <v>123</v>
      </c>
      <c r="AR3079" t="b">
        <f>ISNUMBER(SEARCH('Consulta Por Puntos Baloto'!$E$5,B3079,1))</f>
        <v>0</v>
      </c>
      <c r="AS3079">
        <f t="shared" si="96"/>
        <v>35</v>
      </c>
      <c r="AT3079" t="str">
        <f t="shared" si="97"/>
        <v>Punto red</v>
      </c>
    </row>
    <row r="3080" spans="1:46">
      <c r="A3080" t="s">
        <v>15237</v>
      </c>
      <c r="B3080" t="s">
        <v>15238</v>
      </c>
      <c r="C3080" s="18">
        <v>2.6234145886000002</v>
      </c>
      <c r="D3080" t="s">
        <v>61</v>
      </c>
      <c r="E3080" t="s">
        <v>62</v>
      </c>
      <c r="F3080" t="s">
        <v>63</v>
      </c>
      <c r="G3080" s="18">
        <v>3.1073817846999998</v>
      </c>
      <c r="H3080" t="s">
        <v>64</v>
      </c>
      <c r="I3080" t="s">
        <v>65</v>
      </c>
      <c r="J3080" t="s">
        <v>66</v>
      </c>
      <c r="K3080" s="18">
        <v>3.1188255613</v>
      </c>
      <c r="L3080" t="s">
        <v>64</v>
      </c>
      <c r="M3080" t="s">
        <v>65</v>
      </c>
      <c r="N3080" t="s">
        <v>66</v>
      </c>
      <c r="O3080" s="18">
        <v>8.4427885627000006</v>
      </c>
      <c r="P3080" t="s">
        <v>67</v>
      </c>
      <c r="Q3080" t="s">
        <v>62</v>
      </c>
      <c r="R3080" t="s">
        <v>68</v>
      </c>
      <c r="S3080" s="18">
        <v>5.9068409616000004</v>
      </c>
      <c r="T3080" t="s">
        <v>69</v>
      </c>
      <c r="U3080" t="s">
        <v>65</v>
      </c>
      <c r="V3080" t="s">
        <v>70</v>
      </c>
      <c r="W3080" s="18">
        <v>4.6414478674000001</v>
      </c>
      <c r="X3080" t="s">
        <v>71</v>
      </c>
      <c r="Y3080" t="s">
        <v>65</v>
      </c>
      <c r="Z3080" t="s">
        <v>72</v>
      </c>
      <c r="AA3080" s="18">
        <v>4.6424519097000001</v>
      </c>
      <c r="AB3080" t="s">
        <v>243</v>
      </c>
      <c r="AC3080" t="s">
        <v>62</v>
      </c>
      <c r="AD3080" t="s">
        <v>244</v>
      </c>
      <c r="AE3080" s="18">
        <v>3.04621149E-2</v>
      </c>
      <c r="AF3080" t="s">
        <v>15239</v>
      </c>
      <c r="AG3080" t="s">
        <v>62</v>
      </c>
      <c r="AH3080" t="s">
        <v>15240</v>
      </c>
      <c r="AI3080" s="18">
        <v>0.58131806600000002</v>
      </c>
      <c r="AJ3080" t="s">
        <v>15241</v>
      </c>
      <c r="AK3080" t="s">
        <v>62</v>
      </c>
      <c r="AL3080" t="s">
        <v>15242</v>
      </c>
      <c r="AM3080" t="s">
        <v>15239</v>
      </c>
      <c r="AN3080" t="s">
        <v>62</v>
      </c>
      <c r="AO3080" t="s">
        <v>15240</v>
      </c>
      <c r="AP3080" s="18">
        <v>3.04621149E-2</v>
      </c>
      <c r="AQ3080" t="s">
        <v>123</v>
      </c>
      <c r="AR3080" t="b">
        <f>ISNUMBER(SEARCH('Consulta Por Puntos Baloto'!$E$5,B3080,1))</f>
        <v>0</v>
      </c>
      <c r="AS3080">
        <f t="shared" si="96"/>
        <v>31</v>
      </c>
      <c r="AT3080" t="str">
        <f t="shared" si="97"/>
        <v>Punto pago</v>
      </c>
    </row>
    <row r="3081" spans="1:46">
      <c r="A3081" t="s">
        <v>15243</v>
      </c>
      <c r="B3081" t="s">
        <v>15244</v>
      </c>
      <c r="C3081" s="18">
        <v>20.914283793700001</v>
      </c>
      <c r="D3081" t="s">
        <v>5132</v>
      </c>
      <c r="E3081" t="s">
        <v>5133</v>
      </c>
      <c r="F3081" t="s">
        <v>5134</v>
      </c>
      <c r="G3081" s="18">
        <v>52.717127631399997</v>
      </c>
      <c r="H3081" t="s">
        <v>64</v>
      </c>
      <c r="I3081" t="s">
        <v>4027</v>
      </c>
      <c r="J3081" t="s">
        <v>5135</v>
      </c>
      <c r="K3081" s="18">
        <v>83.127402131500006</v>
      </c>
      <c r="L3081" t="s">
        <v>64</v>
      </c>
      <c r="M3081" t="s">
        <v>154</v>
      </c>
      <c r="N3081" t="s">
        <v>156</v>
      </c>
      <c r="O3081" s="18">
        <v>52.710752732899998</v>
      </c>
      <c r="P3081" t="s">
        <v>4031</v>
      </c>
      <c r="Q3081" t="s">
        <v>4025</v>
      </c>
      <c r="R3081" t="s">
        <v>4032</v>
      </c>
      <c r="S3081" s="18">
        <v>116.12785660599999</v>
      </c>
      <c r="T3081" t="s">
        <v>69</v>
      </c>
      <c r="U3081" t="s">
        <v>65</v>
      </c>
      <c r="V3081" t="s">
        <v>70</v>
      </c>
      <c r="W3081" s="18">
        <v>52.6977302791</v>
      </c>
      <c r="X3081" t="s">
        <v>64</v>
      </c>
      <c r="Y3081" t="s">
        <v>4027</v>
      </c>
      <c r="Z3081" t="s">
        <v>4033</v>
      </c>
      <c r="AA3081" s="18">
        <v>41.061947806200003</v>
      </c>
      <c r="AB3081" t="s">
        <v>4899</v>
      </c>
      <c r="AC3081" t="s">
        <v>4900</v>
      </c>
      <c r="AD3081" t="s">
        <v>4901</v>
      </c>
      <c r="AE3081" s="18">
        <v>6.7232109000000002E-3</v>
      </c>
      <c r="AF3081" t="s">
        <v>15245</v>
      </c>
      <c r="AG3081" t="s">
        <v>7675</v>
      </c>
      <c r="AH3081" t="s">
        <v>15246</v>
      </c>
      <c r="AI3081" s="18">
        <v>1.8452190899999998E-2</v>
      </c>
      <c r="AJ3081" t="s">
        <v>15247</v>
      </c>
      <c r="AK3081" t="s">
        <v>7675</v>
      </c>
      <c r="AL3081" t="s">
        <v>15248</v>
      </c>
      <c r="AM3081" t="s">
        <v>15245</v>
      </c>
      <c r="AN3081" t="s">
        <v>7675</v>
      </c>
      <c r="AO3081" t="s">
        <v>15246</v>
      </c>
      <c r="AP3081" s="18">
        <v>6.7232109000000002E-3</v>
      </c>
      <c r="AQ3081" t="s">
        <v>123</v>
      </c>
      <c r="AR3081" t="b">
        <f>ISNUMBER(SEARCH('Consulta Por Puntos Baloto'!$E$5,B3081,1))</f>
        <v>0</v>
      </c>
      <c r="AS3081">
        <f t="shared" si="96"/>
        <v>31</v>
      </c>
      <c r="AT3081" t="str">
        <f t="shared" si="97"/>
        <v>Punto pago</v>
      </c>
    </row>
    <row r="3082" spans="1:46">
      <c r="A3082" t="s">
        <v>15249</v>
      </c>
      <c r="B3082" t="s">
        <v>15250</v>
      </c>
      <c r="C3082" s="18">
        <v>178.9547636902</v>
      </c>
      <c r="D3082" t="s">
        <v>5373</v>
      </c>
      <c r="E3082" t="s">
        <v>4900</v>
      </c>
      <c r="F3082" t="s">
        <v>5374</v>
      </c>
      <c r="G3082" s="18">
        <v>178.9096166642</v>
      </c>
      <c r="H3082" t="s">
        <v>4899</v>
      </c>
      <c r="I3082" t="s">
        <v>4432</v>
      </c>
      <c r="J3082" t="s">
        <v>4992</v>
      </c>
      <c r="K3082" s="18">
        <v>197.71293682289999</v>
      </c>
      <c r="L3082" t="s">
        <v>64</v>
      </c>
      <c r="M3082" t="s">
        <v>4434</v>
      </c>
      <c r="N3082" t="s">
        <v>4435</v>
      </c>
      <c r="O3082" s="18">
        <v>198.39066610699999</v>
      </c>
      <c r="P3082" t="s">
        <v>4100</v>
      </c>
      <c r="Q3082" t="s">
        <v>4101</v>
      </c>
      <c r="R3082" t="s">
        <v>4102</v>
      </c>
      <c r="S3082" s="18">
        <v>200.64144924440001</v>
      </c>
      <c r="T3082" t="s">
        <v>227</v>
      </c>
      <c r="U3082" t="s">
        <v>228</v>
      </c>
      <c r="V3082" t="s">
        <v>229</v>
      </c>
      <c r="W3082" s="18">
        <v>200.6647820414</v>
      </c>
      <c r="X3082" t="s">
        <v>64</v>
      </c>
      <c r="Y3082" t="s">
        <v>5603</v>
      </c>
      <c r="Z3082" t="s">
        <v>5604</v>
      </c>
      <c r="AA3082" s="18">
        <v>199.08616771569999</v>
      </c>
      <c r="AB3082" t="s">
        <v>4436</v>
      </c>
      <c r="AC3082" t="s">
        <v>4437</v>
      </c>
      <c r="AD3082" t="s">
        <v>4438</v>
      </c>
      <c r="AE3082" s="18">
        <v>9.3822998000000005E-3</v>
      </c>
      <c r="AF3082" t="s">
        <v>15251</v>
      </c>
      <c r="AG3082" t="s">
        <v>15252</v>
      </c>
      <c r="AH3082" t="s">
        <v>15253</v>
      </c>
      <c r="AI3082" s="18">
        <v>100.9802045258</v>
      </c>
      <c r="AJ3082" t="s">
        <v>15254</v>
      </c>
      <c r="AK3082" t="s">
        <v>9042</v>
      </c>
      <c r="AL3082" t="s">
        <v>15255</v>
      </c>
      <c r="AM3082" t="s">
        <v>15251</v>
      </c>
      <c r="AN3082" t="s">
        <v>15252</v>
      </c>
      <c r="AO3082" t="s">
        <v>15253</v>
      </c>
      <c r="AP3082" s="18">
        <v>9.3822998000000005E-3</v>
      </c>
      <c r="AQ3082" t="s">
        <v>123</v>
      </c>
      <c r="AR3082" t="b">
        <f>ISNUMBER(SEARCH('Consulta Por Puntos Baloto'!$E$5,B3082,1))</f>
        <v>0</v>
      </c>
      <c r="AS3082">
        <f t="shared" si="96"/>
        <v>31</v>
      </c>
      <c r="AT3082" t="str">
        <f t="shared" si="97"/>
        <v>Punto pago</v>
      </c>
    </row>
    <row r="3083" spans="1:46">
      <c r="A3083" t="s">
        <v>15256</v>
      </c>
      <c r="B3083" t="s">
        <v>15257</v>
      </c>
      <c r="C3083" s="18">
        <v>23.4066259037</v>
      </c>
      <c r="D3083" t="s">
        <v>4165</v>
      </c>
      <c r="E3083" t="s">
        <v>4166</v>
      </c>
      <c r="F3083" t="s">
        <v>4167</v>
      </c>
      <c r="G3083" s="18">
        <v>81.568466372000003</v>
      </c>
      <c r="H3083" t="s">
        <v>4168</v>
      </c>
      <c r="I3083" t="s">
        <v>4169</v>
      </c>
      <c r="J3083" t="s">
        <v>4170</v>
      </c>
      <c r="K3083" s="18">
        <v>105.955814338</v>
      </c>
      <c r="L3083" t="s">
        <v>64</v>
      </c>
      <c r="M3083" t="s">
        <v>86</v>
      </c>
      <c r="N3083" t="s">
        <v>402</v>
      </c>
      <c r="O3083" s="18">
        <v>105.955814338</v>
      </c>
      <c r="P3083" t="s">
        <v>403</v>
      </c>
      <c r="Q3083" t="s">
        <v>83</v>
      </c>
      <c r="R3083" t="s">
        <v>404</v>
      </c>
      <c r="S3083" s="18">
        <v>106.3893276415</v>
      </c>
      <c r="T3083" t="s">
        <v>85</v>
      </c>
      <c r="U3083" t="s">
        <v>86</v>
      </c>
      <c r="V3083" t="s">
        <v>87</v>
      </c>
      <c r="W3083" s="18">
        <v>83.823319553499999</v>
      </c>
      <c r="X3083" t="s">
        <v>64</v>
      </c>
      <c r="Y3083" t="s">
        <v>4169</v>
      </c>
      <c r="Z3083" t="s">
        <v>4171</v>
      </c>
      <c r="AA3083" s="18">
        <v>81.573985422299998</v>
      </c>
      <c r="AB3083" t="s">
        <v>4168</v>
      </c>
      <c r="AC3083" t="s">
        <v>4172</v>
      </c>
      <c r="AD3083" t="s">
        <v>4173</v>
      </c>
      <c r="AE3083" s="18">
        <v>6.8425611999999997E-3</v>
      </c>
      <c r="AF3083" t="s">
        <v>15258</v>
      </c>
      <c r="AG3083" t="s">
        <v>12474</v>
      </c>
      <c r="AH3083" t="s">
        <v>15259</v>
      </c>
      <c r="AI3083" s="18">
        <v>23.406273871900002</v>
      </c>
      <c r="AJ3083" t="s">
        <v>7502</v>
      </c>
      <c r="AK3083" t="s">
        <v>7503</v>
      </c>
      <c r="AL3083" t="s">
        <v>7504</v>
      </c>
      <c r="AM3083" t="s">
        <v>15258</v>
      </c>
      <c r="AN3083" t="s">
        <v>12474</v>
      </c>
      <c r="AO3083" t="s">
        <v>15259</v>
      </c>
      <c r="AP3083" s="18">
        <v>6.8425611999999997E-3</v>
      </c>
      <c r="AQ3083" t="s">
        <v>123</v>
      </c>
      <c r="AR3083" t="b">
        <f>ISNUMBER(SEARCH('Consulta Por Puntos Baloto'!$E$5,B3083,1))</f>
        <v>0</v>
      </c>
      <c r="AS3083">
        <f t="shared" si="96"/>
        <v>31</v>
      </c>
      <c r="AT3083" t="str">
        <f t="shared" si="97"/>
        <v>Punto pago</v>
      </c>
    </row>
    <row r="3084" spans="1:46">
      <c r="A3084" t="s">
        <v>15260</v>
      </c>
      <c r="B3084" t="s">
        <v>15261</v>
      </c>
      <c r="C3084" s="18">
        <v>30.1415263114</v>
      </c>
      <c r="D3084" t="s">
        <v>5039</v>
      </c>
      <c r="E3084" t="s">
        <v>5040</v>
      </c>
      <c r="F3084" t="s">
        <v>5041</v>
      </c>
      <c r="G3084" s="18">
        <v>53.8514250124</v>
      </c>
      <c r="H3084" t="s">
        <v>64</v>
      </c>
      <c r="I3084" t="s">
        <v>154</v>
      </c>
      <c r="J3084" t="s">
        <v>5018</v>
      </c>
      <c r="K3084" s="18">
        <v>55.589456138000003</v>
      </c>
      <c r="L3084" t="s">
        <v>64</v>
      </c>
      <c r="M3084" t="s">
        <v>154</v>
      </c>
      <c r="N3084" t="s">
        <v>156</v>
      </c>
      <c r="O3084" s="18">
        <v>55.5113364881</v>
      </c>
      <c r="P3084" t="s">
        <v>157</v>
      </c>
      <c r="Q3084" t="s">
        <v>151</v>
      </c>
      <c r="R3084" t="s">
        <v>158</v>
      </c>
      <c r="S3084" s="18">
        <v>134.29763207939999</v>
      </c>
      <c r="T3084" t="s">
        <v>111</v>
      </c>
      <c r="U3084" t="s">
        <v>112</v>
      </c>
      <c r="V3084" t="s">
        <v>113</v>
      </c>
      <c r="W3084" s="18">
        <v>55.977594215800003</v>
      </c>
      <c r="X3084" t="s">
        <v>64</v>
      </c>
      <c r="Y3084" t="s">
        <v>154</v>
      </c>
      <c r="Z3084" t="s">
        <v>159</v>
      </c>
      <c r="AA3084" s="18">
        <v>55.563492294600003</v>
      </c>
      <c r="AB3084" s="19" t="s">
        <v>5019</v>
      </c>
      <c r="AC3084" t="s">
        <v>151</v>
      </c>
      <c r="AD3084" t="s">
        <v>5020</v>
      </c>
      <c r="AE3084" s="18">
        <v>0.1237479489</v>
      </c>
      <c r="AF3084" t="s">
        <v>15262</v>
      </c>
      <c r="AG3084" t="s">
        <v>14517</v>
      </c>
      <c r="AH3084" t="s">
        <v>15263</v>
      </c>
      <c r="AI3084" s="18">
        <v>2.4290640999999999E-3</v>
      </c>
      <c r="AJ3084" t="s">
        <v>14516</v>
      </c>
      <c r="AK3084" t="s">
        <v>14517</v>
      </c>
      <c r="AL3084" t="s">
        <v>14518</v>
      </c>
      <c r="AM3084" t="s">
        <v>14516</v>
      </c>
      <c r="AN3084" t="s">
        <v>14517</v>
      </c>
      <c r="AO3084" t="s">
        <v>14518</v>
      </c>
      <c r="AP3084" s="18">
        <v>2.4290640999999999E-3</v>
      </c>
      <c r="AQ3084" t="s">
        <v>123</v>
      </c>
      <c r="AR3084" t="b">
        <f>ISNUMBER(SEARCH('Consulta Por Puntos Baloto'!$E$5,B3084,1))</f>
        <v>0</v>
      </c>
      <c r="AS3084">
        <f t="shared" si="96"/>
        <v>35</v>
      </c>
      <c r="AT3084" t="str">
        <f t="shared" si="97"/>
        <v>Punto red</v>
      </c>
    </row>
    <row r="3085" spans="1:46">
      <c r="A3085" t="s">
        <v>15264</v>
      </c>
      <c r="B3085" t="s">
        <v>15265</v>
      </c>
      <c r="C3085" s="18">
        <v>5.683506854</v>
      </c>
      <c r="D3085" t="s">
        <v>150</v>
      </c>
      <c r="E3085" t="s">
        <v>151</v>
      </c>
      <c r="F3085" t="s">
        <v>152</v>
      </c>
      <c r="G3085" s="18">
        <v>0.3265588499</v>
      </c>
      <c r="H3085" t="s">
        <v>64</v>
      </c>
      <c r="I3085" t="s">
        <v>154</v>
      </c>
      <c r="J3085" t="s">
        <v>159</v>
      </c>
      <c r="K3085" s="18">
        <v>1.3186546511999999</v>
      </c>
      <c r="L3085" t="s">
        <v>64</v>
      </c>
      <c r="M3085" t="s">
        <v>154</v>
      </c>
      <c r="N3085" t="s">
        <v>156</v>
      </c>
      <c r="O3085" s="18">
        <v>1.2954339724999999</v>
      </c>
      <c r="P3085" t="s">
        <v>157</v>
      </c>
      <c r="Q3085" t="s">
        <v>151</v>
      </c>
      <c r="R3085" t="s">
        <v>158</v>
      </c>
      <c r="S3085" s="18">
        <v>110.7772591163</v>
      </c>
      <c r="T3085" t="s">
        <v>111</v>
      </c>
      <c r="U3085" t="s">
        <v>112</v>
      </c>
      <c r="V3085" t="s">
        <v>113</v>
      </c>
      <c r="W3085" s="18">
        <v>0.33407184470000001</v>
      </c>
      <c r="X3085" t="s">
        <v>64</v>
      </c>
      <c r="Y3085" t="s">
        <v>154</v>
      </c>
      <c r="Z3085" t="s">
        <v>159</v>
      </c>
      <c r="AA3085" s="18">
        <v>2.0403156300999998</v>
      </c>
      <c r="AB3085" s="19" t="s">
        <v>899</v>
      </c>
      <c r="AC3085" t="s">
        <v>151</v>
      </c>
      <c r="AD3085" t="s">
        <v>900</v>
      </c>
      <c r="AE3085" s="18">
        <v>0.60142961969999997</v>
      </c>
      <c r="AF3085" t="s">
        <v>15266</v>
      </c>
      <c r="AG3085" t="s">
        <v>4535</v>
      </c>
      <c r="AH3085" t="s">
        <v>15267</v>
      </c>
      <c r="AI3085" s="18">
        <v>0.3559571071</v>
      </c>
      <c r="AJ3085" t="s">
        <v>15268</v>
      </c>
      <c r="AK3085" t="s">
        <v>151</v>
      </c>
      <c r="AL3085" t="s">
        <v>15269</v>
      </c>
      <c r="AM3085" t="s">
        <v>64</v>
      </c>
      <c r="AN3085" t="s">
        <v>154</v>
      </c>
      <c r="AO3085" t="s">
        <v>159</v>
      </c>
      <c r="AP3085" s="18">
        <v>0.3265588499</v>
      </c>
      <c r="AQ3085" t="s">
        <v>123</v>
      </c>
      <c r="AR3085" t="b">
        <f>ISNUMBER(SEARCH('Consulta Por Puntos Baloto'!$E$5,B3085,1))</f>
        <v>0</v>
      </c>
      <c r="AS3085">
        <f t="shared" si="96"/>
        <v>7</v>
      </c>
      <c r="AT3085" t="str">
        <f t="shared" si="97"/>
        <v>Cajero automático</v>
      </c>
    </row>
    <row r="3086" spans="1:46">
      <c r="A3086" t="s">
        <v>15270</v>
      </c>
      <c r="B3086" t="s">
        <v>15271</v>
      </c>
      <c r="C3086" s="18">
        <v>31.739375753099999</v>
      </c>
      <c r="D3086" t="s">
        <v>4247</v>
      </c>
      <c r="E3086" t="s">
        <v>4248</v>
      </c>
      <c r="F3086" t="s">
        <v>4249</v>
      </c>
      <c r="G3086" s="18">
        <v>32.551424839299997</v>
      </c>
      <c r="H3086" t="s">
        <v>64</v>
      </c>
      <c r="I3086" t="s">
        <v>4073</v>
      </c>
      <c r="J3086" t="s">
        <v>4074</v>
      </c>
      <c r="K3086" s="18">
        <v>129.02618685420001</v>
      </c>
      <c r="L3086" t="s">
        <v>64</v>
      </c>
      <c r="M3086" t="s">
        <v>4250</v>
      </c>
      <c r="N3086" t="s">
        <v>4251</v>
      </c>
      <c r="O3086" s="18">
        <v>60.220448500400003</v>
      </c>
      <c r="P3086" t="s">
        <v>4071</v>
      </c>
      <c r="Q3086" t="s">
        <v>4066</v>
      </c>
      <c r="R3086" t="s">
        <v>4072</v>
      </c>
      <c r="S3086" s="18">
        <v>338.92175309160001</v>
      </c>
      <c r="T3086" t="s">
        <v>227</v>
      </c>
      <c r="U3086" t="s">
        <v>228</v>
      </c>
      <c r="V3086" t="s">
        <v>229</v>
      </c>
      <c r="W3086" s="18">
        <v>32.628791023300003</v>
      </c>
      <c r="X3086" t="s">
        <v>64</v>
      </c>
      <c r="Y3086" t="s">
        <v>4073</v>
      </c>
      <c r="Z3086" t="s">
        <v>4074</v>
      </c>
      <c r="AA3086" s="18">
        <v>56.980662407200001</v>
      </c>
      <c r="AB3086" t="s">
        <v>4252</v>
      </c>
      <c r="AC3086" t="s">
        <v>4066</v>
      </c>
      <c r="AD3086" t="s">
        <v>4253</v>
      </c>
      <c r="AE3086" s="18">
        <v>1.4484453E-2</v>
      </c>
      <c r="AF3086" t="s">
        <v>7465</v>
      </c>
      <c r="AG3086" t="s">
        <v>7466</v>
      </c>
      <c r="AH3086" t="s">
        <v>7467</v>
      </c>
      <c r="AI3086" s="18">
        <v>6.5740751299999997E-2</v>
      </c>
      <c r="AJ3086" t="s">
        <v>6430</v>
      </c>
      <c r="AK3086" t="s">
        <v>7466</v>
      </c>
      <c r="AL3086" t="s">
        <v>7468</v>
      </c>
      <c r="AM3086" t="s">
        <v>7465</v>
      </c>
      <c r="AN3086" t="s">
        <v>7466</v>
      </c>
      <c r="AO3086" t="s">
        <v>7467</v>
      </c>
      <c r="AP3086" s="18">
        <v>1.4484453E-2</v>
      </c>
      <c r="AQ3086" t="s">
        <v>123</v>
      </c>
      <c r="AR3086" t="b">
        <f>ISNUMBER(SEARCH('Consulta Por Puntos Baloto'!$E$5,B3086,1))</f>
        <v>0</v>
      </c>
      <c r="AS3086">
        <f t="shared" si="96"/>
        <v>31</v>
      </c>
      <c r="AT3086" t="str">
        <f t="shared" si="97"/>
        <v>Punto pago</v>
      </c>
    </row>
    <row r="3087" spans="1:46">
      <c r="A3087" t="s">
        <v>15272</v>
      </c>
      <c r="B3087" t="s">
        <v>15273</v>
      </c>
      <c r="C3087" s="18">
        <v>12.894622334199999</v>
      </c>
      <c r="D3087" t="s">
        <v>410</v>
      </c>
      <c r="E3087" t="s">
        <v>411</v>
      </c>
      <c r="F3087" t="s">
        <v>412</v>
      </c>
      <c r="G3087" s="18">
        <v>43.326977170100001</v>
      </c>
      <c r="H3087" t="s">
        <v>64</v>
      </c>
      <c r="I3087" t="s">
        <v>86</v>
      </c>
      <c r="J3087" t="s">
        <v>413</v>
      </c>
      <c r="K3087" s="18">
        <v>43.326977170100001</v>
      </c>
      <c r="L3087" t="s">
        <v>64</v>
      </c>
      <c r="M3087" t="s">
        <v>86</v>
      </c>
      <c r="N3087" t="s">
        <v>413</v>
      </c>
      <c r="O3087" s="18">
        <v>12.902781730299999</v>
      </c>
      <c r="P3087" t="s">
        <v>414</v>
      </c>
      <c r="Q3087" t="s">
        <v>411</v>
      </c>
      <c r="R3087" t="s">
        <v>415</v>
      </c>
      <c r="S3087" s="18">
        <v>55.552797016</v>
      </c>
      <c r="T3087" t="s">
        <v>85</v>
      </c>
      <c r="U3087" t="s">
        <v>86</v>
      </c>
      <c r="V3087" t="s">
        <v>87</v>
      </c>
      <c r="W3087" s="18">
        <v>53.024897754999998</v>
      </c>
      <c r="X3087" t="s">
        <v>64</v>
      </c>
      <c r="Y3087" t="s">
        <v>86</v>
      </c>
      <c r="Z3087" t="s">
        <v>299</v>
      </c>
      <c r="AA3087" s="18">
        <v>53.042419122600002</v>
      </c>
      <c r="AB3087" s="19" t="s">
        <v>361</v>
      </c>
      <c r="AC3087" t="s">
        <v>83</v>
      </c>
      <c r="AD3087" s="19" t="s">
        <v>362</v>
      </c>
      <c r="AE3087" s="18">
        <v>7.1710727685000002</v>
      </c>
      <c r="AF3087" t="s">
        <v>6455</v>
      </c>
      <c r="AG3087" t="s">
        <v>6456</v>
      </c>
      <c r="AH3087" t="s">
        <v>6457</v>
      </c>
      <c r="AI3087" s="18">
        <v>2.5056380499999999E-2</v>
      </c>
      <c r="AJ3087" t="s">
        <v>15274</v>
      </c>
      <c r="AK3087" t="s">
        <v>15275</v>
      </c>
      <c r="AL3087" t="s">
        <v>15276</v>
      </c>
      <c r="AM3087" t="s">
        <v>15274</v>
      </c>
      <c r="AN3087" t="s">
        <v>15275</v>
      </c>
      <c r="AO3087" t="s">
        <v>15276</v>
      </c>
      <c r="AP3087" s="18">
        <v>2.5056380499999999E-2</v>
      </c>
      <c r="AQ3087" t="s">
        <v>123</v>
      </c>
      <c r="AR3087" t="b">
        <f>ISNUMBER(SEARCH('Consulta Por Puntos Baloto'!$E$5,B3087,1))</f>
        <v>0</v>
      </c>
      <c r="AS3087">
        <f t="shared" si="96"/>
        <v>35</v>
      </c>
      <c r="AT3087" t="str">
        <f t="shared" si="97"/>
        <v>Punto red</v>
      </c>
    </row>
    <row r="3088" spans="1:46">
      <c r="A3088" t="s">
        <v>15277</v>
      </c>
      <c r="B3088" t="s">
        <v>15278</v>
      </c>
      <c r="C3088" s="18">
        <v>4.2561279780000003</v>
      </c>
      <c r="D3088" t="s">
        <v>3971</v>
      </c>
      <c r="E3088" t="s">
        <v>3972</v>
      </c>
      <c r="F3088" t="s">
        <v>3973</v>
      </c>
      <c r="G3088" s="18">
        <v>2.398901274</v>
      </c>
      <c r="H3088" t="s">
        <v>64</v>
      </c>
      <c r="I3088" t="s">
        <v>3974</v>
      </c>
      <c r="J3088" t="s">
        <v>4822</v>
      </c>
      <c r="K3088" s="18">
        <v>4.3923644029000002</v>
      </c>
      <c r="L3088" t="s">
        <v>64</v>
      </c>
      <c r="M3088" t="s">
        <v>3974</v>
      </c>
      <c r="N3088" t="s">
        <v>3976</v>
      </c>
      <c r="O3088" s="18">
        <v>4.3051779241999997</v>
      </c>
      <c r="P3088" t="s">
        <v>3977</v>
      </c>
      <c r="Q3088" t="s">
        <v>3972</v>
      </c>
      <c r="R3088" t="s">
        <v>3978</v>
      </c>
      <c r="S3088" s="18">
        <v>462.31459123529999</v>
      </c>
      <c r="T3088" t="s">
        <v>85</v>
      </c>
      <c r="U3088" t="s">
        <v>86</v>
      </c>
      <c r="V3088" t="s">
        <v>87</v>
      </c>
      <c r="W3088" s="18">
        <v>6.3277109275000001</v>
      </c>
      <c r="X3088" t="s">
        <v>3979</v>
      </c>
      <c r="Y3088" t="s">
        <v>3974</v>
      </c>
      <c r="Z3088" t="s">
        <v>3980</v>
      </c>
      <c r="AA3088" s="18">
        <v>4.4903356498000004</v>
      </c>
      <c r="AB3088" t="s">
        <v>4286</v>
      </c>
      <c r="AC3088" t="s">
        <v>3972</v>
      </c>
      <c r="AD3088" t="s">
        <v>4289</v>
      </c>
      <c r="AE3088" s="18">
        <v>0.2739555809</v>
      </c>
      <c r="AF3088" t="s">
        <v>15279</v>
      </c>
      <c r="AG3088" t="s">
        <v>3972</v>
      </c>
      <c r="AH3088" t="s">
        <v>15280</v>
      </c>
      <c r="AI3088" s="18">
        <v>0.80801156090000004</v>
      </c>
      <c r="AJ3088" t="s">
        <v>15281</v>
      </c>
      <c r="AK3088" t="s">
        <v>3972</v>
      </c>
      <c r="AL3088" t="s">
        <v>15282</v>
      </c>
      <c r="AM3088" t="s">
        <v>15279</v>
      </c>
      <c r="AN3088" t="s">
        <v>3972</v>
      </c>
      <c r="AO3088" t="s">
        <v>15280</v>
      </c>
      <c r="AP3088" s="18">
        <v>0.2739555809</v>
      </c>
      <c r="AQ3088" t="s">
        <v>123</v>
      </c>
      <c r="AR3088" t="b">
        <f>ISNUMBER(SEARCH('Consulta Por Puntos Baloto'!$E$5,B3088,1))</f>
        <v>0</v>
      </c>
      <c r="AS3088">
        <f t="shared" si="96"/>
        <v>31</v>
      </c>
      <c r="AT3088" t="str">
        <f t="shared" si="97"/>
        <v>Punto pago</v>
      </c>
    </row>
    <row r="3089" spans="1:46">
      <c r="A3089" t="s">
        <v>15283</v>
      </c>
      <c r="B3089" t="s">
        <v>15284</v>
      </c>
      <c r="C3089" s="18">
        <v>1.3792494471000001</v>
      </c>
      <c r="D3089" t="s">
        <v>584</v>
      </c>
      <c r="E3089" t="s">
        <v>128</v>
      </c>
      <c r="F3089" t="s">
        <v>585</v>
      </c>
      <c r="G3089" s="18">
        <v>1.1268024791</v>
      </c>
      <c r="H3089" t="s">
        <v>64</v>
      </c>
      <c r="I3089" t="s">
        <v>130</v>
      </c>
      <c r="J3089" t="s">
        <v>714</v>
      </c>
      <c r="K3089" s="18">
        <v>1.1268024791</v>
      </c>
      <c r="L3089" t="s">
        <v>64</v>
      </c>
      <c r="M3089" t="s">
        <v>130</v>
      </c>
      <c r="N3089" t="s">
        <v>714</v>
      </c>
      <c r="O3089" s="18">
        <v>1.7466722116</v>
      </c>
      <c r="P3089" t="s">
        <v>588</v>
      </c>
      <c r="Q3089" t="s">
        <v>134</v>
      </c>
      <c r="R3089" t="s">
        <v>589</v>
      </c>
      <c r="S3089" s="18">
        <v>2.6600275122000001</v>
      </c>
      <c r="T3089" t="s">
        <v>469</v>
      </c>
      <c r="U3089" t="s">
        <v>130</v>
      </c>
      <c r="V3089" t="s">
        <v>470</v>
      </c>
      <c r="W3089" s="18">
        <v>1.7712332038</v>
      </c>
      <c r="X3089" t="s">
        <v>64</v>
      </c>
      <c r="Y3089" t="s">
        <v>130</v>
      </c>
      <c r="Z3089" t="s">
        <v>590</v>
      </c>
      <c r="AA3089" s="18">
        <v>2.4795050391000002</v>
      </c>
      <c r="AB3089" t="s">
        <v>637</v>
      </c>
      <c r="AC3089" t="s">
        <v>128</v>
      </c>
      <c r="AD3089" t="s">
        <v>638</v>
      </c>
      <c r="AE3089" s="18">
        <v>0</v>
      </c>
      <c r="AF3089" t="s">
        <v>13056</v>
      </c>
      <c r="AG3089" t="s">
        <v>143</v>
      </c>
      <c r="AH3089" t="s">
        <v>13057</v>
      </c>
      <c r="AI3089" s="18">
        <v>0.1137535358</v>
      </c>
      <c r="AJ3089" t="s">
        <v>13058</v>
      </c>
      <c r="AK3089" t="s">
        <v>134</v>
      </c>
      <c r="AL3089" t="s">
        <v>13059</v>
      </c>
      <c r="AM3089" t="s">
        <v>13056</v>
      </c>
      <c r="AN3089" t="s">
        <v>143</v>
      </c>
      <c r="AO3089" t="s">
        <v>13057</v>
      </c>
      <c r="AP3089" s="18">
        <v>0</v>
      </c>
      <c r="AQ3089" t="e">
        <v>#N/A</v>
      </c>
      <c r="AR3089" t="b">
        <f>ISNUMBER(SEARCH('Consulta Por Puntos Baloto'!$E$5,B3089,1))</f>
        <v>0</v>
      </c>
      <c r="AS3089">
        <f t="shared" si="96"/>
        <v>31</v>
      </c>
      <c r="AT3089" t="str">
        <f t="shared" si="97"/>
        <v>Punto pago</v>
      </c>
    </row>
    <row r="3090" spans="1:46">
      <c r="A3090" t="s">
        <v>15285</v>
      </c>
      <c r="B3090" t="s">
        <v>15286</v>
      </c>
      <c r="C3090" s="18">
        <v>29.4307223241</v>
      </c>
      <c r="D3090" t="s">
        <v>4165</v>
      </c>
      <c r="E3090" t="s">
        <v>4166</v>
      </c>
      <c r="F3090" t="s">
        <v>4167</v>
      </c>
      <c r="G3090" s="18">
        <v>130.84786243280001</v>
      </c>
      <c r="H3090" t="s">
        <v>4168</v>
      </c>
      <c r="I3090" t="s">
        <v>4169</v>
      </c>
      <c r="J3090" t="s">
        <v>4170</v>
      </c>
      <c r="K3090" s="18">
        <v>139.17405112180001</v>
      </c>
      <c r="L3090" t="s">
        <v>64</v>
      </c>
      <c r="M3090" t="s">
        <v>187</v>
      </c>
      <c r="N3090" t="s">
        <v>189</v>
      </c>
      <c r="O3090" s="18">
        <v>138.98248623590001</v>
      </c>
      <c r="P3090" t="s">
        <v>190</v>
      </c>
      <c r="Q3090" t="s">
        <v>191</v>
      </c>
      <c r="R3090" t="s">
        <v>192</v>
      </c>
      <c r="S3090" s="18">
        <v>141.09531908700001</v>
      </c>
      <c r="T3090" t="s">
        <v>85</v>
      </c>
      <c r="U3090" t="s">
        <v>86</v>
      </c>
      <c r="V3090" t="s">
        <v>87</v>
      </c>
      <c r="W3090" s="18">
        <v>132.70120118509999</v>
      </c>
      <c r="X3090" t="s">
        <v>64</v>
      </c>
      <c r="Y3090" t="s">
        <v>4169</v>
      </c>
      <c r="Z3090" t="s">
        <v>4171</v>
      </c>
      <c r="AA3090" s="18">
        <v>130.85485083730001</v>
      </c>
      <c r="AB3090" t="s">
        <v>4168</v>
      </c>
      <c r="AC3090" t="s">
        <v>4172</v>
      </c>
      <c r="AD3090" t="s">
        <v>4173</v>
      </c>
      <c r="AE3090" s="18">
        <v>8.5752367400000001E-2</v>
      </c>
      <c r="AF3090" t="s">
        <v>15287</v>
      </c>
      <c r="AG3090" t="s">
        <v>4175</v>
      </c>
      <c r="AH3090" t="s">
        <v>15288</v>
      </c>
      <c r="AI3090" s="18">
        <v>6.0572997000000002E-3</v>
      </c>
      <c r="AJ3090" t="s">
        <v>15289</v>
      </c>
      <c r="AK3090" t="s">
        <v>4175</v>
      </c>
      <c r="AL3090" t="s">
        <v>15290</v>
      </c>
      <c r="AM3090" t="s">
        <v>15289</v>
      </c>
      <c r="AN3090" t="s">
        <v>4175</v>
      </c>
      <c r="AO3090" t="s">
        <v>15290</v>
      </c>
      <c r="AP3090" s="18">
        <v>6.0572997000000002E-3</v>
      </c>
      <c r="AQ3090" t="s">
        <v>123</v>
      </c>
      <c r="AR3090" t="b">
        <f>ISNUMBER(SEARCH('Consulta Por Puntos Baloto'!$E$5,B3090,1))</f>
        <v>0</v>
      </c>
      <c r="AS3090">
        <f t="shared" si="96"/>
        <v>35</v>
      </c>
      <c r="AT3090" t="str">
        <f t="shared" si="97"/>
        <v>Punto red</v>
      </c>
    </row>
    <row r="3091" spans="1:46">
      <c r="A3091" t="s">
        <v>15291</v>
      </c>
      <c r="B3091" t="s">
        <v>15292</v>
      </c>
      <c r="C3091" s="18">
        <v>6.2373097953999999</v>
      </c>
      <c r="D3091" t="s">
        <v>541</v>
      </c>
      <c r="E3091" t="s">
        <v>128</v>
      </c>
      <c r="F3091" t="s">
        <v>542</v>
      </c>
      <c r="G3091" s="18">
        <v>0.1061684829</v>
      </c>
      <c r="H3091" t="s">
        <v>64</v>
      </c>
      <c r="I3091" t="s">
        <v>130</v>
      </c>
      <c r="J3091" t="s">
        <v>517</v>
      </c>
      <c r="K3091" s="18">
        <v>2.3246186404000002</v>
      </c>
      <c r="L3091" t="s">
        <v>64</v>
      </c>
      <c r="M3091" t="s">
        <v>130</v>
      </c>
      <c r="N3091" t="s">
        <v>512</v>
      </c>
      <c r="O3091" s="18">
        <v>5.2582133210000004</v>
      </c>
      <c r="P3091" t="s">
        <v>513</v>
      </c>
      <c r="Q3091" t="s">
        <v>509</v>
      </c>
      <c r="R3091" t="s">
        <v>514</v>
      </c>
      <c r="S3091" s="18">
        <v>3.6711553797000001</v>
      </c>
      <c r="T3091" t="s">
        <v>371</v>
      </c>
      <c r="U3091" t="s">
        <v>130</v>
      </c>
      <c r="V3091" t="s">
        <v>372</v>
      </c>
      <c r="W3091" s="18">
        <v>0.1061684829</v>
      </c>
      <c r="X3091" t="s">
        <v>64</v>
      </c>
      <c r="Y3091" t="s">
        <v>130</v>
      </c>
      <c r="Z3091" t="s">
        <v>517</v>
      </c>
      <c r="AA3091" s="18">
        <v>3.8281671800999999</v>
      </c>
      <c r="AB3091" s="19" t="s">
        <v>963</v>
      </c>
      <c r="AC3091" t="s">
        <v>128</v>
      </c>
      <c r="AD3091" t="s">
        <v>964</v>
      </c>
      <c r="AE3091" s="18">
        <v>0.26072000810000001</v>
      </c>
      <c r="AF3091" t="s">
        <v>15293</v>
      </c>
      <c r="AG3091" t="s">
        <v>143</v>
      </c>
      <c r="AH3091" t="s">
        <v>15294</v>
      </c>
      <c r="AI3091" s="18">
        <v>0.26072000810000001</v>
      </c>
      <c r="AJ3091" t="s">
        <v>15295</v>
      </c>
      <c r="AK3091" t="s">
        <v>134</v>
      </c>
      <c r="AL3091" t="s">
        <v>15296</v>
      </c>
      <c r="AM3091" t="s">
        <v>64</v>
      </c>
      <c r="AN3091" t="s">
        <v>130</v>
      </c>
      <c r="AO3091" t="s">
        <v>517</v>
      </c>
      <c r="AP3091" s="18">
        <v>0.1061684829</v>
      </c>
      <c r="AQ3091" t="e">
        <v>#N/A</v>
      </c>
      <c r="AR3091" t="b">
        <f>ISNUMBER(SEARCH('Consulta Por Puntos Baloto'!$E$5,B3091,1))</f>
        <v>0</v>
      </c>
      <c r="AS3091">
        <f t="shared" si="96"/>
        <v>7</v>
      </c>
      <c r="AT3091" t="str">
        <f t="shared" si="97"/>
        <v>Cajero automático</v>
      </c>
    </row>
    <row r="3092" spans="1:46">
      <c r="A3092" t="s">
        <v>15291</v>
      </c>
      <c r="B3092" t="s">
        <v>15292</v>
      </c>
      <c r="C3092" s="18">
        <v>6.2373097953999999</v>
      </c>
      <c r="D3092" t="s">
        <v>541</v>
      </c>
      <c r="E3092" t="s">
        <v>128</v>
      </c>
      <c r="F3092" t="s">
        <v>542</v>
      </c>
      <c r="G3092" s="18">
        <v>0.1061684829</v>
      </c>
      <c r="H3092" t="s">
        <v>64</v>
      </c>
      <c r="I3092" t="s">
        <v>130</v>
      </c>
      <c r="J3092" t="s">
        <v>517</v>
      </c>
      <c r="K3092" s="18">
        <v>2.3246186404000002</v>
      </c>
      <c r="L3092" t="s">
        <v>64</v>
      </c>
      <c r="M3092" t="s">
        <v>130</v>
      </c>
      <c r="N3092" t="s">
        <v>512</v>
      </c>
      <c r="O3092" s="18">
        <v>5.2582133210000004</v>
      </c>
      <c r="P3092" t="s">
        <v>513</v>
      </c>
      <c r="Q3092" t="s">
        <v>509</v>
      </c>
      <c r="R3092" t="s">
        <v>514</v>
      </c>
      <c r="S3092" s="18">
        <v>3.6711553797000001</v>
      </c>
      <c r="T3092" t="s">
        <v>371</v>
      </c>
      <c r="U3092" t="s">
        <v>130</v>
      </c>
      <c r="V3092" t="s">
        <v>372</v>
      </c>
      <c r="W3092" s="18">
        <v>0.1061684829</v>
      </c>
      <c r="X3092" t="s">
        <v>64</v>
      </c>
      <c r="Y3092" t="s">
        <v>130</v>
      </c>
      <c r="Z3092" t="s">
        <v>517</v>
      </c>
      <c r="AA3092" s="18">
        <v>3.8281671800999999</v>
      </c>
      <c r="AB3092" s="19" t="s">
        <v>963</v>
      </c>
      <c r="AC3092" t="s">
        <v>128</v>
      </c>
      <c r="AD3092" t="s">
        <v>964</v>
      </c>
      <c r="AE3092" s="18">
        <v>0.26072000810000001</v>
      </c>
      <c r="AF3092" t="s">
        <v>15293</v>
      </c>
      <c r="AG3092" t="s">
        <v>143</v>
      </c>
      <c r="AH3092" t="s">
        <v>15294</v>
      </c>
      <c r="AI3092" s="18">
        <v>0.26072000810000001</v>
      </c>
      <c r="AJ3092" t="s">
        <v>15295</v>
      </c>
      <c r="AK3092" t="s">
        <v>134</v>
      </c>
      <c r="AL3092" t="s">
        <v>15296</v>
      </c>
      <c r="AM3092" t="s">
        <v>64</v>
      </c>
      <c r="AN3092" t="s">
        <v>130</v>
      </c>
      <c r="AO3092" t="s">
        <v>517</v>
      </c>
      <c r="AP3092" s="18">
        <v>0.1061684829</v>
      </c>
      <c r="AQ3092" t="e">
        <v>#N/A</v>
      </c>
      <c r="AR3092" t="b">
        <f>ISNUMBER(SEARCH('Consulta Por Puntos Baloto'!$E$5,B3092,1))</f>
        <v>0</v>
      </c>
      <c r="AS3092">
        <f t="shared" si="96"/>
        <v>7</v>
      </c>
      <c r="AT3092" t="str">
        <f t="shared" si="97"/>
        <v>Cajero automático</v>
      </c>
    </row>
    <row r="3093" spans="1:46">
      <c r="A3093" t="s">
        <v>15297</v>
      </c>
      <c r="B3093" t="s">
        <v>15298</v>
      </c>
      <c r="C3093" s="18">
        <v>5.3667201610999999</v>
      </c>
      <c r="D3093" t="s">
        <v>1519</v>
      </c>
      <c r="E3093" t="s">
        <v>1520</v>
      </c>
      <c r="F3093" t="s">
        <v>1521</v>
      </c>
      <c r="G3093" s="18">
        <v>1.1125863233</v>
      </c>
      <c r="H3093" t="s">
        <v>64</v>
      </c>
      <c r="I3093" t="s">
        <v>471</v>
      </c>
      <c r="J3093" t="s">
        <v>1641</v>
      </c>
      <c r="K3093" s="18">
        <v>3.9468794850000002</v>
      </c>
      <c r="L3093" t="s">
        <v>64</v>
      </c>
      <c r="M3093" t="s">
        <v>130</v>
      </c>
      <c r="N3093" t="s">
        <v>466</v>
      </c>
      <c r="O3093" s="18">
        <v>3.5008906893999998</v>
      </c>
      <c r="P3093" t="s">
        <v>467</v>
      </c>
      <c r="Q3093" t="s">
        <v>134</v>
      </c>
      <c r="R3093" t="s">
        <v>468</v>
      </c>
      <c r="S3093" s="18">
        <v>7.3094660312000004</v>
      </c>
      <c r="T3093" t="s">
        <v>469</v>
      </c>
      <c r="U3093" t="s">
        <v>130</v>
      </c>
      <c r="V3093" t="s">
        <v>470</v>
      </c>
      <c r="W3093" s="18">
        <v>1.1125863233</v>
      </c>
      <c r="X3093" t="s">
        <v>64</v>
      </c>
      <c r="Y3093" t="s">
        <v>471</v>
      </c>
      <c r="Z3093" t="s">
        <v>472</v>
      </c>
      <c r="AA3093" s="18">
        <v>4.4671328301999997</v>
      </c>
      <c r="AB3093" s="19" t="s">
        <v>473</v>
      </c>
      <c r="AC3093" t="s">
        <v>128</v>
      </c>
      <c r="AD3093" t="s">
        <v>474</v>
      </c>
      <c r="AE3093" s="18">
        <v>1.4751802472</v>
      </c>
      <c r="AF3093" t="s">
        <v>1642</v>
      </c>
      <c r="AG3093" t="s">
        <v>143</v>
      </c>
      <c r="AH3093" t="s">
        <v>1643</v>
      </c>
      <c r="AI3093" s="18">
        <v>1.4291678155</v>
      </c>
      <c r="AJ3093" t="s">
        <v>2158</v>
      </c>
      <c r="AK3093" t="s">
        <v>134</v>
      </c>
      <c r="AL3093" t="s">
        <v>2159</v>
      </c>
      <c r="AM3093" t="s">
        <v>64</v>
      </c>
      <c r="AN3093" t="s">
        <v>471</v>
      </c>
      <c r="AO3093" t="s">
        <v>1641</v>
      </c>
      <c r="AP3093" s="18">
        <v>1.1125863233</v>
      </c>
      <c r="AQ3093" t="s">
        <v>123</v>
      </c>
      <c r="AR3093" t="b">
        <f>ISNUMBER(SEARCH('Consulta Por Puntos Baloto'!$E$5,B3093,1))</f>
        <v>0</v>
      </c>
      <c r="AS3093">
        <f t="shared" si="96"/>
        <v>7</v>
      </c>
      <c r="AT3093" t="str">
        <f t="shared" si="97"/>
        <v>Cajero automático</v>
      </c>
    </row>
    <row r="3094" spans="1:46">
      <c r="A3094" t="s">
        <v>15299</v>
      </c>
      <c r="B3094" t="s">
        <v>15300</v>
      </c>
      <c r="C3094" s="18">
        <v>20.406464639999999</v>
      </c>
      <c r="D3094" t="s">
        <v>5831</v>
      </c>
      <c r="E3094" t="s">
        <v>5832</v>
      </c>
      <c r="F3094" t="s">
        <v>5833</v>
      </c>
      <c r="G3094" s="18">
        <v>21.769310823200001</v>
      </c>
      <c r="H3094" t="s">
        <v>64</v>
      </c>
      <c r="I3094" t="s">
        <v>3998</v>
      </c>
      <c r="J3094" t="s">
        <v>5834</v>
      </c>
      <c r="K3094" s="18">
        <v>59.719653297500003</v>
      </c>
      <c r="L3094" t="s">
        <v>64</v>
      </c>
      <c r="M3094" t="s">
        <v>3974</v>
      </c>
      <c r="N3094" t="s">
        <v>3976</v>
      </c>
      <c r="O3094" s="18">
        <v>25.3506187182</v>
      </c>
      <c r="P3094" t="s">
        <v>5835</v>
      </c>
      <c r="Q3094" t="s">
        <v>5832</v>
      </c>
      <c r="R3094" t="s">
        <v>5836</v>
      </c>
      <c r="S3094" s="18">
        <v>446.52949802630002</v>
      </c>
      <c r="T3094" t="s">
        <v>85</v>
      </c>
      <c r="U3094" t="s">
        <v>86</v>
      </c>
      <c r="V3094" t="s">
        <v>87</v>
      </c>
      <c r="W3094" s="18">
        <v>25.425882791900001</v>
      </c>
      <c r="X3094" t="s">
        <v>64</v>
      </c>
      <c r="Y3094" t="s">
        <v>3998</v>
      </c>
      <c r="Z3094" t="s">
        <v>3999</v>
      </c>
      <c r="AA3094" s="18">
        <v>26.577911386</v>
      </c>
      <c r="AB3094" s="19" t="s">
        <v>5837</v>
      </c>
      <c r="AC3094" t="s">
        <v>5832</v>
      </c>
      <c r="AD3094" t="s">
        <v>5838</v>
      </c>
      <c r="AE3094" s="18">
        <v>3.6923934000000001E-3</v>
      </c>
      <c r="AF3094" t="s">
        <v>15301</v>
      </c>
      <c r="AG3094" t="s">
        <v>9626</v>
      </c>
      <c r="AH3094" t="s">
        <v>15302</v>
      </c>
      <c r="AI3094" s="18">
        <v>8.6553121999999993E-3</v>
      </c>
      <c r="AJ3094" t="s">
        <v>9628</v>
      </c>
      <c r="AK3094" t="s">
        <v>5455</v>
      </c>
      <c r="AL3094" t="s">
        <v>9629</v>
      </c>
      <c r="AM3094" t="s">
        <v>15301</v>
      </c>
      <c r="AN3094" t="s">
        <v>9626</v>
      </c>
      <c r="AO3094" t="s">
        <v>15302</v>
      </c>
      <c r="AP3094" s="18">
        <v>3.6923934000000001E-3</v>
      </c>
      <c r="AQ3094" t="e">
        <v>#N/A</v>
      </c>
      <c r="AR3094" t="b">
        <f>ISNUMBER(SEARCH('Consulta Por Puntos Baloto'!$E$5,B3094,1))</f>
        <v>0</v>
      </c>
      <c r="AS3094">
        <f t="shared" si="96"/>
        <v>31</v>
      </c>
      <c r="AT3094" t="str">
        <f t="shared" si="97"/>
        <v>Punto pago</v>
      </c>
    </row>
    <row r="3095" spans="1:46">
      <c r="A3095" t="s">
        <v>15303</v>
      </c>
      <c r="B3095" t="s">
        <v>15304</v>
      </c>
      <c r="C3095" s="18">
        <v>1.4582769913</v>
      </c>
      <c r="D3095" t="s">
        <v>9547</v>
      </c>
      <c r="E3095" t="s">
        <v>3972</v>
      </c>
      <c r="F3095" t="s">
        <v>9548</v>
      </c>
      <c r="G3095" s="18">
        <v>1.2779678386</v>
      </c>
      <c r="H3095" t="s">
        <v>64</v>
      </c>
      <c r="I3095" t="s">
        <v>3974</v>
      </c>
      <c r="J3095" t="s">
        <v>9549</v>
      </c>
      <c r="K3095" s="18">
        <v>1.3648252719</v>
      </c>
      <c r="L3095" t="s">
        <v>4334</v>
      </c>
      <c r="M3095" t="s">
        <v>3974</v>
      </c>
      <c r="N3095" t="s">
        <v>9550</v>
      </c>
      <c r="O3095" s="18">
        <v>0.2037461072</v>
      </c>
      <c r="P3095" t="s">
        <v>4305</v>
      </c>
      <c r="Q3095" t="s">
        <v>3972</v>
      </c>
      <c r="R3095" t="s">
        <v>4306</v>
      </c>
      <c r="S3095" s="18">
        <v>466.9619678034</v>
      </c>
      <c r="T3095" t="s">
        <v>85</v>
      </c>
      <c r="U3095" t="s">
        <v>86</v>
      </c>
      <c r="V3095" t="s">
        <v>87</v>
      </c>
      <c r="W3095" s="18">
        <v>2.7296869418999998</v>
      </c>
      <c r="X3095" t="s">
        <v>3979</v>
      </c>
      <c r="Y3095" t="s">
        <v>3974</v>
      </c>
      <c r="Z3095" t="s">
        <v>3980</v>
      </c>
      <c r="AA3095" s="18">
        <v>1.3677941149999999</v>
      </c>
      <c r="AB3095" t="s">
        <v>4334</v>
      </c>
      <c r="AC3095" t="s">
        <v>3972</v>
      </c>
      <c r="AD3095" t="s">
        <v>4335</v>
      </c>
      <c r="AE3095" s="18">
        <v>4.7400629600000001E-2</v>
      </c>
      <c r="AF3095" t="s">
        <v>15305</v>
      </c>
      <c r="AG3095" t="s">
        <v>3972</v>
      </c>
      <c r="AH3095" t="s">
        <v>15306</v>
      </c>
      <c r="AI3095" s="18">
        <v>0.51386910190000001</v>
      </c>
      <c r="AJ3095" t="s">
        <v>14260</v>
      </c>
      <c r="AK3095" t="s">
        <v>3972</v>
      </c>
      <c r="AL3095" t="s">
        <v>14261</v>
      </c>
      <c r="AM3095" t="s">
        <v>15305</v>
      </c>
      <c r="AN3095" t="s">
        <v>3972</v>
      </c>
      <c r="AO3095" t="s">
        <v>15306</v>
      </c>
      <c r="AP3095" s="18">
        <v>4.7400629600000001E-2</v>
      </c>
      <c r="AQ3095" t="s">
        <v>123</v>
      </c>
      <c r="AR3095" t="b">
        <f>ISNUMBER(SEARCH('Consulta Por Puntos Baloto'!$E$5,B3095,1))</f>
        <v>0</v>
      </c>
      <c r="AS3095">
        <f t="shared" si="96"/>
        <v>31</v>
      </c>
      <c r="AT3095" t="str">
        <f t="shared" si="97"/>
        <v>Punto pago</v>
      </c>
    </row>
    <row r="3096" spans="1:46">
      <c r="A3096" t="s">
        <v>15307</v>
      </c>
      <c r="B3096" t="s">
        <v>15308</v>
      </c>
      <c r="C3096" s="18">
        <v>20.401739084700001</v>
      </c>
      <c r="D3096" t="s">
        <v>5831</v>
      </c>
      <c r="E3096" t="s">
        <v>5832</v>
      </c>
      <c r="F3096" t="s">
        <v>5833</v>
      </c>
      <c r="G3096" s="18">
        <v>21.763030580300001</v>
      </c>
      <c r="H3096" t="s">
        <v>64</v>
      </c>
      <c r="I3096" t="s">
        <v>3998</v>
      </c>
      <c r="J3096" t="s">
        <v>5834</v>
      </c>
      <c r="K3096" s="18">
        <v>59.787759227499997</v>
      </c>
      <c r="L3096" t="s">
        <v>64</v>
      </c>
      <c r="M3096" t="s">
        <v>3974</v>
      </c>
      <c r="N3096" t="s">
        <v>3976</v>
      </c>
      <c r="O3096" s="18">
        <v>25.337908701900002</v>
      </c>
      <c r="P3096" t="s">
        <v>5835</v>
      </c>
      <c r="Q3096" t="s">
        <v>5832</v>
      </c>
      <c r="R3096" t="s">
        <v>5836</v>
      </c>
      <c r="S3096" s="18">
        <v>446.5113446034</v>
      </c>
      <c r="T3096" t="s">
        <v>85</v>
      </c>
      <c r="U3096" t="s">
        <v>86</v>
      </c>
      <c r="V3096" t="s">
        <v>87</v>
      </c>
      <c r="W3096" s="18">
        <v>25.413206108000001</v>
      </c>
      <c r="X3096" t="s">
        <v>64</v>
      </c>
      <c r="Y3096" t="s">
        <v>3998</v>
      </c>
      <c r="Z3096" t="s">
        <v>3999</v>
      </c>
      <c r="AA3096" s="18">
        <v>26.568629533700001</v>
      </c>
      <c r="AB3096" s="19" t="s">
        <v>5837</v>
      </c>
      <c r="AC3096" t="s">
        <v>5832</v>
      </c>
      <c r="AD3096" t="s">
        <v>5838</v>
      </c>
      <c r="AE3096" s="18">
        <v>2.516679E-4</v>
      </c>
      <c r="AF3096" t="s">
        <v>15309</v>
      </c>
      <c r="AG3096" t="s">
        <v>9626</v>
      </c>
      <c r="AH3096" t="s">
        <v>15310</v>
      </c>
      <c r="AI3096" s="18">
        <v>2.52141816E-2</v>
      </c>
      <c r="AJ3096" t="s">
        <v>15059</v>
      </c>
      <c r="AK3096" t="s">
        <v>5455</v>
      </c>
      <c r="AL3096" t="s">
        <v>15060</v>
      </c>
      <c r="AM3096" t="s">
        <v>15309</v>
      </c>
      <c r="AN3096" t="s">
        <v>9626</v>
      </c>
      <c r="AO3096" t="s">
        <v>15310</v>
      </c>
      <c r="AP3096" s="18">
        <v>2.516679E-4</v>
      </c>
      <c r="AQ3096" t="s">
        <v>123</v>
      </c>
      <c r="AR3096" t="b">
        <f>ISNUMBER(SEARCH('Consulta Por Puntos Baloto'!$E$5,B3096,1))</f>
        <v>0</v>
      </c>
      <c r="AS3096">
        <f t="shared" si="96"/>
        <v>31</v>
      </c>
      <c r="AT3096" t="str">
        <f t="shared" si="97"/>
        <v>Punto pago</v>
      </c>
    </row>
    <row r="3097" spans="1:46">
      <c r="A3097" t="s">
        <v>15311</v>
      </c>
      <c r="B3097" t="s">
        <v>15312</v>
      </c>
      <c r="C3097" s="18">
        <v>12.594250068599999</v>
      </c>
      <c r="D3097" t="s">
        <v>3990</v>
      </c>
      <c r="E3097" t="s">
        <v>3991</v>
      </c>
      <c r="F3097" t="s">
        <v>3992</v>
      </c>
      <c r="G3097" s="18">
        <v>10.6375096639</v>
      </c>
      <c r="H3097" t="s">
        <v>64</v>
      </c>
      <c r="I3097" t="s">
        <v>3993</v>
      </c>
      <c r="J3097" t="s">
        <v>8991</v>
      </c>
      <c r="K3097" s="18">
        <v>15.8932130508</v>
      </c>
      <c r="L3097" t="s">
        <v>64</v>
      </c>
      <c r="M3097" t="s">
        <v>3993</v>
      </c>
      <c r="N3097" t="s">
        <v>3995</v>
      </c>
      <c r="O3097" s="18">
        <v>10.6363355517</v>
      </c>
      <c r="P3097" t="s">
        <v>3996</v>
      </c>
      <c r="Q3097" t="s">
        <v>3991</v>
      </c>
      <c r="R3097" t="s">
        <v>3997</v>
      </c>
      <c r="S3097" s="18">
        <v>360.86573148529999</v>
      </c>
      <c r="T3097" t="s">
        <v>85</v>
      </c>
      <c r="U3097" t="s">
        <v>86</v>
      </c>
      <c r="V3097" t="s">
        <v>87</v>
      </c>
      <c r="W3097" s="18">
        <v>146.2858029679</v>
      </c>
      <c r="X3097" t="s">
        <v>64</v>
      </c>
      <c r="Y3097" t="s">
        <v>3998</v>
      </c>
      <c r="Z3097" t="s">
        <v>3999</v>
      </c>
      <c r="AA3097" s="18">
        <v>12.7588577624</v>
      </c>
      <c r="AB3097" t="s">
        <v>4000</v>
      </c>
      <c r="AC3097" t="s">
        <v>3991</v>
      </c>
      <c r="AD3097" t="s">
        <v>4001</v>
      </c>
      <c r="AE3097" s="18">
        <v>6.1892719483</v>
      </c>
      <c r="AF3097" t="s">
        <v>10734</v>
      </c>
      <c r="AG3097" t="s">
        <v>10735</v>
      </c>
      <c r="AH3097" t="s">
        <v>10736</v>
      </c>
      <c r="AI3097" s="18">
        <v>8.6156889999999993E-3</v>
      </c>
      <c r="AJ3097" t="s">
        <v>15313</v>
      </c>
      <c r="AK3097" t="s">
        <v>10738</v>
      </c>
      <c r="AL3097" t="s">
        <v>15314</v>
      </c>
      <c r="AM3097" t="s">
        <v>15313</v>
      </c>
      <c r="AN3097" t="s">
        <v>10738</v>
      </c>
      <c r="AO3097" t="s">
        <v>15314</v>
      </c>
      <c r="AP3097" s="18">
        <v>8.6156889999999993E-3</v>
      </c>
      <c r="AQ3097" t="s">
        <v>123</v>
      </c>
      <c r="AR3097" t="b">
        <f>ISNUMBER(SEARCH('Consulta Por Puntos Baloto'!$E$5,B3097,1))</f>
        <v>0</v>
      </c>
      <c r="AS3097">
        <f t="shared" si="96"/>
        <v>35</v>
      </c>
      <c r="AT3097" t="str">
        <f t="shared" si="97"/>
        <v>Punto red</v>
      </c>
    </row>
    <row r="3098" spans="1:46">
      <c r="A3098" t="s">
        <v>15315</v>
      </c>
      <c r="B3098" t="s">
        <v>15316</v>
      </c>
      <c r="C3098" s="18">
        <v>0.48872587150000002</v>
      </c>
      <c r="D3098" t="s">
        <v>4065</v>
      </c>
      <c r="E3098" t="s">
        <v>4066</v>
      </c>
      <c r="F3098" t="s">
        <v>4067</v>
      </c>
      <c r="G3098" s="18">
        <v>0.60205763950000002</v>
      </c>
      <c r="H3098" t="s">
        <v>4075</v>
      </c>
      <c r="I3098" t="s">
        <v>4068</v>
      </c>
      <c r="J3098" t="s">
        <v>13451</v>
      </c>
      <c r="K3098" s="18">
        <v>185.65982447210001</v>
      </c>
      <c r="L3098" t="s">
        <v>64</v>
      </c>
      <c r="M3098" t="s">
        <v>4250</v>
      </c>
      <c r="N3098" t="s">
        <v>4251</v>
      </c>
      <c r="O3098" s="18">
        <v>2.5918411305000002</v>
      </c>
      <c r="P3098" t="s">
        <v>4071</v>
      </c>
      <c r="Q3098" t="s">
        <v>4066</v>
      </c>
      <c r="R3098" t="s">
        <v>4072</v>
      </c>
      <c r="S3098" s="18">
        <v>287.43607967330001</v>
      </c>
      <c r="T3098" t="s">
        <v>227</v>
      </c>
      <c r="U3098" t="s">
        <v>228</v>
      </c>
      <c r="V3098" t="s">
        <v>229</v>
      </c>
      <c r="W3098" s="18">
        <v>81.025368224399998</v>
      </c>
      <c r="X3098" t="s">
        <v>64</v>
      </c>
      <c r="Y3098" t="s">
        <v>4073</v>
      </c>
      <c r="Z3098" t="s">
        <v>4074</v>
      </c>
      <c r="AA3098" s="18">
        <v>0.56468497620000002</v>
      </c>
      <c r="AB3098" s="19" t="s">
        <v>4075</v>
      </c>
      <c r="AC3098" t="s">
        <v>4066</v>
      </c>
      <c r="AD3098" t="s">
        <v>4076</v>
      </c>
      <c r="AE3098" s="18">
        <v>9.6487711399999995E-2</v>
      </c>
      <c r="AF3098" t="s">
        <v>13452</v>
      </c>
      <c r="AG3098" t="s">
        <v>4066</v>
      </c>
      <c r="AH3098" t="s">
        <v>13453</v>
      </c>
      <c r="AI3098" s="18">
        <v>0.28291795590000002</v>
      </c>
      <c r="AJ3098" t="s">
        <v>13454</v>
      </c>
      <c r="AK3098" t="s">
        <v>4066</v>
      </c>
      <c r="AL3098" t="s">
        <v>13455</v>
      </c>
      <c r="AM3098" t="s">
        <v>13452</v>
      </c>
      <c r="AN3098" t="s">
        <v>4066</v>
      </c>
      <c r="AO3098" t="s">
        <v>13453</v>
      </c>
      <c r="AP3098" s="18">
        <v>9.6487711399999995E-2</v>
      </c>
      <c r="AQ3098" t="s">
        <v>123</v>
      </c>
      <c r="AR3098" t="b">
        <f>ISNUMBER(SEARCH('Consulta Por Puntos Baloto'!$E$5,B3098,1))</f>
        <v>0</v>
      </c>
      <c r="AS3098">
        <f t="shared" si="96"/>
        <v>31</v>
      </c>
      <c r="AT3098" t="str">
        <f t="shared" si="97"/>
        <v>Punto pago</v>
      </c>
    </row>
    <row r="3099" spans="1:46">
      <c r="A3099" t="s">
        <v>15317</v>
      </c>
      <c r="B3099" t="s">
        <v>15318</v>
      </c>
      <c r="C3099" s="18">
        <v>100.54694307059999</v>
      </c>
      <c r="D3099" t="s">
        <v>4065</v>
      </c>
      <c r="E3099" t="s">
        <v>4066</v>
      </c>
      <c r="F3099" t="s">
        <v>4067</v>
      </c>
      <c r="G3099" s="18">
        <v>98.389716738800004</v>
      </c>
      <c r="H3099" t="s">
        <v>64</v>
      </c>
      <c r="I3099" t="s">
        <v>4068</v>
      </c>
      <c r="J3099" t="s">
        <v>8065</v>
      </c>
      <c r="K3099" s="18">
        <v>190.96697432650001</v>
      </c>
      <c r="L3099" t="s">
        <v>64</v>
      </c>
      <c r="M3099" t="s">
        <v>223</v>
      </c>
      <c r="N3099" t="s">
        <v>4070</v>
      </c>
      <c r="O3099" s="18">
        <v>99.811518333699993</v>
      </c>
      <c r="P3099" t="s">
        <v>4071</v>
      </c>
      <c r="Q3099" t="s">
        <v>4066</v>
      </c>
      <c r="R3099" t="s">
        <v>4072</v>
      </c>
      <c r="S3099" s="18">
        <v>199.6671064981</v>
      </c>
      <c r="T3099" t="s">
        <v>227</v>
      </c>
      <c r="U3099" t="s">
        <v>228</v>
      </c>
      <c r="V3099" t="s">
        <v>229</v>
      </c>
      <c r="W3099" s="18">
        <v>147.0492577851</v>
      </c>
      <c r="X3099" t="s">
        <v>64</v>
      </c>
      <c r="Y3099" t="s">
        <v>4073</v>
      </c>
      <c r="Z3099" t="s">
        <v>4074</v>
      </c>
      <c r="AA3099" s="18">
        <v>100.79337566380001</v>
      </c>
      <c r="AB3099" t="s">
        <v>4252</v>
      </c>
      <c r="AC3099" t="s">
        <v>4066</v>
      </c>
      <c r="AD3099" t="s">
        <v>4253</v>
      </c>
      <c r="AE3099" s="18">
        <v>4.30882052E-2</v>
      </c>
      <c r="AF3099" t="s">
        <v>15319</v>
      </c>
      <c r="AG3099" t="s">
        <v>15320</v>
      </c>
      <c r="AH3099" t="s">
        <v>15321</v>
      </c>
      <c r="AI3099" s="18">
        <v>3.3729062900000002E-2</v>
      </c>
      <c r="AJ3099" t="s">
        <v>15322</v>
      </c>
      <c r="AK3099" t="s">
        <v>15109</v>
      </c>
      <c r="AL3099" t="s">
        <v>15323</v>
      </c>
      <c r="AM3099" t="s">
        <v>15322</v>
      </c>
      <c r="AN3099" t="s">
        <v>15109</v>
      </c>
      <c r="AO3099" t="s">
        <v>15323</v>
      </c>
      <c r="AP3099" s="18">
        <v>3.3729062900000002E-2</v>
      </c>
      <c r="AQ3099" t="s">
        <v>123</v>
      </c>
      <c r="AR3099" t="b">
        <f>ISNUMBER(SEARCH('Consulta Por Puntos Baloto'!$E$5,B3099,1))</f>
        <v>0</v>
      </c>
      <c r="AS3099">
        <f t="shared" si="96"/>
        <v>35</v>
      </c>
      <c r="AT3099" t="str">
        <f t="shared" si="97"/>
        <v>Punto red</v>
      </c>
    </row>
    <row r="3100" spans="1:46">
      <c r="A3100" t="s">
        <v>15324</v>
      </c>
      <c r="B3100" t="s">
        <v>15325</v>
      </c>
      <c r="C3100" s="18">
        <v>0.7605441624</v>
      </c>
      <c r="D3100" t="s">
        <v>4065</v>
      </c>
      <c r="E3100" t="s">
        <v>4066</v>
      </c>
      <c r="F3100" t="s">
        <v>4067</v>
      </c>
      <c r="G3100" s="18">
        <v>0.80300700059999996</v>
      </c>
      <c r="H3100" t="s">
        <v>64</v>
      </c>
      <c r="I3100" t="s">
        <v>4068</v>
      </c>
      <c r="J3100" t="s">
        <v>11170</v>
      </c>
      <c r="K3100" s="18">
        <v>186.2164621851</v>
      </c>
      <c r="L3100" t="s">
        <v>64</v>
      </c>
      <c r="M3100" t="s">
        <v>4250</v>
      </c>
      <c r="N3100" t="s">
        <v>4251</v>
      </c>
      <c r="O3100" s="18">
        <v>2.4770134381000002</v>
      </c>
      <c r="P3100" t="s">
        <v>4071</v>
      </c>
      <c r="Q3100" t="s">
        <v>4066</v>
      </c>
      <c r="R3100" t="s">
        <v>4072</v>
      </c>
      <c r="S3100" s="18">
        <v>286.67735434679997</v>
      </c>
      <c r="T3100" t="s">
        <v>227</v>
      </c>
      <c r="U3100" t="s">
        <v>228</v>
      </c>
      <c r="V3100" t="s">
        <v>229</v>
      </c>
      <c r="W3100" s="18">
        <v>81.191895642299997</v>
      </c>
      <c r="X3100" t="s">
        <v>64</v>
      </c>
      <c r="Y3100" t="s">
        <v>4073</v>
      </c>
      <c r="Z3100" t="s">
        <v>4074</v>
      </c>
      <c r="AA3100" s="18">
        <v>1.0725287171</v>
      </c>
      <c r="AB3100" s="19" t="s">
        <v>4075</v>
      </c>
      <c r="AC3100" t="s">
        <v>4066</v>
      </c>
      <c r="AD3100" t="s">
        <v>4076</v>
      </c>
      <c r="AE3100" s="18">
        <v>0.55596873499999999</v>
      </c>
      <c r="AF3100" t="s">
        <v>15326</v>
      </c>
      <c r="AG3100" t="s">
        <v>15233</v>
      </c>
      <c r="AH3100" t="s">
        <v>15327</v>
      </c>
      <c r="AI3100" s="18">
        <v>0.28031632410000001</v>
      </c>
      <c r="AJ3100" t="s">
        <v>15328</v>
      </c>
      <c r="AK3100" t="s">
        <v>4066</v>
      </c>
      <c r="AL3100" t="s">
        <v>15329</v>
      </c>
      <c r="AM3100" t="s">
        <v>15328</v>
      </c>
      <c r="AN3100" t="s">
        <v>4066</v>
      </c>
      <c r="AO3100" t="s">
        <v>15329</v>
      </c>
      <c r="AP3100" s="18">
        <v>0.28031632410000001</v>
      </c>
      <c r="AQ3100" t="s">
        <v>123</v>
      </c>
      <c r="AR3100" t="b">
        <f>ISNUMBER(SEARCH('Consulta Por Puntos Baloto'!$E$5,B3100,1))</f>
        <v>0</v>
      </c>
      <c r="AS3100">
        <f t="shared" si="96"/>
        <v>35</v>
      </c>
      <c r="AT3100" t="str">
        <f t="shared" si="97"/>
        <v>Punto red</v>
      </c>
    </row>
    <row r="3101" spans="1:46">
      <c r="A3101" t="s">
        <v>15330</v>
      </c>
      <c r="B3101" t="s">
        <v>15331</v>
      </c>
      <c r="C3101" s="18">
        <v>2.7760865458000001</v>
      </c>
      <c r="D3101" t="s">
        <v>3990</v>
      </c>
      <c r="E3101" t="s">
        <v>3991</v>
      </c>
      <c r="F3101" t="s">
        <v>3992</v>
      </c>
      <c r="G3101" s="18">
        <v>0.59842860180000002</v>
      </c>
      <c r="H3101" t="s">
        <v>64</v>
      </c>
      <c r="I3101" t="s">
        <v>3993</v>
      </c>
      <c r="J3101" t="s">
        <v>3995</v>
      </c>
      <c r="K3101" s="18">
        <v>0.59842860180000002</v>
      </c>
      <c r="L3101" t="s">
        <v>64</v>
      </c>
      <c r="M3101" t="s">
        <v>3993</v>
      </c>
      <c r="N3101" t="s">
        <v>3995</v>
      </c>
      <c r="O3101" s="18">
        <v>4.7090519639000004</v>
      </c>
      <c r="P3101" t="s">
        <v>3996</v>
      </c>
      <c r="Q3101" t="s">
        <v>3991</v>
      </c>
      <c r="R3101" t="s">
        <v>3997</v>
      </c>
      <c r="S3101" s="18">
        <v>372.5018260663</v>
      </c>
      <c r="T3101" t="s">
        <v>85</v>
      </c>
      <c r="U3101" t="s">
        <v>86</v>
      </c>
      <c r="V3101" t="s">
        <v>87</v>
      </c>
      <c r="W3101" s="18">
        <v>131.14859361169999</v>
      </c>
      <c r="X3101" t="s">
        <v>64</v>
      </c>
      <c r="Y3101" t="s">
        <v>3998</v>
      </c>
      <c r="Z3101" t="s">
        <v>3999</v>
      </c>
      <c r="AA3101" s="18">
        <v>2.5460688427</v>
      </c>
      <c r="AB3101" t="s">
        <v>4000</v>
      </c>
      <c r="AC3101" t="s">
        <v>3991</v>
      </c>
      <c r="AD3101" t="s">
        <v>4001</v>
      </c>
      <c r="AE3101" s="18">
        <v>0.80362516129999995</v>
      </c>
      <c r="AF3101" t="s">
        <v>15332</v>
      </c>
      <c r="AG3101" t="s">
        <v>3991</v>
      </c>
      <c r="AH3101" t="s">
        <v>15333</v>
      </c>
      <c r="AI3101" s="18">
        <v>0.67892060720000003</v>
      </c>
      <c r="AJ3101" t="s">
        <v>15334</v>
      </c>
      <c r="AK3101" t="s">
        <v>3991</v>
      </c>
      <c r="AL3101" t="s">
        <v>15335</v>
      </c>
      <c r="AM3101" t="s">
        <v>64</v>
      </c>
      <c r="AN3101" t="s">
        <v>3993</v>
      </c>
      <c r="AO3101" t="s">
        <v>3995</v>
      </c>
      <c r="AP3101" s="18">
        <v>0.59842860180000002</v>
      </c>
      <c r="AQ3101" t="s">
        <v>123</v>
      </c>
      <c r="AR3101" t="b">
        <f>ISNUMBER(SEARCH('Consulta Por Puntos Baloto'!$E$5,B3101,1))</f>
        <v>0</v>
      </c>
      <c r="AS3101">
        <f t="shared" si="96"/>
        <v>7</v>
      </c>
      <c r="AT3101" t="str">
        <f t="shared" si="97"/>
        <v>Cajero automático</v>
      </c>
    </row>
    <row r="3102" spans="1:46">
      <c r="A3102" t="s">
        <v>15330</v>
      </c>
      <c r="B3102" t="s">
        <v>15331</v>
      </c>
      <c r="C3102" s="18">
        <v>2.7760865458000001</v>
      </c>
      <c r="D3102" t="s">
        <v>3990</v>
      </c>
      <c r="E3102" t="s">
        <v>3991</v>
      </c>
      <c r="F3102" t="s">
        <v>3992</v>
      </c>
      <c r="G3102" s="18">
        <v>0.59842860180000002</v>
      </c>
      <c r="H3102" t="s">
        <v>64</v>
      </c>
      <c r="I3102" t="s">
        <v>3993</v>
      </c>
      <c r="J3102" t="s">
        <v>3995</v>
      </c>
      <c r="K3102" s="18">
        <v>0.59842860180000002</v>
      </c>
      <c r="L3102" t="s">
        <v>64</v>
      </c>
      <c r="M3102" t="s">
        <v>3993</v>
      </c>
      <c r="N3102" t="s">
        <v>3995</v>
      </c>
      <c r="O3102" s="18">
        <v>4.7090519639000004</v>
      </c>
      <c r="P3102" t="s">
        <v>3996</v>
      </c>
      <c r="Q3102" t="s">
        <v>3991</v>
      </c>
      <c r="R3102" t="s">
        <v>3997</v>
      </c>
      <c r="S3102" s="18">
        <v>372.5018260663</v>
      </c>
      <c r="T3102" t="s">
        <v>85</v>
      </c>
      <c r="U3102" t="s">
        <v>86</v>
      </c>
      <c r="V3102" t="s">
        <v>87</v>
      </c>
      <c r="W3102" s="18">
        <v>131.14859361169999</v>
      </c>
      <c r="X3102" t="s">
        <v>64</v>
      </c>
      <c r="Y3102" t="s">
        <v>3998</v>
      </c>
      <c r="Z3102" t="s">
        <v>3999</v>
      </c>
      <c r="AA3102" s="18">
        <v>2.5460688427</v>
      </c>
      <c r="AB3102" t="s">
        <v>4000</v>
      </c>
      <c r="AC3102" t="s">
        <v>3991</v>
      </c>
      <c r="AD3102" t="s">
        <v>4001</v>
      </c>
      <c r="AE3102" s="18">
        <v>0.80362516129999995</v>
      </c>
      <c r="AF3102" t="s">
        <v>15332</v>
      </c>
      <c r="AG3102" t="s">
        <v>3991</v>
      </c>
      <c r="AH3102" t="s">
        <v>15333</v>
      </c>
      <c r="AI3102" s="18">
        <v>0.67892060720000003</v>
      </c>
      <c r="AJ3102" t="s">
        <v>15334</v>
      </c>
      <c r="AK3102" t="s">
        <v>3991</v>
      </c>
      <c r="AL3102" t="s">
        <v>15335</v>
      </c>
      <c r="AM3102" t="s">
        <v>64</v>
      </c>
      <c r="AN3102" t="s">
        <v>3993</v>
      </c>
      <c r="AO3102" t="s">
        <v>3995</v>
      </c>
      <c r="AP3102" s="18">
        <v>0.59842860180000002</v>
      </c>
      <c r="AQ3102" t="s">
        <v>123</v>
      </c>
      <c r="AR3102" t="b">
        <f>ISNUMBER(SEARCH('Consulta Por Puntos Baloto'!$E$5,B3102,1))</f>
        <v>0</v>
      </c>
      <c r="AS3102">
        <f t="shared" si="96"/>
        <v>7</v>
      </c>
      <c r="AT3102" t="str">
        <f t="shared" si="97"/>
        <v>Cajero automático</v>
      </c>
    </row>
    <row r="3103" spans="1:46">
      <c r="A3103" t="s">
        <v>15336</v>
      </c>
      <c r="B3103" t="s">
        <v>15337</v>
      </c>
      <c r="C3103" s="18">
        <v>0.42591868890000001</v>
      </c>
      <c r="D3103" t="s">
        <v>4730</v>
      </c>
      <c r="E3103" t="s">
        <v>4731</v>
      </c>
      <c r="F3103" t="s">
        <v>4732</v>
      </c>
      <c r="G3103" s="18">
        <v>143.565029608</v>
      </c>
      <c r="H3103" t="s">
        <v>383</v>
      </c>
      <c r="I3103" t="s">
        <v>384</v>
      </c>
      <c r="J3103" t="s">
        <v>385</v>
      </c>
      <c r="K3103" s="18">
        <v>143.75989646650001</v>
      </c>
      <c r="L3103" t="s">
        <v>64</v>
      </c>
      <c r="M3103" t="s">
        <v>384</v>
      </c>
      <c r="N3103" t="s">
        <v>386</v>
      </c>
      <c r="O3103" s="18">
        <v>55.285915893000002</v>
      </c>
      <c r="P3103" t="s">
        <v>4733</v>
      </c>
      <c r="Q3103" t="s">
        <v>4734</v>
      </c>
      <c r="R3103" t="s">
        <v>4735</v>
      </c>
      <c r="S3103" s="18">
        <v>220.16767501129999</v>
      </c>
      <c r="T3103" t="s">
        <v>253</v>
      </c>
      <c r="U3103" t="s">
        <v>65</v>
      </c>
      <c r="V3103" t="s">
        <v>254</v>
      </c>
      <c r="W3103" s="18">
        <v>219.23573119810001</v>
      </c>
      <c r="X3103" t="s">
        <v>276</v>
      </c>
      <c r="Y3103" t="s">
        <v>65</v>
      </c>
      <c r="Z3103" t="s">
        <v>277</v>
      </c>
      <c r="AA3103" s="18">
        <v>143.5680843852</v>
      </c>
      <c r="AB3103" t="s">
        <v>383</v>
      </c>
      <c r="AC3103" t="s">
        <v>391</v>
      </c>
      <c r="AD3103" t="s">
        <v>392</v>
      </c>
      <c r="AE3103" s="18">
        <v>3.9146004800000002E-2</v>
      </c>
      <c r="AF3103" t="s">
        <v>15338</v>
      </c>
      <c r="AG3103" t="s">
        <v>4731</v>
      </c>
      <c r="AH3103" t="s">
        <v>15339</v>
      </c>
      <c r="AI3103" s="18">
        <v>1.2987891999999999E-3</v>
      </c>
      <c r="AJ3103" t="s">
        <v>15337</v>
      </c>
      <c r="AK3103" t="s">
        <v>4731</v>
      </c>
      <c r="AL3103" t="s">
        <v>15340</v>
      </c>
      <c r="AM3103" t="s">
        <v>15337</v>
      </c>
      <c r="AN3103" t="s">
        <v>4731</v>
      </c>
      <c r="AO3103" t="s">
        <v>15340</v>
      </c>
      <c r="AP3103" s="18">
        <v>1.2987891999999999E-3</v>
      </c>
      <c r="AQ3103" t="s">
        <v>123</v>
      </c>
      <c r="AR3103" t="b">
        <f>ISNUMBER(SEARCH('Consulta Por Puntos Baloto'!$E$5,B3103,1))</f>
        <v>0</v>
      </c>
      <c r="AS3103">
        <f t="shared" si="96"/>
        <v>35</v>
      </c>
      <c r="AT3103" t="str">
        <f t="shared" si="97"/>
        <v>Punto red</v>
      </c>
    </row>
    <row r="3104" spans="1:46">
      <c r="A3104" t="s">
        <v>15341</v>
      </c>
      <c r="B3104" t="s">
        <v>15342</v>
      </c>
      <c r="C3104" s="18">
        <v>0.64946722889999997</v>
      </c>
      <c r="D3104" t="s">
        <v>2585</v>
      </c>
      <c r="E3104" t="s">
        <v>128</v>
      </c>
      <c r="F3104" t="s">
        <v>2586</v>
      </c>
      <c r="G3104" s="18">
        <v>0.2119320381</v>
      </c>
      <c r="H3104" t="s">
        <v>64</v>
      </c>
      <c r="I3104" t="s">
        <v>130</v>
      </c>
      <c r="J3104" t="s">
        <v>3950</v>
      </c>
      <c r="K3104" s="18">
        <v>0.2119320381</v>
      </c>
      <c r="L3104" t="s">
        <v>64</v>
      </c>
      <c r="M3104" t="s">
        <v>130</v>
      </c>
      <c r="N3104" t="s">
        <v>2624</v>
      </c>
      <c r="O3104" s="18">
        <v>1.15509142</v>
      </c>
      <c r="P3104" t="s">
        <v>2588</v>
      </c>
      <c r="Q3104" t="s">
        <v>134</v>
      </c>
      <c r="R3104" t="s">
        <v>2589</v>
      </c>
      <c r="S3104" s="18">
        <v>0.93313946110000001</v>
      </c>
      <c r="T3104" t="s">
        <v>311</v>
      </c>
      <c r="U3104" t="s">
        <v>130</v>
      </c>
      <c r="V3104" t="s">
        <v>312</v>
      </c>
      <c r="W3104" s="18">
        <v>0.93313946110000001</v>
      </c>
      <c r="X3104" t="s">
        <v>64</v>
      </c>
      <c r="Y3104" t="s">
        <v>130</v>
      </c>
      <c r="Z3104" t="s">
        <v>2659</v>
      </c>
      <c r="AA3104" s="18">
        <v>0.82526710930000002</v>
      </c>
      <c r="AB3104" t="s">
        <v>2628</v>
      </c>
      <c r="AC3104" t="s">
        <v>128</v>
      </c>
      <c r="AD3104" t="s">
        <v>2629</v>
      </c>
      <c r="AE3104" s="18">
        <v>0.25588675560000002</v>
      </c>
      <c r="AF3104" t="s">
        <v>11958</v>
      </c>
      <c r="AG3104" t="s">
        <v>143</v>
      </c>
      <c r="AH3104" t="s">
        <v>11959</v>
      </c>
      <c r="AI3104" s="18">
        <v>0.26779269439999998</v>
      </c>
      <c r="AJ3104" t="s">
        <v>349</v>
      </c>
      <c r="AK3104" t="s">
        <v>134</v>
      </c>
      <c r="AL3104" t="s">
        <v>11960</v>
      </c>
      <c r="AM3104" t="s">
        <v>64</v>
      </c>
      <c r="AN3104" t="s">
        <v>130</v>
      </c>
      <c r="AO3104" t="s">
        <v>3950</v>
      </c>
      <c r="AP3104" s="18">
        <v>0.2119320381</v>
      </c>
      <c r="AQ3104" t="e">
        <v>#N/A</v>
      </c>
      <c r="AR3104" t="b">
        <f>ISNUMBER(SEARCH('Consulta Por Puntos Baloto'!$E$5,B3104,1))</f>
        <v>0</v>
      </c>
      <c r="AS3104">
        <f t="shared" si="96"/>
        <v>7</v>
      </c>
      <c r="AT3104" t="str">
        <f t="shared" si="97"/>
        <v>Cajero automático</v>
      </c>
    </row>
    <row r="3105" spans="1:46">
      <c r="A3105" t="s">
        <v>15343</v>
      </c>
      <c r="B3105" t="s">
        <v>15344</v>
      </c>
      <c r="C3105" s="18">
        <v>58.595894949200002</v>
      </c>
      <c r="D3105" t="s">
        <v>4556</v>
      </c>
      <c r="E3105" t="s">
        <v>4557</v>
      </c>
      <c r="F3105" t="s">
        <v>4558</v>
      </c>
      <c r="G3105" s="18">
        <v>0.63355862669999996</v>
      </c>
      <c r="H3105" t="s">
        <v>7611</v>
      </c>
      <c r="I3105" t="s">
        <v>4560</v>
      </c>
      <c r="J3105" t="s">
        <v>7612</v>
      </c>
      <c r="K3105" s="18">
        <v>1.0471301158999999</v>
      </c>
      <c r="L3105" t="s">
        <v>64</v>
      </c>
      <c r="M3105" t="s">
        <v>4560</v>
      </c>
      <c r="N3105" t="s">
        <v>4562</v>
      </c>
      <c r="O3105" s="18">
        <v>1.1200164843</v>
      </c>
      <c r="P3105" t="s">
        <v>387</v>
      </c>
      <c r="Q3105" t="s">
        <v>388</v>
      </c>
      <c r="R3105" t="s">
        <v>389</v>
      </c>
      <c r="S3105" s="18">
        <v>253.097467298</v>
      </c>
      <c r="T3105" t="s">
        <v>253</v>
      </c>
      <c r="U3105" t="s">
        <v>65</v>
      </c>
      <c r="V3105" t="s">
        <v>254</v>
      </c>
      <c r="W3105" s="18">
        <v>58.173129260000003</v>
      </c>
      <c r="X3105" t="s">
        <v>64</v>
      </c>
      <c r="Y3105" t="s">
        <v>4563</v>
      </c>
      <c r="Z3105" t="s">
        <v>4564</v>
      </c>
      <c r="AA3105" s="18">
        <v>0.71752296510000002</v>
      </c>
      <c r="AB3105" t="s">
        <v>4559</v>
      </c>
      <c r="AC3105" t="s">
        <v>388</v>
      </c>
      <c r="AD3105" t="s">
        <v>4565</v>
      </c>
      <c r="AE3105" s="18">
        <v>0.1748938541</v>
      </c>
      <c r="AF3105" t="s">
        <v>15345</v>
      </c>
      <c r="AG3105" t="s">
        <v>388</v>
      </c>
      <c r="AH3105" t="s">
        <v>15346</v>
      </c>
      <c r="AI3105" s="18">
        <v>0.3327190558</v>
      </c>
      <c r="AJ3105" t="s">
        <v>15347</v>
      </c>
      <c r="AK3105" t="s">
        <v>388</v>
      </c>
      <c r="AL3105" t="s">
        <v>15348</v>
      </c>
      <c r="AM3105" t="s">
        <v>15345</v>
      </c>
      <c r="AN3105" t="s">
        <v>388</v>
      </c>
      <c r="AO3105" t="s">
        <v>15346</v>
      </c>
      <c r="AP3105" s="18">
        <v>0.1748938541</v>
      </c>
      <c r="AQ3105" t="s">
        <v>123</v>
      </c>
      <c r="AR3105" t="b">
        <f>ISNUMBER(SEARCH('Consulta Por Puntos Baloto'!$E$5,B3105,1))</f>
        <v>0</v>
      </c>
      <c r="AS3105">
        <f t="shared" si="96"/>
        <v>31</v>
      </c>
      <c r="AT3105" t="str">
        <f t="shared" si="97"/>
        <v>Punto pago</v>
      </c>
    </row>
    <row r="3106" spans="1:46">
      <c r="A3106" t="s">
        <v>15349</v>
      </c>
      <c r="B3106" t="s">
        <v>15350</v>
      </c>
      <c r="C3106" s="18">
        <v>3.9894086954999999</v>
      </c>
      <c r="D3106" t="s">
        <v>4869</v>
      </c>
      <c r="E3106" t="s">
        <v>4106</v>
      </c>
      <c r="F3106" t="s">
        <v>4870</v>
      </c>
      <c r="G3106" s="18">
        <v>0.51923167049999996</v>
      </c>
      <c r="H3106" t="s">
        <v>4029</v>
      </c>
      <c r="I3106" t="s">
        <v>4029</v>
      </c>
      <c r="J3106" t="s">
        <v>4099</v>
      </c>
      <c r="K3106" s="18">
        <v>1.4341985535999999</v>
      </c>
      <c r="L3106" t="s">
        <v>64</v>
      </c>
      <c r="M3106" t="s">
        <v>4029</v>
      </c>
      <c r="N3106" t="s">
        <v>4030</v>
      </c>
      <c r="O3106" s="18">
        <v>56.133985889400002</v>
      </c>
      <c r="P3106" t="s">
        <v>4031</v>
      </c>
      <c r="Q3106" t="s">
        <v>4025</v>
      </c>
      <c r="R3106" t="s">
        <v>4032</v>
      </c>
      <c r="S3106" s="18">
        <v>122.7223472526</v>
      </c>
      <c r="T3106" t="s">
        <v>227</v>
      </c>
      <c r="U3106" t="s">
        <v>228</v>
      </c>
      <c r="V3106" t="s">
        <v>229</v>
      </c>
      <c r="W3106" s="18">
        <v>2.8818458964000002</v>
      </c>
      <c r="X3106" t="s">
        <v>4103</v>
      </c>
      <c r="Y3106" t="s">
        <v>4029</v>
      </c>
      <c r="Z3106" t="s">
        <v>4104</v>
      </c>
      <c r="AA3106" s="18">
        <v>0.52721800409999997</v>
      </c>
      <c r="AB3106" s="19" t="s">
        <v>4105</v>
      </c>
      <c r="AC3106" t="s">
        <v>4106</v>
      </c>
      <c r="AD3106" t="s">
        <v>4107</v>
      </c>
      <c r="AE3106" s="18">
        <v>8.8992257000000005E-2</v>
      </c>
      <c r="AF3106" t="s">
        <v>15351</v>
      </c>
      <c r="AG3106" t="s">
        <v>4106</v>
      </c>
      <c r="AH3106" t="s">
        <v>15352</v>
      </c>
      <c r="AI3106" s="18">
        <v>0.2111523736</v>
      </c>
      <c r="AJ3106" t="s">
        <v>15353</v>
      </c>
      <c r="AK3106" t="s">
        <v>4106</v>
      </c>
      <c r="AL3106" t="s">
        <v>15354</v>
      </c>
      <c r="AM3106" t="s">
        <v>15351</v>
      </c>
      <c r="AN3106" t="s">
        <v>4106</v>
      </c>
      <c r="AO3106" t="s">
        <v>15352</v>
      </c>
      <c r="AP3106" s="18">
        <v>8.8992257000000005E-2</v>
      </c>
      <c r="AQ3106" t="s">
        <v>123</v>
      </c>
      <c r="AR3106" t="b">
        <f>ISNUMBER(SEARCH('Consulta Por Puntos Baloto'!$E$5,B3106,1))</f>
        <v>0</v>
      </c>
      <c r="AS3106">
        <f t="shared" si="96"/>
        <v>31</v>
      </c>
      <c r="AT3106" t="str">
        <f t="shared" si="97"/>
        <v>Punto pago</v>
      </c>
    </row>
    <row r="3107" spans="1:46">
      <c r="A3107" t="s">
        <v>15355</v>
      </c>
      <c r="B3107" t="s">
        <v>15356</v>
      </c>
      <c r="C3107" s="18">
        <v>3.7182195791999999</v>
      </c>
      <c r="D3107" t="s">
        <v>4869</v>
      </c>
      <c r="E3107" t="s">
        <v>4106</v>
      </c>
      <c r="F3107" t="s">
        <v>4870</v>
      </c>
      <c r="G3107" s="18">
        <v>0.2513333311</v>
      </c>
      <c r="H3107" t="s">
        <v>4029</v>
      </c>
      <c r="I3107" t="s">
        <v>4029</v>
      </c>
      <c r="J3107" t="s">
        <v>4099</v>
      </c>
      <c r="K3107" s="18">
        <v>1.2126536729999999</v>
      </c>
      <c r="L3107" t="s">
        <v>64</v>
      </c>
      <c r="M3107" t="s">
        <v>4029</v>
      </c>
      <c r="N3107" t="s">
        <v>4030</v>
      </c>
      <c r="O3107" s="18">
        <v>56.19040949</v>
      </c>
      <c r="P3107" t="s">
        <v>4031</v>
      </c>
      <c r="Q3107" t="s">
        <v>4025</v>
      </c>
      <c r="R3107" t="s">
        <v>4032</v>
      </c>
      <c r="S3107" s="18">
        <v>122.9267270445</v>
      </c>
      <c r="T3107" t="s">
        <v>227</v>
      </c>
      <c r="U3107" t="s">
        <v>228</v>
      </c>
      <c r="V3107" t="s">
        <v>229</v>
      </c>
      <c r="W3107" s="18">
        <v>2.6187764170999999</v>
      </c>
      <c r="X3107" t="s">
        <v>4103</v>
      </c>
      <c r="Y3107" t="s">
        <v>4029</v>
      </c>
      <c r="Z3107" t="s">
        <v>4104</v>
      </c>
      <c r="AA3107" s="18">
        <v>0.25518299919999998</v>
      </c>
      <c r="AB3107" s="19" t="s">
        <v>4105</v>
      </c>
      <c r="AC3107" t="s">
        <v>4106</v>
      </c>
      <c r="AD3107" t="s">
        <v>4107</v>
      </c>
      <c r="AE3107" s="18">
        <v>1.9481424600000002E-2</v>
      </c>
      <c r="AF3107" t="s">
        <v>10644</v>
      </c>
      <c r="AG3107" t="s">
        <v>4106</v>
      </c>
      <c r="AH3107" t="s">
        <v>10645</v>
      </c>
      <c r="AI3107" s="18">
        <v>5.70847269E-2</v>
      </c>
      <c r="AJ3107" t="s">
        <v>15357</v>
      </c>
      <c r="AK3107" t="s">
        <v>4106</v>
      </c>
      <c r="AL3107" t="s">
        <v>15358</v>
      </c>
      <c r="AM3107" t="s">
        <v>10644</v>
      </c>
      <c r="AN3107" t="s">
        <v>4106</v>
      </c>
      <c r="AO3107" t="s">
        <v>10645</v>
      </c>
      <c r="AP3107" s="18">
        <v>1.9481424600000002E-2</v>
      </c>
      <c r="AQ3107" t="s">
        <v>123</v>
      </c>
      <c r="AR3107" t="b">
        <f>ISNUMBER(SEARCH('Consulta Por Puntos Baloto'!$E$5,B3107,1))</f>
        <v>0</v>
      </c>
      <c r="AS3107">
        <f t="shared" si="96"/>
        <v>31</v>
      </c>
      <c r="AT3107" t="str">
        <f t="shared" si="97"/>
        <v>Punto pago</v>
      </c>
    </row>
    <row r="3108" spans="1:46">
      <c r="A3108" t="s">
        <v>15359</v>
      </c>
      <c r="B3108" t="s">
        <v>15360</v>
      </c>
      <c r="C3108" s="18">
        <v>1.7042592006999999</v>
      </c>
      <c r="D3108" t="s">
        <v>4869</v>
      </c>
      <c r="E3108" t="s">
        <v>4106</v>
      </c>
      <c r="F3108" t="s">
        <v>4870</v>
      </c>
      <c r="G3108" s="18">
        <v>0.96897693490000003</v>
      </c>
      <c r="H3108" t="s">
        <v>64</v>
      </c>
      <c r="I3108" t="s">
        <v>4029</v>
      </c>
      <c r="J3108" t="s">
        <v>4030</v>
      </c>
      <c r="K3108" s="18">
        <v>0.95943610670000001</v>
      </c>
      <c r="L3108" t="s">
        <v>64</v>
      </c>
      <c r="M3108" t="s">
        <v>4029</v>
      </c>
      <c r="N3108" t="s">
        <v>4030</v>
      </c>
      <c r="O3108" s="18">
        <v>57.4727936759</v>
      </c>
      <c r="P3108" t="s">
        <v>4031</v>
      </c>
      <c r="Q3108" t="s">
        <v>4025</v>
      </c>
      <c r="R3108" t="s">
        <v>4032</v>
      </c>
      <c r="S3108" s="18">
        <v>123.4666397543</v>
      </c>
      <c r="T3108" t="s">
        <v>227</v>
      </c>
      <c r="U3108" t="s">
        <v>228</v>
      </c>
      <c r="V3108" t="s">
        <v>229</v>
      </c>
      <c r="W3108" s="18">
        <v>0.61393637690000002</v>
      </c>
      <c r="X3108" t="s">
        <v>4103</v>
      </c>
      <c r="Y3108" t="s">
        <v>4029</v>
      </c>
      <c r="Z3108" t="s">
        <v>4104</v>
      </c>
      <c r="AA3108" s="18">
        <v>0.92730093099999999</v>
      </c>
      <c r="AB3108" t="s">
        <v>5549</v>
      </c>
      <c r="AC3108" t="s">
        <v>4106</v>
      </c>
      <c r="AD3108" t="s">
        <v>5550</v>
      </c>
      <c r="AE3108" s="18">
        <v>2.0108477600000001E-2</v>
      </c>
      <c r="AF3108" t="s">
        <v>15361</v>
      </c>
      <c r="AG3108" t="s">
        <v>4106</v>
      </c>
      <c r="AH3108" t="s">
        <v>15362</v>
      </c>
      <c r="AI3108" s="18">
        <v>0.24638491500000001</v>
      </c>
      <c r="AJ3108" t="s">
        <v>8160</v>
      </c>
      <c r="AK3108" t="s">
        <v>4106</v>
      </c>
      <c r="AL3108" t="s">
        <v>8161</v>
      </c>
      <c r="AM3108" t="s">
        <v>15361</v>
      </c>
      <c r="AN3108" t="s">
        <v>4106</v>
      </c>
      <c r="AO3108" t="s">
        <v>15362</v>
      </c>
      <c r="AP3108" s="18">
        <v>2.0108477600000001E-2</v>
      </c>
      <c r="AQ3108" t="s">
        <v>123</v>
      </c>
      <c r="AR3108" t="b">
        <f>ISNUMBER(SEARCH('Consulta Por Puntos Baloto'!$E$5,B3108,1))</f>
        <v>0</v>
      </c>
      <c r="AS3108">
        <f t="shared" si="96"/>
        <v>31</v>
      </c>
      <c r="AT3108" t="str">
        <f t="shared" si="97"/>
        <v>Punto pago</v>
      </c>
    </row>
    <row r="3109" spans="1:46">
      <c r="A3109" t="s">
        <v>15363</v>
      </c>
      <c r="B3109" t="s">
        <v>15364</v>
      </c>
      <c r="C3109" s="18">
        <v>2.4103425633</v>
      </c>
      <c r="D3109" t="s">
        <v>15365</v>
      </c>
      <c r="E3109" t="s">
        <v>4106</v>
      </c>
      <c r="F3109" t="s">
        <v>15366</v>
      </c>
      <c r="G3109" s="18">
        <v>3.6508187909999998</v>
      </c>
      <c r="H3109" t="s">
        <v>64</v>
      </c>
      <c r="I3109" t="s">
        <v>4029</v>
      </c>
      <c r="J3109" t="s">
        <v>6039</v>
      </c>
      <c r="K3109" s="18">
        <v>6.5731720724000002</v>
      </c>
      <c r="L3109" t="s">
        <v>64</v>
      </c>
      <c r="M3109" t="s">
        <v>4029</v>
      </c>
      <c r="N3109" t="s">
        <v>4030</v>
      </c>
      <c r="O3109" s="18">
        <v>58.911586939199999</v>
      </c>
      <c r="P3109" t="s">
        <v>4031</v>
      </c>
      <c r="Q3109" t="s">
        <v>4025</v>
      </c>
      <c r="R3109" t="s">
        <v>4032</v>
      </c>
      <c r="S3109" s="18">
        <v>127.4410430402</v>
      </c>
      <c r="T3109" t="s">
        <v>227</v>
      </c>
      <c r="U3109" t="s">
        <v>228</v>
      </c>
      <c r="V3109" t="s">
        <v>229</v>
      </c>
      <c r="W3109" s="18">
        <v>3.6726474155000002</v>
      </c>
      <c r="X3109" t="s">
        <v>64</v>
      </c>
      <c r="Y3109" t="s">
        <v>4029</v>
      </c>
      <c r="Z3109" t="s">
        <v>6039</v>
      </c>
      <c r="AA3109" s="18">
        <v>4.8052485981000004</v>
      </c>
      <c r="AB3109" t="s">
        <v>5549</v>
      </c>
      <c r="AC3109" t="s">
        <v>4106</v>
      </c>
      <c r="AD3109" t="s">
        <v>5550</v>
      </c>
      <c r="AE3109" s="18">
        <v>0.124986925</v>
      </c>
      <c r="AF3109" t="s">
        <v>15367</v>
      </c>
      <c r="AG3109" t="s">
        <v>4106</v>
      </c>
      <c r="AH3109" t="s">
        <v>15368</v>
      </c>
      <c r="AI3109" s="18">
        <v>2.4036287781999999</v>
      </c>
      <c r="AJ3109" t="s">
        <v>15369</v>
      </c>
      <c r="AK3109" t="s">
        <v>4106</v>
      </c>
      <c r="AL3109" t="s">
        <v>15370</v>
      </c>
      <c r="AM3109" t="s">
        <v>15367</v>
      </c>
      <c r="AN3109" t="s">
        <v>4106</v>
      </c>
      <c r="AO3109" t="s">
        <v>15368</v>
      </c>
      <c r="AP3109" s="18">
        <v>0.124986925</v>
      </c>
      <c r="AQ3109" t="s">
        <v>123</v>
      </c>
      <c r="AR3109" t="b">
        <f>ISNUMBER(SEARCH('Consulta Por Puntos Baloto'!$E$5,B3109,1))</f>
        <v>0</v>
      </c>
      <c r="AS3109">
        <f t="shared" si="96"/>
        <v>31</v>
      </c>
      <c r="AT3109" t="str">
        <f t="shared" si="97"/>
        <v>Punto pago</v>
      </c>
    </row>
    <row r="3110" spans="1:46">
      <c r="A3110" t="s">
        <v>15371</v>
      </c>
      <c r="B3110" t="s">
        <v>15372</v>
      </c>
      <c r="C3110" s="18">
        <v>1.5086769997</v>
      </c>
      <c r="D3110" t="s">
        <v>4869</v>
      </c>
      <c r="E3110" t="s">
        <v>4106</v>
      </c>
      <c r="F3110" t="s">
        <v>4870</v>
      </c>
      <c r="G3110" s="18">
        <v>1.1145682538999999</v>
      </c>
      <c r="H3110" t="s">
        <v>64</v>
      </c>
      <c r="I3110" t="s">
        <v>4029</v>
      </c>
      <c r="J3110" t="s">
        <v>4030</v>
      </c>
      <c r="K3110" s="18">
        <v>1.1100842287999999</v>
      </c>
      <c r="L3110" t="s">
        <v>64</v>
      </c>
      <c r="M3110" t="s">
        <v>4029</v>
      </c>
      <c r="N3110" t="s">
        <v>4030</v>
      </c>
      <c r="O3110" s="18">
        <v>57.7356506092</v>
      </c>
      <c r="P3110" t="s">
        <v>4031</v>
      </c>
      <c r="Q3110" t="s">
        <v>4025</v>
      </c>
      <c r="R3110" t="s">
        <v>4032</v>
      </c>
      <c r="S3110" s="18">
        <v>123.3681483826</v>
      </c>
      <c r="T3110" t="s">
        <v>227</v>
      </c>
      <c r="U3110" t="s">
        <v>228</v>
      </c>
      <c r="V3110" t="s">
        <v>229</v>
      </c>
      <c r="W3110" s="18">
        <v>0.3894846388</v>
      </c>
      <c r="X3110" t="s">
        <v>4103</v>
      </c>
      <c r="Y3110" t="s">
        <v>4029</v>
      </c>
      <c r="Z3110" t="s">
        <v>4104</v>
      </c>
      <c r="AA3110" s="18">
        <v>0.73779697249999998</v>
      </c>
      <c r="AB3110" t="s">
        <v>5549</v>
      </c>
      <c r="AC3110" t="s">
        <v>4106</v>
      </c>
      <c r="AD3110" t="s">
        <v>5550</v>
      </c>
      <c r="AE3110" s="18">
        <v>8.1484312700000006E-2</v>
      </c>
      <c r="AF3110" t="s">
        <v>15373</v>
      </c>
      <c r="AG3110" t="s">
        <v>4106</v>
      </c>
      <c r="AH3110" t="s">
        <v>15374</v>
      </c>
      <c r="AI3110" s="18">
        <v>4.6461556799999998E-2</v>
      </c>
      <c r="AJ3110" t="s">
        <v>15375</v>
      </c>
      <c r="AK3110" t="s">
        <v>4106</v>
      </c>
      <c r="AL3110" t="s">
        <v>15376</v>
      </c>
      <c r="AM3110" t="s">
        <v>15375</v>
      </c>
      <c r="AN3110" t="s">
        <v>4106</v>
      </c>
      <c r="AO3110" t="s">
        <v>15376</v>
      </c>
      <c r="AP3110" s="18">
        <v>4.6461556799999998E-2</v>
      </c>
      <c r="AQ3110" t="s">
        <v>123</v>
      </c>
      <c r="AR3110" t="b">
        <f>ISNUMBER(SEARCH('Consulta Por Puntos Baloto'!$E$5,B3110,1))</f>
        <v>0</v>
      </c>
      <c r="AS3110">
        <f t="shared" si="96"/>
        <v>35</v>
      </c>
      <c r="AT3110" t="str">
        <f t="shared" si="97"/>
        <v>Punto red</v>
      </c>
    </row>
    <row r="3111" spans="1:46">
      <c r="A3111" t="s">
        <v>15377</v>
      </c>
      <c r="B3111" t="s">
        <v>15378</v>
      </c>
      <c r="C3111" s="18">
        <v>0.25946575240000003</v>
      </c>
      <c r="D3111" t="s">
        <v>4869</v>
      </c>
      <c r="E3111" t="s">
        <v>4106</v>
      </c>
      <c r="F3111" t="s">
        <v>4870</v>
      </c>
      <c r="G3111" s="18">
        <v>0.66929588470000001</v>
      </c>
      <c r="H3111" t="s">
        <v>64</v>
      </c>
      <c r="I3111" t="s">
        <v>4029</v>
      </c>
      <c r="J3111" t="s">
        <v>11080</v>
      </c>
      <c r="K3111" s="18">
        <v>2.3584268990999999</v>
      </c>
      <c r="L3111" t="s">
        <v>64</v>
      </c>
      <c r="M3111" t="s">
        <v>4029</v>
      </c>
      <c r="N3111" t="s">
        <v>4030</v>
      </c>
      <c r="O3111" s="18">
        <v>58.390430534399997</v>
      </c>
      <c r="P3111" t="s">
        <v>4031</v>
      </c>
      <c r="Q3111" t="s">
        <v>4025</v>
      </c>
      <c r="R3111" t="s">
        <v>4032</v>
      </c>
      <c r="S3111" s="18">
        <v>123.90888694109999</v>
      </c>
      <c r="T3111" t="s">
        <v>227</v>
      </c>
      <c r="U3111" t="s">
        <v>228</v>
      </c>
      <c r="V3111" t="s">
        <v>229</v>
      </c>
      <c r="W3111" s="18">
        <v>0.69821991890000001</v>
      </c>
      <c r="X3111" t="s">
        <v>64</v>
      </c>
      <c r="Y3111" t="s">
        <v>4029</v>
      </c>
      <c r="Z3111" t="s">
        <v>6039</v>
      </c>
      <c r="AA3111" s="18">
        <v>0.51924487590000001</v>
      </c>
      <c r="AB3111" t="s">
        <v>5549</v>
      </c>
      <c r="AC3111" t="s">
        <v>4106</v>
      </c>
      <c r="AD3111" t="s">
        <v>5550</v>
      </c>
      <c r="AE3111" s="18">
        <v>0.29251489489999999</v>
      </c>
      <c r="AF3111" t="s">
        <v>15379</v>
      </c>
      <c r="AG3111" t="s">
        <v>4106</v>
      </c>
      <c r="AH3111" t="s">
        <v>15380</v>
      </c>
      <c r="AI3111" s="18">
        <v>0.50353919800000002</v>
      </c>
      <c r="AJ3111" t="s">
        <v>15381</v>
      </c>
      <c r="AK3111" t="s">
        <v>4106</v>
      </c>
      <c r="AL3111" t="s">
        <v>15382</v>
      </c>
      <c r="AM3111" t="s">
        <v>4869</v>
      </c>
      <c r="AN3111" t="s">
        <v>4106</v>
      </c>
      <c r="AO3111" t="s">
        <v>4870</v>
      </c>
      <c r="AP3111" s="18">
        <v>0.25946575240000003</v>
      </c>
      <c r="AQ3111" t="s">
        <v>123</v>
      </c>
      <c r="AR3111" t="b">
        <f>ISNUMBER(SEARCH('Consulta Por Puntos Baloto'!$E$5,B3111,1))</f>
        <v>0</v>
      </c>
      <c r="AS3111">
        <f t="shared" si="96"/>
        <v>3</v>
      </c>
      <c r="AT3111" t="str">
        <f t="shared" si="97"/>
        <v>Punto 472</v>
      </c>
    </row>
    <row r="3112" spans="1:46">
      <c r="A3112" t="s">
        <v>15383</v>
      </c>
      <c r="B3112" t="s">
        <v>15384</v>
      </c>
      <c r="C3112" s="18">
        <v>12.353260735399999</v>
      </c>
      <c r="D3112" t="s">
        <v>4869</v>
      </c>
      <c r="E3112" t="s">
        <v>4106</v>
      </c>
      <c r="F3112" t="s">
        <v>4870</v>
      </c>
      <c r="G3112" s="18">
        <v>10.8833114591</v>
      </c>
      <c r="H3112" t="s">
        <v>64</v>
      </c>
      <c r="I3112" t="s">
        <v>4029</v>
      </c>
      <c r="J3112" t="s">
        <v>4030</v>
      </c>
      <c r="K3112" s="18">
        <v>10.9062388635</v>
      </c>
      <c r="L3112" t="s">
        <v>64</v>
      </c>
      <c r="M3112" t="s">
        <v>4029</v>
      </c>
      <c r="N3112" t="s">
        <v>4030</v>
      </c>
      <c r="O3112" s="18">
        <v>63.847129719900003</v>
      </c>
      <c r="P3112" t="s">
        <v>4031</v>
      </c>
      <c r="Q3112" t="s">
        <v>4025</v>
      </c>
      <c r="R3112" t="s">
        <v>4032</v>
      </c>
      <c r="S3112" s="18">
        <v>111.9415823065</v>
      </c>
      <c r="T3112" t="s">
        <v>227</v>
      </c>
      <c r="U3112" t="s">
        <v>228</v>
      </c>
      <c r="V3112" t="s">
        <v>229</v>
      </c>
      <c r="W3112" s="18">
        <v>11.685998577499999</v>
      </c>
      <c r="X3112" t="s">
        <v>4103</v>
      </c>
      <c r="Y3112" t="s">
        <v>4029</v>
      </c>
      <c r="Z3112" t="s">
        <v>4104</v>
      </c>
      <c r="AA3112" s="18">
        <v>11.0250157372</v>
      </c>
      <c r="AB3112" s="19" t="s">
        <v>4105</v>
      </c>
      <c r="AC3112" t="s">
        <v>4106</v>
      </c>
      <c r="AD3112" t="s">
        <v>4107</v>
      </c>
      <c r="AE3112" s="18">
        <v>8.4817122999999994E-3</v>
      </c>
      <c r="AF3112" t="s">
        <v>15385</v>
      </c>
      <c r="AG3112" t="s">
        <v>15386</v>
      </c>
      <c r="AH3112" t="s">
        <v>15387</v>
      </c>
      <c r="AI3112" s="18">
        <v>5.2394110399999999E-2</v>
      </c>
      <c r="AJ3112" t="s">
        <v>15388</v>
      </c>
      <c r="AK3112" t="s">
        <v>15386</v>
      </c>
      <c r="AL3112" t="s">
        <v>15389</v>
      </c>
      <c r="AM3112" t="s">
        <v>15385</v>
      </c>
      <c r="AN3112" t="s">
        <v>15386</v>
      </c>
      <c r="AO3112" t="s">
        <v>15387</v>
      </c>
      <c r="AP3112" s="18">
        <v>8.4817122999999994E-3</v>
      </c>
      <c r="AQ3112" t="s">
        <v>123</v>
      </c>
      <c r="AR3112" t="b">
        <f>ISNUMBER(SEARCH('Consulta Por Puntos Baloto'!$E$5,B3112,1))</f>
        <v>0</v>
      </c>
      <c r="AS3112">
        <f t="shared" si="96"/>
        <v>31</v>
      </c>
      <c r="AT3112" t="str">
        <f t="shared" si="97"/>
        <v>Punto pago</v>
      </c>
    </row>
    <row r="3113" spans="1:46">
      <c r="A3113" t="s">
        <v>15390</v>
      </c>
      <c r="B3113" t="s">
        <v>15391</v>
      </c>
      <c r="C3113" s="18">
        <v>0.8518348831</v>
      </c>
      <c r="D3113" t="s">
        <v>4869</v>
      </c>
      <c r="E3113" t="s">
        <v>4106</v>
      </c>
      <c r="F3113" t="s">
        <v>4870</v>
      </c>
      <c r="G3113" s="18">
        <v>0.34457980379999997</v>
      </c>
      <c r="H3113" t="s">
        <v>64</v>
      </c>
      <c r="I3113" t="s">
        <v>4029</v>
      </c>
      <c r="J3113" t="s">
        <v>11080</v>
      </c>
      <c r="K3113" s="18">
        <v>2.8800270235999998</v>
      </c>
      <c r="L3113" t="s">
        <v>64</v>
      </c>
      <c r="M3113" t="s">
        <v>4029</v>
      </c>
      <c r="N3113" t="s">
        <v>4030</v>
      </c>
      <c r="O3113" s="18">
        <v>57.884133038400002</v>
      </c>
      <c r="P3113" t="s">
        <v>4031</v>
      </c>
      <c r="Q3113" t="s">
        <v>4025</v>
      </c>
      <c r="R3113" t="s">
        <v>4032</v>
      </c>
      <c r="S3113" s="18">
        <v>124.8303946039</v>
      </c>
      <c r="T3113" t="s">
        <v>227</v>
      </c>
      <c r="U3113" t="s">
        <v>228</v>
      </c>
      <c r="V3113" t="s">
        <v>229</v>
      </c>
      <c r="W3113" s="18">
        <v>0.57729801049999996</v>
      </c>
      <c r="X3113" t="s">
        <v>64</v>
      </c>
      <c r="Y3113" t="s">
        <v>4029</v>
      </c>
      <c r="Z3113" t="s">
        <v>6039</v>
      </c>
      <c r="AA3113" s="18">
        <v>1.179943615</v>
      </c>
      <c r="AB3113" t="s">
        <v>5549</v>
      </c>
      <c r="AC3113" t="s">
        <v>4106</v>
      </c>
      <c r="AD3113" t="s">
        <v>5550</v>
      </c>
      <c r="AE3113" s="18">
        <v>0.1233334381</v>
      </c>
      <c r="AF3113" t="s">
        <v>11236</v>
      </c>
      <c r="AG3113" t="s">
        <v>4106</v>
      </c>
      <c r="AH3113" t="s">
        <v>11237</v>
      </c>
      <c r="AI3113" s="18">
        <v>0.21786280690000001</v>
      </c>
      <c r="AJ3113" t="s">
        <v>11238</v>
      </c>
      <c r="AK3113" t="s">
        <v>4106</v>
      </c>
      <c r="AL3113" t="s">
        <v>11239</v>
      </c>
      <c r="AM3113" t="s">
        <v>11236</v>
      </c>
      <c r="AN3113" t="s">
        <v>4106</v>
      </c>
      <c r="AO3113" t="s">
        <v>11237</v>
      </c>
      <c r="AP3113" s="18">
        <v>0.1233334381</v>
      </c>
      <c r="AQ3113" t="s">
        <v>123</v>
      </c>
      <c r="AR3113" t="b">
        <f>ISNUMBER(SEARCH('Consulta Por Puntos Baloto'!$E$5,B3113,1))</f>
        <v>0</v>
      </c>
      <c r="AS3113">
        <f t="shared" si="96"/>
        <v>31</v>
      </c>
      <c r="AT3113" t="str">
        <f t="shared" si="97"/>
        <v>Punto pago</v>
      </c>
    </row>
    <row r="3114" spans="1:46">
      <c r="A3114" t="s">
        <v>15392</v>
      </c>
      <c r="B3114" t="s">
        <v>15393</v>
      </c>
      <c r="C3114" s="18">
        <v>1.71475852</v>
      </c>
      <c r="D3114" t="s">
        <v>15365</v>
      </c>
      <c r="E3114" t="s">
        <v>4106</v>
      </c>
      <c r="F3114" t="s">
        <v>15366</v>
      </c>
      <c r="G3114" s="18">
        <v>2.9420653643999999</v>
      </c>
      <c r="H3114" t="s">
        <v>64</v>
      </c>
      <c r="I3114" t="s">
        <v>4029</v>
      </c>
      <c r="J3114" t="s">
        <v>6039</v>
      </c>
      <c r="K3114" s="18">
        <v>5.8503330035000003</v>
      </c>
      <c r="L3114" t="s">
        <v>64</v>
      </c>
      <c r="M3114" t="s">
        <v>4029</v>
      </c>
      <c r="N3114" t="s">
        <v>4030</v>
      </c>
      <c r="O3114" s="18">
        <v>58.678090784299997</v>
      </c>
      <c r="P3114" t="s">
        <v>4031</v>
      </c>
      <c r="Q3114" t="s">
        <v>4025</v>
      </c>
      <c r="R3114" t="s">
        <v>4032</v>
      </c>
      <c r="S3114" s="18">
        <v>126.9372810175</v>
      </c>
      <c r="T3114" t="s">
        <v>227</v>
      </c>
      <c r="U3114" t="s">
        <v>228</v>
      </c>
      <c r="V3114" t="s">
        <v>229</v>
      </c>
      <c r="W3114" s="18">
        <v>2.9640325269000001</v>
      </c>
      <c r="X3114" t="s">
        <v>64</v>
      </c>
      <c r="Y3114" t="s">
        <v>4029</v>
      </c>
      <c r="Z3114" t="s">
        <v>6039</v>
      </c>
      <c r="AA3114" s="18">
        <v>4.0879657232</v>
      </c>
      <c r="AB3114" t="s">
        <v>5549</v>
      </c>
      <c r="AC3114" t="s">
        <v>4106</v>
      </c>
      <c r="AD3114" t="s">
        <v>5550</v>
      </c>
      <c r="AE3114" s="18">
        <v>0.33971457960000001</v>
      </c>
      <c r="AF3114" t="s">
        <v>15394</v>
      </c>
      <c r="AG3114" t="s">
        <v>4106</v>
      </c>
      <c r="AH3114" t="s">
        <v>15395</v>
      </c>
      <c r="AI3114" s="18">
        <v>1.6939515768</v>
      </c>
      <c r="AJ3114" t="s">
        <v>15369</v>
      </c>
      <c r="AK3114" t="s">
        <v>4106</v>
      </c>
      <c r="AL3114" t="s">
        <v>15370</v>
      </c>
      <c r="AM3114" t="s">
        <v>15394</v>
      </c>
      <c r="AN3114" t="s">
        <v>4106</v>
      </c>
      <c r="AO3114" t="s">
        <v>15395</v>
      </c>
      <c r="AP3114" s="18">
        <v>0.33971457960000001</v>
      </c>
      <c r="AQ3114" t="s">
        <v>123</v>
      </c>
      <c r="AR3114" t="b">
        <f>ISNUMBER(SEARCH('Consulta Por Puntos Baloto'!$E$5,B3114,1))</f>
        <v>0</v>
      </c>
      <c r="AS3114">
        <f t="shared" si="96"/>
        <v>31</v>
      </c>
      <c r="AT3114" t="str">
        <f t="shared" si="97"/>
        <v>Punto pago</v>
      </c>
    </row>
    <row r="3115" spans="1:46">
      <c r="A3115" t="s">
        <v>15396</v>
      </c>
      <c r="B3115" t="s">
        <v>15397</v>
      </c>
      <c r="C3115" s="18">
        <v>1.2955497785000001</v>
      </c>
      <c r="D3115" t="s">
        <v>15365</v>
      </c>
      <c r="E3115" t="s">
        <v>4106</v>
      </c>
      <c r="F3115" t="s">
        <v>15366</v>
      </c>
      <c r="G3115" s="18">
        <v>1.2265889712</v>
      </c>
      <c r="H3115" t="s">
        <v>64</v>
      </c>
      <c r="I3115" t="s">
        <v>4029</v>
      </c>
      <c r="J3115" t="s">
        <v>6039</v>
      </c>
      <c r="K3115" s="18">
        <v>3.9373505834999998</v>
      </c>
      <c r="L3115" t="s">
        <v>64</v>
      </c>
      <c r="M3115" t="s">
        <v>4029</v>
      </c>
      <c r="N3115" t="s">
        <v>4030</v>
      </c>
      <c r="O3115" s="18">
        <v>59.636788250400002</v>
      </c>
      <c r="P3115" t="s">
        <v>4031</v>
      </c>
      <c r="Q3115" t="s">
        <v>4025</v>
      </c>
      <c r="R3115" t="s">
        <v>4032</v>
      </c>
      <c r="S3115" s="18">
        <v>124.1655593948</v>
      </c>
      <c r="T3115" t="s">
        <v>227</v>
      </c>
      <c r="U3115" t="s">
        <v>228</v>
      </c>
      <c r="V3115" t="s">
        <v>229</v>
      </c>
      <c r="W3115" s="18">
        <v>1.231183554</v>
      </c>
      <c r="X3115" t="s">
        <v>64</v>
      </c>
      <c r="Y3115" t="s">
        <v>4029</v>
      </c>
      <c r="Z3115" t="s">
        <v>6039</v>
      </c>
      <c r="AA3115" s="18">
        <v>2.1438468977</v>
      </c>
      <c r="AB3115" t="s">
        <v>5549</v>
      </c>
      <c r="AC3115" t="s">
        <v>4106</v>
      </c>
      <c r="AD3115" t="s">
        <v>5550</v>
      </c>
      <c r="AE3115" s="18">
        <v>9.7441112299999993E-2</v>
      </c>
      <c r="AF3115" t="s">
        <v>15398</v>
      </c>
      <c r="AG3115" t="s">
        <v>4106</v>
      </c>
      <c r="AH3115" t="s">
        <v>15399</v>
      </c>
      <c r="AI3115" s="18">
        <v>0.14234330119999999</v>
      </c>
      <c r="AJ3115" t="s">
        <v>3365</v>
      </c>
      <c r="AK3115" t="s">
        <v>4106</v>
      </c>
      <c r="AL3115" t="s">
        <v>15400</v>
      </c>
      <c r="AM3115" t="s">
        <v>15398</v>
      </c>
      <c r="AN3115" t="s">
        <v>4106</v>
      </c>
      <c r="AO3115" t="s">
        <v>15399</v>
      </c>
      <c r="AP3115" s="18">
        <v>9.7441112299999993E-2</v>
      </c>
      <c r="AQ3115" t="s">
        <v>123</v>
      </c>
      <c r="AR3115" t="b">
        <f>ISNUMBER(SEARCH('Consulta Por Puntos Baloto'!$E$5,B3115,1))</f>
        <v>0</v>
      </c>
      <c r="AS3115">
        <f t="shared" si="96"/>
        <v>31</v>
      </c>
      <c r="AT3115" t="str">
        <f t="shared" si="97"/>
        <v>Punto pago</v>
      </c>
    </row>
    <row r="3116" spans="1:46">
      <c r="A3116" t="s">
        <v>15401</v>
      </c>
      <c r="B3116" t="s">
        <v>15402</v>
      </c>
      <c r="C3116" s="18">
        <v>1.1501394128</v>
      </c>
      <c r="D3116" t="s">
        <v>4869</v>
      </c>
      <c r="E3116" t="s">
        <v>4106</v>
      </c>
      <c r="F3116" t="s">
        <v>4870</v>
      </c>
      <c r="G3116" s="18">
        <v>1.3726024684</v>
      </c>
      <c r="H3116" t="s">
        <v>64</v>
      </c>
      <c r="I3116" t="s">
        <v>4029</v>
      </c>
      <c r="J3116" t="s">
        <v>11080</v>
      </c>
      <c r="K3116" s="18">
        <v>1.4894026848999999</v>
      </c>
      <c r="L3116" t="s">
        <v>64</v>
      </c>
      <c r="M3116" t="s">
        <v>4029</v>
      </c>
      <c r="N3116" t="s">
        <v>4030</v>
      </c>
      <c r="O3116" s="18">
        <v>57.806758012099998</v>
      </c>
      <c r="P3116" t="s">
        <v>4031</v>
      </c>
      <c r="Q3116" t="s">
        <v>4025</v>
      </c>
      <c r="R3116" t="s">
        <v>4032</v>
      </c>
      <c r="S3116" s="18">
        <v>123.6524279173</v>
      </c>
      <c r="T3116" t="s">
        <v>227</v>
      </c>
      <c r="U3116" t="s">
        <v>228</v>
      </c>
      <c r="V3116" t="s">
        <v>229</v>
      </c>
      <c r="W3116" s="18">
        <v>0.16666631309999999</v>
      </c>
      <c r="X3116" t="s">
        <v>4103</v>
      </c>
      <c r="Y3116" t="s">
        <v>4029</v>
      </c>
      <c r="Z3116" t="s">
        <v>4104</v>
      </c>
      <c r="AA3116" s="18">
        <v>0.37398372340000002</v>
      </c>
      <c r="AB3116" t="s">
        <v>5549</v>
      </c>
      <c r="AC3116" t="s">
        <v>4106</v>
      </c>
      <c r="AD3116" t="s">
        <v>5550</v>
      </c>
      <c r="AE3116" s="18">
        <v>0.1175307739</v>
      </c>
      <c r="AF3116" t="s">
        <v>15403</v>
      </c>
      <c r="AG3116" t="s">
        <v>4106</v>
      </c>
      <c r="AH3116" t="s">
        <v>15404</v>
      </c>
      <c r="AI3116" s="18">
        <v>0.15231721840000001</v>
      </c>
      <c r="AJ3116" t="s">
        <v>15405</v>
      </c>
      <c r="AK3116" t="s">
        <v>4106</v>
      </c>
      <c r="AL3116" t="s">
        <v>15406</v>
      </c>
      <c r="AM3116" t="s">
        <v>15403</v>
      </c>
      <c r="AN3116" t="s">
        <v>4106</v>
      </c>
      <c r="AO3116" t="s">
        <v>15404</v>
      </c>
      <c r="AP3116" s="18">
        <v>0.1175307739</v>
      </c>
      <c r="AQ3116" t="s">
        <v>123</v>
      </c>
      <c r="AR3116" t="b">
        <f>ISNUMBER(SEARCH('Consulta Por Puntos Baloto'!$E$5,B3116,1))</f>
        <v>0</v>
      </c>
      <c r="AS3116">
        <f t="shared" si="96"/>
        <v>31</v>
      </c>
      <c r="AT3116" t="str">
        <f t="shared" si="97"/>
        <v>Punto pago</v>
      </c>
    </row>
    <row r="3117" spans="1:46">
      <c r="A3117" t="s">
        <v>15407</v>
      </c>
      <c r="B3117" t="s">
        <v>15408</v>
      </c>
      <c r="C3117" s="18">
        <v>70.311586383700003</v>
      </c>
      <c r="D3117" t="s">
        <v>4663</v>
      </c>
      <c r="E3117" t="s">
        <v>4664</v>
      </c>
      <c r="F3117" t="s">
        <v>4665</v>
      </c>
      <c r="G3117" s="18">
        <v>82.796684739699998</v>
      </c>
      <c r="H3117" t="s">
        <v>64</v>
      </c>
      <c r="I3117" t="s">
        <v>4008</v>
      </c>
      <c r="J3117" t="s">
        <v>4009</v>
      </c>
      <c r="K3117" s="18">
        <v>83.555626919199995</v>
      </c>
      <c r="L3117" t="s">
        <v>4010</v>
      </c>
      <c r="M3117" t="s">
        <v>4008</v>
      </c>
      <c r="N3117" t="s">
        <v>4011</v>
      </c>
      <c r="O3117" s="18">
        <v>88.806150059000004</v>
      </c>
      <c r="P3117" t="s">
        <v>4052</v>
      </c>
      <c r="Q3117" t="s">
        <v>4053</v>
      </c>
      <c r="R3117" t="s">
        <v>4054</v>
      </c>
      <c r="S3117" s="18">
        <v>99.723667338499993</v>
      </c>
      <c r="T3117" t="s">
        <v>227</v>
      </c>
      <c r="U3117" t="s">
        <v>228</v>
      </c>
      <c r="V3117" t="s">
        <v>229</v>
      </c>
      <c r="W3117" s="18">
        <v>86.336737489599997</v>
      </c>
      <c r="X3117" t="s">
        <v>64</v>
      </c>
      <c r="Y3117" t="s">
        <v>4055</v>
      </c>
      <c r="Z3117" t="s">
        <v>4056</v>
      </c>
      <c r="AA3117" s="18">
        <v>82.782020987799996</v>
      </c>
      <c r="AB3117" s="19" t="s">
        <v>4013</v>
      </c>
      <c r="AC3117" t="s">
        <v>4014</v>
      </c>
      <c r="AD3117" t="s">
        <v>4015</v>
      </c>
      <c r="AE3117" s="18">
        <v>0.1066591231</v>
      </c>
      <c r="AF3117" t="s">
        <v>15409</v>
      </c>
      <c r="AG3117" t="s">
        <v>15410</v>
      </c>
      <c r="AH3117" t="s">
        <v>15411</v>
      </c>
      <c r="AI3117" s="18">
        <v>7.5355114999999997E-3</v>
      </c>
      <c r="AJ3117" t="s">
        <v>15412</v>
      </c>
      <c r="AK3117" t="s">
        <v>15410</v>
      </c>
      <c r="AL3117" t="s">
        <v>15413</v>
      </c>
      <c r="AM3117" t="s">
        <v>15412</v>
      </c>
      <c r="AN3117" t="s">
        <v>15410</v>
      </c>
      <c r="AO3117" t="s">
        <v>15413</v>
      </c>
      <c r="AP3117" s="18">
        <v>7.5355114999999997E-3</v>
      </c>
      <c r="AQ3117" t="e">
        <v>#N/A</v>
      </c>
      <c r="AR3117" t="b">
        <f>ISNUMBER(SEARCH('Consulta Por Puntos Baloto'!$E$5,B3117,1))</f>
        <v>0</v>
      </c>
      <c r="AS3117">
        <f t="shared" si="96"/>
        <v>35</v>
      </c>
      <c r="AT3117" t="str">
        <f t="shared" si="97"/>
        <v>Punto red</v>
      </c>
    </row>
    <row r="3118" spans="1:46">
      <c r="A3118" t="s">
        <v>15414</v>
      </c>
      <c r="B3118" t="s">
        <v>15415</v>
      </c>
      <c r="C3118" s="18">
        <v>10.144229149099999</v>
      </c>
      <c r="D3118" t="s">
        <v>353</v>
      </c>
      <c r="E3118" t="s">
        <v>354</v>
      </c>
      <c r="F3118" t="s">
        <v>355</v>
      </c>
      <c r="G3118" s="18">
        <v>0.78238086139999996</v>
      </c>
      <c r="H3118" t="s">
        <v>64</v>
      </c>
      <c r="I3118" t="s">
        <v>86</v>
      </c>
      <c r="J3118" t="s">
        <v>413</v>
      </c>
      <c r="K3118" s="18">
        <v>0.78238086139999996</v>
      </c>
      <c r="L3118" t="s">
        <v>64</v>
      </c>
      <c r="M3118" t="s">
        <v>86</v>
      </c>
      <c r="N3118" t="s">
        <v>413</v>
      </c>
      <c r="O3118" s="18">
        <v>14.7904054761</v>
      </c>
      <c r="P3118" t="s">
        <v>359</v>
      </c>
      <c r="Q3118" t="s">
        <v>83</v>
      </c>
      <c r="R3118" t="s">
        <v>360</v>
      </c>
      <c r="S3118" s="18">
        <v>16.426021464600002</v>
      </c>
      <c r="T3118" t="s">
        <v>85</v>
      </c>
      <c r="U3118" t="s">
        <v>86</v>
      </c>
      <c r="V3118" t="s">
        <v>87</v>
      </c>
      <c r="W3118" s="18">
        <v>13.169025209799999</v>
      </c>
      <c r="X3118" t="s">
        <v>64</v>
      </c>
      <c r="Y3118" t="s">
        <v>86</v>
      </c>
      <c r="Z3118" t="s">
        <v>299</v>
      </c>
      <c r="AA3118" s="18">
        <v>13.1517532609</v>
      </c>
      <c r="AB3118" s="19" t="s">
        <v>361</v>
      </c>
      <c r="AC3118" t="s">
        <v>83</v>
      </c>
      <c r="AD3118" s="19" t="s">
        <v>362</v>
      </c>
      <c r="AE3118" s="18">
        <v>0.54888519899999999</v>
      </c>
      <c r="AF3118" t="s">
        <v>5310</v>
      </c>
      <c r="AG3118" t="s">
        <v>5067</v>
      </c>
      <c r="AH3118" t="s">
        <v>5311</v>
      </c>
      <c r="AI3118" s="18">
        <v>0.26315219629999997</v>
      </c>
      <c r="AJ3118" t="s">
        <v>15416</v>
      </c>
      <c r="AK3118" t="s">
        <v>5067</v>
      </c>
      <c r="AL3118" t="s">
        <v>15417</v>
      </c>
      <c r="AM3118" t="s">
        <v>15416</v>
      </c>
      <c r="AN3118" t="s">
        <v>5067</v>
      </c>
      <c r="AO3118" t="s">
        <v>15417</v>
      </c>
      <c r="AP3118" s="18">
        <v>0.26315219629999997</v>
      </c>
      <c r="AQ3118" t="s">
        <v>123</v>
      </c>
      <c r="AR3118" t="b">
        <f>ISNUMBER(SEARCH('Consulta Por Puntos Baloto'!$E$5,B3118,1))</f>
        <v>0</v>
      </c>
      <c r="AS3118">
        <f t="shared" si="96"/>
        <v>35</v>
      </c>
      <c r="AT3118" t="str">
        <f t="shared" si="97"/>
        <v>Punto red</v>
      </c>
    </row>
    <row r="3119" spans="1:46">
      <c r="A3119" t="s">
        <v>15418</v>
      </c>
      <c r="B3119" t="s">
        <v>15419</v>
      </c>
      <c r="C3119" s="18">
        <v>0.58217920629999997</v>
      </c>
      <c r="D3119" t="s">
        <v>5239</v>
      </c>
      <c r="E3119" t="s">
        <v>62</v>
      </c>
      <c r="F3119" t="s">
        <v>5240</v>
      </c>
      <c r="G3119" s="18">
        <v>0.71518916369999996</v>
      </c>
      <c r="H3119" t="s">
        <v>5704</v>
      </c>
      <c r="I3119" t="s">
        <v>65</v>
      </c>
      <c r="J3119" t="s">
        <v>5705</v>
      </c>
      <c r="K3119" s="18">
        <v>0.84362587749999995</v>
      </c>
      <c r="L3119" t="s">
        <v>64</v>
      </c>
      <c r="M3119" t="s">
        <v>65</v>
      </c>
      <c r="N3119" t="s">
        <v>5241</v>
      </c>
      <c r="O3119" s="18">
        <v>6.0178324924000002</v>
      </c>
      <c r="P3119" t="s">
        <v>67</v>
      </c>
      <c r="Q3119" t="s">
        <v>62</v>
      </c>
      <c r="R3119" t="s">
        <v>68</v>
      </c>
      <c r="S3119" s="18">
        <v>1.5542270027</v>
      </c>
      <c r="T3119" t="s">
        <v>69</v>
      </c>
      <c r="U3119" t="s">
        <v>65</v>
      </c>
      <c r="V3119" t="s">
        <v>70</v>
      </c>
      <c r="W3119" s="18">
        <v>2.7971487296999999</v>
      </c>
      <c r="X3119" t="s">
        <v>64</v>
      </c>
      <c r="Y3119" t="s">
        <v>65</v>
      </c>
      <c r="Z3119" t="s">
        <v>4213</v>
      </c>
      <c r="AA3119" s="18">
        <v>0.72633456220000003</v>
      </c>
      <c r="AB3119" t="s">
        <v>5706</v>
      </c>
      <c r="AC3119" t="s">
        <v>62</v>
      </c>
      <c r="AD3119" t="s">
        <v>5707</v>
      </c>
      <c r="AE3119" s="18">
        <v>0.30779278840000002</v>
      </c>
      <c r="AF3119" t="s">
        <v>15420</v>
      </c>
      <c r="AG3119" t="s">
        <v>62</v>
      </c>
      <c r="AH3119" t="s">
        <v>15421</v>
      </c>
      <c r="AI3119" s="18">
        <v>0.69411982179999998</v>
      </c>
      <c r="AJ3119" t="s">
        <v>15422</v>
      </c>
      <c r="AK3119" t="s">
        <v>62</v>
      </c>
      <c r="AL3119" t="s">
        <v>15423</v>
      </c>
      <c r="AM3119" t="s">
        <v>15420</v>
      </c>
      <c r="AN3119" t="s">
        <v>62</v>
      </c>
      <c r="AO3119" t="s">
        <v>15421</v>
      </c>
      <c r="AP3119" s="18">
        <v>0.30779278840000002</v>
      </c>
      <c r="AQ3119" t="s">
        <v>123</v>
      </c>
      <c r="AR3119" t="b">
        <f>ISNUMBER(SEARCH('Consulta Por Puntos Baloto'!$E$5,B3119,1))</f>
        <v>0</v>
      </c>
      <c r="AS3119">
        <f t="shared" si="96"/>
        <v>31</v>
      </c>
      <c r="AT3119" t="str">
        <f t="shared" si="97"/>
        <v>Punto pago</v>
      </c>
    </row>
    <row r="3120" spans="1:46">
      <c r="A3120" t="s">
        <v>15424</v>
      </c>
      <c r="B3120" t="s">
        <v>15425</v>
      </c>
      <c r="C3120" s="18">
        <v>81.571303782699999</v>
      </c>
      <c r="D3120" t="s">
        <v>7736</v>
      </c>
      <c r="E3120" t="s">
        <v>4964</v>
      </c>
      <c r="F3120" t="s">
        <v>7737</v>
      </c>
      <c r="G3120" s="18">
        <v>115.5947978563</v>
      </c>
      <c r="H3120" t="s">
        <v>64</v>
      </c>
      <c r="I3120" t="s">
        <v>4514</v>
      </c>
      <c r="J3120" t="s">
        <v>4515</v>
      </c>
      <c r="K3120" s="18">
        <v>115.5947978563</v>
      </c>
      <c r="L3120" t="s">
        <v>64</v>
      </c>
      <c r="M3120" t="s">
        <v>4514</v>
      </c>
      <c r="N3120" t="s">
        <v>4515</v>
      </c>
      <c r="O3120" s="18">
        <v>80.817244558300004</v>
      </c>
      <c r="P3120" t="s">
        <v>4963</v>
      </c>
      <c r="Q3120" t="s">
        <v>4964</v>
      </c>
      <c r="R3120" t="s">
        <v>4965</v>
      </c>
      <c r="S3120" s="18">
        <v>193.6332828237</v>
      </c>
      <c r="T3120" t="s">
        <v>85</v>
      </c>
      <c r="U3120" t="s">
        <v>86</v>
      </c>
      <c r="V3120" t="s">
        <v>87</v>
      </c>
      <c r="W3120" s="18">
        <v>80.7315328209</v>
      </c>
      <c r="X3120" t="s">
        <v>64</v>
      </c>
      <c r="Y3120" t="s">
        <v>4519</v>
      </c>
      <c r="Z3120" t="s">
        <v>4520</v>
      </c>
      <c r="AA3120" s="18">
        <v>167.67045022510001</v>
      </c>
      <c r="AB3120" t="s">
        <v>300</v>
      </c>
      <c r="AC3120" t="s">
        <v>301</v>
      </c>
      <c r="AD3120" t="s">
        <v>302</v>
      </c>
      <c r="AE3120" s="18">
        <v>20.299735766600001</v>
      </c>
      <c r="AF3120" t="s">
        <v>10060</v>
      </c>
      <c r="AG3120" t="s">
        <v>10061</v>
      </c>
      <c r="AH3120" t="s">
        <v>10062</v>
      </c>
      <c r="AI3120" s="18">
        <v>4.4171731200000001E-2</v>
      </c>
      <c r="AJ3120" t="s">
        <v>12444</v>
      </c>
      <c r="AK3120" t="s">
        <v>10064</v>
      </c>
      <c r="AL3120" t="s">
        <v>12445</v>
      </c>
      <c r="AM3120" t="s">
        <v>12444</v>
      </c>
      <c r="AN3120" t="s">
        <v>10064</v>
      </c>
      <c r="AO3120" t="s">
        <v>12445</v>
      </c>
      <c r="AP3120" s="18">
        <v>4.4171731200000001E-2</v>
      </c>
      <c r="AQ3120" t="s">
        <v>123</v>
      </c>
      <c r="AR3120" t="b">
        <f>ISNUMBER(SEARCH('Consulta Por Puntos Baloto'!$E$5,B3120,1))</f>
        <v>0</v>
      </c>
      <c r="AS3120">
        <f t="shared" si="96"/>
        <v>35</v>
      </c>
      <c r="AT3120" t="str">
        <f t="shared" si="97"/>
        <v>Punto red</v>
      </c>
    </row>
    <row r="3121" spans="1:46">
      <c r="A3121" t="s">
        <v>15426</v>
      </c>
      <c r="B3121" t="s">
        <v>15427</v>
      </c>
      <c r="C3121" s="18">
        <v>3.1263899951999998</v>
      </c>
      <c r="D3121" t="s">
        <v>219</v>
      </c>
      <c r="E3121" t="s">
        <v>220</v>
      </c>
      <c r="F3121" t="s">
        <v>221</v>
      </c>
      <c r="G3121" s="18">
        <v>2.7442856168</v>
      </c>
      <c r="H3121" t="s">
        <v>4228</v>
      </c>
      <c r="I3121" t="s">
        <v>223</v>
      </c>
      <c r="J3121" t="s">
        <v>4229</v>
      </c>
      <c r="K3121" s="18">
        <v>3.8889387849000001</v>
      </c>
      <c r="L3121" t="s">
        <v>64</v>
      </c>
      <c r="M3121" t="s">
        <v>223</v>
      </c>
      <c r="N3121" t="s">
        <v>4230</v>
      </c>
      <c r="O3121" s="18">
        <v>3.0352983107</v>
      </c>
      <c r="P3121" t="s">
        <v>4231</v>
      </c>
      <c r="Q3121" t="s">
        <v>220</v>
      </c>
      <c r="R3121" t="s">
        <v>4232</v>
      </c>
      <c r="S3121" s="18">
        <v>10.9396229907</v>
      </c>
      <c r="T3121" t="s">
        <v>227</v>
      </c>
      <c r="U3121" t="s">
        <v>228</v>
      </c>
      <c r="V3121" t="s">
        <v>229</v>
      </c>
      <c r="W3121" s="18">
        <v>4.2253447762</v>
      </c>
      <c r="X3121" t="s">
        <v>222</v>
      </c>
      <c r="Y3121" t="s">
        <v>223</v>
      </c>
      <c r="Z3121" t="s">
        <v>224</v>
      </c>
      <c r="AA3121" s="18">
        <v>1.6425741625000001</v>
      </c>
      <c r="AB3121" t="s">
        <v>4088</v>
      </c>
      <c r="AC3121" t="s">
        <v>220</v>
      </c>
      <c r="AD3121" t="s">
        <v>4089</v>
      </c>
      <c r="AE3121" s="18">
        <v>0.1103900437</v>
      </c>
      <c r="AF3121" t="s">
        <v>15428</v>
      </c>
      <c r="AG3121" t="s">
        <v>220</v>
      </c>
      <c r="AH3121" t="s">
        <v>15429</v>
      </c>
      <c r="AI3121" s="18">
        <v>0.39998063979999998</v>
      </c>
      <c r="AJ3121" t="s">
        <v>4235</v>
      </c>
      <c r="AK3121" t="s">
        <v>220</v>
      </c>
      <c r="AL3121" t="s">
        <v>4236</v>
      </c>
      <c r="AM3121" t="s">
        <v>15428</v>
      </c>
      <c r="AN3121" t="s">
        <v>220</v>
      </c>
      <c r="AO3121" t="s">
        <v>15429</v>
      </c>
      <c r="AP3121" s="18">
        <v>0.1103900437</v>
      </c>
      <c r="AQ3121" t="s">
        <v>123</v>
      </c>
      <c r="AR3121" t="b">
        <f>ISNUMBER(SEARCH('Consulta Por Puntos Baloto'!$E$5,B3121,1))</f>
        <v>0</v>
      </c>
      <c r="AS3121">
        <f t="shared" si="96"/>
        <v>31</v>
      </c>
      <c r="AT3121" t="str">
        <f t="shared" si="97"/>
        <v>Punto pago</v>
      </c>
    </row>
    <row r="3122" spans="1:46">
      <c r="A3122" t="s">
        <v>15430</v>
      </c>
      <c r="B3122" t="s">
        <v>15431</v>
      </c>
      <c r="C3122" s="18">
        <v>1.3870454897</v>
      </c>
      <c r="D3122" t="s">
        <v>5102</v>
      </c>
      <c r="E3122" t="s">
        <v>220</v>
      </c>
      <c r="F3122" t="s">
        <v>5103</v>
      </c>
      <c r="G3122" s="18">
        <v>9.4126282300000003E-2</v>
      </c>
      <c r="H3122" t="s">
        <v>5104</v>
      </c>
      <c r="I3122" t="s">
        <v>223</v>
      </c>
      <c r="J3122" t="s">
        <v>5105</v>
      </c>
      <c r="K3122" s="18">
        <v>1.409537085</v>
      </c>
      <c r="L3122" t="s">
        <v>64</v>
      </c>
      <c r="M3122" t="s">
        <v>223</v>
      </c>
      <c r="N3122" t="s">
        <v>5004</v>
      </c>
      <c r="O3122" s="18">
        <v>1.8407364664999999</v>
      </c>
      <c r="P3122" t="s">
        <v>5106</v>
      </c>
      <c r="Q3122" t="s">
        <v>220</v>
      </c>
      <c r="R3122" t="s">
        <v>5107</v>
      </c>
      <c r="S3122" s="18">
        <v>7.3013746874000001</v>
      </c>
      <c r="T3122" t="s">
        <v>227</v>
      </c>
      <c r="U3122" t="s">
        <v>228</v>
      </c>
      <c r="V3122" t="s">
        <v>229</v>
      </c>
      <c r="W3122" s="18">
        <v>3.2012769881000001</v>
      </c>
      <c r="X3122" t="s">
        <v>222</v>
      </c>
      <c r="Y3122" t="s">
        <v>223</v>
      </c>
      <c r="Z3122" t="s">
        <v>224</v>
      </c>
      <c r="AA3122" s="18">
        <v>9.4126282300000003E-2</v>
      </c>
      <c r="AB3122" t="s">
        <v>5108</v>
      </c>
      <c r="AC3122" t="s">
        <v>220</v>
      </c>
      <c r="AD3122" t="s">
        <v>5109</v>
      </c>
      <c r="AE3122" s="18">
        <v>0.1201876642</v>
      </c>
      <c r="AF3122" t="s">
        <v>15432</v>
      </c>
      <c r="AG3122" t="s">
        <v>220</v>
      </c>
      <c r="AH3122" t="s">
        <v>15433</v>
      </c>
      <c r="AI3122" s="18">
        <v>0.77272150029999997</v>
      </c>
      <c r="AJ3122" t="s">
        <v>10392</v>
      </c>
      <c r="AK3122" t="s">
        <v>220</v>
      </c>
      <c r="AL3122" t="s">
        <v>10393</v>
      </c>
      <c r="AM3122" t="s">
        <v>5104</v>
      </c>
      <c r="AN3122" t="s">
        <v>223</v>
      </c>
      <c r="AO3122" t="s">
        <v>5105</v>
      </c>
      <c r="AP3122" s="18">
        <v>9.4126282300000003E-2</v>
      </c>
      <c r="AQ3122" t="s">
        <v>123</v>
      </c>
      <c r="AR3122" t="b">
        <f>ISNUMBER(SEARCH('Consulta Por Puntos Baloto'!$E$5,B3122,1))</f>
        <v>0</v>
      </c>
      <c r="AS3122">
        <f t="shared" si="96"/>
        <v>7</v>
      </c>
      <c r="AT3122" t="str">
        <f t="shared" si="97"/>
        <v>Cajero automático</v>
      </c>
    </row>
    <row r="3123" spans="1:46">
      <c r="A3123" t="s">
        <v>15430</v>
      </c>
      <c r="B3123" t="s">
        <v>15431</v>
      </c>
      <c r="C3123" s="18">
        <v>1.3870454897</v>
      </c>
      <c r="D3123" t="s">
        <v>5102</v>
      </c>
      <c r="E3123" t="s">
        <v>220</v>
      </c>
      <c r="F3123" t="s">
        <v>5103</v>
      </c>
      <c r="G3123" s="18">
        <v>9.4126282300000003E-2</v>
      </c>
      <c r="H3123" t="s">
        <v>5104</v>
      </c>
      <c r="I3123" t="s">
        <v>223</v>
      </c>
      <c r="J3123" t="s">
        <v>5105</v>
      </c>
      <c r="K3123" s="18">
        <v>1.409537085</v>
      </c>
      <c r="L3123" t="s">
        <v>64</v>
      </c>
      <c r="M3123" t="s">
        <v>223</v>
      </c>
      <c r="N3123" t="s">
        <v>5004</v>
      </c>
      <c r="O3123" s="18">
        <v>1.8407364664999999</v>
      </c>
      <c r="P3123" t="s">
        <v>5106</v>
      </c>
      <c r="Q3123" t="s">
        <v>220</v>
      </c>
      <c r="R3123" t="s">
        <v>5107</v>
      </c>
      <c r="S3123" s="18">
        <v>7.3013746874000001</v>
      </c>
      <c r="T3123" t="s">
        <v>227</v>
      </c>
      <c r="U3123" t="s">
        <v>228</v>
      </c>
      <c r="V3123" t="s">
        <v>229</v>
      </c>
      <c r="W3123" s="18">
        <v>3.2012769881000001</v>
      </c>
      <c r="X3123" t="s">
        <v>222</v>
      </c>
      <c r="Y3123" t="s">
        <v>223</v>
      </c>
      <c r="Z3123" t="s">
        <v>224</v>
      </c>
      <c r="AA3123" s="18">
        <v>9.4126282300000003E-2</v>
      </c>
      <c r="AB3123" t="s">
        <v>5108</v>
      </c>
      <c r="AC3123" t="s">
        <v>220</v>
      </c>
      <c r="AD3123" t="s">
        <v>5109</v>
      </c>
      <c r="AE3123" s="18">
        <v>0.1201876642</v>
      </c>
      <c r="AF3123" t="s">
        <v>15432</v>
      </c>
      <c r="AG3123" t="s">
        <v>220</v>
      </c>
      <c r="AH3123" t="s">
        <v>15433</v>
      </c>
      <c r="AI3123" s="18">
        <v>0.77272150029999997</v>
      </c>
      <c r="AJ3123" t="s">
        <v>10392</v>
      </c>
      <c r="AK3123" t="s">
        <v>220</v>
      </c>
      <c r="AL3123" t="s">
        <v>10393</v>
      </c>
      <c r="AM3123" t="s">
        <v>873</v>
      </c>
      <c r="AN3123" t="s">
        <v>220</v>
      </c>
      <c r="AO3123" t="s">
        <v>5109</v>
      </c>
      <c r="AP3123" s="18">
        <v>9.4126282300000003E-2</v>
      </c>
      <c r="AQ3123" t="s">
        <v>123</v>
      </c>
      <c r="AR3123" t="b">
        <f>ISNUMBER(SEARCH('Consulta Por Puntos Baloto'!$E$5,B3123,1))</f>
        <v>0</v>
      </c>
      <c r="AS3123">
        <f t="shared" si="96"/>
        <v>7</v>
      </c>
      <c r="AT3123" t="str">
        <f t="shared" si="97"/>
        <v>Cajero automático</v>
      </c>
    </row>
    <row r="3124" spans="1:46">
      <c r="A3124" t="s">
        <v>15434</v>
      </c>
      <c r="B3124" t="s">
        <v>15435</v>
      </c>
      <c r="C3124" s="18">
        <v>1.041408713</v>
      </c>
      <c r="D3124" t="s">
        <v>5102</v>
      </c>
      <c r="E3124" t="s">
        <v>220</v>
      </c>
      <c r="F3124" t="s">
        <v>5103</v>
      </c>
      <c r="G3124" s="18">
        <v>1.0515648846000001</v>
      </c>
      <c r="H3124" t="s">
        <v>64</v>
      </c>
      <c r="I3124" t="s">
        <v>223</v>
      </c>
      <c r="J3124" t="s">
        <v>10170</v>
      </c>
      <c r="K3124" s="18">
        <v>1.7169398335999999</v>
      </c>
      <c r="L3124" t="s">
        <v>64</v>
      </c>
      <c r="M3124" t="s">
        <v>223</v>
      </c>
      <c r="N3124" t="s">
        <v>4230</v>
      </c>
      <c r="O3124" s="18">
        <v>1.2485863364000001</v>
      </c>
      <c r="P3124" t="s">
        <v>5106</v>
      </c>
      <c r="Q3124" t="s">
        <v>220</v>
      </c>
      <c r="R3124" t="s">
        <v>5107</v>
      </c>
      <c r="S3124" s="18">
        <v>6.9444204279999999</v>
      </c>
      <c r="T3124" t="s">
        <v>227</v>
      </c>
      <c r="U3124" t="s">
        <v>228</v>
      </c>
      <c r="V3124" t="s">
        <v>229</v>
      </c>
      <c r="W3124" s="18">
        <v>1.9577459451999999</v>
      </c>
      <c r="X3124" t="s">
        <v>222</v>
      </c>
      <c r="Y3124" t="s">
        <v>223</v>
      </c>
      <c r="Z3124" t="s">
        <v>224</v>
      </c>
      <c r="AA3124" s="18">
        <v>1.1566954378000001</v>
      </c>
      <c r="AB3124" t="s">
        <v>5108</v>
      </c>
      <c r="AC3124" t="s">
        <v>220</v>
      </c>
      <c r="AD3124" t="s">
        <v>5109</v>
      </c>
      <c r="AE3124" s="18">
        <v>1.7279233099999999E-2</v>
      </c>
      <c r="AF3124" t="s">
        <v>15436</v>
      </c>
      <c r="AG3124" t="s">
        <v>220</v>
      </c>
      <c r="AH3124" t="s">
        <v>15437</v>
      </c>
      <c r="AI3124" s="18">
        <v>0.17488439659999999</v>
      </c>
      <c r="AJ3124" t="s">
        <v>5112</v>
      </c>
      <c r="AK3124" t="s">
        <v>220</v>
      </c>
      <c r="AL3124" t="s">
        <v>5113</v>
      </c>
      <c r="AM3124" t="s">
        <v>15436</v>
      </c>
      <c r="AN3124" t="s">
        <v>220</v>
      </c>
      <c r="AO3124" t="s">
        <v>15437</v>
      </c>
      <c r="AP3124" s="18">
        <v>1.7279233099999999E-2</v>
      </c>
      <c r="AQ3124" t="s">
        <v>123</v>
      </c>
      <c r="AR3124" t="b">
        <f>ISNUMBER(SEARCH('Consulta Por Puntos Baloto'!$E$5,B3124,1))</f>
        <v>0</v>
      </c>
      <c r="AS3124">
        <f t="shared" si="96"/>
        <v>31</v>
      </c>
      <c r="AT3124" t="str">
        <f t="shared" si="97"/>
        <v>Punto pago</v>
      </c>
    </row>
    <row r="3125" spans="1:46">
      <c r="A3125" t="s">
        <v>15438</v>
      </c>
      <c r="B3125" t="s">
        <v>15439</v>
      </c>
      <c r="C3125" s="18">
        <v>0.6238741968</v>
      </c>
      <c r="D3125" t="s">
        <v>5102</v>
      </c>
      <c r="E3125" t="s">
        <v>220</v>
      </c>
      <c r="F3125" t="s">
        <v>5103</v>
      </c>
      <c r="G3125" s="18">
        <v>0.2268513019</v>
      </c>
      <c r="H3125" t="s">
        <v>64</v>
      </c>
      <c r="I3125" t="s">
        <v>223</v>
      </c>
      <c r="J3125" t="s">
        <v>4070</v>
      </c>
      <c r="K3125" s="18">
        <v>0.2268513019</v>
      </c>
      <c r="L3125" t="s">
        <v>64</v>
      </c>
      <c r="M3125" t="s">
        <v>223</v>
      </c>
      <c r="N3125" t="s">
        <v>4070</v>
      </c>
      <c r="O3125" s="18">
        <v>0.3498969871</v>
      </c>
      <c r="P3125" t="s">
        <v>5106</v>
      </c>
      <c r="Q3125" t="s">
        <v>220</v>
      </c>
      <c r="R3125" t="s">
        <v>5107</v>
      </c>
      <c r="S3125" s="18">
        <v>8.4879404400999992</v>
      </c>
      <c r="T3125" t="s">
        <v>227</v>
      </c>
      <c r="U3125" t="s">
        <v>228</v>
      </c>
      <c r="V3125" t="s">
        <v>229</v>
      </c>
      <c r="W3125" s="18">
        <v>2.4429884789999998</v>
      </c>
      <c r="X3125" t="s">
        <v>222</v>
      </c>
      <c r="Y3125" t="s">
        <v>223</v>
      </c>
      <c r="Z3125" t="s">
        <v>224</v>
      </c>
      <c r="AA3125" s="18">
        <v>0.22685127999999999</v>
      </c>
      <c r="AB3125" t="s">
        <v>5168</v>
      </c>
      <c r="AC3125" t="s">
        <v>220</v>
      </c>
      <c r="AD3125" t="s">
        <v>5169</v>
      </c>
      <c r="AE3125" s="18">
        <v>0.12405392160000001</v>
      </c>
      <c r="AF3125" t="s">
        <v>15440</v>
      </c>
      <c r="AG3125" t="s">
        <v>220</v>
      </c>
      <c r="AH3125" t="s">
        <v>15441</v>
      </c>
      <c r="AI3125" s="18">
        <v>0.21745908620000001</v>
      </c>
      <c r="AJ3125" t="s">
        <v>349</v>
      </c>
      <c r="AK3125" t="s">
        <v>220</v>
      </c>
      <c r="AL3125" t="s">
        <v>14600</v>
      </c>
      <c r="AM3125" t="s">
        <v>15440</v>
      </c>
      <c r="AN3125" t="s">
        <v>220</v>
      </c>
      <c r="AO3125" t="s">
        <v>15441</v>
      </c>
      <c r="AP3125" s="18">
        <v>0.12405392160000001</v>
      </c>
      <c r="AQ3125" t="s">
        <v>123</v>
      </c>
      <c r="AR3125" t="b">
        <f>ISNUMBER(SEARCH('Consulta Por Puntos Baloto'!$E$5,B3125,1))</f>
        <v>0</v>
      </c>
      <c r="AS3125">
        <f t="shared" si="96"/>
        <v>31</v>
      </c>
      <c r="AT3125" t="str">
        <f t="shared" si="97"/>
        <v>Punto pago</v>
      </c>
    </row>
    <row r="3126" spans="1:46">
      <c r="A3126" t="s">
        <v>15442</v>
      </c>
      <c r="B3126" t="s">
        <v>15443</v>
      </c>
      <c r="C3126" s="18">
        <v>1.9747306996</v>
      </c>
      <c r="D3126" t="s">
        <v>5102</v>
      </c>
      <c r="E3126" t="s">
        <v>220</v>
      </c>
      <c r="F3126" t="s">
        <v>5103</v>
      </c>
      <c r="G3126" s="18">
        <v>1.6612950301</v>
      </c>
      <c r="H3126" t="s">
        <v>7894</v>
      </c>
      <c r="I3126" t="s">
        <v>223</v>
      </c>
      <c r="J3126" t="s">
        <v>7895</v>
      </c>
      <c r="K3126" s="18">
        <v>1.6744518641999999</v>
      </c>
      <c r="L3126" t="s">
        <v>64</v>
      </c>
      <c r="M3126" t="s">
        <v>223</v>
      </c>
      <c r="N3126" t="s">
        <v>4070</v>
      </c>
      <c r="O3126" s="18">
        <v>2.0639912841000001</v>
      </c>
      <c r="P3126" t="s">
        <v>5106</v>
      </c>
      <c r="Q3126" t="s">
        <v>220</v>
      </c>
      <c r="R3126" t="s">
        <v>5107</v>
      </c>
      <c r="S3126" s="18">
        <v>9.8260610387000007</v>
      </c>
      <c r="T3126" t="s">
        <v>227</v>
      </c>
      <c r="U3126" t="s">
        <v>228</v>
      </c>
      <c r="V3126" t="s">
        <v>229</v>
      </c>
      <c r="W3126" s="18">
        <v>4.2002888718999998</v>
      </c>
      <c r="X3126" t="s">
        <v>222</v>
      </c>
      <c r="Y3126" t="s">
        <v>223</v>
      </c>
      <c r="Z3126" t="s">
        <v>224</v>
      </c>
      <c r="AA3126" s="18">
        <v>1.6744518797000001</v>
      </c>
      <c r="AB3126" t="s">
        <v>5168</v>
      </c>
      <c r="AC3126" t="s">
        <v>220</v>
      </c>
      <c r="AD3126" t="s">
        <v>5169</v>
      </c>
      <c r="AE3126" s="18">
        <v>0.17300665279999999</v>
      </c>
      <c r="AF3126" t="s">
        <v>7896</v>
      </c>
      <c r="AG3126" t="s">
        <v>220</v>
      </c>
      <c r="AH3126" t="s">
        <v>7897</v>
      </c>
      <c r="AI3126" s="18">
        <v>0.78286021019999996</v>
      </c>
      <c r="AJ3126" t="s">
        <v>7898</v>
      </c>
      <c r="AK3126" t="s">
        <v>220</v>
      </c>
      <c r="AL3126" t="s">
        <v>7899</v>
      </c>
      <c r="AM3126" t="s">
        <v>7896</v>
      </c>
      <c r="AN3126" t="s">
        <v>220</v>
      </c>
      <c r="AO3126" t="s">
        <v>7897</v>
      </c>
      <c r="AP3126" s="18">
        <v>0.17300665279999999</v>
      </c>
      <c r="AQ3126" t="s">
        <v>123</v>
      </c>
      <c r="AR3126" t="b">
        <f>ISNUMBER(SEARCH('Consulta Por Puntos Baloto'!$E$5,B3126,1))</f>
        <v>0</v>
      </c>
      <c r="AS3126">
        <f t="shared" si="96"/>
        <v>31</v>
      </c>
      <c r="AT3126" t="str">
        <f t="shared" si="97"/>
        <v>Punto pago</v>
      </c>
    </row>
    <row r="3127" spans="1:46">
      <c r="A3127" t="s">
        <v>15444</v>
      </c>
      <c r="B3127" t="s">
        <v>15445</v>
      </c>
      <c r="C3127" s="18">
        <v>0.10780943329999999</v>
      </c>
      <c r="D3127" t="s">
        <v>410</v>
      </c>
      <c r="E3127" t="s">
        <v>411</v>
      </c>
      <c r="F3127" t="s">
        <v>412</v>
      </c>
      <c r="G3127" s="18">
        <v>48.568437425200003</v>
      </c>
      <c r="H3127" t="s">
        <v>64</v>
      </c>
      <c r="I3127" t="s">
        <v>86</v>
      </c>
      <c r="J3127" t="s">
        <v>413</v>
      </c>
      <c r="K3127" s="18">
        <v>48.568437425200003</v>
      </c>
      <c r="L3127" t="s">
        <v>64</v>
      </c>
      <c r="M3127" t="s">
        <v>86</v>
      </c>
      <c r="N3127" t="s">
        <v>413</v>
      </c>
      <c r="O3127" s="18">
        <v>0.12015182789999999</v>
      </c>
      <c r="P3127" t="s">
        <v>414</v>
      </c>
      <c r="Q3127" t="s">
        <v>411</v>
      </c>
      <c r="R3127" t="s">
        <v>415</v>
      </c>
      <c r="S3127" s="18">
        <v>63.069696210300002</v>
      </c>
      <c r="T3127" t="s">
        <v>85</v>
      </c>
      <c r="U3127" t="s">
        <v>86</v>
      </c>
      <c r="V3127" t="s">
        <v>87</v>
      </c>
      <c r="W3127" s="18">
        <v>60.213110868500003</v>
      </c>
      <c r="X3127" t="s">
        <v>64</v>
      </c>
      <c r="Y3127" t="s">
        <v>86</v>
      </c>
      <c r="Z3127" t="s">
        <v>299</v>
      </c>
      <c r="AA3127" s="18">
        <v>60.221270960299996</v>
      </c>
      <c r="AB3127" s="19" t="s">
        <v>361</v>
      </c>
      <c r="AC3127" t="s">
        <v>83</v>
      </c>
      <c r="AD3127" s="19" t="s">
        <v>362</v>
      </c>
      <c r="AE3127" s="18">
        <v>4.29498E-4</v>
      </c>
      <c r="AF3127" t="s">
        <v>5462</v>
      </c>
      <c r="AG3127" t="s">
        <v>411</v>
      </c>
      <c r="AH3127" t="s">
        <v>5463</v>
      </c>
      <c r="AI3127" s="18">
        <v>5.1468047000000003E-3</v>
      </c>
      <c r="AJ3127" t="s">
        <v>10690</v>
      </c>
      <c r="AK3127" t="s">
        <v>411</v>
      </c>
      <c r="AL3127" t="s">
        <v>10691</v>
      </c>
      <c r="AM3127" t="s">
        <v>5462</v>
      </c>
      <c r="AN3127" t="s">
        <v>411</v>
      </c>
      <c r="AO3127" t="s">
        <v>5463</v>
      </c>
      <c r="AP3127" s="18">
        <v>4.29498E-4</v>
      </c>
      <c r="AQ3127" t="s">
        <v>123</v>
      </c>
      <c r="AR3127" t="b">
        <f>ISNUMBER(SEARCH('Consulta Por Puntos Baloto'!$E$5,B3127,1))</f>
        <v>0</v>
      </c>
      <c r="AS3127">
        <f t="shared" si="96"/>
        <v>31</v>
      </c>
      <c r="AT3127" t="str">
        <f t="shared" si="97"/>
        <v>Punto pago</v>
      </c>
    </row>
    <row r="3128" spans="1:46">
      <c r="A3128" t="s">
        <v>15446</v>
      </c>
      <c r="B3128" t="s">
        <v>15447</v>
      </c>
      <c r="C3128" s="18">
        <v>15.376655787100001</v>
      </c>
      <c r="D3128" t="s">
        <v>4428</v>
      </c>
      <c r="E3128" t="s">
        <v>4429</v>
      </c>
      <c r="F3128" t="s">
        <v>4430</v>
      </c>
      <c r="G3128" s="18">
        <v>40.596731077100003</v>
      </c>
      <c r="H3128" t="s">
        <v>4431</v>
      </c>
      <c r="I3128" t="s">
        <v>4432</v>
      </c>
      <c r="J3128" t="s">
        <v>4433</v>
      </c>
      <c r="K3128" s="18">
        <v>46.644339448300002</v>
      </c>
      <c r="L3128" t="s">
        <v>64</v>
      </c>
      <c r="M3128" t="s">
        <v>4434</v>
      </c>
      <c r="N3128" t="s">
        <v>4435</v>
      </c>
      <c r="O3128" s="18">
        <v>49.301105817500002</v>
      </c>
      <c r="P3128" t="s">
        <v>4100</v>
      </c>
      <c r="Q3128" t="s">
        <v>4101</v>
      </c>
      <c r="R3128" t="s">
        <v>4102</v>
      </c>
      <c r="S3128" s="18">
        <v>50.8470049839</v>
      </c>
      <c r="T3128" t="s">
        <v>227</v>
      </c>
      <c r="U3128" t="s">
        <v>228</v>
      </c>
      <c r="V3128" t="s">
        <v>229</v>
      </c>
      <c r="W3128" s="18">
        <v>50.659217557600002</v>
      </c>
      <c r="X3128" t="s">
        <v>64</v>
      </c>
      <c r="Y3128" t="s">
        <v>228</v>
      </c>
      <c r="Z3128" t="s">
        <v>4012</v>
      </c>
      <c r="AA3128" s="18">
        <v>48.574065435999998</v>
      </c>
      <c r="AB3128" t="s">
        <v>4436</v>
      </c>
      <c r="AC3128" t="s">
        <v>4437</v>
      </c>
      <c r="AD3128" t="s">
        <v>4438</v>
      </c>
      <c r="AE3128" s="18">
        <v>4.4363770300000001E-2</v>
      </c>
      <c r="AF3128" t="s">
        <v>15448</v>
      </c>
      <c r="AG3128" t="s">
        <v>15449</v>
      </c>
      <c r="AH3128" t="s">
        <v>15450</v>
      </c>
      <c r="AI3128" s="18">
        <v>6.1183471095000002</v>
      </c>
      <c r="AJ3128" t="s">
        <v>4442</v>
      </c>
      <c r="AK3128" t="s">
        <v>4443</v>
      </c>
      <c r="AL3128" t="s">
        <v>4444</v>
      </c>
      <c r="AM3128" t="s">
        <v>15448</v>
      </c>
      <c r="AN3128" t="s">
        <v>15449</v>
      </c>
      <c r="AO3128" t="s">
        <v>15450</v>
      </c>
      <c r="AP3128" s="18">
        <v>4.4363770300000001E-2</v>
      </c>
      <c r="AQ3128" t="s">
        <v>123</v>
      </c>
      <c r="AR3128" t="b">
        <f>ISNUMBER(SEARCH('Consulta Por Puntos Baloto'!$E$5,B3128,1))</f>
        <v>0</v>
      </c>
      <c r="AS3128">
        <f t="shared" si="96"/>
        <v>31</v>
      </c>
      <c r="AT3128" t="str">
        <f t="shared" si="97"/>
        <v>Punto pago</v>
      </c>
    </row>
    <row r="3129" spans="1:46">
      <c r="A3129" t="s">
        <v>15451</v>
      </c>
      <c r="B3129" t="s">
        <v>15452</v>
      </c>
      <c r="C3129" s="18">
        <v>16.5043684533</v>
      </c>
      <c r="D3129" t="s">
        <v>4512</v>
      </c>
      <c r="E3129" t="s">
        <v>297</v>
      </c>
      <c r="F3129" t="s">
        <v>4513</v>
      </c>
      <c r="G3129" s="18">
        <v>1.1710553301</v>
      </c>
      <c r="H3129" t="s">
        <v>64</v>
      </c>
      <c r="I3129" t="s">
        <v>4514</v>
      </c>
      <c r="J3129" t="s">
        <v>4515</v>
      </c>
      <c r="K3129" s="18">
        <v>1.1710553301</v>
      </c>
      <c r="L3129" t="s">
        <v>64</v>
      </c>
      <c r="M3129" t="s">
        <v>4514</v>
      </c>
      <c r="N3129" t="s">
        <v>4515</v>
      </c>
      <c r="O3129" s="18">
        <v>0.83982246650000003</v>
      </c>
      <c r="P3129" t="s">
        <v>4516</v>
      </c>
      <c r="Q3129" t="s">
        <v>4517</v>
      </c>
      <c r="R3129" t="s">
        <v>4518</v>
      </c>
      <c r="S3129" s="18">
        <v>156.862022032</v>
      </c>
      <c r="T3129" t="s">
        <v>85</v>
      </c>
      <c r="U3129" t="s">
        <v>86</v>
      </c>
      <c r="V3129" t="s">
        <v>87</v>
      </c>
      <c r="W3129" s="18">
        <v>72.787377623200001</v>
      </c>
      <c r="X3129" t="s">
        <v>64</v>
      </c>
      <c r="Y3129" t="s">
        <v>4519</v>
      </c>
      <c r="Z3129" t="s">
        <v>4520</v>
      </c>
      <c r="AA3129" s="18">
        <v>52.168230357399999</v>
      </c>
      <c r="AB3129" t="s">
        <v>300</v>
      </c>
      <c r="AC3129" t="s">
        <v>301</v>
      </c>
      <c r="AD3129" t="s">
        <v>302</v>
      </c>
      <c r="AE3129" s="18">
        <v>0.2097818367</v>
      </c>
      <c r="AF3129" t="s">
        <v>11713</v>
      </c>
      <c r="AG3129" t="s">
        <v>4517</v>
      </c>
      <c r="AH3129" t="s">
        <v>11714</v>
      </c>
      <c r="AI3129" s="18">
        <v>9.12284285E-2</v>
      </c>
      <c r="AJ3129" t="s">
        <v>11915</v>
      </c>
      <c r="AK3129" t="s">
        <v>4517</v>
      </c>
      <c r="AL3129" t="s">
        <v>11916</v>
      </c>
      <c r="AM3129" t="s">
        <v>11915</v>
      </c>
      <c r="AN3129" t="s">
        <v>4517</v>
      </c>
      <c r="AO3129" t="s">
        <v>11916</v>
      </c>
      <c r="AP3129" s="18">
        <v>9.12284285E-2</v>
      </c>
      <c r="AQ3129" t="s">
        <v>123</v>
      </c>
      <c r="AR3129" t="b">
        <f>ISNUMBER(SEARCH('Consulta Por Puntos Baloto'!$E$5,B3129,1))</f>
        <v>0</v>
      </c>
      <c r="AS3129">
        <f t="shared" si="96"/>
        <v>35</v>
      </c>
      <c r="AT3129" t="str">
        <f t="shared" si="97"/>
        <v>Punto red</v>
      </c>
    </row>
    <row r="3130" spans="1:46">
      <c r="A3130" t="s">
        <v>15453</v>
      </c>
      <c r="B3130" t="s">
        <v>15454</v>
      </c>
      <c r="C3130" s="18">
        <v>1.3642938258999999</v>
      </c>
      <c r="D3130" t="s">
        <v>219</v>
      </c>
      <c r="E3130" t="s">
        <v>220</v>
      </c>
      <c r="F3130" t="s">
        <v>221</v>
      </c>
      <c r="G3130" s="18">
        <v>0.1910486491</v>
      </c>
      <c r="H3130" t="s">
        <v>222</v>
      </c>
      <c r="I3130" t="s">
        <v>223</v>
      </c>
      <c r="J3130" t="s">
        <v>224</v>
      </c>
      <c r="K3130" s="18">
        <v>0.1910486491</v>
      </c>
      <c r="L3130" t="s">
        <v>222</v>
      </c>
      <c r="M3130" t="s">
        <v>223</v>
      </c>
      <c r="N3130" t="s">
        <v>224</v>
      </c>
      <c r="O3130" s="18">
        <v>0.59193672419999999</v>
      </c>
      <c r="P3130" t="s">
        <v>225</v>
      </c>
      <c r="Q3130" t="s">
        <v>220</v>
      </c>
      <c r="R3130" t="s">
        <v>226</v>
      </c>
      <c r="S3130" s="18">
        <v>6.7604461078</v>
      </c>
      <c r="T3130" t="s">
        <v>227</v>
      </c>
      <c r="U3130" t="s">
        <v>228</v>
      </c>
      <c r="V3130" t="s">
        <v>229</v>
      </c>
      <c r="W3130" s="18">
        <v>0.1910486491</v>
      </c>
      <c r="X3130" t="s">
        <v>222</v>
      </c>
      <c r="Y3130" t="s">
        <v>223</v>
      </c>
      <c r="Z3130" t="s">
        <v>224</v>
      </c>
      <c r="AA3130" s="18">
        <v>0.1910486491</v>
      </c>
      <c r="AB3130" t="s">
        <v>230</v>
      </c>
      <c r="AC3130" t="s">
        <v>220</v>
      </c>
      <c r="AD3130" t="s">
        <v>231</v>
      </c>
      <c r="AE3130" s="18">
        <v>0</v>
      </c>
      <c r="AF3130" t="s">
        <v>15455</v>
      </c>
      <c r="AG3130" t="s">
        <v>220</v>
      </c>
      <c r="AH3130" t="s">
        <v>15456</v>
      </c>
      <c r="AI3130" s="18">
        <v>0.1149441764</v>
      </c>
      <c r="AJ3130" t="s">
        <v>349</v>
      </c>
      <c r="AK3130" t="s">
        <v>220</v>
      </c>
      <c r="AL3130" t="s">
        <v>7564</v>
      </c>
      <c r="AM3130" t="s">
        <v>15455</v>
      </c>
      <c r="AN3130" t="s">
        <v>220</v>
      </c>
      <c r="AO3130" t="s">
        <v>15456</v>
      </c>
      <c r="AP3130" s="18">
        <v>0</v>
      </c>
      <c r="AQ3130" t="s">
        <v>123</v>
      </c>
      <c r="AR3130" t="b">
        <f>ISNUMBER(SEARCH('Consulta Por Puntos Baloto'!$E$5,B3130,1))</f>
        <v>0</v>
      </c>
      <c r="AS3130">
        <f t="shared" si="96"/>
        <v>31</v>
      </c>
      <c r="AT3130" t="str">
        <f t="shared" si="97"/>
        <v>Punto pago</v>
      </c>
    </row>
    <row r="3131" spans="1:46">
      <c r="A3131" t="s">
        <v>15457</v>
      </c>
      <c r="B3131" t="s">
        <v>15458</v>
      </c>
      <c r="C3131" s="18">
        <v>3.9086984122000001</v>
      </c>
      <c r="D3131" t="s">
        <v>1689</v>
      </c>
      <c r="E3131" t="s">
        <v>1690</v>
      </c>
      <c r="F3131" t="s">
        <v>1691</v>
      </c>
      <c r="G3131" s="18">
        <v>1.7486205561999999</v>
      </c>
      <c r="H3131" t="s">
        <v>64</v>
      </c>
      <c r="I3131" t="s">
        <v>114</v>
      </c>
      <c r="J3131" t="s">
        <v>3347</v>
      </c>
      <c r="K3131" s="18">
        <v>72.8253893304</v>
      </c>
      <c r="L3131" t="s">
        <v>64</v>
      </c>
      <c r="M3131" t="s">
        <v>130</v>
      </c>
      <c r="N3131" t="s">
        <v>132</v>
      </c>
      <c r="O3131" s="18">
        <v>72.822174589699998</v>
      </c>
      <c r="P3131" t="s">
        <v>133</v>
      </c>
      <c r="Q3131" t="s">
        <v>134</v>
      </c>
      <c r="R3131" t="s">
        <v>135</v>
      </c>
      <c r="S3131" s="18">
        <v>73.570238936899997</v>
      </c>
      <c r="T3131" t="s">
        <v>136</v>
      </c>
      <c r="U3131" t="s">
        <v>130</v>
      </c>
      <c r="V3131" t="s">
        <v>137</v>
      </c>
      <c r="W3131" s="18">
        <v>2.6552101994999999</v>
      </c>
      <c r="X3131" t="s">
        <v>3348</v>
      </c>
      <c r="Y3131" t="s">
        <v>114</v>
      </c>
      <c r="Z3131" t="s">
        <v>3349</v>
      </c>
      <c r="AA3131" s="18">
        <v>2.6515313198000001</v>
      </c>
      <c r="AB3131" s="19" t="s">
        <v>3348</v>
      </c>
      <c r="AC3131" t="s">
        <v>1690</v>
      </c>
      <c r="AD3131" s="19" t="s">
        <v>5358</v>
      </c>
      <c r="AE3131" s="18">
        <v>0.37353190539999997</v>
      </c>
      <c r="AF3131" t="s">
        <v>10653</v>
      </c>
      <c r="AG3131" t="s">
        <v>1690</v>
      </c>
      <c r="AH3131" t="s">
        <v>10654</v>
      </c>
      <c r="AI3131" s="18">
        <v>0.50210181789999997</v>
      </c>
      <c r="AJ3131" t="s">
        <v>9603</v>
      </c>
      <c r="AK3131" t="s">
        <v>1690</v>
      </c>
      <c r="AL3131" t="s">
        <v>9604</v>
      </c>
      <c r="AM3131" t="s">
        <v>10653</v>
      </c>
      <c r="AN3131" t="s">
        <v>1690</v>
      </c>
      <c r="AO3131" t="s">
        <v>10654</v>
      </c>
      <c r="AP3131" s="18">
        <v>0.37353190539999997</v>
      </c>
      <c r="AQ3131" t="s">
        <v>123</v>
      </c>
      <c r="AR3131" t="b">
        <f>ISNUMBER(SEARCH('Consulta Por Puntos Baloto'!$E$5,B3131,1))</f>
        <v>0</v>
      </c>
      <c r="AS3131">
        <f t="shared" si="96"/>
        <v>31</v>
      </c>
      <c r="AT3131" t="str">
        <f t="shared" si="97"/>
        <v>Punto pago</v>
      </c>
    </row>
    <row r="3132" spans="1:46">
      <c r="A3132" t="s">
        <v>15459</v>
      </c>
      <c r="B3132" t="s">
        <v>15460</v>
      </c>
      <c r="C3132" s="18">
        <v>0.2612387867</v>
      </c>
      <c r="D3132" t="s">
        <v>15461</v>
      </c>
      <c r="E3132" t="s">
        <v>15462</v>
      </c>
      <c r="F3132" t="s">
        <v>15463</v>
      </c>
      <c r="G3132" s="18">
        <v>75.835866675000005</v>
      </c>
      <c r="H3132" t="s">
        <v>64</v>
      </c>
      <c r="I3132" t="s">
        <v>65</v>
      </c>
      <c r="J3132" t="s">
        <v>9795</v>
      </c>
      <c r="K3132" s="18">
        <v>76.293902324300007</v>
      </c>
      <c r="L3132" t="s">
        <v>64</v>
      </c>
      <c r="M3132" t="s">
        <v>65</v>
      </c>
      <c r="N3132" t="s">
        <v>13609</v>
      </c>
      <c r="O3132" s="18">
        <v>83.633436414399995</v>
      </c>
      <c r="P3132" t="s">
        <v>67</v>
      </c>
      <c r="Q3132" t="s">
        <v>62</v>
      </c>
      <c r="R3132" t="s">
        <v>68</v>
      </c>
      <c r="S3132" s="18">
        <v>79.492563137800005</v>
      </c>
      <c r="T3132" t="s">
        <v>69</v>
      </c>
      <c r="U3132" t="s">
        <v>65</v>
      </c>
      <c r="V3132" t="s">
        <v>70</v>
      </c>
      <c r="W3132" s="18">
        <v>76.401144072199997</v>
      </c>
      <c r="X3132" t="s">
        <v>241</v>
      </c>
      <c r="Y3132" t="s">
        <v>65</v>
      </c>
      <c r="Z3132" t="s">
        <v>242</v>
      </c>
      <c r="AA3132" s="18">
        <v>76.275588479700005</v>
      </c>
      <c r="AB3132" t="s">
        <v>4190</v>
      </c>
      <c r="AC3132" t="s">
        <v>62</v>
      </c>
      <c r="AD3132" t="s">
        <v>4191</v>
      </c>
      <c r="AE3132" s="18">
        <v>1.1869947186000001</v>
      </c>
      <c r="AF3132" t="s">
        <v>15464</v>
      </c>
      <c r="AG3132" t="s">
        <v>15462</v>
      </c>
      <c r="AH3132" t="s">
        <v>15465</v>
      </c>
      <c r="AI3132" s="18">
        <v>0.14333320560000001</v>
      </c>
      <c r="AJ3132" t="s">
        <v>349</v>
      </c>
      <c r="AK3132" t="s">
        <v>15462</v>
      </c>
      <c r="AL3132" t="s">
        <v>15466</v>
      </c>
      <c r="AM3132" t="s">
        <v>349</v>
      </c>
      <c r="AN3132" t="s">
        <v>15462</v>
      </c>
      <c r="AO3132" t="s">
        <v>15466</v>
      </c>
      <c r="AP3132" s="18">
        <v>0.14333320560000001</v>
      </c>
      <c r="AQ3132" t="s">
        <v>123</v>
      </c>
      <c r="AR3132" t="b">
        <f>ISNUMBER(SEARCH('Consulta Por Puntos Baloto'!$E$5,B3132,1))</f>
        <v>0</v>
      </c>
      <c r="AS3132">
        <f t="shared" si="96"/>
        <v>35</v>
      </c>
      <c r="AT3132" t="str">
        <f t="shared" si="97"/>
        <v>Punto red</v>
      </c>
    </row>
    <row r="3133" spans="1:46">
      <c r="A3133" t="s">
        <v>15467</v>
      </c>
      <c r="B3133" t="s">
        <v>15468</v>
      </c>
      <c r="C3133" s="18">
        <v>0.57984521469999994</v>
      </c>
      <c r="D3133" t="s">
        <v>169</v>
      </c>
      <c r="E3133" t="s">
        <v>128</v>
      </c>
      <c r="F3133" t="s">
        <v>170</v>
      </c>
      <c r="G3133" s="18">
        <v>0.1390203465</v>
      </c>
      <c r="H3133" t="s">
        <v>64</v>
      </c>
      <c r="I3133" t="s">
        <v>130</v>
      </c>
      <c r="J3133" t="s">
        <v>2824</v>
      </c>
      <c r="K3133" s="18">
        <v>0.34488636709999998</v>
      </c>
      <c r="L3133" t="s">
        <v>64</v>
      </c>
      <c r="M3133" t="s">
        <v>130</v>
      </c>
      <c r="N3133" t="s">
        <v>172</v>
      </c>
      <c r="O3133" s="18">
        <v>1.7791063208</v>
      </c>
      <c r="P3133" t="s">
        <v>173</v>
      </c>
      <c r="Q3133" t="s">
        <v>134</v>
      </c>
      <c r="R3133" t="s">
        <v>174</v>
      </c>
      <c r="S3133" s="18">
        <v>1.9297179600000001</v>
      </c>
      <c r="T3133" t="s">
        <v>64</v>
      </c>
      <c r="U3133" t="s">
        <v>130</v>
      </c>
      <c r="V3133" t="s">
        <v>171</v>
      </c>
      <c r="W3133" s="18">
        <v>1.9424566407999999</v>
      </c>
      <c r="X3133" t="s">
        <v>64</v>
      </c>
      <c r="Y3133" t="s">
        <v>130</v>
      </c>
      <c r="Z3133" t="s">
        <v>175</v>
      </c>
      <c r="AA3133" s="18">
        <v>1.9368162968</v>
      </c>
      <c r="AB3133" t="s">
        <v>176</v>
      </c>
      <c r="AC3133" t="s">
        <v>128</v>
      </c>
      <c r="AD3133" t="s">
        <v>177</v>
      </c>
      <c r="AE3133" s="18">
        <v>0.16404492279999999</v>
      </c>
      <c r="AF3133" t="s">
        <v>2825</v>
      </c>
      <c r="AG3133" t="s">
        <v>143</v>
      </c>
      <c r="AH3133" t="s">
        <v>2826</v>
      </c>
      <c r="AI3133" s="18">
        <v>3.2447224300000001E-2</v>
      </c>
      <c r="AJ3133" t="s">
        <v>4140</v>
      </c>
      <c r="AK3133" t="s">
        <v>134</v>
      </c>
      <c r="AL3133" t="s">
        <v>4141</v>
      </c>
      <c r="AM3133" t="s">
        <v>4140</v>
      </c>
      <c r="AN3133" t="s">
        <v>134</v>
      </c>
      <c r="AO3133" t="s">
        <v>4141</v>
      </c>
      <c r="AP3133" s="18">
        <v>3.2447224300000001E-2</v>
      </c>
      <c r="AQ3133" t="s">
        <v>123</v>
      </c>
      <c r="AR3133" t="b">
        <f>ISNUMBER(SEARCH('Consulta Por Puntos Baloto'!$E$5,B3133,1))</f>
        <v>0</v>
      </c>
      <c r="AS3133">
        <f t="shared" si="96"/>
        <v>35</v>
      </c>
      <c r="AT3133" t="str">
        <f t="shared" si="97"/>
        <v>Punto red</v>
      </c>
    </row>
    <row r="3134" spans="1:46">
      <c r="A3134" t="s">
        <v>15469</v>
      </c>
      <c r="B3134" t="s">
        <v>15470</v>
      </c>
      <c r="C3134" s="18">
        <v>0.55241363369999996</v>
      </c>
      <c r="D3134" t="s">
        <v>1420</v>
      </c>
      <c r="E3134" t="s">
        <v>128</v>
      </c>
      <c r="F3134" t="s">
        <v>1421</v>
      </c>
      <c r="G3134" s="18">
        <v>0.35820467169999998</v>
      </c>
      <c r="H3134" t="s">
        <v>64</v>
      </c>
      <c r="I3134" t="s">
        <v>130</v>
      </c>
      <c r="J3134" t="s">
        <v>6416</v>
      </c>
      <c r="K3134" s="18">
        <v>0.55241363369999996</v>
      </c>
      <c r="L3134" t="s">
        <v>64</v>
      </c>
      <c r="M3134" t="s">
        <v>130</v>
      </c>
      <c r="N3134" t="s">
        <v>1424</v>
      </c>
      <c r="O3134" s="18">
        <v>0.50770112170000004</v>
      </c>
      <c r="P3134" t="s">
        <v>1425</v>
      </c>
      <c r="Q3134" t="s">
        <v>134</v>
      </c>
      <c r="R3134" t="s">
        <v>1426</v>
      </c>
      <c r="S3134" s="18">
        <v>1.5017432622</v>
      </c>
      <c r="T3134" t="s">
        <v>1086</v>
      </c>
      <c r="U3134" t="s">
        <v>130</v>
      </c>
      <c r="V3134" t="s">
        <v>1087</v>
      </c>
      <c r="W3134" s="18">
        <v>1.4611028618999999</v>
      </c>
      <c r="X3134" t="s">
        <v>64</v>
      </c>
      <c r="Y3134" t="s">
        <v>130</v>
      </c>
      <c r="Z3134" t="s">
        <v>1427</v>
      </c>
      <c r="AA3134" s="18">
        <v>0.55241363369999996</v>
      </c>
      <c r="AB3134" s="19" t="s">
        <v>1428</v>
      </c>
      <c r="AC3134" t="s">
        <v>128</v>
      </c>
      <c r="AD3134" t="s">
        <v>1429</v>
      </c>
      <c r="AE3134" s="18">
        <v>0.4065240336</v>
      </c>
      <c r="AF3134" t="s">
        <v>6417</v>
      </c>
      <c r="AG3134" t="s">
        <v>143</v>
      </c>
      <c r="AH3134" t="s">
        <v>6418</v>
      </c>
      <c r="AI3134" s="18">
        <v>0.1086691172</v>
      </c>
      <c r="AJ3134" t="s">
        <v>6419</v>
      </c>
      <c r="AK3134" t="s">
        <v>134</v>
      </c>
      <c r="AL3134" t="s">
        <v>6420</v>
      </c>
      <c r="AM3134" t="s">
        <v>6419</v>
      </c>
      <c r="AN3134" t="s">
        <v>134</v>
      </c>
      <c r="AO3134" t="s">
        <v>6420</v>
      </c>
      <c r="AP3134" s="18">
        <v>0.1086691172</v>
      </c>
      <c r="AQ3134" t="s">
        <v>123</v>
      </c>
      <c r="AR3134" t="b">
        <f>ISNUMBER(SEARCH('Consulta Por Puntos Baloto'!$E$5,B3134,1))</f>
        <v>0</v>
      </c>
      <c r="AS3134">
        <f t="shared" si="96"/>
        <v>35</v>
      </c>
      <c r="AT3134" t="str">
        <f t="shared" si="97"/>
        <v>Punto red</v>
      </c>
    </row>
    <row r="3135" spans="1:46">
      <c r="A3135" t="s">
        <v>15471</v>
      </c>
      <c r="B3135" t="s">
        <v>15472</v>
      </c>
      <c r="C3135" s="18">
        <v>2.2869933191</v>
      </c>
      <c r="D3135" t="s">
        <v>2585</v>
      </c>
      <c r="E3135" t="s">
        <v>128</v>
      </c>
      <c r="F3135" t="s">
        <v>2586</v>
      </c>
      <c r="G3135" s="18">
        <v>0.32146317819999998</v>
      </c>
      <c r="H3135" t="s">
        <v>2447</v>
      </c>
      <c r="I3135" t="s">
        <v>130</v>
      </c>
      <c r="J3135" t="s">
        <v>2448</v>
      </c>
      <c r="K3135" s="18">
        <v>0.32146317819999998</v>
      </c>
      <c r="L3135" t="s">
        <v>2447</v>
      </c>
      <c r="M3135" t="s">
        <v>130</v>
      </c>
      <c r="N3135" t="s">
        <v>2448</v>
      </c>
      <c r="O3135" s="18">
        <v>0.1589501753</v>
      </c>
      <c r="P3135" t="s">
        <v>2746</v>
      </c>
      <c r="Q3135" t="s">
        <v>134</v>
      </c>
      <c r="R3135" t="s">
        <v>2747</v>
      </c>
      <c r="S3135" s="18">
        <v>1.2412109728</v>
      </c>
      <c r="T3135" t="s">
        <v>807</v>
      </c>
      <c r="U3135" t="s">
        <v>130</v>
      </c>
      <c r="V3135" t="s">
        <v>808</v>
      </c>
      <c r="W3135" s="18">
        <v>0.32146317819999998</v>
      </c>
      <c r="X3135" t="s">
        <v>2447</v>
      </c>
      <c r="Y3135" t="s">
        <v>130</v>
      </c>
      <c r="Z3135" t="s">
        <v>2448</v>
      </c>
      <c r="AA3135" s="18">
        <v>0.32146317819999998</v>
      </c>
      <c r="AB3135" t="s">
        <v>5781</v>
      </c>
      <c r="AC3135" t="s">
        <v>128</v>
      </c>
      <c r="AD3135" t="s">
        <v>5782</v>
      </c>
      <c r="AE3135" s="18">
        <v>0.13151061150000001</v>
      </c>
      <c r="AF3135" t="s">
        <v>6887</v>
      </c>
      <c r="AG3135" t="s">
        <v>143</v>
      </c>
      <c r="AH3135" t="s">
        <v>6888</v>
      </c>
      <c r="AI3135" s="18">
        <v>0.33652823040000002</v>
      </c>
      <c r="AJ3135" t="s">
        <v>5785</v>
      </c>
      <c r="AK3135" t="s">
        <v>134</v>
      </c>
      <c r="AL3135" t="s">
        <v>5786</v>
      </c>
      <c r="AM3135" t="s">
        <v>6887</v>
      </c>
      <c r="AN3135" t="s">
        <v>143</v>
      </c>
      <c r="AO3135" t="s">
        <v>6888</v>
      </c>
      <c r="AP3135" s="18">
        <v>0.13151061150000001</v>
      </c>
      <c r="AQ3135" t="s">
        <v>123</v>
      </c>
      <c r="AR3135" t="b">
        <f>ISNUMBER(SEARCH('Consulta Por Puntos Baloto'!$E$5,B3135,1))</f>
        <v>0</v>
      </c>
      <c r="AS3135">
        <f t="shared" si="96"/>
        <v>31</v>
      </c>
      <c r="AT3135" t="str">
        <f t="shared" si="97"/>
        <v>Punto pago</v>
      </c>
    </row>
    <row r="3136" spans="1:46">
      <c r="A3136" t="s">
        <v>15473</v>
      </c>
      <c r="B3136" t="s">
        <v>15474</v>
      </c>
      <c r="C3136" s="18">
        <v>9.8258066000000005E-3</v>
      </c>
      <c r="D3136" t="s">
        <v>410</v>
      </c>
      <c r="E3136" t="s">
        <v>411</v>
      </c>
      <c r="F3136" t="s">
        <v>412</v>
      </c>
      <c r="G3136" s="18">
        <v>48.609963313500003</v>
      </c>
      <c r="H3136" t="s">
        <v>64</v>
      </c>
      <c r="I3136" t="s">
        <v>86</v>
      </c>
      <c r="J3136" t="s">
        <v>413</v>
      </c>
      <c r="K3136" s="18">
        <v>48.609963313500003</v>
      </c>
      <c r="L3136" t="s">
        <v>64</v>
      </c>
      <c r="M3136" t="s">
        <v>86</v>
      </c>
      <c r="N3136" t="s">
        <v>413</v>
      </c>
      <c r="O3136" s="18">
        <v>1.4556893E-2</v>
      </c>
      <c r="P3136" t="s">
        <v>414</v>
      </c>
      <c r="Q3136" t="s">
        <v>411</v>
      </c>
      <c r="R3136" t="s">
        <v>415</v>
      </c>
      <c r="S3136" s="18">
        <v>63.128119841900002</v>
      </c>
      <c r="T3136" t="s">
        <v>85</v>
      </c>
      <c r="U3136" t="s">
        <v>86</v>
      </c>
      <c r="V3136" t="s">
        <v>87</v>
      </c>
      <c r="W3136" s="18">
        <v>60.269056901900001</v>
      </c>
      <c r="X3136" t="s">
        <v>64</v>
      </c>
      <c r="Y3136" t="s">
        <v>86</v>
      </c>
      <c r="Z3136" t="s">
        <v>299</v>
      </c>
      <c r="AA3136" s="18">
        <v>60.277133621200001</v>
      </c>
      <c r="AB3136" s="19" t="s">
        <v>361</v>
      </c>
      <c r="AC3136" t="s">
        <v>83</v>
      </c>
      <c r="AD3136" s="19" t="s">
        <v>362</v>
      </c>
      <c r="AE3136" s="18">
        <v>1.8139193800000002E-2</v>
      </c>
      <c r="AF3136" t="s">
        <v>6798</v>
      </c>
      <c r="AG3136" t="s">
        <v>411</v>
      </c>
      <c r="AH3136" t="s">
        <v>6799</v>
      </c>
      <c r="AI3136" s="18">
        <v>6.3059370999999998E-3</v>
      </c>
      <c r="AJ3136" t="s">
        <v>15475</v>
      </c>
      <c r="AK3136" t="s">
        <v>411</v>
      </c>
      <c r="AL3136" t="s">
        <v>15476</v>
      </c>
      <c r="AM3136" t="s">
        <v>15475</v>
      </c>
      <c r="AN3136" t="s">
        <v>411</v>
      </c>
      <c r="AO3136" t="s">
        <v>15476</v>
      </c>
      <c r="AP3136" s="18">
        <v>6.3059370999999998E-3</v>
      </c>
      <c r="AQ3136" t="s">
        <v>123</v>
      </c>
      <c r="AR3136" t="b">
        <f>ISNUMBER(SEARCH('Consulta Por Puntos Baloto'!$E$5,B3136,1))</f>
        <v>0</v>
      </c>
      <c r="AS3136">
        <f t="shared" si="96"/>
        <v>35</v>
      </c>
      <c r="AT3136" t="str">
        <f t="shared" si="97"/>
        <v>Punto red</v>
      </c>
    </row>
    <row r="3137" spans="1:46">
      <c r="A3137" t="s">
        <v>15477</v>
      </c>
      <c r="B3137" t="s">
        <v>15478</v>
      </c>
      <c r="C3137" s="18">
        <v>0.64491539730000003</v>
      </c>
      <c r="D3137" t="s">
        <v>150</v>
      </c>
      <c r="E3137" t="s">
        <v>151</v>
      </c>
      <c r="F3137" t="s">
        <v>152</v>
      </c>
      <c r="G3137" s="18">
        <v>0.54801914959999998</v>
      </c>
      <c r="H3137" t="s">
        <v>153</v>
      </c>
      <c r="I3137" t="s">
        <v>154</v>
      </c>
      <c r="J3137" t="s">
        <v>155</v>
      </c>
      <c r="K3137" s="18">
        <v>4.9938951053</v>
      </c>
      <c r="L3137" t="s">
        <v>64</v>
      </c>
      <c r="M3137" t="s">
        <v>154</v>
      </c>
      <c r="N3137" t="s">
        <v>156</v>
      </c>
      <c r="O3137" s="18">
        <v>5.0387151380999997</v>
      </c>
      <c r="P3137" t="s">
        <v>157</v>
      </c>
      <c r="Q3137" t="s">
        <v>151</v>
      </c>
      <c r="R3137" t="s">
        <v>158</v>
      </c>
      <c r="S3137" s="18">
        <v>116.7057358526</v>
      </c>
      <c r="T3137" t="s">
        <v>111</v>
      </c>
      <c r="U3137" t="s">
        <v>112</v>
      </c>
      <c r="V3137" t="s">
        <v>113</v>
      </c>
      <c r="W3137" s="18">
        <v>6.3635793665999998</v>
      </c>
      <c r="X3137" t="s">
        <v>64</v>
      </c>
      <c r="Y3137" t="s">
        <v>154</v>
      </c>
      <c r="Z3137" t="s">
        <v>159</v>
      </c>
      <c r="AA3137" s="18">
        <v>0.56033551849999996</v>
      </c>
      <c r="AB3137" s="19" t="s">
        <v>153</v>
      </c>
      <c r="AC3137" t="s">
        <v>151</v>
      </c>
      <c r="AD3137" t="s">
        <v>160</v>
      </c>
      <c r="AE3137" s="18">
        <v>0.12803088870000001</v>
      </c>
      <c r="AF3137" t="s">
        <v>15479</v>
      </c>
      <c r="AG3137" t="s">
        <v>4535</v>
      </c>
      <c r="AH3137" t="s">
        <v>15480</v>
      </c>
      <c r="AI3137" s="18">
        <v>0.27768028360000002</v>
      </c>
      <c r="AJ3137" t="s">
        <v>15481</v>
      </c>
      <c r="AK3137" t="s">
        <v>151</v>
      </c>
      <c r="AL3137" t="s">
        <v>15482</v>
      </c>
      <c r="AM3137" t="s">
        <v>15479</v>
      </c>
      <c r="AN3137" t="s">
        <v>4535</v>
      </c>
      <c r="AO3137" t="s">
        <v>15480</v>
      </c>
      <c r="AP3137" s="18">
        <v>0.12803088870000001</v>
      </c>
      <c r="AQ3137" t="s">
        <v>123</v>
      </c>
      <c r="AR3137" t="b">
        <f>ISNUMBER(SEARCH('Consulta Por Puntos Baloto'!$E$5,B3137,1))</f>
        <v>0</v>
      </c>
      <c r="AS3137">
        <f t="shared" si="96"/>
        <v>31</v>
      </c>
      <c r="AT3137" t="str">
        <f t="shared" si="97"/>
        <v>Punto pago</v>
      </c>
    </row>
    <row r="3138" spans="1:46">
      <c r="A3138" t="s">
        <v>15483</v>
      </c>
      <c r="B3138" t="s">
        <v>15484</v>
      </c>
      <c r="C3138" s="18">
        <v>0.19929101290000001</v>
      </c>
      <c r="D3138" t="s">
        <v>5248</v>
      </c>
      <c r="E3138" t="s">
        <v>5249</v>
      </c>
      <c r="F3138" t="s">
        <v>5250</v>
      </c>
      <c r="G3138" s="18">
        <v>23.934905359399998</v>
      </c>
      <c r="H3138" t="s">
        <v>64</v>
      </c>
      <c r="I3138" t="s">
        <v>4389</v>
      </c>
      <c r="J3138" t="s">
        <v>4390</v>
      </c>
      <c r="K3138" s="18">
        <v>61.307084997399997</v>
      </c>
      <c r="L3138" t="s">
        <v>64</v>
      </c>
      <c r="M3138" t="s">
        <v>343</v>
      </c>
      <c r="N3138" t="s">
        <v>344</v>
      </c>
      <c r="O3138" s="18">
        <v>23.905364735500001</v>
      </c>
      <c r="P3138" t="s">
        <v>4391</v>
      </c>
      <c r="Q3138" t="s">
        <v>4392</v>
      </c>
      <c r="R3138" t="s">
        <v>4393</v>
      </c>
      <c r="S3138" s="18">
        <v>83.351814781800002</v>
      </c>
      <c r="T3138" t="s">
        <v>69</v>
      </c>
      <c r="U3138" t="s">
        <v>65</v>
      </c>
      <c r="V3138" t="s">
        <v>70</v>
      </c>
      <c r="W3138" s="18">
        <v>23.934905359399998</v>
      </c>
      <c r="X3138" t="s">
        <v>64</v>
      </c>
      <c r="Y3138" t="s">
        <v>4389</v>
      </c>
      <c r="Z3138" t="s">
        <v>4390</v>
      </c>
      <c r="AA3138" s="18">
        <v>62.655729602000001</v>
      </c>
      <c r="AB3138" t="s">
        <v>345</v>
      </c>
      <c r="AC3138" t="s">
        <v>341</v>
      </c>
      <c r="AD3138" t="s">
        <v>346</v>
      </c>
      <c r="AE3138" s="18">
        <v>0.33541703890000002</v>
      </c>
      <c r="AF3138" t="s">
        <v>11161</v>
      </c>
      <c r="AG3138" t="s">
        <v>5249</v>
      </c>
      <c r="AH3138" t="s">
        <v>11162</v>
      </c>
      <c r="AI3138" s="18">
        <v>0.19089328289999999</v>
      </c>
      <c r="AJ3138" t="s">
        <v>349</v>
      </c>
      <c r="AK3138" t="s">
        <v>7664</v>
      </c>
      <c r="AL3138" t="s">
        <v>15485</v>
      </c>
      <c r="AM3138" t="s">
        <v>349</v>
      </c>
      <c r="AN3138" t="s">
        <v>7664</v>
      </c>
      <c r="AO3138" t="s">
        <v>15485</v>
      </c>
      <c r="AP3138" s="18">
        <v>0.19089328289999999</v>
      </c>
      <c r="AQ3138" t="s">
        <v>123</v>
      </c>
      <c r="AR3138" t="b">
        <f>ISNUMBER(SEARCH('Consulta Por Puntos Baloto'!$E$5,B3138,1))</f>
        <v>0</v>
      </c>
      <c r="AS3138">
        <f t="shared" si="96"/>
        <v>35</v>
      </c>
      <c r="AT3138" t="str">
        <f t="shared" si="97"/>
        <v>Punto red</v>
      </c>
    </row>
    <row r="3139" spans="1:46">
      <c r="A3139" t="s">
        <v>15341</v>
      </c>
      <c r="B3139" t="s">
        <v>15342</v>
      </c>
      <c r="C3139" s="18">
        <v>0.64946722889999997</v>
      </c>
      <c r="D3139" t="s">
        <v>2585</v>
      </c>
      <c r="E3139" t="s">
        <v>128</v>
      </c>
      <c r="F3139" t="s">
        <v>2586</v>
      </c>
      <c r="G3139" s="18">
        <v>0.2119320381</v>
      </c>
      <c r="H3139" t="s">
        <v>64</v>
      </c>
      <c r="I3139" t="s">
        <v>130</v>
      </c>
      <c r="J3139" t="s">
        <v>3950</v>
      </c>
      <c r="K3139" s="18">
        <v>0.2119320381</v>
      </c>
      <c r="L3139" t="s">
        <v>64</v>
      </c>
      <c r="M3139" t="s">
        <v>130</v>
      </c>
      <c r="N3139" t="s">
        <v>2624</v>
      </c>
      <c r="O3139" s="18">
        <v>1.15509142</v>
      </c>
      <c r="P3139" t="s">
        <v>2588</v>
      </c>
      <c r="Q3139" t="s">
        <v>134</v>
      </c>
      <c r="R3139" t="s">
        <v>2589</v>
      </c>
      <c r="S3139" s="18">
        <v>0.93313946110000001</v>
      </c>
      <c r="T3139" t="s">
        <v>311</v>
      </c>
      <c r="U3139" t="s">
        <v>130</v>
      </c>
      <c r="V3139" t="s">
        <v>312</v>
      </c>
      <c r="W3139" s="18">
        <v>0.93313946110000001</v>
      </c>
      <c r="X3139" t="s">
        <v>64</v>
      </c>
      <c r="Y3139" t="s">
        <v>130</v>
      </c>
      <c r="Z3139" t="s">
        <v>2659</v>
      </c>
      <c r="AA3139" s="18">
        <v>0.82526710930000002</v>
      </c>
      <c r="AB3139" t="s">
        <v>2628</v>
      </c>
      <c r="AC3139" t="s">
        <v>128</v>
      </c>
      <c r="AD3139" t="s">
        <v>2629</v>
      </c>
      <c r="AE3139" s="18">
        <v>0.25588675560000002</v>
      </c>
      <c r="AF3139" t="s">
        <v>11958</v>
      </c>
      <c r="AG3139" t="s">
        <v>143</v>
      </c>
      <c r="AH3139" t="s">
        <v>11959</v>
      </c>
      <c r="AI3139" s="18">
        <v>0.26779269439999998</v>
      </c>
      <c r="AJ3139" t="s">
        <v>349</v>
      </c>
      <c r="AK3139" t="s">
        <v>134</v>
      </c>
      <c r="AL3139" t="s">
        <v>11960</v>
      </c>
      <c r="AM3139" t="s">
        <v>64</v>
      </c>
      <c r="AN3139" t="s">
        <v>130</v>
      </c>
      <c r="AO3139" t="s">
        <v>2624</v>
      </c>
      <c r="AP3139" s="18">
        <v>0.2119320381</v>
      </c>
      <c r="AQ3139" t="e">
        <v>#N/A</v>
      </c>
      <c r="AR3139" t="b">
        <f>ISNUMBER(SEARCH('Consulta Por Puntos Baloto'!$E$5,B3139,1))</f>
        <v>0</v>
      </c>
      <c r="AS3139">
        <f t="shared" ref="AS3139:AS3202" si="98">MATCH(AP3139,A3139:AL3139,0)</f>
        <v>7</v>
      </c>
      <c r="AT3139" t="str">
        <f t="shared" ref="AT3139:AT3202" si="99">+VLOOKUP(AS3139,$AW$2:$AX$10,2,0)</f>
        <v>Cajero automático</v>
      </c>
    </row>
    <row r="3140" spans="1:46">
      <c r="A3140" t="s">
        <v>15486</v>
      </c>
      <c r="B3140" t="s">
        <v>15487</v>
      </c>
      <c r="C3140" s="18">
        <v>1.7480150178</v>
      </c>
      <c r="D3140" t="s">
        <v>1519</v>
      </c>
      <c r="E3140" t="s">
        <v>1520</v>
      </c>
      <c r="F3140" t="s">
        <v>1521</v>
      </c>
      <c r="G3140" s="18">
        <v>1.5709787999</v>
      </c>
      <c r="H3140" t="s">
        <v>64</v>
      </c>
      <c r="I3140" t="s">
        <v>471</v>
      </c>
      <c r="J3140" t="s">
        <v>1453</v>
      </c>
      <c r="K3140" s="18">
        <v>1.6004137756000001</v>
      </c>
      <c r="L3140" t="s">
        <v>64</v>
      </c>
      <c r="M3140" t="s">
        <v>471</v>
      </c>
      <c r="N3140" t="s">
        <v>1453</v>
      </c>
      <c r="O3140" s="18">
        <v>7.8687535326000004</v>
      </c>
      <c r="P3140" t="s">
        <v>467</v>
      </c>
      <c r="Q3140" t="s">
        <v>134</v>
      </c>
      <c r="R3140" t="s">
        <v>468</v>
      </c>
      <c r="S3140" s="18">
        <v>10.929460492800001</v>
      </c>
      <c r="T3140" t="s">
        <v>469</v>
      </c>
      <c r="U3140" t="s">
        <v>130</v>
      </c>
      <c r="V3140" t="s">
        <v>470</v>
      </c>
      <c r="W3140" s="18">
        <v>5.3413981232000003</v>
      </c>
      <c r="X3140" t="s">
        <v>64</v>
      </c>
      <c r="Y3140" t="s">
        <v>471</v>
      </c>
      <c r="Z3140" t="s">
        <v>472</v>
      </c>
      <c r="AA3140" s="18">
        <v>8.8714136081999992</v>
      </c>
      <c r="AB3140" s="19" t="s">
        <v>473</v>
      </c>
      <c r="AC3140" t="s">
        <v>128</v>
      </c>
      <c r="AD3140" t="s">
        <v>474</v>
      </c>
      <c r="AE3140" s="18">
        <v>0.25310866399999998</v>
      </c>
      <c r="AF3140" t="s">
        <v>15488</v>
      </c>
      <c r="AG3140" t="s">
        <v>1523</v>
      </c>
      <c r="AH3140" t="s">
        <v>15489</v>
      </c>
      <c r="AI3140" s="18">
        <v>9.5759997900000005E-2</v>
      </c>
      <c r="AJ3140" t="s">
        <v>15490</v>
      </c>
      <c r="AK3140" t="s">
        <v>1523</v>
      </c>
      <c r="AL3140" t="s">
        <v>15491</v>
      </c>
      <c r="AM3140" t="s">
        <v>15490</v>
      </c>
      <c r="AN3140" t="s">
        <v>1523</v>
      </c>
      <c r="AO3140" t="s">
        <v>15491</v>
      </c>
      <c r="AP3140" s="18">
        <v>9.5759997900000005E-2</v>
      </c>
      <c r="AQ3140" t="s">
        <v>123</v>
      </c>
      <c r="AR3140" t="b">
        <f>ISNUMBER(SEARCH('Consulta Por Puntos Baloto'!$E$5,B3140,1))</f>
        <v>0</v>
      </c>
      <c r="AS3140">
        <f t="shared" si="98"/>
        <v>35</v>
      </c>
      <c r="AT3140" t="str">
        <f t="shared" si="99"/>
        <v>Punto red</v>
      </c>
    </row>
    <row r="3141" spans="1:46">
      <c r="A3141" t="s">
        <v>15492</v>
      </c>
      <c r="B3141" t="s">
        <v>15493</v>
      </c>
      <c r="C3141" s="18">
        <v>0.76411242899999998</v>
      </c>
      <c r="D3141" t="s">
        <v>786</v>
      </c>
      <c r="E3141" t="s">
        <v>128</v>
      </c>
      <c r="F3141" t="s">
        <v>787</v>
      </c>
      <c r="G3141" s="18">
        <v>0.4571192369</v>
      </c>
      <c r="H3141" t="s">
        <v>675</v>
      </c>
      <c r="I3141" t="s">
        <v>130</v>
      </c>
      <c r="J3141" t="s">
        <v>788</v>
      </c>
      <c r="K3141" s="18">
        <v>1.9153765205</v>
      </c>
      <c r="L3141" t="s">
        <v>64</v>
      </c>
      <c r="M3141" t="s">
        <v>130</v>
      </c>
      <c r="N3141" t="s">
        <v>789</v>
      </c>
      <c r="O3141" s="18">
        <v>1.7728116567000001</v>
      </c>
      <c r="P3141" t="s">
        <v>207</v>
      </c>
      <c r="Q3141" t="s">
        <v>134</v>
      </c>
      <c r="R3141" t="s">
        <v>208</v>
      </c>
      <c r="S3141" s="18">
        <v>0.76258806820000002</v>
      </c>
      <c r="T3141" t="s">
        <v>675</v>
      </c>
      <c r="U3141" t="s">
        <v>130</v>
      </c>
      <c r="V3141" t="s">
        <v>676</v>
      </c>
      <c r="W3141" s="18">
        <v>0.46207899829999999</v>
      </c>
      <c r="X3141" t="s">
        <v>64</v>
      </c>
      <c r="Y3141" t="s">
        <v>130</v>
      </c>
      <c r="Z3141" t="s">
        <v>790</v>
      </c>
      <c r="AA3141" s="18">
        <v>0.76258806820000002</v>
      </c>
      <c r="AB3141" t="s">
        <v>791</v>
      </c>
      <c r="AC3141" t="s">
        <v>128</v>
      </c>
      <c r="AD3141" t="s">
        <v>792</v>
      </c>
      <c r="AE3141" s="18">
        <v>0.2307483035</v>
      </c>
      <c r="AF3141" t="s">
        <v>6154</v>
      </c>
      <c r="AG3141" t="s">
        <v>143</v>
      </c>
      <c r="AH3141" t="s">
        <v>6155</v>
      </c>
      <c r="AI3141" s="18">
        <v>0.4584474757</v>
      </c>
      <c r="AJ3141" t="s">
        <v>6631</v>
      </c>
      <c r="AK3141" t="s">
        <v>134</v>
      </c>
      <c r="AL3141" t="s">
        <v>6632</v>
      </c>
      <c r="AM3141" t="s">
        <v>6154</v>
      </c>
      <c r="AN3141" t="s">
        <v>143</v>
      </c>
      <c r="AO3141" t="s">
        <v>6155</v>
      </c>
      <c r="AP3141" s="18">
        <v>0.2307483035</v>
      </c>
      <c r="AQ3141" t="s">
        <v>123</v>
      </c>
      <c r="AR3141" t="b">
        <f>ISNUMBER(SEARCH('Consulta Por Puntos Baloto'!$E$5,B3141,1))</f>
        <v>0</v>
      </c>
      <c r="AS3141">
        <f t="shared" si="98"/>
        <v>31</v>
      </c>
      <c r="AT3141" t="str">
        <f t="shared" si="99"/>
        <v>Punto pago</v>
      </c>
    </row>
    <row r="3142" spans="1:46">
      <c r="A3142" t="s">
        <v>15494</v>
      </c>
      <c r="B3142" t="s">
        <v>15495</v>
      </c>
      <c r="C3142" s="18">
        <v>2.0456116608000001</v>
      </c>
      <c r="D3142" t="s">
        <v>5599</v>
      </c>
      <c r="E3142" t="s">
        <v>5600</v>
      </c>
      <c r="F3142" t="s">
        <v>5601</v>
      </c>
      <c r="G3142" s="18">
        <v>0.14519776819999999</v>
      </c>
      <c r="H3142" t="s">
        <v>64</v>
      </c>
      <c r="I3142" t="s">
        <v>223</v>
      </c>
      <c r="J3142" t="s">
        <v>6225</v>
      </c>
      <c r="K3142" s="18">
        <v>0.14519776819999999</v>
      </c>
      <c r="L3142" t="s">
        <v>64</v>
      </c>
      <c r="M3142" t="s">
        <v>223</v>
      </c>
      <c r="N3142" t="s">
        <v>6225</v>
      </c>
      <c r="O3142" s="18">
        <v>3.8137995793999999</v>
      </c>
      <c r="P3142" t="s">
        <v>4100</v>
      </c>
      <c r="Q3142" t="s">
        <v>4101</v>
      </c>
      <c r="R3142" t="s">
        <v>4102</v>
      </c>
      <c r="S3142" s="18">
        <v>1.6202542428</v>
      </c>
      <c r="T3142" t="s">
        <v>227</v>
      </c>
      <c r="U3142" t="s">
        <v>228</v>
      </c>
      <c r="V3142" t="s">
        <v>229</v>
      </c>
      <c r="W3142" s="18">
        <v>1.2990246107000001</v>
      </c>
      <c r="X3142" t="s">
        <v>64</v>
      </c>
      <c r="Y3142" t="s">
        <v>5603</v>
      </c>
      <c r="Z3142" t="s">
        <v>5604</v>
      </c>
      <c r="AA3142" s="18">
        <v>1.3671921434000001</v>
      </c>
      <c r="AB3142" t="s">
        <v>6226</v>
      </c>
      <c r="AC3142" t="s">
        <v>220</v>
      </c>
      <c r="AD3142" t="s">
        <v>6227</v>
      </c>
      <c r="AE3142" s="18">
        <v>1.63156159E-2</v>
      </c>
      <c r="AF3142" t="s">
        <v>6214</v>
      </c>
      <c r="AG3142" t="s">
        <v>220</v>
      </c>
      <c r="AH3142" t="s">
        <v>6215</v>
      </c>
      <c r="AI3142" s="18">
        <v>1.2896501389999999</v>
      </c>
      <c r="AJ3142" t="s">
        <v>6230</v>
      </c>
      <c r="AK3142" t="s">
        <v>4101</v>
      </c>
      <c r="AL3142" t="s">
        <v>6231</v>
      </c>
      <c r="AM3142" t="s">
        <v>6214</v>
      </c>
      <c r="AN3142" t="s">
        <v>220</v>
      </c>
      <c r="AO3142" t="s">
        <v>6215</v>
      </c>
      <c r="AP3142" s="18">
        <v>1.63156159E-2</v>
      </c>
      <c r="AQ3142" t="s">
        <v>123</v>
      </c>
      <c r="AR3142" t="b">
        <f>ISNUMBER(SEARCH('Consulta Por Puntos Baloto'!$E$5,B3142,1))</f>
        <v>0</v>
      </c>
      <c r="AS3142">
        <f t="shared" si="98"/>
        <v>31</v>
      </c>
      <c r="AT3142" t="str">
        <f t="shared" si="99"/>
        <v>Punto pago</v>
      </c>
    </row>
    <row r="3143" spans="1:46">
      <c r="A3143" t="s">
        <v>15496</v>
      </c>
      <c r="B3143" t="s">
        <v>15497</v>
      </c>
      <c r="C3143" s="18">
        <v>1.0785356261000001</v>
      </c>
      <c r="D3143" t="s">
        <v>4679</v>
      </c>
      <c r="E3143" t="s">
        <v>220</v>
      </c>
      <c r="F3143" t="s">
        <v>4680</v>
      </c>
      <c r="G3143" s="18">
        <v>0.97536279940000004</v>
      </c>
      <c r="H3143" t="s">
        <v>64</v>
      </c>
      <c r="I3143" t="s">
        <v>223</v>
      </c>
      <c r="J3143" t="s">
        <v>6166</v>
      </c>
      <c r="K3143" s="18">
        <v>0.97536279940000004</v>
      </c>
      <c r="L3143" t="s">
        <v>64</v>
      </c>
      <c r="M3143" t="s">
        <v>223</v>
      </c>
      <c r="N3143" t="s">
        <v>6166</v>
      </c>
      <c r="O3143" s="18">
        <v>2.8503228550999999</v>
      </c>
      <c r="P3143" t="s">
        <v>225</v>
      </c>
      <c r="Q3143" t="s">
        <v>220</v>
      </c>
      <c r="R3143" t="s">
        <v>226</v>
      </c>
      <c r="S3143" s="18">
        <v>4.6626445908000003</v>
      </c>
      <c r="T3143" t="s">
        <v>227</v>
      </c>
      <c r="U3143" t="s">
        <v>228</v>
      </c>
      <c r="V3143" t="s">
        <v>229</v>
      </c>
      <c r="W3143" s="18">
        <v>1.5511291414999999</v>
      </c>
      <c r="X3143" t="s">
        <v>4684</v>
      </c>
      <c r="Y3143" t="s">
        <v>223</v>
      </c>
      <c r="Z3143" t="s">
        <v>4685</v>
      </c>
      <c r="AA3143" s="18">
        <v>1.55574816</v>
      </c>
      <c r="AB3143" s="19" t="s">
        <v>4686</v>
      </c>
      <c r="AC3143" t="s">
        <v>220</v>
      </c>
      <c r="AD3143" t="s">
        <v>4687</v>
      </c>
      <c r="AE3143" s="18">
        <v>0.12831058179999999</v>
      </c>
      <c r="AF3143" t="s">
        <v>6167</v>
      </c>
      <c r="AG3143" t="s">
        <v>220</v>
      </c>
      <c r="AH3143" t="s">
        <v>6168</v>
      </c>
      <c r="AI3143" s="18">
        <v>0.26826157229999997</v>
      </c>
      <c r="AJ3143" t="s">
        <v>6169</v>
      </c>
      <c r="AK3143" t="s">
        <v>220</v>
      </c>
      <c r="AL3143" t="s">
        <v>6170</v>
      </c>
      <c r="AM3143" t="s">
        <v>6167</v>
      </c>
      <c r="AN3143" t="s">
        <v>220</v>
      </c>
      <c r="AO3143" t="s">
        <v>6168</v>
      </c>
      <c r="AP3143" s="18">
        <v>0.12831058179999999</v>
      </c>
      <c r="AQ3143" t="e">
        <v>#N/A</v>
      </c>
      <c r="AR3143" t="b">
        <f>ISNUMBER(SEARCH('Consulta Por Puntos Baloto'!$E$5,B3143,1))</f>
        <v>0</v>
      </c>
      <c r="AS3143">
        <f t="shared" si="98"/>
        <v>31</v>
      </c>
      <c r="AT3143" t="str">
        <f t="shared" si="99"/>
        <v>Punto pago</v>
      </c>
    </row>
    <row r="3144" spans="1:46">
      <c r="A3144" t="s">
        <v>15498</v>
      </c>
      <c r="B3144" t="s">
        <v>15499</v>
      </c>
      <c r="C3144" s="18">
        <v>2.2559365327999998</v>
      </c>
      <c r="D3144" t="s">
        <v>5165</v>
      </c>
      <c r="E3144" t="s">
        <v>220</v>
      </c>
      <c r="F3144" t="s">
        <v>5166</v>
      </c>
      <c r="G3144" s="18">
        <v>1.8881726696000001</v>
      </c>
      <c r="H3144" t="s">
        <v>4228</v>
      </c>
      <c r="I3144" t="s">
        <v>223</v>
      </c>
      <c r="J3144" t="s">
        <v>4229</v>
      </c>
      <c r="K3144" s="18">
        <v>3.0198519702</v>
      </c>
      <c r="L3144" t="s">
        <v>64</v>
      </c>
      <c r="M3144" t="s">
        <v>223</v>
      </c>
      <c r="N3144" t="s">
        <v>4230</v>
      </c>
      <c r="O3144" s="18">
        <v>1.8792335751</v>
      </c>
      <c r="P3144" t="s">
        <v>4231</v>
      </c>
      <c r="Q3144" t="s">
        <v>220</v>
      </c>
      <c r="R3144" t="s">
        <v>4232</v>
      </c>
      <c r="S3144" s="18">
        <v>10.459356277099999</v>
      </c>
      <c r="T3144" t="s">
        <v>227</v>
      </c>
      <c r="U3144" t="s">
        <v>228</v>
      </c>
      <c r="V3144" t="s">
        <v>229</v>
      </c>
      <c r="W3144" s="18">
        <v>3.5427091400999999</v>
      </c>
      <c r="X3144" t="s">
        <v>222</v>
      </c>
      <c r="Y3144" t="s">
        <v>223</v>
      </c>
      <c r="Z3144" t="s">
        <v>224</v>
      </c>
      <c r="AA3144" s="18">
        <v>0.57250925409999998</v>
      </c>
      <c r="AB3144" t="s">
        <v>4088</v>
      </c>
      <c r="AC3144" t="s">
        <v>220</v>
      </c>
      <c r="AD3144" t="s">
        <v>4089</v>
      </c>
      <c r="AE3144" s="18">
        <v>0.15745389060000001</v>
      </c>
      <c r="AF3144" t="s">
        <v>8284</v>
      </c>
      <c r="AG3144" t="s">
        <v>220</v>
      </c>
      <c r="AH3144" t="s">
        <v>8285</v>
      </c>
      <c r="AI3144" s="18">
        <v>0.81406087800000004</v>
      </c>
      <c r="AJ3144" t="s">
        <v>4235</v>
      </c>
      <c r="AK3144" t="s">
        <v>220</v>
      </c>
      <c r="AL3144" t="s">
        <v>4236</v>
      </c>
      <c r="AM3144" t="s">
        <v>8284</v>
      </c>
      <c r="AN3144" t="s">
        <v>220</v>
      </c>
      <c r="AO3144" t="s">
        <v>8285</v>
      </c>
      <c r="AP3144" s="18">
        <v>0.15745389060000001</v>
      </c>
      <c r="AQ3144" t="s">
        <v>123</v>
      </c>
      <c r="AR3144" t="b">
        <f>ISNUMBER(SEARCH('Consulta Por Puntos Baloto'!$E$5,B3144,1))</f>
        <v>0</v>
      </c>
      <c r="AS3144">
        <f t="shared" si="98"/>
        <v>31</v>
      </c>
      <c r="AT3144" t="str">
        <f t="shared" si="99"/>
        <v>Punto pago</v>
      </c>
    </row>
    <row r="3145" spans="1:46">
      <c r="A3145" t="s">
        <v>15500</v>
      </c>
      <c r="B3145" t="s">
        <v>15501</v>
      </c>
      <c r="C3145" s="18">
        <v>17.617642045699998</v>
      </c>
      <c r="D3145" t="s">
        <v>4065</v>
      </c>
      <c r="E3145" t="s">
        <v>4066</v>
      </c>
      <c r="F3145" t="s">
        <v>4067</v>
      </c>
      <c r="G3145" s="18">
        <v>12.956143945399999</v>
      </c>
      <c r="H3145" t="s">
        <v>64</v>
      </c>
      <c r="I3145" t="s">
        <v>4068</v>
      </c>
      <c r="J3145" t="s">
        <v>5453</v>
      </c>
      <c r="K3145" s="18">
        <v>169.65872488810001</v>
      </c>
      <c r="L3145" t="s">
        <v>64</v>
      </c>
      <c r="M3145" t="s">
        <v>4250</v>
      </c>
      <c r="N3145" t="s">
        <v>4251</v>
      </c>
      <c r="O3145" s="18">
        <v>19.730471793100001</v>
      </c>
      <c r="P3145" t="s">
        <v>4071</v>
      </c>
      <c r="Q3145" t="s">
        <v>4066</v>
      </c>
      <c r="R3145" t="s">
        <v>4072</v>
      </c>
      <c r="S3145" s="18">
        <v>300.72902500549998</v>
      </c>
      <c r="T3145" t="s">
        <v>227</v>
      </c>
      <c r="U3145" t="s">
        <v>228</v>
      </c>
      <c r="V3145" t="s">
        <v>229</v>
      </c>
      <c r="W3145" s="18">
        <v>64.112537651400004</v>
      </c>
      <c r="X3145" t="s">
        <v>64</v>
      </c>
      <c r="Y3145" t="s">
        <v>4073</v>
      </c>
      <c r="Z3145" t="s">
        <v>4074</v>
      </c>
      <c r="AA3145" s="18">
        <v>16.336324912399999</v>
      </c>
      <c r="AB3145" t="s">
        <v>4252</v>
      </c>
      <c r="AC3145" t="s">
        <v>4066</v>
      </c>
      <c r="AD3145" t="s">
        <v>4253</v>
      </c>
      <c r="AE3145" s="18">
        <v>5.7527578000000001E-3</v>
      </c>
      <c r="AF3145" t="s">
        <v>15502</v>
      </c>
      <c r="AG3145" t="s">
        <v>7941</v>
      </c>
      <c r="AH3145" t="s">
        <v>15503</v>
      </c>
      <c r="AI3145" s="18">
        <v>3.7875095999999997E-2</v>
      </c>
      <c r="AJ3145" t="s">
        <v>15504</v>
      </c>
      <c r="AK3145" t="s">
        <v>7944</v>
      </c>
      <c r="AL3145" t="s">
        <v>15505</v>
      </c>
      <c r="AM3145" t="s">
        <v>15502</v>
      </c>
      <c r="AN3145" t="s">
        <v>7941</v>
      </c>
      <c r="AO3145" t="s">
        <v>15503</v>
      </c>
      <c r="AP3145" s="18">
        <v>5.7527578000000001E-3</v>
      </c>
      <c r="AQ3145" t="s">
        <v>123</v>
      </c>
      <c r="AR3145" t="b">
        <f>ISNUMBER(SEARCH('Consulta Por Puntos Baloto'!$E$5,B3145,1))</f>
        <v>0</v>
      </c>
      <c r="AS3145">
        <f t="shared" si="98"/>
        <v>31</v>
      </c>
      <c r="AT3145" t="str">
        <f t="shared" si="99"/>
        <v>Punto pago</v>
      </c>
    </row>
    <row r="3146" spans="1:46">
      <c r="A3146" t="s">
        <v>15506</v>
      </c>
      <c r="B3146" t="s">
        <v>15507</v>
      </c>
      <c r="C3146" s="18">
        <v>23.986720430399998</v>
      </c>
      <c r="D3146" t="s">
        <v>451</v>
      </c>
      <c r="E3146" t="s">
        <v>128</v>
      </c>
      <c r="F3146" t="s">
        <v>452</v>
      </c>
      <c r="G3146" s="18">
        <v>23.246309584599999</v>
      </c>
      <c r="H3146" t="s">
        <v>64</v>
      </c>
      <c r="I3146" t="s">
        <v>130</v>
      </c>
      <c r="J3146" t="s">
        <v>1365</v>
      </c>
      <c r="K3146" s="18">
        <v>23.7399338936</v>
      </c>
      <c r="L3146" t="s">
        <v>64</v>
      </c>
      <c r="M3146" t="s">
        <v>130</v>
      </c>
      <c r="N3146" t="s">
        <v>132</v>
      </c>
      <c r="O3146" s="18">
        <v>23.469823295699999</v>
      </c>
      <c r="P3146" t="s">
        <v>453</v>
      </c>
      <c r="Q3146" t="s">
        <v>134</v>
      </c>
      <c r="R3146" t="s">
        <v>454</v>
      </c>
      <c r="S3146" s="18">
        <v>24.144251712199999</v>
      </c>
      <c r="T3146" t="s">
        <v>136</v>
      </c>
      <c r="U3146" t="s">
        <v>130</v>
      </c>
      <c r="V3146" t="s">
        <v>137</v>
      </c>
      <c r="W3146" s="18">
        <v>23.8594146318</v>
      </c>
      <c r="X3146" t="s">
        <v>138</v>
      </c>
      <c r="Y3146" t="s">
        <v>130</v>
      </c>
      <c r="Z3146" t="s">
        <v>139</v>
      </c>
      <c r="AA3146" s="18">
        <v>23.8594146318</v>
      </c>
      <c r="AB3146" s="19" t="s">
        <v>455</v>
      </c>
      <c r="AC3146" t="s">
        <v>128</v>
      </c>
      <c r="AD3146" t="s">
        <v>456</v>
      </c>
      <c r="AE3146" s="18">
        <v>0.13308362009999999</v>
      </c>
      <c r="AF3146" t="s">
        <v>1366</v>
      </c>
      <c r="AG3146" t="s">
        <v>1367</v>
      </c>
      <c r="AH3146" t="s">
        <v>1368</v>
      </c>
      <c r="AI3146" s="18">
        <v>6.6423131999999996E-2</v>
      </c>
      <c r="AJ3146" t="s">
        <v>1369</v>
      </c>
      <c r="AK3146" t="s">
        <v>1367</v>
      </c>
      <c r="AL3146" t="s">
        <v>1370</v>
      </c>
      <c r="AM3146" t="s">
        <v>1369</v>
      </c>
      <c r="AN3146" t="s">
        <v>1367</v>
      </c>
      <c r="AO3146" t="s">
        <v>1370</v>
      </c>
      <c r="AP3146" s="18">
        <v>6.6423131999999996E-2</v>
      </c>
      <c r="AQ3146" t="s">
        <v>123</v>
      </c>
      <c r="AR3146" t="b">
        <f>ISNUMBER(SEARCH('Consulta Por Puntos Baloto'!$E$5,B3146,1))</f>
        <v>0</v>
      </c>
      <c r="AS3146">
        <f t="shared" si="98"/>
        <v>35</v>
      </c>
      <c r="AT3146" t="str">
        <f t="shared" si="99"/>
        <v>Punto red</v>
      </c>
    </row>
    <row r="3147" spans="1:46">
      <c r="A3147" t="s">
        <v>15508</v>
      </c>
      <c r="B3147" t="s">
        <v>15509</v>
      </c>
      <c r="C3147" s="18">
        <v>29.462569633099999</v>
      </c>
      <c r="D3147" t="s">
        <v>5197</v>
      </c>
      <c r="E3147" t="s">
        <v>5198</v>
      </c>
      <c r="F3147" t="s">
        <v>5199</v>
      </c>
      <c r="G3147" s="18">
        <v>28.572697832399999</v>
      </c>
      <c r="H3147" t="s">
        <v>64</v>
      </c>
      <c r="I3147" t="s">
        <v>5200</v>
      </c>
      <c r="J3147" t="s">
        <v>5201</v>
      </c>
      <c r="K3147" s="18">
        <v>41.385288039800002</v>
      </c>
      <c r="L3147" t="s">
        <v>64</v>
      </c>
      <c r="M3147" t="s">
        <v>65</v>
      </c>
      <c r="N3147" t="s">
        <v>5202</v>
      </c>
      <c r="O3147" s="18">
        <v>41.327628598399997</v>
      </c>
      <c r="P3147" t="s">
        <v>67</v>
      </c>
      <c r="Q3147" t="s">
        <v>62</v>
      </c>
      <c r="R3147" t="s">
        <v>68</v>
      </c>
      <c r="S3147" s="18">
        <v>41.213725961900003</v>
      </c>
      <c r="T3147" t="s">
        <v>253</v>
      </c>
      <c r="U3147" t="s">
        <v>65</v>
      </c>
      <c r="V3147" t="s">
        <v>254</v>
      </c>
      <c r="W3147" s="18">
        <v>41.220046715999999</v>
      </c>
      <c r="X3147" t="s">
        <v>64</v>
      </c>
      <c r="Y3147" t="s">
        <v>65</v>
      </c>
      <c r="Z3147" t="s">
        <v>390</v>
      </c>
      <c r="AA3147" s="18">
        <v>41.306576988700002</v>
      </c>
      <c r="AB3147" t="s">
        <v>5203</v>
      </c>
      <c r="AC3147" t="s">
        <v>62</v>
      </c>
      <c r="AD3147" t="s">
        <v>5204</v>
      </c>
      <c r="AE3147" s="18">
        <v>0.1302975368</v>
      </c>
      <c r="AF3147" t="s">
        <v>15510</v>
      </c>
      <c r="AG3147" t="s">
        <v>15511</v>
      </c>
      <c r="AH3147" t="s">
        <v>15512</v>
      </c>
      <c r="AI3147" s="18">
        <v>18.266337544300001</v>
      </c>
      <c r="AJ3147" t="s">
        <v>15115</v>
      </c>
      <c r="AK3147" t="s">
        <v>9612</v>
      </c>
      <c r="AL3147" t="s">
        <v>15116</v>
      </c>
      <c r="AM3147" t="s">
        <v>15510</v>
      </c>
      <c r="AN3147" t="s">
        <v>15511</v>
      </c>
      <c r="AO3147" t="s">
        <v>15512</v>
      </c>
      <c r="AP3147" s="18">
        <v>0.1302975368</v>
      </c>
      <c r="AQ3147" t="s">
        <v>123</v>
      </c>
      <c r="AR3147" t="b">
        <f>ISNUMBER(SEARCH('Consulta Por Puntos Baloto'!$E$5,B3147,1))</f>
        <v>0</v>
      </c>
      <c r="AS3147">
        <f t="shared" si="98"/>
        <v>31</v>
      </c>
      <c r="AT3147" t="str">
        <f t="shared" si="99"/>
        <v>Punto pago</v>
      </c>
    </row>
    <row r="3148" spans="1:46">
      <c r="A3148" t="s">
        <v>15513</v>
      </c>
      <c r="B3148" t="s">
        <v>15514</v>
      </c>
      <c r="C3148" s="18">
        <v>48.096721359100002</v>
      </c>
      <c r="D3148" t="s">
        <v>3990</v>
      </c>
      <c r="E3148" t="s">
        <v>3991</v>
      </c>
      <c r="F3148" t="s">
        <v>3992</v>
      </c>
      <c r="G3148" s="18">
        <v>45.936247541599997</v>
      </c>
      <c r="H3148" t="s">
        <v>64</v>
      </c>
      <c r="I3148" t="s">
        <v>3993</v>
      </c>
      <c r="J3148" t="s">
        <v>8991</v>
      </c>
      <c r="K3148" s="18">
        <v>50.357396000400001</v>
      </c>
      <c r="L3148" t="s">
        <v>64</v>
      </c>
      <c r="M3148" t="s">
        <v>3993</v>
      </c>
      <c r="N3148" t="s">
        <v>3995</v>
      </c>
      <c r="O3148" s="18">
        <v>45.931457668699998</v>
      </c>
      <c r="P3148" t="s">
        <v>3996</v>
      </c>
      <c r="Q3148" t="s">
        <v>3991</v>
      </c>
      <c r="R3148" t="s">
        <v>3997</v>
      </c>
      <c r="S3148" s="18">
        <v>322.68003511659998</v>
      </c>
      <c r="T3148" t="s">
        <v>85</v>
      </c>
      <c r="U3148" t="s">
        <v>86</v>
      </c>
      <c r="V3148" t="s">
        <v>87</v>
      </c>
      <c r="W3148" s="18">
        <v>168.69429529440001</v>
      </c>
      <c r="X3148" t="s">
        <v>64</v>
      </c>
      <c r="Y3148" t="s">
        <v>3998</v>
      </c>
      <c r="Z3148" t="s">
        <v>3999</v>
      </c>
      <c r="AA3148" s="18">
        <v>47.870455054899999</v>
      </c>
      <c r="AB3148" t="s">
        <v>4000</v>
      </c>
      <c r="AC3148" t="s">
        <v>3991</v>
      </c>
      <c r="AD3148" t="s">
        <v>4001</v>
      </c>
      <c r="AE3148" s="18">
        <v>4.3101751799999997E-2</v>
      </c>
      <c r="AF3148" t="s">
        <v>15515</v>
      </c>
      <c r="AG3148" t="s">
        <v>15516</v>
      </c>
      <c r="AH3148" t="s">
        <v>15517</v>
      </c>
      <c r="AI3148" s="18">
        <v>6.6900001999999998E-3</v>
      </c>
      <c r="AJ3148" t="s">
        <v>15518</v>
      </c>
      <c r="AK3148" t="s">
        <v>15519</v>
      </c>
      <c r="AL3148" t="s">
        <v>15520</v>
      </c>
      <c r="AM3148" t="s">
        <v>15518</v>
      </c>
      <c r="AN3148" t="s">
        <v>15519</v>
      </c>
      <c r="AO3148" t="s">
        <v>15520</v>
      </c>
      <c r="AP3148" s="18">
        <v>6.6900001999999998E-3</v>
      </c>
      <c r="AQ3148" t="s">
        <v>123</v>
      </c>
      <c r="AR3148" t="b">
        <f>ISNUMBER(SEARCH('Consulta Por Puntos Baloto'!$E$5,B3148,1))</f>
        <v>0</v>
      </c>
      <c r="AS3148">
        <f t="shared" si="98"/>
        <v>35</v>
      </c>
      <c r="AT3148" t="str">
        <f t="shared" si="99"/>
        <v>Punto red</v>
      </c>
    </row>
    <row r="3149" spans="1:46">
      <c r="A3149" t="s">
        <v>15521</v>
      </c>
      <c r="B3149" t="s">
        <v>15522</v>
      </c>
      <c r="C3149" s="18">
        <v>12.245073876899999</v>
      </c>
      <c r="D3149" t="s">
        <v>4512</v>
      </c>
      <c r="E3149" t="s">
        <v>297</v>
      </c>
      <c r="F3149" t="s">
        <v>4513</v>
      </c>
      <c r="G3149" s="18">
        <v>5.5365422038999998</v>
      </c>
      <c r="H3149" t="s">
        <v>64</v>
      </c>
      <c r="I3149" t="s">
        <v>4514</v>
      </c>
      <c r="J3149" t="s">
        <v>4515</v>
      </c>
      <c r="K3149" s="18">
        <v>5.5365422038999998</v>
      </c>
      <c r="L3149" t="s">
        <v>64</v>
      </c>
      <c r="M3149" t="s">
        <v>4514</v>
      </c>
      <c r="N3149" t="s">
        <v>4515</v>
      </c>
      <c r="O3149" s="18">
        <v>6.6158555950000002</v>
      </c>
      <c r="P3149" t="s">
        <v>4516</v>
      </c>
      <c r="Q3149" t="s">
        <v>4517</v>
      </c>
      <c r="R3149" t="s">
        <v>4518</v>
      </c>
      <c r="S3149" s="18">
        <v>151.08450654699999</v>
      </c>
      <c r="T3149" t="s">
        <v>85</v>
      </c>
      <c r="U3149" t="s">
        <v>86</v>
      </c>
      <c r="V3149" t="s">
        <v>87</v>
      </c>
      <c r="W3149" s="18">
        <v>76.786219532000004</v>
      </c>
      <c r="X3149" t="s">
        <v>64</v>
      </c>
      <c r="Y3149" t="s">
        <v>4519</v>
      </c>
      <c r="Z3149" t="s">
        <v>4520</v>
      </c>
      <c r="AA3149" s="18">
        <v>54.029877710800001</v>
      </c>
      <c r="AB3149" t="s">
        <v>300</v>
      </c>
      <c r="AC3149" t="s">
        <v>301</v>
      </c>
      <c r="AD3149" t="s">
        <v>302</v>
      </c>
      <c r="AE3149" s="18">
        <v>5.9210715795000004</v>
      </c>
      <c r="AF3149" t="s">
        <v>4521</v>
      </c>
      <c r="AG3149" t="s">
        <v>4517</v>
      </c>
      <c r="AH3149" t="s">
        <v>4522</v>
      </c>
      <c r="AI3149" s="18">
        <v>5.7146228999999998E-3</v>
      </c>
      <c r="AJ3149" t="s">
        <v>14266</v>
      </c>
      <c r="AK3149" t="s">
        <v>14267</v>
      </c>
      <c r="AL3149" t="s">
        <v>14268</v>
      </c>
      <c r="AM3149" t="s">
        <v>14266</v>
      </c>
      <c r="AN3149" t="s">
        <v>14267</v>
      </c>
      <c r="AO3149" t="s">
        <v>14268</v>
      </c>
      <c r="AP3149" s="18">
        <v>5.7146228999999998E-3</v>
      </c>
      <c r="AQ3149" t="s">
        <v>123</v>
      </c>
      <c r="AR3149" t="b">
        <f>ISNUMBER(SEARCH('Consulta Por Puntos Baloto'!$E$5,B3149,1))</f>
        <v>0</v>
      </c>
      <c r="AS3149">
        <f t="shared" si="98"/>
        <v>35</v>
      </c>
      <c r="AT3149" t="str">
        <f t="shared" si="99"/>
        <v>Punto red</v>
      </c>
    </row>
    <row r="3150" spans="1:46">
      <c r="A3150" t="s">
        <v>15523</v>
      </c>
      <c r="B3150" t="s">
        <v>15524</v>
      </c>
      <c r="C3150" s="18">
        <v>13.586089196</v>
      </c>
      <c r="D3150" t="s">
        <v>340</v>
      </c>
      <c r="E3150" t="s">
        <v>341</v>
      </c>
      <c r="F3150" t="s">
        <v>342</v>
      </c>
      <c r="G3150" s="18">
        <v>13.481243254400001</v>
      </c>
      <c r="H3150" t="s">
        <v>345</v>
      </c>
      <c r="I3150" t="s">
        <v>343</v>
      </c>
      <c r="J3150" t="s">
        <v>4241</v>
      </c>
      <c r="K3150" s="18">
        <v>14.455207785700001</v>
      </c>
      <c r="L3150" t="s">
        <v>64</v>
      </c>
      <c r="M3150" t="s">
        <v>343</v>
      </c>
      <c r="N3150" t="s">
        <v>344</v>
      </c>
      <c r="O3150" s="18">
        <v>32.433074009599999</v>
      </c>
      <c r="P3150" t="s">
        <v>67</v>
      </c>
      <c r="Q3150" t="s">
        <v>62</v>
      </c>
      <c r="R3150" t="s">
        <v>68</v>
      </c>
      <c r="S3150" s="18">
        <v>33.289533174500001</v>
      </c>
      <c r="T3150" t="s">
        <v>69</v>
      </c>
      <c r="U3150" t="s">
        <v>65</v>
      </c>
      <c r="V3150" t="s">
        <v>70</v>
      </c>
      <c r="W3150" s="18">
        <v>32.4245640432</v>
      </c>
      <c r="X3150" t="s">
        <v>276</v>
      </c>
      <c r="Y3150" t="s">
        <v>65</v>
      </c>
      <c r="Z3150" t="s">
        <v>277</v>
      </c>
      <c r="AA3150" s="18">
        <v>13.481243297500001</v>
      </c>
      <c r="AB3150" t="s">
        <v>345</v>
      </c>
      <c r="AC3150" t="s">
        <v>341</v>
      </c>
      <c r="AD3150" t="s">
        <v>346</v>
      </c>
      <c r="AE3150" s="18">
        <v>4.6272803500000001E-2</v>
      </c>
      <c r="AF3150" t="s">
        <v>15525</v>
      </c>
      <c r="AG3150" t="s">
        <v>13120</v>
      </c>
      <c r="AH3150" t="s">
        <v>15526</v>
      </c>
      <c r="AI3150" s="18">
        <v>0.13207856079999999</v>
      </c>
      <c r="AJ3150" t="s">
        <v>13122</v>
      </c>
      <c r="AK3150" t="s">
        <v>13120</v>
      </c>
      <c r="AL3150" t="s">
        <v>13123</v>
      </c>
      <c r="AM3150" t="s">
        <v>15525</v>
      </c>
      <c r="AN3150" t="s">
        <v>13120</v>
      </c>
      <c r="AO3150" t="s">
        <v>15526</v>
      </c>
      <c r="AP3150" s="18">
        <v>4.6272803500000001E-2</v>
      </c>
      <c r="AQ3150" t="s">
        <v>123</v>
      </c>
      <c r="AR3150" t="b">
        <f>ISNUMBER(SEARCH('Consulta Por Puntos Baloto'!$E$5,B3150,1))</f>
        <v>0</v>
      </c>
      <c r="AS3150">
        <f t="shared" si="98"/>
        <v>31</v>
      </c>
      <c r="AT3150" t="str">
        <f t="shared" si="99"/>
        <v>Punto pago</v>
      </c>
    </row>
    <row r="3151" spans="1:46">
      <c r="A3151" t="s">
        <v>15527</v>
      </c>
      <c r="B3151" t="s">
        <v>15528</v>
      </c>
      <c r="C3151" s="18">
        <v>0.76066787820000004</v>
      </c>
      <c r="D3151" t="s">
        <v>185</v>
      </c>
      <c r="E3151" t="s">
        <v>83</v>
      </c>
      <c r="F3151" t="s">
        <v>186</v>
      </c>
      <c r="G3151" s="18">
        <v>0.51771095190000005</v>
      </c>
      <c r="H3151" t="s">
        <v>85</v>
      </c>
      <c r="I3151" t="s">
        <v>86</v>
      </c>
      <c r="J3151" t="s">
        <v>87</v>
      </c>
      <c r="K3151" s="18">
        <v>0.77986610499999998</v>
      </c>
      <c r="L3151" t="s">
        <v>64</v>
      </c>
      <c r="M3151" t="s">
        <v>86</v>
      </c>
      <c r="N3151" t="s">
        <v>88</v>
      </c>
      <c r="O3151" s="18">
        <v>0.75113654100000005</v>
      </c>
      <c r="P3151" t="s">
        <v>7384</v>
      </c>
      <c r="Q3151" t="s">
        <v>83</v>
      </c>
      <c r="R3151" t="s">
        <v>7385</v>
      </c>
      <c r="S3151" s="18">
        <v>0.51771095190000005</v>
      </c>
      <c r="T3151" t="s">
        <v>85</v>
      </c>
      <c r="U3151" t="s">
        <v>86</v>
      </c>
      <c r="V3151" t="s">
        <v>87</v>
      </c>
      <c r="W3151" s="18">
        <v>0.51771095190000005</v>
      </c>
      <c r="X3151" t="s">
        <v>64</v>
      </c>
      <c r="Y3151" t="s">
        <v>91</v>
      </c>
      <c r="Z3151" t="s">
        <v>92</v>
      </c>
      <c r="AA3151" s="18">
        <v>0.51771095190000005</v>
      </c>
      <c r="AB3151" t="s">
        <v>93</v>
      </c>
      <c r="AC3151" t="s">
        <v>83</v>
      </c>
      <c r="AD3151" t="s">
        <v>94</v>
      </c>
      <c r="AE3151" s="18">
        <v>8.9687709599999998E-2</v>
      </c>
      <c r="AF3151" t="s">
        <v>95</v>
      </c>
      <c r="AG3151" t="s">
        <v>83</v>
      </c>
      <c r="AH3151" t="s">
        <v>96</v>
      </c>
      <c r="AI3151" s="18">
        <v>0.13294875440000001</v>
      </c>
      <c r="AJ3151" t="s">
        <v>15529</v>
      </c>
      <c r="AK3151" t="s">
        <v>83</v>
      </c>
      <c r="AL3151" t="s">
        <v>15530</v>
      </c>
      <c r="AM3151" t="s">
        <v>95</v>
      </c>
      <c r="AN3151" t="s">
        <v>83</v>
      </c>
      <c r="AO3151" t="s">
        <v>96</v>
      </c>
      <c r="AP3151" s="18">
        <v>8.9687709599999998E-2</v>
      </c>
      <c r="AQ3151" t="s">
        <v>123</v>
      </c>
      <c r="AR3151" t="b">
        <f>ISNUMBER(SEARCH('Consulta Por Puntos Baloto'!$E$5,B3151,1))</f>
        <v>0</v>
      </c>
      <c r="AS3151">
        <f t="shared" si="98"/>
        <v>31</v>
      </c>
      <c r="AT3151" t="str">
        <f t="shared" si="99"/>
        <v>Punto pago</v>
      </c>
    </row>
    <row r="3152" spans="1:46">
      <c r="A3152" t="s">
        <v>15531</v>
      </c>
      <c r="B3152" t="s">
        <v>15532</v>
      </c>
      <c r="C3152" s="18">
        <v>0.71325643250000004</v>
      </c>
      <c r="D3152" t="s">
        <v>4580</v>
      </c>
      <c r="E3152" t="s">
        <v>83</v>
      </c>
      <c r="F3152" t="s">
        <v>4581</v>
      </c>
      <c r="G3152" s="18">
        <v>0.75100620200000001</v>
      </c>
      <c r="H3152" t="s">
        <v>4584</v>
      </c>
      <c r="I3152" t="s">
        <v>86</v>
      </c>
      <c r="J3152" t="s">
        <v>4761</v>
      </c>
      <c r="K3152" s="18">
        <v>0.82331245649999996</v>
      </c>
      <c r="L3152" t="s">
        <v>64</v>
      </c>
      <c r="M3152" t="s">
        <v>86</v>
      </c>
      <c r="N3152" t="s">
        <v>88</v>
      </c>
      <c r="O3152" s="18">
        <v>0.76593553599999997</v>
      </c>
      <c r="P3152" t="s">
        <v>359</v>
      </c>
      <c r="Q3152" t="s">
        <v>83</v>
      </c>
      <c r="R3152" t="s">
        <v>360</v>
      </c>
      <c r="S3152" s="18">
        <v>1.626405087</v>
      </c>
      <c r="T3152" t="s">
        <v>85</v>
      </c>
      <c r="U3152" t="s">
        <v>86</v>
      </c>
      <c r="V3152" t="s">
        <v>87</v>
      </c>
      <c r="W3152" s="18">
        <v>0.75100620200000001</v>
      </c>
      <c r="X3152" t="s">
        <v>4584</v>
      </c>
      <c r="Y3152" t="s">
        <v>86</v>
      </c>
      <c r="Z3152" t="s">
        <v>4585</v>
      </c>
      <c r="AA3152" s="18">
        <v>0.75012857779999997</v>
      </c>
      <c r="AB3152" t="s">
        <v>4762</v>
      </c>
      <c r="AC3152" t="s">
        <v>83</v>
      </c>
      <c r="AD3152" t="s">
        <v>4763</v>
      </c>
      <c r="AE3152" s="18">
        <v>0.12797290559999999</v>
      </c>
      <c r="AF3152" t="s">
        <v>15533</v>
      </c>
      <c r="AG3152" t="s">
        <v>83</v>
      </c>
      <c r="AH3152" t="s">
        <v>15534</v>
      </c>
      <c r="AI3152" s="18">
        <v>0</v>
      </c>
      <c r="AJ3152" t="s">
        <v>15532</v>
      </c>
      <c r="AK3152" t="s">
        <v>83</v>
      </c>
      <c r="AL3152" t="s">
        <v>15535</v>
      </c>
      <c r="AM3152" t="s">
        <v>15532</v>
      </c>
      <c r="AN3152" t="s">
        <v>83</v>
      </c>
      <c r="AO3152" t="s">
        <v>15535</v>
      </c>
      <c r="AP3152" s="18">
        <v>0</v>
      </c>
      <c r="AQ3152" t="s">
        <v>123</v>
      </c>
      <c r="AR3152" t="b">
        <f>ISNUMBER(SEARCH('Consulta Por Puntos Baloto'!$E$5,B3152,1))</f>
        <v>0</v>
      </c>
      <c r="AS3152">
        <f t="shared" si="98"/>
        <v>35</v>
      </c>
      <c r="AT3152" t="str">
        <f t="shared" si="99"/>
        <v>Punto red</v>
      </c>
    </row>
    <row r="3153" spans="1:46">
      <c r="A3153" t="s">
        <v>15536</v>
      </c>
      <c r="B3153" t="s">
        <v>15537</v>
      </c>
      <c r="C3153" s="18">
        <v>1.2241377953000001</v>
      </c>
      <c r="D3153" t="s">
        <v>2585</v>
      </c>
      <c r="E3153" t="s">
        <v>128</v>
      </c>
      <c r="F3153" t="s">
        <v>2586</v>
      </c>
      <c r="G3153" s="18">
        <v>0.87352156089999999</v>
      </c>
      <c r="H3153" t="s">
        <v>64</v>
      </c>
      <c r="I3153" t="s">
        <v>130</v>
      </c>
      <c r="J3153" t="s">
        <v>6597</v>
      </c>
      <c r="K3153" s="18">
        <v>1.3014121898</v>
      </c>
      <c r="L3153" t="s">
        <v>64</v>
      </c>
      <c r="M3153" t="s">
        <v>130</v>
      </c>
      <c r="N3153" t="s">
        <v>2624</v>
      </c>
      <c r="O3153" s="18">
        <v>1.0066708002</v>
      </c>
      <c r="P3153" t="s">
        <v>2588</v>
      </c>
      <c r="Q3153" t="s">
        <v>134</v>
      </c>
      <c r="R3153" t="s">
        <v>2589</v>
      </c>
      <c r="S3153" s="18">
        <v>1.925447232</v>
      </c>
      <c r="T3153" t="s">
        <v>311</v>
      </c>
      <c r="U3153" t="s">
        <v>130</v>
      </c>
      <c r="V3153" t="s">
        <v>312</v>
      </c>
      <c r="W3153" s="18">
        <v>1.925447232</v>
      </c>
      <c r="X3153" t="s">
        <v>64</v>
      </c>
      <c r="Y3153" t="s">
        <v>130</v>
      </c>
      <c r="Z3153" t="s">
        <v>2659</v>
      </c>
      <c r="AA3153" s="18">
        <v>0.54898547259999997</v>
      </c>
      <c r="AB3153" t="s">
        <v>2628</v>
      </c>
      <c r="AC3153" t="s">
        <v>128</v>
      </c>
      <c r="AD3153" t="s">
        <v>2629</v>
      </c>
      <c r="AE3153" s="18">
        <v>0.1040770268</v>
      </c>
      <c r="AF3153" t="s">
        <v>10110</v>
      </c>
      <c r="AG3153" t="s">
        <v>143</v>
      </c>
      <c r="AH3153" t="s">
        <v>10111</v>
      </c>
      <c r="AI3153" s="18">
        <v>0.20924140550000001</v>
      </c>
      <c r="AJ3153" t="s">
        <v>8363</v>
      </c>
      <c r="AK3153" t="s">
        <v>134</v>
      </c>
      <c r="AL3153" t="s">
        <v>8364</v>
      </c>
      <c r="AM3153" t="s">
        <v>10110</v>
      </c>
      <c r="AN3153" t="s">
        <v>143</v>
      </c>
      <c r="AO3153" t="s">
        <v>10111</v>
      </c>
      <c r="AP3153" s="18">
        <v>0.1040770268</v>
      </c>
      <c r="AQ3153" t="s">
        <v>123</v>
      </c>
      <c r="AR3153" t="b">
        <f>ISNUMBER(SEARCH('Consulta Por Puntos Baloto'!$E$5,B3153,1))</f>
        <v>0</v>
      </c>
      <c r="AS3153">
        <f t="shared" si="98"/>
        <v>31</v>
      </c>
      <c r="AT3153" t="str">
        <f t="shared" si="99"/>
        <v>Punto pago</v>
      </c>
    </row>
    <row r="3154" spans="1:46">
      <c r="A3154" t="s">
        <v>15538</v>
      </c>
      <c r="B3154" t="s">
        <v>15539</v>
      </c>
      <c r="C3154" s="18">
        <v>1.1326484738</v>
      </c>
      <c r="D3154" t="s">
        <v>5001</v>
      </c>
      <c r="E3154" t="s">
        <v>220</v>
      </c>
      <c r="F3154" t="s">
        <v>5002</v>
      </c>
      <c r="G3154" s="18">
        <v>0.39809296249999998</v>
      </c>
      <c r="H3154" t="s">
        <v>64</v>
      </c>
      <c r="I3154" t="s">
        <v>223</v>
      </c>
      <c r="J3154" t="s">
        <v>5004</v>
      </c>
      <c r="K3154" s="18">
        <v>0.39809296249999998</v>
      </c>
      <c r="L3154" t="s">
        <v>64</v>
      </c>
      <c r="M3154" t="s">
        <v>223</v>
      </c>
      <c r="N3154" t="s">
        <v>5004</v>
      </c>
      <c r="O3154" s="18">
        <v>3.5340866778</v>
      </c>
      <c r="P3154" t="s">
        <v>5106</v>
      </c>
      <c r="Q3154" t="s">
        <v>220</v>
      </c>
      <c r="R3154" t="s">
        <v>5107</v>
      </c>
      <c r="S3154" s="18">
        <v>6.0828718908999999</v>
      </c>
      <c r="T3154" t="s">
        <v>227</v>
      </c>
      <c r="U3154" t="s">
        <v>228</v>
      </c>
      <c r="V3154" t="s">
        <v>229</v>
      </c>
      <c r="W3154" s="18">
        <v>4.2316969848000001</v>
      </c>
      <c r="X3154" t="s">
        <v>222</v>
      </c>
      <c r="Y3154" t="s">
        <v>223</v>
      </c>
      <c r="Z3154" t="s">
        <v>224</v>
      </c>
      <c r="AA3154" s="18">
        <v>1.6328620025</v>
      </c>
      <c r="AB3154" t="s">
        <v>5005</v>
      </c>
      <c r="AC3154" t="s">
        <v>220</v>
      </c>
      <c r="AD3154" t="s">
        <v>5006</v>
      </c>
      <c r="AE3154" s="18">
        <v>0.26890091939999999</v>
      </c>
      <c r="AF3154" t="s">
        <v>11703</v>
      </c>
      <c r="AG3154" t="s">
        <v>220</v>
      </c>
      <c r="AH3154" t="s">
        <v>11704</v>
      </c>
      <c r="AI3154" s="18">
        <v>0.39809296249999998</v>
      </c>
      <c r="AJ3154" t="s">
        <v>349</v>
      </c>
      <c r="AK3154" t="s">
        <v>220</v>
      </c>
      <c r="AL3154" t="s">
        <v>5009</v>
      </c>
      <c r="AM3154" t="s">
        <v>11703</v>
      </c>
      <c r="AN3154" t="s">
        <v>220</v>
      </c>
      <c r="AO3154" t="s">
        <v>11704</v>
      </c>
      <c r="AP3154" s="18">
        <v>0.26890091939999999</v>
      </c>
      <c r="AQ3154" t="s">
        <v>123</v>
      </c>
      <c r="AR3154" t="b">
        <f>ISNUMBER(SEARCH('Consulta Por Puntos Baloto'!$E$5,B3154,1))</f>
        <v>0</v>
      </c>
      <c r="AS3154">
        <f t="shared" si="98"/>
        <v>31</v>
      </c>
      <c r="AT3154" t="str">
        <f t="shared" si="99"/>
        <v>Punto pago</v>
      </c>
    </row>
    <row r="3155" spans="1:46">
      <c r="A3155" t="s">
        <v>15540</v>
      </c>
      <c r="B3155" t="s">
        <v>15541</v>
      </c>
      <c r="C3155" s="18">
        <v>27.8003026395</v>
      </c>
      <c r="D3155" t="s">
        <v>5197</v>
      </c>
      <c r="E3155" t="s">
        <v>5198</v>
      </c>
      <c r="F3155" t="s">
        <v>5199</v>
      </c>
      <c r="G3155" s="18">
        <v>28.139575262200001</v>
      </c>
      <c r="H3155" t="s">
        <v>64</v>
      </c>
      <c r="I3155" t="s">
        <v>5200</v>
      </c>
      <c r="J3155" t="s">
        <v>5201</v>
      </c>
      <c r="K3155" s="18">
        <v>39.357501238600001</v>
      </c>
      <c r="L3155" t="s">
        <v>64</v>
      </c>
      <c r="M3155" t="s">
        <v>65</v>
      </c>
      <c r="N3155" t="s">
        <v>5202</v>
      </c>
      <c r="O3155" s="18">
        <v>39.6089021851</v>
      </c>
      <c r="P3155" t="s">
        <v>67</v>
      </c>
      <c r="Q3155" t="s">
        <v>62</v>
      </c>
      <c r="R3155" t="s">
        <v>68</v>
      </c>
      <c r="S3155" s="18">
        <v>40.124462162599997</v>
      </c>
      <c r="T3155" t="s">
        <v>253</v>
      </c>
      <c r="U3155" t="s">
        <v>65</v>
      </c>
      <c r="V3155" t="s">
        <v>254</v>
      </c>
      <c r="W3155" s="18">
        <v>39.595843975500003</v>
      </c>
      <c r="X3155" t="s">
        <v>276</v>
      </c>
      <c r="Y3155" t="s">
        <v>65</v>
      </c>
      <c r="Z3155" t="s">
        <v>277</v>
      </c>
      <c r="AA3155" s="18">
        <v>39.587032560600001</v>
      </c>
      <c r="AB3155" t="s">
        <v>5203</v>
      </c>
      <c r="AC3155" t="s">
        <v>62</v>
      </c>
      <c r="AD3155" t="s">
        <v>5204</v>
      </c>
      <c r="AE3155" s="18">
        <v>1.74238325E-2</v>
      </c>
      <c r="AF3155" t="s">
        <v>15542</v>
      </c>
      <c r="AG3155" t="s">
        <v>9612</v>
      </c>
      <c r="AH3155" t="s">
        <v>15543</v>
      </c>
      <c r="AI3155" s="18">
        <v>0.20681310019999999</v>
      </c>
      <c r="AJ3155" t="s">
        <v>15115</v>
      </c>
      <c r="AK3155" t="s">
        <v>9612</v>
      </c>
      <c r="AL3155" t="s">
        <v>15116</v>
      </c>
      <c r="AM3155" t="s">
        <v>15542</v>
      </c>
      <c r="AN3155" t="s">
        <v>9612</v>
      </c>
      <c r="AO3155" t="s">
        <v>15543</v>
      </c>
      <c r="AP3155" s="18">
        <v>1.74238325E-2</v>
      </c>
      <c r="AQ3155" t="s">
        <v>123</v>
      </c>
      <c r="AR3155" t="b">
        <f>ISNUMBER(SEARCH('Consulta Por Puntos Baloto'!$E$5,B3155,1))</f>
        <v>0</v>
      </c>
      <c r="AS3155">
        <f t="shared" si="98"/>
        <v>31</v>
      </c>
      <c r="AT3155" t="str">
        <f t="shared" si="99"/>
        <v>Punto pago</v>
      </c>
    </row>
    <row r="3156" spans="1:46">
      <c r="A3156" t="s">
        <v>15544</v>
      </c>
      <c r="B3156" t="s">
        <v>15545</v>
      </c>
      <c r="C3156" s="18">
        <v>1.6796830300000001</v>
      </c>
      <c r="D3156" t="s">
        <v>219</v>
      </c>
      <c r="E3156" t="s">
        <v>220</v>
      </c>
      <c r="F3156" t="s">
        <v>221</v>
      </c>
      <c r="G3156" s="18">
        <v>1.2889049544</v>
      </c>
      <c r="H3156" t="s">
        <v>4228</v>
      </c>
      <c r="I3156" t="s">
        <v>223</v>
      </c>
      <c r="J3156" t="s">
        <v>4229</v>
      </c>
      <c r="K3156" s="18">
        <v>2.4319400193999998</v>
      </c>
      <c r="L3156" t="s">
        <v>64</v>
      </c>
      <c r="M3156" t="s">
        <v>223</v>
      </c>
      <c r="N3156" t="s">
        <v>4230</v>
      </c>
      <c r="O3156" s="18">
        <v>1.7951057181000001</v>
      </c>
      <c r="P3156" t="s">
        <v>4231</v>
      </c>
      <c r="Q3156" t="s">
        <v>220</v>
      </c>
      <c r="R3156" t="s">
        <v>4232</v>
      </c>
      <c r="S3156" s="18">
        <v>9.6588499767999991</v>
      </c>
      <c r="T3156" t="s">
        <v>227</v>
      </c>
      <c r="U3156" t="s">
        <v>228</v>
      </c>
      <c r="V3156" t="s">
        <v>229</v>
      </c>
      <c r="W3156" s="18">
        <v>2.8126170006</v>
      </c>
      <c r="X3156" t="s">
        <v>222</v>
      </c>
      <c r="Y3156" t="s">
        <v>223</v>
      </c>
      <c r="Z3156" t="s">
        <v>224</v>
      </c>
      <c r="AA3156" s="18">
        <v>0.61213986269999998</v>
      </c>
      <c r="AB3156" t="s">
        <v>4088</v>
      </c>
      <c r="AC3156" t="s">
        <v>220</v>
      </c>
      <c r="AD3156" t="s">
        <v>4089</v>
      </c>
      <c r="AE3156" s="18">
        <v>3.18166899E-2</v>
      </c>
      <c r="AF3156" t="s">
        <v>15546</v>
      </c>
      <c r="AG3156" t="s">
        <v>220</v>
      </c>
      <c r="AH3156" t="s">
        <v>15547</v>
      </c>
      <c r="AI3156" s="18">
        <v>1.1885854393999999</v>
      </c>
      <c r="AJ3156" t="s">
        <v>4235</v>
      </c>
      <c r="AK3156" t="s">
        <v>220</v>
      </c>
      <c r="AL3156" t="s">
        <v>4236</v>
      </c>
      <c r="AM3156" t="s">
        <v>15546</v>
      </c>
      <c r="AN3156" t="s">
        <v>220</v>
      </c>
      <c r="AO3156" t="s">
        <v>15547</v>
      </c>
      <c r="AP3156" s="18">
        <v>3.18166899E-2</v>
      </c>
      <c r="AQ3156" t="s">
        <v>123</v>
      </c>
      <c r="AR3156" t="b">
        <f>ISNUMBER(SEARCH('Consulta Por Puntos Baloto'!$E$5,B3156,1))</f>
        <v>0</v>
      </c>
      <c r="AS3156">
        <f t="shared" si="98"/>
        <v>31</v>
      </c>
      <c r="AT3156" t="str">
        <f t="shared" si="99"/>
        <v>Punto pago</v>
      </c>
    </row>
    <row r="3157" spans="1:46">
      <c r="A3157" t="s">
        <v>15548</v>
      </c>
      <c r="B3157" t="s">
        <v>15549</v>
      </c>
      <c r="C3157" s="18">
        <v>0.3843330694</v>
      </c>
      <c r="D3157" t="s">
        <v>5599</v>
      </c>
      <c r="E3157" t="s">
        <v>5600</v>
      </c>
      <c r="F3157" t="s">
        <v>5601</v>
      </c>
      <c r="G3157" s="18">
        <v>1.1345226734</v>
      </c>
      <c r="H3157" t="s">
        <v>227</v>
      </c>
      <c r="I3157" t="s">
        <v>228</v>
      </c>
      <c r="J3157" t="s">
        <v>229</v>
      </c>
      <c r="K3157" s="18">
        <v>1.8853155826000001</v>
      </c>
      <c r="L3157" t="s">
        <v>64</v>
      </c>
      <c r="M3157" t="s">
        <v>4434</v>
      </c>
      <c r="N3157" t="s">
        <v>5602</v>
      </c>
      <c r="O3157" s="18">
        <v>2.4581012000000002</v>
      </c>
      <c r="P3157" t="s">
        <v>4100</v>
      </c>
      <c r="Q3157" t="s">
        <v>4101</v>
      </c>
      <c r="R3157" t="s">
        <v>4102</v>
      </c>
      <c r="S3157" s="18">
        <v>1.1471322249</v>
      </c>
      <c r="T3157" t="s">
        <v>227</v>
      </c>
      <c r="U3157" t="s">
        <v>228</v>
      </c>
      <c r="V3157" t="s">
        <v>229</v>
      </c>
      <c r="W3157" s="18">
        <v>1.8021154496</v>
      </c>
      <c r="X3157" t="s">
        <v>64</v>
      </c>
      <c r="Y3157" t="s">
        <v>228</v>
      </c>
      <c r="Z3157" t="s">
        <v>4012</v>
      </c>
      <c r="AA3157" s="18">
        <v>1.142944838</v>
      </c>
      <c r="AB3157" t="s">
        <v>227</v>
      </c>
      <c r="AC3157" t="s">
        <v>5600</v>
      </c>
      <c r="AD3157" t="s">
        <v>5605</v>
      </c>
      <c r="AE3157" s="18">
        <v>0.16743494950000001</v>
      </c>
      <c r="AF3157" t="s">
        <v>15550</v>
      </c>
      <c r="AG3157" t="s">
        <v>5600</v>
      </c>
      <c r="AH3157" t="s">
        <v>15551</v>
      </c>
      <c r="AI3157" s="18">
        <v>0.63662447219999996</v>
      </c>
      <c r="AJ3157" t="s">
        <v>349</v>
      </c>
      <c r="AK3157" t="s">
        <v>5600</v>
      </c>
      <c r="AL3157" t="s">
        <v>9375</v>
      </c>
      <c r="AM3157" t="s">
        <v>15550</v>
      </c>
      <c r="AN3157" t="s">
        <v>5600</v>
      </c>
      <c r="AO3157" t="s">
        <v>15551</v>
      </c>
      <c r="AP3157" s="18">
        <v>0.16743494950000001</v>
      </c>
      <c r="AQ3157" t="s">
        <v>123</v>
      </c>
      <c r="AR3157" t="b">
        <f>ISNUMBER(SEARCH('Consulta Por Puntos Baloto'!$E$5,B3157,1))</f>
        <v>0</v>
      </c>
      <c r="AS3157">
        <f t="shared" si="98"/>
        <v>31</v>
      </c>
      <c r="AT3157" t="str">
        <f t="shared" si="99"/>
        <v>Punto pago</v>
      </c>
    </row>
    <row r="3158" spans="1:46">
      <c r="A3158" t="s">
        <v>15552</v>
      </c>
      <c r="B3158" t="s">
        <v>15553</v>
      </c>
      <c r="C3158" s="18">
        <v>77.262717377200005</v>
      </c>
      <c r="D3158" t="s">
        <v>5373</v>
      </c>
      <c r="E3158" t="s">
        <v>4900</v>
      </c>
      <c r="F3158" t="s">
        <v>5374</v>
      </c>
      <c r="G3158" s="18">
        <v>77.271573795899997</v>
      </c>
      <c r="H3158" t="s">
        <v>64</v>
      </c>
      <c r="I3158" t="s">
        <v>4432</v>
      </c>
      <c r="J3158" t="s">
        <v>5375</v>
      </c>
      <c r="K3158" s="18">
        <v>82.330707254299995</v>
      </c>
      <c r="L3158" t="s">
        <v>64</v>
      </c>
      <c r="M3158" t="s">
        <v>223</v>
      </c>
      <c r="N3158" t="s">
        <v>4070</v>
      </c>
      <c r="O3158" s="18">
        <v>79.995212829500005</v>
      </c>
      <c r="P3158" t="s">
        <v>4052</v>
      </c>
      <c r="Q3158" t="s">
        <v>4053</v>
      </c>
      <c r="R3158" t="s">
        <v>4054</v>
      </c>
      <c r="S3158" s="18">
        <v>87.990742565800005</v>
      </c>
      <c r="T3158" t="s">
        <v>227</v>
      </c>
      <c r="U3158" t="s">
        <v>228</v>
      </c>
      <c r="V3158" t="s">
        <v>229</v>
      </c>
      <c r="W3158" s="18">
        <v>79.656157293299998</v>
      </c>
      <c r="X3158" t="s">
        <v>64</v>
      </c>
      <c r="Y3158" t="s">
        <v>4055</v>
      </c>
      <c r="Z3158" t="s">
        <v>4056</v>
      </c>
      <c r="AA3158" s="18">
        <v>81.496256665600001</v>
      </c>
      <c r="AB3158" t="s">
        <v>5188</v>
      </c>
      <c r="AC3158" t="s">
        <v>220</v>
      </c>
      <c r="AD3158" t="s">
        <v>5189</v>
      </c>
      <c r="AE3158" s="18">
        <v>9.7212787857999992</v>
      </c>
      <c r="AF3158" t="s">
        <v>5918</v>
      </c>
      <c r="AG3158" t="s">
        <v>5919</v>
      </c>
      <c r="AH3158" t="s">
        <v>5920</v>
      </c>
      <c r="AI3158" s="18">
        <v>9.8498981075999996</v>
      </c>
      <c r="AJ3158" t="s">
        <v>5921</v>
      </c>
      <c r="AK3158" t="s">
        <v>5922</v>
      </c>
      <c r="AL3158" t="s">
        <v>5923</v>
      </c>
      <c r="AM3158" t="s">
        <v>5918</v>
      </c>
      <c r="AN3158" t="s">
        <v>5919</v>
      </c>
      <c r="AO3158" t="s">
        <v>5920</v>
      </c>
      <c r="AP3158" s="18">
        <v>9.7212787857999992</v>
      </c>
      <c r="AQ3158" t="s">
        <v>123</v>
      </c>
      <c r="AR3158" t="b">
        <f>ISNUMBER(SEARCH('Consulta Por Puntos Baloto'!$E$5,B3158,1))</f>
        <v>0</v>
      </c>
      <c r="AS3158">
        <f t="shared" si="98"/>
        <v>31</v>
      </c>
      <c r="AT3158" t="str">
        <f t="shared" si="99"/>
        <v>Punto pago</v>
      </c>
    </row>
    <row r="3159" spans="1:46">
      <c r="A3159" t="s">
        <v>15554</v>
      </c>
      <c r="B3159" t="s">
        <v>15555</v>
      </c>
      <c r="C3159" s="18">
        <v>20.047692053700001</v>
      </c>
      <c r="D3159" t="s">
        <v>4951</v>
      </c>
      <c r="E3159" t="s">
        <v>4014</v>
      </c>
      <c r="F3159" t="s">
        <v>4952</v>
      </c>
      <c r="G3159" s="18">
        <v>19.903365137000002</v>
      </c>
      <c r="H3159" t="s">
        <v>64</v>
      </c>
      <c r="I3159" t="s">
        <v>4008</v>
      </c>
      <c r="J3159" t="s">
        <v>4009</v>
      </c>
      <c r="K3159" s="18">
        <v>19.2413345724</v>
      </c>
      <c r="L3159" t="s">
        <v>4010</v>
      </c>
      <c r="M3159" t="s">
        <v>4008</v>
      </c>
      <c r="N3159" t="s">
        <v>4011</v>
      </c>
      <c r="O3159" s="18">
        <v>35.401891075899997</v>
      </c>
      <c r="P3159" t="s">
        <v>4100</v>
      </c>
      <c r="Q3159" t="s">
        <v>4101</v>
      </c>
      <c r="R3159" t="s">
        <v>4102</v>
      </c>
      <c r="S3159" s="18">
        <v>33.925587941800003</v>
      </c>
      <c r="T3159" t="s">
        <v>227</v>
      </c>
      <c r="U3159" t="s">
        <v>228</v>
      </c>
      <c r="V3159" t="s">
        <v>229</v>
      </c>
      <c r="W3159" s="18">
        <v>31.549113178199999</v>
      </c>
      <c r="X3159" t="s">
        <v>64</v>
      </c>
      <c r="Y3159" t="s">
        <v>228</v>
      </c>
      <c r="Z3159" t="s">
        <v>4012</v>
      </c>
      <c r="AA3159" s="18">
        <v>19.912020185100001</v>
      </c>
      <c r="AB3159" s="19" t="s">
        <v>4013</v>
      </c>
      <c r="AC3159" t="s">
        <v>4014</v>
      </c>
      <c r="AD3159" t="s">
        <v>4015</v>
      </c>
      <c r="AE3159" s="18">
        <v>6.2079066999999998E-3</v>
      </c>
      <c r="AF3159" t="s">
        <v>15556</v>
      </c>
      <c r="AG3159" t="s">
        <v>5140</v>
      </c>
      <c r="AH3159" t="s">
        <v>15557</v>
      </c>
      <c r="AI3159" s="18">
        <v>1.817736E-4</v>
      </c>
      <c r="AJ3159" t="s">
        <v>15558</v>
      </c>
      <c r="AK3159" t="s">
        <v>5140</v>
      </c>
      <c r="AL3159" t="s">
        <v>15559</v>
      </c>
      <c r="AM3159" t="s">
        <v>15558</v>
      </c>
      <c r="AN3159" t="s">
        <v>5140</v>
      </c>
      <c r="AO3159" t="s">
        <v>15559</v>
      </c>
      <c r="AP3159" s="18">
        <v>1.817736E-4</v>
      </c>
      <c r="AQ3159" t="s">
        <v>123</v>
      </c>
      <c r="AR3159" t="b">
        <f>ISNUMBER(SEARCH('Consulta Por Puntos Baloto'!$E$5,B3159,1))</f>
        <v>0</v>
      </c>
      <c r="AS3159">
        <f t="shared" si="98"/>
        <v>35</v>
      </c>
      <c r="AT3159" t="str">
        <f t="shared" si="99"/>
        <v>Punto red</v>
      </c>
    </row>
    <row r="3160" spans="1:46">
      <c r="A3160" t="s">
        <v>15560</v>
      </c>
      <c r="B3160" t="s">
        <v>15561</v>
      </c>
      <c r="C3160" s="18">
        <v>2.2121641236</v>
      </c>
      <c r="D3160" t="s">
        <v>4084</v>
      </c>
      <c r="E3160" t="s">
        <v>4053</v>
      </c>
      <c r="F3160" t="s">
        <v>4085</v>
      </c>
      <c r="G3160" s="18">
        <v>2.9274720754999999</v>
      </c>
      <c r="H3160" t="s">
        <v>64</v>
      </c>
      <c r="I3160" t="s">
        <v>4055</v>
      </c>
      <c r="J3160" t="s">
        <v>4056</v>
      </c>
      <c r="K3160" s="18">
        <v>7.2847326706000004</v>
      </c>
      <c r="L3160" t="s">
        <v>64</v>
      </c>
      <c r="M3160" t="s">
        <v>223</v>
      </c>
      <c r="N3160" t="s">
        <v>4070</v>
      </c>
      <c r="O3160" s="18">
        <v>1.27809356E-2</v>
      </c>
      <c r="P3160" t="s">
        <v>4052</v>
      </c>
      <c r="Q3160" t="s">
        <v>4053</v>
      </c>
      <c r="R3160" t="s">
        <v>4054</v>
      </c>
      <c r="S3160" s="18">
        <v>15.8075885894</v>
      </c>
      <c r="T3160" t="s">
        <v>227</v>
      </c>
      <c r="U3160" t="s">
        <v>228</v>
      </c>
      <c r="V3160" t="s">
        <v>229</v>
      </c>
      <c r="W3160" s="18">
        <v>2.9389784187000001</v>
      </c>
      <c r="X3160" t="s">
        <v>64</v>
      </c>
      <c r="Y3160" t="s">
        <v>4055</v>
      </c>
      <c r="Z3160" t="s">
        <v>4056</v>
      </c>
      <c r="AA3160" s="18">
        <v>6.1284390981000003</v>
      </c>
      <c r="AB3160" t="s">
        <v>4088</v>
      </c>
      <c r="AC3160" t="s">
        <v>220</v>
      </c>
      <c r="AD3160" t="s">
        <v>4089</v>
      </c>
      <c r="AE3160" s="18">
        <v>0.30664438389999998</v>
      </c>
      <c r="AF3160" t="s">
        <v>8194</v>
      </c>
      <c r="AG3160" t="s">
        <v>4053</v>
      </c>
      <c r="AH3160" t="s">
        <v>8195</v>
      </c>
      <c r="AI3160" s="18">
        <v>1.7911040000000001E-4</v>
      </c>
      <c r="AJ3160" t="s">
        <v>349</v>
      </c>
      <c r="AK3160" t="s">
        <v>4053</v>
      </c>
      <c r="AL3160" t="s">
        <v>8196</v>
      </c>
      <c r="AM3160" t="s">
        <v>349</v>
      </c>
      <c r="AN3160" t="s">
        <v>4053</v>
      </c>
      <c r="AO3160" t="s">
        <v>8196</v>
      </c>
      <c r="AP3160" s="18">
        <v>1.7911040000000001E-4</v>
      </c>
      <c r="AQ3160" t="s">
        <v>4882</v>
      </c>
      <c r="AR3160" t="b">
        <f>ISNUMBER(SEARCH('Consulta Por Puntos Baloto'!$E$5,B3160,1))</f>
        <v>0</v>
      </c>
      <c r="AS3160">
        <f t="shared" si="98"/>
        <v>35</v>
      </c>
      <c r="AT3160" t="str">
        <f t="shared" si="99"/>
        <v>Punto red</v>
      </c>
    </row>
    <row r="3161" spans="1:46">
      <c r="A3161" t="s">
        <v>15562</v>
      </c>
      <c r="B3161" t="s">
        <v>15563</v>
      </c>
      <c r="C3161" s="18">
        <v>6.1662011743000003</v>
      </c>
      <c r="D3161" t="s">
        <v>508</v>
      </c>
      <c r="E3161" t="s">
        <v>509</v>
      </c>
      <c r="F3161" t="s">
        <v>510</v>
      </c>
      <c r="G3161" s="18">
        <v>4.0861628099999998E-2</v>
      </c>
      <c r="H3161" t="s">
        <v>64</v>
      </c>
      <c r="I3161" t="s">
        <v>130</v>
      </c>
      <c r="J3161" t="s">
        <v>1124</v>
      </c>
      <c r="K3161" s="18">
        <v>5.1144754319999999</v>
      </c>
      <c r="L3161" t="s">
        <v>64</v>
      </c>
      <c r="M3161" t="s">
        <v>112</v>
      </c>
      <c r="N3161" t="s">
        <v>721</v>
      </c>
      <c r="O3161" s="18">
        <v>0</v>
      </c>
      <c r="P3161" t="s">
        <v>606</v>
      </c>
      <c r="Q3161" t="s">
        <v>134</v>
      </c>
      <c r="R3161" t="s">
        <v>607</v>
      </c>
      <c r="S3161" s="18">
        <v>3.0735034931</v>
      </c>
      <c r="T3161" t="s">
        <v>515</v>
      </c>
      <c r="U3161" t="s">
        <v>130</v>
      </c>
      <c r="V3161" t="s">
        <v>516</v>
      </c>
      <c r="W3161" s="18">
        <v>6.5983624722999998</v>
      </c>
      <c r="X3161" t="s">
        <v>64</v>
      </c>
      <c r="Y3161" t="s">
        <v>130</v>
      </c>
      <c r="Z3161" t="s">
        <v>532</v>
      </c>
      <c r="AA3161" s="18">
        <v>3.0735034931</v>
      </c>
      <c r="AB3161" t="s">
        <v>518</v>
      </c>
      <c r="AC3161" t="s">
        <v>128</v>
      </c>
      <c r="AD3161" t="s">
        <v>519</v>
      </c>
      <c r="AE3161" s="18">
        <v>0.27657586750000002</v>
      </c>
      <c r="AF3161" t="s">
        <v>15564</v>
      </c>
      <c r="AG3161" t="s">
        <v>143</v>
      </c>
      <c r="AH3161" t="s">
        <v>15565</v>
      </c>
      <c r="AI3161" s="18">
        <v>3.8562484799999998E-2</v>
      </c>
      <c r="AJ3161" t="s">
        <v>15566</v>
      </c>
      <c r="AK3161" t="s">
        <v>134</v>
      </c>
      <c r="AL3161" t="s">
        <v>15567</v>
      </c>
      <c r="AM3161" t="s">
        <v>606</v>
      </c>
      <c r="AN3161" t="s">
        <v>134</v>
      </c>
      <c r="AO3161" t="s">
        <v>607</v>
      </c>
      <c r="AP3161" s="18">
        <v>0</v>
      </c>
      <c r="AQ3161" t="s">
        <v>4218</v>
      </c>
      <c r="AR3161" t="b">
        <f>ISNUMBER(SEARCH('Consulta Por Puntos Baloto'!$E$5,B3161,1))</f>
        <v>0</v>
      </c>
      <c r="AS3161">
        <f t="shared" si="98"/>
        <v>15</v>
      </c>
      <c r="AT3161" t="str">
        <f t="shared" si="99"/>
        <v>Punto Cencosud</v>
      </c>
    </row>
    <row r="3162" spans="1:46">
      <c r="A3162" t="s">
        <v>15568</v>
      </c>
      <c r="B3162" t="s">
        <v>15569</v>
      </c>
      <c r="C3162" s="18">
        <v>1.3505335168999999</v>
      </c>
      <c r="D3162" t="s">
        <v>5001</v>
      </c>
      <c r="E3162" t="s">
        <v>220</v>
      </c>
      <c r="F3162" t="s">
        <v>5002</v>
      </c>
      <c r="G3162" s="18">
        <v>0.51868591139999998</v>
      </c>
      <c r="H3162" t="s">
        <v>64</v>
      </c>
      <c r="I3162" t="s">
        <v>223</v>
      </c>
      <c r="J3162" t="s">
        <v>5003</v>
      </c>
      <c r="K3162" s="18">
        <v>1.9697593896000001</v>
      </c>
      <c r="L3162" t="s">
        <v>64</v>
      </c>
      <c r="M3162" t="s">
        <v>223</v>
      </c>
      <c r="N3162" t="s">
        <v>5004</v>
      </c>
      <c r="O3162" s="18">
        <v>2.7855861180999999</v>
      </c>
      <c r="P3162" t="s">
        <v>225</v>
      </c>
      <c r="Q3162" t="s">
        <v>220</v>
      </c>
      <c r="R3162" t="s">
        <v>226</v>
      </c>
      <c r="S3162" s="18">
        <v>4.5184702742000002</v>
      </c>
      <c r="T3162" t="s">
        <v>227</v>
      </c>
      <c r="U3162" t="s">
        <v>228</v>
      </c>
      <c r="V3162" t="s">
        <v>229</v>
      </c>
      <c r="W3162" s="18">
        <v>2.9386139991000002</v>
      </c>
      <c r="X3162" t="s">
        <v>4684</v>
      </c>
      <c r="Y3162" t="s">
        <v>223</v>
      </c>
      <c r="Z3162" t="s">
        <v>4685</v>
      </c>
      <c r="AA3162" s="18">
        <v>0.58639477250000005</v>
      </c>
      <c r="AB3162" t="s">
        <v>5005</v>
      </c>
      <c r="AC3162" t="s">
        <v>220</v>
      </c>
      <c r="AD3162" t="s">
        <v>5006</v>
      </c>
      <c r="AE3162" s="18">
        <v>0.22444319730000001</v>
      </c>
      <c r="AF3162" t="s">
        <v>15570</v>
      </c>
      <c r="AG3162" t="s">
        <v>220</v>
      </c>
      <c r="AH3162" t="s">
        <v>15571</v>
      </c>
      <c r="AI3162" s="18">
        <v>0.77006285900000004</v>
      </c>
      <c r="AJ3162" t="s">
        <v>349</v>
      </c>
      <c r="AK3162" t="s">
        <v>220</v>
      </c>
      <c r="AL3162" t="s">
        <v>8348</v>
      </c>
      <c r="AM3162" t="s">
        <v>15570</v>
      </c>
      <c r="AN3162" t="s">
        <v>220</v>
      </c>
      <c r="AO3162" t="s">
        <v>15571</v>
      </c>
      <c r="AP3162" s="18">
        <v>0.22444319730000001</v>
      </c>
      <c r="AQ3162" t="e">
        <v>#N/A</v>
      </c>
      <c r="AR3162" t="b">
        <f>ISNUMBER(SEARCH('Consulta Por Puntos Baloto'!$E$5,B3162,1))</f>
        <v>0</v>
      </c>
      <c r="AS3162">
        <f t="shared" si="98"/>
        <v>31</v>
      </c>
      <c r="AT3162" t="str">
        <f t="shared" si="99"/>
        <v>Punto pago</v>
      </c>
    </row>
    <row r="3163" spans="1:46">
      <c r="A3163" t="s">
        <v>15572</v>
      </c>
      <c r="B3163" t="s">
        <v>15573</v>
      </c>
      <c r="C3163" s="18">
        <v>29.6514811419</v>
      </c>
      <c r="D3163" t="s">
        <v>4165</v>
      </c>
      <c r="E3163" t="s">
        <v>4166</v>
      </c>
      <c r="F3163" t="s">
        <v>4167</v>
      </c>
      <c r="G3163" s="18">
        <v>131.22368478659999</v>
      </c>
      <c r="H3163" t="s">
        <v>4168</v>
      </c>
      <c r="I3163" t="s">
        <v>4169</v>
      </c>
      <c r="J3163" t="s">
        <v>4170</v>
      </c>
      <c r="K3163" s="18">
        <v>140.08632785730001</v>
      </c>
      <c r="L3163" t="s">
        <v>64</v>
      </c>
      <c r="M3163" t="s">
        <v>187</v>
      </c>
      <c r="N3163" t="s">
        <v>189</v>
      </c>
      <c r="O3163" s="18">
        <v>139.8948583897</v>
      </c>
      <c r="P3163" t="s">
        <v>190</v>
      </c>
      <c r="Q3163" t="s">
        <v>191</v>
      </c>
      <c r="R3163" t="s">
        <v>192</v>
      </c>
      <c r="S3163" s="18">
        <v>141.96156226279999</v>
      </c>
      <c r="T3163" t="s">
        <v>85</v>
      </c>
      <c r="U3163" t="s">
        <v>86</v>
      </c>
      <c r="V3163" t="s">
        <v>87</v>
      </c>
      <c r="W3163" s="18">
        <v>133.04384339250001</v>
      </c>
      <c r="X3163" t="s">
        <v>64</v>
      </c>
      <c r="Y3163" t="s">
        <v>4169</v>
      </c>
      <c r="Z3163" t="s">
        <v>4171</v>
      </c>
      <c r="AA3163" s="18">
        <v>131.2308089723</v>
      </c>
      <c r="AB3163" t="s">
        <v>4168</v>
      </c>
      <c r="AC3163" t="s">
        <v>4172</v>
      </c>
      <c r="AD3163" t="s">
        <v>4173</v>
      </c>
      <c r="AE3163" s="18">
        <v>0.30734902539999998</v>
      </c>
      <c r="AF3163" t="s">
        <v>4174</v>
      </c>
      <c r="AG3163" t="s">
        <v>4175</v>
      </c>
      <c r="AH3163" t="s">
        <v>4176</v>
      </c>
      <c r="AI3163" s="18">
        <v>0.26594686270000001</v>
      </c>
      <c r="AJ3163" t="s">
        <v>7221</v>
      </c>
      <c r="AK3163" t="s">
        <v>4175</v>
      </c>
      <c r="AL3163" t="s">
        <v>7222</v>
      </c>
      <c r="AM3163" t="s">
        <v>7221</v>
      </c>
      <c r="AN3163" t="s">
        <v>4175</v>
      </c>
      <c r="AO3163" t="s">
        <v>7222</v>
      </c>
      <c r="AP3163" s="18">
        <v>0.26594686270000001</v>
      </c>
      <c r="AQ3163" t="s">
        <v>123</v>
      </c>
      <c r="AR3163" t="b">
        <f>ISNUMBER(SEARCH('Consulta Por Puntos Baloto'!$E$5,B3163,1))</f>
        <v>0</v>
      </c>
      <c r="AS3163">
        <f t="shared" si="98"/>
        <v>35</v>
      </c>
      <c r="AT3163" t="str">
        <f t="shared" si="99"/>
        <v>Punto red</v>
      </c>
    </row>
    <row r="3164" spans="1:46">
      <c r="A3164" t="s">
        <v>15574</v>
      </c>
      <c r="B3164" t="s">
        <v>15575</v>
      </c>
      <c r="C3164" s="18">
        <v>1.2403119356000001</v>
      </c>
      <c r="D3164" t="s">
        <v>169</v>
      </c>
      <c r="E3164" t="s">
        <v>128</v>
      </c>
      <c r="F3164" t="s">
        <v>170</v>
      </c>
      <c r="G3164" s="18">
        <v>1.0313760909</v>
      </c>
      <c r="H3164" t="s">
        <v>64</v>
      </c>
      <c r="I3164" t="s">
        <v>130</v>
      </c>
      <c r="J3164" t="s">
        <v>2627</v>
      </c>
      <c r="K3164" s="18">
        <v>1.2343838354000001</v>
      </c>
      <c r="L3164" t="s">
        <v>64</v>
      </c>
      <c r="M3164" t="s">
        <v>130</v>
      </c>
      <c r="N3164" t="s">
        <v>172</v>
      </c>
      <c r="O3164" s="18">
        <v>2.4655857996999999</v>
      </c>
      <c r="P3164" t="s">
        <v>2625</v>
      </c>
      <c r="Q3164" t="s">
        <v>134</v>
      </c>
      <c r="R3164" t="s">
        <v>2626</v>
      </c>
      <c r="S3164" s="18">
        <v>2.6776111642</v>
      </c>
      <c r="T3164" t="s">
        <v>64</v>
      </c>
      <c r="U3164" t="s">
        <v>130</v>
      </c>
      <c r="V3164" t="s">
        <v>171</v>
      </c>
      <c r="W3164" s="18">
        <v>0.93842564809999995</v>
      </c>
      <c r="X3164" t="s">
        <v>64</v>
      </c>
      <c r="Y3164" t="s">
        <v>130</v>
      </c>
      <c r="Z3164" t="s">
        <v>2627</v>
      </c>
      <c r="AA3164" s="18">
        <v>1.9074922969000001</v>
      </c>
      <c r="AB3164" t="s">
        <v>810</v>
      </c>
      <c r="AC3164" t="s">
        <v>128</v>
      </c>
      <c r="AD3164" t="s">
        <v>811</v>
      </c>
      <c r="AE3164" s="18">
        <v>4.8600869400000003E-2</v>
      </c>
      <c r="AF3164" t="s">
        <v>15576</v>
      </c>
      <c r="AG3164" t="s">
        <v>143</v>
      </c>
      <c r="AH3164" t="s">
        <v>15577</v>
      </c>
      <c r="AI3164" s="18">
        <v>3.16833059E-2</v>
      </c>
      <c r="AJ3164" t="s">
        <v>15578</v>
      </c>
      <c r="AK3164" t="s">
        <v>134</v>
      </c>
      <c r="AL3164" t="s">
        <v>15579</v>
      </c>
      <c r="AM3164" t="s">
        <v>15578</v>
      </c>
      <c r="AN3164" t="s">
        <v>134</v>
      </c>
      <c r="AO3164" t="s">
        <v>15579</v>
      </c>
      <c r="AP3164" s="18">
        <v>3.16833059E-2</v>
      </c>
      <c r="AQ3164" t="s">
        <v>123</v>
      </c>
      <c r="AR3164" t="b">
        <f>ISNUMBER(SEARCH('Consulta Por Puntos Baloto'!$E$5,B3164,1))</f>
        <v>0</v>
      </c>
      <c r="AS3164">
        <f t="shared" si="98"/>
        <v>35</v>
      </c>
      <c r="AT3164" t="str">
        <f t="shared" si="99"/>
        <v>Punto red</v>
      </c>
    </row>
    <row r="3165" spans="1:46">
      <c r="A3165" t="s">
        <v>15580</v>
      </c>
      <c r="B3165" t="s">
        <v>15581</v>
      </c>
      <c r="C3165" s="18">
        <v>2.7330418159000001</v>
      </c>
      <c r="D3165" t="s">
        <v>1689</v>
      </c>
      <c r="E3165" t="s">
        <v>1690</v>
      </c>
      <c r="F3165" t="s">
        <v>1691</v>
      </c>
      <c r="G3165" s="18">
        <v>1.4207030726000001</v>
      </c>
      <c r="H3165" t="s">
        <v>64</v>
      </c>
      <c r="I3165" t="s">
        <v>114</v>
      </c>
      <c r="J3165" t="s">
        <v>1693</v>
      </c>
      <c r="K3165" s="18">
        <v>71.168849120800004</v>
      </c>
      <c r="L3165" t="s">
        <v>64</v>
      </c>
      <c r="M3165" t="s">
        <v>130</v>
      </c>
      <c r="N3165" t="s">
        <v>132</v>
      </c>
      <c r="O3165" s="18">
        <v>71.013812305100004</v>
      </c>
      <c r="P3165" t="s">
        <v>133</v>
      </c>
      <c r="Q3165" t="s">
        <v>134</v>
      </c>
      <c r="R3165" t="s">
        <v>135</v>
      </c>
      <c r="S3165" s="18">
        <v>71.973828538899994</v>
      </c>
      <c r="T3165" t="s">
        <v>136</v>
      </c>
      <c r="U3165" t="s">
        <v>130</v>
      </c>
      <c r="V3165" t="s">
        <v>137</v>
      </c>
      <c r="W3165" s="18">
        <v>0.73467138939999999</v>
      </c>
      <c r="X3165" t="s">
        <v>3348</v>
      </c>
      <c r="Y3165" t="s">
        <v>114</v>
      </c>
      <c r="Z3165" t="s">
        <v>3349</v>
      </c>
      <c r="AA3165" s="18">
        <v>0.73932490380000004</v>
      </c>
      <c r="AB3165" s="19" t="s">
        <v>3348</v>
      </c>
      <c r="AC3165" t="s">
        <v>1690</v>
      </c>
      <c r="AD3165" s="19" t="s">
        <v>5358</v>
      </c>
      <c r="AE3165" s="18">
        <v>0.15348301919999999</v>
      </c>
      <c r="AF3165" t="s">
        <v>15582</v>
      </c>
      <c r="AG3165" t="s">
        <v>1690</v>
      </c>
      <c r="AH3165" t="s">
        <v>15583</v>
      </c>
      <c r="AI3165" s="18">
        <v>0.1103108377</v>
      </c>
      <c r="AJ3165" t="s">
        <v>15584</v>
      </c>
      <c r="AK3165" t="s">
        <v>1690</v>
      </c>
      <c r="AL3165" t="s">
        <v>15585</v>
      </c>
      <c r="AM3165" t="s">
        <v>15584</v>
      </c>
      <c r="AN3165" t="s">
        <v>1690</v>
      </c>
      <c r="AO3165" t="s">
        <v>15585</v>
      </c>
      <c r="AP3165" s="18">
        <v>0.1103108377</v>
      </c>
      <c r="AQ3165" t="s">
        <v>123</v>
      </c>
      <c r="AR3165" t="b">
        <f>ISNUMBER(SEARCH('Consulta Por Puntos Baloto'!$E$5,B3165,1))</f>
        <v>0</v>
      </c>
      <c r="AS3165">
        <f t="shared" si="98"/>
        <v>35</v>
      </c>
      <c r="AT3165" t="str">
        <f t="shared" si="99"/>
        <v>Punto red</v>
      </c>
    </row>
    <row r="3166" spans="1:46">
      <c r="A3166" t="s">
        <v>15586</v>
      </c>
      <c r="B3166" t="s">
        <v>15587</v>
      </c>
      <c r="C3166" s="18">
        <v>10.5207461675</v>
      </c>
      <c r="D3166" t="s">
        <v>4663</v>
      </c>
      <c r="E3166" t="s">
        <v>4664</v>
      </c>
      <c r="F3166" t="s">
        <v>4665</v>
      </c>
      <c r="G3166" s="18">
        <v>16.336385971999999</v>
      </c>
      <c r="H3166" t="s">
        <v>64</v>
      </c>
      <c r="I3166" t="s">
        <v>4008</v>
      </c>
      <c r="J3166" t="s">
        <v>4009</v>
      </c>
      <c r="K3166" s="18">
        <v>16.990616968600001</v>
      </c>
      <c r="L3166" t="s">
        <v>4010</v>
      </c>
      <c r="M3166" t="s">
        <v>4008</v>
      </c>
      <c r="N3166" t="s">
        <v>4011</v>
      </c>
      <c r="O3166" s="18">
        <v>36.392278131399998</v>
      </c>
      <c r="P3166" t="s">
        <v>225</v>
      </c>
      <c r="Q3166" t="s">
        <v>220</v>
      </c>
      <c r="R3166" t="s">
        <v>226</v>
      </c>
      <c r="S3166" s="18">
        <v>38.745877928399999</v>
      </c>
      <c r="T3166" t="s">
        <v>227</v>
      </c>
      <c r="U3166" t="s">
        <v>228</v>
      </c>
      <c r="V3166" t="s">
        <v>229</v>
      </c>
      <c r="W3166" s="18">
        <v>35.842297054600003</v>
      </c>
      <c r="X3166" t="s">
        <v>64</v>
      </c>
      <c r="Y3166" t="s">
        <v>4055</v>
      </c>
      <c r="Z3166" t="s">
        <v>4056</v>
      </c>
      <c r="AA3166" s="18">
        <v>16.322148668000001</v>
      </c>
      <c r="AB3166" s="19" t="s">
        <v>4013</v>
      </c>
      <c r="AC3166" t="s">
        <v>4014</v>
      </c>
      <c r="AD3166" t="s">
        <v>4015</v>
      </c>
      <c r="AE3166" s="18">
        <v>2.0694226999999998E-3</v>
      </c>
      <c r="AF3166" t="s">
        <v>15588</v>
      </c>
      <c r="AG3166" t="s">
        <v>4667</v>
      </c>
      <c r="AH3166" t="s">
        <v>15589</v>
      </c>
      <c r="AI3166" s="18">
        <v>0.1096893394</v>
      </c>
      <c r="AJ3166" t="s">
        <v>4669</v>
      </c>
      <c r="AK3166" t="s">
        <v>4670</v>
      </c>
      <c r="AL3166" t="s">
        <v>4671</v>
      </c>
      <c r="AM3166" t="s">
        <v>15588</v>
      </c>
      <c r="AN3166" t="s">
        <v>4667</v>
      </c>
      <c r="AO3166" t="s">
        <v>15589</v>
      </c>
      <c r="AP3166" s="18">
        <v>2.0694226999999998E-3</v>
      </c>
      <c r="AQ3166" t="e">
        <v>#N/A</v>
      </c>
      <c r="AR3166" t="b">
        <f>ISNUMBER(SEARCH('Consulta Por Puntos Baloto'!$E$5,B3166,1))</f>
        <v>0</v>
      </c>
      <c r="AS3166">
        <f t="shared" si="98"/>
        <v>31</v>
      </c>
      <c r="AT3166" t="str">
        <f t="shared" si="99"/>
        <v>Punto pago</v>
      </c>
    </row>
    <row r="3167" spans="1:46">
      <c r="A3167" t="s">
        <v>15590</v>
      </c>
      <c r="B3167" t="s">
        <v>15591</v>
      </c>
      <c r="C3167" s="18">
        <v>3.8464051491000002</v>
      </c>
      <c r="D3167" t="s">
        <v>541</v>
      </c>
      <c r="E3167" t="s">
        <v>128</v>
      </c>
      <c r="F3167" t="s">
        <v>542</v>
      </c>
      <c r="G3167" s="18">
        <v>0.23076178759999999</v>
      </c>
      <c r="H3167" t="s">
        <v>64</v>
      </c>
      <c r="I3167" t="s">
        <v>130</v>
      </c>
      <c r="J3167" t="s">
        <v>1041</v>
      </c>
      <c r="K3167" s="18">
        <v>2.9029684513</v>
      </c>
      <c r="L3167" t="s">
        <v>64</v>
      </c>
      <c r="M3167" t="s">
        <v>130</v>
      </c>
      <c r="N3167" t="s">
        <v>512</v>
      </c>
      <c r="O3167" s="18">
        <v>3.3586055830000001</v>
      </c>
      <c r="P3167" t="s">
        <v>133</v>
      </c>
      <c r="Q3167" t="s">
        <v>134</v>
      </c>
      <c r="R3167" t="s">
        <v>135</v>
      </c>
      <c r="S3167" s="18">
        <v>2.5973324404000002</v>
      </c>
      <c r="T3167" t="s">
        <v>371</v>
      </c>
      <c r="U3167" t="s">
        <v>130</v>
      </c>
      <c r="V3167" t="s">
        <v>372</v>
      </c>
      <c r="W3167" s="18">
        <v>1.0380974207</v>
      </c>
      <c r="X3167" t="s">
        <v>64</v>
      </c>
      <c r="Y3167" t="s">
        <v>130</v>
      </c>
      <c r="Z3167" t="s">
        <v>373</v>
      </c>
      <c r="AA3167" s="18">
        <v>1.9425154118000001</v>
      </c>
      <c r="AB3167" s="19" t="s">
        <v>963</v>
      </c>
      <c r="AC3167" t="s">
        <v>128</v>
      </c>
      <c r="AD3167" t="s">
        <v>964</v>
      </c>
      <c r="AE3167" s="18">
        <v>0.38828982159999997</v>
      </c>
      <c r="AF3167" t="s">
        <v>15592</v>
      </c>
      <c r="AG3167" t="s">
        <v>143</v>
      </c>
      <c r="AH3167" t="s">
        <v>15593</v>
      </c>
      <c r="AI3167" s="18">
        <v>5.5943974999999998E-3</v>
      </c>
      <c r="AJ3167" t="s">
        <v>15594</v>
      </c>
      <c r="AK3167" t="s">
        <v>134</v>
      </c>
      <c r="AL3167" t="s">
        <v>15595</v>
      </c>
      <c r="AM3167" t="s">
        <v>15594</v>
      </c>
      <c r="AN3167" t="s">
        <v>134</v>
      </c>
      <c r="AO3167" t="s">
        <v>15595</v>
      </c>
      <c r="AP3167" s="18">
        <v>5.5943974999999998E-3</v>
      </c>
      <c r="AQ3167" t="s">
        <v>123</v>
      </c>
      <c r="AR3167" t="b">
        <f>ISNUMBER(SEARCH('Consulta Por Puntos Baloto'!$E$5,B3167,1))</f>
        <v>0</v>
      </c>
      <c r="AS3167">
        <f t="shared" si="98"/>
        <v>35</v>
      </c>
      <c r="AT3167" t="str">
        <f t="shared" si="99"/>
        <v>Punto red</v>
      </c>
    </row>
    <row r="3168" spans="1:46">
      <c r="A3168" t="s">
        <v>15596</v>
      </c>
      <c r="B3168" t="s">
        <v>15597</v>
      </c>
      <c r="C3168" s="18">
        <v>23.260486327300001</v>
      </c>
      <c r="D3168" t="s">
        <v>7309</v>
      </c>
      <c r="E3168" t="s">
        <v>7310</v>
      </c>
      <c r="F3168" t="s">
        <v>7311</v>
      </c>
      <c r="G3168" s="18">
        <v>74.179012951100006</v>
      </c>
      <c r="H3168" t="s">
        <v>64</v>
      </c>
      <c r="I3168" t="s">
        <v>384</v>
      </c>
      <c r="J3168" t="s">
        <v>386</v>
      </c>
      <c r="K3168" s="18">
        <v>74.179012951100006</v>
      </c>
      <c r="L3168" t="s">
        <v>64</v>
      </c>
      <c r="M3168" t="s">
        <v>384</v>
      </c>
      <c r="N3168" t="s">
        <v>386</v>
      </c>
      <c r="O3168" s="18">
        <v>38.9515973898</v>
      </c>
      <c r="P3168" t="s">
        <v>4733</v>
      </c>
      <c r="Q3168" t="s">
        <v>4734</v>
      </c>
      <c r="R3168" t="s">
        <v>4735</v>
      </c>
      <c r="S3168" s="18">
        <v>144.14264888869999</v>
      </c>
      <c r="T3168" t="s">
        <v>253</v>
      </c>
      <c r="U3168" t="s">
        <v>65</v>
      </c>
      <c r="V3168" t="s">
        <v>254</v>
      </c>
      <c r="W3168" s="18">
        <v>143.2584436617</v>
      </c>
      <c r="X3168" t="s">
        <v>276</v>
      </c>
      <c r="Y3168" t="s">
        <v>65</v>
      </c>
      <c r="Z3168" t="s">
        <v>277</v>
      </c>
      <c r="AA3168" s="18">
        <v>74.705777348799998</v>
      </c>
      <c r="AB3168" t="s">
        <v>383</v>
      </c>
      <c r="AC3168" t="s">
        <v>391</v>
      </c>
      <c r="AD3168" t="s">
        <v>392</v>
      </c>
      <c r="AE3168" s="18">
        <v>1.2155206000000001E-3</v>
      </c>
      <c r="AF3168" t="s">
        <v>15598</v>
      </c>
      <c r="AG3168" t="s">
        <v>14048</v>
      </c>
      <c r="AH3168" t="s">
        <v>15599</v>
      </c>
      <c r="AI3168" s="18">
        <v>3.0434199999999998E-3</v>
      </c>
      <c r="AJ3168" t="s">
        <v>15600</v>
      </c>
      <c r="AK3168" t="s">
        <v>14048</v>
      </c>
      <c r="AL3168" t="s">
        <v>15601</v>
      </c>
      <c r="AM3168" t="s">
        <v>15598</v>
      </c>
      <c r="AN3168" t="s">
        <v>14048</v>
      </c>
      <c r="AO3168" t="s">
        <v>15599</v>
      </c>
      <c r="AP3168" s="18">
        <v>1.2155206000000001E-3</v>
      </c>
      <c r="AQ3168" t="s">
        <v>123</v>
      </c>
      <c r="AR3168" t="b">
        <f>ISNUMBER(SEARCH('Consulta Por Puntos Baloto'!$E$5,B3168,1))</f>
        <v>0</v>
      </c>
      <c r="AS3168">
        <f t="shared" si="98"/>
        <v>31</v>
      </c>
      <c r="AT3168" t="str">
        <f t="shared" si="99"/>
        <v>Punto pago</v>
      </c>
    </row>
    <row r="3169" spans="1:46">
      <c r="A3169" t="s">
        <v>15602</v>
      </c>
      <c r="B3169" t="s">
        <v>15603</v>
      </c>
      <c r="C3169" s="18">
        <v>30.926907919400001</v>
      </c>
      <c r="D3169" t="s">
        <v>7736</v>
      </c>
      <c r="E3169" t="s">
        <v>4964</v>
      </c>
      <c r="F3169" t="s">
        <v>7737</v>
      </c>
      <c r="G3169" s="18">
        <v>42.210581771299999</v>
      </c>
      <c r="H3169" t="s">
        <v>64</v>
      </c>
      <c r="I3169" t="s">
        <v>4514</v>
      </c>
      <c r="J3169" t="s">
        <v>4515</v>
      </c>
      <c r="K3169" s="18">
        <v>42.210581771299999</v>
      </c>
      <c r="L3169" t="s">
        <v>64</v>
      </c>
      <c r="M3169" t="s">
        <v>4514</v>
      </c>
      <c r="N3169" t="s">
        <v>4515</v>
      </c>
      <c r="O3169" s="18">
        <v>31.499496835599999</v>
      </c>
      <c r="P3169" t="s">
        <v>4963</v>
      </c>
      <c r="Q3169" t="s">
        <v>4964</v>
      </c>
      <c r="R3169" t="s">
        <v>4965</v>
      </c>
      <c r="S3169" s="18">
        <v>183.032003868</v>
      </c>
      <c r="T3169" t="s">
        <v>85</v>
      </c>
      <c r="U3169" t="s">
        <v>86</v>
      </c>
      <c r="V3169" t="s">
        <v>87</v>
      </c>
      <c r="W3169" s="18">
        <v>31.510974446399999</v>
      </c>
      <c r="X3169" t="s">
        <v>64</v>
      </c>
      <c r="Y3169" t="s">
        <v>4519</v>
      </c>
      <c r="Z3169" t="s">
        <v>4520</v>
      </c>
      <c r="AA3169" s="18">
        <v>87.133968437299998</v>
      </c>
      <c r="AB3169" t="s">
        <v>300</v>
      </c>
      <c r="AC3169" t="s">
        <v>301</v>
      </c>
      <c r="AD3169" t="s">
        <v>302</v>
      </c>
      <c r="AE3169" s="18">
        <v>31.532760843199998</v>
      </c>
      <c r="AF3169" t="s">
        <v>7738</v>
      </c>
      <c r="AG3169" t="s">
        <v>4964</v>
      </c>
      <c r="AH3169" t="s">
        <v>7739</v>
      </c>
      <c r="AI3169" s="18">
        <v>1.8374588899999999E-2</v>
      </c>
      <c r="AJ3169" t="s">
        <v>1410</v>
      </c>
      <c r="AK3169" t="s">
        <v>15604</v>
      </c>
      <c r="AL3169" t="s">
        <v>15605</v>
      </c>
      <c r="AM3169" t="s">
        <v>1410</v>
      </c>
      <c r="AN3169" t="s">
        <v>15604</v>
      </c>
      <c r="AO3169" t="s">
        <v>15605</v>
      </c>
      <c r="AP3169" s="18">
        <v>1.8374588899999999E-2</v>
      </c>
      <c r="AQ3169" t="s">
        <v>123</v>
      </c>
      <c r="AR3169" t="b">
        <f>ISNUMBER(SEARCH('Consulta Por Puntos Baloto'!$E$5,B3169,1))</f>
        <v>0</v>
      </c>
      <c r="AS3169">
        <f t="shared" si="98"/>
        <v>35</v>
      </c>
      <c r="AT3169" t="str">
        <f t="shared" si="99"/>
        <v>Punto red</v>
      </c>
    </row>
    <row r="3170" spans="1:46">
      <c r="A3170" t="s">
        <v>15606</v>
      </c>
      <c r="B3170" t="s">
        <v>15607</v>
      </c>
      <c r="C3170" s="18">
        <v>72.153653451699995</v>
      </c>
      <c r="D3170" t="s">
        <v>4464</v>
      </c>
      <c r="E3170" t="s">
        <v>4465</v>
      </c>
      <c r="F3170" t="s">
        <v>4466</v>
      </c>
      <c r="G3170" s="18">
        <v>122.5513293578</v>
      </c>
      <c r="H3170" t="s">
        <v>64</v>
      </c>
      <c r="I3170" t="s">
        <v>4073</v>
      </c>
      <c r="J3170" t="s">
        <v>4074</v>
      </c>
      <c r="K3170" s="18">
        <v>133.72350306109999</v>
      </c>
      <c r="L3170" t="s">
        <v>64</v>
      </c>
      <c r="M3170" t="s">
        <v>3974</v>
      </c>
      <c r="N3170" t="s">
        <v>3976</v>
      </c>
      <c r="O3170" s="18">
        <v>134.62619532209999</v>
      </c>
      <c r="P3170" t="s">
        <v>3977</v>
      </c>
      <c r="Q3170" t="s">
        <v>3972</v>
      </c>
      <c r="R3170" t="s">
        <v>3978</v>
      </c>
      <c r="S3170" s="18">
        <v>327.4692860829</v>
      </c>
      <c r="T3170" t="s">
        <v>85</v>
      </c>
      <c r="U3170" t="s">
        <v>86</v>
      </c>
      <c r="V3170" t="s">
        <v>87</v>
      </c>
      <c r="W3170" s="18">
        <v>122.46209358350001</v>
      </c>
      <c r="X3170" t="s">
        <v>64</v>
      </c>
      <c r="Y3170" t="s">
        <v>4073</v>
      </c>
      <c r="Z3170" t="s">
        <v>4074</v>
      </c>
      <c r="AA3170" s="18">
        <v>137.3523973129</v>
      </c>
      <c r="AB3170" t="s">
        <v>3981</v>
      </c>
      <c r="AC3170" t="s">
        <v>3972</v>
      </c>
      <c r="AD3170" t="s">
        <v>3982</v>
      </c>
      <c r="AE3170" s="18">
        <v>0.1325949116</v>
      </c>
      <c r="AF3170" t="s">
        <v>6566</v>
      </c>
      <c r="AG3170" t="s">
        <v>6567</v>
      </c>
      <c r="AH3170" t="s">
        <v>6568</v>
      </c>
      <c r="AI3170" s="18">
        <v>0.11667229699999999</v>
      </c>
      <c r="AJ3170" t="s">
        <v>6569</v>
      </c>
      <c r="AK3170" t="s">
        <v>6567</v>
      </c>
      <c r="AL3170" t="s">
        <v>6570</v>
      </c>
      <c r="AM3170" t="s">
        <v>6569</v>
      </c>
      <c r="AN3170" t="s">
        <v>6567</v>
      </c>
      <c r="AO3170" t="s">
        <v>6570</v>
      </c>
      <c r="AP3170" s="18">
        <v>0.11667229699999999</v>
      </c>
      <c r="AQ3170" t="s">
        <v>123</v>
      </c>
      <c r="AR3170" t="b">
        <f>ISNUMBER(SEARCH('Consulta Por Puntos Baloto'!$E$5,B3170,1))</f>
        <v>0</v>
      </c>
      <c r="AS3170">
        <f t="shared" si="98"/>
        <v>35</v>
      </c>
      <c r="AT3170" t="str">
        <f t="shared" si="99"/>
        <v>Punto red</v>
      </c>
    </row>
    <row r="3171" spans="1:46">
      <c r="A3171" t="s">
        <v>15608</v>
      </c>
      <c r="B3171" t="s">
        <v>15609</v>
      </c>
      <c r="C3171" s="18">
        <v>2.3319821952000002</v>
      </c>
      <c r="D3171" t="s">
        <v>5102</v>
      </c>
      <c r="E3171" t="s">
        <v>220</v>
      </c>
      <c r="F3171" t="s">
        <v>5103</v>
      </c>
      <c r="G3171" s="18">
        <v>0.72240657909999995</v>
      </c>
      <c r="H3171" t="s">
        <v>7193</v>
      </c>
      <c r="I3171" t="s">
        <v>223</v>
      </c>
      <c r="J3171" t="s">
        <v>7194</v>
      </c>
      <c r="K3171" s="18">
        <v>1.9614317904</v>
      </c>
      <c r="L3171" t="s">
        <v>64</v>
      </c>
      <c r="M3171" t="s">
        <v>223</v>
      </c>
      <c r="N3171" t="s">
        <v>5004</v>
      </c>
      <c r="O3171" s="18">
        <v>2.7816085564000002</v>
      </c>
      <c r="P3171" t="s">
        <v>5106</v>
      </c>
      <c r="Q3171" t="s">
        <v>220</v>
      </c>
      <c r="R3171" t="s">
        <v>5107</v>
      </c>
      <c r="S3171" s="18">
        <v>8.2138673313999995</v>
      </c>
      <c r="T3171" t="s">
        <v>227</v>
      </c>
      <c r="U3171" t="s">
        <v>228</v>
      </c>
      <c r="V3171" t="s">
        <v>229</v>
      </c>
      <c r="W3171" s="18">
        <v>4.5001194525999999</v>
      </c>
      <c r="X3171" t="s">
        <v>222</v>
      </c>
      <c r="Y3171" t="s">
        <v>223</v>
      </c>
      <c r="Z3171" t="s">
        <v>224</v>
      </c>
      <c r="AA3171" s="18">
        <v>0.72240657909999995</v>
      </c>
      <c r="AB3171" t="s">
        <v>5188</v>
      </c>
      <c r="AC3171" t="s">
        <v>220</v>
      </c>
      <c r="AD3171" t="s">
        <v>5189</v>
      </c>
      <c r="AE3171" s="18">
        <v>5.4000000000000004E-9</v>
      </c>
      <c r="AF3171" t="s">
        <v>15610</v>
      </c>
      <c r="AG3171" t="s">
        <v>220</v>
      </c>
      <c r="AH3171" t="s">
        <v>15611</v>
      </c>
      <c r="AI3171" s="18">
        <v>0.90218528549999999</v>
      </c>
      <c r="AJ3171" t="s">
        <v>7197</v>
      </c>
      <c r="AK3171" t="s">
        <v>220</v>
      </c>
      <c r="AL3171" t="s">
        <v>7198</v>
      </c>
      <c r="AM3171" t="s">
        <v>15610</v>
      </c>
      <c r="AN3171" t="s">
        <v>220</v>
      </c>
      <c r="AO3171" t="s">
        <v>15611</v>
      </c>
      <c r="AP3171" s="18">
        <v>5.4000000000000004E-9</v>
      </c>
      <c r="AQ3171" t="s">
        <v>123</v>
      </c>
      <c r="AR3171" t="b">
        <f>ISNUMBER(SEARCH('Consulta Por Puntos Baloto'!$E$5,B3171,1))</f>
        <v>0</v>
      </c>
      <c r="AS3171">
        <f t="shared" si="98"/>
        <v>31</v>
      </c>
      <c r="AT3171" t="str">
        <f t="shared" si="99"/>
        <v>Punto pago</v>
      </c>
    </row>
    <row r="3172" spans="1:46">
      <c r="A3172" t="s">
        <v>15612</v>
      </c>
      <c r="B3172" t="s">
        <v>15613</v>
      </c>
      <c r="C3172" s="18">
        <v>2.3391013485999999</v>
      </c>
      <c r="D3172" t="s">
        <v>353</v>
      </c>
      <c r="E3172" t="s">
        <v>354</v>
      </c>
      <c r="F3172" t="s">
        <v>355</v>
      </c>
      <c r="G3172" s="18">
        <v>0.96648543200000003</v>
      </c>
      <c r="H3172" t="s">
        <v>356</v>
      </c>
      <c r="I3172" t="s">
        <v>86</v>
      </c>
      <c r="J3172" t="s">
        <v>357</v>
      </c>
      <c r="K3172" s="18">
        <v>2.0882917702000001</v>
      </c>
      <c r="L3172" t="s">
        <v>64</v>
      </c>
      <c r="M3172" t="s">
        <v>86</v>
      </c>
      <c r="N3172" t="s">
        <v>358</v>
      </c>
      <c r="O3172" s="18">
        <v>2.6810122839999999</v>
      </c>
      <c r="P3172" t="s">
        <v>359</v>
      </c>
      <c r="Q3172" t="s">
        <v>83</v>
      </c>
      <c r="R3172" t="s">
        <v>360</v>
      </c>
      <c r="S3172" s="18">
        <v>4.1803618221000001</v>
      </c>
      <c r="T3172" t="s">
        <v>85</v>
      </c>
      <c r="U3172" t="s">
        <v>86</v>
      </c>
      <c r="V3172" t="s">
        <v>87</v>
      </c>
      <c r="W3172" s="18">
        <v>0.98777955029999998</v>
      </c>
      <c r="X3172" t="s">
        <v>64</v>
      </c>
      <c r="Y3172" t="s">
        <v>86</v>
      </c>
      <c r="Z3172" t="s">
        <v>299</v>
      </c>
      <c r="AA3172" s="18">
        <v>0.99214224250000005</v>
      </c>
      <c r="AB3172" s="19" t="s">
        <v>361</v>
      </c>
      <c r="AC3172" t="s">
        <v>83</v>
      </c>
      <c r="AD3172" s="19" t="s">
        <v>362</v>
      </c>
      <c r="AE3172" s="18">
        <v>0.3854592275</v>
      </c>
      <c r="AF3172" t="s">
        <v>5090</v>
      </c>
      <c r="AG3172" t="s">
        <v>83</v>
      </c>
      <c r="AH3172" t="s">
        <v>5091</v>
      </c>
      <c r="AI3172" s="18">
        <v>0.15501261750000001</v>
      </c>
      <c r="AJ3172" t="s">
        <v>365</v>
      </c>
      <c r="AK3172" t="s">
        <v>83</v>
      </c>
      <c r="AL3172" t="s">
        <v>366</v>
      </c>
      <c r="AM3172" t="s">
        <v>365</v>
      </c>
      <c r="AN3172" t="s">
        <v>83</v>
      </c>
      <c r="AO3172" t="s">
        <v>366</v>
      </c>
      <c r="AP3172" s="18">
        <v>0.15501261750000001</v>
      </c>
      <c r="AQ3172" t="s">
        <v>123</v>
      </c>
      <c r="AR3172" t="b">
        <f>ISNUMBER(SEARCH('Consulta Por Puntos Baloto'!$E$5,B3172,1))</f>
        <v>0</v>
      </c>
      <c r="AS3172">
        <f t="shared" si="98"/>
        <v>35</v>
      </c>
      <c r="AT3172" t="str">
        <f t="shared" si="99"/>
        <v>Punto red</v>
      </c>
    </row>
    <row r="3173" spans="1:46">
      <c r="A3173" t="s">
        <v>15614</v>
      </c>
      <c r="B3173" t="s">
        <v>15615</v>
      </c>
      <c r="C3173" s="18">
        <v>3.7257970822000002</v>
      </c>
      <c r="D3173" t="s">
        <v>4869</v>
      </c>
      <c r="E3173" t="s">
        <v>4106</v>
      </c>
      <c r="F3173" t="s">
        <v>4870</v>
      </c>
      <c r="G3173" s="18">
        <v>0.25186337710000001</v>
      </c>
      <c r="H3173" t="s">
        <v>4029</v>
      </c>
      <c r="I3173" t="s">
        <v>4029</v>
      </c>
      <c r="J3173" t="s">
        <v>4099</v>
      </c>
      <c r="K3173" s="18">
        <v>1.1960182765</v>
      </c>
      <c r="L3173" t="s">
        <v>64</v>
      </c>
      <c r="M3173" t="s">
        <v>4029</v>
      </c>
      <c r="N3173" t="s">
        <v>4030</v>
      </c>
      <c r="O3173" s="18">
        <v>56.242871834600003</v>
      </c>
      <c r="P3173" t="s">
        <v>4031</v>
      </c>
      <c r="Q3173" t="s">
        <v>4025</v>
      </c>
      <c r="R3173" t="s">
        <v>4032</v>
      </c>
      <c r="S3173" s="18">
        <v>122.8562116666</v>
      </c>
      <c r="T3173" t="s">
        <v>227</v>
      </c>
      <c r="U3173" t="s">
        <v>228</v>
      </c>
      <c r="V3173" t="s">
        <v>229</v>
      </c>
      <c r="W3173" s="18">
        <v>2.6217172352999998</v>
      </c>
      <c r="X3173" t="s">
        <v>4103</v>
      </c>
      <c r="Y3173" t="s">
        <v>4029</v>
      </c>
      <c r="Z3173" t="s">
        <v>4104</v>
      </c>
      <c r="AA3173" s="18">
        <v>0.25898839849999999</v>
      </c>
      <c r="AB3173" s="19" t="s">
        <v>4105</v>
      </c>
      <c r="AC3173" t="s">
        <v>4106</v>
      </c>
      <c r="AD3173" t="s">
        <v>4107</v>
      </c>
      <c r="AE3173" s="18">
        <v>6.9538405499999997E-2</v>
      </c>
      <c r="AF3173" t="s">
        <v>15616</v>
      </c>
      <c r="AG3173" t="s">
        <v>4106</v>
      </c>
      <c r="AH3173" t="s">
        <v>15617</v>
      </c>
      <c r="AI3173" s="18">
        <v>2.2537135E-2</v>
      </c>
      <c r="AJ3173" t="s">
        <v>15357</v>
      </c>
      <c r="AK3173" t="s">
        <v>4106</v>
      </c>
      <c r="AL3173" t="s">
        <v>15358</v>
      </c>
      <c r="AM3173" t="s">
        <v>15357</v>
      </c>
      <c r="AN3173" t="s">
        <v>4106</v>
      </c>
      <c r="AO3173" t="s">
        <v>15358</v>
      </c>
      <c r="AP3173" s="18">
        <v>2.2537135E-2</v>
      </c>
      <c r="AQ3173" t="s">
        <v>4218</v>
      </c>
      <c r="AR3173" t="b">
        <f>ISNUMBER(SEARCH('Consulta Por Puntos Baloto'!$E$5,B3173,1))</f>
        <v>0</v>
      </c>
      <c r="AS3173">
        <f t="shared" si="98"/>
        <v>35</v>
      </c>
      <c r="AT3173" t="str">
        <f t="shared" si="99"/>
        <v>Punto red</v>
      </c>
    </row>
    <row r="3174" spans="1:46">
      <c r="A3174" t="s">
        <v>15618</v>
      </c>
      <c r="B3174" t="s">
        <v>15619</v>
      </c>
      <c r="C3174" s="18">
        <v>0.1509529037</v>
      </c>
      <c r="D3174" t="s">
        <v>1420</v>
      </c>
      <c r="E3174" t="s">
        <v>128</v>
      </c>
      <c r="F3174" t="s">
        <v>1421</v>
      </c>
      <c r="G3174" s="18">
        <v>0.12741252980000001</v>
      </c>
      <c r="H3174" t="s">
        <v>15620</v>
      </c>
      <c r="I3174" t="s">
        <v>130</v>
      </c>
      <c r="J3174" t="s">
        <v>15621</v>
      </c>
      <c r="K3174" s="18">
        <v>0.12741252980000001</v>
      </c>
      <c r="L3174" t="s">
        <v>15620</v>
      </c>
      <c r="M3174" t="s">
        <v>130</v>
      </c>
      <c r="N3174" t="s">
        <v>15621</v>
      </c>
      <c r="O3174" s="18">
        <v>1.0449700924000001</v>
      </c>
      <c r="P3174" t="s">
        <v>1425</v>
      </c>
      <c r="Q3174" t="s">
        <v>134</v>
      </c>
      <c r="R3174" t="s">
        <v>1426</v>
      </c>
      <c r="S3174" s="18">
        <v>1.5988086465</v>
      </c>
      <c r="T3174" t="s">
        <v>1086</v>
      </c>
      <c r="U3174" t="s">
        <v>130</v>
      </c>
      <c r="V3174" t="s">
        <v>1087</v>
      </c>
      <c r="W3174" s="18">
        <v>1.2416483522999999</v>
      </c>
      <c r="X3174" t="s">
        <v>64</v>
      </c>
      <c r="Y3174" t="s">
        <v>130</v>
      </c>
      <c r="Z3174" t="s">
        <v>1427</v>
      </c>
      <c r="AA3174" s="18">
        <v>0.12741252980000001</v>
      </c>
      <c r="AB3174" t="s">
        <v>4370</v>
      </c>
      <c r="AC3174" t="s">
        <v>128</v>
      </c>
      <c r="AD3174" t="s">
        <v>4371</v>
      </c>
      <c r="AE3174" s="18">
        <v>0.42125809110000001</v>
      </c>
      <c r="AF3174" t="s">
        <v>1430</v>
      </c>
      <c r="AG3174" t="s">
        <v>143</v>
      </c>
      <c r="AH3174" t="s">
        <v>1431</v>
      </c>
      <c r="AI3174" s="18">
        <v>0.23925877600000001</v>
      </c>
      <c r="AJ3174" t="s">
        <v>349</v>
      </c>
      <c r="AK3174" t="s">
        <v>134</v>
      </c>
      <c r="AL3174" t="s">
        <v>1432</v>
      </c>
      <c r="AM3174" t="s">
        <v>15620</v>
      </c>
      <c r="AN3174" t="s">
        <v>130</v>
      </c>
      <c r="AO3174" t="s">
        <v>15621</v>
      </c>
      <c r="AP3174" s="18">
        <v>0.12741252980000001</v>
      </c>
      <c r="AQ3174" t="s">
        <v>123</v>
      </c>
      <c r="AR3174" t="b">
        <f>ISNUMBER(SEARCH('Consulta Por Puntos Baloto'!$E$5,B3174,1))</f>
        <v>0</v>
      </c>
      <c r="AS3174">
        <f t="shared" si="98"/>
        <v>7</v>
      </c>
      <c r="AT3174" t="str">
        <f t="shared" si="99"/>
        <v>Cajero automático</v>
      </c>
    </row>
    <row r="3175" spans="1:46">
      <c r="A3175" t="s">
        <v>15618</v>
      </c>
      <c r="B3175" t="s">
        <v>15619</v>
      </c>
      <c r="C3175" s="18">
        <v>0.1509529037</v>
      </c>
      <c r="D3175" t="s">
        <v>1420</v>
      </c>
      <c r="E3175" t="s">
        <v>128</v>
      </c>
      <c r="F3175" t="s">
        <v>1421</v>
      </c>
      <c r="G3175" s="18">
        <v>0.12741252980000001</v>
      </c>
      <c r="H3175" t="s">
        <v>15620</v>
      </c>
      <c r="I3175" t="s">
        <v>130</v>
      </c>
      <c r="J3175" t="s">
        <v>15621</v>
      </c>
      <c r="K3175" s="18">
        <v>0.12741252980000001</v>
      </c>
      <c r="L3175" t="s">
        <v>15620</v>
      </c>
      <c r="M3175" t="s">
        <v>130</v>
      </c>
      <c r="N3175" t="s">
        <v>15621</v>
      </c>
      <c r="O3175" s="18">
        <v>1.0449700924000001</v>
      </c>
      <c r="P3175" t="s">
        <v>1425</v>
      </c>
      <c r="Q3175" t="s">
        <v>134</v>
      </c>
      <c r="R3175" t="s">
        <v>1426</v>
      </c>
      <c r="S3175" s="18">
        <v>1.5988086465</v>
      </c>
      <c r="T3175" t="s">
        <v>1086</v>
      </c>
      <c r="U3175" t="s">
        <v>130</v>
      </c>
      <c r="V3175" t="s">
        <v>1087</v>
      </c>
      <c r="W3175" s="18">
        <v>1.2416483522999999</v>
      </c>
      <c r="X3175" t="s">
        <v>64</v>
      </c>
      <c r="Y3175" t="s">
        <v>130</v>
      </c>
      <c r="Z3175" t="s">
        <v>1427</v>
      </c>
      <c r="AA3175" s="18">
        <v>0.12741252980000001</v>
      </c>
      <c r="AB3175" t="s">
        <v>4370</v>
      </c>
      <c r="AC3175" t="s">
        <v>128</v>
      </c>
      <c r="AD3175" t="s">
        <v>4371</v>
      </c>
      <c r="AE3175" s="18">
        <v>0.42125809110000001</v>
      </c>
      <c r="AF3175" t="s">
        <v>1430</v>
      </c>
      <c r="AG3175" t="s">
        <v>143</v>
      </c>
      <c r="AH3175" t="s">
        <v>1431</v>
      </c>
      <c r="AI3175" s="18">
        <v>0.23925877600000001</v>
      </c>
      <c r="AJ3175" t="s">
        <v>349</v>
      </c>
      <c r="AK3175" t="s">
        <v>134</v>
      </c>
      <c r="AL3175" t="s">
        <v>1432</v>
      </c>
      <c r="AM3175" t="s">
        <v>873</v>
      </c>
      <c r="AN3175" t="s">
        <v>128</v>
      </c>
      <c r="AO3175" t="s">
        <v>4371</v>
      </c>
      <c r="AP3175" s="18">
        <v>0.12741252980000001</v>
      </c>
      <c r="AQ3175" t="s">
        <v>123</v>
      </c>
      <c r="AR3175" t="b">
        <f>ISNUMBER(SEARCH('Consulta Por Puntos Baloto'!$E$5,B3175,1))</f>
        <v>0</v>
      </c>
      <c r="AS3175">
        <f t="shared" si="98"/>
        <v>7</v>
      </c>
      <c r="AT3175" t="str">
        <f t="shared" si="99"/>
        <v>Cajero automático</v>
      </c>
    </row>
    <row r="3176" spans="1:46">
      <c r="A3176" t="s">
        <v>15618</v>
      </c>
      <c r="B3176" t="s">
        <v>15619</v>
      </c>
      <c r="C3176" s="18">
        <v>0.1509529037</v>
      </c>
      <c r="D3176" t="s">
        <v>1420</v>
      </c>
      <c r="E3176" t="s">
        <v>128</v>
      </c>
      <c r="F3176" t="s">
        <v>1421</v>
      </c>
      <c r="G3176" s="18">
        <v>0.12741252980000001</v>
      </c>
      <c r="H3176" t="s">
        <v>15620</v>
      </c>
      <c r="I3176" t="s">
        <v>130</v>
      </c>
      <c r="J3176" t="s">
        <v>15621</v>
      </c>
      <c r="K3176" s="18">
        <v>0.12741252980000001</v>
      </c>
      <c r="L3176" t="s">
        <v>15620</v>
      </c>
      <c r="M3176" t="s">
        <v>130</v>
      </c>
      <c r="N3176" t="s">
        <v>15621</v>
      </c>
      <c r="O3176" s="18">
        <v>1.0449700924000001</v>
      </c>
      <c r="P3176" t="s">
        <v>1425</v>
      </c>
      <c r="Q3176" t="s">
        <v>134</v>
      </c>
      <c r="R3176" t="s">
        <v>1426</v>
      </c>
      <c r="S3176" s="18">
        <v>1.5988086465</v>
      </c>
      <c r="T3176" t="s">
        <v>1086</v>
      </c>
      <c r="U3176" t="s">
        <v>130</v>
      </c>
      <c r="V3176" t="s">
        <v>1087</v>
      </c>
      <c r="W3176" s="18">
        <v>1.2416483522999999</v>
      </c>
      <c r="X3176" t="s">
        <v>64</v>
      </c>
      <c r="Y3176" t="s">
        <v>130</v>
      </c>
      <c r="Z3176" t="s">
        <v>1427</v>
      </c>
      <c r="AA3176" s="18">
        <v>0.12741252980000001</v>
      </c>
      <c r="AB3176" t="s">
        <v>4370</v>
      </c>
      <c r="AC3176" t="s">
        <v>128</v>
      </c>
      <c r="AD3176" t="s">
        <v>4371</v>
      </c>
      <c r="AE3176" s="18">
        <v>0.42125809110000001</v>
      </c>
      <c r="AF3176" t="s">
        <v>1430</v>
      </c>
      <c r="AG3176" t="s">
        <v>143</v>
      </c>
      <c r="AH3176" t="s">
        <v>1431</v>
      </c>
      <c r="AI3176" s="18">
        <v>0.23925877600000001</v>
      </c>
      <c r="AJ3176" t="s">
        <v>349</v>
      </c>
      <c r="AK3176" t="s">
        <v>134</v>
      </c>
      <c r="AL3176" t="s">
        <v>1432</v>
      </c>
      <c r="AM3176" t="s">
        <v>15620</v>
      </c>
      <c r="AN3176" t="s">
        <v>130</v>
      </c>
      <c r="AO3176" t="s">
        <v>15621</v>
      </c>
      <c r="AP3176" s="18">
        <v>0.12741252980000001</v>
      </c>
      <c r="AQ3176" t="s">
        <v>123</v>
      </c>
      <c r="AR3176" t="b">
        <f>ISNUMBER(SEARCH('Consulta Por Puntos Baloto'!$E$5,B3176,1))</f>
        <v>0</v>
      </c>
      <c r="AS3176">
        <f t="shared" si="98"/>
        <v>7</v>
      </c>
      <c r="AT3176" t="str">
        <f t="shared" si="99"/>
        <v>Cajero automático</v>
      </c>
    </row>
    <row r="3177" spans="1:46">
      <c r="A3177" t="s">
        <v>15622</v>
      </c>
      <c r="B3177" t="s">
        <v>15623</v>
      </c>
      <c r="C3177" s="18">
        <v>1.3666834322999999</v>
      </c>
      <c r="D3177" t="s">
        <v>1083</v>
      </c>
      <c r="E3177" t="s">
        <v>128</v>
      </c>
      <c r="F3177" t="s">
        <v>1084</v>
      </c>
      <c r="G3177" s="18">
        <v>0.52873599599999999</v>
      </c>
      <c r="H3177" t="s">
        <v>64</v>
      </c>
      <c r="I3177" t="s">
        <v>130</v>
      </c>
      <c r="J3177" t="s">
        <v>14017</v>
      </c>
      <c r="K3177" s="18">
        <v>0.62431337939999998</v>
      </c>
      <c r="L3177" t="s">
        <v>2669</v>
      </c>
      <c r="M3177" t="s">
        <v>130</v>
      </c>
      <c r="N3177" t="s">
        <v>2670</v>
      </c>
      <c r="O3177" s="18">
        <v>1.2101241012999999</v>
      </c>
      <c r="P3177" t="s">
        <v>6875</v>
      </c>
      <c r="Q3177" t="s">
        <v>134</v>
      </c>
      <c r="R3177" t="s">
        <v>6876</v>
      </c>
      <c r="S3177" s="18">
        <v>2.7983822412000001</v>
      </c>
      <c r="T3177" t="s">
        <v>1086</v>
      </c>
      <c r="U3177" t="s">
        <v>130</v>
      </c>
      <c r="V3177" t="s">
        <v>1087</v>
      </c>
      <c r="W3177" s="18">
        <v>1.2327551387</v>
      </c>
      <c r="X3177" t="s">
        <v>2671</v>
      </c>
      <c r="Y3177" t="s">
        <v>130</v>
      </c>
      <c r="Z3177" t="s">
        <v>2672</v>
      </c>
      <c r="AA3177" s="18">
        <v>0.6286443008</v>
      </c>
      <c r="AB3177" s="19" t="s">
        <v>1102</v>
      </c>
      <c r="AC3177" t="s">
        <v>128</v>
      </c>
      <c r="AD3177" t="s">
        <v>1103</v>
      </c>
      <c r="AE3177" s="18">
        <v>0.38725761440000001</v>
      </c>
      <c r="AF3177" t="s">
        <v>2673</v>
      </c>
      <c r="AG3177" t="s">
        <v>143</v>
      </c>
      <c r="AH3177" t="s">
        <v>2674</v>
      </c>
      <c r="AI3177" s="18">
        <v>0.1030873798</v>
      </c>
      <c r="AJ3177" t="s">
        <v>13328</v>
      </c>
      <c r="AK3177" t="s">
        <v>134</v>
      </c>
      <c r="AL3177" t="s">
        <v>13329</v>
      </c>
      <c r="AM3177" t="s">
        <v>13328</v>
      </c>
      <c r="AN3177" t="s">
        <v>134</v>
      </c>
      <c r="AO3177" t="s">
        <v>13329</v>
      </c>
      <c r="AP3177" s="18">
        <v>0.1030873798</v>
      </c>
      <c r="AQ3177" t="s">
        <v>123</v>
      </c>
      <c r="AR3177" t="b">
        <f>ISNUMBER(SEARCH('Consulta Por Puntos Baloto'!$E$5,B3177,1))</f>
        <v>0</v>
      </c>
      <c r="AS3177">
        <f t="shared" si="98"/>
        <v>35</v>
      </c>
      <c r="AT3177" t="str">
        <f t="shared" si="99"/>
        <v>Punto red</v>
      </c>
    </row>
    <row r="3178" spans="1:46">
      <c r="A3178" t="s">
        <v>15624</v>
      </c>
      <c r="B3178" t="s">
        <v>15625</v>
      </c>
      <c r="C3178" s="18">
        <v>46.568040940700001</v>
      </c>
      <c r="D3178" t="s">
        <v>4247</v>
      </c>
      <c r="E3178" t="s">
        <v>4248</v>
      </c>
      <c r="F3178" t="s">
        <v>4249</v>
      </c>
      <c r="G3178" s="18">
        <v>47.374841607900002</v>
      </c>
      <c r="H3178" t="s">
        <v>64</v>
      </c>
      <c r="I3178" t="s">
        <v>4073</v>
      </c>
      <c r="J3178" t="s">
        <v>4074</v>
      </c>
      <c r="K3178" s="18">
        <v>132.293136718</v>
      </c>
      <c r="L3178" t="s">
        <v>64</v>
      </c>
      <c r="M3178" t="s">
        <v>4250</v>
      </c>
      <c r="N3178" t="s">
        <v>4251</v>
      </c>
      <c r="O3178" s="18">
        <v>56.080254471899998</v>
      </c>
      <c r="P3178" t="s">
        <v>4071</v>
      </c>
      <c r="Q3178" t="s">
        <v>4066</v>
      </c>
      <c r="R3178" t="s">
        <v>4072</v>
      </c>
      <c r="S3178" s="18">
        <v>339.80173756160002</v>
      </c>
      <c r="T3178" t="s">
        <v>227</v>
      </c>
      <c r="U3178" t="s">
        <v>228</v>
      </c>
      <c r="V3178" t="s">
        <v>229</v>
      </c>
      <c r="W3178" s="18">
        <v>47.448008909899997</v>
      </c>
      <c r="X3178" t="s">
        <v>64</v>
      </c>
      <c r="Y3178" t="s">
        <v>4073</v>
      </c>
      <c r="Z3178" t="s">
        <v>4074</v>
      </c>
      <c r="AA3178" s="18">
        <v>53.242518173100002</v>
      </c>
      <c r="AB3178" t="s">
        <v>4252</v>
      </c>
      <c r="AC3178" t="s">
        <v>4066</v>
      </c>
      <c r="AD3178" t="s">
        <v>4253</v>
      </c>
      <c r="AE3178" s="18">
        <v>1.0880098999999999E-3</v>
      </c>
      <c r="AF3178" t="s">
        <v>15626</v>
      </c>
      <c r="AG3178" t="s">
        <v>15627</v>
      </c>
      <c r="AH3178" t="s">
        <v>15628</v>
      </c>
      <c r="AI3178" s="18">
        <v>1.4550074499999999E-2</v>
      </c>
      <c r="AJ3178" t="s">
        <v>15629</v>
      </c>
      <c r="AK3178" t="s">
        <v>15627</v>
      </c>
      <c r="AL3178" t="s">
        <v>15630</v>
      </c>
      <c r="AM3178" t="s">
        <v>15626</v>
      </c>
      <c r="AN3178" t="s">
        <v>15627</v>
      </c>
      <c r="AO3178" t="s">
        <v>15628</v>
      </c>
      <c r="AP3178" s="18">
        <v>1.0880098999999999E-3</v>
      </c>
      <c r="AQ3178" t="s">
        <v>123</v>
      </c>
      <c r="AR3178" t="b">
        <f>ISNUMBER(SEARCH('Consulta Por Puntos Baloto'!$E$5,B3178,1))</f>
        <v>0</v>
      </c>
      <c r="AS3178">
        <f t="shared" si="98"/>
        <v>31</v>
      </c>
      <c r="AT3178" t="str">
        <f t="shared" si="99"/>
        <v>Punto pago</v>
      </c>
    </row>
    <row r="3179" spans="1:46">
      <c r="A3179" t="s">
        <v>15631</v>
      </c>
      <c r="B3179" t="s">
        <v>15632</v>
      </c>
      <c r="C3179" s="18">
        <v>0.42742177640000001</v>
      </c>
      <c r="D3179" t="s">
        <v>4065</v>
      </c>
      <c r="E3179" t="s">
        <v>4066</v>
      </c>
      <c r="F3179" t="s">
        <v>4067</v>
      </c>
      <c r="G3179" s="18">
        <v>0.1566698369</v>
      </c>
      <c r="H3179" t="s">
        <v>4075</v>
      </c>
      <c r="I3179" t="s">
        <v>4068</v>
      </c>
      <c r="J3179" t="s">
        <v>13451</v>
      </c>
      <c r="K3179" s="18">
        <v>185.88832586800001</v>
      </c>
      <c r="L3179" t="s">
        <v>64</v>
      </c>
      <c r="M3179" t="s">
        <v>4250</v>
      </c>
      <c r="N3179" t="s">
        <v>4251</v>
      </c>
      <c r="O3179" s="18">
        <v>2.2489672494000001</v>
      </c>
      <c r="P3179" t="s">
        <v>4071</v>
      </c>
      <c r="Q3179" t="s">
        <v>4066</v>
      </c>
      <c r="R3179" t="s">
        <v>4072</v>
      </c>
      <c r="S3179" s="18">
        <v>287.36384279089998</v>
      </c>
      <c r="T3179" t="s">
        <v>227</v>
      </c>
      <c r="U3179" t="s">
        <v>228</v>
      </c>
      <c r="V3179" t="s">
        <v>229</v>
      </c>
      <c r="W3179" s="18">
        <v>81.421035086200007</v>
      </c>
      <c r="X3179" t="s">
        <v>64</v>
      </c>
      <c r="Y3179" t="s">
        <v>4073</v>
      </c>
      <c r="Z3179" t="s">
        <v>4074</v>
      </c>
      <c r="AA3179" s="18">
        <v>0.19747858109999999</v>
      </c>
      <c r="AB3179" s="19" t="s">
        <v>4075</v>
      </c>
      <c r="AC3179" t="s">
        <v>4066</v>
      </c>
      <c r="AD3179" t="s">
        <v>4076</v>
      </c>
      <c r="AE3179" s="18">
        <v>0.29725572220000002</v>
      </c>
      <c r="AF3179" t="s">
        <v>15633</v>
      </c>
      <c r="AG3179" t="s">
        <v>4066</v>
      </c>
      <c r="AH3179" t="s">
        <v>15634</v>
      </c>
      <c r="AI3179" s="18">
        <v>0.1232378997</v>
      </c>
      <c r="AJ3179" t="s">
        <v>15635</v>
      </c>
      <c r="AK3179" t="s">
        <v>4066</v>
      </c>
      <c r="AL3179" t="s">
        <v>15636</v>
      </c>
      <c r="AM3179" t="s">
        <v>15635</v>
      </c>
      <c r="AN3179" t="s">
        <v>4066</v>
      </c>
      <c r="AO3179" t="s">
        <v>15636</v>
      </c>
      <c r="AP3179" s="18">
        <v>0.1232378997</v>
      </c>
      <c r="AQ3179" t="s">
        <v>123</v>
      </c>
      <c r="AR3179" t="b">
        <f>ISNUMBER(SEARCH('Consulta Por Puntos Baloto'!$E$5,B3179,1))</f>
        <v>0</v>
      </c>
      <c r="AS3179">
        <f t="shared" si="98"/>
        <v>35</v>
      </c>
      <c r="AT3179" t="str">
        <f t="shared" si="99"/>
        <v>Punto red</v>
      </c>
    </row>
    <row r="3180" spans="1:46">
      <c r="A3180" t="s">
        <v>15637</v>
      </c>
      <c r="B3180" t="s">
        <v>15638</v>
      </c>
      <c r="C3180" s="18">
        <v>1.1307319897999999</v>
      </c>
      <c r="D3180" t="s">
        <v>340</v>
      </c>
      <c r="E3180" t="s">
        <v>341</v>
      </c>
      <c r="F3180" t="s">
        <v>342</v>
      </c>
      <c r="G3180" s="18">
        <v>9.6433781000000007E-3</v>
      </c>
      <c r="H3180" t="s">
        <v>64</v>
      </c>
      <c r="I3180" t="s">
        <v>343</v>
      </c>
      <c r="J3180" t="s">
        <v>344</v>
      </c>
      <c r="K3180" s="18">
        <v>4.7641039999999999E-3</v>
      </c>
      <c r="L3180" t="s">
        <v>64</v>
      </c>
      <c r="M3180" t="s">
        <v>343</v>
      </c>
      <c r="N3180" t="s">
        <v>344</v>
      </c>
      <c r="O3180" s="18">
        <v>31.800573969399998</v>
      </c>
      <c r="P3180" t="s">
        <v>67</v>
      </c>
      <c r="Q3180" t="s">
        <v>62</v>
      </c>
      <c r="R3180" t="s">
        <v>68</v>
      </c>
      <c r="S3180" s="18">
        <v>30.462704674699999</v>
      </c>
      <c r="T3180" t="s">
        <v>69</v>
      </c>
      <c r="U3180" t="s">
        <v>65</v>
      </c>
      <c r="V3180" t="s">
        <v>70</v>
      </c>
      <c r="W3180" s="18">
        <v>26.9281772647</v>
      </c>
      <c r="X3180" t="s">
        <v>241</v>
      </c>
      <c r="Y3180" t="s">
        <v>65</v>
      </c>
      <c r="Z3180" t="s">
        <v>242</v>
      </c>
      <c r="AA3180" s="18">
        <v>1.3540901791</v>
      </c>
      <c r="AB3180" t="s">
        <v>345</v>
      </c>
      <c r="AC3180" t="s">
        <v>341</v>
      </c>
      <c r="AD3180" t="s">
        <v>346</v>
      </c>
      <c r="AE3180" s="18">
        <v>0.36294699229999999</v>
      </c>
      <c r="AF3180" t="s">
        <v>15639</v>
      </c>
      <c r="AG3180" t="s">
        <v>341</v>
      </c>
      <c r="AH3180" t="s">
        <v>15640</v>
      </c>
      <c r="AI3180" s="18">
        <v>0.1203373972</v>
      </c>
      <c r="AJ3180" t="s">
        <v>349</v>
      </c>
      <c r="AK3180" t="s">
        <v>341</v>
      </c>
      <c r="AL3180" t="s">
        <v>350</v>
      </c>
      <c r="AM3180" t="s">
        <v>64</v>
      </c>
      <c r="AN3180" t="s">
        <v>343</v>
      </c>
      <c r="AO3180" t="s">
        <v>344</v>
      </c>
      <c r="AP3180" s="18">
        <v>4.7641039999999999E-3</v>
      </c>
      <c r="AQ3180" t="s">
        <v>4218</v>
      </c>
      <c r="AR3180" t="b">
        <f>ISNUMBER(SEARCH('Consulta Por Puntos Baloto'!$E$5,B3180,1))</f>
        <v>0</v>
      </c>
      <c r="AS3180">
        <f t="shared" si="98"/>
        <v>11</v>
      </c>
      <c r="AT3180" t="str">
        <f t="shared" si="99"/>
        <v>Máquina CDM</v>
      </c>
    </row>
    <row r="3181" spans="1:46">
      <c r="A3181" t="s">
        <v>15641</v>
      </c>
      <c r="B3181" t="s">
        <v>15642</v>
      </c>
      <c r="C3181" s="18">
        <v>3.0758342585</v>
      </c>
      <c r="D3181" t="s">
        <v>1689</v>
      </c>
      <c r="E3181" t="s">
        <v>1690</v>
      </c>
      <c r="F3181" t="s">
        <v>1691</v>
      </c>
      <c r="G3181" s="18">
        <v>2.3734559765999999</v>
      </c>
      <c r="H3181" t="s">
        <v>64</v>
      </c>
      <c r="I3181" t="s">
        <v>114</v>
      </c>
      <c r="J3181" t="s">
        <v>3347</v>
      </c>
      <c r="K3181" s="18">
        <v>71.633158039099996</v>
      </c>
      <c r="L3181" t="s">
        <v>64</v>
      </c>
      <c r="M3181" t="s">
        <v>130</v>
      </c>
      <c r="N3181" t="s">
        <v>132</v>
      </c>
      <c r="O3181" s="18">
        <v>71.6201150646</v>
      </c>
      <c r="P3181" t="s">
        <v>453</v>
      </c>
      <c r="Q3181" t="s">
        <v>134</v>
      </c>
      <c r="R3181" t="s">
        <v>454</v>
      </c>
      <c r="S3181" s="18">
        <v>72.363695639699998</v>
      </c>
      <c r="T3181" t="s">
        <v>136</v>
      </c>
      <c r="U3181" t="s">
        <v>130</v>
      </c>
      <c r="V3181" t="s">
        <v>137</v>
      </c>
      <c r="W3181" s="18">
        <v>2.7715125146999999</v>
      </c>
      <c r="X3181" t="s">
        <v>3348</v>
      </c>
      <c r="Y3181" t="s">
        <v>114</v>
      </c>
      <c r="Z3181" t="s">
        <v>3349</v>
      </c>
      <c r="AA3181" s="18">
        <v>2.7669102838000001</v>
      </c>
      <c r="AB3181" s="19" t="s">
        <v>3348</v>
      </c>
      <c r="AC3181" t="s">
        <v>1690</v>
      </c>
      <c r="AD3181" s="19" t="s">
        <v>5358</v>
      </c>
      <c r="AE3181" s="18">
        <v>0.27672852720000002</v>
      </c>
      <c r="AF3181" t="s">
        <v>15643</v>
      </c>
      <c r="AG3181" t="s">
        <v>1690</v>
      </c>
      <c r="AH3181" t="s">
        <v>15644</v>
      </c>
      <c r="AI3181" s="18">
        <v>0.1024375746</v>
      </c>
      <c r="AJ3181" t="s">
        <v>15645</v>
      </c>
      <c r="AK3181" t="s">
        <v>1690</v>
      </c>
      <c r="AL3181" t="s">
        <v>15646</v>
      </c>
      <c r="AM3181" t="s">
        <v>15645</v>
      </c>
      <c r="AN3181" t="s">
        <v>1690</v>
      </c>
      <c r="AO3181" t="s">
        <v>15646</v>
      </c>
      <c r="AP3181" s="18">
        <v>0.1024375746</v>
      </c>
      <c r="AQ3181" t="s">
        <v>4218</v>
      </c>
      <c r="AR3181" t="b">
        <f>ISNUMBER(SEARCH('Consulta Por Puntos Baloto'!$E$5,B3181,1))</f>
        <v>0</v>
      </c>
      <c r="AS3181">
        <f t="shared" si="98"/>
        <v>35</v>
      </c>
      <c r="AT3181" t="str">
        <f t="shared" si="99"/>
        <v>Punto red</v>
      </c>
    </row>
    <row r="3182" spans="1:46">
      <c r="A3182" t="s">
        <v>15647</v>
      </c>
      <c r="B3182" t="s">
        <v>15648</v>
      </c>
      <c r="C3182" s="18">
        <v>1.4924434028</v>
      </c>
      <c r="D3182" t="s">
        <v>437</v>
      </c>
      <c r="E3182" t="s">
        <v>128</v>
      </c>
      <c r="F3182" t="s">
        <v>438</v>
      </c>
      <c r="G3182" s="18">
        <v>0.60494541749999997</v>
      </c>
      <c r="H3182" t="s">
        <v>565</v>
      </c>
      <c r="I3182" t="s">
        <v>130</v>
      </c>
      <c r="J3182" t="s">
        <v>566</v>
      </c>
      <c r="K3182" s="18">
        <v>0.97763316929999999</v>
      </c>
      <c r="L3182" t="s">
        <v>567</v>
      </c>
      <c r="M3182" t="s">
        <v>130</v>
      </c>
      <c r="N3182" t="s">
        <v>568</v>
      </c>
      <c r="O3182" s="18">
        <v>1.1371279502</v>
      </c>
      <c r="P3182" t="s">
        <v>441</v>
      </c>
      <c r="Q3182" t="s">
        <v>134</v>
      </c>
      <c r="R3182" t="s">
        <v>442</v>
      </c>
      <c r="S3182" s="18">
        <v>2.5425705459999999</v>
      </c>
      <c r="T3182" t="s">
        <v>136</v>
      </c>
      <c r="U3182" t="s">
        <v>130</v>
      </c>
      <c r="V3182" t="s">
        <v>137</v>
      </c>
      <c r="W3182" s="18">
        <v>1.1680580920999999</v>
      </c>
      <c r="X3182" t="s">
        <v>64</v>
      </c>
      <c r="Y3182" t="s">
        <v>130</v>
      </c>
      <c r="Z3182" t="s">
        <v>209</v>
      </c>
      <c r="AA3182" s="18">
        <v>0.60494541749999997</v>
      </c>
      <c r="AB3182" s="19" t="s">
        <v>443</v>
      </c>
      <c r="AC3182" t="s">
        <v>128</v>
      </c>
      <c r="AD3182" t="s">
        <v>444</v>
      </c>
      <c r="AE3182" s="18">
        <v>0.22202508460000001</v>
      </c>
      <c r="AF3182" t="s">
        <v>951</v>
      </c>
      <c r="AG3182" t="s">
        <v>143</v>
      </c>
      <c r="AH3182" t="s">
        <v>952</v>
      </c>
      <c r="AI3182" s="18">
        <v>0.20796917610000001</v>
      </c>
      <c r="AJ3182" t="s">
        <v>931</v>
      </c>
      <c r="AK3182" t="s">
        <v>134</v>
      </c>
      <c r="AL3182" t="s">
        <v>932</v>
      </c>
      <c r="AM3182" t="s">
        <v>931</v>
      </c>
      <c r="AN3182" t="s">
        <v>134</v>
      </c>
      <c r="AO3182" t="s">
        <v>932</v>
      </c>
      <c r="AP3182" s="18">
        <v>0.20796917610000001</v>
      </c>
      <c r="AQ3182" t="s">
        <v>123</v>
      </c>
      <c r="AR3182" t="b">
        <f>ISNUMBER(SEARCH('Consulta Por Puntos Baloto'!$E$5,B3182,1))</f>
        <v>0</v>
      </c>
      <c r="AS3182">
        <f t="shared" si="98"/>
        <v>35</v>
      </c>
      <c r="AT3182" t="str">
        <f t="shared" si="99"/>
        <v>Punto red</v>
      </c>
    </row>
    <row r="3183" spans="1:46">
      <c r="A3183" t="s">
        <v>15649</v>
      </c>
      <c r="B3183" t="s">
        <v>15650</v>
      </c>
      <c r="C3183" s="18">
        <v>1.7437672958999999</v>
      </c>
      <c r="D3183" t="s">
        <v>5692</v>
      </c>
      <c r="E3183" t="s">
        <v>5692</v>
      </c>
      <c r="F3183" t="s">
        <v>5693</v>
      </c>
      <c r="G3183" s="18">
        <v>121.68768550670001</v>
      </c>
      <c r="H3183" t="s">
        <v>64</v>
      </c>
      <c r="I3183" t="s">
        <v>3993</v>
      </c>
      <c r="J3183" t="s">
        <v>3995</v>
      </c>
      <c r="K3183" s="18">
        <v>121.68768550670001</v>
      </c>
      <c r="L3183" t="s">
        <v>64</v>
      </c>
      <c r="M3183" t="s">
        <v>3993</v>
      </c>
      <c r="N3183" t="s">
        <v>3995</v>
      </c>
      <c r="O3183" s="18">
        <v>1.0411990120000001</v>
      </c>
      <c r="P3183" t="s">
        <v>5694</v>
      </c>
      <c r="Q3183" t="s">
        <v>5695</v>
      </c>
      <c r="R3183" t="s">
        <v>5696</v>
      </c>
      <c r="S3183" s="18">
        <v>488.64623232470001</v>
      </c>
      <c r="T3183" t="s">
        <v>85</v>
      </c>
      <c r="U3183" t="s">
        <v>86</v>
      </c>
      <c r="V3183" t="s">
        <v>87</v>
      </c>
      <c r="W3183" s="18">
        <v>144.2236961566</v>
      </c>
      <c r="X3183" t="s">
        <v>64</v>
      </c>
      <c r="Y3183" t="s">
        <v>3998</v>
      </c>
      <c r="Z3183" t="s">
        <v>3999</v>
      </c>
      <c r="AA3183" s="18">
        <v>123.3563296681</v>
      </c>
      <c r="AB3183" t="s">
        <v>4000</v>
      </c>
      <c r="AC3183" t="s">
        <v>3991</v>
      </c>
      <c r="AD3183" t="s">
        <v>4001</v>
      </c>
      <c r="AE3183" s="18">
        <v>0.69708629379999998</v>
      </c>
      <c r="AF3183" t="s">
        <v>15651</v>
      </c>
      <c r="AG3183" t="s">
        <v>5695</v>
      </c>
      <c r="AH3183" t="s">
        <v>15652</v>
      </c>
      <c r="AI3183" s="18">
        <v>1.8435036E-3</v>
      </c>
      <c r="AJ3183" t="s">
        <v>15653</v>
      </c>
      <c r="AK3183" t="s">
        <v>5695</v>
      </c>
      <c r="AL3183" t="s">
        <v>15654</v>
      </c>
      <c r="AM3183" t="s">
        <v>15653</v>
      </c>
      <c r="AN3183" t="s">
        <v>5695</v>
      </c>
      <c r="AO3183" t="s">
        <v>15654</v>
      </c>
      <c r="AP3183" s="18">
        <v>1.8435036E-3</v>
      </c>
      <c r="AQ3183" t="s">
        <v>123</v>
      </c>
      <c r="AR3183" t="b">
        <f>ISNUMBER(SEARCH('Consulta Por Puntos Baloto'!$E$5,B3183,1))</f>
        <v>0</v>
      </c>
      <c r="AS3183">
        <f t="shared" si="98"/>
        <v>35</v>
      </c>
      <c r="AT3183" t="str">
        <f t="shared" si="99"/>
        <v>Punto red</v>
      </c>
    </row>
    <row r="3184" spans="1:46">
      <c r="A3184" t="s">
        <v>15655</v>
      </c>
      <c r="B3184" t="s">
        <v>15656</v>
      </c>
      <c r="C3184" s="18">
        <v>39.579575657900001</v>
      </c>
      <c r="D3184" t="s">
        <v>5297</v>
      </c>
      <c r="E3184" t="s">
        <v>5298</v>
      </c>
      <c r="F3184" t="s">
        <v>5299</v>
      </c>
      <c r="G3184" s="18">
        <v>46.463289998800001</v>
      </c>
      <c r="H3184" t="s">
        <v>64</v>
      </c>
      <c r="I3184" t="s">
        <v>895</v>
      </c>
      <c r="J3184" t="s">
        <v>896</v>
      </c>
      <c r="K3184" s="18">
        <v>84.047121549400003</v>
      </c>
      <c r="L3184" t="s">
        <v>64</v>
      </c>
      <c r="M3184" t="s">
        <v>112</v>
      </c>
      <c r="N3184" t="s">
        <v>721</v>
      </c>
      <c r="O3184" s="18">
        <v>46.503178144499998</v>
      </c>
      <c r="P3184" t="s">
        <v>897</v>
      </c>
      <c r="Q3184" t="s">
        <v>893</v>
      </c>
      <c r="R3184" t="s">
        <v>898</v>
      </c>
      <c r="S3184" s="18">
        <v>84.384944897899999</v>
      </c>
      <c r="T3184" t="s">
        <v>111</v>
      </c>
      <c r="U3184" t="s">
        <v>112</v>
      </c>
      <c r="V3184" t="s">
        <v>113</v>
      </c>
      <c r="W3184" s="18">
        <v>51.571426971000001</v>
      </c>
      <c r="X3184" t="s">
        <v>64</v>
      </c>
      <c r="Y3184" t="s">
        <v>1768</v>
      </c>
      <c r="Z3184" t="s">
        <v>1769</v>
      </c>
      <c r="AA3184" s="18">
        <v>84.386042757499993</v>
      </c>
      <c r="AB3184" s="19" t="s">
        <v>1111</v>
      </c>
      <c r="AC3184" t="s">
        <v>509</v>
      </c>
      <c r="AD3184" s="19" t="s">
        <v>1112</v>
      </c>
      <c r="AE3184" s="18">
        <v>16.991049635300001</v>
      </c>
      <c r="AF3184" t="s">
        <v>15657</v>
      </c>
      <c r="AG3184" t="s">
        <v>5301</v>
      </c>
      <c r="AH3184" t="s">
        <v>15658</v>
      </c>
      <c r="AI3184" s="18">
        <v>2.0007977499999999E-2</v>
      </c>
      <c r="AJ3184" t="s">
        <v>15659</v>
      </c>
      <c r="AK3184" t="s">
        <v>15660</v>
      </c>
      <c r="AL3184" t="s">
        <v>15661</v>
      </c>
      <c r="AM3184" t="s">
        <v>15659</v>
      </c>
      <c r="AN3184" t="s">
        <v>15660</v>
      </c>
      <c r="AO3184" t="s">
        <v>15661</v>
      </c>
      <c r="AP3184" s="18">
        <v>2.0007977499999999E-2</v>
      </c>
      <c r="AQ3184" t="s">
        <v>123</v>
      </c>
      <c r="AR3184" t="b">
        <f>ISNUMBER(SEARCH('Consulta Por Puntos Baloto'!$E$5,B3184,1))</f>
        <v>0</v>
      </c>
      <c r="AS3184">
        <f t="shared" si="98"/>
        <v>35</v>
      </c>
      <c r="AT3184" t="str">
        <f t="shared" si="99"/>
        <v>Punto red</v>
      </c>
    </row>
    <row r="3185" spans="1:46">
      <c r="A3185" t="s">
        <v>15662</v>
      </c>
      <c r="B3185" t="s">
        <v>15663</v>
      </c>
      <c r="C3185" s="18">
        <v>3.6988842226999998</v>
      </c>
      <c r="D3185" t="s">
        <v>219</v>
      </c>
      <c r="E3185" t="s">
        <v>220</v>
      </c>
      <c r="F3185" t="s">
        <v>221</v>
      </c>
      <c r="G3185" s="18">
        <v>3.7962352185000001</v>
      </c>
      <c r="H3185" t="s">
        <v>4228</v>
      </c>
      <c r="I3185" t="s">
        <v>223</v>
      </c>
      <c r="J3185" t="s">
        <v>4229</v>
      </c>
      <c r="K3185" s="18">
        <v>4.0408821512999999</v>
      </c>
      <c r="L3185" t="s">
        <v>222</v>
      </c>
      <c r="M3185" t="s">
        <v>223</v>
      </c>
      <c r="N3185" t="s">
        <v>224</v>
      </c>
      <c r="O3185" s="18">
        <v>4.2819051385</v>
      </c>
      <c r="P3185" t="s">
        <v>225</v>
      </c>
      <c r="Q3185" t="s">
        <v>220</v>
      </c>
      <c r="R3185" t="s">
        <v>226</v>
      </c>
      <c r="S3185" s="18">
        <v>9.0761673715000004</v>
      </c>
      <c r="T3185" t="s">
        <v>227</v>
      </c>
      <c r="U3185" t="s">
        <v>228</v>
      </c>
      <c r="V3185" t="s">
        <v>229</v>
      </c>
      <c r="W3185" s="18">
        <v>4.0408821512999999</v>
      </c>
      <c r="X3185" t="s">
        <v>222</v>
      </c>
      <c r="Y3185" t="s">
        <v>223</v>
      </c>
      <c r="Z3185" t="s">
        <v>224</v>
      </c>
      <c r="AA3185" s="18">
        <v>3.8734799194999998</v>
      </c>
      <c r="AB3185" t="s">
        <v>4088</v>
      </c>
      <c r="AC3185" t="s">
        <v>220</v>
      </c>
      <c r="AD3185" t="s">
        <v>4089</v>
      </c>
      <c r="AE3185" s="18">
        <v>0.101744367</v>
      </c>
      <c r="AF3185" t="s">
        <v>15664</v>
      </c>
      <c r="AG3185" t="s">
        <v>220</v>
      </c>
      <c r="AH3185" t="s">
        <v>15665</v>
      </c>
      <c r="AI3185" s="18">
        <v>0.7973038227</v>
      </c>
      <c r="AJ3185" t="s">
        <v>15666</v>
      </c>
      <c r="AK3185" t="s">
        <v>220</v>
      </c>
      <c r="AL3185" t="s">
        <v>15667</v>
      </c>
      <c r="AM3185" t="s">
        <v>15664</v>
      </c>
      <c r="AN3185" t="s">
        <v>220</v>
      </c>
      <c r="AO3185" t="s">
        <v>15665</v>
      </c>
      <c r="AP3185" s="18">
        <v>0.101744367</v>
      </c>
      <c r="AQ3185" t="s">
        <v>123</v>
      </c>
      <c r="AR3185" t="b">
        <f>ISNUMBER(SEARCH('Consulta Por Puntos Baloto'!$E$5,B3185,1))</f>
        <v>0</v>
      </c>
      <c r="AS3185">
        <f t="shared" si="98"/>
        <v>31</v>
      </c>
      <c r="AT3185" t="str">
        <f t="shared" si="99"/>
        <v>Punto pago</v>
      </c>
    </row>
    <row r="3186" spans="1:46">
      <c r="A3186" t="s">
        <v>15668</v>
      </c>
      <c r="B3186" t="s">
        <v>15669</v>
      </c>
      <c r="C3186" s="18">
        <v>2.6665002473000001</v>
      </c>
      <c r="D3186" t="s">
        <v>4210</v>
      </c>
      <c r="E3186" t="s">
        <v>62</v>
      </c>
      <c r="F3186" t="s">
        <v>4211</v>
      </c>
      <c r="G3186" s="18">
        <v>1.6878558272999999</v>
      </c>
      <c r="H3186" t="s">
        <v>64</v>
      </c>
      <c r="I3186" t="s">
        <v>65</v>
      </c>
      <c r="J3186" t="s">
        <v>5202</v>
      </c>
      <c r="K3186" s="18">
        <v>1.6905968104</v>
      </c>
      <c r="L3186" t="s">
        <v>64</v>
      </c>
      <c r="M3186" t="s">
        <v>65</v>
      </c>
      <c r="N3186" t="s">
        <v>5202</v>
      </c>
      <c r="O3186" s="18">
        <v>1.7996031232</v>
      </c>
      <c r="P3186" t="s">
        <v>67</v>
      </c>
      <c r="Q3186" t="s">
        <v>62</v>
      </c>
      <c r="R3186" t="s">
        <v>68</v>
      </c>
      <c r="S3186" s="18">
        <v>2.6727867281000002</v>
      </c>
      <c r="T3186" t="s">
        <v>253</v>
      </c>
      <c r="U3186" t="s">
        <v>65</v>
      </c>
      <c r="V3186" t="s">
        <v>254</v>
      </c>
      <c r="W3186" s="18">
        <v>1.8035100059</v>
      </c>
      <c r="X3186" t="s">
        <v>276</v>
      </c>
      <c r="Y3186" t="s">
        <v>65</v>
      </c>
      <c r="Z3186" t="s">
        <v>277</v>
      </c>
      <c r="AA3186" s="18">
        <v>1.8180442293000001</v>
      </c>
      <c r="AB3186" t="s">
        <v>5203</v>
      </c>
      <c r="AC3186" t="s">
        <v>62</v>
      </c>
      <c r="AD3186" t="s">
        <v>5204</v>
      </c>
      <c r="AE3186" s="18">
        <v>0.34653599429999998</v>
      </c>
      <c r="AF3186" t="s">
        <v>15670</v>
      </c>
      <c r="AG3186" t="s">
        <v>62</v>
      </c>
      <c r="AH3186" t="s">
        <v>15671</v>
      </c>
      <c r="AI3186" s="18">
        <v>0.1012887795</v>
      </c>
      <c r="AJ3186" t="s">
        <v>11264</v>
      </c>
      <c r="AK3186" t="s">
        <v>62</v>
      </c>
      <c r="AL3186" t="s">
        <v>11265</v>
      </c>
      <c r="AM3186" t="s">
        <v>11264</v>
      </c>
      <c r="AN3186" t="s">
        <v>62</v>
      </c>
      <c r="AO3186" t="s">
        <v>11265</v>
      </c>
      <c r="AP3186" s="18">
        <v>0.1012887795</v>
      </c>
      <c r="AQ3186" t="s">
        <v>123</v>
      </c>
      <c r="AR3186" t="b">
        <f>ISNUMBER(SEARCH('Consulta Por Puntos Baloto'!$E$5,B3186,1))</f>
        <v>0</v>
      </c>
      <c r="AS3186">
        <f t="shared" si="98"/>
        <v>35</v>
      </c>
      <c r="AT3186" t="str">
        <f t="shared" si="99"/>
        <v>Punto red</v>
      </c>
    </row>
    <row r="3187" spans="1:46">
      <c r="A3187" t="s">
        <v>15672</v>
      </c>
      <c r="B3187" t="s">
        <v>15673</v>
      </c>
      <c r="C3187" s="18">
        <v>1.2447879236999999</v>
      </c>
      <c r="D3187" t="s">
        <v>82</v>
      </c>
      <c r="E3187" t="s">
        <v>83</v>
      </c>
      <c r="F3187" t="s">
        <v>84</v>
      </c>
      <c r="G3187" s="18">
        <v>1.4717422036000001</v>
      </c>
      <c r="H3187" t="s">
        <v>64</v>
      </c>
      <c r="I3187" t="s">
        <v>86</v>
      </c>
      <c r="J3187" t="s">
        <v>401</v>
      </c>
      <c r="K3187" s="18">
        <v>1.9320399644999999</v>
      </c>
      <c r="L3187" t="s">
        <v>64</v>
      </c>
      <c r="M3187" t="s">
        <v>86</v>
      </c>
      <c r="N3187" t="s">
        <v>402</v>
      </c>
      <c r="O3187" s="18">
        <v>1.9320399644999999</v>
      </c>
      <c r="P3187" t="s">
        <v>403</v>
      </c>
      <c r="Q3187" t="s">
        <v>83</v>
      </c>
      <c r="R3187" t="s">
        <v>404</v>
      </c>
      <c r="S3187" s="18">
        <v>1.5691560663999999</v>
      </c>
      <c r="T3187" t="s">
        <v>85</v>
      </c>
      <c r="U3187" t="s">
        <v>86</v>
      </c>
      <c r="V3187" t="s">
        <v>87</v>
      </c>
      <c r="W3187" s="18">
        <v>1.5691560663999999</v>
      </c>
      <c r="X3187" t="s">
        <v>64</v>
      </c>
      <c r="Y3187" t="s">
        <v>91</v>
      </c>
      <c r="Z3187" t="s">
        <v>92</v>
      </c>
      <c r="AA3187" s="18">
        <v>1.5691560663999999</v>
      </c>
      <c r="AB3187" t="s">
        <v>93</v>
      </c>
      <c r="AC3187" t="s">
        <v>83</v>
      </c>
      <c r="AD3187" t="s">
        <v>94</v>
      </c>
      <c r="AE3187" s="18">
        <v>0.28706170320000002</v>
      </c>
      <c r="AF3187" t="s">
        <v>15674</v>
      </c>
      <c r="AG3187" t="s">
        <v>83</v>
      </c>
      <c r="AH3187" t="s">
        <v>15675</v>
      </c>
      <c r="AI3187" s="18">
        <v>2.0364964900000001E-2</v>
      </c>
      <c r="AJ3187" t="s">
        <v>15676</v>
      </c>
      <c r="AK3187" t="s">
        <v>83</v>
      </c>
      <c r="AL3187" t="s">
        <v>15677</v>
      </c>
      <c r="AM3187" t="s">
        <v>15676</v>
      </c>
      <c r="AN3187" t="s">
        <v>83</v>
      </c>
      <c r="AO3187" t="s">
        <v>15677</v>
      </c>
      <c r="AP3187" s="18">
        <v>2.0364964900000001E-2</v>
      </c>
      <c r="AQ3187" t="s">
        <v>123</v>
      </c>
      <c r="AR3187" t="b">
        <f>ISNUMBER(SEARCH('Consulta Por Puntos Baloto'!$E$5,B3187,1))</f>
        <v>0</v>
      </c>
      <c r="AS3187">
        <f t="shared" si="98"/>
        <v>35</v>
      </c>
      <c r="AT3187" t="str">
        <f t="shared" si="99"/>
        <v>Punto red</v>
      </c>
    </row>
    <row r="3188" spans="1:46">
      <c r="A3188" t="s">
        <v>15678</v>
      </c>
      <c r="B3188" t="s">
        <v>15679</v>
      </c>
      <c r="C3188" s="18">
        <v>31.435005249700001</v>
      </c>
      <c r="D3188" t="s">
        <v>340</v>
      </c>
      <c r="E3188" t="s">
        <v>341</v>
      </c>
      <c r="F3188" t="s">
        <v>342</v>
      </c>
      <c r="G3188" s="18">
        <v>31.281960159600001</v>
      </c>
      <c r="H3188" t="s">
        <v>345</v>
      </c>
      <c r="I3188" t="s">
        <v>343</v>
      </c>
      <c r="J3188" t="s">
        <v>4241</v>
      </c>
      <c r="K3188" s="18">
        <v>32.442202474799998</v>
      </c>
      <c r="L3188" t="s">
        <v>64</v>
      </c>
      <c r="M3188" t="s">
        <v>343</v>
      </c>
      <c r="N3188" t="s">
        <v>344</v>
      </c>
      <c r="O3188" s="18">
        <v>35.863370625400002</v>
      </c>
      <c r="P3188" t="s">
        <v>67</v>
      </c>
      <c r="Q3188" t="s">
        <v>62</v>
      </c>
      <c r="R3188" t="s">
        <v>68</v>
      </c>
      <c r="S3188" s="18">
        <v>37.269100353900001</v>
      </c>
      <c r="T3188" t="s">
        <v>253</v>
      </c>
      <c r="U3188" t="s">
        <v>65</v>
      </c>
      <c r="V3188" t="s">
        <v>254</v>
      </c>
      <c r="W3188" s="18">
        <v>35.849244764300003</v>
      </c>
      <c r="X3188" t="s">
        <v>276</v>
      </c>
      <c r="Y3188" t="s">
        <v>65</v>
      </c>
      <c r="Z3188" t="s">
        <v>277</v>
      </c>
      <c r="AA3188" s="18">
        <v>31.281960205699999</v>
      </c>
      <c r="AB3188" t="s">
        <v>345</v>
      </c>
      <c r="AC3188" t="s">
        <v>341</v>
      </c>
      <c r="AD3188" t="s">
        <v>346</v>
      </c>
      <c r="AE3188" s="18">
        <v>1.1852513699999999E-2</v>
      </c>
      <c r="AF3188" t="s">
        <v>15680</v>
      </c>
      <c r="AG3188" t="s">
        <v>7324</v>
      </c>
      <c r="AH3188" t="s">
        <v>15681</v>
      </c>
      <c r="AI3188" s="18">
        <v>3.29951177E-2</v>
      </c>
      <c r="AJ3188" t="s">
        <v>7323</v>
      </c>
      <c r="AK3188" t="s">
        <v>7324</v>
      </c>
      <c r="AL3188" t="s">
        <v>7325</v>
      </c>
      <c r="AM3188" t="s">
        <v>15680</v>
      </c>
      <c r="AN3188" t="s">
        <v>7324</v>
      </c>
      <c r="AO3188" t="s">
        <v>15681</v>
      </c>
      <c r="AP3188" s="18">
        <v>1.1852513699999999E-2</v>
      </c>
      <c r="AQ3188" t="s">
        <v>123</v>
      </c>
      <c r="AR3188" t="b">
        <f>ISNUMBER(SEARCH('Consulta Por Puntos Baloto'!$E$5,B3188,1))</f>
        <v>0</v>
      </c>
      <c r="AS3188">
        <f t="shared" si="98"/>
        <v>31</v>
      </c>
      <c r="AT3188" t="str">
        <f t="shared" si="99"/>
        <v>Punto pago</v>
      </c>
    </row>
    <row r="3189" spans="1:46">
      <c r="A3189" t="s">
        <v>15682</v>
      </c>
      <c r="B3189" t="s">
        <v>15683</v>
      </c>
      <c r="C3189" s="18">
        <v>30.630776341400001</v>
      </c>
      <c r="D3189" t="s">
        <v>102</v>
      </c>
      <c r="E3189" t="s">
        <v>103</v>
      </c>
      <c r="F3189" t="s">
        <v>104</v>
      </c>
      <c r="G3189" s="18">
        <v>32.175706595599998</v>
      </c>
      <c r="H3189" t="s">
        <v>251</v>
      </c>
      <c r="I3189" t="s">
        <v>107</v>
      </c>
      <c r="J3189" t="s">
        <v>252</v>
      </c>
      <c r="K3189" s="18">
        <v>33.435152259699997</v>
      </c>
      <c r="L3189" t="s">
        <v>64</v>
      </c>
      <c r="M3189" t="s">
        <v>107</v>
      </c>
      <c r="N3189" t="s">
        <v>108</v>
      </c>
      <c r="O3189" s="18">
        <v>32.124559141600002</v>
      </c>
      <c r="P3189" t="s">
        <v>109</v>
      </c>
      <c r="Q3189" t="s">
        <v>103</v>
      </c>
      <c r="R3189" t="s">
        <v>110</v>
      </c>
      <c r="S3189" s="18">
        <v>145.79053278379999</v>
      </c>
      <c r="T3189" t="s">
        <v>253</v>
      </c>
      <c r="U3189" t="s">
        <v>65</v>
      </c>
      <c r="V3189" t="s">
        <v>254</v>
      </c>
      <c r="W3189" s="18">
        <v>134.57148569</v>
      </c>
      <c r="X3189" t="s">
        <v>64</v>
      </c>
      <c r="Y3189" t="s">
        <v>154</v>
      </c>
      <c r="Z3189" t="s">
        <v>159</v>
      </c>
      <c r="AA3189" s="18">
        <v>32.182748525900003</v>
      </c>
      <c r="AB3189" s="19" t="s">
        <v>255</v>
      </c>
      <c r="AC3189" t="s">
        <v>103</v>
      </c>
      <c r="AD3189" t="s">
        <v>256</v>
      </c>
      <c r="AE3189" s="18">
        <v>2.6783219699999999E-2</v>
      </c>
      <c r="AF3189" t="s">
        <v>15684</v>
      </c>
      <c r="AG3189" t="s">
        <v>13941</v>
      </c>
      <c r="AH3189" t="s">
        <v>15685</v>
      </c>
      <c r="AI3189" s="18">
        <v>4.2707937500000001E-2</v>
      </c>
      <c r="AJ3189" t="s">
        <v>15683</v>
      </c>
      <c r="AK3189" t="s">
        <v>13941</v>
      </c>
      <c r="AL3189" t="s">
        <v>15686</v>
      </c>
      <c r="AM3189" t="s">
        <v>15684</v>
      </c>
      <c r="AN3189" t="s">
        <v>13941</v>
      </c>
      <c r="AO3189" t="s">
        <v>15685</v>
      </c>
      <c r="AP3189" s="18">
        <v>2.6783219699999999E-2</v>
      </c>
      <c r="AQ3189" t="s">
        <v>123</v>
      </c>
      <c r="AR3189" t="b">
        <f>ISNUMBER(SEARCH('Consulta Por Puntos Baloto'!$E$5,B3189,1))</f>
        <v>0</v>
      </c>
      <c r="AS3189">
        <f t="shared" si="98"/>
        <v>31</v>
      </c>
      <c r="AT3189" t="str">
        <f t="shared" si="99"/>
        <v>Punto pago</v>
      </c>
    </row>
    <row r="3190" spans="1:46">
      <c r="A3190" t="s">
        <v>15687</v>
      </c>
      <c r="B3190" t="s">
        <v>15688</v>
      </c>
      <c r="C3190" s="18">
        <v>63.1135656027</v>
      </c>
      <c r="D3190" t="s">
        <v>4663</v>
      </c>
      <c r="E3190" t="s">
        <v>4664</v>
      </c>
      <c r="F3190" t="s">
        <v>4665</v>
      </c>
      <c r="G3190" s="18">
        <v>78.573996718000004</v>
      </c>
      <c r="H3190" t="s">
        <v>64</v>
      </c>
      <c r="I3190" t="s">
        <v>4008</v>
      </c>
      <c r="J3190" t="s">
        <v>4009</v>
      </c>
      <c r="K3190" s="18">
        <v>79.279173811800007</v>
      </c>
      <c r="L3190" t="s">
        <v>4010</v>
      </c>
      <c r="M3190" t="s">
        <v>4008</v>
      </c>
      <c r="N3190" t="s">
        <v>4011</v>
      </c>
      <c r="O3190" s="18">
        <v>89.118569951599994</v>
      </c>
      <c r="P3190" t="s">
        <v>4052</v>
      </c>
      <c r="Q3190" t="s">
        <v>4053</v>
      </c>
      <c r="R3190" t="s">
        <v>4054</v>
      </c>
      <c r="S3190" s="18">
        <v>98.066534504100005</v>
      </c>
      <c r="T3190" t="s">
        <v>227</v>
      </c>
      <c r="U3190" t="s">
        <v>228</v>
      </c>
      <c r="V3190" t="s">
        <v>229</v>
      </c>
      <c r="W3190" s="18">
        <v>86.954517166399995</v>
      </c>
      <c r="X3190" t="s">
        <v>64</v>
      </c>
      <c r="Y3190" t="s">
        <v>4055</v>
      </c>
      <c r="Z3190" t="s">
        <v>4056</v>
      </c>
      <c r="AA3190" s="18">
        <v>78.559397376000007</v>
      </c>
      <c r="AB3190" s="19" t="s">
        <v>4013</v>
      </c>
      <c r="AC3190" t="s">
        <v>4014</v>
      </c>
      <c r="AD3190" t="s">
        <v>4015</v>
      </c>
      <c r="AE3190" s="18">
        <v>1.07573497E-2</v>
      </c>
      <c r="AF3190" t="s">
        <v>15689</v>
      </c>
      <c r="AG3190" t="s">
        <v>9037</v>
      </c>
      <c r="AH3190" t="s">
        <v>15690</v>
      </c>
      <c r="AI3190" s="18">
        <v>6.4118750700000005E-2</v>
      </c>
      <c r="AJ3190" t="s">
        <v>9036</v>
      </c>
      <c r="AK3190" t="s">
        <v>9037</v>
      </c>
      <c r="AL3190" t="s">
        <v>9038</v>
      </c>
      <c r="AM3190" t="s">
        <v>15689</v>
      </c>
      <c r="AN3190" t="s">
        <v>9037</v>
      </c>
      <c r="AO3190" t="s">
        <v>15690</v>
      </c>
      <c r="AP3190" s="18">
        <v>1.07573497E-2</v>
      </c>
      <c r="AQ3190" t="s">
        <v>123</v>
      </c>
      <c r="AR3190" t="b">
        <f>ISNUMBER(SEARCH('Consulta Por Puntos Baloto'!$E$5,B3190,1))</f>
        <v>0</v>
      </c>
      <c r="AS3190">
        <f t="shared" si="98"/>
        <v>31</v>
      </c>
      <c r="AT3190" t="str">
        <f t="shared" si="99"/>
        <v>Punto pago</v>
      </c>
    </row>
    <row r="3191" spans="1:46">
      <c r="A3191" t="s">
        <v>15691</v>
      </c>
      <c r="B3191" t="s">
        <v>15692</v>
      </c>
      <c r="C3191" s="18">
        <v>13.902750446200001</v>
      </c>
      <c r="D3191" t="s">
        <v>5197</v>
      </c>
      <c r="E3191" t="s">
        <v>5198</v>
      </c>
      <c r="F3191" t="s">
        <v>5199</v>
      </c>
      <c r="G3191" s="18">
        <v>15.764571180000001</v>
      </c>
      <c r="H3191" t="s">
        <v>64</v>
      </c>
      <c r="I3191" t="s">
        <v>5200</v>
      </c>
      <c r="J3191" t="s">
        <v>5201</v>
      </c>
      <c r="K3191" s="18">
        <v>19.158858259500001</v>
      </c>
      <c r="L3191" t="s">
        <v>64</v>
      </c>
      <c r="M3191" t="s">
        <v>65</v>
      </c>
      <c r="N3191" t="s">
        <v>5202</v>
      </c>
      <c r="O3191" s="18">
        <v>19.7090714343</v>
      </c>
      <c r="P3191" t="s">
        <v>67</v>
      </c>
      <c r="Q3191" t="s">
        <v>62</v>
      </c>
      <c r="R3191" t="s">
        <v>68</v>
      </c>
      <c r="S3191" s="18">
        <v>20.840063123</v>
      </c>
      <c r="T3191" t="s">
        <v>253</v>
      </c>
      <c r="U3191" t="s">
        <v>65</v>
      </c>
      <c r="V3191" t="s">
        <v>254</v>
      </c>
      <c r="W3191" s="18">
        <v>19.6933216559</v>
      </c>
      <c r="X3191" t="s">
        <v>276</v>
      </c>
      <c r="Y3191" t="s">
        <v>65</v>
      </c>
      <c r="Z3191" t="s">
        <v>277</v>
      </c>
      <c r="AA3191" s="18">
        <v>19.691973493999999</v>
      </c>
      <c r="AB3191" t="s">
        <v>5203</v>
      </c>
      <c r="AC3191" t="s">
        <v>62</v>
      </c>
      <c r="AD3191" t="s">
        <v>5204</v>
      </c>
      <c r="AE3191" s="18">
        <v>2.5121617E-3</v>
      </c>
      <c r="AF3191" t="s">
        <v>15693</v>
      </c>
      <c r="AG3191" t="s">
        <v>5758</v>
      </c>
      <c r="AH3191" t="s">
        <v>15694</v>
      </c>
      <c r="AI3191" s="18">
        <v>1.40411887E-2</v>
      </c>
      <c r="AJ3191" t="s">
        <v>329</v>
      </c>
      <c r="AK3191" t="s">
        <v>5758</v>
      </c>
      <c r="AL3191" t="s">
        <v>5760</v>
      </c>
      <c r="AM3191" t="s">
        <v>15693</v>
      </c>
      <c r="AN3191" t="s">
        <v>5758</v>
      </c>
      <c r="AO3191" t="s">
        <v>15694</v>
      </c>
      <c r="AP3191" s="18">
        <v>2.5121617E-3</v>
      </c>
      <c r="AQ3191" t="s">
        <v>123</v>
      </c>
      <c r="AR3191" t="b">
        <f>ISNUMBER(SEARCH('Consulta Por Puntos Baloto'!$E$5,B3191,1))</f>
        <v>0</v>
      </c>
      <c r="AS3191">
        <f t="shared" si="98"/>
        <v>31</v>
      </c>
      <c r="AT3191" t="str">
        <f t="shared" si="99"/>
        <v>Punto pago</v>
      </c>
    </row>
    <row r="3192" spans="1:46">
      <c r="A3192" t="s">
        <v>15695</v>
      </c>
      <c r="B3192" t="s">
        <v>15696</v>
      </c>
      <c r="C3192" s="18">
        <v>24.642463948700001</v>
      </c>
      <c r="D3192" t="s">
        <v>5132</v>
      </c>
      <c r="E3192" t="s">
        <v>5133</v>
      </c>
      <c r="F3192" t="s">
        <v>5134</v>
      </c>
      <c r="G3192" s="18">
        <v>36.504314697600002</v>
      </c>
      <c r="H3192" t="s">
        <v>64</v>
      </c>
      <c r="I3192" t="s">
        <v>4027</v>
      </c>
      <c r="J3192" t="s">
        <v>5135</v>
      </c>
      <c r="K3192" s="18">
        <v>94.0396963492</v>
      </c>
      <c r="L3192" t="s">
        <v>64</v>
      </c>
      <c r="M3192" t="s">
        <v>4029</v>
      </c>
      <c r="N3192" t="s">
        <v>4030</v>
      </c>
      <c r="O3192" s="18">
        <v>37.097296225199997</v>
      </c>
      <c r="P3192" t="s">
        <v>4031</v>
      </c>
      <c r="Q3192" t="s">
        <v>4025</v>
      </c>
      <c r="R3192" t="s">
        <v>4032</v>
      </c>
      <c r="S3192" s="18">
        <v>133.85656088179999</v>
      </c>
      <c r="T3192" t="s">
        <v>69</v>
      </c>
      <c r="U3192" t="s">
        <v>65</v>
      </c>
      <c r="V3192" t="s">
        <v>70</v>
      </c>
      <c r="W3192" s="18">
        <v>36.539806106100002</v>
      </c>
      <c r="X3192" t="s">
        <v>64</v>
      </c>
      <c r="Y3192" t="s">
        <v>4027</v>
      </c>
      <c r="Z3192" t="s">
        <v>4033</v>
      </c>
      <c r="AA3192" s="18">
        <v>56.907381288099998</v>
      </c>
      <c r="AB3192" t="s">
        <v>4034</v>
      </c>
      <c r="AC3192" t="s">
        <v>4035</v>
      </c>
      <c r="AD3192" t="s">
        <v>4036</v>
      </c>
      <c r="AE3192" s="18">
        <v>0.12695491019999999</v>
      </c>
      <c r="AF3192" t="s">
        <v>11005</v>
      </c>
      <c r="AG3192" t="s">
        <v>11006</v>
      </c>
      <c r="AH3192" t="s">
        <v>11007</v>
      </c>
      <c r="AI3192" s="18">
        <v>0.1180198511</v>
      </c>
      <c r="AJ3192" t="s">
        <v>11008</v>
      </c>
      <c r="AK3192" t="s">
        <v>11006</v>
      </c>
      <c r="AL3192" t="s">
        <v>11009</v>
      </c>
      <c r="AM3192" t="s">
        <v>11008</v>
      </c>
      <c r="AN3192" t="s">
        <v>11006</v>
      </c>
      <c r="AO3192" t="s">
        <v>11009</v>
      </c>
      <c r="AP3192" s="18">
        <v>0.1180198511</v>
      </c>
      <c r="AQ3192" t="s">
        <v>123</v>
      </c>
      <c r="AR3192" t="b">
        <f>ISNUMBER(SEARCH('Consulta Por Puntos Baloto'!$E$5,B3192,1))</f>
        <v>0</v>
      </c>
      <c r="AS3192">
        <f t="shared" si="98"/>
        <v>35</v>
      </c>
      <c r="AT3192" t="str">
        <f t="shared" si="99"/>
        <v>Punto red</v>
      </c>
    </row>
    <row r="3193" spans="1:46">
      <c r="A3193" t="s">
        <v>15697</v>
      </c>
      <c r="B3193" t="s">
        <v>15698</v>
      </c>
      <c r="C3193" s="18">
        <v>11.4212863668</v>
      </c>
      <c r="D3193" t="s">
        <v>4892</v>
      </c>
      <c r="E3193" t="s">
        <v>4893</v>
      </c>
      <c r="F3193" t="s">
        <v>4894</v>
      </c>
      <c r="G3193" s="18">
        <v>21.4209182102</v>
      </c>
      <c r="H3193" t="s">
        <v>4895</v>
      </c>
      <c r="I3193" t="s">
        <v>4146</v>
      </c>
      <c r="J3193" t="s">
        <v>4896</v>
      </c>
      <c r="K3193" s="18">
        <v>51.788356176299999</v>
      </c>
      <c r="L3193" t="s">
        <v>64</v>
      </c>
      <c r="M3193" t="s">
        <v>4029</v>
      </c>
      <c r="N3193" t="s">
        <v>4030</v>
      </c>
      <c r="O3193" s="18">
        <v>33.327893925700003</v>
      </c>
      <c r="P3193" t="s">
        <v>4031</v>
      </c>
      <c r="Q3193" t="s">
        <v>4025</v>
      </c>
      <c r="R3193" t="s">
        <v>4032</v>
      </c>
      <c r="S3193" s="18">
        <v>159.1277213887</v>
      </c>
      <c r="T3193" t="s">
        <v>111</v>
      </c>
      <c r="U3193" t="s">
        <v>112</v>
      </c>
      <c r="V3193" t="s">
        <v>113</v>
      </c>
      <c r="W3193" s="18">
        <v>21.514771234299999</v>
      </c>
      <c r="X3193" t="s">
        <v>4897</v>
      </c>
      <c r="Y3193" t="s">
        <v>4146</v>
      </c>
      <c r="Z3193" t="s">
        <v>4898</v>
      </c>
      <c r="AA3193" s="18">
        <v>8.5584678689999993</v>
      </c>
      <c r="AB3193" t="s">
        <v>4431</v>
      </c>
      <c r="AC3193" t="s">
        <v>4900</v>
      </c>
      <c r="AD3193" t="s">
        <v>6686</v>
      </c>
      <c r="AE3193" s="18">
        <v>3.8400735599999999E-2</v>
      </c>
      <c r="AF3193" t="s">
        <v>15699</v>
      </c>
      <c r="AG3193" t="s">
        <v>10819</v>
      </c>
      <c r="AH3193" t="s">
        <v>15700</v>
      </c>
      <c r="AI3193" s="18">
        <v>3.03289053E-2</v>
      </c>
      <c r="AJ3193" t="s">
        <v>10825</v>
      </c>
      <c r="AK3193" t="s">
        <v>10819</v>
      </c>
      <c r="AL3193" t="s">
        <v>10826</v>
      </c>
      <c r="AM3193" t="s">
        <v>10825</v>
      </c>
      <c r="AN3193" t="s">
        <v>10819</v>
      </c>
      <c r="AO3193" t="s">
        <v>10826</v>
      </c>
      <c r="AP3193" s="18">
        <v>3.03289053E-2</v>
      </c>
      <c r="AQ3193" t="s">
        <v>123</v>
      </c>
      <c r="AR3193" t="b">
        <f>ISNUMBER(SEARCH('Consulta Por Puntos Baloto'!$E$5,B3193,1))</f>
        <v>0</v>
      </c>
      <c r="AS3193">
        <f t="shared" si="98"/>
        <v>35</v>
      </c>
      <c r="AT3193" t="str">
        <f t="shared" si="99"/>
        <v>Punto red</v>
      </c>
    </row>
    <row r="3194" spans="1:46">
      <c r="A3194" t="s">
        <v>15701</v>
      </c>
      <c r="B3194" t="s">
        <v>15702</v>
      </c>
      <c r="C3194" s="18">
        <v>2.8134883647</v>
      </c>
      <c r="D3194" t="s">
        <v>584</v>
      </c>
      <c r="E3194" t="s">
        <v>128</v>
      </c>
      <c r="F3194" t="s">
        <v>585</v>
      </c>
      <c r="G3194" s="18">
        <v>0.51126405129999997</v>
      </c>
      <c r="H3194" t="s">
        <v>6509</v>
      </c>
      <c r="I3194" t="s">
        <v>130</v>
      </c>
      <c r="J3194" t="s">
        <v>6510</v>
      </c>
      <c r="K3194" s="18">
        <v>0.63906831649999996</v>
      </c>
      <c r="L3194" t="s">
        <v>64</v>
      </c>
      <c r="M3194" t="s">
        <v>130</v>
      </c>
      <c r="N3194" t="s">
        <v>636</v>
      </c>
      <c r="O3194" s="18">
        <v>0.52842583300000001</v>
      </c>
      <c r="P3194" t="s">
        <v>699</v>
      </c>
      <c r="Q3194" t="s">
        <v>134</v>
      </c>
      <c r="R3194" t="s">
        <v>700</v>
      </c>
      <c r="S3194" s="18">
        <v>3.7992315983</v>
      </c>
      <c r="T3194" t="s">
        <v>469</v>
      </c>
      <c r="U3194" t="s">
        <v>130</v>
      </c>
      <c r="V3194" t="s">
        <v>470</v>
      </c>
      <c r="W3194" s="18">
        <v>0.63151689369999997</v>
      </c>
      <c r="X3194" t="s">
        <v>64</v>
      </c>
      <c r="Y3194" t="s">
        <v>130</v>
      </c>
      <c r="Z3194" t="s">
        <v>590</v>
      </c>
      <c r="AA3194" s="18">
        <v>0.52842583300000001</v>
      </c>
      <c r="AB3194" t="s">
        <v>637</v>
      </c>
      <c r="AC3194" t="s">
        <v>128</v>
      </c>
      <c r="AD3194" t="s">
        <v>638</v>
      </c>
      <c r="AE3194" s="18">
        <v>0.34642203690000001</v>
      </c>
      <c r="AF3194" t="s">
        <v>6511</v>
      </c>
      <c r="AG3194" t="s">
        <v>143</v>
      </c>
      <c r="AH3194" t="s">
        <v>6512</v>
      </c>
      <c r="AI3194" s="18">
        <v>0.52014981829999996</v>
      </c>
      <c r="AJ3194" t="s">
        <v>15703</v>
      </c>
      <c r="AK3194" t="s">
        <v>134</v>
      </c>
      <c r="AL3194" t="s">
        <v>15704</v>
      </c>
      <c r="AM3194" t="s">
        <v>6511</v>
      </c>
      <c r="AN3194" t="s">
        <v>143</v>
      </c>
      <c r="AO3194" t="s">
        <v>6512</v>
      </c>
      <c r="AP3194" s="18">
        <v>0.34642203690000001</v>
      </c>
      <c r="AQ3194" t="e">
        <v>#N/A</v>
      </c>
      <c r="AR3194" t="b">
        <f>ISNUMBER(SEARCH('Consulta Por Puntos Baloto'!$E$5,B3194,1))</f>
        <v>0</v>
      </c>
      <c r="AS3194">
        <f t="shared" si="98"/>
        <v>31</v>
      </c>
      <c r="AT3194" t="str">
        <f t="shared" si="99"/>
        <v>Punto pago</v>
      </c>
    </row>
    <row r="3195" spans="1:46">
      <c r="A3195" t="s">
        <v>15705</v>
      </c>
      <c r="B3195" t="s">
        <v>296</v>
      </c>
      <c r="C3195" s="18">
        <v>0.40742039600000002</v>
      </c>
      <c r="D3195" t="s">
        <v>4512</v>
      </c>
      <c r="E3195" t="s">
        <v>297</v>
      </c>
      <c r="F3195" t="s">
        <v>4513</v>
      </c>
      <c r="G3195" s="18">
        <v>17.1060793963</v>
      </c>
      <c r="H3195" t="s">
        <v>64</v>
      </c>
      <c r="I3195" t="s">
        <v>4514</v>
      </c>
      <c r="J3195" t="s">
        <v>4515</v>
      </c>
      <c r="K3195" s="18">
        <v>17.1060793963</v>
      </c>
      <c r="L3195" t="s">
        <v>64</v>
      </c>
      <c r="M3195" t="s">
        <v>4514</v>
      </c>
      <c r="N3195" t="s">
        <v>4515</v>
      </c>
      <c r="O3195" s="18">
        <v>0.21054950450000001</v>
      </c>
      <c r="P3195" t="s">
        <v>296</v>
      </c>
      <c r="Q3195" t="s">
        <v>297</v>
      </c>
      <c r="R3195" t="s">
        <v>298</v>
      </c>
      <c r="S3195" s="18">
        <v>143.33274298360001</v>
      </c>
      <c r="T3195" t="s">
        <v>85</v>
      </c>
      <c r="U3195" t="s">
        <v>86</v>
      </c>
      <c r="V3195" t="s">
        <v>87</v>
      </c>
      <c r="W3195" s="18">
        <v>89.132514637900002</v>
      </c>
      <c r="X3195" t="s">
        <v>64</v>
      </c>
      <c r="Y3195" t="s">
        <v>4519</v>
      </c>
      <c r="Z3195" t="s">
        <v>4520</v>
      </c>
      <c r="AA3195" s="18">
        <v>49.558757741800001</v>
      </c>
      <c r="AB3195" t="s">
        <v>300</v>
      </c>
      <c r="AC3195" t="s">
        <v>301</v>
      </c>
      <c r="AD3195" t="s">
        <v>302</v>
      </c>
      <c r="AE3195" s="18">
        <v>1.2482058068999999</v>
      </c>
      <c r="AF3195" t="s">
        <v>7976</v>
      </c>
      <c r="AG3195" t="s">
        <v>297</v>
      </c>
      <c r="AH3195" t="s">
        <v>7977</v>
      </c>
      <c r="AI3195" s="18">
        <v>0.14093248219999999</v>
      </c>
      <c r="AJ3195" t="s">
        <v>1410</v>
      </c>
      <c r="AK3195" t="s">
        <v>297</v>
      </c>
      <c r="AL3195" t="s">
        <v>15706</v>
      </c>
      <c r="AM3195" t="s">
        <v>1410</v>
      </c>
      <c r="AN3195" t="s">
        <v>297</v>
      </c>
      <c r="AO3195" t="s">
        <v>15706</v>
      </c>
      <c r="AP3195" s="18">
        <v>0.14093248219999999</v>
      </c>
      <c r="AQ3195" t="s">
        <v>4882</v>
      </c>
      <c r="AR3195" t="b">
        <f>ISNUMBER(SEARCH('Consulta Por Puntos Baloto'!$E$5,B3195,1))</f>
        <v>0</v>
      </c>
      <c r="AS3195">
        <f t="shared" si="98"/>
        <v>35</v>
      </c>
      <c r="AT3195" t="str">
        <f t="shared" si="99"/>
        <v>Punto red</v>
      </c>
    </row>
    <row r="3196" spans="1:46">
      <c r="A3196" t="s">
        <v>15707</v>
      </c>
      <c r="B3196" t="s">
        <v>15708</v>
      </c>
      <c r="C3196" s="18">
        <v>0.84493225279999995</v>
      </c>
      <c r="D3196" t="s">
        <v>1448</v>
      </c>
      <c r="E3196" t="s">
        <v>1449</v>
      </c>
      <c r="F3196" t="s">
        <v>1450</v>
      </c>
      <c r="G3196" s="18">
        <v>0.1845109274</v>
      </c>
      <c r="H3196" t="s">
        <v>64</v>
      </c>
      <c r="I3196" t="s">
        <v>1451</v>
      </c>
      <c r="J3196" t="s">
        <v>1456</v>
      </c>
      <c r="K3196" s="18">
        <v>19.207186417700001</v>
      </c>
      <c r="L3196" t="s">
        <v>64</v>
      </c>
      <c r="M3196" t="s">
        <v>471</v>
      </c>
      <c r="N3196" t="s">
        <v>1453</v>
      </c>
      <c r="O3196" s="18">
        <v>0.1845109315</v>
      </c>
      <c r="P3196" t="s">
        <v>1454</v>
      </c>
      <c r="Q3196" t="s">
        <v>1449</v>
      </c>
      <c r="R3196" t="s">
        <v>1455</v>
      </c>
      <c r="S3196" s="18">
        <v>29.1807149399</v>
      </c>
      <c r="T3196" t="s">
        <v>469</v>
      </c>
      <c r="U3196" t="s">
        <v>130</v>
      </c>
      <c r="V3196" t="s">
        <v>470</v>
      </c>
      <c r="W3196" s="18">
        <v>0.2473765523</v>
      </c>
      <c r="X3196" t="s">
        <v>64</v>
      </c>
      <c r="Y3196" t="s">
        <v>1451</v>
      </c>
      <c r="Z3196" t="s">
        <v>1456</v>
      </c>
      <c r="AA3196" s="18">
        <v>27.994136476800001</v>
      </c>
      <c r="AB3196" s="19" t="s">
        <v>473</v>
      </c>
      <c r="AC3196" t="s">
        <v>128</v>
      </c>
      <c r="AD3196" t="s">
        <v>474</v>
      </c>
      <c r="AE3196" s="18">
        <v>0.27150064410000002</v>
      </c>
      <c r="AF3196" t="s">
        <v>1537</v>
      </c>
      <c r="AG3196" t="s">
        <v>1449</v>
      </c>
      <c r="AH3196" t="s">
        <v>1538</v>
      </c>
      <c r="AI3196" s="18">
        <v>6.2546099899999999E-2</v>
      </c>
      <c r="AJ3196" t="s">
        <v>1539</v>
      </c>
      <c r="AK3196" t="s">
        <v>1449</v>
      </c>
      <c r="AL3196" t="s">
        <v>1540</v>
      </c>
      <c r="AM3196" t="s">
        <v>1539</v>
      </c>
      <c r="AN3196" t="s">
        <v>1449</v>
      </c>
      <c r="AO3196" t="s">
        <v>1540</v>
      </c>
      <c r="AP3196" s="18">
        <v>6.2546099899999999E-2</v>
      </c>
      <c r="AQ3196" t="e">
        <v>#N/A</v>
      </c>
      <c r="AR3196" t="b">
        <f>ISNUMBER(SEARCH('Consulta Por Puntos Baloto'!$E$5,B3196,1))</f>
        <v>0</v>
      </c>
      <c r="AS3196">
        <f t="shared" si="98"/>
        <v>35</v>
      </c>
      <c r="AT3196" t="str">
        <f t="shared" si="99"/>
        <v>Punto red</v>
      </c>
    </row>
    <row r="3197" spans="1:46">
      <c r="A3197" t="s">
        <v>15709</v>
      </c>
      <c r="B3197" t="s">
        <v>15710</v>
      </c>
      <c r="C3197" s="18">
        <v>0.2515846913</v>
      </c>
      <c r="D3197" t="s">
        <v>9667</v>
      </c>
      <c r="E3197" t="s">
        <v>4101</v>
      </c>
      <c r="F3197" t="s">
        <v>9668</v>
      </c>
      <c r="G3197" s="18">
        <v>0.18633928320000001</v>
      </c>
      <c r="H3197" t="s">
        <v>64</v>
      </c>
      <c r="I3197" t="s">
        <v>5603</v>
      </c>
      <c r="J3197" t="s">
        <v>9669</v>
      </c>
      <c r="K3197" s="18">
        <v>1.4235429577000001</v>
      </c>
      <c r="L3197" t="s">
        <v>64</v>
      </c>
      <c r="M3197" t="s">
        <v>4434</v>
      </c>
      <c r="N3197" t="s">
        <v>5602</v>
      </c>
      <c r="O3197" s="18">
        <v>8.12483658E-2</v>
      </c>
      <c r="P3197" t="s">
        <v>4100</v>
      </c>
      <c r="Q3197" t="s">
        <v>4101</v>
      </c>
      <c r="R3197" t="s">
        <v>4102</v>
      </c>
      <c r="S3197" s="18">
        <v>2.3735212582999998</v>
      </c>
      <c r="T3197" t="s">
        <v>227</v>
      </c>
      <c r="U3197" t="s">
        <v>228</v>
      </c>
      <c r="V3197" t="s">
        <v>229</v>
      </c>
      <c r="W3197" s="18">
        <v>2.9949025619</v>
      </c>
      <c r="X3197" t="s">
        <v>64</v>
      </c>
      <c r="Y3197" t="s">
        <v>5603</v>
      </c>
      <c r="Z3197" t="s">
        <v>5604</v>
      </c>
      <c r="AA3197" s="18">
        <v>1.4207370989999999</v>
      </c>
      <c r="AB3197" t="s">
        <v>4436</v>
      </c>
      <c r="AC3197" t="s">
        <v>4437</v>
      </c>
      <c r="AD3197" t="s">
        <v>4438</v>
      </c>
      <c r="AE3197" s="18">
        <v>1.4699147782999999</v>
      </c>
      <c r="AF3197" t="s">
        <v>10634</v>
      </c>
      <c r="AG3197" t="s">
        <v>4437</v>
      </c>
      <c r="AH3197" t="s">
        <v>10635</v>
      </c>
      <c r="AI3197" s="18">
        <v>8.7844783999999995E-2</v>
      </c>
      <c r="AJ3197" t="s">
        <v>349</v>
      </c>
      <c r="AK3197" t="s">
        <v>4101</v>
      </c>
      <c r="AL3197" t="s">
        <v>15711</v>
      </c>
      <c r="AM3197" t="s">
        <v>4100</v>
      </c>
      <c r="AN3197" t="s">
        <v>4101</v>
      </c>
      <c r="AO3197" t="s">
        <v>4102</v>
      </c>
      <c r="AP3197" s="18">
        <v>8.12483658E-2</v>
      </c>
      <c r="AQ3197" t="s">
        <v>4218</v>
      </c>
      <c r="AR3197" t="b">
        <f>ISNUMBER(SEARCH('Consulta Por Puntos Baloto'!$E$5,B3197,1))</f>
        <v>0</v>
      </c>
      <c r="AS3197">
        <f t="shared" si="98"/>
        <v>15</v>
      </c>
      <c r="AT3197" t="str">
        <f t="shared" si="99"/>
        <v>Punto Cencosud</v>
      </c>
    </row>
    <row r="3198" spans="1:46">
      <c r="A3198" t="s">
        <v>15712</v>
      </c>
      <c r="B3198" t="s">
        <v>4071</v>
      </c>
      <c r="C3198" s="18">
        <v>1.0181246618999999</v>
      </c>
      <c r="D3198" t="s">
        <v>4065</v>
      </c>
      <c r="E3198" t="s">
        <v>4066</v>
      </c>
      <c r="F3198" t="s">
        <v>4067</v>
      </c>
      <c r="G3198" s="18">
        <v>0.95137097140000004</v>
      </c>
      <c r="H3198" t="s">
        <v>4075</v>
      </c>
      <c r="I3198" t="s">
        <v>4068</v>
      </c>
      <c r="J3198" t="s">
        <v>14311</v>
      </c>
      <c r="K3198" s="18">
        <v>186.98811047699999</v>
      </c>
      <c r="L3198" t="s">
        <v>64</v>
      </c>
      <c r="M3198" t="s">
        <v>4250</v>
      </c>
      <c r="N3198" t="s">
        <v>4251</v>
      </c>
      <c r="O3198" s="18">
        <v>1.1280035750999999</v>
      </c>
      <c r="P3198" t="s">
        <v>4071</v>
      </c>
      <c r="Q3198" t="s">
        <v>4066</v>
      </c>
      <c r="R3198" t="s">
        <v>4072</v>
      </c>
      <c r="S3198" s="18">
        <v>286.4124804951</v>
      </c>
      <c r="T3198" t="s">
        <v>227</v>
      </c>
      <c r="U3198" t="s">
        <v>228</v>
      </c>
      <c r="V3198" t="s">
        <v>229</v>
      </c>
      <c r="W3198" s="18">
        <v>82.496587053900001</v>
      </c>
      <c r="X3198" t="s">
        <v>64</v>
      </c>
      <c r="Y3198" t="s">
        <v>4073</v>
      </c>
      <c r="Z3198" t="s">
        <v>4074</v>
      </c>
      <c r="AA3198" s="18">
        <v>0.94244362049999997</v>
      </c>
      <c r="AB3198" s="19" t="s">
        <v>4075</v>
      </c>
      <c r="AC3198" t="s">
        <v>4066</v>
      </c>
      <c r="AD3198" t="s">
        <v>4076</v>
      </c>
      <c r="AE3198" s="18">
        <v>0.67266743210000002</v>
      </c>
      <c r="AF3198" t="s">
        <v>15713</v>
      </c>
      <c r="AG3198" t="s">
        <v>4066</v>
      </c>
      <c r="AH3198" t="s">
        <v>15714</v>
      </c>
      <c r="AI3198" s="18">
        <v>8.2241510800000001E-2</v>
      </c>
      <c r="AJ3198" t="s">
        <v>15715</v>
      </c>
      <c r="AK3198" t="s">
        <v>4066</v>
      </c>
      <c r="AL3198" t="s">
        <v>15716</v>
      </c>
      <c r="AM3198" t="s">
        <v>15715</v>
      </c>
      <c r="AN3198" t="s">
        <v>4066</v>
      </c>
      <c r="AO3198" t="s">
        <v>15716</v>
      </c>
      <c r="AP3198" s="18">
        <v>8.2241510800000001E-2</v>
      </c>
      <c r="AQ3198" t="s">
        <v>4218</v>
      </c>
      <c r="AR3198" t="b">
        <f>ISNUMBER(SEARCH('Consulta Por Puntos Baloto'!$E$5,B3198,1))</f>
        <v>0</v>
      </c>
      <c r="AS3198">
        <f t="shared" si="98"/>
        <v>35</v>
      </c>
      <c r="AT3198" t="str">
        <f t="shared" si="99"/>
        <v>Punto red</v>
      </c>
    </row>
    <row r="3199" spans="1:46">
      <c r="A3199" t="s">
        <v>15717</v>
      </c>
      <c r="B3199" t="s">
        <v>109</v>
      </c>
      <c r="C3199" s="18">
        <v>1.3968039447</v>
      </c>
      <c r="D3199" t="s">
        <v>274</v>
      </c>
      <c r="E3199" t="s">
        <v>103</v>
      </c>
      <c r="F3199" t="s">
        <v>275</v>
      </c>
      <c r="G3199" s="18">
        <v>1.056103174</v>
      </c>
      <c r="H3199" t="s">
        <v>115</v>
      </c>
      <c r="I3199" t="s">
        <v>107</v>
      </c>
      <c r="J3199" t="s">
        <v>7122</v>
      </c>
      <c r="K3199" s="18">
        <v>1.4974512815000001</v>
      </c>
      <c r="L3199" t="s">
        <v>64</v>
      </c>
      <c r="M3199" t="s">
        <v>107</v>
      </c>
      <c r="N3199" t="s">
        <v>108</v>
      </c>
      <c r="O3199" s="18">
        <v>1.9813454500000001E-2</v>
      </c>
      <c r="P3199" t="s">
        <v>109</v>
      </c>
      <c r="Q3199" t="s">
        <v>103</v>
      </c>
      <c r="R3199" t="s">
        <v>110</v>
      </c>
      <c r="S3199" s="18">
        <v>146.93870626980001</v>
      </c>
      <c r="T3199" t="s">
        <v>253</v>
      </c>
      <c r="U3199" t="s">
        <v>65</v>
      </c>
      <c r="V3199" t="s">
        <v>254</v>
      </c>
      <c r="W3199" s="18">
        <v>145.51194077080001</v>
      </c>
      <c r="X3199" t="s">
        <v>276</v>
      </c>
      <c r="Y3199" t="s">
        <v>65</v>
      </c>
      <c r="Z3199" t="s">
        <v>277</v>
      </c>
      <c r="AA3199" s="18">
        <v>5.9940445199999998E-2</v>
      </c>
      <c r="AB3199" s="19" t="s">
        <v>255</v>
      </c>
      <c r="AC3199" t="s">
        <v>103</v>
      </c>
      <c r="AD3199" t="s">
        <v>256</v>
      </c>
      <c r="AE3199" s="18">
        <v>0.34080317059999998</v>
      </c>
      <c r="AF3199" t="s">
        <v>15718</v>
      </c>
      <c r="AG3199" t="s">
        <v>103</v>
      </c>
      <c r="AH3199" t="s">
        <v>15719</v>
      </c>
      <c r="AI3199" s="18">
        <v>2.2138638799999999E-2</v>
      </c>
      <c r="AJ3199" t="s">
        <v>15720</v>
      </c>
      <c r="AK3199" t="s">
        <v>103</v>
      </c>
      <c r="AL3199" t="s">
        <v>15721</v>
      </c>
      <c r="AM3199" t="s">
        <v>109</v>
      </c>
      <c r="AN3199" t="s">
        <v>103</v>
      </c>
      <c r="AO3199" t="s">
        <v>110</v>
      </c>
      <c r="AP3199" s="18">
        <v>1.9813454500000001E-2</v>
      </c>
      <c r="AQ3199" t="s">
        <v>4218</v>
      </c>
      <c r="AR3199" t="b">
        <f>ISNUMBER(SEARCH('Consulta Por Puntos Baloto'!$E$5,B3199,1))</f>
        <v>0</v>
      </c>
      <c r="AS3199">
        <f t="shared" si="98"/>
        <v>15</v>
      </c>
      <c r="AT3199" t="str">
        <f t="shared" si="99"/>
        <v>Punto Cencosud</v>
      </c>
    </row>
    <row r="3200" spans="1:46">
      <c r="A3200" t="s">
        <v>15722</v>
      </c>
      <c r="B3200" t="s">
        <v>5694</v>
      </c>
      <c r="C3200" s="18">
        <v>1.0160458046</v>
      </c>
      <c r="D3200" t="s">
        <v>5692</v>
      </c>
      <c r="E3200" t="s">
        <v>5692</v>
      </c>
      <c r="F3200" t="s">
        <v>5693</v>
      </c>
      <c r="G3200" s="18">
        <v>122.4144249971</v>
      </c>
      <c r="H3200" t="s">
        <v>64</v>
      </c>
      <c r="I3200" t="s">
        <v>3993</v>
      </c>
      <c r="J3200" t="s">
        <v>3995</v>
      </c>
      <c r="K3200" s="18">
        <v>122.4144249971</v>
      </c>
      <c r="L3200" t="s">
        <v>64</v>
      </c>
      <c r="M3200" t="s">
        <v>3993</v>
      </c>
      <c r="N3200" t="s">
        <v>3995</v>
      </c>
      <c r="O3200" s="18">
        <v>9.4945059999999998E-3</v>
      </c>
      <c r="P3200" t="s">
        <v>5694</v>
      </c>
      <c r="Q3200" t="s">
        <v>5695</v>
      </c>
      <c r="R3200" t="s">
        <v>5696</v>
      </c>
      <c r="S3200" s="18">
        <v>489.1442379659</v>
      </c>
      <c r="T3200" t="s">
        <v>85</v>
      </c>
      <c r="U3200" t="s">
        <v>86</v>
      </c>
      <c r="V3200" t="s">
        <v>87</v>
      </c>
      <c r="W3200" s="18">
        <v>145.23049634930001</v>
      </c>
      <c r="X3200" t="s">
        <v>64</v>
      </c>
      <c r="Y3200" t="s">
        <v>3998</v>
      </c>
      <c r="Z3200" t="s">
        <v>3999</v>
      </c>
      <c r="AA3200" s="18">
        <v>124.0670404868</v>
      </c>
      <c r="AB3200" t="s">
        <v>4000</v>
      </c>
      <c r="AC3200" t="s">
        <v>3991</v>
      </c>
      <c r="AD3200" t="s">
        <v>4001</v>
      </c>
      <c r="AE3200" s="18">
        <v>0.2088892705</v>
      </c>
      <c r="AF3200" t="s">
        <v>15723</v>
      </c>
      <c r="AG3200" t="s">
        <v>5695</v>
      </c>
      <c r="AH3200" t="s">
        <v>15724</v>
      </c>
      <c r="AI3200" s="18">
        <v>0.2610432439</v>
      </c>
      <c r="AJ3200" t="s">
        <v>15725</v>
      </c>
      <c r="AK3200" t="s">
        <v>5695</v>
      </c>
      <c r="AL3200" t="s">
        <v>15726</v>
      </c>
      <c r="AM3200" t="s">
        <v>5694</v>
      </c>
      <c r="AN3200" t="s">
        <v>5695</v>
      </c>
      <c r="AO3200" t="s">
        <v>5696</v>
      </c>
      <c r="AP3200" s="18">
        <v>9.4945059999999998E-3</v>
      </c>
      <c r="AQ3200" t="s">
        <v>4882</v>
      </c>
      <c r="AR3200" t="b">
        <f>ISNUMBER(SEARCH('Consulta Por Puntos Baloto'!$E$5,B3200,1))</f>
        <v>0</v>
      </c>
      <c r="AS3200">
        <f t="shared" si="98"/>
        <v>15</v>
      </c>
      <c r="AT3200" t="str">
        <f t="shared" si="99"/>
        <v>Punto Cencosud</v>
      </c>
    </row>
    <row r="3201" spans="1:46">
      <c r="A3201" t="s">
        <v>15727</v>
      </c>
      <c r="B3201" t="s">
        <v>15728</v>
      </c>
      <c r="C3201" s="18">
        <v>1.0425297920000001</v>
      </c>
      <c r="D3201" t="s">
        <v>463</v>
      </c>
      <c r="E3201" t="s">
        <v>128</v>
      </c>
      <c r="F3201" t="s">
        <v>464</v>
      </c>
      <c r="G3201" s="18">
        <v>0.24805633769999999</v>
      </c>
      <c r="H3201" t="s">
        <v>64</v>
      </c>
      <c r="I3201" t="s">
        <v>130</v>
      </c>
      <c r="J3201" t="s">
        <v>690</v>
      </c>
      <c r="K3201" s="18">
        <v>1.0947738440999999</v>
      </c>
      <c r="L3201" t="s">
        <v>64</v>
      </c>
      <c r="M3201" t="s">
        <v>130</v>
      </c>
      <c r="N3201" t="s">
        <v>742</v>
      </c>
      <c r="O3201" s="18">
        <v>1.9686026607</v>
      </c>
      <c r="P3201" t="s">
        <v>688</v>
      </c>
      <c r="Q3201" t="s">
        <v>134</v>
      </c>
      <c r="R3201" t="s">
        <v>689</v>
      </c>
      <c r="S3201" s="18">
        <v>2.7396416737</v>
      </c>
      <c r="T3201" t="s">
        <v>496</v>
      </c>
      <c r="U3201" t="s">
        <v>130</v>
      </c>
      <c r="V3201" t="s">
        <v>497</v>
      </c>
      <c r="W3201" s="18">
        <v>0.2615641916</v>
      </c>
      <c r="X3201" t="s">
        <v>64</v>
      </c>
      <c r="Y3201" t="s">
        <v>130</v>
      </c>
      <c r="Z3201" t="s">
        <v>690</v>
      </c>
      <c r="AA3201" s="18">
        <v>0.93702491539999999</v>
      </c>
      <c r="AB3201" s="19" t="s">
        <v>1195</v>
      </c>
      <c r="AC3201" t="s">
        <v>128</v>
      </c>
      <c r="AD3201" t="s">
        <v>1196</v>
      </c>
      <c r="AE3201" s="18">
        <v>0.46937791750000002</v>
      </c>
      <c r="AF3201" t="s">
        <v>8338</v>
      </c>
      <c r="AG3201" t="s">
        <v>143</v>
      </c>
      <c r="AH3201" t="s">
        <v>8339</v>
      </c>
      <c r="AI3201" s="18">
        <v>0.1122250444</v>
      </c>
      <c r="AJ3201" t="s">
        <v>14656</v>
      </c>
      <c r="AK3201" t="s">
        <v>134</v>
      </c>
      <c r="AL3201" t="s">
        <v>14657</v>
      </c>
      <c r="AM3201" t="s">
        <v>14656</v>
      </c>
      <c r="AN3201" t="s">
        <v>134</v>
      </c>
      <c r="AO3201" t="s">
        <v>14657</v>
      </c>
      <c r="AP3201" s="18">
        <v>0.1122250444</v>
      </c>
      <c r="AQ3201" t="s">
        <v>4218</v>
      </c>
      <c r="AR3201" t="b">
        <f>ISNUMBER(SEARCH('Consulta Por Puntos Baloto'!$E$5,B3201,1))</f>
        <v>0</v>
      </c>
      <c r="AS3201">
        <f t="shared" si="98"/>
        <v>35</v>
      </c>
      <c r="AT3201" t="str">
        <f t="shared" si="99"/>
        <v>Punto red</v>
      </c>
    </row>
    <row r="3202" spans="1:46">
      <c r="A3202" t="s">
        <v>15729</v>
      </c>
      <c r="B3202" t="s">
        <v>15730</v>
      </c>
      <c r="C3202" s="18">
        <v>1.9024250686999999</v>
      </c>
      <c r="D3202" t="s">
        <v>508</v>
      </c>
      <c r="E3202" t="s">
        <v>509</v>
      </c>
      <c r="F3202" t="s">
        <v>510</v>
      </c>
      <c r="G3202" s="18">
        <v>8.6539271000000001E-3</v>
      </c>
      <c r="H3202" t="s">
        <v>64</v>
      </c>
      <c r="I3202" t="s">
        <v>112</v>
      </c>
      <c r="J3202" t="s">
        <v>1236</v>
      </c>
      <c r="K3202" s="18">
        <v>0.44993923629999999</v>
      </c>
      <c r="L3202" t="s">
        <v>64</v>
      </c>
      <c r="M3202" t="s">
        <v>112</v>
      </c>
      <c r="N3202" t="s">
        <v>721</v>
      </c>
      <c r="O3202" s="18">
        <v>4.72831E-4</v>
      </c>
      <c r="P3202" t="s">
        <v>513</v>
      </c>
      <c r="Q3202" t="s">
        <v>509</v>
      </c>
      <c r="R3202" t="s">
        <v>514</v>
      </c>
      <c r="S3202" s="18">
        <v>1.6807231499999999E-2</v>
      </c>
      <c r="T3202" t="s">
        <v>111</v>
      </c>
      <c r="U3202" t="s">
        <v>112</v>
      </c>
      <c r="V3202" t="s">
        <v>113</v>
      </c>
      <c r="W3202" s="18">
        <v>5.2997633320000004</v>
      </c>
      <c r="X3202" t="s">
        <v>64</v>
      </c>
      <c r="Y3202" t="s">
        <v>130</v>
      </c>
      <c r="Z3202" t="s">
        <v>517</v>
      </c>
      <c r="AA3202" s="18">
        <v>1.5801490599999999E-2</v>
      </c>
      <c r="AB3202" s="19" t="s">
        <v>1111</v>
      </c>
      <c r="AC3202" t="s">
        <v>509</v>
      </c>
      <c r="AD3202" s="19" t="s">
        <v>1112</v>
      </c>
      <c r="AE3202" s="18">
        <v>1.9858638200000001E-2</v>
      </c>
      <c r="AF3202" t="s">
        <v>1237</v>
      </c>
      <c r="AG3202" t="s">
        <v>509</v>
      </c>
      <c r="AH3202" t="s">
        <v>1238</v>
      </c>
      <c r="AI3202" s="18">
        <v>4.4953208999999996E-3</v>
      </c>
      <c r="AJ3202" t="s">
        <v>1239</v>
      </c>
      <c r="AK3202" t="s">
        <v>509</v>
      </c>
      <c r="AL3202" t="s">
        <v>1240</v>
      </c>
      <c r="AM3202" t="s">
        <v>513</v>
      </c>
      <c r="AN3202" t="s">
        <v>509</v>
      </c>
      <c r="AO3202" t="s">
        <v>514</v>
      </c>
      <c r="AP3202" s="18">
        <v>4.72831E-4</v>
      </c>
      <c r="AQ3202" t="s">
        <v>4218</v>
      </c>
      <c r="AR3202" t="b">
        <f>ISNUMBER(SEARCH('Consulta Por Puntos Baloto'!$E$5,B3202,1))</f>
        <v>0</v>
      </c>
      <c r="AS3202">
        <f t="shared" si="98"/>
        <v>15</v>
      </c>
      <c r="AT3202" t="str">
        <f t="shared" si="99"/>
        <v>Punto Cencosud</v>
      </c>
    </row>
    <row r="3203" spans="1:46">
      <c r="A3203" t="s">
        <v>15731</v>
      </c>
      <c r="B3203" t="s">
        <v>15732</v>
      </c>
      <c r="C3203" s="18">
        <v>38.758434422400001</v>
      </c>
      <c r="D3203" t="s">
        <v>4913</v>
      </c>
      <c r="E3203" t="s">
        <v>4914</v>
      </c>
      <c r="F3203" t="s">
        <v>4915</v>
      </c>
      <c r="G3203" s="18">
        <v>170.74644539799999</v>
      </c>
      <c r="H3203" t="s">
        <v>4916</v>
      </c>
      <c r="I3203" t="s">
        <v>4169</v>
      </c>
      <c r="J3203" t="s">
        <v>4917</v>
      </c>
      <c r="K3203" s="18">
        <v>174.63587462059999</v>
      </c>
      <c r="L3203" t="s">
        <v>64</v>
      </c>
      <c r="M3203" t="s">
        <v>3993</v>
      </c>
      <c r="N3203" t="s">
        <v>3995</v>
      </c>
      <c r="O3203" s="18">
        <v>171.1626315931</v>
      </c>
      <c r="P3203" t="s">
        <v>3996</v>
      </c>
      <c r="Q3203" t="s">
        <v>3991</v>
      </c>
      <c r="R3203" t="s">
        <v>3997</v>
      </c>
      <c r="S3203" s="18">
        <v>210.0142715371</v>
      </c>
      <c r="T3203" t="s">
        <v>85</v>
      </c>
      <c r="U3203" t="s">
        <v>86</v>
      </c>
      <c r="V3203" t="s">
        <v>87</v>
      </c>
      <c r="W3203" s="18">
        <v>172.580973696</v>
      </c>
      <c r="X3203" t="s">
        <v>64</v>
      </c>
      <c r="Y3203" t="s">
        <v>4169</v>
      </c>
      <c r="Z3203" t="s">
        <v>4171</v>
      </c>
      <c r="AA3203" s="18">
        <v>170.7908434423</v>
      </c>
      <c r="AB3203" t="s">
        <v>4916</v>
      </c>
      <c r="AC3203" t="s">
        <v>4172</v>
      </c>
      <c r="AD3203" t="s">
        <v>4918</v>
      </c>
      <c r="AE3203" s="18">
        <v>0.1045556663</v>
      </c>
      <c r="AF3203" t="s">
        <v>4919</v>
      </c>
      <c r="AG3203" t="s">
        <v>4920</v>
      </c>
      <c r="AH3203" t="s">
        <v>4921</v>
      </c>
      <c r="AI3203" s="18">
        <v>28.606894752300001</v>
      </c>
      <c r="AJ3203" t="s">
        <v>4922</v>
      </c>
      <c r="AK3203" t="s">
        <v>4923</v>
      </c>
      <c r="AL3203" t="s">
        <v>4924</v>
      </c>
      <c r="AM3203" t="s">
        <v>4919</v>
      </c>
      <c r="AN3203" t="s">
        <v>4920</v>
      </c>
      <c r="AO3203" t="s">
        <v>4921</v>
      </c>
      <c r="AP3203" s="18">
        <v>0.1045556663</v>
      </c>
      <c r="AQ3203" t="s">
        <v>123</v>
      </c>
      <c r="AR3203" t="b">
        <f>ISNUMBER(SEARCH('Consulta Por Puntos Baloto'!$E$5,B3203,1))</f>
        <v>0</v>
      </c>
      <c r="AS3203">
        <f t="shared" ref="AS3203:AS3266" si="100">MATCH(AP3203,A3203:AL3203,0)</f>
        <v>31</v>
      </c>
      <c r="AT3203" t="str">
        <f t="shared" ref="AT3203:AT3266" si="101">+VLOOKUP(AS3203,$AW$2:$AX$10,2,0)</f>
        <v>Punto pago</v>
      </c>
    </row>
    <row r="3204" spans="1:46">
      <c r="A3204" t="s">
        <v>15733</v>
      </c>
      <c r="B3204" t="s">
        <v>15734</v>
      </c>
      <c r="C3204" s="18">
        <v>0.22058188719999999</v>
      </c>
      <c r="D3204" t="s">
        <v>169</v>
      </c>
      <c r="E3204" t="s">
        <v>128</v>
      </c>
      <c r="F3204" t="s">
        <v>170</v>
      </c>
      <c r="G3204" s="18">
        <v>1.0318001699999999E-2</v>
      </c>
      <c r="H3204" t="s">
        <v>64</v>
      </c>
      <c r="I3204" t="s">
        <v>130</v>
      </c>
      <c r="J3204" t="s">
        <v>172</v>
      </c>
      <c r="K3204" s="18">
        <v>5.9129934100000003E-2</v>
      </c>
      <c r="L3204" t="s">
        <v>64</v>
      </c>
      <c r="M3204" t="s">
        <v>130</v>
      </c>
      <c r="N3204" t="s">
        <v>172</v>
      </c>
      <c r="O3204" s="18">
        <v>1.5642067941</v>
      </c>
      <c r="P3204" t="s">
        <v>173</v>
      </c>
      <c r="Q3204" t="s">
        <v>134</v>
      </c>
      <c r="R3204" t="s">
        <v>174</v>
      </c>
      <c r="S3204" s="18">
        <v>1.702717418</v>
      </c>
      <c r="T3204" t="s">
        <v>64</v>
      </c>
      <c r="U3204" t="s">
        <v>130</v>
      </c>
      <c r="V3204" t="s">
        <v>171</v>
      </c>
      <c r="W3204" s="18">
        <v>1.7553502843</v>
      </c>
      <c r="X3204" t="s">
        <v>64</v>
      </c>
      <c r="Y3204" t="s">
        <v>130</v>
      </c>
      <c r="Z3204" t="s">
        <v>175</v>
      </c>
      <c r="AA3204" s="18">
        <v>1.7015562393000001</v>
      </c>
      <c r="AB3204" t="s">
        <v>176</v>
      </c>
      <c r="AC3204" t="s">
        <v>128</v>
      </c>
      <c r="AD3204" t="s">
        <v>177</v>
      </c>
      <c r="AE3204" s="18">
        <v>0.1528285412</v>
      </c>
      <c r="AF3204" t="s">
        <v>9166</v>
      </c>
      <c r="AG3204" t="s">
        <v>143</v>
      </c>
      <c r="AH3204" t="s">
        <v>9167</v>
      </c>
      <c r="AI3204" s="18">
        <v>0.1080266991</v>
      </c>
      <c r="AJ3204" t="s">
        <v>9168</v>
      </c>
      <c r="AK3204" t="s">
        <v>134</v>
      </c>
      <c r="AL3204" t="s">
        <v>9169</v>
      </c>
      <c r="AM3204" t="s">
        <v>64</v>
      </c>
      <c r="AN3204" t="s">
        <v>130</v>
      </c>
      <c r="AO3204" t="s">
        <v>172</v>
      </c>
      <c r="AP3204" s="18">
        <v>1.0318001699999999E-2</v>
      </c>
      <c r="AQ3204" t="s">
        <v>123</v>
      </c>
      <c r="AR3204" t="b">
        <f>ISNUMBER(SEARCH('Consulta Por Puntos Baloto'!$E$5,B3204,1))</f>
        <v>0</v>
      </c>
      <c r="AS3204">
        <f t="shared" si="100"/>
        <v>7</v>
      </c>
      <c r="AT3204" t="str">
        <f t="shared" si="101"/>
        <v>Cajero automático</v>
      </c>
    </row>
    <row r="3205" spans="1:46">
      <c r="A3205" t="s">
        <v>15735</v>
      </c>
      <c r="B3205" t="s">
        <v>15736</v>
      </c>
      <c r="C3205" s="18">
        <v>4.9541690619000001</v>
      </c>
      <c r="D3205" t="s">
        <v>526</v>
      </c>
      <c r="E3205" t="s">
        <v>128</v>
      </c>
      <c r="F3205" t="s">
        <v>527</v>
      </c>
      <c r="G3205" s="18">
        <v>0.85765392399999996</v>
      </c>
      <c r="H3205" t="s">
        <v>64</v>
      </c>
      <c r="I3205" t="s">
        <v>130</v>
      </c>
      <c r="J3205" t="s">
        <v>528</v>
      </c>
      <c r="K3205" s="18">
        <v>3.1628735945000002</v>
      </c>
      <c r="L3205" t="s">
        <v>64</v>
      </c>
      <c r="M3205" t="s">
        <v>130</v>
      </c>
      <c r="N3205" t="s">
        <v>529</v>
      </c>
      <c r="O3205" s="18">
        <v>1.4108655631</v>
      </c>
      <c r="P3205" t="s">
        <v>530</v>
      </c>
      <c r="Q3205" t="s">
        <v>134</v>
      </c>
      <c r="R3205" t="s">
        <v>531</v>
      </c>
      <c r="S3205" s="18">
        <v>3.0265356052999999</v>
      </c>
      <c r="T3205" t="s">
        <v>515</v>
      </c>
      <c r="U3205" t="s">
        <v>130</v>
      </c>
      <c r="V3205" t="s">
        <v>516</v>
      </c>
      <c r="W3205" s="18">
        <v>2.8294774693</v>
      </c>
      <c r="X3205" t="s">
        <v>64</v>
      </c>
      <c r="Y3205" t="s">
        <v>130</v>
      </c>
      <c r="Z3205" t="s">
        <v>532</v>
      </c>
      <c r="AA3205" s="18">
        <v>1.4260744988</v>
      </c>
      <c r="AB3205" t="s">
        <v>533</v>
      </c>
      <c r="AC3205" t="s">
        <v>128</v>
      </c>
      <c r="AD3205" t="s">
        <v>534</v>
      </c>
      <c r="AE3205" s="18">
        <v>7.24896924E-2</v>
      </c>
      <c r="AF3205" t="s">
        <v>2332</v>
      </c>
      <c r="AG3205" t="s">
        <v>143</v>
      </c>
      <c r="AH3205" t="s">
        <v>2333</v>
      </c>
      <c r="AI3205" s="18">
        <v>4.96494242E-2</v>
      </c>
      <c r="AJ3205" t="s">
        <v>2334</v>
      </c>
      <c r="AK3205" t="s">
        <v>134</v>
      </c>
      <c r="AL3205" t="s">
        <v>2335</v>
      </c>
      <c r="AM3205" t="s">
        <v>2334</v>
      </c>
      <c r="AN3205" t="s">
        <v>134</v>
      </c>
      <c r="AO3205" t="s">
        <v>2335</v>
      </c>
      <c r="AP3205" s="18">
        <v>4.96494242E-2</v>
      </c>
      <c r="AQ3205" t="s">
        <v>123</v>
      </c>
      <c r="AR3205" t="b">
        <f>ISNUMBER(SEARCH('Consulta Por Puntos Baloto'!$E$5,B3205,1))</f>
        <v>0</v>
      </c>
      <c r="AS3205">
        <f t="shared" si="100"/>
        <v>35</v>
      </c>
      <c r="AT3205" t="str">
        <f t="shared" si="101"/>
        <v>Punto red</v>
      </c>
    </row>
    <row r="3206" spans="1:46">
      <c r="A3206" t="s">
        <v>15737</v>
      </c>
      <c r="B3206" t="s">
        <v>15738</v>
      </c>
      <c r="C3206" s="18">
        <v>5.7846572500000004</v>
      </c>
      <c r="D3206" t="s">
        <v>526</v>
      </c>
      <c r="E3206" t="s">
        <v>128</v>
      </c>
      <c r="F3206" t="s">
        <v>527</v>
      </c>
      <c r="G3206" s="18">
        <v>0.98468435629999995</v>
      </c>
      <c r="H3206" t="s">
        <v>64</v>
      </c>
      <c r="I3206" t="s">
        <v>130</v>
      </c>
      <c r="J3206" t="s">
        <v>779</v>
      </c>
      <c r="K3206" s="18">
        <v>3.8079150620000002</v>
      </c>
      <c r="L3206" t="s">
        <v>64</v>
      </c>
      <c r="M3206" t="s">
        <v>130</v>
      </c>
      <c r="N3206" t="s">
        <v>529</v>
      </c>
      <c r="O3206" s="18">
        <v>1.0341579780000001</v>
      </c>
      <c r="P3206" t="s">
        <v>530</v>
      </c>
      <c r="Q3206" t="s">
        <v>134</v>
      </c>
      <c r="R3206" t="s">
        <v>531</v>
      </c>
      <c r="S3206" s="18">
        <v>2.4221976674999999</v>
      </c>
      <c r="T3206" t="s">
        <v>515</v>
      </c>
      <c r="U3206" t="s">
        <v>130</v>
      </c>
      <c r="V3206" t="s">
        <v>516</v>
      </c>
      <c r="W3206" s="18">
        <v>3.7602102426999999</v>
      </c>
      <c r="X3206" t="s">
        <v>64</v>
      </c>
      <c r="Y3206" t="s">
        <v>130</v>
      </c>
      <c r="Z3206" t="s">
        <v>532</v>
      </c>
      <c r="AA3206" s="18">
        <v>2.3494946436999999</v>
      </c>
      <c r="AB3206" t="s">
        <v>533</v>
      </c>
      <c r="AC3206" t="s">
        <v>128</v>
      </c>
      <c r="AD3206" t="s">
        <v>534</v>
      </c>
      <c r="AE3206" s="18">
        <v>0.1087812179</v>
      </c>
      <c r="AF3206" t="s">
        <v>1156</v>
      </c>
      <c r="AG3206" t="s">
        <v>143</v>
      </c>
      <c r="AH3206" t="s">
        <v>1157</v>
      </c>
      <c r="AI3206" s="18">
        <v>8.8004632299999996E-2</v>
      </c>
      <c r="AJ3206" t="s">
        <v>1158</v>
      </c>
      <c r="AK3206" t="s">
        <v>134</v>
      </c>
      <c r="AL3206" t="s">
        <v>1159</v>
      </c>
      <c r="AM3206" t="s">
        <v>1158</v>
      </c>
      <c r="AN3206" t="s">
        <v>134</v>
      </c>
      <c r="AO3206" t="s">
        <v>1159</v>
      </c>
      <c r="AP3206" s="18">
        <v>8.8004632299999996E-2</v>
      </c>
      <c r="AQ3206" t="s">
        <v>123</v>
      </c>
      <c r="AR3206" t="b">
        <f>ISNUMBER(SEARCH('Consulta Por Puntos Baloto'!$E$5,B3206,1))</f>
        <v>0</v>
      </c>
      <c r="AS3206">
        <f t="shared" si="100"/>
        <v>35</v>
      </c>
      <c r="AT3206" t="str">
        <f t="shared" si="101"/>
        <v>Punto red</v>
      </c>
    </row>
    <row r="3207" spans="1:46">
      <c r="A3207" t="s">
        <v>15739</v>
      </c>
      <c r="B3207" t="s">
        <v>15740</v>
      </c>
      <c r="C3207" s="18">
        <v>3.1568390484000002</v>
      </c>
      <c r="D3207" t="s">
        <v>686</v>
      </c>
      <c r="E3207" t="s">
        <v>128</v>
      </c>
      <c r="F3207" t="s">
        <v>687</v>
      </c>
      <c r="G3207" s="18">
        <v>0.52454315269999996</v>
      </c>
      <c r="H3207" t="s">
        <v>64</v>
      </c>
      <c r="I3207" t="s">
        <v>130</v>
      </c>
      <c r="J3207" t="s">
        <v>3622</v>
      </c>
      <c r="K3207" s="18">
        <v>0.89525459979999999</v>
      </c>
      <c r="L3207" t="s">
        <v>64</v>
      </c>
      <c r="M3207" t="s">
        <v>130</v>
      </c>
      <c r="N3207" t="s">
        <v>672</v>
      </c>
      <c r="O3207" s="18">
        <v>1.8492007921</v>
      </c>
      <c r="P3207" t="s">
        <v>699</v>
      </c>
      <c r="Q3207" t="s">
        <v>134</v>
      </c>
      <c r="R3207" t="s">
        <v>700</v>
      </c>
      <c r="S3207" s="18">
        <v>3.3199300341</v>
      </c>
      <c r="T3207" t="s">
        <v>496</v>
      </c>
      <c r="U3207" t="s">
        <v>130</v>
      </c>
      <c r="V3207" t="s">
        <v>497</v>
      </c>
      <c r="W3207" s="18">
        <v>1.9104735399999999</v>
      </c>
      <c r="X3207" t="s">
        <v>64</v>
      </c>
      <c r="Y3207" t="s">
        <v>130</v>
      </c>
      <c r="Z3207" t="s">
        <v>590</v>
      </c>
      <c r="AA3207" s="18">
        <v>0.54010657240000004</v>
      </c>
      <c r="AB3207" t="s">
        <v>691</v>
      </c>
      <c r="AC3207" t="s">
        <v>128</v>
      </c>
      <c r="AD3207" t="s">
        <v>692</v>
      </c>
      <c r="AE3207" s="18">
        <v>2.7306854700000001E-2</v>
      </c>
      <c r="AF3207" t="s">
        <v>15741</v>
      </c>
      <c r="AG3207" t="s">
        <v>143</v>
      </c>
      <c r="AH3207" t="s">
        <v>15742</v>
      </c>
      <c r="AI3207" s="18">
        <v>7.0230772799999994E-2</v>
      </c>
      <c r="AJ3207" t="s">
        <v>5921</v>
      </c>
      <c r="AK3207" t="s">
        <v>134</v>
      </c>
      <c r="AL3207" t="s">
        <v>15743</v>
      </c>
      <c r="AM3207" t="s">
        <v>15741</v>
      </c>
      <c r="AN3207" t="s">
        <v>143</v>
      </c>
      <c r="AO3207" t="s">
        <v>15742</v>
      </c>
      <c r="AP3207" s="18">
        <v>2.7306854700000001E-2</v>
      </c>
      <c r="AQ3207" t="s">
        <v>123</v>
      </c>
      <c r="AR3207" t="b">
        <f>ISNUMBER(SEARCH('Consulta Por Puntos Baloto'!$E$5,B3207,1))</f>
        <v>0</v>
      </c>
      <c r="AS3207">
        <f t="shared" si="100"/>
        <v>31</v>
      </c>
      <c r="AT3207" t="str">
        <f t="shared" si="101"/>
        <v>Punto pago</v>
      </c>
    </row>
    <row r="3208" spans="1:46">
      <c r="A3208" t="s">
        <v>15744</v>
      </c>
      <c r="B3208" t="s">
        <v>15745</v>
      </c>
      <c r="C3208" s="18">
        <v>26.5936811238</v>
      </c>
      <c r="D3208" t="s">
        <v>5900</v>
      </c>
      <c r="E3208" t="s">
        <v>5901</v>
      </c>
      <c r="F3208" t="s">
        <v>5902</v>
      </c>
      <c r="G3208" s="18">
        <v>29.653969655499999</v>
      </c>
      <c r="H3208" t="s">
        <v>4029</v>
      </c>
      <c r="I3208" t="s">
        <v>4029</v>
      </c>
      <c r="J3208" t="s">
        <v>4099</v>
      </c>
      <c r="K3208" s="18">
        <v>30.484441683499998</v>
      </c>
      <c r="L3208" t="s">
        <v>64</v>
      </c>
      <c r="M3208" t="s">
        <v>4029</v>
      </c>
      <c r="N3208" t="s">
        <v>4030</v>
      </c>
      <c r="O3208" s="18">
        <v>49.265945255399998</v>
      </c>
      <c r="P3208" t="s">
        <v>4031</v>
      </c>
      <c r="Q3208" t="s">
        <v>4025</v>
      </c>
      <c r="R3208" t="s">
        <v>4032</v>
      </c>
      <c r="S3208" s="18">
        <v>113.6783165535</v>
      </c>
      <c r="T3208" t="s">
        <v>227</v>
      </c>
      <c r="U3208" t="s">
        <v>228</v>
      </c>
      <c r="V3208" t="s">
        <v>229</v>
      </c>
      <c r="W3208" s="18">
        <v>31.981188853700001</v>
      </c>
      <c r="X3208" t="s">
        <v>4103</v>
      </c>
      <c r="Y3208" t="s">
        <v>4029</v>
      </c>
      <c r="Z3208" t="s">
        <v>4104</v>
      </c>
      <c r="AA3208" s="18">
        <v>29.661860899099999</v>
      </c>
      <c r="AB3208" s="19" t="s">
        <v>4105</v>
      </c>
      <c r="AC3208" t="s">
        <v>4106</v>
      </c>
      <c r="AD3208" t="s">
        <v>4107</v>
      </c>
      <c r="AE3208" s="18">
        <v>1.6163163500000001E-2</v>
      </c>
      <c r="AF3208" t="s">
        <v>12653</v>
      </c>
      <c r="AG3208" t="s">
        <v>12654</v>
      </c>
      <c r="AH3208" t="s">
        <v>12655</v>
      </c>
      <c r="AI3208" s="18">
        <v>0.11805624620000001</v>
      </c>
      <c r="AJ3208" t="s">
        <v>15746</v>
      </c>
      <c r="AK3208" t="s">
        <v>12654</v>
      </c>
      <c r="AL3208" t="s">
        <v>15747</v>
      </c>
      <c r="AM3208" t="s">
        <v>12653</v>
      </c>
      <c r="AN3208" t="s">
        <v>12654</v>
      </c>
      <c r="AO3208" t="s">
        <v>12655</v>
      </c>
      <c r="AP3208" s="18">
        <v>1.6163163500000001E-2</v>
      </c>
      <c r="AQ3208" t="e">
        <v>#N/A</v>
      </c>
      <c r="AR3208" t="b">
        <f>ISNUMBER(SEARCH('Consulta Por Puntos Baloto'!$E$5,B3208,1))</f>
        <v>0</v>
      </c>
      <c r="AS3208">
        <f t="shared" si="100"/>
        <v>31</v>
      </c>
      <c r="AT3208" t="str">
        <f t="shared" si="101"/>
        <v>Punto pago</v>
      </c>
    </row>
    <row r="3209" spans="1:46">
      <c r="A3209" t="s">
        <v>15748</v>
      </c>
      <c r="B3209" t="s">
        <v>15749</v>
      </c>
      <c r="C3209" s="18">
        <v>0.1272989907</v>
      </c>
      <c r="D3209" t="s">
        <v>340</v>
      </c>
      <c r="E3209" t="s">
        <v>341</v>
      </c>
      <c r="F3209" t="s">
        <v>342</v>
      </c>
      <c r="G3209" s="18">
        <v>0.2140352724</v>
      </c>
      <c r="H3209" t="s">
        <v>345</v>
      </c>
      <c r="I3209" t="s">
        <v>343</v>
      </c>
      <c r="J3209" t="s">
        <v>4241</v>
      </c>
      <c r="K3209" s="18">
        <v>1.2326959175000001</v>
      </c>
      <c r="L3209" t="s">
        <v>64</v>
      </c>
      <c r="M3209" t="s">
        <v>343</v>
      </c>
      <c r="N3209" t="s">
        <v>344</v>
      </c>
      <c r="O3209" s="18">
        <v>30.943228652199998</v>
      </c>
      <c r="P3209" t="s">
        <v>67</v>
      </c>
      <c r="Q3209" t="s">
        <v>62</v>
      </c>
      <c r="R3209" t="s">
        <v>68</v>
      </c>
      <c r="S3209" s="18">
        <v>29.7506379503</v>
      </c>
      <c r="T3209" t="s">
        <v>69</v>
      </c>
      <c r="U3209" t="s">
        <v>65</v>
      </c>
      <c r="V3209" t="s">
        <v>70</v>
      </c>
      <c r="W3209" s="18">
        <v>26.4262136336</v>
      </c>
      <c r="X3209" t="s">
        <v>241</v>
      </c>
      <c r="Y3209" t="s">
        <v>65</v>
      </c>
      <c r="Z3209" t="s">
        <v>242</v>
      </c>
      <c r="AA3209" s="18">
        <v>0.21403525949999999</v>
      </c>
      <c r="AB3209" t="s">
        <v>345</v>
      </c>
      <c r="AC3209" t="s">
        <v>341</v>
      </c>
      <c r="AD3209" t="s">
        <v>346</v>
      </c>
      <c r="AE3209" s="18">
        <v>0.11457422890000001</v>
      </c>
      <c r="AF3209" t="s">
        <v>15750</v>
      </c>
      <c r="AG3209" t="s">
        <v>341</v>
      </c>
      <c r="AH3209" t="s">
        <v>15751</v>
      </c>
      <c r="AI3209" s="18">
        <v>0.28334625390000001</v>
      </c>
      <c r="AJ3209" t="s">
        <v>349</v>
      </c>
      <c r="AK3209" t="s">
        <v>341</v>
      </c>
      <c r="AL3209" t="s">
        <v>4244</v>
      </c>
      <c r="AM3209" t="s">
        <v>15750</v>
      </c>
      <c r="AN3209" t="s">
        <v>341</v>
      </c>
      <c r="AO3209" t="s">
        <v>15751</v>
      </c>
      <c r="AP3209" s="18">
        <v>0.11457422890000001</v>
      </c>
      <c r="AQ3209" t="s">
        <v>123</v>
      </c>
      <c r="AR3209" t="b">
        <f>ISNUMBER(SEARCH('Consulta Por Puntos Baloto'!$E$5,B3209,1))</f>
        <v>0</v>
      </c>
      <c r="AS3209">
        <f t="shared" si="100"/>
        <v>31</v>
      </c>
      <c r="AT3209" t="str">
        <f t="shared" si="101"/>
        <v>Punto pago</v>
      </c>
    </row>
    <row r="3210" spans="1:46">
      <c r="A3210" t="s">
        <v>15752</v>
      </c>
      <c r="B3210" t="s">
        <v>15753</v>
      </c>
      <c r="C3210" s="18">
        <v>7.5097173136000004</v>
      </c>
      <c r="D3210" t="s">
        <v>1500</v>
      </c>
      <c r="E3210" t="s">
        <v>1501</v>
      </c>
      <c r="F3210" t="s">
        <v>1502</v>
      </c>
      <c r="G3210" s="18">
        <v>0.35019492200000002</v>
      </c>
      <c r="H3210" t="s">
        <v>64</v>
      </c>
      <c r="I3210" t="s">
        <v>313</v>
      </c>
      <c r="J3210" t="s">
        <v>314</v>
      </c>
      <c r="K3210" s="18">
        <v>12.3035765576</v>
      </c>
      <c r="L3210" t="s">
        <v>64</v>
      </c>
      <c r="M3210" t="s">
        <v>2638</v>
      </c>
      <c r="N3210" t="s">
        <v>2639</v>
      </c>
      <c r="O3210" s="18">
        <v>18.5355109986</v>
      </c>
      <c r="P3210" t="s">
        <v>2625</v>
      </c>
      <c r="Q3210" t="s">
        <v>134</v>
      </c>
      <c r="R3210" t="s">
        <v>2626</v>
      </c>
      <c r="S3210" s="18">
        <v>17.498803838899999</v>
      </c>
      <c r="T3210" t="s">
        <v>311</v>
      </c>
      <c r="U3210" t="s">
        <v>130</v>
      </c>
      <c r="V3210" t="s">
        <v>312</v>
      </c>
      <c r="W3210" s="18">
        <v>0.35019492200000002</v>
      </c>
      <c r="X3210" t="s">
        <v>64</v>
      </c>
      <c r="Y3210" t="s">
        <v>313</v>
      </c>
      <c r="Z3210" t="s">
        <v>314</v>
      </c>
      <c r="AA3210" s="18">
        <v>7.3618695049999996</v>
      </c>
      <c r="AB3210" s="19" t="s">
        <v>2641</v>
      </c>
      <c r="AC3210" t="s">
        <v>1501</v>
      </c>
      <c r="AD3210" t="s">
        <v>2642</v>
      </c>
      <c r="AE3210" s="18">
        <v>0.38633564069999998</v>
      </c>
      <c r="AF3210" t="s">
        <v>3448</v>
      </c>
      <c r="AG3210" t="s">
        <v>3449</v>
      </c>
      <c r="AH3210" t="s">
        <v>3450</v>
      </c>
      <c r="AI3210" s="18">
        <v>4.8998009299999999E-2</v>
      </c>
      <c r="AJ3210" t="s">
        <v>903</v>
      </c>
      <c r="AK3210" t="s">
        <v>3449</v>
      </c>
      <c r="AL3210" t="s">
        <v>12241</v>
      </c>
      <c r="AM3210" t="s">
        <v>903</v>
      </c>
      <c r="AN3210" t="s">
        <v>3449</v>
      </c>
      <c r="AO3210" t="s">
        <v>12241</v>
      </c>
      <c r="AP3210" s="18">
        <v>4.8998009299999999E-2</v>
      </c>
      <c r="AQ3210" t="s">
        <v>123</v>
      </c>
      <c r="AR3210" t="b">
        <f>ISNUMBER(SEARCH('Consulta Por Puntos Baloto'!$E$5,B3210,1))</f>
        <v>0</v>
      </c>
      <c r="AS3210">
        <f t="shared" si="100"/>
        <v>35</v>
      </c>
      <c r="AT3210" t="str">
        <f t="shared" si="101"/>
        <v>Punto red</v>
      </c>
    </row>
    <row r="3211" spans="1:46">
      <c r="A3211" t="s">
        <v>15754</v>
      </c>
      <c r="B3211" t="s">
        <v>15755</v>
      </c>
      <c r="C3211" s="18">
        <v>29.074949703800002</v>
      </c>
      <c r="D3211" t="s">
        <v>3692</v>
      </c>
      <c r="E3211" t="s">
        <v>3693</v>
      </c>
      <c r="F3211" t="s">
        <v>3694</v>
      </c>
      <c r="G3211" s="18">
        <v>83.524573144000001</v>
      </c>
      <c r="H3211" t="s">
        <v>64</v>
      </c>
      <c r="I3211" t="s">
        <v>4008</v>
      </c>
      <c r="J3211" t="s">
        <v>4009</v>
      </c>
      <c r="K3211" s="18">
        <v>83.235358686599994</v>
      </c>
      <c r="L3211" t="s">
        <v>4010</v>
      </c>
      <c r="M3211" t="s">
        <v>4008</v>
      </c>
      <c r="N3211" t="s">
        <v>4011</v>
      </c>
      <c r="O3211" s="18">
        <v>102.8138056983</v>
      </c>
      <c r="P3211" t="s">
        <v>1454</v>
      </c>
      <c r="Q3211" t="s">
        <v>1449</v>
      </c>
      <c r="R3211" t="s">
        <v>1455</v>
      </c>
      <c r="S3211" s="18">
        <v>102.22012441</v>
      </c>
      <c r="T3211" t="s">
        <v>227</v>
      </c>
      <c r="U3211" t="s">
        <v>228</v>
      </c>
      <c r="V3211" t="s">
        <v>229</v>
      </c>
      <c r="W3211" s="18">
        <v>87.5623083009</v>
      </c>
      <c r="X3211" t="s">
        <v>64</v>
      </c>
      <c r="Y3211" t="s">
        <v>4029</v>
      </c>
      <c r="Z3211" t="s">
        <v>6039</v>
      </c>
      <c r="AA3211" s="18">
        <v>83.524725875100003</v>
      </c>
      <c r="AB3211" s="19" t="s">
        <v>4013</v>
      </c>
      <c r="AC3211" t="s">
        <v>4014</v>
      </c>
      <c r="AD3211" t="s">
        <v>4015</v>
      </c>
      <c r="AE3211" s="18">
        <v>6.1093739000000003E-3</v>
      </c>
      <c r="AF3211" t="s">
        <v>15756</v>
      </c>
      <c r="AG3211" t="s">
        <v>15757</v>
      </c>
      <c r="AH3211" t="s">
        <v>15758</v>
      </c>
      <c r="AI3211" s="18">
        <v>0.1044598216</v>
      </c>
      <c r="AJ3211" t="s">
        <v>15759</v>
      </c>
      <c r="AK3211" t="s">
        <v>15757</v>
      </c>
      <c r="AL3211" t="s">
        <v>15760</v>
      </c>
      <c r="AM3211" t="s">
        <v>15756</v>
      </c>
      <c r="AN3211" t="s">
        <v>15757</v>
      </c>
      <c r="AO3211" t="s">
        <v>15758</v>
      </c>
      <c r="AP3211" s="18">
        <v>6.1093739000000003E-3</v>
      </c>
      <c r="AQ3211" t="s">
        <v>123</v>
      </c>
      <c r="AR3211" t="b">
        <f>ISNUMBER(SEARCH('Consulta Por Puntos Baloto'!$E$5,B3211,1))</f>
        <v>0</v>
      </c>
      <c r="AS3211">
        <f t="shared" si="100"/>
        <v>31</v>
      </c>
      <c r="AT3211" t="str">
        <f t="shared" si="101"/>
        <v>Punto pago</v>
      </c>
    </row>
    <row r="3212" spans="1:46">
      <c r="A3212" t="s">
        <v>15761</v>
      </c>
      <c r="B3212" t="s">
        <v>15762</v>
      </c>
      <c r="C3212" s="18">
        <v>0.11402990289999999</v>
      </c>
      <c r="D3212" t="s">
        <v>4024</v>
      </c>
      <c r="E3212" t="s">
        <v>4025</v>
      </c>
      <c r="F3212" t="s">
        <v>4026</v>
      </c>
      <c r="G3212" s="18">
        <v>0.15256673870000001</v>
      </c>
      <c r="H3212" t="s">
        <v>64</v>
      </c>
      <c r="I3212" t="s">
        <v>4027</v>
      </c>
      <c r="J3212" t="s">
        <v>4028</v>
      </c>
      <c r="K3212" s="18">
        <v>56.9540334609</v>
      </c>
      <c r="L3212" t="s">
        <v>64</v>
      </c>
      <c r="M3212" t="s">
        <v>4029</v>
      </c>
      <c r="N3212" t="s">
        <v>4030</v>
      </c>
      <c r="O3212" s="18">
        <v>1.0143653561999999</v>
      </c>
      <c r="P3212" t="s">
        <v>4031</v>
      </c>
      <c r="Q3212" t="s">
        <v>4025</v>
      </c>
      <c r="R3212" t="s">
        <v>4032</v>
      </c>
      <c r="S3212" s="18">
        <v>161.72420654219999</v>
      </c>
      <c r="T3212" t="s">
        <v>227</v>
      </c>
      <c r="U3212" t="s">
        <v>228</v>
      </c>
      <c r="V3212" t="s">
        <v>229</v>
      </c>
      <c r="W3212" s="18">
        <v>0.95472237230000001</v>
      </c>
      <c r="X3212" t="s">
        <v>64</v>
      </c>
      <c r="Y3212" t="s">
        <v>4027</v>
      </c>
      <c r="Z3212" t="s">
        <v>4033</v>
      </c>
      <c r="AA3212" s="18">
        <v>20.005564472500001</v>
      </c>
      <c r="AB3212" t="s">
        <v>4034</v>
      </c>
      <c r="AC3212" t="s">
        <v>4035</v>
      </c>
      <c r="AD3212" t="s">
        <v>4036</v>
      </c>
      <c r="AE3212" s="18">
        <v>1.80318571E-2</v>
      </c>
      <c r="AF3212" t="s">
        <v>15763</v>
      </c>
      <c r="AG3212" t="s">
        <v>4025</v>
      </c>
      <c r="AH3212" t="s">
        <v>15764</v>
      </c>
      <c r="AI3212" s="18">
        <v>0.37560168389999998</v>
      </c>
      <c r="AJ3212" t="s">
        <v>4039</v>
      </c>
      <c r="AK3212" t="s">
        <v>4025</v>
      </c>
      <c r="AL3212" t="s">
        <v>4040</v>
      </c>
      <c r="AM3212" t="s">
        <v>15763</v>
      </c>
      <c r="AN3212" t="s">
        <v>4025</v>
      </c>
      <c r="AO3212" t="s">
        <v>15764</v>
      </c>
      <c r="AP3212" s="18">
        <v>1.80318571E-2</v>
      </c>
      <c r="AQ3212" t="s">
        <v>4882</v>
      </c>
      <c r="AR3212" t="b">
        <f>ISNUMBER(SEARCH('Consulta Por Puntos Baloto'!$E$5,B3212,1))</f>
        <v>0</v>
      </c>
      <c r="AS3212">
        <f t="shared" si="100"/>
        <v>31</v>
      </c>
      <c r="AT3212" t="str">
        <f t="shared" si="101"/>
        <v>Punto pago</v>
      </c>
    </row>
    <row r="3213" spans="1:46">
      <c r="A3213" t="s">
        <v>15765</v>
      </c>
      <c r="B3213" t="s">
        <v>15766</v>
      </c>
      <c r="C3213" s="18">
        <v>15.925814255000001</v>
      </c>
      <c r="D3213" t="s">
        <v>5132</v>
      </c>
      <c r="E3213" t="s">
        <v>5133</v>
      </c>
      <c r="F3213" t="s">
        <v>5134</v>
      </c>
      <c r="G3213" s="18">
        <v>30.847134064199999</v>
      </c>
      <c r="H3213" t="s">
        <v>64</v>
      </c>
      <c r="I3213" t="s">
        <v>4027</v>
      </c>
      <c r="J3213" t="s">
        <v>5135</v>
      </c>
      <c r="K3213" s="18">
        <v>88.295221442799999</v>
      </c>
      <c r="L3213" t="s">
        <v>64</v>
      </c>
      <c r="M3213" t="s">
        <v>4029</v>
      </c>
      <c r="N3213" t="s">
        <v>4030</v>
      </c>
      <c r="O3213" s="18">
        <v>31.294244693100001</v>
      </c>
      <c r="P3213" t="s">
        <v>4031</v>
      </c>
      <c r="Q3213" t="s">
        <v>4025</v>
      </c>
      <c r="R3213" t="s">
        <v>4032</v>
      </c>
      <c r="S3213" s="18">
        <v>133.16563677560001</v>
      </c>
      <c r="T3213" t="s">
        <v>69</v>
      </c>
      <c r="U3213" t="s">
        <v>65</v>
      </c>
      <c r="V3213" t="s">
        <v>70</v>
      </c>
      <c r="W3213" s="18">
        <v>30.8668634233</v>
      </c>
      <c r="X3213" t="s">
        <v>64</v>
      </c>
      <c r="Y3213" t="s">
        <v>4027</v>
      </c>
      <c r="Z3213" t="s">
        <v>4033</v>
      </c>
      <c r="AA3213" s="18">
        <v>47.3330378924</v>
      </c>
      <c r="AB3213" t="s">
        <v>4899</v>
      </c>
      <c r="AC3213" t="s">
        <v>4900</v>
      </c>
      <c r="AD3213" t="s">
        <v>4901</v>
      </c>
      <c r="AE3213" s="18">
        <v>2.9033184399999998E-2</v>
      </c>
      <c r="AF3213" t="s">
        <v>15767</v>
      </c>
      <c r="AG3213" t="s">
        <v>5140</v>
      </c>
      <c r="AH3213" t="s">
        <v>15768</v>
      </c>
      <c r="AI3213" s="18">
        <v>1.0508554599999999E-2</v>
      </c>
      <c r="AJ3213" t="s">
        <v>15769</v>
      </c>
      <c r="AK3213" t="s">
        <v>5140</v>
      </c>
      <c r="AL3213" t="s">
        <v>15770</v>
      </c>
      <c r="AM3213" t="s">
        <v>15769</v>
      </c>
      <c r="AN3213" t="s">
        <v>5140</v>
      </c>
      <c r="AO3213" t="s">
        <v>15770</v>
      </c>
      <c r="AP3213" s="18">
        <v>1.0508554599999999E-2</v>
      </c>
      <c r="AQ3213" t="e">
        <v>#N/A</v>
      </c>
      <c r="AR3213" t="b">
        <f>ISNUMBER(SEARCH('Consulta Por Puntos Baloto'!$E$5,B3213,1))</f>
        <v>0</v>
      </c>
      <c r="AS3213">
        <f t="shared" si="100"/>
        <v>35</v>
      </c>
      <c r="AT3213" t="str">
        <f t="shared" si="101"/>
        <v>Punto red</v>
      </c>
    </row>
    <row r="3214" spans="1:46">
      <c r="A3214" t="s">
        <v>15771</v>
      </c>
      <c r="B3214" t="s">
        <v>15772</v>
      </c>
      <c r="C3214" s="18">
        <v>1.0999849869</v>
      </c>
      <c r="D3214" t="s">
        <v>5001</v>
      </c>
      <c r="E3214" t="s">
        <v>220</v>
      </c>
      <c r="F3214" t="s">
        <v>5002</v>
      </c>
      <c r="G3214" s="18">
        <v>0.36705270940000001</v>
      </c>
      <c r="H3214" t="s">
        <v>5104</v>
      </c>
      <c r="I3214" t="s">
        <v>223</v>
      </c>
      <c r="J3214" t="s">
        <v>5105</v>
      </c>
      <c r="K3214" s="18">
        <v>1.2283353241999999</v>
      </c>
      <c r="L3214" t="s">
        <v>64</v>
      </c>
      <c r="M3214" t="s">
        <v>223</v>
      </c>
      <c r="N3214" t="s">
        <v>5004</v>
      </c>
      <c r="O3214" s="18">
        <v>1.9096853953999999</v>
      </c>
      <c r="P3214" t="s">
        <v>5106</v>
      </c>
      <c r="Q3214" t="s">
        <v>220</v>
      </c>
      <c r="R3214" t="s">
        <v>5107</v>
      </c>
      <c r="S3214" s="18">
        <v>6.9319264465000003</v>
      </c>
      <c r="T3214" t="s">
        <v>227</v>
      </c>
      <c r="U3214" t="s">
        <v>228</v>
      </c>
      <c r="V3214" t="s">
        <v>229</v>
      </c>
      <c r="W3214" s="18">
        <v>2.9916583892999999</v>
      </c>
      <c r="X3214" t="s">
        <v>222</v>
      </c>
      <c r="Y3214" t="s">
        <v>223</v>
      </c>
      <c r="Z3214" t="s">
        <v>224</v>
      </c>
      <c r="AA3214" s="18">
        <v>0.36705270940000001</v>
      </c>
      <c r="AB3214" t="s">
        <v>5108</v>
      </c>
      <c r="AC3214" t="s">
        <v>220</v>
      </c>
      <c r="AD3214" t="s">
        <v>5109</v>
      </c>
      <c r="AE3214" s="18">
        <v>0.13170990320000001</v>
      </c>
      <c r="AF3214" t="s">
        <v>15773</v>
      </c>
      <c r="AG3214" t="s">
        <v>220</v>
      </c>
      <c r="AH3214" t="s">
        <v>15774</v>
      </c>
      <c r="AI3214" s="18">
        <v>0.50596901520000004</v>
      </c>
      <c r="AJ3214" t="s">
        <v>10392</v>
      </c>
      <c r="AK3214" t="s">
        <v>220</v>
      </c>
      <c r="AL3214" t="s">
        <v>10393</v>
      </c>
      <c r="AM3214" t="s">
        <v>15773</v>
      </c>
      <c r="AN3214" t="s">
        <v>220</v>
      </c>
      <c r="AO3214" t="s">
        <v>15774</v>
      </c>
      <c r="AP3214" s="18">
        <v>0.13170990320000001</v>
      </c>
      <c r="AQ3214" t="s">
        <v>123</v>
      </c>
      <c r="AR3214" t="b">
        <f>ISNUMBER(SEARCH('Consulta Por Puntos Baloto'!$E$5,B3214,1))</f>
        <v>0</v>
      </c>
      <c r="AS3214">
        <f t="shared" si="100"/>
        <v>31</v>
      </c>
      <c r="AT3214" t="str">
        <f t="shared" si="101"/>
        <v>Punto pago</v>
      </c>
    </row>
    <row r="3215" spans="1:46">
      <c r="A3215" t="s">
        <v>15775</v>
      </c>
      <c r="B3215" t="s">
        <v>15776</v>
      </c>
      <c r="C3215" s="18">
        <v>0.84369652559999997</v>
      </c>
      <c r="D3215" t="s">
        <v>4024</v>
      </c>
      <c r="E3215" t="s">
        <v>4025</v>
      </c>
      <c r="F3215" t="s">
        <v>4026</v>
      </c>
      <c r="G3215" s="18">
        <v>7.4093865999999998E-3</v>
      </c>
      <c r="H3215" t="s">
        <v>64</v>
      </c>
      <c r="I3215" t="s">
        <v>4027</v>
      </c>
      <c r="J3215" t="s">
        <v>5135</v>
      </c>
      <c r="K3215" s="18">
        <v>57.758746798399997</v>
      </c>
      <c r="L3215" t="s">
        <v>64</v>
      </c>
      <c r="M3215" t="s">
        <v>4029</v>
      </c>
      <c r="N3215" t="s">
        <v>4030</v>
      </c>
      <c r="O3215" s="18">
        <v>0.70834551710000004</v>
      </c>
      <c r="P3215" t="s">
        <v>4031</v>
      </c>
      <c r="Q3215" t="s">
        <v>4025</v>
      </c>
      <c r="R3215" t="s">
        <v>4032</v>
      </c>
      <c r="S3215" s="18">
        <v>162.5257683964</v>
      </c>
      <c r="T3215" t="s">
        <v>69</v>
      </c>
      <c r="U3215" t="s">
        <v>65</v>
      </c>
      <c r="V3215" t="s">
        <v>70</v>
      </c>
      <c r="W3215" s="18">
        <v>5.6949126000000003E-2</v>
      </c>
      <c r="X3215" t="s">
        <v>64</v>
      </c>
      <c r="Y3215" t="s">
        <v>4027</v>
      </c>
      <c r="Z3215" t="s">
        <v>4033</v>
      </c>
      <c r="AA3215" s="18">
        <v>20.602112596000001</v>
      </c>
      <c r="AB3215" t="s">
        <v>4034</v>
      </c>
      <c r="AC3215" t="s">
        <v>4035</v>
      </c>
      <c r="AD3215" t="s">
        <v>4036</v>
      </c>
      <c r="AE3215" s="18">
        <v>8.1642420000000002E-4</v>
      </c>
      <c r="AF3215" t="s">
        <v>14581</v>
      </c>
      <c r="AG3215" t="s">
        <v>4025</v>
      </c>
      <c r="AH3215" t="s">
        <v>14582</v>
      </c>
      <c r="AI3215" s="18">
        <v>0.74634601069999995</v>
      </c>
      <c r="AJ3215" t="s">
        <v>4039</v>
      </c>
      <c r="AK3215" t="s">
        <v>4025</v>
      </c>
      <c r="AL3215" t="s">
        <v>4040</v>
      </c>
      <c r="AM3215" t="s">
        <v>14581</v>
      </c>
      <c r="AN3215" t="s">
        <v>4025</v>
      </c>
      <c r="AO3215" t="s">
        <v>14582</v>
      </c>
      <c r="AP3215" s="18">
        <v>8.1642420000000002E-4</v>
      </c>
      <c r="AQ3215" t="s">
        <v>123</v>
      </c>
      <c r="AR3215" t="b">
        <f>ISNUMBER(SEARCH('Consulta Por Puntos Baloto'!$E$5,B3215,1))</f>
        <v>0</v>
      </c>
      <c r="AS3215">
        <f t="shared" si="100"/>
        <v>31</v>
      </c>
      <c r="AT3215" t="str">
        <f t="shared" si="101"/>
        <v>Punto pago</v>
      </c>
    </row>
    <row r="3216" spans="1:46">
      <c r="A3216" t="s">
        <v>15777</v>
      </c>
      <c r="B3216" t="s">
        <v>15778</v>
      </c>
      <c r="C3216" s="18">
        <v>20.8781837284</v>
      </c>
      <c r="D3216" t="s">
        <v>5132</v>
      </c>
      <c r="E3216" t="s">
        <v>5133</v>
      </c>
      <c r="F3216" t="s">
        <v>5134</v>
      </c>
      <c r="G3216" s="18">
        <v>52.6108964262</v>
      </c>
      <c r="H3216" t="s">
        <v>64</v>
      </c>
      <c r="I3216" t="s">
        <v>4027</v>
      </c>
      <c r="J3216" t="s">
        <v>5135</v>
      </c>
      <c r="K3216" s="18">
        <v>83.059889205299996</v>
      </c>
      <c r="L3216" t="s">
        <v>64</v>
      </c>
      <c r="M3216" t="s">
        <v>154</v>
      </c>
      <c r="N3216" t="s">
        <v>156</v>
      </c>
      <c r="O3216" s="18">
        <v>52.603970032500001</v>
      </c>
      <c r="P3216" t="s">
        <v>4031</v>
      </c>
      <c r="Q3216" t="s">
        <v>4025</v>
      </c>
      <c r="R3216" t="s">
        <v>4032</v>
      </c>
      <c r="S3216" s="18">
        <v>116.2392918967</v>
      </c>
      <c r="T3216" t="s">
        <v>69</v>
      </c>
      <c r="U3216" t="s">
        <v>65</v>
      </c>
      <c r="V3216" t="s">
        <v>70</v>
      </c>
      <c r="W3216" s="18">
        <v>52.591456005700003</v>
      </c>
      <c r="X3216" t="s">
        <v>64</v>
      </c>
      <c r="Y3216" t="s">
        <v>4027</v>
      </c>
      <c r="Z3216" t="s">
        <v>4033</v>
      </c>
      <c r="AA3216" s="18">
        <v>40.955300744500001</v>
      </c>
      <c r="AB3216" t="s">
        <v>4899</v>
      </c>
      <c r="AC3216" t="s">
        <v>4900</v>
      </c>
      <c r="AD3216" t="s">
        <v>4901</v>
      </c>
      <c r="AE3216" s="18">
        <v>4.8089589999999999E-4</v>
      </c>
      <c r="AF3216" t="s">
        <v>15779</v>
      </c>
      <c r="AG3216" t="s">
        <v>7675</v>
      </c>
      <c r="AH3216" t="s">
        <v>15780</v>
      </c>
      <c r="AI3216" s="18">
        <v>2.67650927E-2</v>
      </c>
      <c r="AJ3216" t="s">
        <v>7673</v>
      </c>
      <c r="AK3216" t="s">
        <v>7675</v>
      </c>
      <c r="AL3216" t="s">
        <v>15781</v>
      </c>
      <c r="AM3216" t="s">
        <v>15779</v>
      </c>
      <c r="AN3216" t="s">
        <v>7675</v>
      </c>
      <c r="AO3216" t="s">
        <v>15780</v>
      </c>
      <c r="AP3216" s="18">
        <v>4.8089589999999999E-4</v>
      </c>
      <c r="AQ3216" t="s">
        <v>123</v>
      </c>
      <c r="AR3216" t="b">
        <f>ISNUMBER(SEARCH('Consulta Por Puntos Baloto'!$E$5,B3216,1))</f>
        <v>0</v>
      </c>
      <c r="AS3216">
        <f t="shared" si="100"/>
        <v>31</v>
      </c>
      <c r="AT3216" t="str">
        <f t="shared" si="101"/>
        <v>Punto pago</v>
      </c>
    </row>
    <row r="3217" spans="1:46">
      <c r="A3217" t="s">
        <v>15782</v>
      </c>
      <c r="B3217" t="s">
        <v>15783</v>
      </c>
      <c r="C3217" s="18">
        <v>0.41754107899999998</v>
      </c>
      <c r="D3217" t="s">
        <v>5270</v>
      </c>
      <c r="E3217" t="s">
        <v>4172</v>
      </c>
      <c r="F3217" t="s">
        <v>5271</v>
      </c>
      <c r="G3217" s="18">
        <v>0.34560543440000002</v>
      </c>
      <c r="H3217" t="s">
        <v>4168</v>
      </c>
      <c r="I3217" t="s">
        <v>4169</v>
      </c>
      <c r="J3217" t="s">
        <v>4170</v>
      </c>
      <c r="K3217" s="18">
        <v>102.2860756149</v>
      </c>
      <c r="L3217" t="s">
        <v>64</v>
      </c>
      <c r="M3217" t="s">
        <v>86</v>
      </c>
      <c r="N3217" t="s">
        <v>402</v>
      </c>
      <c r="O3217" s="18">
        <v>102.2860756149</v>
      </c>
      <c r="P3217" t="s">
        <v>403</v>
      </c>
      <c r="Q3217" t="s">
        <v>83</v>
      </c>
      <c r="R3217" t="s">
        <v>404</v>
      </c>
      <c r="S3217" s="18">
        <v>103.250293535</v>
      </c>
      <c r="T3217" t="s">
        <v>85</v>
      </c>
      <c r="U3217" t="s">
        <v>86</v>
      </c>
      <c r="V3217" t="s">
        <v>87</v>
      </c>
      <c r="W3217" s="18">
        <v>5.7479106101999999</v>
      </c>
      <c r="X3217" t="s">
        <v>64</v>
      </c>
      <c r="Y3217" t="s">
        <v>4169</v>
      </c>
      <c r="Z3217" t="s">
        <v>4171</v>
      </c>
      <c r="AA3217" s="18">
        <v>0.3311504086</v>
      </c>
      <c r="AB3217" t="s">
        <v>4168</v>
      </c>
      <c r="AC3217" t="s">
        <v>4172</v>
      </c>
      <c r="AD3217" t="s">
        <v>4173</v>
      </c>
      <c r="AE3217" s="18">
        <v>1.8250320899999999E-2</v>
      </c>
      <c r="AF3217" t="s">
        <v>15784</v>
      </c>
      <c r="AG3217" t="s">
        <v>8706</v>
      </c>
      <c r="AH3217" t="s">
        <v>15785</v>
      </c>
      <c r="AI3217" s="18">
        <v>1.42320646E-2</v>
      </c>
      <c r="AJ3217" t="s">
        <v>15786</v>
      </c>
      <c r="AK3217" t="s">
        <v>4172</v>
      </c>
      <c r="AL3217" t="s">
        <v>15787</v>
      </c>
      <c r="AM3217" t="s">
        <v>15786</v>
      </c>
      <c r="AN3217" t="s">
        <v>4172</v>
      </c>
      <c r="AO3217" t="s">
        <v>15787</v>
      </c>
      <c r="AP3217" s="18">
        <v>1.42320646E-2</v>
      </c>
      <c r="AQ3217" t="s">
        <v>123</v>
      </c>
      <c r="AR3217" t="b">
        <f>ISNUMBER(SEARCH('Consulta Por Puntos Baloto'!$E$5,B3217,1))</f>
        <v>0</v>
      </c>
      <c r="AS3217">
        <f t="shared" si="100"/>
        <v>35</v>
      </c>
      <c r="AT3217" t="str">
        <f t="shared" si="101"/>
        <v>Punto red</v>
      </c>
    </row>
    <row r="3218" spans="1:46">
      <c r="A3218" t="s">
        <v>15788</v>
      </c>
      <c r="B3218" t="s">
        <v>15789</v>
      </c>
      <c r="C3218" s="18">
        <v>2.6822533115999998</v>
      </c>
      <c r="D3218" t="s">
        <v>150</v>
      </c>
      <c r="E3218" t="s">
        <v>151</v>
      </c>
      <c r="F3218" t="s">
        <v>152</v>
      </c>
      <c r="G3218" s="18">
        <v>0.71079229259999999</v>
      </c>
      <c r="H3218" t="s">
        <v>9807</v>
      </c>
      <c r="I3218" t="s">
        <v>154</v>
      </c>
      <c r="J3218" t="s">
        <v>9808</v>
      </c>
      <c r="K3218" s="18">
        <v>1.7845691930000001</v>
      </c>
      <c r="L3218" t="s">
        <v>64</v>
      </c>
      <c r="M3218" t="s">
        <v>154</v>
      </c>
      <c r="N3218" t="s">
        <v>156</v>
      </c>
      <c r="O3218" s="18">
        <v>1.8423965221</v>
      </c>
      <c r="P3218" t="s">
        <v>157</v>
      </c>
      <c r="Q3218" t="s">
        <v>151</v>
      </c>
      <c r="R3218" t="s">
        <v>158</v>
      </c>
      <c r="S3218" s="18">
        <v>113.5738877692</v>
      </c>
      <c r="T3218" t="s">
        <v>111</v>
      </c>
      <c r="U3218" t="s">
        <v>112</v>
      </c>
      <c r="V3218" t="s">
        <v>113</v>
      </c>
      <c r="W3218" s="18">
        <v>3.1051134523999999</v>
      </c>
      <c r="X3218" t="s">
        <v>64</v>
      </c>
      <c r="Y3218" t="s">
        <v>154</v>
      </c>
      <c r="Z3218" t="s">
        <v>159</v>
      </c>
      <c r="AA3218" s="18">
        <v>0.74138711540000002</v>
      </c>
      <c r="AB3218" s="19" t="s">
        <v>5019</v>
      </c>
      <c r="AC3218" t="s">
        <v>151</v>
      </c>
      <c r="AD3218" t="s">
        <v>5020</v>
      </c>
      <c r="AE3218" s="18">
        <v>0.24358492749999999</v>
      </c>
      <c r="AF3218" t="s">
        <v>9809</v>
      </c>
      <c r="AG3218" t="s">
        <v>4535</v>
      </c>
      <c r="AH3218" t="s">
        <v>9810</v>
      </c>
      <c r="AI3218" s="18">
        <v>0</v>
      </c>
      <c r="AJ3218" t="s">
        <v>9811</v>
      </c>
      <c r="AK3218" t="s">
        <v>151</v>
      </c>
      <c r="AL3218" t="s">
        <v>9812</v>
      </c>
      <c r="AM3218" t="s">
        <v>9811</v>
      </c>
      <c r="AN3218" t="s">
        <v>151</v>
      </c>
      <c r="AO3218" t="s">
        <v>9812</v>
      </c>
      <c r="AP3218" s="18">
        <v>0</v>
      </c>
      <c r="AQ3218" t="s">
        <v>123</v>
      </c>
      <c r="AR3218" t="b">
        <f>ISNUMBER(SEARCH('Consulta Por Puntos Baloto'!$E$5,B3218,1))</f>
        <v>0</v>
      </c>
      <c r="AS3218">
        <f t="shared" si="100"/>
        <v>35</v>
      </c>
      <c r="AT3218" t="str">
        <f t="shared" si="101"/>
        <v>Punto red</v>
      </c>
    </row>
    <row r="3219" spans="1:46">
      <c r="A3219" t="s">
        <v>15297</v>
      </c>
      <c r="B3219" t="s">
        <v>15298</v>
      </c>
      <c r="C3219" s="18">
        <v>5.3667201610999999</v>
      </c>
      <c r="D3219" t="s">
        <v>1519</v>
      </c>
      <c r="E3219" t="s">
        <v>1520</v>
      </c>
      <c r="F3219" t="s">
        <v>1521</v>
      </c>
      <c r="G3219" s="18">
        <v>1.1125863233</v>
      </c>
      <c r="H3219" t="s">
        <v>64</v>
      </c>
      <c r="I3219" t="s">
        <v>471</v>
      </c>
      <c r="J3219" t="s">
        <v>1641</v>
      </c>
      <c r="K3219" s="18">
        <v>3.9468794850000002</v>
      </c>
      <c r="L3219" t="s">
        <v>64</v>
      </c>
      <c r="M3219" t="s">
        <v>130</v>
      </c>
      <c r="N3219" t="s">
        <v>466</v>
      </c>
      <c r="O3219" s="18">
        <v>3.5008906893999998</v>
      </c>
      <c r="P3219" t="s">
        <v>467</v>
      </c>
      <c r="Q3219" t="s">
        <v>134</v>
      </c>
      <c r="R3219" t="s">
        <v>468</v>
      </c>
      <c r="S3219" s="18">
        <v>7.3094660312000004</v>
      </c>
      <c r="T3219" t="s">
        <v>469</v>
      </c>
      <c r="U3219" t="s">
        <v>130</v>
      </c>
      <c r="V3219" t="s">
        <v>470</v>
      </c>
      <c r="W3219" s="18">
        <v>1.1125863233</v>
      </c>
      <c r="X3219" t="s">
        <v>64</v>
      </c>
      <c r="Y3219" t="s">
        <v>471</v>
      </c>
      <c r="Z3219" t="s">
        <v>472</v>
      </c>
      <c r="AA3219" s="18">
        <v>4.4671328301999997</v>
      </c>
      <c r="AB3219" s="19" t="s">
        <v>473</v>
      </c>
      <c r="AC3219" t="s">
        <v>128</v>
      </c>
      <c r="AD3219" t="s">
        <v>474</v>
      </c>
      <c r="AE3219" s="18">
        <v>1.4751802472</v>
      </c>
      <c r="AF3219" t="s">
        <v>1642</v>
      </c>
      <c r="AG3219" t="s">
        <v>143</v>
      </c>
      <c r="AH3219" t="s">
        <v>1643</v>
      </c>
      <c r="AI3219" s="18">
        <v>1.4291678155</v>
      </c>
      <c r="AJ3219" t="s">
        <v>2158</v>
      </c>
      <c r="AK3219" t="s">
        <v>134</v>
      </c>
      <c r="AL3219" t="s">
        <v>2159</v>
      </c>
      <c r="AM3219" t="s">
        <v>64</v>
      </c>
      <c r="AN3219" t="s">
        <v>471</v>
      </c>
      <c r="AO3219" t="s">
        <v>472</v>
      </c>
      <c r="AP3219" s="18">
        <v>1.1125863233</v>
      </c>
      <c r="AQ3219" t="s">
        <v>123</v>
      </c>
      <c r="AR3219" t="b">
        <f>ISNUMBER(SEARCH('Consulta Por Puntos Baloto'!$E$5,B3219,1))</f>
        <v>0</v>
      </c>
      <c r="AS3219">
        <f t="shared" si="100"/>
        <v>7</v>
      </c>
      <c r="AT3219" t="str">
        <f t="shared" si="101"/>
        <v>Cajero automático</v>
      </c>
    </row>
    <row r="3220" spans="1:46">
      <c r="A3220" t="s">
        <v>15790</v>
      </c>
      <c r="B3220" t="s">
        <v>15791</v>
      </c>
      <c r="C3220" s="18">
        <v>0.72471973379999999</v>
      </c>
      <c r="D3220" t="s">
        <v>1448</v>
      </c>
      <c r="E3220" t="s">
        <v>1449</v>
      </c>
      <c r="F3220" t="s">
        <v>1450</v>
      </c>
      <c r="G3220" s="18">
        <v>0.60209053950000002</v>
      </c>
      <c r="H3220" t="s">
        <v>64</v>
      </c>
      <c r="I3220" t="s">
        <v>1451</v>
      </c>
      <c r="J3220" t="s">
        <v>1456</v>
      </c>
      <c r="K3220" s="18">
        <v>19.4559040981</v>
      </c>
      <c r="L3220" t="s">
        <v>64</v>
      </c>
      <c r="M3220" t="s">
        <v>471</v>
      </c>
      <c r="N3220" t="s">
        <v>1453</v>
      </c>
      <c r="O3220" s="18">
        <v>0.60209053859999995</v>
      </c>
      <c r="P3220" t="s">
        <v>1454</v>
      </c>
      <c r="Q3220" t="s">
        <v>1449</v>
      </c>
      <c r="R3220" t="s">
        <v>1455</v>
      </c>
      <c r="S3220" s="18">
        <v>29.5164487081</v>
      </c>
      <c r="T3220" t="s">
        <v>469</v>
      </c>
      <c r="U3220" t="s">
        <v>130</v>
      </c>
      <c r="V3220" t="s">
        <v>470</v>
      </c>
      <c r="W3220" s="18">
        <v>0.66166260759999995</v>
      </c>
      <c r="X3220" t="s">
        <v>64</v>
      </c>
      <c r="Y3220" t="s">
        <v>1451</v>
      </c>
      <c r="Z3220" t="s">
        <v>1456</v>
      </c>
      <c r="AA3220" s="18">
        <v>28.282127009</v>
      </c>
      <c r="AB3220" s="19" t="s">
        <v>473</v>
      </c>
      <c r="AC3220" t="s">
        <v>128</v>
      </c>
      <c r="AD3220" t="s">
        <v>474</v>
      </c>
      <c r="AE3220" s="18">
        <v>0.50290144780000001</v>
      </c>
      <c r="AF3220" t="s">
        <v>1531</v>
      </c>
      <c r="AG3220" t="s">
        <v>1474</v>
      </c>
      <c r="AH3220" t="s">
        <v>1532</v>
      </c>
      <c r="AI3220" s="18">
        <v>8.1443353699999999E-2</v>
      </c>
      <c r="AJ3220" t="s">
        <v>1613</v>
      </c>
      <c r="AK3220" t="s">
        <v>1449</v>
      </c>
      <c r="AL3220" t="s">
        <v>1614</v>
      </c>
      <c r="AM3220" t="s">
        <v>1613</v>
      </c>
      <c r="AN3220" t="s">
        <v>1449</v>
      </c>
      <c r="AO3220" t="s">
        <v>1614</v>
      </c>
      <c r="AP3220" s="18">
        <v>8.1443353699999999E-2</v>
      </c>
      <c r="AQ3220" t="s">
        <v>123</v>
      </c>
      <c r="AR3220" t="b">
        <f>ISNUMBER(SEARCH('Consulta Por Puntos Baloto'!$E$5,B3220,1))</f>
        <v>0</v>
      </c>
      <c r="AS3220">
        <f t="shared" si="100"/>
        <v>35</v>
      </c>
      <c r="AT3220" t="str">
        <f t="shared" si="101"/>
        <v>Punto red</v>
      </c>
    </row>
    <row r="3221" spans="1:46">
      <c r="A3221" t="s">
        <v>15792</v>
      </c>
      <c r="B3221" t="s">
        <v>15793</v>
      </c>
      <c r="C3221" s="18">
        <v>11.1506945582</v>
      </c>
      <c r="D3221" t="s">
        <v>1448</v>
      </c>
      <c r="E3221" t="s">
        <v>1449</v>
      </c>
      <c r="F3221" t="s">
        <v>1450</v>
      </c>
      <c r="G3221" s="18">
        <v>10.491098105900001</v>
      </c>
      <c r="H3221" t="s">
        <v>64</v>
      </c>
      <c r="I3221" t="s">
        <v>1451</v>
      </c>
      <c r="J3221" t="s">
        <v>1456</v>
      </c>
      <c r="K3221" s="18">
        <v>17.0470695719</v>
      </c>
      <c r="L3221" t="s">
        <v>64</v>
      </c>
      <c r="M3221" t="s">
        <v>471</v>
      </c>
      <c r="N3221" t="s">
        <v>1453</v>
      </c>
      <c r="O3221" s="18">
        <v>10.491098109899999</v>
      </c>
      <c r="P3221" t="s">
        <v>1454</v>
      </c>
      <c r="Q3221" t="s">
        <v>1449</v>
      </c>
      <c r="R3221" t="s">
        <v>1455</v>
      </c>
      <c r="S3221" s="18">
        <v>21.873951696399999</v>
      </c>
      <c r="T3221" t="s">
        <v>64</v>
      </c>
      <c r="U3221" t="s">
        <v>130</v>
      </c>
      <c r="V3221" t="s">
        <v>171</v>
      </c>
      <c r="W3221" s="18">
        <v>10.4408048423</v>
      </c>
      <c r="X3221" t="s">
        <v>64</v>
      </c>
      <c r="Y3221" t="s">
        <v>1451</v>
      </c>
      <c r="Z3221" t="s">
        <v>1456</v>
      </c>
      <c r="AA3221" s="18">
        <v>21.887870915600001</v>
      </c>
      <c r="AB3221" t="s">
        <v>176</v>
      </c>
      <c r="AC3221" t="s">
        <v>128</v>
      </c>
      <c r="AD3221" t="s">
        <v>177</v>
      </c>
      <c r="AE3221" s="18">
        <v>6.7663675999999999E-3</v>
      </c>
      <c r="AF3221" t="s">
        <v>2042</v>
      </c>
      <c r="AG3221" t="s">
        <v>2028</v>
      </c>
      <c r="AH3221" t="s">
        <v>2043</v>
      </c>
      <c r="AI3221" s="18">
        <v>3.6423634000000002E-3</v>
      </c>
      <c r="AJ3221" t="s">
        <v>2044</v>
      </c>
      <c r="AK3221" t="s">
        <v>2028</v>
      </c>
      <c r="AL3221" t="s">
        <v>2045</v>
      </c>
      <c r="AM3221" t="s">
        <v>2044</v>
      </c>
      <c r="AN3221" t="s">
        <v>2028</v>
      </c>
      <c r="AO3221" t="s">
        <v>2045</v>
      </c>
      <c r="AP3221" s="18">
        <v>3.6423634000000002E-3</v>
      </c>
      <c r="AQ3221" t="s">
        <v>123</v>
      </c>
      <c r="AR3221" t="b">
        <f>ISNUMBER(SEARCH('Consulta Por Puntos Baloto'!$E$5,B3221,1))</f>
        <v>0</v>
      </c>
      <c r="AS3221">
        <f t="shared" si="100"/>
        <v>35</v>
      </c>
      <c r="AT3221" t="str">
        <f t="shared" si="101"/>
        <v>Punto red</v>
      </c>
    </row>
    <row r="3222" spans="1:46">
      <c r="A3222" t="s">
        <v>15794</v>
      </c>
      <c r="B3222" t="s">
        <v>15795</v>
      </c>
      <c r="C3222" s="18">
        <v>0.93651261789999996</v>
      </c>
      <c r="D3222" t="s">
        <v>463</v>
      </c>
      <c r="E3222" t="s">
        <v>128</v>
      </c>
      <c r="F3222" t="s">
        <v>464</v>
      </c>
      <c r="G3222" s="18">
        <v>0.98657397219999998</v>
      </c>
      <c r="H3222" t="s">
        <v>64</v>
      </c>
      <c r="I3222" t="s">
        <v>130</v>
      </c>
      <c r="J3222" t="s">
        <v>15796</v>
      </c>
      <c r="K3222" s="18">
        <v>1.8513029224999999</v>
      </c>
      <c r="L3222" t="s">
        <v>64</v>
      </c>
      <c r="M3222" t="s">
        <v>130</v>
      </c>
      <c r="N3222" t="s">
        <v>742</v>
      </c>
      <c r="O3222" s="18">
        <v>1.6654267278999999</v>
      </c>
      <c r="P3222" t="s">
        <v>743</v>
      </c>
      <c r="Q3222" t="s">
        <v>134</v>
      </c>
      <c r="R3222" t="s">
        <v>744</v>
      </c>
      <c r="S3222" s="18">
        <v>3.0375585948000001</v>
      </c>
      <c r="T3222" t="s">
        <v>469</v>
      </c>
      <c r="U3222" t="s">
        <v>130</v>
      </c>
      <c r="V3222" t="s">
        <v>470</v>
      </c>
      <c r="W3222" s="18">
        <v>1.6850355207000001</v>
      </c>
      <c r="X3222" t="s">
        <v>745</v>
      </c>
      <c r="Y3222" t="s">
        <v>130</v>
      </c>
      <c r="Z3222" t="s">
        <v>746</v>
      </c>
      <c r="AA3222" s="18">
        <v>0.98657397219999998</v>
      </c>
      <c r="AB3222" s="19" t="s">
        <v>1195</v>
      </c>
      <c r="AC3222" t="s">
        <v>128</v>
      </c>
      <c r="AD3222" t="s">
        <v>1196</v>
      </c>
      <c r="AE3222" s="18">
        <v>0.52981378329999995</v>
      </c>
      <c r="AF3222" t="s">
        <v>1746</v>
      </c>
      <c r="AG3222" t="s">
        <v>143</v>
      </c>
      <c r="AH3222" t="s">
        <v>1747</v>
      </c>
      <c r="AI3222" s="18">
        <v>0.1914254946</v>
      </c>
      <c r="AJ3222" t="s">
        <v>15797</v>
      </c>
      <c r="AK3222" t="s">
        <v>134</v>
      </c>
      <c r="AL3222" t="s">
        <v>15798</v>
      </c>
      <c r="AM3222" t="s">
        <v>15797</v>
      </c>
      <c r="AN3222" t="s">
        <v>134</v>
      </c>
      <c r="AO3222" t="s">
        <v>15798</v>
      </c>
      <c r="AP3222" s="18">
        <v>0.1914254946</v>
      </c>
      <c r="AQ3222" t="e">
        <v>#N/A</v>
      </c>
      <c r="AR3222" t="b">
        <f>ISNUMBER(SEARCH('Consulta Por Puntos Baloto'!$E$5,B3222,1))</f>
        <v>0</v>
      </c>
      <c r="AS3222">
        <f t="shared" si="100"/>
        <v>35</v>
      </c>
      <c r="AT3222" t="str">
        <f t="shared" si="101"/>
        <v>Punto red</v>
      </c>
    </row>
    <row r="3223" spans="1:46">
      <c r="A3223" t="s">
        <v>15799</v>
      </c>
      <c r="B3223" t="s">
        <v>15800</v>
      </c>
      <c r="C3223" s="18">
        <v>2.2389510945</v>
      </c>
      <c r="D3223" t="s">
        <v>686</v>
      </c>
      <c r="E3223" t="s">
        <v>128</v>
      </c>
      <c r="F3223" t="s">
        <v>687</v>
      </c>
      <c r="G3223" s="18">
        <v>0.61205048419999997</v>
      </c>
      <c r="H3223" t="s">
        <v>64</v>
      </c>
      <c r="I3223" t="s">
        <v>130</v>
      </c>
      <c r="J3223" t="s">
        <v>2495</v>
      </c>
      <c r="K3223" s="18">
        <v>0.8167375268</v>
      </c>
      <c r="L3223" t="s">
        <v>2496</v>
      </c>
      <c r="M3223" t="s">
        <v>130</v>
      </c>
      <c r="N3223" t="s">
        <v>2497</v>
      </c>
      <c r="O3223" s="18">
        <v>1.8993747096</v>
      </c>
      <c r="P3223" t="s">
        <v>207</v>
      </c>
      <c r="Q3223" t="s">
        <v>134</v>
      </c>
      <c r="R3223" t="s">
        <v>208</v>
      </c>
      <c r="S3223" s="18">
        <v>1.6473393003000001</v>
      </c>
      <c r="T3223" t="s">
        <v>496</v>
      </c>
      <c r="U3223" t="s">
        <v>130</v>
      </c>
      <c r="V3223" t="s">
        <v>497</v>
      </c>
      <c r="W3223" s="18">
        <v>2.0695416463999998</v>
      </c>
      <c r="X3223" t="s">
        <v>2299</v>
      </c>
      <c r="Y3223" t="s">
        <v>130</v>
      </c>
      <c r="Z3223" t="s">
        <v>2300</v>
      </c>
      <c r="AA3223" s="18">
        <v>0.72583604680000002</v>
      </c>
      <c r="AB3223" t="s">
        <v>2551</v>
      </c>
      <c r="AC3223" t="s">
        <v>128</v>
      </c>
      <c r="AD3223" t="s">
        <v>2552</v>
      </c>
      <c r="AE3223" s="18">
        <v>0.34369886830000002</v>
      </c>
      <c r="AF3223" t="s">
        <v>15801</v>
      </c>
      <c r="AG3223" t="s">
        <v>143</v>
      </c>
      <c r="AH3223" t="s">
        <v>15802</v>
      </c>
      <c r="AI3223" s="18">
        <v>0.61846923899999995</v>
      </c>
      <c r="AJ3223" t="s">
        <v>15803</v>
      </c>
      <c r="AK3223" t="s">
        <v>134</v>
      </c>
      <c r="AL3223" t="s">
        <v>15804</v>
      </c>
      <c r="AM3223" t="s">
        <v>15801</v>
      </c>
      <c r="AN3223" t="s">
        <v>143</v>
      </c>
      <c r="AO3223" t="s">
        <v>15802</v>
      </c>
      <c r="AP3223" s="18">
        <v>0.34369886830000002</v>
      </c>
      <c r="AQ3223" t="s">
        <v>123</v>
      </c>
      <c r="AR3223" t="b">
        <f>ISNUMBER(SEARCH('Consulta Por Puntos Baloto'!$E$5,B3223,1))</f>
        <v>0</v>
      </c>
      <c r="AS3223">
        <f t="shared" si="100"/>
        <v>31</v>
      </c>
      <c r="AT3223" t="str">
        <f t="shared" si="101"/>
        <v>Punto pago</v>
      </c>
    </row>
    <row r="3224" spans="1:46">
      <c r="A3224" t="s">
        <v>15805</v>
      </c>
      <c r="B3224" t="s">
        <v>15806</v>
      </c>
      <c r="C3224" s="18">
        <v>2.2926377198000001</v>
      </c>
      <c r="D3224" t="s">
        <v>686</v>
      </c>
      <c r="E3224" t="s">
        <v>128</v>
      </c>
      <c r="F3224" t="s">
        <v>687</v>
      </c>
      <c r="G3224" s="18">
        <v>0.9188333876</v>
      </c>
      <c r="H3224" t="s">
        <v>64</v>
      </c>
      <c r="I3224" t="s">
        <v>130</v>
      </c>
      <c r="J3224" t="s">
        <v>5096</v>
      </c>
      <c r="K3224" s="18">
        <v>0.91876481840000002</v>
      </c>
      <c r="L3224" t="s">
        <v>64</v>
      </c>
      <c r="M3224" t="s">
        <v>130</v>
      </c>
      <c r="N3224" t="s">
        <v>5096</v>
      </c>
      <c r="O3224" s="18">
        <v>0.98151309009999999</v>
      </c>
      <c r="P3224" t="s">
        <v>743</v>
      </c>
      <c r="Q3224" t="s">
        <v>134</v>
      </c>
      <c r="R3224" t="s">
        <v>744</v>
      </c>
      <c r="S3224" s="18">
        <v>2.7084161352999998</v>
      </c>
      <c r="T3224" t="s">
        <v>496</v>
      </c>
      <c r="U3224" t="s">
        <v>130</v>
      </c>
      <c r="V3224" t="s">
        <v>497</v>
      </c>
      <c r="W3224" s="18">
        <v>0.94470157460000004</v>
      </c>
      <c r="X3224" t="s">
        <v>745</v>
      </c>
      <c r="Y3224" t="s">
        <v>130</v>
      </c>
      <c r="Z3224" t="s">
        <v>746</v>
      </c>
      <c r="AA3224" s="18">
        <v>0.94470157460000004</v>
      </c>
      <c r="AB3224" t="s">
        <v>2106</v>
      </c>
      <c r="AC3224" t="s">
        <v>128</v>
      </c>
      <c r="AD3224" t="s">
        <v>2107</v>
      </c>
      <c r="AE3224" s="18">
        <v>0.52715073209999996</v>
      </c>
      <c r="AF3224" t="s">
        <v>7693</v>
      </c>
      <c r="AG3224" t="s">
        <v>143</v>
      </c>
      <c r="AH3224" t="s">
        <v>7694</v>
      </c>
      <c r="AI3224" s="18">
        <v>9.1268397000000001E-2</v>
      </c>
      <c r="AJ3224" t="s">
        <v>8633</v>
      </c>
      <c r="AK3224" t="s">
        <v>134</v>
      </c>
      <c r="AL3224" t="s">
        <v>8634</v>
      </c>
      <c r="AM3224" t="s">
        <v>8633</v>
      </c>
      <c r="AN3224" t="s">
        <v>134</v>
      </c>
      <c r="AO3224" t="s">
        <v>8634</v>
      </c>
      <c r="AP3224" s="18">
        <v>9.1268397000000001E-2</v>
      </c>
      <c r="AQ3224" t="e">
        <v>#N/A</v>
      </c>
      <c r="AR3224" t="b">
        <f>ISNUMBER(SEARCH('Consulta Por Puntos Baloto'!$E$5,B3224,1))</f>
        <v>0</v>
      </c>
      <c r="AS3224">
        <f t="shared" si="100"/>
        <v>35</v>
      </c>
      <c r="AT3224" t="str">
        <f t="shared" si="101"/>
        <v>Punto red</v>
      </c>
    </row>
    <row r="3225" spans="1:46">
      <c r="A3225" t="s">
        <v>15807</v>
      </c>
      <c r="B3225" t="s">
        <v>15808</v>
      </c>
      <c r="C3225" s="18">
        <v>0.51601421670000003</v>
      </c>
      <c r="D3225" t="s">
        <v>526</v>
      </c>
      <c r="E3225" t="s">
        <v>128</v>
      </c>
      <c r="F3225" t="s">
        <v>527</v>
      </c>
      <c r="G3225" s="18">
        <v>0.1773594721</v>
      </c>
      <c r="H3225" t="s">
        <v>498</v>
      </c>
      <c r="I3225" t="s">
        <v>130</v>
      </c>
      <c r="J3225" t="s">
        <v>838</v>
      </c>
      <c r="K3225" s="18">
        <v>1.1983915925999999</v>
      </c>
      <c r="L3225" t="s">
        <v>64</v>
      </c>
      <c r="M3225" t="s">
        <v>130</v>
      </c>
      <c r="N3225" t="s">
        <v>440</v>
      </c>
      <c r="O3225" s="18">
        <v>4.3910244100000002E-2</v>
      </c>
      <c r="P3225" t="s">
        <v>494</v>
      </c>
      <c r="Q3225" t="s">
        <v>134</v>
      </c>
      <c r="R3225" t="s">
        <v>495</v>
      </c>
      <c r="S3225" s="18">
        <v>2.3945285454</v>
      </c>
      <c r="T3225" t="s">
        <v>496</v>
      </c>
      <c r="U3225" t="s">
        <v>130</v>
      </c>
      <c r="V3225" t="s">
        <v>497</v>
      </c>
      <c r="W3225" s="18">
        <v>0.1773594721</v>
      </c>
      <c r="X3225" t="s">
        <v>498</v>
      </c>
      <c r="Y3225" t="s">
        <v>130</v>
      </c>
      <c r="Z3225" t="s">
        <v>499</v>
      </c>
      <c r="AA3225" s="18">
        <v>4.3910244100000002E-2</v>
      </c>
      <c r="AB3225" t="s">
        <v>500</v>
      </c>
      <c r="AC3225" t="s">
        <v>128</v>
      </c>
      <c r="AD3225" t="s">
        <v>501</v>
      </c>
      <c r="AE3225" s="18">
        <v>0.53444206370000003</v>
      </c>
      <c r="AF3225" t="s">
        <v>15809</v>
      </c>
      <c r="AG3225" t="s">
        <v>143</v>
      </c>
      <c r="AH3225" t="s">
        <v>15810</v>
      </c>
      <c r="AI3225" s="18">
        <v>0</v>
      </c>
      <c r="AJ3225" t="s">
        <v>349</v>
      </c>
      <c r="AK3225" t="s">
        <v>134</v>
      </c>
      <c r="AL3225" t="s">
        <v>15811</v>
      </c>
      <c r="AM3225" t="s">
        <v>349</v>
      </c>
      <c r="AN3225" t="s">
        <v>134</v>
      </c>
      <c r="AO3225" t="s">
        <v>15811</v>
      </c>
      <c r="AP3225" s="18">
        <v>0</v>
      </c>
      <c r="AQ3225" t="s">
        <v>123</v>
      </c>
      <c r="AR3225" t="b">
        <f>ISNUMBER(SEARCH('Consulta Por Puntos Baloto'!$E$5,B3225,1))</f>
        <v>0</v>
      </c>
      <c r="AS3225">
        <f t="shared" si="100"/>
        <v>35</v>
      </c>
      <c r="AT3225" t="str">
        <f t="shared" si="101"/>
        <v>Punto red</v>
      </c>
    </row>
    <row r="3226" spans="1:46">
      <c r="A3226" t="s">
        <v>15812</v>
      </c>
      <c r="B3226" t="s">
        <v>15813</v>
      </c>
      <c r="C3226" s="18">
        <v>3.5231960432</v>
      </c>
      <c r="D3226" t="s">
        <v>463</v>
      </c>
      <c r="E3226" t="s">
        <v>128</v>
      </c>
      <c r="F3226" t="s">
        <v>464</v>
      </c>
      <c r="G3226" s="18">
        <v>0</v>
      </c>
      <c r="H3226" t="s">
        <v>64</v>
      </c>
      <c r="I3226" t="s">
        <v>130</v>
      </c>
      <c r="J3226" t="s">
        <v>466</v>
      </c>
      <c r="K3226" s="18">
        <v>0</v>
      </c>
      <c r="L3226" t="s">
        <v>64</v>
      </c>
      <c r="M3226" t="s">
        <v>130</v>
      </c>
      <c r="N3226" t="s">
        <v>466</v>
      </c>
      <c r="O3226" s="18">
        <v>0.98078596250000005</v>
      </c>
      <c r="P3226" t="s">
        <v>467</v>
      </c>
      <c r="Q3226" t="s">
        <v>134</v>
      </c>
      <c r="R3226" t="s">
        <v>468</v>
      </c>
      <c r="S3226" s="18">
        <v>5.2086603538</v>
      </c>
      <c r="T3226" t="s">
        <v>469</v>
      </c>
      <c r="U3226" t="s">
        <v>130</v>
      </c>
      <c r="V3226" t="s">
        <v>470</v>
      </c>
      <c r="W3226" s="18">
        <v>2.6269446941000001</v>
      </c>
      <c r="X3226" t="s">
        <v>745</v>
      </c>
      <c r="Y3226" t="s">
        <v>130</v>
      </c>
      <c r="Z3226" t="s">
        <v>746</v>
      </c>
      <c r="AA3226" s="18">
        <v>0.76409168289999996</v>
      </c>
      <c r="AB3226" s="19" t="s">
        <v>473</v>
      </c>
      <c r="AC3226" t="s">
        <v>128</v>
      </c>
      <c r="AD3226" t="s">
        <v>474</v>
      </c>
      <c r="AE3226" s="18">
        <v>0.2763415521</v>
      </c>
      <c r="AF3226" t="s">
        <v>15814</v>
      </c>
      <c r="AG3226" t="s">
        <v>143</v>
      </c>
      <c r="AH3226" t="s">
        <v>15815</v>
      </c>
      <c r="AI3226" s="18">
        <v>0.2951132944</v>
      </c>
      <c r="AJ3226" t="s">
        <v>11387</v>
      </c>
      <c r="AK3226" t="s">
        <v>134</v>
      </c>
      <c r="AL3226" t="s">
        <v>15816</v>
      </c>
      <c r="AM3226" t="s">
        <v>64</v>
      </c>
      <c r="AN3226" t="s">
        <v>130</v>
      </c>
      <c r="AO3226" t="s">
        <v>466</v>
      </c>
      <c r="AP3226" s="18">
        <v>0</v>
      </c>
      <c r="AQ3226" t="s">
        <v>123</v>
      </c>
      <c r="AR3226" t="b">
        <f>ISNUMBER(SEARCH('Consulta Por Puntos Baloto'!$E$5,B3226,1))</f>
        <v>0</v>
      </c>
      <c r="AS3226">
        <f t="shared" si="100"/>
        <v>7</v>
      </c>
      <c r="AT3226" t="str">
        <f t="shared" si="101"/>
        <v>Cajero automático</v>
      </c>
    </row>
    <row r="3227" spans="1:46">
      <c r="A3227" t="s">
        <v>15812</v>
      </c>
      <c r="B3227" t="s">
        <v>15813</v>
      </c>
      <c r="C3227" s="18">
        <v>3.5231960432</v>
      </c>
      <c r="D3227" t="s">
        <v>463</v>
      </c>
      <c r="E3227" t="s">
        <v>128</v>
      </c>
      <c r="F3227" t="s">
        <v>464</v>
      </c>
      <c r="G3227" s="18">
        <v>0</v>
      </c>
      <c r="H3227" t="s">
        <v>64</v>
      </c>
      <c r="I3227" t="s">
        <v>130</v>
      </c>
      <c r="J3227" t="s">
        <v>466</v>
      </c>
      <c r="K3227" s="18">
        <v>0</v>
      </c>
      <c r="L3227" t="s">
        <v>64</v>
      </c>
      <c r="M3227" t="s">
        <v>130</v>
      </c>
      <c r="N3227" t="s">
        <v>466</v>
      </c>
      <c r="O3227" s="18">
        <v>0.98078596250000005</v>
      </c>
      <c r="P3227" t="s">
        <v>467</v>
      </c>
      <c r="Q3227" t="s">
        <v>134</v>
      </c>
      <c r="R3227" t="s">
        <v>468</v>
      </c>
      <c r="S3227" s="18">
        <v>5.2086603538</v>
      </c>
      <c r="T3227" t="s">
        <v>469</v>
      </c>
      <c r="U3227" t="s">
        <v>130</v>
      </c>
      <c r="V3227" t="s">
        <v>470</v>
      </c>
      <c r="W3227" s="18">
        <v>2.6269446941000001</v>
      </c>
      <c r="X3227" t="s">
        <v>745</v>
      </c>
      <c r="Y3227" t="s">
        <v>130</v>
      </c>
      <c r="Z3227" t="s">
        <v>746</v>
      </c>
      <c r="AA3227" s="18">
        <v>0.76409168289999996</v>
      </c>
      <c r="AB3227" s="19" t="s">
        <v>473</v>
      </c>
      <c r="AC3227" t="s">
        <v>128</v>
      </c>
      <c r="AD3227" t="s">
        <v>474</v>
      </c>
      <c r="AE3227" s="18">
        <v>0.2763415521</v>
      </c>
      <c r="AF3227" t="s">
        <v>15814</v>
      </c>
      <c r="AG3227" t="s">
        <v>143</v>
      </c>
      <c r="AH3227" t="s">
        <v>15815</v>
      </c>
      <c r="AI3227" s="18">
        <v>0.2951132944</v>
      </c>
      <c r="AJ3227" t="s">
        <v>11387</v>
      </c>
      <c r="AK3227" t="s">
        <v>134</v>
      </c>
      <c r="AL3227" t="s">
        <v>15816</v>
      </c>
      <c r="AM3227" t="s">
        <v>64</v>
      </c>
      <c r="AN3227" t="s">
        <v>130</v>
      </c>
      <c r="AO3227" t="s">
        <v>466</v>
      </c>
      <c r="AP3227" s="18">
        <v>0</v>
      </c>
      <c r="AQ3227" t="s">
        <v>123</v>
      </c>
      <c r="AR3227" t="b">
        <f>ISNUMBER(SEARCH('Consulta Por Puntos Baloto'!$E$5,B3227,1))</f>
        <v>0</v>
      </c>
      <c r="AS3227">
        <f t="shared" si="100"/>
        <v>7</v>
      </c>
      <c r="AT3227" t="str">
        <f t="shared" si="101"/>
        <v>Cajero automático</v>
      </c>
    </row>
    <row r="3228" spans="1:46">
      <c r="A3228" t="s">
        <v>15817</v>
      </c>
      <c r="B3228" t="s">
        <v>15818</v>
      </c>
      <c r="C3228" s="18">
        <v>2.4967796583999999</v>
      </c>
      <c r="D3228" t="s">
        <v>463</v>
      </c>
      <c r="E3228" t="s">
        <v>128</v>
      </c>
      <c r="F3228" t="s">
        <v>464</v>
      </c>
      <c r="G3228" s="18">
        <v>0.54190126520000004</v>
      </c>
      <c r="H3228" t="s">
        <v>64</v>
      </c>
      <c r="I3228" t="s">
        <v>130</v>
      </c>
      <c r="J3228" t="s">
        <v>1722</v>
      </c>
      <c r="K3228" s="18">
        <v>2.2942944332000001</v>
      </c>
      <c r="L3228" t="s">
        <v>64</v>
      </c>
      <c r="M3228" t="s">
        <v>130</v>
      </c>
      <c r="N3228" t="s">
        <v>629</v>
      </c>
      <c r="O3228" s="18">
        <v>3.2637560513000001</v>
      </c>
      <c r="P3228" t="s">
        <v>467</v>
      </c>
      <c r="Q3228" t="s">
        <v>134</v>
      </c>
      <c r="R3228" t="s">
        <v>468</v>
      </c>
      <c r="S3228" s="18">
        <v>1.6818395554000001</v>
      </c>
      <c r="T3228" t="s">
        <v>469</v>
      </c>
      <c r="U3228" t="s">
        <v>130</v>
      </c>
      <c r="V3228" t="s">
        <v>470</v>
      </c>
      <c r="W3228" s="18">
        <v>3.5333935326999999</v>
      </c>
      <c r="X3228" t="s">
        <v>64</v>
      </c>
      <c r="Y3228" t="s">
        <v>130</v>
      </c>
      <c r="Z3228" t="s">
        <v>690</v>
      </c>
      <c r="AA3228" s="18">
        <v>1.6818395554000001</v>
      </c>
      <c r="AB3228" t="s">
        <v>591</v>
      </c>
      <c r="AC3228" t="s">
        <v>128</v>
      </c>
      <c r="AD3228" t="s">
        <v>592</v>
      </c>
      <c r="AE3228" s="18">
        <v>0.16608163610000001</v>
      </c>
      <c r="AF3228" t="s">
        <v>3944</v>
      </c>
      <c r="AG3228" t="s">
        <v>143</v>
      </c>
      <c r="AH3228" t="s">
        <v>15819</v>
      </c>
      <c r="AI3228" s="18">
        <v>0.1777735423</v>
      </c>
      <c r="AJ3228" t="s">
        <v>10224</v>
      </c>
      <c r="AK3228" t="s">
        <v>134</v>
      </c>
      <c r="AL3228" t="s">
        <v>10225</v>
      </c>
      <c r="AM3228" t="s">
        <v>3944</v>
      </c>
      <c r="AN3228" t="s">
        <v>143</v>
      </c>
      <c r="AO3228" t="s">
        <v>15819</v>
      </c>
      <c r="AP3228" s="18">
        <v>0.16608163610000001</v>
      </c>
      <c r="AQ3228" t="s">
        <v>123</v>
      </c>
      <c r="AR3228" t="b">
        <f>ISNUMBER(SEARCH('Consulta Por Puntos Baloto'!$E$5,B3228,1))</f>
        <v>0</v>
      </c>
      <c r="AS3228">
        <f t="shared" si="100"/>
        <v>31</v>
      </c>
      <c r="AT3228" t="str">
        <f t="shared" si="101"/>
        <v>Punto pago</v>
      </c>
    </row>
    <row r="3229" spans="1:46">
      <c r="A3229" t="s">
        <v>15820</v>
      </c>
      <c r="B3229" t="s">
        <v>15821</v>
      </c>
      <c r="C3229" s="18">
        <v>16.1603191978</v>
      </c>
      <c r="D3229" t="s">
        <v>508</v>
      </c>
      <c r="E3229" t="s">
        <v>509</v>
      </c>
      <c r="F3229" t="s">
        <v>510</v>
      </c>
      <c r="G3229" s="18">
        <v>16.063603904200001</v>
      </c>
      <c r="H3229" t="s">
        <v>64</v>
      </c>
      <c r="I3229" t="s">
        <v>112</v>
      </c>
      <c r="J3229" t="s">
        <v>1110</v>
      </c>
      <c r="K3229" s="18">
        <v>17.6137679787</v>
      </c>
      <c r="L3229" t="s">
        <v>64</v>
      </c>
      <c r="M3229" t="s">
        <v>112</v>
      </c>
      <c r="N3229" t="s">
        <v>721</v>
      </c>
      <c r="O3229" s="18">
        <v>18.0626537339</v>
      </c>
      <c r="P3229" t="s">
        <v>513</v>
      </c>
      <c r="Q3229" t="s">
        <v>509</v>
      </c>
      <c r="R3229" t="s">
        <v>514</v>
      </c>
      <c r="S3229" s="18">
        <v>18.049310160000001</v>
      </c>
      <c r="T3229" t="s">
        <v>111</v>
      </c>
      <c r="U3229" t="s">
        <v>112</v>
      </c>
      <c r="V3229" t="s">
        <v>113</v>
      </c>
      <c r="W3229" s="18">
        <v>19.602289863700001</v>
      </c>
      <c r="X3229" t="s">
        <v>64</v>
      </c>
      <c r="Y3229" t="s">
        <v>1768</v>
      </c>
      <c r="Z3229" t="s">
        <v>1769</v>
      </c>
      <c r="AA3229" s="18">
        <v>18.050781391499999</v>
      </c>
      <c r="AB3229" s="19" t="s">
        <v>1111</v>
      </c>
      <c r="AC3229" t="s">
        <v>509</v>
      </c>
      <c r="AD3229" s="19" t="s">
        <v>1112</v>
      </c>
      <c r="AE3229" s="18">
        <v>10.5341496765</v>
      </c>
      <c r="AF3229" t="s">
        <v>13916</v>
      </c>
      <c r="AG3229" t="s">
        <v>13917</v>
      </c>
      <c r="AH3229" t="s">
        <v>13918</v>
      </c>
      <c r="AI3229" s="18">
        <v>0.10372429180000001</v>
      </c>
      <c r="AJ3229" t="s">
        <v>15822</v>
      </c>
      <c r="AK3229" t="s">
        <v>4664</v>
      </c>
      <c r="AL3229" t="s">
        <v>15823</v>
      </c>
      <c r="AM3229" t="s">
        <v>15822</v>
      </c>
      <c r="AN3229" t="s">
        <v>4664</v>
      </c>
      <c r="AO3229" t="s">
        <v>15823</v>
      </c>
      <c r="AP3229" s="18">
        <v>0.10372429180000001</v>
      </c>
      <c r="AQ3229" t="s">
        <v>123</v>
      </c>
      <c r="AR3229" t="b">
        <f>ISNUMBER(SEARCH('Consulta Por Puntos Baloto'!$E$5,B3229,1))</f>
        <v>0</v>
      </c>
      <c r="AS3229">
        <f t="shared" si="100"/>
        <v>35</v>
      </c>
      <c r="AT3229" t="str">
        <f t="shared" si="101"/>
        <v>Punto red</v>
      </c>
    </row>
    <row r="3230" spans="1:46">
      <c r="A3230" t="s">
        <v>15824</v>
      </c>
      <c r="B3230" t="s">
        <v>15825</v>
      </c>
      <c r="C3230" s="18">
        <v>6.2193409607000003</v>
      </c>
      <c r="D3230" t="s">
        <v>5102</v>
      </c>
      <c r="E3230" t="s">
        <v>220</v>
      </c>
      <c r="F3230" t="s">
        <v>5103</v>
      </c>
      <c r="G3230" s="18">
        <v>2.9855782215</v>
      </c>
      <c r="H3230" t="s">
        <v>64</v>
      </c>
      <c r="I3230" t="s">
        <v>223</v>
      </c>
      <c r="J3230" t="s">
        <v>5167</v>
      </c>
      <c r="K3230" s="18">
        <v>6.145043899</v>
      </c>
      <c r="L3230" t="s">
        <v>64</v>
      </c>
      <c r="M3230" t="s">
        <v>223</v>
      </c>
      <c r="N3230" t="s">
        <v>5004</v>
      </c>
      <c r="O3230" s="18">
        <v>6.5441195895000002</v>
      </c>
      <c r="P3230" t="s">
        <v>5106</v>
      </c>
      <c r="Q3230" t="s">
        <v>220</v>
      </c>
      <c r="R3230" t="s">
        <v>5107</v>
      </c>
      <c r="S3230" s="18">
        <v>12.2240630351</v>
      </c>
      <c r="T3230" t="s">
        <v>227</v>
      </c>
      <c r="U3230" t="s">
        <v>228</v>
      </c>
      <c r="V3230" t="s">
        <v>229</v>
      </c>
      <c r="W3230" s="18">
        <v>8.6146581360999992</v>
      </c>
      <c r="X3230" t="s">
        <v>222</v>
      </c>
      <c r="Y3230" t="s">
        <v>223</v>
      </c>
      <c r="Z3230" t="s">
        <v>224</v>
      </c>
      <c r="AA3230" s="18">
        <v>5.0761361687999997</v>
      </c>
      <c r="AB3230" t="s">
        <v>5188</v>
      </c>
      <c r="AC3230" t="s">
        <v>220</v>
      </c>
      <c r="AD3230" t="s">
        <v>5189</v>
      </c>
      <c r="AE3230" s="18">
        <v>2.3728288199999999E-2</v>
      </c>
      <c r="AF3230" t="s">
        <v>10124</v>
      </c>
      <c r="AG3230" t="s">
        <v>220</v>
      </c>
      <c r="AH3230" t="s">
        <v>10125</v>
      </c>
      <c r="AI3230" s="18">
        <v>2.8130124663</v>
      </c>
      <c r="AJ3230" t="s">
        <v>10126</v>
      </c>
      <c r="AK3230" t="s">
        <v>220</v>
      </c>
      <c r="AL3230" t="s">
        <v>10127</v>
      </c>
      <c r="AM3230" t="s">
        <v>10124</v>
      </c>
      <c r="AN3230" t="s">
        <v>220</v>
      </c>
      <c r="AO3230" t="s">
        <v>10125</v>
      </c>
      <c r="AP3230" s="18">
        <v>2.3728288199999999E-2</v>
      </c>
      <c r="AQ3230" t="e">
        <v>#N/A</v>
      </c>
      <c r="AR3230" t="b">
        <f>ISNUMBER(SEARCH('Consulta Por Puntos Baloto'!$E$5,B3230,1))</f>
        <v>0</v>
      </c>
      <c r="AS3230">
        <f t="shared" si="100"/>
        <v>31</v>
      </c>
      <c r="AT3230" t="str">
        <f t="shared" si="101"/>
        <v>Punto pago</v>
      </c>
    </row>
    <row r="3231" spans="1:46">
      <c r="A3231" t="s">
        <v>15826</v>
      </c>
      <c r="B3231" t="s">
        <v>15827</v>
      </c>
      <c r="C3231" s="18">
        <v>1.0698458629000001</v>
      </c>
      <c r="D3231" t="s">
        <v>541</v>
      </c>
      <c r="E3231" t="s">
        <v>128</v>
      </c>
      <c r="F3231" t="s">
        <v>542</v>
      </c>
      <c r="G3231" s="18">
        <v>0.41954525399999998</v>
      </c>
      <c r="H3231" t="s">
        <v>205</v>
      </c>
      <c r="I3231" t="s">
        <v>130</v>
      </c>
      <c r="J3231" t="s">
        <v>206</v>
      </c>
      <c r="K3231" s="18">
        <v>0.85702421419999997</v>
      </c>
      <c r="L3231" t="s">
        <v>64</v>
      </c>
      <c r="M3231" t="s">
        <v>130</v>
      </c>
      <c r="N3231" t="s">
        <v>370</v>
      </c>
      <c r="O3231" s="18">
        <v>1.3480798866000001</v>
      </c>
      <c r="P3231" t="s">
        <v>133</v>
      </c>
      <c r="Q3231" t="s">
        <v>134</v>
      </c>
      <c r="R3231" t="s">
        <v>135</v>
      </c>
      <c r="S3231" s="18">
        <v>2.3645683558999999</v>
      </c>
      <c r="T3231" t="s">
        <v>371</v>
      </c>
      <c r="U3231" t="s">
        <v>130</v>
      </c>
      <c r="V3231" t="s">
        <v>372</v>
      </c>
      <c r="W3231" s="18">
        <v>2.6296766100000002</v>
      </c>
      <c r="X3231" t="s">
        <v>64</v>
      </c>
      <c r="Y3231" t="s">
        <v>130</v>
      </c>
      <c r="Z3231" t="s">
        <v>373</v>
      </c>
      <c r="AA3231" s="18">
        <v>1.0941425019</v>
      </c>
      <c r="AB3231" t="s">
        <v>818</v>
      </c>
      <c r="AC3231" t="s">
        <v>128</v>
      </c>
      <c r="AD3231" t="s">
        <v>819</v>
      </c>
      <c r="AE3231" s="18">
        <v>0.62251966319999996</v>
      </c>
      <c r="AF3231" t="s">
        <v>2162</v>
      </c>
      <c r="AG3231" t="s">
        <v>143</v>
      </c>
      <c r="AH3231" t="s">
        <v>9330</v>
      </c>
      <c r="AI3231" s="18">
        <v>0.20814878680000001</v>
      </c>
      <c r="AJ3231" t="s">
        <v>15828</v>
      </c>
      <c r="AK3231" t="s">
        <v>134</v>
      </c>
      <c r="AL3231" t="s">
        <v>15829</v>
      </c>
      <c r="AM3231" t="s">
        <v>15828</v>
      </c>
      <c r="AN3231" t="s">
        <v>134</v>
      </c>
      <c r="AO3231" t="s">
        <v>15829</v>
      </c>
      <c r="AP3231" s="18">
        <v>0.20814878680000001</v>
      </c>
      <c r="AQ3231" t="s">
        <v>123</v>
      </c>
      <c r="AR3231" t="b">
        <f>ISNUMBER(SEARCH('Consulta Por Puntos Baloto'!$E$5,B3231,1))</f>
        <v>0</v>
      </c>
      <c r="AS3231">
        <f t="shared" si="100"/>
        <v>35</v>
      </c>
      <c r="AT3231" t="str">
        <f t="shared" si="101"/>
        <v>Punto red</v>
      </c>
    </row>
    <row r="3232" spans="1:46">
      <c r="A3232" t="s">
        <v>15830</v>
      </c>
      <c r="B3232" t="s">
        <v>15831</v>
      </c>
      <c r="C3232" s="18">
        <v>0.48738293999999999</v>
      </c>
      <c r="D3232" t="s">
        <v>6132</v>
      </c>
      <c r="E3232" t="s">
        <v>128</v>
      </c>
      <c r="F3232" t="s">
        <v>6133</v>
      </c>
      <c r="G3232" s="18">
        <v>0.22875556590000001</v>
      </c>
      <c r="H3232" t="s">
        <v>64</v>
      </c>
      <c r="I3232" t="s">
        <v>130</v>
      </c>
      <c r="J3232" t="s">
        <v>6197</v>
      </c>
      <c r="K3232" s="18">
        <v>0.44214839789999999</v>
      </c>
      <c r="L3232" t="s">
        <v>990</v>
      </c>
      <c r="M3232" t="s">
        <v>130</v>
      </c>
      <c r="N3232" t="s">
        <v>991</v>
      </c>
      <c r="O3232" s="18">
        <v>1.2419622745000001</v>
      </c>
      <c r="P3232" t="s">
        <v>992</v>
      </c>
      <c r="Q3232" t="s">
        <v>134</v>
      </c>
      <c r="R3232" t="s">
        <v>993</v>
      </c>
      <c r="S3232" s="18">
        <v>2.7387608346999999</v>
      </c>
      <c r="T3232" t="s">
        <v>675</v>
      </c>
      <c r="U3232" t="s">
        <v>130</v>
      </c>
      <c r="V3232" t="s">
        <v>676</v>
      </c>
      <c r="W3232" s="18">
        <v>0.22875556590000001</v>
      </c>
      <c r="X3232" t="s">
        <v>64</v>
      </c>
      <c r="Y3232" t="s">
        <v>130</v>
      </c>
      <c r="Z3232" t="s">
        <v>6197</v>
      </c>
      <c r="AA3232" s="18">
        <v>0.37649554480000003</v>
      </c>
      <c r="AB3232" t="s">
        <v>5803</v>
      </c>
      <c r="AC3232" t="s">
        <v>128</v>
      </c>
      <c r="AD3232" t="s">
        <v>5804</v>
      </c>
      <c r="AE3232" s="18">
        <v>0.6183991043</v>
      </c>
      <c r="AF3232" t="s">
        <v>5805</v>
      </c>
      <c r="AG3232" t="s">
        <v>143</v>
      </c>
      <c r="AH3232" t="s">
        <v>5806</v>
      </c>
      <c r="AI3232" s="18">
        <v>0.24139693770000001</v>
      </c>
      <c r="AJ3232" t="s">
        <v>349</v>
      </c>
      <c r="AK3232" t="s">
        <v>134</v>
      </c>
      <c r="AL3232" t="s">
        <v>6198</v>
      </c>
      <c r="AM3232" t="s">
        <v>64</v>
      </c>
      <c r="AN3232" t="s">
        <v>130</v>
      </c>
      <c r="AO3232" t="s">
        <v>6197</v>
      </c>
      <c r="AP3232" s="18">
        <v>0.22875556590000001</v>
      </c>
      <c r="AQ3232" t="s">
        <v>123</v>
      </c>
      <c r="AR3232" t="b">
        <f>ISNUMBER(SEARCH('Consulta Por Puntos Baloto'!$E$5,B3232,1))</f>
        <v>0</v>
      </c>
      <c r="AS3232">
        <f t="shared" si="100"/>
        <v>7</v>
      </c>
      <c r="AT3232" t="str">
        <f t="shared" si="101"/>
        <v>Cajero automático</v>
      </c>
    </row>
    <row r="3233" spans="1:46">
      <c r="A3233" t="s">
        <v>15830</v>
      </c>
      <c r="B3233" t="s">
        <v>15831</v>
      </c>
      <c r="C3233" s="18">
        <v>0.48738293999999999</v>
      </c>
      <c r="D3233" t="s">
        <v>6132</v>
      </c>
      <c r="E3233" t="s">
        <v>128</v>
      </c>
      <c r="F3233" t="s">
        <v>6133</v>
      </c>
      <c r="G3233" s="18">
        <v>0.22875556590000001</v>
      </c>
      <c r="H3233" t="s">
        <v>64</v>
      </c>
      <c r="I3233" t="s">
        <v>130</v>
      </c>
      <c r="J3233" t="s">
        <v>6197</v>
      </c>
      <c r="K3233" s="18">
        <v>0.44214839789999999</v>
      </c>
      <c r="L3233" t="s">
        <v>990</v>
      </c>
      <c r="M3233" t="s">
        <v>130</v>
      </c>
      <c r="N3233" t="s">
        <v>991</v>
      </c>
      <c r="O3233" s="18">
        <v>1.2419622745000001</v>
      </c>
      <c r="P3233" t="s">
        <v>992</v>
      </c>
      <c r="Q3233" t="s">
        <v>134</v>
      </c>
      <c r="R3233" t="s">
        <v>993</v>
      </c>
      <c r="S3233" s="18">
        <v>2.7387608346999999</v>
      </c>
      <c r="T3233" t="s">
        <v>675</v>
      </c>
      <c r="U3233" t="s">
        <v>130</v>
      </c>
      <c r="V3233" t="s">
        <v>676</v>
      </c>
      <c r="W3233" s="18">
        <v>0.22875556590000001</v>
      </c>
      <c r="X3233" t="s">
        <v>64</v>
      </c>
      <c r="Y3233" t="s">
        <v>130</v>
      </c>
      <c r="Z3233" t="s">
        <v>6197</v>
      </c>
      <c r="AA3233" s="18">
        <v>0.37649554480000003</v>
      </c>
      <c r="AB3233" t="s">
        <v>5803</v>
      </c>
      <c r="AC3233" t="s">
        <v>128</v>
      </c>
      <c r="AD3233" t="s">
        <v>5804</v>
      </c>
      <c r="AE3233" s="18">
        <v>0.6183991043</v>
      </c>
      <c r="AF3233" t="s">
        <v>5805</v>
      </c>
      <c r="AG3233" t="s">
        <v>143</v>
      </c>
      <c r="AH3233" t="s">
        <v>5806</v>
      </c>
      <c r="AI3233" s="18">
        <v>0.24139693770000001</v>
      </c>
      <c r="AJ3233" t="s">
        <v>349</v>
      </c>
      <c r="AK3233" t="s">
        <v>134</v>
      </c>
      <c r="AL3233" t="s">
        <v>6198</v>
      </c>
      <c r="AM3233" t="s">
        <v>64</v>
      </c>
      <c r="AN3233" t="s">
        <v>130</v>
      </c>
      <c r="AO3233" t="s">
        <v>6197</v>
      </c>
      <c r="AP3233" s="18">
        <v>0.22875556590000001</v>
      </c>
      <c r="AQ3233" t="s">
        <v>123</v>
      </c>
      <c r="AR3233" t="b">
        <f>ISNUMBER(SEARCH('Consulta Por Puntos Baloto'!$E$5,B3233,1))</f>
        <v>0</v>
      </c>
      <c r="AS3233">
        <f t="shared" si="100"/>
        <v>7</v>
      </c>
      <c r="AT3233" t="str">
        <f t="shared" si="101"/>
        <v>Cajero automático</v>
      </c>
    </row>
    <row r="3234" spans="1:46">
      <c r="A3234" t="s">
        <v>15832</v>
      </c>
      <c r="B3234" t="s">
        <v>15833</v>
      </c>
      <c r="C3234" s="18">
        <v>41.626991332800003</v>
      </c>
      <c r="D3234" t="s">
        <v>291</v>
      </c>
      <c r="E3234" t="s">
        <v>292</v>
      </c>
      <c r="F3234" t="s">
        <v>293</v>
      </c>
      <c r="G3234" s="18">
        <v>51.990863324700001</v>
      </c>
      <c r="H3234" t="s">
        <v>64</v>
      </c>
      <c r="I3234" t="s">
        <v>294</v>
      </c>
      <c r="J3234" t="s">
        <v>295</v>
      </c>
      <c r="K3234" s="18">
        <v>52.000508742000001</v>
      </c>
      <c r="L3234" t="s">
        <v>64</v>
      </c>
      <c r="M3234" t="s">
        <v>294</v>
      </c>
      <c r="N3234" t="s">
        <v>295</v>
      </c>
      <c r="O3234" s="18">
        <v>65.703942177599998</v>
      </c>
      <c r="P3234" t="s">
        <v>296</v>
      </c>
      <c r="Q3234" t="s">
        <v>297</v>
      </c>
      <c r="R3234" t="s">
        <v>298</v>
      </c>
      <c r="S3234" s="18">
        <v>137.72692951229999</v>
      </c>
      <c r="T3234" t="s">
        <v>311</v>
      </c>
      <c r="U3234" t="s">
        <v>130</v>
      </c>
      <c r="V3234" t="s">
        <v>312</v>
      </c>
      <c r="W3234" s="18">
        <v>121.0727179464</v>
      </c>
      <c r="X3234" t="s">
        <v>64</v>
      </c>
      <c r="Y3234" t="s">
        <v>313</v>
      </c>
      <c r="Z3234" t="s">
        <v>314</v>
      </c>
      <c r="AA3234" s="18">
        <v>52.489780735099998</v>
      </c>
      <c r="AB3234" t="s">
        <v>300</v>
      </c>
      <c r="AC3234" t="s">
        <v>301</v>
      </c>
      <c r="AD3234" t="s">
        <v>302</v>
      </c>
      <c r="AE3234" s="18">
        <v>7.7355723223000004</v>
      </c>
      <c r="AF3234" t="s">
        <v>315</v>
      </c>
      <c r="AG3234" t="s">
        <v>316</v>
      </c>
      <c r="AH3234" t="s">
        <v>317</v>
      </c>
      <c r="AI3234" s="18">
        <v>4.2785587100000001E-2</v>
      </c>
      <c r="AJ3234" t="s">
        <v>15834</v>
      </c>
      <c r="AK3234" t="s">
        <v>4058</v>
      </c>
      <c r="AL3234" t="s">
        <v>15835</v>
      </c>
      <c r="AM3234" t="s">
        <v>15834</v>
      </c>
      <c r="AN3234" t="s">
        <v>4058</v>
      </c>
      <c r="AO3234" t="s">
        <v>15835</v>
      </c>
      <c r="AP3234" s="18">
        <v>4.2785587100000001E-2</v>
      </c>
      <c r="AQ3234" t="s">
        <v>123</v>
      </c>
      <c r="AR3234" t="b">
        <f>ISNUMBER(SEARCH('Consulta Por Puntos Baloto'!$E$5,B3234,1))</f>
        <v>0</v>
      </c>
      <c r="AS3234">
        <f t="shared" si="100"/>
        <v>35</v>
      </c>
      <c r="AT3234" t="str">
        <f t="shared" si="101"/>
        <v>Punto red</v>
      </c>
    </row>
    <row r="3235" spans="1:46">
      <c r="A3235" t="s">
        <v>15836</v>
      </c>
      <c r="B3235" t="s">
        <v>7896</v>
      </c>
      <c r="C3235" s="18">
        <v>2.1203134957000001</v>
      </c>
      <c r="D3235" t="s">
        <v>5102</v>
      </c>
      <c r="E3235" t="s">
        <v>220</v>
      </c>
      <c r="F3235" t="s">
        <v>5103</v>
      </c>
      <c r="G3235" s="18">
        <v>1.8151405787999999</v>
      </c>
      <c r="H3235" t="s">
        <v>64</v>
      </c>
      <c r="I3235" t="s">
        <v>223</v>
      </c>
      <c r="J3235" t="s">
        <v>5167</v>
      </c>
      <c r="K3235" s="18">
        <v>1.8455627194999999</v>
      </c>
      <c r="L3235" t="s">
        <v>64</v>
      </c>
      <c r="M3235" t="s">
        <v>223</v>
      </c>
      <c r="N3235" t="s">
        <v>4070</v>
      </c>
      <c r="O3235" s="18">
        <v>2.2263269419</v>
      </c>
      <c r="P3235" t="s">
        <v>5106</v>
      </c>
      <c r="Q3235" t="s">
        <v>220</v>
      </c>
      <c r="R3235" t="s">
        <v>5107</v>
      </c>
      <c r="S3235" s="18">
        <v>9.9312921843000002</v>
      </c>
      <c r="T3235" t="s">
        <v>227</v>
      </c>
      <c r="U3235" t="s">
        <v>228</v>
      </c>
      <c r="V3235" t="s">
        <v>229</v>
      </c>
      <c r="W3235" s="18">
        <v>4.3669051239999996</v>
      </c>
      <c r="X3235" t="s">
        <v>222</v>
      </c>
      <c r="Y3235" t="s">
        <v>223</v>
      </c>
      <c r="Z3235" t="s">
        <v>224</v>
      </c>
      <c r="AA3235" s="18">
        <v>1.8455627348000001</v>
      </c>
      <c r="AB3235" t="s">
        <v>5168</v>
      </c>
      <c r="AC3235" t="s">
        <v>220</v>
      </c>
      <c r="AD3235" t="s">
        <v>5169</v>
      </c>
      <c r="AE3235" s="18">
        <v>0</v>
      </c>
      <c r="AF3235" t="s">
        <v>7896</v>
      </c>
      <c r="AG3235" t="s">
        <v>220</v>
      </c>
      <c r="AH3235" t="s">
        <v>7897</v>
      </c>
      <c r="AI3235" s="18">
        <v>0.61004416110000004</v>
      </c>
      <c r="AJ3235" t="s">
        <v>7898</v>
      </c>
      <c r="AK3235" t="s">
        <v>220</v>
      </c>
      <c r="AL3235" t="s">
        <v>7899</v>
      </c>
      <c r="AM3235" t="s">
        <v>7896</v>
      </c>
      <c r="AN3235" t="s">
        <v>220</v>
      </c>
      <c r="AO3235" t="s">
        <v>7897</v>
      </c>
      <c r="AP3235" s="18">
        <v>0</v>
      </c>
      <c r="AQ3235" t="s">
        <v>123</v>
      </c>
      <c r="AR3235" t="b">
        <f>ISNUMBER(SEARCH('Consulta Por Puntos Baloto'!$E$5,B3235,1))</f>
        <v>0</v>
      </c>
      <c r="AS3235">
        <f t="shared" si="100"/>
        <v>31</v>
      </c>
      <c r="AT3235" t="str">
        <f t="shared" si="101"/>
        <v>Punto pago</v>
      </c>
    </row>
    <row r="3236" spans="1:46">
      <c r="A3236" t="s">
        <v>15837</v>
      </c>
      <c r="B3236" t="s">
        <v>15838</v>
      </c>
      <c r="C3236" s="18">
        <v>5.3676944565999998</v>
      </c>
      <c r="D3236" t="s">
        <v>463</v>
      </c>
      <c r="E3236" t="s">
        <v>128</v>
      </c>
      <c r="F3236" t="s">
        <v>464</v>
      </c>
      <c r="G3236" s="18">
        <v>0.32954701580000001</v>
      </c>
      <c r="H3236" t="s">
        <v>64</v>
      </c>
      <c r="I3236" t="s">
        <v>471</v>
      </c>
      <c r="J3236" t="s">
        <v>1641</v>
      </c>
      <c r="K3236" s="18">
        <v>3.0429536595000002</v>
      </c>
      <c r="L3236" t="s">
        <v>64</v>
      </c>
      <c r="M3236" t="s">
        <v>130</v>
      </c>
      <c r="N3236" t="s">
        <v>466</v>
      </c>
      <c r="O3236" s="18">
        <v>2.349388018</v>
      </c>
      <c r="P3236" t="s">
        <v>467</v>
      </c>
      <c r="Q3236" t="s">
        <v>134</v>
      </c>
      <c r="R3236" t="s">
        <v>468</v>
      </c>
      <c r="S3236" s="18">
        <v>5.8807508099000003</v>
      </c>
      <c r="T3236" t="s">
        <v>469</v>
      </c>
      <c r="U3236" t="s">
        <v>130</v>
      </c>
      <c r="V3236" t="s">
        <v>470</v>
      </c>
      <c r="W3236" s="18">
        <v>0.32954701580000001</v>
      </c>
      <c r="X3236" t="s">
        <v>64</v>
      </c>
      <c r="Y3236" t="s">
        <v>471</v>
      </c>
      <c r="Z3236" t="s">
        <v>472</v>
      </c>
      <c r="AA3236" s="18">
        <v>3.3880632368999999</v>
      </c>
      <c r="AB3236" s="19" t="s">
        <v>473</v>
      </c>
      <c r="AC3236" t="s">
        <v>128</v>
      </c>
      <c r="AD3236" t="s">
        <v>474</v>
      </c>
      <c r="AE3236" s="18">
        <v>4.9316177500000002E-2</v>
      </c>
      <c r="AF3236" t="s">
        <v>1642</v>
      </c>
      <c r="AG3236" t="s">
        <v>143</v>
      </c>
      <c r="AH3236" t="s">
        <v>1643</v>
      </c>
      <c r="AI3236" s="18">
        <v>0</v>
      </c>
      <c r="AJ3236" t="s">
        <v>2158</v>
      </c>
      <c r="AK3236" t="s">
        <v>134</v>
      </c>
      <c r="AL3236" t="s">
        <v>2159</v>
      </c>
      <c r="AM3236" t="s">
        <v>2158</v>
      </c>
      <c r="AN3236" t="s">
        <v>134</v>
      </c>
      <c r="AO3236" t="s">
        <v>2159</v>
      </c>
      <c r="AP3236" s="18">
        <v>0</v>
      </c>
      <c r="AQ3236" t="s">
        <v>123</v>
      </c>
      <c r="AR3236" t="b">
        <f>ISNUMBER(SEARCH('Consulta Por Puntos Baloto'!$E$5,B3236,1))</f>
        <v>0</v>
      </c>
      <c r="AS3236">
        <f t="shared" si="100"/>
        <v>35</v>
      </c>
      <c r="AT3236" t="str">
        <f t="shared" si="101"/>
        <v>Punto red</v>
      </c>
    </row>
    <row r="3237" spans="1:46">
      <c r="A3237" t="s">
        <v>15839</v>
      </c>
      <c r="B3237" t="s">
        <v>15840</v>
      </c>
      <c r="C3237" s="18">
        <v>1.4214534863999999</v>
      </c>
      <c r="D3237" t="s">
        <v>584</v>
      </c>
      <c r="E3237" t="s">
        <v>128</v>
      </c>
      <c r="F3237" t="s">
        <v>585</v>
      </c>
      <c r="G3237" s="18">
        <v>1.1305988105</v>
      </c>
      <c r="H3237" t="s">
        <v>64</v>
      </c>
      <c r="I3237" t="s">
        <v>130</v>
      </c>
      <c r="J3237" t="s">
        <v>714</v>
      </c>
      <c r="K3237" s="18">
        <v>1.1305988105</v>
      </c>
      <c r="L3237" t="s">
        <v>64</v>
      </c>
      <c r="M3237" t="s">
        <v>130</v>
      </c>
      <c r="N3237" t="s">
        <v>714</v>
      </c>
      <c r="O3237" s="18">
        <v>1.5817357729999999</v>
      </c>
      <c r="P3237" t="s">
        <v>588</v>
      </c>
      <c r="Q3237" t="s">
        <v>134</v>
      </c>
      <c r="R3237" t="s">
        <v>589</v>
      </c>
      <c r="S3237" s="18">
        <v>1.7438218585</v>
      </c>
      <c r="T3237" t="s">
        <v>469</v>
      </c>
      <c r="U3237" t="s">
        <v>130</v>
      </c>
      <c r="V3237" t="s">
        <v>470</v>
      </c>
      <c r="W3237" s="18">
        <v>1.6147956256</v>
      </c>
      <c r="X3237" t="s">
        <v>64</v>
      </c>
      <c r="Y3237" t="s">
        <v>130</v>
      </c>
      <c r="Z3237" t="s">
        <v>590</v>
      </c>
      <c r="AA3237" s="18">
        <v>1.7438218585</v>
      </c>
      <c r="AB3237" t="s">
        <v>591</v>
      </c>
      <c r="AC3237" t="s">
        <v>128</v>
      </c>
      <c r="AD3237" t="s">
        <v>592</v>
      </c>
      <c r="AE3237" s="18">
        <v>1.5559787E-2</v>
      </c>
      <c r="AF3237" t="s">
        <v>15841</v>
      </c>
      <c r="AG3237" t="s">
        <v>143</v>
      </c>
      <c r="AH3237" t="s">
        <v>15842</v>
      </c>
      <c r="AI3237" s="18">
        <v>0.29250141239999999</v>
      </c>
      <c r="AJ3237" t="s">
        <v>15843</v>
      </c>
      <c r="AK3237" t="s">
        <v>134</v>
      </c>
      <c r="AL3237" t="s">
        <v>15844</v>
      </c>
      <c r="AM3237" t="s">
        <v>15841</v>
      </c>
      <c r="AN3237" t="s">
        <v>143</v>
      </c>
      <c r="AO3237" t="s">
        <v>15842</v>
      </c>
      <c r="AP3237" s="18">
        <v>1.5559787E-2</v>
      </c>
      <c r="AQ3237" t="s">
        <v>123</v>
      </c>
      <c r="AR3237" t="b">
        <f>ISNUMBER(SEARCH('Consulta Por Puntos Baloto'!$E$5,B3237,1))</f>
        <v>0</v>
      </c>
      <c r="AS3237">
        <f t="shared" si="100"/>
        <v>31</v>
      </c>
      <c r="AT3237" t="str">
        <f t="shared" si="101"/>
        <v>Punto pago</v>
      </c>
    </row>
    <row r="3238" spans="1:46">
      <c r="A3238" t="s">
        <v>15845</v>
      </c>
      <c r="B3238" t="s">
        <v>15846</v>
      </c>
      <c r="C3238" s="18">
        <v>1.7283884586</v>
      </c>
      <c r="D3238" t="s">
        <v>584</v>
      </c>
      <c r="E3238" t="s">
        <v>128</v>
      </c>
      <c r="F3238" t="s">
        <v>585</v>
      </c>
      <c r="G3238" s="18">
        <v>1.0830949476</v>
      </c>
      <c r="H3238" t="s">
        <v>64</v>
      </c>
      <c r="I3238" t="s">
        <v>130</v>
      </c>
      <c r="J3238" t="s">
        <v>1149</v>
      </c>
      <c r="K3238" s="18">
        <v>1.3908397904000001</v>
      </c>
      <c r="L3238" t="s">
        <v>64</v>
      </c>
      <c r="M3238" t="s">
        <v>130</v>
      </c>
      <c r="N3238" t="s">
        <v>714</v>
      </c>
      <c r="O3238" s="18">
        <v>1.4088265769999999</v>
      </c>
      <c r="P3238" t="s">
        <v>588</v>
      </c>
      <c r="Q3238" t="s">
        <v>134</v>
      </c>
      <c r="R3238" t="s">
        <v>589</v>
      </c>
      <c r="S3238" s="18">
        <v>2.0677503600999998</v>
      </c>
      <c r="T3238" t="s">
        <v>469</v>
      </c>
      <c r="U3238" t="s">
        <v>130</v>
      </c>
      <c r="V3238" t="s">
        <v>470</v>
      </c>
      <c r="W3238" s="18">
        <v>1.4381195633999999</v>
      </c>
      <c r="X3238" t="s">
        <v>64</v>
      </c>
      <c r="Y3238" t="s">
        <v>130</v>
      </c>
      <c r="Z3238" t="s">
        <v>590</v>
      </c>
      <c r="AA3238" s="18">
        <v>1.8614730035</v>
      </c>
      <c r="AB3238" t="s">
        <v>691</v>
      </c>
      <c r="AC3238" t="s">
        <v>128</v>
      </c>
      <c r="AD3238" t="s">
        <v>692</v>
      </c>
      <c r="AE3238" s="18">
        <v>0.20132560790000001</v>
      </c>
      <c r="AF3238" t="s">
        <v>1150</v>
      </c>
      <c r="AG3238" t="s">
        <v>143</v>
      </c>
      <c r="AH3238" t="s">
        <v>1151</v>
      </c>
      <c r="AI3238" s="18">
        <v>0.21513008010000001</v>
      </c>
      <c r="AJ3238" t="s">
        <v>1152</v>
      </c>
      <c r="AK3238" t="s">
        <v>134</v>
      </c>
      <c r="AL3238" t="s">
        <v>1153</v>
      </c>
      <c r="AM3238" t="s">
        <v>1150</v>
      </c>
      <c r="AN3238" t="s">
        <v>143</v>
      </c>
      <c r="AO3238" t="s">
        <v>1151</v>
      </c>
      <c r="AP3238" s="18">
        <v>0.20132560790000001</v>
      </c>
      <c r="AQ3238" t="s">
        <v>123</v>
      </c>
      <c r="AR3238" t="b">
        <f>ISNUMBER(SEARCH('Consulta Por Puntos Baloto'!$E$5,B3238,1))</f>
        <v>0</v>
      </c>
      <c r="AS3238">
        <f t="shared" si="100"/>
        <v>31</v>
      </c>
      <c r="AT3238" t="str">
        <f t="shared" si="101"/>
        <v>Punto pago</v>
      </c>
    </row>
    <row r="3239" spans="1:46">
      <c r="A3239" t="s">
        <v>15847</v>
      </c>
      <c r="B3239" t="s">
        <v>15848</v>
      </c>
      <c r="C3239" s="18">
        <v>0.62931507949999999</v>
      </c>
      <c r="D3239" t="s">
        <v>2585</v>
      </c>
      <c r="E3239" t="s">
        <v>128</v>
      </c>
      <c r="F3239" t="s">
        <v>2586</v>
      </c>
      <c r="G3239" s="18">
        <v>0.20697437860000001</v>
      </c>
      <c r="H3239" t="s">
        <v>64</v>
      </c>
      <c r="I3239" t="s">
        <v>130</v>
      </c>
      <c r="J3239" t="s">
        <v>3950</v>
      </c>
      <c r="K3239" s="18">
        <v>0.20697437860000001</v>
      </c>
      <c r="L3239" t="s">
        <v>64</v>
      </c>
      <c r="M3239" t="s">
        <v>130</v>
      </c>
      <c r="N3239" t="s">
        <v>2624</v>
      </c>
      <c r="O3239" s="18">
        <v>1.1409204523000001</v>
      </c>
      <c r="P3239" t="s">
        <v>2588</v>
      </c>
      <c r="Q3239" t="s">
        <v>134</v>
      </c>
      <c r="R3239" t="s">
        <v>2589</v>
      </c>
      <c r="S3239" s="18">
        <v>0.94247325800000004</v>
      </c>
      <c r="T3239" t="s">
        <v>311</v>
      </c>
      <c r="U3239" t="s">
        <v>130</v>
      </c>
      <c r="V3239" t="s">
        <v>312</v>
      </c>
      <c r="W3239" s="18">
        <v>0.94247325800000004</v>
      </c>
      <c r="X3239" t="s">
        <v>64</v>
      </c>
      <c r="Y3239" t="s">
        <v>130</v>
      </c>
      <c r="Z3239" t="s">
        <v>2659</v>
      </c>
      <c r="AA3239" s="18">
        <v>0.83861703239999996</v>
      </c>
      <c r="AB3239" t="s">
        <v>2628</v>
      </c>
      <c r="AC3239" t="s">
        <v>128</v>
      </c>
      <c r="AD3239" t="s">
        <v>2629</v>
      </c>
      <c r="AE3239" s="18">
        <v>0.26972091819999999</v>
      </c>
      <c r="AF3239" t="s">
        <v>11958</v>
      </c>
      <c r="AG3239" t="s">
        <v>143</v>
      </c>
      <c r="AH3239" t="s">
        <v>11959</v>
      </c>
      <c r="AI3239" s="18">
        <v>0.25629605059999999</v>
      </c>
      <c r="AJ3239" t="s">
        <v>349</v>
      </c>
      <c r="AK3239" t="s">
        <v>134</v>
      </c>
      <c r="AL3239" t="s">
        <v>11960</v>
      </c>
      <c r="AM3239" t="s">
        <v>64</v>
      </c>
      <c r="AN3239" t="s">
        <v>130</v>
      </c>
      <c r="AO3239" t="s">
        <v>3950</v>
      </c>
      <c r="AP3239" s="18">
        <v>0.20697437860000001</v>
      </c>
      <c r="AQ3239" t="s">
        <v>123</v>
      </c>
      <c r="AR3239" t="b">
        <f>ISNUMBER(SEARCH('Consulta Por Puntos Baloto'!$E$5,B3239,1))</f>
        <v>0</v>
      </c>
      <c r="AS3239">
        <f t="shared" si="100"/>
        <v>7</v>
      </c>
      <c r="AT3239" t="str">
        <f t="shared" si="101"/>
        <v>Cajero automático</v>
      </c>
    </row>
    <row r="3240" spans="1:46">
      <c r="A3240" t="s">
        <v>15847</v>
      </c>
      <c r="B3240" t="s">
        <v>15848</v>
      </c>
      <c r="C3240" s="18">
        <v>0.62931507949999999</v>
      </c>
      <c r="D3240" t="s">
        <v>2585</v>
      </c>
      <c r="E3240" t="s">
        <v>128</v>
      </c>
      <c r="F3240" t="s">
        <v>2586</v>
      </c>
      <c r="G3240" s="18">
        <v>0.20697437860000001</v>
      </c>
      <c r="H3240" t="s">
        <v>64</v>
      </c>
      <c r="I3240" t="s">
        <v>130</v>
      </c>
      <c r="J3240" t="s">
        <v>3950</v>
      </c>
      <c r="K3240" s="18">
        <v>0.20697437860000001</v>
      </c>
      <c r="L3240" t="s">
        <v>64</v>
      </c>
      <c r="M3240" t="s">
        <v>130</v>
      </c>
      <c r="N3240" t="s">
        <v>2624</v>
      </c>
      <c r="O3240" s="18">
        <v>1.1409204523000001</v>
      </c>
      <c r="P3240" t="s">
        <v>2588</v>
      </c>
      <c r="Q3240" t="s">
        <v>134</v>
      </c>
      <c r="R3240" t="s">
        <v>2589</v>
      </c>
      <c r="S3240" s="18">
        <v>0.94247325800000004</v>
      </c>
      <c r="T3240" t="s">
        <v>311</v>
      </c>
      <c r="U3240" t="s">
        <v>130</v>
      </c>
      <c r="V3240" t="s">
        <v>312</v>
      </c>
      <c r="W3240" s="18">
        <v>0.94247325800000004</v>
      </c>
      <c r="X3240" t="s">
        <v>64</v>
      </c>
      <c r="Y3240" t="s">
        <v>130</v>
      </c>
      <c r="Z3240" t="s">
        <v>2659</v>
      </c>
      <c r="AA3240" s="18">
        <v>0.83861703239999996</v>
      </c>
      <c r="AB3240" t="s">
        <v>2628</v>
      </c>
      <c r="AC3240" t="s">
        <v>128</v>
      </c>
      <c r="AD3240" t="s">
        <v>2629</v>
      </c>
      <c r="AE3240" s="18">
        <v>0.26972091819999999</v>
      </c>
      <c r="AF3240" t="s">
        <v>11958</v>
      </c>
      <c r="AG3240" t="s">
        <v>143</v>
      </c>
      <c r="AH3240" t="s">
        <v>11959</v>
      </c>
      <c r="AI3240" s="18">
        <v>0.25629605059999999</v>
      </c>
      <c r="AJ3240" t="s">
        <v>349</v>
      </c>
      <c r="AK3240" t="s">
        <v>134</v>
      </c>
      <c r="AL3240" t="s">
        <v>11960</v>
      </c>
      <c r="AM3240" t="s">
        <v>64</v>
      </c>
      <c r="AN3240" t="s">
        <v>130</v>
      </c>
      <c r="AO3240" t="s">
        <v>2624</v>
      </c>
      <c r="AP3240" s="18">
        <v>0.20697437860000001</v>
      </c>
      <c r="AQ3240" t="s">
        <v>123</v>
      </c>
      <c r="AR3240" t="b">
        <f>ISNUMBER(SEARCH('Consulta Por Puntos Baloto'!$E$5,B3240,1))</f>
        <v>0</v>
      </c>
      <c r="AS3240">
        <f t="shared" si="100"/>
        <v>7</v>
      </c>
      <c r="AT3240" t="str">
        <f t="shared" si="101"/>
        <v>Cajero automático</v>
      </c>
    </row>
    <row r="3241" spans="1:46">
      <c r="A3241" t="s">
        <v>15849</v>
      </c>
      <c r="B3241" t="s">
        <v>15850</v>
      </c>
      <c r="C3241" s="18">
        <v>0.9461528588</v>
      </c>
      <c r="D3241" t="s">
        <v>6201</v>
      </c>
      <c r="E3241" t="s">
        <v>62</v>
      </c>
      <c r="F3241" t="s">
        <v>6202</v>
      </c>
      <c r="G3241" s="18">
        <v>1.2250386591</v>
      </c>
      <c r="H3241" t="s">
        <v>73</v>
      </c>
      <c r="I3241" t="s">
        <v>65</v>
      </c>
      <c r="J3241" t="s">
        <v>5515</v>
      </c>
      <c r="K3241" s="18">
        <v>2.0666696615000002</v>
      </c>
      <c r="L3241" t="s">
        <v>4403</v>
      </c>
      <c r="M3241" t="s">
        <v>65</v>
      </c>
      <c r="N3241" t="s">
        <v>4404</v>
      </c>
      <c r="O3241" s="18">
        <v>7.9683384779999997</v>
      </c>
      <c r="P3241" t="s">
        <v>67</v>
      </c>
      <c r="Q3241" t="s">
        <v>62</v>
      </c>
      <c r="R3241" t="s">
        <v>68</v>
      </c>
      <c r="S3241" s="18">
        <v>3.1206123808999999</v>
      </c>
      <c r="T3241" t="s">
        <v>69</v>
      </c>
      <c r="U3241" t="s">
        <v>65</v>
      </c>
      <c r="V3241" t="s">
        <v>70</v>
      </c>
      <c r="W3241" s="18">
        <v>1.4695286574999999</v>
      </c>
      <c r="X3241" t="s">
        <v>64</v>
      </c>
      <c r="Y3241" t="s">
        <v>65</v>
      </c>
      <c r="Z3241" t="s">
        <v>6204</v>
      </c>
      <c r="AA3241" s="18">
        <v>1.2359739046</v>
      </c>
      <c r="AB3241" t="s">
        <v>73</v>
      </c>
      <c r="AC3241" t="s">
        <v>62</v>
      </c>
      <c r="AD3241" t="s">
        <v>74</v>
      </c>
      <c r="AE3241" s="18">
        <v>2.5000000000000001E-9</v>
      </c>
      <c r="AF3241" t="s">
        <v>15851</v>
      </c>
      <c r="AG3241" t="s">
        <v>62</v>
      </c>
      <c r="AH3241" t="s">
        <v>15852</v>
      </c>
      <c r="AI3241" s="18">
        <v>4.53242045E-2</v>
      </c>
      <c r="AJ3241" t="s">
        <v>15853</v>
      </c>
      <c r="AK3241" t="s">
        <v>62</v>
      </c>
      <c r="AL3241" t="s">
        <v>15854</v>
      </c>
      <c r="AM3241" t="s">
        <v>15851</v>
      </c>
      <c r="AN3241" t="s">
        <v>62</v>
      </c>
      <c r="AO3241" t="s">
        <v>15852</v>
      </c>
      <c r="AP3241" s="18">
        <v>2.5000000000000001E-9</v>
      </c>
      <c r="AQ3241" t="s">
        <v>123</v>
      </c>
      <c r="AR3241" t="b">
        <f>ISNUMBER(SEARCH('Consulta Por Puntos Baloto'!$E$5,B3241,1))</f>
        <v>0</v>
      </c>
      <c r="AS3241">
        <f t="shared" si="100"/>
        <v>31</v>
      </c>
      <c r="AT3241" t="str">
        <f t="shared" si="101"/>
        <v>Punto pago</v>
      </c>
    </row>
    <row r="3242" spans="1:46">
      <c r="A3242" t="s">
        <v>15855</v>
      </c>
      <c r="B3242" t="s">
        <v>15856</v>
      </c>
      <c r="C3242" s="18">
        <v>2.3552617370000002</v>
      </c>
      <c r="D3242" t="s">
        <v>526</v>
      </c>
      <c r="E3242" t="s">
        <v>128</v>
      </c>
      <c r="F3242" t="s">
        <v>527</v>
      </c>
      <c r="G3242" s="18">
        <v>0</v>
      </c>
      <c r="H3242" t="s">
        <v>64</v>
      </c>
      <c r="I3242" t="s">
        <v>130</v>
      </c>
      <c r="J3242" t="s">
        <v>1752</v>
      </c>
      <c r="K3242" s="18">
        <v>4.3103209500000003E-2</v>
      </c>
      <c r="L3242" t="s">
        <v>64</v>
      </c>
      <c r="M3242" t="s">
        <v>130</v>
      </c>
      <c r="N3242" t="s">
        <v>529</v>
      </c>
      <c r="O3242" s="18">
        <v>1.1033743804</v>
      </c>
      <c r="P3242" t="s">
        <v>1300</v>
      </c>
      <c r="Q3242" t="s">
        <v>134</v>
      </c>
      <c r="R3242" t="s">
        <v>1301</v>
      </c>
      <c r="S3242" s="18">
        <v>3.93440353</v>
      </c>
      <c r="T3242" t="s">
        <v>496</v>
      </c>
      <c r="U3242" t="s">
        <v>130</v>
      </c>
      <c r="V3242" t="s">
        <v>497</v>
      </c>
      <c r="W3242" s="18">
        <v>2.4147972637000001</v>
      </c>
      <c r="X3242" t="s">
        <v>64</v>
      </c>
      <c r="Y3242" t="s">
        <v>130</v>
      </c>
      <c r="Z3242" t="s">
        <v>532</v>
      </c>
      <c r="AA3242" s="18">
        <v>2.3282827524999998</v>
      </c>
      <c r="AB3242" t="s">
        <v>533</v>
      </c>
      <c r="AC3242" t="s">
        <v>128</v>
      </c>
      <c r="AD3242" t="s">
        <v>534</v>
      </c>
      <c r="AE3242" s="18">
        <v>0.13388019249999999</v>
      </c>
      <c r="AF3242" t="s">
        <v>2481</v>
      </c>
      <c r="AG3242" t="s">
        <v>143</v>
      </c>
      <c r="AH3242" t="s">
        <v>2482</v>
      </c>
      <c r="AI3242" s="18">
        <v>0.1249825123</v>
      </c>
      <c r="AJ3242" t="s">
        <v>15857</v>
      </c>
      <c r="AK3242" t="s">
        <v>134</v>
      </c>
      <c r="AL3242" t="s">
        <v>15858</v>
      </c>
      <c r="AM3242" t="s">
        <v>64</v>
      </c>
      <c r="AN3242" t="s">
        <v>130</v>
      </c>
      <c r="AO3242" t="s">
        <v>1752</v>
      </c>
      <c r="AP3242" s="18">
        <v>0</v>
      </c>
      <c r="AQ3242" t="s">
        <v>123</v>
      </c>
      <c r="AR3242" t="b">
        <f>ISNUMBER(SEARCH('Consulta Por Puntos Baloto'!$E$5,B3242,1))</f>
        <v>0</v>
      </c>
      <c r="AS3242">
        <f t="shared" si="100"/>
        <v>7</v>
      </c>
      <c r="AT3242" t="str">
        <f t="shared" si="101"/>
        <v>Cajero automático</v>
      </c>
    </row>
    <row r="3243" spans="1:46">
      <c r="A3243" t="s">
        <v>15859</v>
      </c>
      <c r="B3243" t="s">
        <v>15860</v>
      </c>
      <c r="C3243" s="18">
        <v>0.26886206930000001</v>
      </c>
      <c r="D3243" t="s">
        <v>451</v>
      </c>
      <c r="E3243" t="s">
        <v>128</v>
      </c>
      <c r="F3243" t="s">
        <v>452</v>
      </c>
      <c r="G3243" s="18">
        <v>0.1194859025</v>
      </c>
      <c r="H3243" t="s">
        <v>64</v>
      </c>
      <c r="I3243" t="s">
        <v>130</v>
      </c>
      <c r="J3243" t="s">
        <v>15861</v>
      </c>
      <c r="K3243" s="18">
        <v>0.12990534910000001</v>
      </c>
      <c r="L3243" t="s">
        <v>138</v>
      </c>
      <c r="M3243" t="s">
        <v>130</v>
      </c>
      <c r="N3243" t="s">
        <v>139</v>
      </c>
      <c r="O3243" s="18">
        <v>0.70444008229999999</v>
      </c>
      <c r="P3243" t="s">
        <v>453</v>
      </c>
      <c r="Q3243" t="s">
        <v>134</v>
      </c>
      <c r="R3243" t="s">
        <v>454</v>
      </c>
      <c r="S3243" s="18">
        <v>1.083502062</v>
      </c>
      <c r="T3243" t="s">
        <v>136</v>
      </c>
      <c r="U3243" t="s">
        <v>130</v>
      </c>
      <c r="V3243" t="s">
        <v>137</v>
      </c>
      <c r="W3243" s="18">
        <v>0.12990534910000001</v>
      </c>
      <c r="X3243" t="s">
        <v>138</v>
      </c>
      <c r="Y3243" t="s">
        <v>130</v>
      </c>
      <c r="Z3243" t="s">
        <v>139</v>
      </c>
      <c r="AA3243" s="18">
        <v>0.12990534910000001</v>
      </c>
      <c r="AB3243" s="19" t="s">
        <v>455</v>
      </c>
      <c r="AC3243" t="s">
        <v>128</v>
      </c>
      <c r="AD3243" t="s">
        <v>456</v>
      </c>
      <c r="AE3243" s="18">
        <v>8.3672763100000005E-2</v>
      </c>
      <c r="AF3243" t="s">
        <v>10408</v>
      </c>
      <c r="AG3243" t="s">
        <v>143</v>
      </c>
      <c r="AH3243" t="s">
        <v>10409</v>
      </c>
      <c r="AI3243" s="18">
        <v>8.3638667400000005E-2</v>
      </c>
      <c r="AJ3243" t="s">
        <v>15862</v>
      </c>
      <c r="AK3243" t="s">
        <v>134</v>
      </c>
      <c r="AL3243" t="s">
        <v>15863</v>
      </c>
      <c r="AM3243" t="s">
        <v>15862</v>
      </c>
      <c r="AN3243" t="s">
        <v>134</v>
      </c>
      <c r="AO3243" t="s">
        <v>15863</v>
      </c>
      <c r="AP3243" s="18">
        <v>8.3638667400000005E-2</v>
      </c>
      <c r="AQ3243" t="s">
        <v>123</v>
      </c>
      <c r="AR3243" t="b">
        <f>ISNUMBER(SEARCH('Consulta Por Puntos Baloto'!$E$5,B3243,1))</f>
        <v>0</v>
      </c>
      <c r="AS3243">
        <f t="shared" si="100"/>
        <v>35</v>
      </c>
      <c r="AT3243" t="str">
        <f t="shared" si="101"/>
        <v>Punto red</v>
      </c>
    </row>
    <row r="3244" spans="1:46">
      <c r="A3244" t="s">
        <v>15864</v>
      </c>
      <c r="B3244" t="s">
        <v>15865</v>
      </c>
      <c r="C3244" s="18">
        <v>0.4356615097</v>
      </c>
      <c r="D3244" t="s">
        <v>541</v>
      </c>
      <c r="E3244" t="s">
        <v>128</v>
      </c>
      <c r="F3244" t="s">
        <v>542</v>
      </c>
      <c r="G3244" s="18">
        <v>0.23072178660000001</v>
      </c>
      <c r="H3244" t="s">
        <v>64</v>
      </c>
      <c r="I3244" t="s">
        <v>130</v>
      </c>
      <c r="J3244" t="s">
        <v>370</v>
      </c>
      <c r="K3244" s="18">
        <v>0.23072178660000001</v>
      </c>
      <c r="L3244" t="s">
        <v>64</v>
      </c>
      <c r="M3244" t="s">
        <v>130</v>
      </c>
      <c r="N3244" t="s">
        <v>370</v>
      </c>
      <c r="O3244" s="18">
        <v>1.6078267798000001</v>
      </c>
      <c r="P3244" t="s">
        <v>133</v>
      </c>
      <c r="Q3244" t="s">
        <v>134</v>
      </c>
      <c r="R3244" t="s">
        <v>135</v>
      </c>
      <c r="S3244" s="18">
        <v>2.524315702</v>
      </c>
      <c r="T3244" t="s">
        <v>371</v>
      </c>
      <c r="U3244" t="s">
        <v>130</v>
      </c>
      <c r="V3244" t="s">
        <v>372</v>
      </c>
      <c r="W3244" s="18">
        <v>3.1138867943999999</v>
      </c>
      <c r="X3244" t="s">
        <v>64</v>
      </c>
      <c r="Y3244" t="s">
        <v>130</v>
      </c>
      <c r="Z3244" t="s">
        <v>373</v>
      </c>
      <c r="AA3244" s="18">
        <v>0.45567753640000003</v>
      </c>
      <c r="AB3244" t="s">
        <v>818</v>
      </c>
      <c r="AC3244" t="s">
        <v>128</v>
      </c>
      <c r="AD3244" t="s">
        <v>819</v>
      </c>
      <c r="AE3244" s="18">
        <v>0.27615865810000001</v>
      </c>
      <c r="AF3244" t="s">
        <v>3077</v>
      </c>
      <c r="AG3244" t="s">
        <v>143</v>
      </c>
      <c r="AH3244" t="s">
        <v>3078</v>
      </c>
      <c r="AI3244" s="18">
        <v>0.1709943206</v>
      </c>
      <c r="AJ3244" t="s">
        <v>3079</v>
      </c>
      <c r="AK3244" t="s">
        <v>134</v>
      </c>
      <c r="AL3244" t="s">
        <v>3080</v>
      </c>
      <c r="AM3244" t="s">
        <v>3079</v>
      </c>
      <c r="AN3244" t="s">
        <v>134</v>
      </c>
      <c r="AO3244" t="s">
        <v>3080</v>
      </c>
      <c r="AP3244" s="18">
        <v>0.1709943206</v>
      </c>
      <c r="AQ3244" t="s">
        <v>123</v>
      </c>
      <c r="AR3244" t="b">
        <f>ISNUMBER(SEARCH('Consulta Por Puntos Baloto'!$E$5,B3244,1))</f>
        <v>0</v>
      </c>
      <c r="AS3244">
        <f t="shared" si="100"/>
        <v>35</v>
      </c>
      <c r="AT3244" t="str">
        <f t="shared" si="101"/>
        <v>Punto red</v>
      </c>
    </row>
    <row r="3245" spans="1:46">
      <c r="A3245" t="s">
        <v>15866</v>
      </c>
      <c r="B3245" t="s">
        <v>15867</v>
      </c>
      <c r="C3245" s="18">
        <v>5.7559548970999996</v>
      </c>
      <c r="D3245" t="s">
        <v>526</v>
      </c>
      <c r="E3245" t="s">
        <v>128</v>
      </c>
      <c r="F3245" t="s">
        <v>527</v>
      </c>
      <c r="G3245" s="18">
        <v>1.2078603158000001</v>
      </c>
      <c r="H3245" t="s">
        <v>64</v>
      </c>
      <c r="I3245" t="s">
        <v>130</v>
      </c>
      <c r="J3245" t="s">
        <v>779</v>
      </c>
      <c r="K3245" s="18">
        <v>3.8494161385000001</v>
      </c>
      <c r="L3245" t="s">
        <v>64</v>
      </c>
      <c r="M3245" t="s">
        <v>130</v>
      </c>
      <c r="N3245" t="s">
        <v>529</v>
      </c>
      <c r="O3245" s="18">
        <v>1.2485533165</v>
      </c>
      <c r="P3245" t="s">
        <v>530</v>
      </c>
      <c r="Q3245" t="s">
        <v>134</v>
      </c>
      <c r="R3245" t="s">
        <v>531</v>
      </c>
      <c r="S3245" s="18">
        <v>2.3309731778999998</v>
      </c>
      <c r="T3245" t="s">
        <v>515</v>
      </c>
      <c r="U3245" t="s">
        <v>130</v>
      </c>
      <c r="V3245" t="s">
        <v>516</v>
      </c>
      <c r="W3245" s="18">
        <v>3.6493899099</v>
      </c>
      <c r="X3245" t="s">
        <v>64</v>
      </c>
      <c r="Y3245" t="s">
        <v>130</v>
      </c>
      <c r="Z3245" t="s">
        <v>532</v>
      </c>
      <c r="AA3245" s="18">
        <v>2.2523577576</v>
      </c>
      <c r="AB3245" t="s">
        <v>533</v>
      </c>
      <c r="AC3245" t="s">
        <v>128</v>
      </c>
      <c r="AD3245" t="s">
        <v>534</v>
      </c>
      <c r="AE3245" s="18">
        <v>5.8027053600000003E-2</v>
      </c>
      <c r="AF3245" t="s">
        <v>2338</v>
      </c>
      <c r="AG3245" t="s">
        <v>143</v>
      </c>
      <c r="AH3245" t="s">
        <v>2339</v>
      </c>
      <c r="AI3245" s="18">
        <v>0.18793124750000001</v>
      </c>
      <c r="AJ3245" t="s">
        <v>2340</v>
      </c>
      <c r="AK3245" t="s">
        <v>134</v>
      </c>
      <c r="AL3245" t="s">
        <v>2341</v>
      </c>
      <c r="AM3245" t="s">
        <v>2338</v>
      </c>
      <c r="AN3245" t="s">
        <v>143</v>
      </c>
      <c r="AO3245" t="s">
        <v>2339</v>
      </c>
      <c r="AP3245" s="18">
        <v>5.8027053600000003E-2</v>
      </c>
      <c r="AQ3245" t="s">
        <v>123</v>
      </c>
      <c r="AR3245" t="b">
        <f>ISNUMBER(SEARCH('Consulta Por Puntos Baloto'!$E$5,B3245,1))</f>
        <v>0</v>
      </c>
      <c r="AS3245">
        <f t="shared" si="100"/>
        <v>31</v>
      </c>
      <c r="AT3245" t="str">
        <f t="shared" si="101"/>
        <v>Punto pago</v>
      </c>
    </row>
    <row r="3246" spans="1:46">
      <c r="A3246" t="s">
        <v>15868</v>
      </c>
      <c r="B3246" t="s">
        <v>15869</v>
      </c>
      <c r="C3246" s="18">
        <v>6.6201441383999997</v>
      </c>
      <c r="D3246" t="s">
        <v>185</v>
      </c>
      <c r="E3246" t="s">
        <v>83</v>
      </c>
      <c r="F3246" t="s">
        <v>186</v>
      </c>
      <c r="G3246" s="18">
        <v>6.6347320362</v>
      </c>
      <c r="H3246" t="s">
        <v>64</v>
      </c>
      <c r="I3246" t="s">
        <v>86</v>
      </c>
      <c r="J3246" t="s">
        <v>7050</v>
      </c>
      <c r="K3246" s="18">
        <v>6.7007385063999996</v>
      </c>
      <c r="L3246" t="s">
        <v>64</v>
      </c>
      <c r="M3246" t="s">
        <v>86</v>
      </c>
      <c r="N3246" t="s">
        <v>88</v>
      </c>
      <c r="O3246" s="18">
        <v>6.6280387924999999</v>
      </c>
      <c r="P3246" t="s">
        <v>89</v>
      </c>
      <c r="Q3246" t="s">
        <v>83</v>
      </c>
      <c r="R3246" t="s">
        <v>90</v>
      </c>
      <c r="S3246" s="18">
        <v>7.6109803413000003</v>
      </c>
      <c r="T3246" t="s">
        <v>85</v>
      </c>
      <c r="U3246" t="s">
        <v>86</v>
      </c>
      <c r="V3246" t="s">
        <v>87</v>
      </c>
      <c r="W3246" s="18">
        <v>7.5462479357000003</v>
      </c>
      <c r="X3246" t="s">
        <v>64</v>
      </c>
      <c r="Y3246" t="s">
        <v>86</v>
      </c>
      <c r="Z3246" t="s">
        <v>299</v>
      </c>
      <c r="AA3246" s="18">
        <v>6.7969884716999998</v>
      </c>
      <c r="AB3246" t="s">
        <v>193</v>
      </c>
      <c r="AC3246" t="s">
        <v>83</v>
      </c>
      <c r="AD3246" t="s">
        <v>194</v>
      </c>
      <c r="AE3246" s="18">
        <v>0.22211630369999999</v>
      </c>
      <c r="AF3246" t="s">
        <v>15870</v>
      </c>
      <c r="AG3246" t="s">
        <v>7052</v>
      </c>
      <c r="AH3246" t="s">
        <v>15871</v>
      </c>
      <c r="AI3246" s="18">
        <v>1.0322620683999999</v>
      </c>
      <c r="AJ3246" t="s">
        <v>7054</v>
      </c>
      <c r="AK3246" t="s">
        <v>7055</v>
      </c>
      <c r="AL3246" t="s">
        <v>7056</v>
      </c>
      <c r="AM3246" t="s">
        <v>15870</v>
      </c>
      <c r="AN3246" t="s">
        <v>7052</v>
      </c>
      <c r="AO3246" t="s">
        <v>15871</v>
      </c>
      <c r="AP3246" s="18">
        <v>0.22211630369999999</v>
      </c>
      <c r="AQ3246" t="s">
        <v>123</v>
      </c>
      <c r="AR3246" t="b">
        <f>ISNUMBER(SEARCH('Consulta Por Puntos Baloto'!$E$5,B3246,1))</f>
        <v>0</v>
      </c>
      <c r="AS3246">
        <f t="shared" si="100"/>
        <v>31</v>
      </c>
      <c r="AT3246" t="str">
        <f t="shared" si="101"/>
        <v>Punto pago</v>
      </c>
    </row>
    <row r="3247" spans="1:46">
      <c r="A3247" t="s">
        <v>15872</v>
      </c>
      <c r="B3247" t="s">
        <v>15873</v>
      </c>
      <c r="C3247" s="18">
        <v>2.9902755357999999</v>
      </c>
      <c r="D3247" t="s">
        <v>526</v>
      </c>
      <c r="E3247" t="s">
        <v>128</v>
      </c>
      <c r="F3247" t="s">
        <v>527</v>
      </c>
      <c r="G3247" s="18">
        <v>0.3467964449</v>
      </c>
      <c r="H3247" t="s">
        <v>8818</v>
      </c>
      <c r="I3247" t="s">
        <v>130</v>
      </c>
      <c r="J3247" t="s">
        <v>8819</v>
      </c>
      <c r="K3247" s="18">
        <v>2.2846199309999999</v>
      </c>
      <c r="L3247" t="s">
        <v>64</v>
      </c>
      <c r="M3247" t="s">
        <v>130</v>
      </c>
      <c r="N3247" t="s">
        <v>529</v>
      </c>
      <c r="O3247" s="18">
        <v>1.5682823125000001</v>
      </c>
      <c r="P3247" t="s">
        <v>1300</v>
      </c>
      <c r="Q3247" t="s">
        <v>134</v>
      </c>
      <c r="R3247" t="s">
        <v>1301</v>
      </c>
      <c r="S3247" s="18">
        <v>3.4313993066999999</v>
      </c>
      <c r="T3247" t="s">
        <v>371</v>
      </c>
      <c r="U3247" t="s">
        <v>130</v>
      </c>
      <c r="V3247" t="s">
        <v>372</v>
      </c>
      <c r="W3247" s="18">
        <v>0.52641107350000005</v>
      </c>
      <c r="X3247" t="s">
        <v>64</v>
      </c>
      <c r="Y3247" t="s">
        <v>130</v>
      </c>
      <c r="Z3247" t="s">
        <v>532</v>
      </c>
      <c r="AA3247" s="18">
        <v>0.33169613580000001</v>
      </c>
      <c r="AB3247" t="s">
        <v>1333</v>
      </c>
      <c r="AC3247" t="s">
        <v>128</v>
      </c>
      <c r="AD3247" t="s">
        <v>1334</v>
      </c>
      <c r="AE3247" s="18">
        <v>0.16011735520000001</v>
      </c>
      <c r="AF3247" t="s">
        <v>1408</v>
      </c>
      <c r="AG3247" t="s">
        <v>143</v>
      </c>
      <c r="AH3247" t="s">
        <v>1409</v>
      </c>
      <c r="AI3247" s="18">
        <v>0</v>
      </c>
      <c r="AJ3247" t="s">
        <v>15874</v>
      </c>
      <c r="AK3247" t="s">
        <v>134</v>
      </c>
      <c r="AL3247" t="s">
        <v>15875</v>
      </c>
      <c r="AM3247" t="s">
        <v>15874</v>
      </c>
      <c r="AN3247" t="s">
        <v>134</v>
      </c>
      <c r="AO3247" t="s">
        <v>15875</v>
      </c>
      <c r="AP3247" s="18">
        <v>0</v>
      </c>
      <c r="AQ3247" t="s">
        <v>123</v>
      </c>
      <c r="AR3247" t="b">
        <f>ISNUMBER(SEARCH('Consulta Por Puntos Baloto'!$E$5,B3247,1))</f>
        <v>0</v>
      </c>
      <c r="AS3247">
        <f t="shared" si="100"/>
        <v>35</v>
      </c>
      <c r="AT3247" t="str">
        <f t="shared" si="101"/>
        <v>Punto red</v>
      </c>
    </row>
    <row r="3248" spans="1:46">
      <c r="A3248" t="s">
        <v>15876</v>
      </c>
      <c r="B3248" t="s">
        <v>15877</v>
      </c>
      <c r="C3248" s="18">
        <v>93.237443625599994</v>
      </c>
      <c r="D3248" t="s">
        <v>4913</v>
      </c>
      <c r="E3248" t="s">
        <v>4914</v>
      </c>
      <c r="F3248" t="s">
        <v>4915</v>
      </c>
      <c r="G3248" s="18">
        <v>99.272423463799996</v>
      </c>
      <c r="H3248" t="s">
        <v>64</v>
      </c>
      <c r="I3248" t="s">
        <v>3993</v>
      </c>
      <c r="J3248" t="s">
        <v>8991</v>
      </c>
      <c r="K3248" s="18">
        <v>103.3046846677</v>
      </c>
      <c r="L3248" t="s">
        <v>64</v>
      </c>
      <c r="M3248" t="s">
        <v>3993</v>
      </c>
      <c r="N3248" t="s">
        <v>3995</v>
      </c>
      <c r="O3248" s="18">
        <v>99.267321090099998</v>
      </c>
      <c r="P3248" t="s">
        <v>3996</v>
      </c>
      <c r="Q3248" t="s">
        <v>3991</v>
      </c>
      <c r="R3248" t="s">
        <v>3997</v>
      </c>
      <c r="S3248" s="18">
        <v>270.6542241276</v>
      </c>
      <c r="T3248" t="s">
        <v>85</v>
      </c>
      <c r="U3248" t="s">
        <v>86</v>
      </c>
      <c r="V3248" t="s">
        <v>87</v>
      </c>
      <c r="W3248" s="18">
        <v>207.54979446359999</v>
      </c>
      <c r="X3248" t="s">
        <v>64</v>
      </c>
      <c r="Y3248" t="s">
        <v>3998</v>
      </c>
      <c r="Z3248" t="s">
        <v>3999</v>
      </c>
      <c r="AA3248" s="18">
        <v>101.07822734050001</v>
      </c>
      <c r="AB3248" t="s">
        <v>4000</v>
      </c>
      <c r="AC3248" t="s">
        <v>3991</v>
      </c>
      <c r="AD3248" t="s">
        <v>4001</v>
      </c>
      <c r="AE3248" s="18">
        <v>3.8064447000000002E-3</v>
      </c>
      <c r="AF3248" t="s">
        <v>15878</v>
      </c>
      <c r="AG3248" t="s">
        <v>15879</v>
      </c>
      <c r="AH3248" t="s">
        <v>15880</v>
      </c>
      <c r="AI3248" s="18">
        <v>6.1408595000000003E-2</v>
      </c>
      <c r="AJ3248" t="s">
        <v>15881</v>
      </c>
      <c r="AK3248" t="s">
        <v>15879</v>
      </c>
      <c r="AL3248" t="s">
        <v>15882</v>
      </c>
      <c r="AM3248" t="s">
        <v>15878</v>
      </c>
      <c r="AN3248" t="s">
        <v>15879</v>
      </c>
      <c r="AO3248" t="s">
        <v>15880</v>
      </c>
      <c r="AP3248" s="18">
        <v>3.8064447000000002E-3</v>
      </c>
      <c r="AQ3248" t="s">
        <v>123</v>
      </c>
      <c r="AR3248" t="b">
        <f>ISNUMBER(SEARCH('Consulta Por Puntos Baloto'!$E$5,B3248,1))</f>
        <v>0</v>
      </c>
      <c r="AS3248">
        <f t="shared" si="100"/>
        <v>31</v>
      </c>
      <c r="AT3248" t="str">
        <f t="shared" si="101"/>
        <v>Punto pago</v>
      </c>
    </row>
    <row r="3249" spans="1:46">
      <c r="A3249" t="s">
        <v>15883</v>
      </c>
      <c r="B3249" t="s">
        <v>15884</v>
      </c>
      <c r="C3249" s="18">
        <v>10.702833631700001</v>
      </c>
      <c r="D3249" t="s">
        <v>353</v>
      </c>
      <c r="E3249" t="s">
        <v>354</v>
      </c>
      <c r="F3249" t="s">
        <v>355</v>
      </c>
      <c r="G3249" s="18">
        <v>1.1403216688</v>
      </c>
      <c r="H3249" t="s">
        <v>64</v>
      </c>
      <c r="I3249" t="s">
        <v>86</v>
      </c>
      <c r="J3249" t="s">
        <v>413</v>
      </c>
      <c r="K3249" s="18">
        <v>1.1403216688</v>
      </c>
      <c r="L3249" t="s">
        <v>64</v>
      </c>
      <c r="M3249" t="s">
        <v>86</v>
      </c>
      <c r="N3249" t="s">
        <v>413</v>
      </c>
      <c r="O3249" s="18">
        <v>15.143885856300001</v>
      </c>
      <c r="P3249" t="s">
        <v>359</v>
      </c>
      <c r="Q3249" t="s">
        <v>83</v>
      </c>
      <c r="R3249" t="s">
        <v>360</v>
      </c>
      <c r="S3249" s="18">
        <v>16.820955962900001</v>
      </c>
      <c r="T3249" t="s">
        <v>85</v>
      </c>
      <c r="U3249" t="s">
        <v>86</v>
      </c>
      <c r="V3249" t="s">
        <v>87</v>
      </c>
      <c r="W3249" s="18">
        <v>13.571894088900001</v>
      </c>
      <c r="X3249" t="s">
        <v>64</v>
      </c>
      <c r="Y3249" t="s">
        <v>86</v>
      </c>
      <c r="Z3249" t="s">
        <v>299</v>
      </c>
      <c r="AA3249" s="18">
        <v>13.5502309339</v>
      </c>
      <c r="AB3249" s="19" t="s">
        <v>361</v>
      </c>
      <c r="AC3249" t="s">
        <v>83</v>
      </c>
      <c r="AD3249" s="19" t="s">
        <v>362</v>
      </c>
      <c r="AE3249" s="18">
        <v>0.30113664909999999</v>
      </c>
      <c r="AF3249" t="s">
        <v>15885</v>
      </c>
      <c r="AG3249" t="s">
        <v>5067</v>
      </c>
      <c r="AH3249" t="s">
        <v>15886</v>
      </c>
      <c r="AI3249" s="18">
        <v>0.12738336880000001</v>
      </c>
      <c r="AJ3249" t="s">
        <v>15887</v>
      </c>
      <c r="AK3249" t="s">
        <v>5067</v>
      </c>
      <c r="AL3249" t="s">
        <v>15888</v>
      </c>
      <c r="AM3249" t="s">
        <v>15887</v>
      </c>
      <c r="AN3249" t="s">
        <v>5067</v>
      </c>
      <c r="AO3249" t="s">
        <v>15888</v>
      </c>
      <c r="AP3249" s="18">
        <v>0.12738336880000001</v>
      </c>
      <c r="AQ3249" t="s">
        <v>123</v>
      </c>
      <c r="AR3249" t="b">
        <f>ISNUMBER(SEARCH('Consulta Por Puntos Baloto'!$E$5,B3249,1))</f>
        <v>0</v>
      </c>
      <c r="AS3249">
        <f t="shared" si="100"/>
        <v>35</v>
      </c>
      <c r="AT3249" t="str">
        <f t="shared" si="101"/>
        <v>Punto red</v>
      </c>
    </row>
    <row r="3250" spans="1:46">
      <c r="A3250" t="s">
        <v>15889</v>
      </c>
      <c r="B3250" t="s">
        <v>15890</v>
      </c>
      <c r="C3250" s="18">
        <v>11.038044316500001</v>
      </c>
      <c r="D3250" t="s">
        <v>353</v>
      </c>
      <c r="E3250" t="s">
        <v>354</v>
      </c>
      <c r="F3250" t="s">
        <v>355</v>
      </c>
      <c r="G3250" s="18">
        <v>1.0278956413</v>
      </c>
      <c r="H3250" t="s">
        <v>64</v>
      </c>
      <c r="I3250" t="s">
        <v>86</v>
      </c>
      <c r="J3250" t="s">
        <v>413</v>
      </c>
      <c r="K3250" s="18">
        <v>1.0278956413</v>
      </c>
      <c r="L3250" t="s">
        <v>64</v>
      </c>
      <c r="M3250" t="s">
        <v>86</v>
      </c>
      <c r="N3250" t="s">
        <v>413</v>
      </c>
      <c r="O3250" s="18">
        <v>15.4941408663</v>
      </c>
      <c r="P3250" t="s">
        <v>359</v>
      </c>
      <c r="Q3250" t="s">
        <v>83</v>
      </c>
      <c r="R3250" t="s">
        <v>360</v>
      </c>
      <c r="S3250" s="18">
        <v>17.1695559793</v>
      </c>
      <c r="T3250" t="s">
        <v>85</v>
      </c>
      <c r="U3250" t="s">
        <v>86</v>
      </c>
      <c r="V3250" t="s">
        <v>87</v>
      </c>
      <c r="W3250" s="18">
        <v>13.9195473205</v>
      </c>
      <c r="X3250" t="s">
        <v>64</v>
      </c>
      <c r="Y3250" t="s">
        <v>86</v>
      </c>
      <c r="Z3250" t="s">
        <v>299</v>
      </c>
      <c r="AA3250" s="18">
        <v>13.8981121395</v>
      </c>
      <c r="AB3250" s="19" t="s">
        <v>361</v>
      </c>
      <c r="AC3250" t="s">
        <v>83</v>
      </c>
      <c r="AD3250" s="19" t="s">
        <v>362</v>
      </c>
      <c r="AE3250" s="18">
        <v>9.7024844799999996E-2</v>
      </c>
      <c r="AF3250" t="s">
        <v>15891</v>
      </c>
      <c r="AG3250" t="s">
        <v>5067</v>
      </c>
      <c r="AH3250" t="s">
        <v>15892</v>
      </c>
      <c r="AI3250" s="18">
        <v>0.18532989429999999</v>
      </c>
      <c r="AJ3250" t="s">
        <v>15893</v>
      </c>
      <c r="AK3250" t="s">
        <v>5067</v>
      </c>
      <c r="AL3250" t="s">
        <v>15894</v>
      </c>
      <c r="AM3250" t="s">
        <v>15891</v>
      </c>
      <c r="AN3250" t="s">
        <v>5067</v>
      </c>
      <c r="AO3250" t="s">
        <v>15892</v>
      </c>
      <c r="AP3250" s="18">
        <v>9.7024844799999996E-2</v>
      </c>
      <c r="AQ3250" t="s">
        <v>123</v>
      </c>
      <c r="AR3250" t="b">
        <f>ISNUMBER(SEARCH('Consulta Por Puntos Baloto'!$E$5,B3250,1))</f>
        <v>0</v>
      </c>
      <c r="AS3250">
        <f t="shared" si="100"/>
        <v>31</v>
      </c>
      <c r="AT3250" t="str">
        <f t="shared" si="101"/>
        <v>Punto pago</v>
      </c>
    </row>
    <row r="3251" spans="1:46">
      <c r="A3251" t="s">
        <v>15895</v>
      </c>
      <c r="B3251" t="s">
        <v>15896</v>
      </c>
      <c r="C3251" s="18">
        <v>11.257308332499999</v>
      </c>
      <c r="D3251" t="s">
        <v>353</v>
      </c>
      <c r="E3251" t="s">
        <v>354</v>
      </c>
      <c r="F3251" t="s">
        <v>355</v>
      </c>
      <c r="G3251" s="18">
        <v>0.9125468538</v>
      </c>
      <c r="H3251" t="s">
        <v>64</v>
      </c>
      <c r="I3251" t="s">
        <v>86</v>
      </c>
      <c r="J3251" t="s">
        <v>413</v>
      </c>
      <c r="K3251" s="18">
        <v>0.9125468538</v>
      </c>
      <c r="L3251" t="s">
        <v>64</v>
      </c>
      <c r="M3251" t="s">
        <v>86</v>
      </c>
      <c r="N3251" t="s">
        <v>413</v>
      </c>
      <c r="O3251" s="18">
        <v>15.7418268613</v>
      </c>
      <c r="P3251" t="s">
        <v>359</v>
      </c>
      <c r="Q3251" t="s">
        <v>83</v>
      </c>
      <c r="R3251" t="s">
        <v>360</v>
      </c>
      <c r="S3251" s="18">
        <v>17.412973183799998</v>
      </c>
      <c r="T3251" t="s">
        <v>85</v>
      </c>
      <c r="U3251" t="s">
        <v>86</v>
      </c>
      <c r="V3251" t="s">
        <v>87</v>
      </c>
      <c r="W3251" s="18">
        <v>14.161006632299999</v>
      </c>
      <c r="X3251" t="s">
        <v>64</v>
      </c>
      <c r="Y3251" t="s">
        <v>86</v>
      </c>
      <c r="Z3251" t="s">
        <v>299</v>
      </c>
      <c r="AA3251" s="18">
        <v>14.1400856524</v>
      </c>
      <c r="AB3251" s="19" t="s">
        <v>361</v>
      </c>
      <c r="AC3251" t="s">
        <v>83</v>
      </c>
      <c r="AD3251" s="19" t="s">
        <v>362</v>
      </c>
      <c r="AE3251" s="18">
        <v>0.27854569219999997</v>
      </c>
      <c r="AF3251" t="s">
        <v>15891</v>
      </c>
      <c r="AG3251" t="s">
        <v>5067</v>
      </c>
      <c r="AH3251" t="s">
        <v>15892</v>
      </c>
      <c r="AI3251" s="18">
        <v>0.16708052819999999</v>
      </c>
      <c r="AJ3251" t="s">
        <v>15893</v>
      </c>
      <c r="AK3251" t="s">
        <v>5067</v>
      </c>
      <c r="AL3251" t="s">
        <v>15894</v>
      </c>
      <c r="AM3251" t="s">
        <v>15893</v>
      </c>
      <c r="AN3251" t="s">
        <v>5067</v>
      </c>
      <c r="AO3251" t="s">
        <v>15894</v>
      </c>
      <c r="AP3251" s="18">
        <v>0.16708052819999999</v>
      </c>
      <c r="AQ3251" t="s">
        <v>123</v>
      </c>
      <c r="AR3251" t="b">
        <f>ISNUMBER(SEARCH('Consulta Por Puntos Baloto'!$E$5,B3251,1))</f>
        <v>0</v>
      </c>
      <c r="AS3251">
        <f t="shared" si="100"/>
        <v>35</v>
      </c>
      <c r="AT3251" t="str">
        <f t="shared" si="101"/>
        <v>Punto red</v>
      </c>
    </row>
    <row r="3252" spans="1:46">
      <c r="A3252" t="s">
        <v>15897</v>
      </c>
      <c r="B3252" t="s">
        <v>15898</v>
      </c>
      <c r="C3252" s="18">
        <v>0.96304319800000004</v>
      </c>
      <c r="D3252" t="s">
        <v>4580</v>
      </c>
      <c r="E3252" t="s">
        <v>83</v>
      </c>
      <c r="F3252" t="s">
        <v>4581</v>
      </c>
      <c r="G3252" s="18">
        <v>0.73377291069999995</v>
      </c>
      <c r="H3252" t="s">
        <v>4584</v>
      </c>
      <c r="I3252" t="s">
        <v>86</v>
      </c>
      <c r="J3252" t="s">
        <v>4761</v>
      </c>
      <c r="K3252" s="18">
        <v>2.1578060874</v>
      </c>
      <c r="L3252" t="s">
        <v>64</v>
      </c>
      <c r="M3252" t="s">
        <v>86</v>
      </c>
      <c r="N3252" t="s">
        <v>88</v>
      </c>
      <c r="O3252" s="18">
        <v>0.71625711410000004</v>
      </c>
      <c r="P3252" t="s">
        <v>359</v>
      </c>
      <c r="Q3252" t="s">
        <v>83</v>
      </c>
      <c r="R3252" t="s">
        <v>360</v>
      </c>
      <c r="S3252" s="18">
        <v>2.3897296459000001</v>
      </c>
      <c r="T3252" t="s">
        <v>85</v>
      </c>
      <c r="U3252" t="s">
        <v>86</v>
      </c>
      <c r="V3252" t="s">
        <v>87</v>
      </c>
      <c r="W3252" s="18">
        <v>0.73377291069999995</v>
      </c>
      <c r="X3252" t="s">
        <v>4584</v>
      </c>
      <c r="Y3252" t="s">
        <v>86</v>
      </c>
      <c r="Z3252" t="s">
        <v>4585</v>
      </c>
      <c r="AA3252" s="18">
        <v>0.74445938899999997</v>
      </c>
      <c r="AB3252" t="s">
        <v>4762</v>
      </c>
      <c r="AC3252" t="s">
        <v>83</v>
      </c>
      <c r="AD3252" t="s">
        <v>4763</v>
      </c>
      <c r="AE3252" s="18">
        <v>0.65318658709999999</v>
      </c>
      <c r="AF3252" t="s">
        <v>14810</v>
      </c>
      <c r="AG3252" t="s">
        <v>83</v>
      </c>
      <c r="AH3252" t="s">
        <v>14811</v>
      </c>
      <c r="AI3252" s="18">
        <v>0.5473829295</v>
      </c>
      <c r="AJ3252" t="s">
        <v>15899</v>
      </c>
      <c r="AK3252" t="s">
        <v>83</v>
      </c>
      <c r="AL3252" t="s">
        <v>15900</v>
      </c>
      <c r="AM3252" t="s">
        <v>15899</v>
      </c>
      <c r="AN3252" t="s">
        <v>83</v>
      </c>
      <c r="AO3252" t="s">
        <v>15900</v>
      </c>
      <c r="AP3252" s="18">
        <v>0.5473829295</v>
      </c>
      <c r="AQ3252" t="s">
        <v>123</v>
      </c>
      <c r="AR3252" t="b">
        <f>ISNUMBER(SEARCH('Consulta Por Puntos Baloto'!$E$5,B3252,1))</f>
        <v>0</v>
      </c>
      <c r="AS3252">
        <f t="shared" si="100"/>
        <v>35</v>
      </c>
      <c r="AT3252" t="str">
        <f t="shared" si="101"/>
        <v>Punto red</v>
      </c>
    </row>
    <row r="3253" spans="1:46">
      <c r="A3253" t="s">
        <v>15901</v>
      </c>
      <c r="B3253" t="s">
        <v>15902</v>
      </c>
      <c r="C3253" s="18">
        <v>0.1282043977</v>
      </c>
      <c r="D3253" t="s">
        <v>323</v>
      </c>
      <c r="E3253" t="s">
        <v>324</v>
      </c>
      <c r="F3253" t="s">
        <v>325</v>
      </c>
      <c r="G3253" s="18">
        <v>26.7588660971</v>
      </c>
      <c r="H3253" t="s">
        <v>64</v>
      </c>
      <c r="I3253" t="s">
        <v>107</v>
      </c>
      <c r="J3253" t="s">
        <v>108</v>
      </c>
      <c r="K3253" s="18">
        <v>26.7588660971</v>
      </c>
      <c r="L3253" t="s">
        <v>64</v>
      </c>
      <c r="M3253" t="s">
        <v>107</v>
      </c>
      <c r="N3253" t="s">
        <v>108</v>
      </c>
      <c r="O3253" s="18">
        <v>28.094579947</v>
      </c>
      <c r="P3253" t="s">
        <v>109</v>
      </c>
      <c r="Q3253" t="s">
        <v>103</v>
      </c>
      <c r="R3253" t="s">
        <v>110</v>
      </c>
      <c r="S3253" s="18">
        <v>155.067727424</v>
      </c>
      <c r="T3253" t="s">
        <v>253</v>
      </c>
      <c r="U3253" t="s">
        <v>65</v>
      </c>
      <c r="V3253" t="s">
        <v>254</v>
      </c>
      <c r="W3253" s="18">
        <v>153.69313799290001</v>
      </c>
      <c r="X3253" t="s">
        <v>276</v>
      </c>
      <c r="Y3253" t="s">
        <v>65</v>
      </c>
      <c r="Z3253" t="s">
        <v>277</v>
      </c>
      <c r="AA3253" s="18">
        <v>27.656530478699999</v>
      </c>
      <c r="AB3253" t="s">
        <v>115</v>
      </c>
      <c r="AC3253" t="s">
        <v>103</v>
      </c>
      <c r="AD3253" t="s">
        <v>116</v>
      </c>
      <c r="AE3253" s="18">
        <v>6.8463196000000002E-3</v>
      </c>
      <c r="AF3253" t="s">
        <v>12044</v>
      </c>
      <c r="AG3253" t="s">
        <v>324</v>
      </c>
      <c r="AH3253" t="s">
        <v>12045</v>
      </c>
      <c r="AI3253" s="18">
        <v>6.8467330800000004E-2</v>
      </c>
      <c r="AJ3253" t="s">
        <v>12046</v>
      </c>
      <c r="AK3253" t="s">
        <v>324</v>
      </c>
      <c r="AL3253" t="s">
        <v>12047</v>
      </c>
      <c r="AM3253" t="s">
        <v>12044</v>
      </c>
      <c r="AN3253" t="s">
        <v>324</v>
      </c>
      <c r="AO3253" t="s">
        <v>12045</v>
      </c>
      <c r="AP3253" s="18">
        <v>6.8463196000000002E-3</v>
      </c>
      <c r="AQ3253" t="e">
        <v>#N/A</v>
      </c>
      <c r="AR3253" t="b">
        <f>ISNUMBER(SEARCH('Consulta Por Puntos Baloto'!$E$5,B3253,1))</f>
        <v>0</v>
      </c>
      <c r="AS3253">
        <f t="shared" si="100"/>
        <v>31</v>
      </c>
      <c r="AT3253" t="str">
        <f t="shared" si="101"/>
        <v>Punto pago</v>
      </c>
    </row>
    <row r="3254" spans="1:46">
      <c r="A3254" t="s">
        <v>15903</v>
      </c>
      <c r="B3254" t="s">
        <v>15904</v>
      </c>
      <c r="C3254" s="18">
        <v>15.4590023717</v>
      </c>
      <c r="D3254" t="s">
        <v>82</v>
      </c>
      <c r="E3254" t="s">
        <v>83</v>
      </c>
      <c r="F3254" t="s">
        <v>84</v>
      </c>
      <c r="G3254" s="18">
        <v>15.3894337885</v>
      </c>
      <c r="H3254" t="s">
        <v>64</v>
      </c>
      <c r="I3254" t="s">
        <v>86</v>
      </c>
      <c r="J3254" t="s">
        <v>402</v>
      </c>
      <c r="K3254" s="18">
        <v>15.3894337885</v>
      </c>
      <c r="L3254" t="s">
        <v>64</v>
      </c>
      <c r="M3254" t="s">
        <v>86</v>
      </c>
      <c r="N3254" t="s">
        <v>402</v>
      </c>
      <c r="O3254" s="18">
        <v>15.3894337885</v>
      </c>
      <c r="P3254" t="s">
        <v>403</v>
      </c>
      <c r="Q3254" t="s">
        <v>83</v>
      </c>
      <c r="R3254" t="s">
        <v>404</v>
      </c>
      <c r="S3254" s="18">
        <v>15.6966651798</v>
      </c>
      <c r="T3254" t="s">
        <v>85</v>
      </c>
      <c r="U3254" t="s">
        <v>86</v>
      </c>
      <c r="V3254" t="s">
        <v>87</v>
      </c>
      <c r="W3254" s="18">
        <v>15.6966651798</v>
      </c>
      <c r="X3254" t="s">
        <v>64</v>
      </c>
      <c r="Y3254" t="s">
        <v>91</v>
      </c>
      <c r="Z3254" t="s">
        <v>92</v>
      </c>
      <c r="AA3254" s="18">
        <v>15.6966651798</v>
      </c>
      <c r="AB3254" t="s">
        <v>93</v>
      </c>
      <c r="AC3254" t="s">
        <v>83</v>
      </c>
      <c r="AD3254" t="s">
        <v>94</v>
      </c>
      <c r="AE3254" s="18">
        <v>13.621677783799999</v>
      </c>
      <c r="AF3254" t="s">
        <v>5999</v>
      </c>
      <c r="AG3254" t="s">
        <v>83</v>
      </c>
      <c r="AH3254" t="s">
        <v>6000</v>
      </c>
      <c r="AI3254" s="18">
        <v>4.6000577500000001E-2</v>
      </c>
      <c r="AJ3254" t="s">
        <v>15905</v>
      </c>
      <c r="AK3254" t="s">
        <v>4014</v>
      </c>
      <c r="AL3254" t="s">
        <v>15906</v>
      </c>
      <c r="AM3254" t="s">
        <v>15905</v>
      </c>
      <c r="AN3254" t="s">
        <v>4014</v>
      </c>
      <c r="AO3254" t="s">
        <v>15906</v>
      </c>
      <c r="AP3254" s="18">
        <v>4.6000577500000001E-2</v>
      </c>
      <c r="AQ3254" t="s">
        <v>123</v>
      </c>
      <c r="AR3254" t="b">
        <f>ISNUMBER(SEARCH('Consulta Por Puntos Baloto'!$E$5,B3254,1))</f>
        <v>0</v>
      </c>
      <c r="AS3254">
        <f t="shared" si="100"/>
        <v>35</v>
      </c>
      <c r="AT3254" t="str">
        <f t="shared" si="101"/>
        <v>Punto red</v>
      </c>
    </row>
    <row r="3255" spans="1:46">
      <c r="A3255" t="s">
        <v>15907</v>
      </c>
      <c r="B3255" t="s">
        <v>15908</v>
      </c>
      <c r="C3255" s="18">
        <v>0.1005998942</v>
      </c>
      <c r="D3255" t="s">
        <v>410</v>
      </c>
      <c r="E3255" t="s">
        <v>411</v>
      </c>
      <c r="F3255" t="s">
        <v>412</v>
      </c>
      <c r="G3255" s="18">
        <v>48.516953857300003</v>
      </c>
      <c r="H3255" t="s">
        <v>64</v>
      </c>
      <c r="I3255" t="s">
        <v>86</v>
      </c>
      <c r="J3255" t="s">
        <v>413</v>
      </c>
      <c r="K3255" s="18">
        <v>48.516953857300003</v>
      </c>
      <c r="L3255" t="s">
        <v>64</v>
      </c>
      <c r="M3255" t="s">
        <v>86</v>
      </c>
      <c r="N3255" t="s">
        <v>413</v>
      </c>
      <c r="O3255" s="18">
        <v>8.3064121399999996E-2</v>
      </c>
      <c r="P3255" t="s">
        <v>414</v>
      </c>
      <c r="Q3255" t="s">
        <v>411</v>
      </c>
      <c r="R3255" t="s">
        <v>415</v>
      </c>
      <c r="S3255" s="18">
        <v>63.038550332</v>
      </c>
      <c r="T3255" t="s">
        <v>85</v>
      </c>
      <c r="U3255" t="s">
        <v>86</v>
      </c>
      <c r="V3255" t="s">
        <v>87</v>
      </c>
      <c r="W3255" s="18">
        <v>60.178801469299998</v>
      </c>
      <c r="X3255" t="s">
        <v>64</v>
      </c>
      <c r="Y3255" t="s">
        <v>86</v>
      </c>
      <c r="Z3255" t="s">
        <v>299</v>
      </c>
      <c r="AA3255" s="18">
        <v>60.186856231699998</v>
      </c>
      <c r="AB3255" s="19" t="s">
        <v>361</v>
      </c>
      <c r="AC3255" t="s">
        <v>83</v>
      </c>
      <c r="AD3255" s="19" t="s">
        <v>362</v>
      </c>
      <c r="AE3255" s="18">
        <v>8.7635699100000006E-2</v>
      </c>
      <c r="AF3255" t="s">
        <v>15909</v>
      </c>
      <c r="AG3255" t="s">
        <v>411</v>
      </c>
      <c r="AH3255" t="s">
        <v>15910</v>
      </c>
      <c r="AI3255" s="18">
        <v>5.5643031000000001E-3</v>
      </c>
      <c r="AJ3255" t="s">
        <v>15911</v>
      </c>
      <c r="AK3255" t="s">
        <v>411</v>
      </c>
      <c r="AL3255" t="s">
        <v>15912</v>
      </c>
      <c r="AM3255" t="s">
        <v>15911</v>
      </c>
      <c r="AN3255" t="s">
        <v>411</v>
      </c>
      <c r="AO3255" t="s">
        <v>15912</v>
      </c>
      <c r="AP3255" s="18">
        <v>5.5643031000000001E-3</v>
      </c>
      <c r="AQ3255" t="s">
        <v>123</v>
      </c>
      <c r="AR3255" t="b">
        <f>ISNUMBER(SEARCH('Consulta Por Puntos Baloto'!$E$5,B3255,1))</f>
        <v>0</v>
      </c>
      <c r="AS3255">
        <f t="shared" si="100"/>
        <v>35</v>
      </c>
      <c r="AT3255" t="str">
        <f t="shared" si="101"/>
        <v>Punto red</v>
      </c>
    </row>
    <row r="3256" spans="1:46">
      <c r="A3256" t="s">
        <v>15913</v>
      </c>
      <c r="B3256" t="s">
        <v>15914</v>
      </c>
      <c r="C3256" s="18">
        <v>0.11870406999999999</v>
      </c>
      <c r="D3256" t="s">
        <v>4892</v>
      </c>
      <c r="E3256" t="s">
        <v>4893</v>
      </c>
      <c r="F3256" t="s">
        <v>4894</v>
      </c>
      <c r="G3256" s="18">
        <v>32.332446005100003</v>
      </c>
      <c r="H3256" t="s">
        <v>4895</v>
      </c>
      <c r="I3256" t="s">
        <v>4146</v>
      </c>
      <c r="J3256" t="s">
        <v>4896</v>
      </c>
      <c r="K3256" s="18">
        <v>50.488280483600001</v>
      </c>
      <c r="L3256" t="s">
        <v>64</v>
      </c>
      <c r="M3256" t="s">
        <v>154</v>
      </c>
      <c r="N3256" t="s">
        <v>156</v>
      </c>
      <c r="O3256" s="18">
        <v>38.340702649199997</v>
      </c>
      <c r="P3256" t="s">
        <v>4031</v>
      </c>
      <c r="Q3256" t="s">
        <v>4025</v>
      </c>
      <c r="R3256" t="s">
        <v>4032</v>
      </c>
      <c r="S3256" s="18">
        <v>156.9420153527</v>
      </c>
      <c r="T3256" t="s">
        <v>69</v>
      </c>
      <c r="U3256" t="s">
        <v>65</v>
      </c>
      <c r="V3256" t="s">
        <v>70</v>
      </c>
      <c r="W3256" s="18">
        <v>32.527426609300001</v>
      </c>
      <c r="X3256" t="s">
        <v>4897</v>
      </c>
      <c r="Y3256" t="s">
        <v>4146</v>
      </c>
      <c r="Z3256" t="s">
        <v>4898</v>
      </c>
      <c r="AA3256" s="18">
        <v>3.3518052082000001</v>
      </c>
      <c r="AB3256" t="s">
        <v>4899</v>
      </c>
      <c r="AC3256" t="s">
        <v>4900</v>
      </c>
      <c r="AD3256" t="s">
        <v>4901</v>
      </c>
      <c r="AE3256" s="18">
        <v>2.9591469E-3</v>
      </c>
      <c r="AF3256" t="s">
        <v>15915</v>
      </c>
      <c r="AG3256" t="s">
        <v>4903</v>
      </c>
      <c r="AH3256" t="s">
        <v>15916</v>
      </c>
      <c r="AI3256" s="18">
        <v>8.0721917999999997E-3</v>
      </c>
      <c r="AJ3256" t="s">
        <v>9421</v>
      </c>
      <c r="AK3256" t="s">
        <v>4893</v>
      </c>
      <c r="AL3256" t="s">
        <v>15917</v>
      </c>
      <c r="AM3256" t="s">
        <v>15915</v>
      </c>
      <c r="AN3256" t="s">
        <v>4903</v>
      </c>
      <c r="AO3256" t="s">
        <v>15916</v>
      </c>
      <c r="AP3256" s="18">
        <v>2.9591469E-3</v>
      </c>
      <c r="AQ3256" t="s">
        <v>123</v>
      </c>
      <c r="AR3256" t="b">
        <f>ISNUMBER(SEARCH('Consulta Por Puntos Baloto'!$E$5,B3256,1))</f>
        <v>0</v>
      </c>
      <c r="AS3256">
        <f t="shared" si="100"/>
        <v>31</v>
      </c>
      <c r="AT3256" t="str">
        <f t="shared" si="101"/>
        <v>Punto pago</v>
      </c>
    </row>
    <row r="3257" spans="1:46">
      <c r="A3257" t="s">
        <v>15918</v>
      </c>
      <c r="B3257" t="s">
        <v>14211</v>
      </c>
      <c r="C3257" s="18">
        <v>1.9771271033</v>
      </c>
      <c r="D3257" t="s">
        <v>353</v>
      </c>
      <c r="E3257" t="s">
        <v>354</v>
      </c>
      <c r="F3257" t="s">
        <v>355</v>
      </c>
      <c r="G3257" s="18">
        <v>1.7532295778</v>
      </c>
      <c r="H3257" t="s">
        <v>64</v>
      </c>
      <c r="I3257" t="s">
        <v>86</v>
      </c>
      <c r="J3257" t="s">
        <v>358</v>
      </c>
      <c r="K3257" s="18">
        <v>1.7843430507</v>
      </c>
      <c r="L3257" t="s">
        <v>64</v>
      </c>
      <c r="M3257" t="s">
        <v>86</v>
      </c>
      <c r="N3257" t="s">
        <v>358</v>
      </c>
      <c r="O3257" s="18">
        <v>3.4354036264999999</v>
      </c>
      <c r="P3257" t="s">
        <v>359</v>
      </c>
      <c r="Q3257" t="s">
        <v>83</v>
      </c>
      <c r="R3257" t="s">
        <v>360</v>
      </c>
      <c r="S3257" s="18">
        <v>4.6447143004000004</v>
      </c>
      <c r="T3257" t="s">
        <v>85</v>
      </c>
      <c r="U3257" t="s">
        <v>86</v>
      </c>
      <c r="V3257" t="s">
        <v>87</v>
      </c>
      <c r="W3257" s="18">
        <v>1.9061571053999999</v>
      </c>
      <c r="X3257" t="s">
        <v>64</v>
      </c>
      <c r="Y3257" t="s">
        <v>86</v>
      </c>
      <c r="Z3257" t="s">
        <v>299</v>
      </c>
      <c r="AA3257" s="18">
        <v>1.9350905642</v>
      </c>
      <c r="AB3257" s="19" t="s">
        <v>361</v>
      </c>
      <c r="AC3257" t="s">
        <v>83</v>
      </c>
      <c r="AD3257" s="19" t="s">
        <v>362</v>
      </c>
      <c r="AE3257" s="18">
        <v>0.20418395480000001</v>
      </c>
      <c r="AF3257" t="s">
        <v>15919</v>
      </c>
      <c r="AG3257" t="s">
        <v>83</v>
      </c>
      <c r="AH3257" t="s">
        <v>15920</v>
      </c>
      <c r="AI3257" s="18">
        <v>0</v>
      </c>
      <c r="AJ3257" t="s">
        <v>14211</v>
      </c>
      <c r="AK3257" t="s">
        <v>83</v>
      </c>
      <c r="AL3257" t="s">
        <v>14212</v>
      </c>
      <c r="AM3257" t="s">
        <v>14211</v>
      </c>
      <c r="AN3257" t="s">
        <v>83</v>
      </c>
      <c r="AO3257" t="s">
        <v>14212</v>
      </c>
      <c r="AP3257" s="18">
        <v>0</v>
      </c>
      <c r="AQ3257" t="s">
        <v>123</v>
      </c>
      <c r="AR3257" t="b">
        <f>ISNUMBER(SEARCH('Consulta Por Puntos Baloto'!$E$5,B3257,1))</f>
        <v>0</v>
      </c>
      <c r="AS3257">
        <f t="shared" si="100"/>
        <v>35</v>
      </c>
      <c r="AT3257" t="str">
        <f t="shared" si="101"/>
        <v>Punto red</v>
      </c>
    </row>
    <row r="3258" spans="1:46">
      <c r="A3258" t="s">
        <v>15921</v>
      </c>
      <c r="B3258" t="s">
        <v>15922</v>
      </c>
      <c r="C3258" s="18">
        <v>1.8047433821000001</v>
      </c>
      <c r="D3258" t="s">
        <v>15923</v>
      </c>
      <c r="E3258" t="s">
        <v>15924</v>
      </c>
      <c r="F3258" t="s">
        <v>15925</v>
      </c>
      <c r="G3258" s="18">
        <v>841.09852286399996</v>
      </c>
      <c r="H3258" t="s">
        <v>64</v>
      </c>
      <c r="I3258" t="s">
        <v>4563</v>
      </c>
      <c r="J3258" t="s">
        <v>4564</v>
      </c>
      <c r="K3258" s="18">
        <v>899.98592982210005</v>
      </c>
      <c r="L3258" t="s">
        <v>64</v>
      </c>
      <c r="M3258" t="s">
        <v>4560</v>
      </c>
      <c r="N3258" t="s">
        <v>4562</v>
      </c>
      <c r="O3258" s="18">
        <v>899.06165171270004</v>
      </c>
      <c r="P3258" t="s">
        <v>5857</v>
      </c>
      <c r="Q3258" t="s">
        <v>388</v>
      </c>
      <c r="R3258" t="s">
        <v>5858</v>
      </c>
      <c r="S3258" s="18">
        <v>1130.3388757926</v>
      </c>
      <c r="T3258" t="s">
        <v>253</v>
      </c>
      <c r="U3258" t="s">
        <v>65</v>
      </c>
      <c r="V3258" t="s">
        <v>254</v>
      </c>
      <c r="W3258" s="18">
        <v>841.09261055939999</v>
      </c>
      <c r="X3258" t="s">
        <v>64</v>
      </c>
      <c r="Y3258" t="s">
        <v>4563</v>
      </c>
      <c r="Z3258" t="s">
        <v>4564</v>
      </c>
      <c r="AA3258" s="18">
        <v>899.52774126680004</v>
      </c>
      <c r="AB3258" t="s">
        <v>5859</v>
      </c>
      <c r="AC3258" t="s">
        <v>388</v>
      </c>
      <c r="AD3258" t="s">
        <v>5860</v>
      </c>
      <c r="AE3258" s="18">
        <v>0.2116586972</v>
      </c>
      <c r="AF3258" t="s">
        <v>15926</v>
      </c>
      <c r="AG3258" t="s">
        <v>15924</v>
      </c>
      <c r="AH3258" t="s">
        <v>15927</v>
      </c>
      <c r="AI3258" s="18">
        <v>1.3928079866</v>
      </c>
      <c r="AJ3258" t="s">
        <v>15928</v>
      </c>
      <c r="AK3258" t="s">
        <v>15924</v>
      </c>
      <c r="AL3258" t="s">
        <v>15929</v>
      </c>
      <c r="AM3258" t="s">
        <v>15926</v>
      </c>
      <c r="AN3258" t="s">
        <v>15924</v>
      </c>
      <c r="AO3258" t="s">
        <v>15927</v>
      </c>
      <c r="AP3258" s="18">
        <v>0.2116586972</v>
      </c>
      <c r="AQ3258" t="s">
        <v>123</v>
      </c>
      <c r="AR3258" t="b">
        <f>ISNUMBER(SEARCH('Consulta Por Puntos Baloto'!$E$5,B3258,1))</f>
        <v>0</v>
      </c>
      <c r="AS3258">
        <f t="shared" si="100"/>
        <v>31</v>
      </c>
      <c r="AT3258" t="str">
        <f t="shared" si="101"/>
        <v>Punto pago</v>
      </c>
    </row>
    <row r="3259" spans="1:46">
      <c r="A3259" t="s">
        <v>15930</v>
      </c>
      <c r="B3259" t="s">
        <v>15931</v>
      </c>
      <c r="C3259" s="18">
        <v>75.303527866099998</v>
      </c>
      <c r="D3259" t="s">
        <v>4556</v>
      </c>
      <c r="E3259" t="s">
        <v>4557</v>
      </c>
      <c r="F3259" t="s">
        <v>4558</v>
      </c>
      <c r="G3259" s="18">
        <v>40.713736002700003</v>
      </c>
      <c r="H3259" t="s">
        <v>64</v>
      </c>
      <c r="I3259" t="s">
        <v>4560</v>
      </c>
      <c r="J3259" t="s">
        <v>4562</v>
      </c>
      <c r="K3259" s="18">
        <v>40.699976895699997</v>
      </c>
      <c r="L3259" t="s">
        <v>64</v>
      </c>
      <c r="M3259" t="s">
        <v>4560</v>
      </c>
      <c r="N3259" t="s">
        <v>4562</v>
      </c>
      <c r="O3259" s="18">
        <v>40.239907691200003</v>
      </c>
      <c r="P3259" t="s">
        <v>5857</v>
      </c>
      <c r="Q3259" t="s">
        <v>388</v>
      </c>
      <c r="R3259" t="s">
        <v>5858</v>
      </c>
      <c r="S3259" s="18">
        <v>234.61926044399999</v>
      </c>
      <c r="T3259" t="s">
        <v>253</v>
      </c>
      <c r="U3259" t="s">
        <v>65</v>
      </c>
      <c r="V3259" t="s">
        <v>254</v>
      </c>
      <c r="W3259" s="18">
        <v>75.215617387400002</v>
      </c>
      <c r="X3259" t="s">
        <v>64</v>
      </c>
      <c r="Y3259" t="s">
        <v>4563</v>
      </c>
      <c r="Z3259" t="s">
        <v>4564</v>
      </c>
      <c r="AA3259" s="18">
        <v>39.8922927845</v>
      </c>
      <c r="AB3259" t="s">
        <v>5859</v>
      </c>
      <c r="AC3259" t="s">
        <v>388</v>
      </c>
      <c r="AD3259" t="s">
        <v>5860</v>
      </c>
      <c r="AE3259" s="18">
        <v>15.7974606709</v>
      </c>
      <c r="AF3259" t="s">
        <v>7230</v>
      </c>
      <c r="AG3259" t="s">
        <v>7231</v>
      </c>
      <c r="AH3259" t="s">
        <v>7232</v>
      </c>
      <c r="AI3259" s="18">
        <v>2.9200939200000001E-2</v>
      </c>
      <c r="AJ3259" t="s">
        <v>7233</v>
      </c>
      <c r="AK3259" t="s">
        <v>7234</v>
      </c>
      <c r="AL3259" t="s">
        <v>7235</v>
      </c>
      <c r="AM3259" t="s">
        <v>7233</v>
      </c>
      <c r="AN3259" t="s">
        <v>7234</v>
      </c>
      <c r="AO3259" t="s">
        <v>7235</v>
      </c>
      <c r="AP3259" s="18">
        <v>2.9200939200000001E-2</v>
      </c>
      <c r="AQ3259" t="s">
        <v>123</v>
      </c>
      <c r="AR3259" t="b">
        <f>ISNUMBER(SEARCH('Consulta Por Puntos Baloto'!$E$5,B3259,1))</f>
        <v>0</v>
      </c>
      <c r="AS3259">
        <f t="shared" si="100"/>
        <v>35</v>
      </c>
      <c r="AT3259" t="str">
        <f t="shared" si="101"/>
        <v>Punto red</v>
      </c>
    </row>
    <row r="3260" spans="1:46">
      <c r="A3260" t="s">
        <v>15932</v>
      </c>
      <c r="B3260" t="s">
        <v>15933</v>
      </c>
      <c r="C3260" s="18">
        <v>28.209862747599999</v>
      </c>
      <c r="D3260" t="s">
        <v>4247</v>
      </c>
      <c r="E3260" t="s">
        <v>4248</v>
      </c>
      <c r="F3260" t="s">
        <v>4249</v>
      </c>
      <c r="G3260" s="18">
        <v>27.495465975799998</v>
      </c>
      <c r="H3260" t="s">
        <v>64</v>
      </c>
      <c r="I3260" t="s">
        <v>4073</v>
      </c>
      <c r="J3260" t="s">
        <v>4074</v>
      </c>
      <c r="K3260" s="18">
        <v>131.91330548229999</v>
      </c>
      <c r="L3260" t="s">
        <v>64</v>
      </c>
      <c r="M3260" t="s">
        <v>4250</v>
      </c>
      <c r="N3260" t="s">
        <v>4251</v>
      </c>
      <c r="O3260" s="18">
        <v>99.5562809332</v>
      </c>
      <c r="P3260" t="s">
        <v>4071</v>
      </c>
      <c r="Q3260" t="s">
        <v>4066</v>
      </c>
      <c r="R3260" t="s">
        <v>4072</v>
      </c>
      <c r="S3260" s="18">
        <v>323.60210338159999</v>
      </c>
      <c r="T3260" t="s">
        <v>85</v>
      </c>
      <c r="U3260" t="s">
        <v>86</v>
      </c>
      <c r="V3260" t="s">
        <v>87</v>
      </c>
      <c r="W3260" s="18">
        <v>27.450804463899999</v>
      </c>
      <c r="X3260" t="s">
        <v>64</v>
      </c>
      <c r="Y3260" t="s">
        <v>4073</v>
      </c>
      <c r="Z3260" t="s">
        <v>4074</v>
      </c>
      <c r="AA3260" s="18">
        <v>96.214048657899994</v>
      </c>
      <c r="AB3260" t="s">
        <v>4252</v>
      </c>
      <c r="AC3260" t="s">
        <v>4066</v>
      </c>
      <c r="AD3260" t="s">
        <v>4253</v>
      </c>
      <c r="AE3260" s="18">
        <v>14.093385831100001</v>
      </c>
      <c r="AF3260" t="s">
        <v>11836</v>
      </c>
      <c r="AG3260" t="s">
        <v>11830</v>
      </c>
      <c r="AH3260" t="s">
        <v>11837</v>
      </c>
      <c r="AI3260" s="18">
        <v>4.1500734999999997E-2</v>
      </c>
      <c r="AJ3260" t="s">
        <v>6430</v>
      </c>
      <c r="AK3260" t="s">
        <v>11838</v>
      </c>
      <c r="AL3260" t="s">
        <v>11839</v>
      </c>
      <c r="AM3260" t="s">
        <v>6430</v>
      </c>
      <c r="AN3260" t="s">
        <v>11838</v>
      </c>
      <c r="AO3260" t="s">
        <v>11839</v>
      </c>
      <c r="AP3260" s="18">
        <v>4.1500734999999997E-2</v>
      </c>
      <c r="AQ3260" t="e">
        <v>#N/A</v>
      </c>
      <c r="AR3260" t="b">
        <f>ISNUMBER(SEARCH('Consulta Por Puntos Baloto'!$E$5,B3260,1))</f>
        <v>0</v>
      </c>
      <c r="AS3260">
        <f t="shared" si="100"/>
        <v>35</v>
      </c>
      <c r="AT3260" t="str">
        <f t="shared" si="101"/>
        <v>Punto red</v>
      </c>
    </row>
    <row r="3261" spans="1:46">
      <c r="A3261" t="s">
        <v>15934</v>
      </c>
      <c r="B3261" t="s">
        <v>15935</v>
      </c>
      <c r="C3261" s="18">
        <v>0.19222531779999999</v>
      </c>
      <c r="D3261" t="s">
        <v>4065</v>
      </c>
      <c r="E3261" t="s">
        <v>4066</v>
      </c>
      <c r="F3261" t="s">
        <v>4067</v>
      </c>
      <c r="G3261" s="18">
        <v>0.29699442609999999</v>
      </c>
      <c r="H3261" t="s">
        <v>4075</v>
      </c>
      <c r="I3261" t="s">
        <v>4068</v>
      </c>
      <c r="J3261" t="s">
        <v>13451</v>
      </c>
      <c r="K3261" s="18">
        <v>185.98806794710001</v>
      </c>
      <c r="L3261" t="s">
        <v>64</v>
      </c>
      <c r="M3261" t="s">
        <v>4250</v>
      </c>
      <c r="N3261" t="s">
        <v>4251</v>
      </c>
      <c r="O3261" s="18">
        <v>2.2209191285999998</v>
      </c>
      <c r="P3261" t="s">
        <v>4071</v>
      </c>
      <c r="Q3261" t="s">
        <v>4066</v>
      </c>
      <c r="R3261" t="s">
        <v>4072</v>
      </c>
      <c r="S3261" s="18">
        <v>287.19038400239998</v>
      </c>
      <c r="T3261" t="s">
        <v>227</v>
      </c>
      <c r="U3261" t="s">
        <v>228</v>
      </c>
      <c r="V3261" t="s">
        <v>229</v>
      </c>
      <c r="W3261" s="18">
        <v>81.399768729399995</v>
      </c>
      <c r="X3261" t="s">
        <v>64</v>
      </c>
      <c r="Y3261" t="s">
        <v>4073</v>
      </c>
      <c r="Z3261" t="s">
        <v>4074</v>
      </c>
      <c r="AA3261" s="18">
        <v>0.21614582099999999</v>
      </c>
      <c r="AB3261" s="19" t="s">
        <v>4075</v>
      </c>
      <c r="AC3261" t="s">
        <v>4066</v>
      </c>
      <c r="AD3261" t="s">
        <v>4076</v>
      </c>
      <c r="AE3261" s="18">
        <v>0.14577189409999999</v>
      </c>
      <c r="AF3261" t="s">
        <v>15633</v>
      </c>
      <c r="AG3261" t="s">
        <v>4066</v>
      </c>
      <c r="AH3261" t="s">
        <v>15634</v>
      </c>
      <c r="AI3261" s="18">
        <v>0.1171985641</v>
      </c>
      <c r="AJ3261" t="s">
        <v>15936</v>
      </c>
      <c r="AK3261" t="s">
        <v>4066</v>
      </c>
      <c r="AL3261" t="s">
        <v>15937</v>
      </c>
      <c r="AM3261" t="s">
        <v>15936</v>
      </c>
      <c r="AN3261" t="s">
        <v>4066</v>
      </c>
      <c r="AO3261" t="s">
        <v>15937</v>
      </c>
      <c r="AP3261" s="18">
        <v>0.1171985641</v>
      </c>
      <c r="AQ3261" t="e">
        <v>#N/A</v>
      </c>
      <c r="AR3261" t="b">
        <f>ISNUMBER(SEARCH('Consulta Por Puntos Baloto'!$E$5,B3261,1))</f>
        <v>0</v>
      </c>
      <c r="AS3261">
        <f t="shared" si="100"/>
        <v>35</v>
      </c>
      <c r="AT3261" t="str">
        <f t="shared" si="101"/>
        <v>Punto red</v>
      </c>
    </row>
    <row r="3262" spans="1:46">
      <c r="A3262" t="s">
        <v>15938</v>
      </c>
      <c r="B3262" t="s">
        <v>15939</v>
      </c>
      <c r="C3262" s="18">
        <v>5.9714241897999996</v>
      </c>
      <c r="D3262" t="s">
        <v>150</v>
      </c>
      <c r="E3262" t="s">
        <v>151</v>
      </c>
      <c r="F3262" t="s">
        <v>152</v>
      </c>
      <c r="G3262" s="18">
        <v>1.8038565400000001E-2</v>
      </c>
      <c r="H3262" t="s">
        <v>64</v>
      </c>
      <c r="I3262" t="s">
        <v>154</v>
      </c>
      <c r="J3262" t="s">
        <v>10273</v>
      </c>
      <c r="K3262" s="18">
        <v>1.6439036323</v>
      </c>
      <c r="L3262" t="s">
        <v>64</v>
      </c>
      <c r="M3262" t="s">
        <v>154</v>
      </c>
      <c r="N3262" t="s">
        <v>156</v>
      </c>
      <c r="O3262" s="18">
        <v>1.6291621333999999</v>
      </c>
      <c r="P3262" t="s">
        <v>157</v>
      </c>
      <c r="Q3262" t="s">
        <v>151</v>
      </c>
      <c r="R3262" t="s">
        <v>158</v>
      </c>
      <c r="S3262" s="18">
        <v>110.4386639766</v>
      </c>
      <c r="T3262" t="s">
        <v>111</v>
      </c>
      <c r="U3262" t="s">
        <v>112</v>
      </c>
      <c r="V3262" t="s">
        <v>113</v>
      </c>
      <c r="W3262" s="18">
        <v>0.21774078290000001</v>
      </c>
      <c r="X3262" t="s">
        <v>64</v>
      </c>
      <c r="Y3262" t="s">
        <v>154</v>
      </c>
      <c r="Z3262" t="s">
        <v>159</v>
      </c>
      <c r="AA3262" s="18">
        <v>2.2474596538</v>
      </c>
      <c r="AB3262" s="19" t="s">
        <v>899</v>
      </c>
      <c r="AC3262" t="s">
        <v>151</v>
      </c>
      <c r="AD3262" t="s">
        <v>900</v>
      </c>
      <c r="AE3262" s="18">
        <v>0.96401128579999995</v>
      </c>
      <c r="AF3262" t="s">
        <v>15266</v>
      </c>
      <c r="AG3262" t="s">
        <v>4535</v>
      </c>
      <c r="AH3262" t="s">
        <v>15267</v>
      </c>
      <c r="AI3262" s="18">
        <v>0.29122852399999999</v>
      </c>
      <c r="AJ3262" t="s">
        <v>15268</v>
      </c>
      <c r="AK3262" t="s">
        <v>151</v>
      </c>
      <c r="AL3262" t="s">
        <v>15269</v>
      </c>
      <c r="AM3262" t="s">
        <v>64</v>
      </c>
      <c r="AN3262" t="s">
        <v>154</v>
      </c>
      <c r="AO3262" t="s">
        <v>10273</v>
      </c>
      <c r="AP3262" s="18">
        <v>1.8038565400000001E-2</v>
      </c>
      <c r="AQ3262" t="s">
        <v>123</v>
      </c>
      <c r="AR3262" t="b">
        <f>ISNUMBER(SEARCH('Consulta Por Puntos Baloto'!$E$5,B3262,1))</f>
        <v>0</v>
      </c>
      <c r="AS3262">
        <f t="shared" si="100"/>
        <v>7</v>
      </c>
      <c r="AT3262" t="str">
        <f t="shared" si="101"/>
        <v>Cajero automático</v>
      </c>
    </row>
    <row r="3263" spans="1:46">
      <c r="A3263" t="s">
        <v>15940</v>
      </c>
      <c r="B3263" t="s">
        <v>15941</v>
      </c>
      <c r="C3263" s="18">
        <v>62.064075448700002</v>
      </c>
      <c r="D3263" t="s">
        <v>6434</v>
      </c>
      <c r="E3263" t="s">
        <v>6435</v>
      </c>
      <c r="F3263" t="s">
        <v>6436</v>
      </c>
      <c r="G3263" s="18">
        <v>54.554458684300002</v>
      </c>
      <c r="H3263" t="s">
        <v>64</v>
      </c>
      <c r="I3263" t="s">
        <v>4560</v>
      </c>
      <c r="J3263" t="s">
        <v>4562</v>
      </c>
      <c r="K3263" s="18">
        <v>54.535225930899998</v>
      </c>
      <c r="L3263" t="s">
        <v>64</v>
      </c>
      <c r="M3263" t="s">
        <v>4560</v>
      </c>
      <c r="N3263" t="s">
        <v>4562</v>
      </c>
      <c r="O3263" s="18">
        <v>54.7121308997</v>
      </c>
      <c r="P3263" t="s">
        <v>387</v>
      </c>
      <c r="Q3263" t="s">
        <v>388</v>
      </c>
      <c r="R3263" t="s">
        <v>389</v>
      </c>
      <c r="S3263" s="18">
        <v>201.68045717050001</v>
      </c>
      <c r="T3263" t="s">
        <v>253</v>
      </c>
      <c r="U3263" t="s">
        <v>65</v>
      </c>
      <c r="V3263" t="s">
        <v>254</v>
      </c>
      <c r="W3263" s="18">
        <v>113.4970075171</v>
      </c>
      <c r="X3263" t="s">
        <v>64</v>
      </c>
      <c r="Y3263" t="s">
        <v>4563</v>
      </c>
      <c r="Z3263" t="s">
        <v>4564</v>
      </c>
      <c r="AA3263" s="18">
        <v>54.728758652400003</v>
      </c>
      <c r="AB3263" t="s">
        <v>4559</v>
      </c>
      <c r="AC3263" t="s">
        <v>388</v>
      </c>
      <c r="AD3263" t="s">
        <v>4565</v>
      </c>
      <c r="AE3263" s="18">
        <v>7.1017862274999999</v>
      </c>
      <c r="AF3263" t="s">
        <v>15942</v>
      </c>
      <c r="AG3263" t="s">
        <v>15943</v>
      </c>
      <c r="AH3263" t="s">
        <v>15944</v>
      </c>
      <c r="AI3263" s="18">
        <v>7.0982245801000001</v>
      </c>
      <c r="AJ3263" t="s">
        <v>15945</v>
      </c>
      <c r="AK3263" t="s">
        <v>15946</v>
      </c>
      <c r="AL3263" t="s">
        <v>15947</v>
      </c>
      <c r="AM3263" t="s">
        <v>15945</v>
      </c>
      <c r="AN3263" t="s">
        <v>15946</v>
      </c>
      <c r="AO3263" t="s">
        <v>15947</v>
      </c>
      <c r="AP3263" s="18">
        <v>7.0982245801000001</v>
      </c>
      <c r="AQ3263" t="s">
        <v>123</v>
      </c>
      <c r="AR3263" t="b">
        <f>ISNUMBER(SEARCH('Consulta Por Puntos Baloto'!$E$5,B3263,1))</f>
        <v>0</v>
      </c>
      <c r="AS3263">
        <f t="shared" si="100"/>
        <v>35</v>
      </c>
      <c r="AT3263" t="str">
        <f t="shared" si="101"/>
        <v>Punto red</v>
      </c>
    </row>
    <row r="3264" spans="1:46">
      <c r="A3264" t="s">
        <v>15948</v>
      </c>
      <c r="B3264" t="s">
        <v>15949</v>
      </c>
      <c r="C3264" s="18">
        <v>1.7228933756</v>
      </c>
      <c r="D3264" t="s">
        <v>5248</v>
      </c>
      <c r="E3264" t="s">
        <v>5249</v>
      </c>
      <c r="F3264" t="s">
        <v>5250</v>
      </c>
      <c r="G3264" s="18">
        <v>25.079624137100001</v>
      </c>
      <c r="H3264" t="s">
        <v>64</v>
      </c>
      <c r="I3264" t="s">
        <v>4389</v>
      </c>
      <c r="J3264" t="s">
        <v>4390</v>
      </c>
      <c r="K3264" s="18">
        <v>62.920168164700002</v>
      </c>
      <c r="L3264" t="s">
        <v>64</v>
      </c>
      <c r="M3264" t="s">
        <v>343</v>
      </c>
      <c r="N3264" t="s">
        <v>344</v>
      </c>
      <c r="O3264" s="18">
        <v>25.0627868499</v>
      </c>
      <c r="P3264" t="s">
        <v>4391</v>
      </c>
      <c r="Q3264" t="s">
        <v>4392</v>
      </c>
      <c r="R3264" t="s">
        <v>4393</v>
      </c>
      <c r="S3264" s="18">
        <v>84.592089384900007</v>
      </c>
      <c r="T3264" t="s">
        <v>69</v>
      </c>
      <c r="U3264" t="s">
        <v>65</v>
      </c>
      <c r="V3264" t="s">
        <v>70</v>
      </c>
      <c r="W3264" s="18">
        <v>25.079624137100001</v>
      </c>
      <c r="X3264" t="s">
        <v>64</v>
      </c>
      <c r="Y3264" t="s">
        <v>4389</v>
      </c>
      <c r="Z3264" t="s">
        <v>4390</v>
      </c>
      <c r="AA3264" s="18">
        <v>64.265928102399997</v>
      </c>
      <c r="AB3264" t="s">
        <v>345</v>
      </c>
      <c r="AC3264" t="s">
        <v>341</v>
      </c>
      <c r="AD3264" t="s">
        <v>346</v>
      </c>
      <c r="AE3264" s="18">
        <v>0.83290348209999998</v>
      </c>
      <c r="AF3264" t="s">
        <v>15950</v>
      </c>
      <c r="AG3264" t="s">
        <v>5249</v>
      </c>
      <c r="AH3264" t="s">
        <v>15951</v>
      </c>
      <c r="AI3264" s="18">
        <v>0.66243430579999996</v>
      </c>
      <c r="AJ3264" t="s">
        <v>9460</v>
      </c>
      <c r="AK3264" t="s">
        <v>7664</v>
      </c>
      <c r="AL3264" t="s">
        <v>9461</v>
      </c>
      <c r="AM3264" t="s">
        <v>9460</v>
      </c>
      <c r="AN3264" t="s">
        <v>7664</v>
      </c>
      <c r="AO3264" t="s">
        <v>9461</v>
      </c>
      <c r="AP3264" s="18">
        <v>0.66243430579999996</v>
      </c>
      <c r="AQ3264" t="e">
        <v>#N/A</v>
      </c>
      <c r="AR3264" t="b">
        <f>ISNUMBER(SEARCH('Consulta Por Puntos Baloto'!$E$5,B3264,1))</f>
        <v>0</v>
      </c>
      <c r="AS3264">
        <f t="shared" si="100"/>
        <v>35</v>
      </c>
      <c r="AT3264" t="str">
        <f t="shared" si="101"/>
        <v>Punto red</v>
      </c>
    </row>
    <row r="3265" spans="1:46">
      <c r="A3265" t="s">
        <v>15952</v>
      </c>
      <c r="B3265" t="s">
        <v>15953</v>
      </c>
      <c r="C3265" s="18">
        <v>0.50833432359999997</v>
      </c>
      <c r="D3265" t="s">
        <v>150</v>
      </c>
      <c r="E3265" t="s">
        <v>151</v>
      </c>
      <c r="F3265" t="s">
        <v>152</v>
      </c>
      <c r="G3265" s="18">
        <v>0.60115937370000005</v>
      </c>
      <c r="H3265" t="s">
        <v>153</v>
      </c>
      <c r="I3265" t="s">
        <v>154</v>
      </c>
      <c r="J3265" t="s">
        <v>155</v>
      </c>
      <c r="K3265" s="18">
        <v>3.9748076575</v>
      </c>
      <c r="L3265" t="s">
        <v>64</v>
      </c>
      <c r="M3265" t="s">
        <v>154</v>
      </c>
      <c r="N3265" t="s">
        <v>156</v>
      </c>
      <c r="O3265" s="18">
        <v>4.0112544531000003</v>
      </c>
      <c r="P3265" t="s">
        <v>157</v>
      </c>
      <c r="Q3265" t="s">
        <v>151</v>
      </c>
      <c r="R3265" t="s">
        <v>158</v>
      </c>
      <c r="S3265" s="18">
        <v>115.90875562559999</v>
      </c>
      <c r="T3265" t="s">
        <v>111</v>
      </c>
      <c r="U3265" t="s">
        <v>112</v>
      </c>
      <c r="V3265" t="s">
        <v>113</v>
      </c>
      <c r="W3265" s="18">
        <v>5.4006048268000004</v>
      </c>
      <c r="X3265" t="s">
        <v>64</v>
      </c>
      <c r="Y3265" t="s">
        <v>154</v>
      </c>
      <c r="Z3265" t="s">
        <v>159</v>
      </c>
      <c r="AA3265" s="18">
        <v>0.59136340570000001</v>
      </c>
      <c r="AB3265" s="19" t="s">
        <v>153</v>
      </c>
      <c r="AC3265" t="s">
        <v>151</v>
      </c>
      <c r="AD3265" t="s">
        <v>160</v>
      </c>
      <c r="AE3265" s="18">
        <v>0.14907817949999999</v>
      </c>
      <c r="AF3265" t="s">
        <v>15954</v>
      </c>
      <c r="AG3265" t="s">
        <v>151</v>
      </c>
      <c r="AH3265" t="s">
        <v>15955</v>
      </c>
      <c r="AI3265" s="18">
        <v>8.5840653700000005E-2</v>
      </c>
      <c r="AJ3265" t="s">
        <v>15956</v>
      </c>
      <c r="AK3265" t="s">
        <v>151</v>
      </c>
      <c r="AL3265" t="s">
        <v>15957</v>
      </c>
      <c r="AM3265" t="s">
        <v>15956</v>
      </c>
      <c r="AN3265" t="s">
        <v>151</v>
      </c>
      <c r="AO3265" t="s">
        <v>15957</v>
      </c>
      <c r="AP3265" s="18">
        <v>8.5840653700000005E-2</v>
      </c>
      <c r="AQ3265" t="e">
        <v>#N/A</v>
      </c>
      <c r="AR3265" t="b">
        <f>ISNUMBER(SEARCH('Consulta Por Puntos Baloto'!$E$5,B3265,1))</f>
        <v>0</v>
      </c>
      <c r="AS3265">
        <f t="shared" si="100"/>
        <v>35</v>
      </c>
      <c r="AT3265" t="str">
        <f t="shared" si="101"/>
        <v>Punto red</v>
      </c>
    </row>
    <row r="3266" spans="1:46">
      <c r="A3266" t="s">
        <v>15958</v>
      </c>
      <c r="B3266" t="s">
        <v>15959</v>
      </c>
      <c r="C3266" s="18">
        <v>9.6351106690999995</v>
      </c>
      <c r="D3266" t="s">
        <v>1500</v>
      </c>
      <c r="E3266" t="s">
        <v>1501</v>
      </c>
      <c r="F3266" t="s">
        <v>1502</v>
      </c>
      <c r="G3266" s="18">
        <v>9.8926608390999995</v>
      </c>
      <c r="H3266" t="s">
        <v>64</v>
      </c>
      <c r="I3266" t="s">
        <v>2636</v>
      </c>
      <c r="J3266" t="s">
        <v>2637</v>
      </c>
      <c r="K3266" s="18">
        <v>16.2089167094</v>
      </c>
      <c r="L3266" t="s">
        <v>64</v>
      </c>
      <c r="M3266" t="s">
        <v>130</v>
      </c>
      <c r="N3266" t="s">
        <v>172</v>
      </c>
      <c r="O3266" s="18">
        <v>14.796205601600001</v>
      </c>
      <c r="P3266" t="s">
        <v>173</v>
      </c>
      <c r="Q3266" t="s">
        <v>134</v>
      </c>
      <c r="R3266" t="s">
        <v>174</v>
      </c>
      <c r="S3266" s="18">
        <v>14.635693702499999</v>
      </c>
      <c r="T3266" t="s">
        <v>64</v>
      </c>
      <c r="U3266" t="s">
        <v>130</v>
      </c>
      <c r="V3266" t="s">
        <v>171</v>
      </c>
      <c r="W3266" s="18">
        <v>11.469223228100001</v>
      </c>
      <c r="X3266" t="s">
        <v>64</v>
      </c>
      <c r="Y3266" t="s">
        <v>2636</v>
      </c>
      <c r="Z3266" t="s">
        <v>3005</v>
      </c>
      <c r="AA3266" s="18">
        <v>9.7730295749000007</v>
      </c>
      <c r="AB3266" s="19" t="s">
        <v>2641</v>
      </c>
      <c r="AC3266" t="s">
        <v>1501</v>
      </c>
      <c r="AD3266" t="s">
        <v>2642</v>
      </c>
      <c r="AE3266" s="18">
        <v>4.2999999999999996E-9</v>
      </c>
      <c r="AF3266" t="s">
        <v>15960</v>
      </c>
      <c r="AG3266" t="s">
        <v>2644</v>
      </c>
      <c r="AH3266" t="s">
        <v>15961</v>
      </c>
      <c r="AI3266" s="18">
        <v>0.1386082904</v>
      </c>
      <c r="AJ3266" t="s">
        <v>15962</v>
      </c>
      <c r="AK3266" t="s">
        <v>2644</v>
      </c>
      <c r="AL3266" t="s">
        <v>15963</v>
      </c>
      <c r="AM3266" t="s">
        <v>15960</v>
      </c>
      <c r="AN3266" t="s">
        <v>2644</v>
      </c>
      <c r="AO3266" t="s">
        <v>15961</v>
      </c>
      <c r="AP3266" s="18">
        <v>4.2999999999999996E-9</v>
      </c>
      <c r="AQ3266" t="s">
        <v>123</v>
      </c>
      <c r="AR3266" t="b">
        <f>ISNUMBER(SEARCH('Consulta Por Puntos Baloto'!$E$5,B3266,1))</f>
        <v>0</v>
      </c>
      <c r="AS3266">
        <f t="shared" si="100"/>
        <v>31</v>
      </c>
      <c r="AT3266" t="str">
        <f t="shared" si="101"/>
        <v>Punto pago</v>
      </c>
    </row>
    <row r="3267" spans="1:46">
      <c r="A3267" t="s">
        <v>15964</v>
      </c>
      <c r="B3267" t="s">
        <v>15965</v>
      </c>
      <c r="C3267" s="18">
        <v>0.93333253729999999</v>
      </c>
      <c r="D3267" t="s">
        <v>5165</v>
      </c>
      <c r="E3267" t="s">
        <v>220</v>
      </c>
      <c r="F3267" t="s">
        <v>5166</v>
      </c>
      <c r="G3267" s="18">
        <v>0.96228537569999995</v>
      </c>
      <c r="H3267" t="s">
        <v>64</v>
      </c>
      <c r="I3267" t="s">
        <v>223</v>
      </c>
      <c r="J3267" t="s">
        <v>5327</v>
      </c>
      <c r="K3267" s="18">
        <v>2.3722328477999999</v>
      </c>
      <c r="L3267" t="s">
        <v>64</v>
      </c>
      <c r="M3267" t="s">
        <v>223</v>
      </c>
      <c r="N3267" t="s">
        <v>4070</v>
      </c>
      <c r="O3267" s="18">
        <v>1.1967508979000001</v>
      </c>
      <c r="P3267" t="s">
        <v>4231</v>
      </c>
      <c r="Q3267" t="s">
        <v>220</v>
      </c>
      <c r="R3267" t="s">
        <v>4232</v>
      </c>
      <c r="S3267" s="18">
        <v>10.4637087421</v>
      </c>
      <c r="T3267" t="s">
        <v>227</v>
      </c>
      <c r="U3267" t="s">
        <v>228</v>
      </c>
      <c r="V3267" t="s">
        <v>229</v>
      </c>
      <c r="W3267" s="18">
        <v>3.5687704328000001</v>
      </c>
      <c r="X3267" t="s">
        <v>222</v>
      </c>
      <c r="Y3267" t="s">
        <v>223</v>
      </c>
      <c r="Z3267" t="s">
        <v>224</v>
      </c>
      <c r="AA3267" s="18">
        <v>1.2146259676</v>
      </c>
      <c r="AB3267" t="s">
        <v>4088</v>
      </c>
      <c r="AC3267" t="s">
        <v>220</v>
      </c>
      <c r="AD3267" t="s">
        <v>4089</v>
      </c>
      <c r="AE3267" s="18">
        <v>0.23851329860000001</v>
      </c>
      <c r="AF3267" t="s">
        <v>15966</v>
      </c>
      <c r="AG3267" t="s">
        <v>220</v>
      </c>
      <c r="AH3267" t="s">
        <v>15967</v>
      </c>
      <c r="AI3267" s="18">
        <v>0.61204657149999997</v>
      </c>
      <c r="AJ3267" t="s">
        <v>349</v>
      </c>
      <c r="AK3267" t="s">
        <v>220</v>
      </c>
      <c r="AL3267" t="s">
        <v>15968</v>
      </c>
      <c r="AM3267" t="s">
        <v>15966</v>
      </c>
      <c r="AN3267" t="s">
        <v>220</v>
      </c>
      <c r="AO3267" t="s">
        <v>15967</v>
      </c>
      <c r="AP3267" s="18">
        <v>0.23851329860000001</v>
      </c>
      <c r="AQ3267" t="s">
        <v>123</v>
      </c>
      <c r="AR3267" t="b">
        <f>ISNUMBER(SEARCH('Consulta Por Puntos Baloto'!$E$5,B3267,1))</f>
        <v>0</v>
      </c>
      <c r="AS3267">
        <f t="shared" ref="AS3267:AS3330" si="102">MATCH(AP3267,A3267:AL3267,0)</f>
        <v>31</v>
      </c>
      <c r="AT3267" t="str">
        <f t="shared" ref="AT3267:AT3330" si="103">+VLOOKUP(AS3267,$AW$2:$AX$10,2,0)</f>
        <v>Punto pago</v>
      </c>
    </row>
    <row r="3268" spans="1:46">
      <c r="A3268" t="s">
        <v>15969</v>
      </c>
      <c r="B3268" t="s">
        <v>15970</v>
      </c>
      <c r="C3268" s="18">
        <v>0.7529294446</v>
      </c>
      <c r="D3268" t="s">
        <v>14009</v>
      </c>
      <c r="E3268" t="s">
        <v>4035</v>
      </c>
      <c r="F3268" t="s">
        <v>14010</v>
      </c>
      <c r="G3268" s="18">
        <v>1.0541551181</v>
      </c>
      <c r="H3268" t="s">
        <v>64</v>
      </c>
      <c r="I3268" t="s">
        <v>4146</v>
      </c>
      <c r="J3268" t="s">
        <v>13160</v>
      </c>
      <c r="K3268" s="18">
        <v>35.352679596599998</v>
      </c>
      <c r="L3268" t="s">
        <v>64</v>
      </c>
      <c r="M3268" t="s">
        <v>4029</v>
      </c>
      <c r="N3268" t="s">
        <v>4030</v>
      </c>
      <c r="O3268" s="18">
        <v>24.224475952100001</v>
      </c>
      <c r="P3268" t="s">
        <v>4031</v>
      </c>
      <c r="Q3268" t="s">
        <v>4025</v>
      </c>
      <c r="R3268" t="s">
        <v>4032</v>
      </c>
      <c r="S3268" s="18">
        <v>151.06632263719999</v>
      </c>
      <c r="T3268" t="s">
        <v>227</v>
      </c>
      <c r="U3268" t="s">
        <v>228</v>
      </c>
      <c r="V3268" t="s">
        <v>229</v>
      </c>
      <c r="W3268" s="18">
        <v>1.2277524353</v>
      </c>
      <c r="X3268" t="s">
        <v>4148</v>
      </c>
      <c r="Y3268" t="s">
        <v>4146</v>
      </c>
      <c r="Z3268" t="s">
        <v>4149</v>
      </c>
      <c r="AA3268" s="18">
        <v>1.2277524317999999</v>
      </c>
      <c r="AB3268" t="s">
        <v>4148</v>
      </c>
      <c r="AC3268" t="s">
        <v>4035</v>
      </c>
      <c r="AD3268" t="s">
        <v>4150</v>
      </c>
      <c r="AE3268" s="18">
        <v>0.2053841656</v>
      </c>
      <c r="AF3268" t="s">
        <v>4151</v>
      </c>
      <c r="AG3268" t="s">
        <v>4035</v>
      </c>
      <c r="AH3268" t="s">
        <v>4152</v>
      </c>
      <c r="AI3268" s="18">
        <v>0.46916745799999998</v>
      </c>
      <c r="AJ3268" t="s">
        <v>4153</v>
      </c>
      <c r="AK3268" t="s">
        <v>4035</v>
      </c>
      <c r="AL3268" t="s">
        <v>4154</v>
      </c>
      <c r="AM3268" t="s">
        <v>4151</v>
      </c>
      <c r="AN3268" t="s">
        <v>4035</v>
      </c>
      <c r="AO3268" t="s">
        <v>4152</v>
      </c>
      <c r="AP3268" s="18">
        <v>0.2053841656</v>
      </c>
      <c r="AQ3268" t="s">
        <v>123</v>
      </c>
      <c r="AR3268" t="b">
        <f>ISNUMBER(SEARCH('Consulta Por Puntos Baloto'!$E$5,B3268,1))</f>
        <v>0</v>
      </c>
      <c r="AS3268">
        <f t="shared" si="102"/>
        <v>31</v>
      </c>
      <c r="AT3268" t="str">
        <f t="shared" si="103"/>
        <v>Punto pago</v>
      </c>
    </row>
    <row r="3269" spans="1:46">
      <c r="A3269" t="s">
        <v>15971</v>
      </c>
      <c r="B3269" t="s">
        <v>15972</v>
      </c>
      <c r="C3269" s="18">
        <v>0.32165531980000001</v>
      </c>
      <c r="D3269" t="s">
        <v>4260</v>
      </c>
      <c r="E3269" t="s">
        <v>4261</v>
      </c>
      <c r="F3269" t="s">
        <v>4262</v>
      </c>
      <c r="G3269" s="18">
        <v>0.1127239273</v>
      </c>
      <c r="H3269" t="s">
        <v>4267</v>
      </c>
      <c r="I3269" t="s">
        <v>4250</v>
      </c>
      <c r="J3269" t="s">
        <v>4268</v>
      </c>
      <c r="K3269" s="18">
        <v>7.2855270661000002</v>
      </c>
      <c r="L3269" t="s">
        <v>64</v>
      </c>
      <c r="M3269" t="s">
        <v>4250</v>
      </c>
      <c r="N3269" t="s">
        <v>4264</v>
      </c>
      <c r="O3269" s="18">
        <v>101.5300423617</v>
      </c>
      <c r="P3269" t="s">
        <v>4265</v>
      </c>
      <c r="Q3269" t="s">
        <v>3972</v>
      </c>
      <c r="R3269" t="s">
        <v>4266</v>
      </c>
      <c r="S3269" s="18">
        <v>452.00042627179999</v>
      </c>
      <c r="T3269" t="s">
        <v>85</v>
      </c>
      <c r="U3269" t="s">
        <v>86</v>
      </c>
      <c r="V3269" t="s">
        <v>87</v>
      </c>
      <c r="W3269" s="18">
        <v>0.1153999268</v>
      </c>
      <c r="X3269" t="s">
        <v>4267</v>
      </c>
      <c r="Y3269" t="s">
        <v>4250</v>
      </c>
      <c r="Z3269" t="s">
        <v>4268</v>
      </c>
      <c r="AA3269" s="18">
        <v>8.6016602600000006E-2</v>
      </c>
      <c r="AB3269" s="19" t="s">
        <v>4267</v>
      </c>
      <c r="AC3269" t="s">
        <v>4261</v>
      </c>
      <c r="AD3269" t="s">
        <v>7478</v>
      </c>
      <c r="AE3269" s="18">
        <v>1.7528848068</v>
      </c>
      <c r="AF3269" t="s">
        <v>6098</v>
      </c>
      <c r="AG3269" t="s">
        <v>4261</v>
      </c>
      <c r="AH3269" t="s">
        <v>6099</v>
      </c>
      <c r="AI3269" s="18">
        <v>0.16735860850000001</v>
      </c>
      <c r="AJ3269" t="s">
        <v>7479</v>
      </c>
      <c r="AK3269" t="s">
        <v>4261</v>
      </c>
      <c r="AL3269" t="s">
        <v>7480</v>
      </c>
      <c r="AM3269" t="s">
        <v>873</v>
      </c>
      <c r="AN3269" t="s">
        <v>4261</v>
      </c>
      <c r="AO3269" t="s">
        <v>7478</v>
      </c>
      <c r="AP3269" s="18">
        <v>8.6016602600000006E-2</v>
      </c>
      <c r="AQ3269" t="s">
        <v>123</v>
      </c>
      <c r="AR3269" t="b">
        <f>ISNUMBER(SEARCH('Consulta Por Puntos Baloto'!$E$5,B3269,1))</f>
        <v>0</v>
      </c>
      <c r="AS3269">
        <f t="shared" si="102"/>
        <v>27</v>
      </c>
      <c r="AT3269" t="str">
        <f t="shared" si="103"/>
        <v>Oficina física</v>
      </c>
    </row>
    <row r="3270" spans="1:46">
      <c r="A3270" t="s">
        <v>15973</v>
      </c>
      <c r="B3270" t="s">
        <v>15974</v>
      </c>
      <c r="C3270" s="18">
        <v>1.1886794324000001</v>
      </c>
      <c r="D3270" t="s">
        <v>4260</v>
      </c>
      <c r="E3270" t="s">
        <v>4261</v>
      </c>
      <c r="F3270" t="s">
        <v>4262</v>
      </c>
      <c r="G3270" s="18">
        <v>0.76515359169999997</v>
      </c>
      <c r="H3270" t="s">
        <v>64</v>
      </c>
      <c r="I3270" t="s">
        <v>4250</v>
      </c>
      <c r="J3270" t="s">
        <v>4263</v>
      </c>
      <c r="K3270" s="18">
        <v>5.8934080388999996</v>
      </c>
      <c r="L3270" t="s">
        <v>64</v>
      </c>
      <c r="M3270" t="s">
        <v>4250</v>
      </c>
      <c r="N3270" t="s">
        <v>4264</v>
      </c>
      <c r="O3270" s="18">
        <v>100.4732869903</v>
      </c>
      <c r="P3270" t="s">
        <v>4265</v>
      </c>
      <c r="Q3270" t="s">
        <v>3972</v>
      </c>
      <c r="R3270" t="s">
        <v>4266</v>
      </c>
      <c r="S3270" s="18">
        <v>451.00966984669998</v>
      </c>
      <c r="T3270" t="s">
        <v>85</v>
      </c>
      <c r="U3270" t="s">
        <v>86</v>
      </c>
      <c r="V3270" t="s">
        <v>87</v>
      </c>
      <c r="W3270" s="18">
        <v>1.5320443456999999</v>
      </c>
      <c r="X3270" t="s">
        <v>4267</v>
      </c>
      <c r="Y3270" t="s">
        <v>4250</v>
      </c>
      <c r="Z3270" t="s">
        <v>4268</v>
      </c>
      <c r="AA3270" s="18">
        <v>1.0304255925000001</v>
      </c>
      <c r="AB3270" s="19" t="s">
        <v>4269</v>
      </c>
      <c r="AC3270" t="s">
        <v>4261</v>
      </c>
      <c r="AD3270" t="s">
        <v>4270</v>
      </c>
      <c r="AE3270" s="18">
        <v>0.38406345110000001</v>
      </c>
      <c r="AF3270" t="s">
        <v>6098</v>
      </c>
      <c r="AG3270" t="s">
        <v>4261</v>
      </c>
      <c r="AH3270" t="s">
        <v>6099</v>
      </c>
      <c r="AI3270" s="18">
        <v>1.3097016534999999</v>
      </c>
      <c r="AJ3270" t="s">
        <v>7479</v>
      </c>
      <c r="AK3270" t="s">
        <v>4261</v>
      </c>
      <c r="AL3270" t="s">
        <v>7480</v>
      </c>
      <c r="AM3270" t="s">
        <v>6098</v>
      </c>
      <c r="AN3270" t="s">
        <v>4261</v>
      </c>
      <c r="AO3270" t="s">
        <v>6099</v>
      </c>
      <c r="AP3270" s="18">
        <v>0.38406345110000001</v>
      </c>
      <c r="AQ3270" t="s">
        <v>123</v>
      </c>
      <c r="AR3270" t="b">
        <f>ISNUMBER(SEARCH('Consulta Por Puntos Baloto'!$E$5,B3270,1))</f>
        <v>0</v>
      </c>
      <c r="AS3270">
        <f t="shared" si="102"/>
        <v>31</v>
      </c>
      <c r="AT3270" t="str">
        <f t="shared" si="103"/>
        <v>Punto pago</v>
      </c>
    </row>
    <row r="3271" spans="1:46">
      <c r="A3271" t="s">
        <v>15975</v>
      </c>
      <c r="B3271" t="s">
        <v>15976</v>
      </c>
      <c r="C3271" s="18">
        <v>1.6768953896000001</v>
      </c>
      <c r="D3271" t="s">
        <v>2585</v>
      </c>
      <c r="E3271" t="s">
        <v>128</v>
      </c>
      <c r="F3271" t="s">
        <v>2586</v>
      </c>
      <c r="G3271" s="18">
        <v>0.70583875979999999</v>
      </c>
      <c r="H3271" t="s">
        <v>2622</v>
      </c>
      <c r="I3271" t="s">
        <v>130</v>
      </c>
      <c r="J3271" t="s">
        <v>2623</v>
      </c>
      <c r="K3271" s="18">
        <v>1.4555927888</v>
      </c>
      <c r="L3271" t="s">
        <v>64</v>
      </c>
      <c r="M3271" t="s">
        <v>130</v>
      </c>
      <c r="N3271" t="s">
        <v>2624</v>
      </c>
      <c r="O3271" s="18">
        <v>0.33359569639999997</v>
      </c>
      <c r="P3271" t="s">
        <v>2625</v>
      </c>
      <c r="Q3271" t="s">
        <v>134</v>
      </c>
      <c r="R3271" t="s">
        <v>2626</v>
      </c>
      <c r="S3271" s="18">
        <v>1.8148695694999999</v>
      </c>
      <c r="T3271" t="s">
        <v>311</v>
      </c>
      <c r="U3271" t="s">
        <v>130</v>
      </c>
      <c r="V3271" t="s">
        <v>312</v>
      </c>
      <c r="W3271" s="18">
        <v>1.8148695694999999</v>
      </c>
      <c r="X3271" t="s">
        <v>64</v>
      </c>
      <c r="Y3271" t="s">
        <v>130</v>
      </c>
      <c r="Z3271" t="s">
        <v>2659</v>
      </c>
      <c r="AA3271" s="18">
        <v>0.4443949264</v>
      </c>
      <c r="AB3271" t="s">
        <v>2628</v>
      </c>
      <c r="AC3271" t="s">
        <v>128</v>
      </c>
      <c r="AD3271" t="s">
        <v>2629</v>
      </c>
      <c r="AE3271" s="18">
        <v>0.54382030960000005</v>
      </c>
      <c r="AF3271" t="s">
        <v>2630</v>
      </c>
      <c r="AG3271" t="s">
        <v>143</v>
      </c>
      <c r="AH3271" t="s">
        <v>2631</v>
      </c>
      <c r="AI3271" s="18">
        <v>0.30695539900000002</v>
      </c>
      <c r="AJ3271" t="s">
        <v>349</v>
      </c>
      <c r="AK3271" t="s">
        <v>134</v>
      </c>
      <c r="AL3271" t="s">
        <v>3953</v>
      </c>
      <c r="AM3271" t="s">
        <v>349</v>
      </c>
      <c r="AN3271" t="s">
        <v>134</v>
      </c>
      <c r="AO3271" t="s">
        <v>3953</v>
      </c>
      <c r="AP3271" s="18">
        <v>0.30695539900000002</v>
      </c>
      <c r="AQ3271" t="s">
        <v>123</v>
      </c>
      <c r="AR3271" t="b">
        <f>ISNUMBER(SEARCH('Consulta Por Puntos Baloto'!$E$5,B3271,1))</f>
        <v>0</v>
      </c>
      <c r="AS3271">
        <f t="shared" si="102"/>
        <v>35</v>
      </c>
      <c r="AT3271" t="str">
        <f t="shared" si="103"/>
        <v>Punto red</v>
      </c>
    </row>
    <row r="3272" spans="1:46">
      <c r="A3272" t="s">
        <v>15977</v>
      </c>
      <c r="B3272" t="s">
        <v>15978</v>
      </c>
      <c r="C3272" s="18">
        <v>1.5497720419000001</v>
      </c>
      <c r="D3272" t="s">
        <v>5831</v>
      </c>
      <c r="E3272" t="s">
        <v>5832</v>
      </c>
      <c r="F3272" t="s">
        <v>5833</v>
      </c>
      <c r="G3272" s="18">
        <v>1.5817914438</v>
      </c>
      <c r="H3272" t="s">
        <v>64</v>
      </c>
      <c r="I3272" t="s">
        <v>3998</v>
      </c>
      <c r="J3272" t="s">
        <v>5834</v>
      </c>
      <c r="K3272" s="18">
        <v>66.475093001900007</v>
      </c>
      <c r="L3272" t="s">
        <v>64</v>
      </c>
      <c r="M3272" t="s">
        <v>3974</v>
      </c>
      <c r="N3272" t="s">
        <v>4304</v>
      </c>
      <c r="O3272" s="18">
        <v>4.7932746619</v>
      </c>
      <c r="P3272" t="s">
        <v>5835</v>
      </c>
      <c r="Q3272" t="s">
        <v>5832</v>
      </c>
      <c r="R3272" t="s">
        <v>5836</v>
      </c>
      <c r="S3272" s="18">
        <v>465.50459687509999</v>
      </c>
      <c r="T3272" t="s">
        <v>85</v>
      </c>
      <c r="U3272" t="s">
        <v>86</v>
      </c>
      <c r="V3272" t="s">
        <v>87</v>
      </c>
      <c r="W3272" s="18">
        <v>4.8650883577000004</v>
      </c>
      <c r="X3272" t="s">
        <v>64</v>
      </c>
      <c r="Y3272" t="s">
        <v>3998</v>
      </c>
      <c r="Z3272" t="s">
        <v>3999</v>
      </c>
      <c r="AA3272" s="18">
        <v>5.9279644322999996</v>
      </c>
      <c r="AB3272" s="19" t="s">
        <v>5837</v>
      </c>
      <c r="AC3272" t="s">
        <v>5832</v>
      </c>
      <c r="AD3272" t="s">
        <v>5838</v>
      </c>
      <c r="AE3272" s="18">
        <v>2.7492783100000001E-2</v>
      </c>
      <c r="AF3272" t="s">
        <v>9215</v>
      </c>
      <c r="AG3272" t="s">
        <v>5832</v>
      </c>
      <c r="AH3272" t="s">
        <v>9216</v>
      </c>
      <c r="AI3272" s="18">
        <v>0.58150877919999999</v>
      </c>
      <c r="AJ3272" t="s">
        <v>9217</v>
      </c>
      <c r="AK3272" t="s">
        <v>5832</v>
      </c>
      <c r="AL3272" t="s">
        <v>9218</v>
      </c>
      <c r="AM3272" t="s">
        <v>9215</v>
      </c>
      <c r="AN3272" t="s">
        <v>5832</v>
      </c>
      <c r="AO3272" t="s">
        <v>9216</v>
      </c>
      <c r="AP3272" s="18">
        <v>2.7492783100000001E-2</v>
      </c>
      <c r="AQ3272" t="s">
        <v>123</v>
      </c>
      <c r="AR3272" t="b">
        <f>ISNUMBER(SEARCH('Consulta Por Puntos Baloto'!$E$5,B3272,1))</f>
        <v>0</v>
      </c>
      <c r="AS3272">
        <f t="shared" si="102"/>
        <v>31</v>
      </c>
      <c r="AT3272" t="str">
        <f t="shared" si="103"/>
        <v>Punto pago</v>
      </c>
    </row>
    <row r="3273" spans="1:46">
      <c r="A3273" t="s">
        <v>15979</v>
      </c>
      <c r="B3273" t="s">
        <v>15980</v>
      </c>
      <c r="C3273" s="18">
        <v>1.3078114870999999</v>
      </c>
      <c r="D3273" t="s">
        <v>6065</v>
      </c>
      <c r="E3273" t="s">
        <v>5832</v>
      </c>
      <c r="F3273" t="s">
        <v>6066</v>
      </c>
      <c r="G3273" s="18">
        <v>0.96544700100000003</v>
      </c>
      <c r="H3273" t="s">
        <v>64</v>
      </c>
      <c r="I3273" t="s">
        <v>3998</v>
      </c>
      <c r="J3273" t="s">
        <v>7063</v>
      </c>
      <c r="K3273" s="18">
        <v>69.603205035299993</v>
      </c>
      <c r="L3273" t="s">
        <v>64</v>
      </c>
      <c r="M3273" t="s">
        <v>3974</v>
      </c>
      <c r="N3273" t="s">
        <v>4304</v>
      </c>
      <c r="O3273" s="18">
        <v>1.0139836493000001</v>
      </c>
      <c r="P3273" t="s">
        <v>5835</v>
      </c>
      <c r="Q3273" t="s">
        <v>5832</v>
      </c>
      <c r="R3273" t="s">
        <v>5836</v>
      </c>
      <c r="S3273" s="18">
        <v>468.40326391240001</v>
      </c>
      <c r="T3273" t="s">
        <v>85</v>
      </c>
      <c r="U3273" t="s">
        <v>86</v>
      </c>
      <c r="V3273" t="s">
        <v>87</v>
      </c>
      <c r="W3273" s="18">
        <v>1.0861346901</v>
      </c>
      <c r="X3273" t="s">
        <v>64</v>
      </c>
      <c r="Y3273" t="s">
        <v>3998</v>
      </c>
      <c r="Z3273" t="s">
        <v>3999</v>
      </c>
      <c r="AA3273" s="18">
        <v>2.7792095579999998</v>
      </c>
      <c r="AB3273" s="19" t="s">
        <v>5837</v>
      </c>
      <c r="AC3273" t="s">
        <v>5832</v>
      </c>
      <c r="AD3273" t="s">
        <v>5838</v>
      </c>
      <c r="AE3273" s="18">
        <v>6.9900706800000004E-2</v>
      </c>
      <c r="AF3273" t="s">
        <v>15981</v>
      </c>
      <c r="AG3273" t="s">
        <v>5832</v>
      </c>
      <c r="AH3273" t="s">
        <v>15982</v>
      </c>
      <c r="AI3273" s="18">
        <v>0.3972043019</v>
      </c>
      <c r="AJ3273" t="s">
        <v>11278</v>
      </c>
      <c r="AK3273" t="s">
        <v>5832</v>
      </c>
      <c r="AL3273" t="s">
        <v>11279</v>
      </c>
      <c r="AM3273" t="s">
        <v>15981</v>
      </c>
      <c r="AN3273" t="s">
        <v>5832</v>
      </c>
      <c r="AO3273" t="s">
        <v>15982</v>
      </c>
      <c r="AP3273" s="18">
        <v>6.9900706800000004E-2</v>
      </c>
      <c r="AQ3273" t="s">
        <v>123</v>
      </c>
      <c r="AR3273" t="b">
        <f>ISNUMBER(SEARCH('Consulta Por Puntos Baloto'!$E$5,B3273,1))</f>
        <v>0</v>
      </c>
      <c r="AS3273">
        <f t="shared" si="102"/>
        <v>31</v>
      </c>
      <c r="AT3273" t="str">
        <f t="shared" si="103"/>
        <v>Punto pago</v>
      </c>
    </row>
    <row r="3274" spans="1:46">
      <c r="A3274" t="s">
        <v>15983</v>
      </c>
      <c r="B3274" t="s">
        <v>15984</v>
      </c>
      <c r="C3274" s="18">
        <v>8.2903229220999997</v>
      </c>
      <c r="D3274" t="s">
        <v>5029</v>
      </c>
      <c r="E3274" t="s">
        <v>5030</v>
      </c>
      <c r="F3274" t="s">
        <v>5031</v>
      </c>
      <c r="G3274" s="18">
        <v>76.150449027500002</v>
      </c>
      <c r="H3274" t="s">
        <v>64</v>
      </c>
      <c r="I3274" t="s">
        <v>3998</v>
      </c>
      <c r="J3274" t="s">
        <v>5834</v>
      </c>
      <c r="K3274" s="18">
        <v>80.618261794800006</v>
      </c>
      <c r="L3274" t="s">
        <v>64</v>
      </c>
      <c r="M3274" t="s">
        <v>3974</v>
      </c>
      <c r="N3274" t="s">
        <v>3976</v>
      </c>
      <c r="O3274" s="18">
        <v>79.328566170100004</v>
      </c>
      <c r="P3274" t="s">
        <v>5835</v>
      </c>
      <c r="Q3274" t="s">
        <v>5832</v>
      </c>
      <c r="R3274" t="s">
        <v>5836</v>
      </c>
      <c r="S3274" s="18">
        <v>392.90061377950002</v>
      </c>
      <c r="T3274" t="s">
        <v>85</v>
      </c>
      <c r="U3274" t="s">
        <v>86</v>
      </c>
      <c r="V3274" t="s">
        <v>87</v>
      </c>
      <c r="W3274" s="18">
        <v>79.404873181300005</v>
      </c>
      <c r="X3274" t="s">
        <v>64</v>
      </c>
      <c r="Y3274" t="s">
        <v>3998</v>
      </c>
      <c r="Z3274" t="s">
        <v>3999</v>
      </c>
      <c r="AA3274" s="18">
        <v>80.761537115699994</v>
      </c>
      <c r="AB3274" s="19" t="s">
        <v>5837</v>
      </c>
      <c r="AC3274" t="s">
        <v>5832</v>
      </c>
      <c r="AD3274" t="s">
        <v>5838</v>
      </c>
      <c r="AE3274" s="18">
        <v>1.0643508E-3</v>
      </c>
      <c r="AF3274" t="s">
        <v>15985</v>
      </c>
      <c r="AG3274" t="s">
        <v>7458</v>
      </c>
      <c r="AH3274" t="s">
        <v>15986</v>
      </c>
      <c r="AI3274" s="18">
        <v>8.5934435200000006E-2</v>
      </c>
      <c r="AJ3274" t="s">
        <v>7460</v>
      </c>
      <c r="AK3274" t="s">
        <v>7461</v>
      </c>
      <c r="AL3274" t="s">
        <v>7462</v>
      </c>
      <c r="AM3274" t="s">
        <v>15985</v>
      </c>
      <c r="AN3274" t="s">
        <v>7458</v>
      </c>
      <c r="AO3274" t="s">
        <v>15986</v>
      </c>
      <c r="AP3274" s="18">
        <v>1.0643508E-3</v>
      </c>
      <c r="AQ3274" t="s">
        <v>123</v>
      </c>
      <c r="AR3274" t="b">
        <f>ISNUMBER(SEARCH('Consulta Por Puntos Baloto'!$E$5,B3274,1))</f>
        <v>0</v>
      </c>
      <c r="AS3274">
        <f t="shared" si="102"/>
        <v>31</v>
      </c>
      <c r="AT3274" t="str">
        <f t="shared" si="103"/>
        <v>Punto pago</v>
      </c>
    </row>
    <row r="3275" spans="1:46">
      <c r="A3275" t="s">
        <v>15987</v>
      </c>
      <c r="B3275" t="s">
        <v>15988</v>
      </c>
      <c r="C3275" s="18">
        <v>0.79424067700000001</v>
      </c>
      <c r="D3275" t="s">
        <v>264</v>
      </c>
      <c r="E3275" t="s">
        <v>62</v>
      </c>
      <c r="F3275" t="s">
        <v>265</v>
      </c>
      <c r="G3275" s="18">
        <v>1.0566986677000001</v>
      </c>
      <c r="H3275" t="s">
        <v>64</v>
      </c>
      <c r="I3275" t="s">
        <v>65</v>
      </c>
      <c r="J3275" t="s">
        <v>66</v>
      </c>
      <c r="K3275" s="18">
        <v>1.0452531287</v>
      </c>
      <c r="L3275" t="s">
        <v>64</v>
      </c>
      <c r="M3275" t="s">
        <v>65</v>
      </c>
      <c r="N3275" t="s">
        <v>66</v>
      </c>
      <c r="O3275" s="18">
        <v>11.833231400900001</v>
      </c>
      <c r="P3275" t="s">
        <v>67</v>
      </c>
      <c r="Q3275" t="s">
        <v>62</v>
      </c>
      <c r="R3275" t="s">
        <v>68</v>
      </c>
      <c r="S3275" s="18">
        <v>7.9277209716000003</v>
      </c>
      <c r="T3275" t="s">
        <v>69</v>
      </c>
      <c r="U3275" t="s">
        <v>65</v>
      </c>
      <c r="V3275" t="s">
        <v>70</v>
      </c>
      <c r="W3275" s="18">
        <v>2.8807681619999999</v>
      </c>
      <c r="X3275" t="s">
        <v>241</v>
      </c>
      <c r="Y3275" t="s">
        <v>65</v>
      </c>
      <c r="Z3275" t="s">
        <v>242</v>
      </c>
      <c r="AA3275" s="18">
        <v>1.3018599880999999</v>
      </c>
      <c r="AB3275" s="19" t="s">
        <v>266</v>
      </c>
      <c r="AC3275" t="s">
        <v>62</v>
      </c>
      <c r="AD3275" t="s">
        <v>267</v>
      </c>
      <c r="AE3275" s="18">
        <v>0.2152738199</v>
      </c>
      <c r="AF3275" t="s">
        <v>15989</v>
      </c>
      <c r="AG3275" t="s">
        <v>62</v>
      </c>
      <c r="AH3275" t="s">
        <v>15990</v>
      </c>
      <c r="AI3275" s="18">
        <v>0.81480156199999998</v>
      </c>
      <c r="AJ3275" t="s">
        <v>4126</v>
      </c>
      <c r="AK3275" t="s">
        <v>62</v>
      </c>
      <c r="AL3275" t="s">
        <v>4127</v>
      </c>
      <c r="AM3275" t="s">
        <v>15989</v>
      </c>
      <c r="AN3275" t="s">
        <v>62</v>
      </c>
      <c r="AO3275" t="s">
        <v>15990</v>
      </c>
      <c r="AP3275" s="18">
        <v>0.2152738199</v>
      </c>
      <c r="AQ3275" t="s">
        <v>123</v>
      </c>
      <c r="AR3275" t="b">
        <f>ISNUMBER(SEARCH('Consulta Por Puntos Baloto'!$E$5,B3275,1))</f>
        <v>0</v>
      </c>
      <c r="AS3275">
        <f t="shared" si="102"/>
        <v>31</v>
      </c>
      <c r="AT3275" t="str">
        <f t="shared" si="103"/>
        <v>Punto pago</v>
      </c>
    </row>
    <row r="3276" spans="1:46">
      <c r="A3276" t="s">
        <v>15991</v>
      </c>
      <c r="B3276" t="s">
        <v>15992</v>
      </c>
      <c r="C3276" s="18">
        <v>17.840183648899998</v>
      </c>
      <c r="D3276" t="s">
        <v>4428</v>
      </c>
      <c r="E3276" t="s">
        <v>4429</v>
      </c>
      <c r="F3276" t="s">
        <v>4430</v>
      </c>
      <c r="G3276" s="18">
        <v>40.466003082999997</v>
      </c>
      <c r="H3276" t="s">
        <v>4431</v>
      </c>
      <c r="I3276" t="s">
        <v>4432</v>
      </c>
      <c r="J3276" t="s">
        <v>4433</v>
      </c>
      <c r="K3276" s="18">
        <v>43.988420501100002</v>
      </c>
      <c r="L3276" t="s">
        <v>64</v>
      </c>
      <c r="M3276" t="s">
        <v>4434</v>
      </c>
      <c r="N3276" t="s">
        <v>4435</v>
      </c>
      <c r="O3276" s="18">
        <v>46.713255443199998</v>
      </c>
      <c r="P3276" t="s">
        <v>4100</v>
      </c>
      <c r="Q3276" t="s">
        <v>4101</v>
      </c>
      <c r="R3276" t="s">
        <v>4102</v>
      </c>
      <c r="S3276" s="18">
        <v>48.057006592</v>
      </c>
      <c r="T3276" t="s">
        <v>227</v>
      </c>
      <c r="U3276" t="s">
        <v>228</v>
      </c>
      <c r="V3276" t="s">
        <v>229</v>
      </c>
      <c r="W3276" s="18">
        <v>47.611008350399999</v>
      </c>
      <c r="X3276" t="s">
        <v>64</v>
      </c>
      <c r="Y3276" t="s">
        <v>228</v>
      </c>
      <c r="Z3276" t="s">
        <v>4012</v>
      </c>
      <c r="AA3276" s="18">
        <v>45.8488880783</v>
      </c>
      <c r="AB3276" t="s">
        <v>4436</v>
      </c>
      <c r="AC3276" t="s">
        <v>4437</v>
      </c>
      <c r="AD3276" t="s">
        <v>4438</v>
      </c>
      <c r="AE3276" s="18">
        <v>2.6314089999999999E-3</v>
      </c>
      <c r="AF3276" t="s">
        <v>15993</v>
      </c>
      <c r="AG3276" t="s">
        <v>4443</v>
      </c>
      <c r="AH3276" t="s">
        <v>15994</v>
      </c>
      <c r="AI3276" s="18">
        <v>8.3134214200000001E-2</v>
      </c>
      <c r="AJ3276" t="s">
        <v>4442</v>
      </c>
      <c r="AK3276" t="s">
        <v>4443</v>
      </c>
      <c r="AL3276" t="s">
        <v>4444</v>
      </c>
      <c r="AM3276" t="s">
        <v>15993</v>
      </c>
      <c r="AN3276" t="s">
        <v>4443</v>
      </c>
      <c r="AO3276" t="s">
        <v>15994</v>
      </c>
      <c r="AP3276" s="18">
        <v>2.6314089999999999E-3</v>
      </c>
      <c r="AQ3276" t="s">
        <v>123</v>
      </c>
      <c r="AR3276" t="b">
        <f>ISNUMBER(SEARCH('Consulta Por Puntos Baloto'!$E$5,B3276,1))</f>
        <v>0</v>
      </c>
      <c r="AS3276">
        <f t="shared" si="102"/>
        <v>31</v>
      </c>
      <c r="AT3276" t="str">
        <f t="shared" si="103"/>
        <v>Punto pago</v>
      </c>
    </row>
    <row r="3277" spans="1:46">
      <c r="A3277" t="s">
        <v>15995</v>
      </c>
      <c r="B3277" t="s">
        <v>15996</v>
      </c>
      <c r="C3277" s="18">
        <v>3.1735101600000003E-2</v>
      </c>
      <c r="D3277" t="s">
        <v>5270</v>
      </c>
      <c r="E3277" t="s">
        <v>4172</v>
      </c>
      <c r="F3277" t="s">
        <v>5271</v>
      </c>
      <c r="G3277" s="18">
        <v>3.7006865399999998E-2</v>
      </c>
      <c r="H3277" t="s">
        <v>4168</v>
      </c>
      <c r="I3277" t="s">
        <v>4169</v>
      </c>
      <c r="J3277" t="s">
        <v>5409</v>
      </c>
      <c r="K3277" s="18">
        <v>102.66238013580001</v>
      </c>
      <c r="L3277" t="s">
        <v>64</v>
      </c>
      <c r="M3277" t="s">
        <v>86</v>
      </c>
      <c r="N3277" t="s">
        <v>402</v>
      </c>
      <c r="O3277" s="18">
        <v>102.66238013580001</v>
      </c>
      <c r="P3277" t="s">
        <v>403</v>
      </c>
      <c r="Q3277" t="s">
        <v>83</v>
      </c>
      <c r="R3277" t="s">
        <v>404</v>
      </c>
      <c r="S3277" s="18">
        <v>103.6268599502</v>
      </c>
      <c r="T3277" t="s">
        <v>85</v>
      </c>
      <c r="U3277" t="s">
        <v>86</v>
      </c>
      <c r="V3277" t="s">
        <v>87</v>
      </c>
      <c r="W3277" s="18">
        <v>5.3552813940000004</v>
      </c>
      <c r="X3277" t="s">
        <v>64</v>
      </c>
      <c r="Y3277" t="s">
        <v>4169</v>
      </c>
      <c r="Z3277" t="s">
        <v>4171</v>
      </c>
      <c r="AA3277" s="18">
        <v>5.6583896299999999E-2</v>
      </c>
      <c r="AB3277" t="s">
        <v>4168</v>
      </c>
      <c r="AC3277" t="s">
        <v>4172</v>
      </c>
      <c r="AD3277" t="s">
        <v>4173</v>
      </c>
      <c r="AE3277" s="18">
        <v>6.1191819999999999E-4</v>
      </c>
      <c r="AF3277" t="s">
        <v>12342</v>
      </c>
      <c r="AG3277" t="s">
        <v>8706</v>
      </c>
      <c r="AH3277" t="s">
        <v>12343</v>
      </c>
      <c r="AI3277" s="18">
        <v>7.8230719000000008E-3</v>
      </c>
      <c r="AJ3277" t="s">
        <v>12344</v>
      </c>
      <c r="AK3277" t="s">
        <v>4172</v>
      </c>
      <c r="AL3277" t="s">
        <v>12345</v>
      </c>
      <c r="AM3277" t="s">
        <v>12342</v>
      </c>
      <c r="AN3277" t="s">
        <v>8706</v>
      </c>
      <c r="AO3277" t="s">
        <v>12343</v>
      </c>
      <c r="AP3277" s="18">
        <v>6.1191819999999999E-4</v>
      </c>
      <c r="AQ3277" t="s">
        <v>4218</v>
      </c>
      <c r="AR3277" t="b">
        <f>ISNUMBER(SEARCH('Consulta Por Puntos Baloto'!$E$5,B3277,1))</f>
        <v>0</v>
      </c>
      <c r="AS3277">
        <f t="shared" si="102"/>
        <v>31</v>
      </c>
      <c r="AT3277" t="str">
        <f t="shared" si="103"/>
        <v>Punto pago</v>
      </c>
    </row>
    <row r="3278" spans="1:46">
      <c r="A3278" t="s">
        <v>15997</v>
      </c>
      <c r="B3278" t="s">
        <v>15998</v>
      </c>
      <c r="C3278" s="18">
        <v>0.29139092560000002</v>
      </c>
      <c r="D3278" t="s">
        <v>4512</v>
      </c>
      <c r="E3278" t="s">
        <v>297</v>
      </c>
      <c r="F3278" t="s">
        <v>4513</v>
      </c>
      <c r="G3278" s="18">
        <v>16.660000543999999</v>
      </c>
      <c r="H3278" t="s">
        <v>64</v>
      </c>
      <c r="I3278" t="s">
        <v>4514</v>
      </c>
      <c r="J3278" t="s">
        <v>4515</v>
      </c>
      <c r="K3278" s="18">
        <v>16.660000543999999</v>
      </c>
      <c r="L3278" t="s">
        <v>64</v>
      </c>
      <c r="M3278" t="s">
        <v>4514</v>
      </c>
      <c r="N3278" t="s">
        <v>4515</v>
      </c>
      <c r="O3278" s="18">
        <v>0.73489808310000004</v>
      </c>
      <c r="P3278" t="s">
        <v>296</v>
      </c>
      <c r="Q3278" t="s">
        <v>297</v>
      </c>
      <c r="R3278" t="s">
        <v>298</v>
      </c>
      <c r="S3278" s="18">
        <v>144.01833600160001</v>
      </c>
      <c r="T3278" t="s">
        <v>85</v>
      </c>
      <c r="U3278" t="s">
        <v>86</v>
      </c>
      <c r="V3278" t="s">
        <v>87</v>
      </c>
      <c r="W3278" s="18">
        <v>88.751641279500006</v>
      </c>
      <c r="X3278" t="s">
        <v>64</v>
      </c>
      <c r="Y3278" t="s">
        <v>4519</v>
      </c>
      <c r="Z3278" t="s">
        <v>4520</v>
      </c>
      <c r="AA3278" s="18">
        <v>49.067158211200002</v>
      </c>
      <c r="AB3278" t="s">
        <v>300</v>
      </c>
      <c r="AC3278" t="s">
        <v>301</v>
      </c>
      <c r="AD3278" t="s">
        <v>302</v>
      </c>
      <c r="AE3278" s="18">
        <v>1.0281621817</v>
      </c>
      <c r="AF3278" t="s">
        <v>7531</v>
      </c>
      <c r="AG3278" t="s">
        <v>297</v>
      </c>
      <c r="AH3278" t="s">
        <v>7532</v>
      </c>
      <c r="AI3278" s="18">
        <v>8.8203619900000002E-2</v>
      </c>
      <c r="AJ3278" t="s">
        <v>15999</v>
      </c>
      <c r="AK3278" t="s">
        <v>297</v>
      </c>
      <c r="AL3278" t="s">
        <v>16000</v>
      </c>
      <c r="AM3278" t="s">
        <v>15999</v>
      </c>
      <c r="AN3278" t="s">
        <v>297</v>
      </c>
      <c r="AO3278" t="s">
        <v>16000</v>
      </c>
      <c r="AP3278" s="18">
        <v>8.8203619900000002E-2</v>
      </c>
      <c r="AQ3278" t="s">
        <v>4882</v>
      </c>
      <c r="AR3278" t="b">
        <f>ISNUMBER(SEARCH('Consulta Por Puntos Baloto'!$E$5,B3278,1))</f>
        <v>0</v>
      </c>
      <c r="AS3278">
        <f t="shared" si="102"/>
        <v>35</v>
      </c>
      <c r="AT3278" t="str">
        <f t="shared" si="103"/>
        <v>Punto red</v>
      </c>
    </row>
    <row r="3279" spans="1:46">
      <c r="A3279" t="s">
        <v>16001</v>
      </c>
      <c r="B3279" t="s">
        <v>16002</v>
      </c>
      <c r="C3279" s="18">
        <v>22.8010082684</v>
      </c>
      <c r="D3279" t="s">
        <v>13606</v>
      </c>
      <c r="E3279" t="s">
        <v>13607</v>
      </c>
      <c r="F3279" t="s">
        <v>13608</v>
      </c>
      <c r="G3279" s="18">
        <v>26.130517495399999</v>
      </c>
      <c r="H3279" t="s">
        <v>64</v>
      </c>
      <c r="I3279" t="s">
        <v>65</v>
      </c>
      <c r="J3279" t="s">
        <v>9795</v>
      </c>
      <c r="K3279" s="18">
        <v>26.862404117400001</v>
      </c>
      <c r="L3279" t="s">
        <v>64</v>
      </c>
      <c r="M3279" t="s">
        <v>65</v>
      </c>
      <c r="N3279" t="s">
        <v>13609</v>
      </c>
      <c r="O3279" s="18">
        <v>36.320827104700001</v>
      </c>
      <c r="P3279" t="s">
        <v>67</v>
      </c>
      <c r="Q3279" t="s">
        <v>62</v>
      </c>
      <c r="R3279" t="s">
        <v>68</v>
      </c>
      <c r="S3279" s="18">
        <v>31.5855916597</v>
      </c>
      <c r="T3279" t="s">
        <v>69</v>
      </c>
      <c r="U3279" t="s">
        <v>65</v>
      </c>
      <c r="V3279" t="s">
        <v>70</v>
      </c>
      <c r="W3279" s="18">
        <v>27.111832424100001</v>
      </c>
      <c r="X3279" t="s">
        <v>241</v>
      </c>
      <c r="Y3279" t="s">
        <v>65</v>
      </c>
      <c r="Z3279" t="s">
        <v>242</v>
      </c>
      <c r="AA3279" s="18">
        <v>26.8456554584</v>
      </c>
      <c r="AB3279" t="s">
        <v>4190</v>
      </c>
      <c r="AC3279" t="s">
        <v>62</v>
      </c>
      <c r="AD3279" t="s">
        <v>4191</v>
      </c>
      <c r="AE3279" s="18">
        <v>1.01012645E-2</v>
      </c>
      <c r="AF3279" t="s">
        <v>16003</v>
      </c>
      <c r="AG3279" t="s">
        <v>13611</v>
      </c>
      <c r="AH3279" t="s">
        <v>16004</v>
      </c>
      <c r="AI3279" s="18">
        <v>4.3001280000000003E-3</v>
      </c>
      <c r="AJ3279" t="s">
        <v>16005</v>
      </c>
      <c r="AK3279" t="s">
        <v>13611</v>
      </c>
      <c r="AL3279" t="s">
        <v>16006</v>
      </c>
      <c r="AM3279" t="s">
        <v>16005</v>
      </c>
      <c r="AN3279" t="s">
        <v>13611</v>
      </c>
      <c r="AO3279" t="s">
        <v>16006</v>
      </c>
      <c r="AP3279" s="18">
        <v>4.3001280000000003E-3</v>
      </c>
      <c r="AQ3279" t="s">
        <v>123</v>
      </c>
      <c r="AR3279" t="b">
        <f>ISNUMBER(SEARCH('Consulta Por Puntos Baloto'!$E$5,B3279,1))</f>
        <v>0</v>
      </c>
      <c r="AS3279">
        <f t="shared" si="102"/>
        <v>35</v>
      </c>
      <c r="AT3279" t="str">
        <f t="shared" si="103"/>
        <v>Punto red</v>
      </c>
    </row>
    <row r="3280" spans="1:46">
      <c r="A3280" t="s">
        <v>16007</v>
      </c>
      <c r="B3280" t="s">
        <v>16008</v>
      </c>
      <c r="C3280" s="18">
        <v>0.37801088049999998</v>
      </c>
      <c r="D3280" t="s">
        <v>5001</v>
      </c>
      <c r="E3280" t="s">
        <v>220</v>
      </c>
      <c r="F3280" t="s">
        <v>5002</v>
      </c>
      <c r="G3280" s="18">
        <v>1.0243452913</v>
      </c>
      <c r="H3280" t="s">
        <v>64</v>
      </c>
      <c r="I3280" t="s">
        <v>223</v>
      </c>
      <c r="J3280" t="s">
        <v>5004</v>
      </c>
      <c r="K3280" s="18">
        <v>1.0243452913</v>
      </c>
      <c r="L3280" t="s">
        <v>64</v>
      </c>
      <c r="M3280" t="s">
        <v>223</v>
      </c>
      <c r="N3280" t="s">
        <v>5004</v>
      </c>
      <c r="O3280" s="18">
        <v>2.8969666324999999</v>
      </c>
      <c r="P3280" t="s">
        <v>225</v>
      </c>
      <c r="Q3280" t="s">
        <v>220</v>
      </c>
      <c r="R3280" t="s">
        <v>226</v>
      </c>
      <c r="S3280" s="18">
        <v>5.4764758314000002</v>
      </c>
      <c r="T3280" t="s">
        <v>227</v>
      </c>
      <c r="U3280" t="s">
        <v>228</v>
      </c>
      <c r="V3280" t="s">
        <v>229</v>
      </c>
      <c r="W3280" s="18">
        <v>3.2603516519000002</v>
      </c>
      <c r="X3280" t="s">
        <v>222</v>
      </c>
      <c r="Y3280" t="s">
        <v>223</v>
      </c>
      <c r="Z3280" t="s">
        <v>224</v>
      </c>
      <c r="AA3280" s="18">
        <v>0.99102841460000002</v>
      </c>
      <c r="AB3280" t="s">
        <v>5005</v>
      </c>
      <c r="AC3280" t="s">
        <v>220</v>
      </c>
      <c r="AD3280" t="s">
        <v>5006</v>
      </c>
      <c r="AE3280" s="18">
        <v>0.26230403260000001</v>
      </c>
      <c r="AF3280" t="s">
        <v>16009</v>
      </c>
      <c r="AG3280" t="s">
        <v>220</v>
      </c>
      <c r="AH3280" t="s">
        <v>16010</v>
      </c>
      <c r="AI3280" s="18">
        <v>1.0243452913</v>
      </c>
      <c r="AJ3280" t="s">
        <v>349</v>
      </c>
      <c r="AK3280" t="s">
        <v>220</v>
      </c>
      <c r="AL3280" t="s">
        <v>5009</v>
      </c>
      <c r="AM3280" t="s">
        <v>16009</v>
      </c>
      <c r="AN3280" t="s">
        <v>220</v>
      </c>
      <c r="AO3280" t="s">
        <v>16010</v>
      </c>
      <c r="AP3280" s="18">
        <v>0.26230403260000001</v>
      </c>
      <c r="AQ3280" t="s">
        <v>123</v>
      </c>
      <c r="AR3280" t="b">
        <f>ISNUMBER(SEARCH('Consulta Por Puntos Baloto'!$E$5,B3280,1))</f>
        <v>0</v>
      </c>
      <c r="AS3280">
        <f t="shared" si="102"/>
        <v>31</v>
      </c>
      <c r="AT3280" t="str">
        <f t="shared" si="103"/>
        <v>Punto pago</v>
      </c>
    </row>
    <row r="3281" spans="1:46">
      <c r="A3281" t="s">
        <v>16011</v>
      </c>
      <c r="B3281" t="s">
        <v>16012</v>
      </c>
      <c r="C3281" s="18">
        <v>7.6038091899999993E-2</v>
      </c>
      <c r="D3281" t="s">
        <v>8533</v>
      </c>
      <c r="E3281" t="s">
        <v>8534</v>
      </c>
      <c r="F3281" t="s">
        <v>8535</v>
      </c>
      <c r="G3281" s="18">
        <v>67.987822943799998</v>
      </c>
      <c r="H3281" t="s">
        <v>64</v>
      </c>
      <c r="I3281" t="s">
        <v>4029</v>
      </c>
      <c r="J3281" t="s">
        <v>6039</v>
      </c>
      <c r="K3281" s="18">
        <v>70.269746872100001</v>
      </c>
      <c r="L3281" t="s">
        <v>64</v>
      </c>
      <c r="M3281" t="s">
        <v>4029</v>
      </c>
      <c r="N3281" t="s">
        <v>4030</v>
      </c>
      <c r="O3281" s="18">
        <v>73.099246559199997</v>
      </c>
      <c r="P3281" t="s">
        <v>1454</v>
      </c>
      <c r="Q3281" t="s">
        <v>1449</v>
      </c>
      <c r="R3281" t="s">
        <v>1455</v>
      </c>
      <c r="S3281" s="18">
        <v>101.1873488273</v>
      </c>
      <c r="T3281" t="s">
        <v>64</v>
      </c>
      <c r="U3281" t="s">
        <v>130</v>
      </c>
      <c r="V3281" t="s">
        <v>171</v>
      </c>
      <c r="W3281" s="18">
        <v>67.994918408999993</v>
      </c>
      <c r="X3281" t="s">
        <v>64</v>
      </c>
      <c r="Y3281" t="s">
        <v>4029</v>
      </c>
      <c r="Z3281" t="s">
        <v>6039</v>
      </c>
      <c r="AA3281" s="18">
        <v>68.797965516299996</v>
      </c>
      <c r="AB3281" t="s">
        <v>5549</v>
      </c>
      <c r="AC3281" t="s">
        <v>4106</v>
      </c>
      <c r="AD3281" t="s">
        <v>5550</v>
      </c>
      <c r="AE3281" s="18">
        <v>13.127143046900001</v>
      </c>
      <c r="AF3281" t="s">
        <v>12076</v>
      </c>
      <c r="AG3281" t="s">
        <v>12077</v>
      </c>
      <c r="AH3281" t="s">
        <v>12078</v>
      </c>
      <c r="AI3281" s="18">
        <v>3.2122572299999999E-2</v>
      </c>
      <c r="AJ3281" t="s">
        <v>13271</v>
      </c>
      <c r="AK3281" t="s">
        <v>8534</v>
      </c>
      <c r="AL3281" t="s">
        <v>13272</v>
      </c>
      <c r="AM3281" t="s">
        <v>13271</v>
      </c>
      <c r="AN3281" t="s">
        <v>8534</v>
      </c>
      <c r="AO3281" t="s">
        <v>13272</v>
      </c>
      <c r="AP3281" s="18">
        <v>3.2122572299999999E-2</v>
      </c>
      <c r="AQ3281" t="s">
        <v>123</v>
      </c>
      <c r="AR3281" t="b">
        <f>ISNUMBER(SEARCH('Consulta Por Puntos Baloto'!$E$5,B3281,1))</f>
        <v>0</v>
      </c>
      <c r="AS3281">
        <f t="shared" si="102"/>
        <v>35</v>
      </c>
      <c r="AT3281" t="str">
        <f t="shared" si="103"/>
        <v>Punto red</v>
      </c>
    </row>
    <row r="3282" spans="1:46">
      <c r="A3282" t="s">
        <v>16013</v>
      </c>
      <c r="B3282" t="s">
        <v>16014</v>
      </c>
      <c r="C3282" s="18">
        <v>56.706040506000001</v>
      </c>
      <c r="D3282" t="s">
        <v>4556</v>
      </c>
      <c r="E3282" t="s">
        <v>4557</v>
      </c>
      <c r="F3282" t="s">
        <v>4558</v>
      </c>
      <c r="G3282" s="18">
        <v>37.3796758513</v>
      </c>
      <c r="H3282" t="s">
        <v>64</v>
      </c>
      <c r="I3282" t="s">
        <v>4560</v>
      </c>
      <c r="J3282" t="s">
        <v>4562</v>
      </c>
      <c r="K3282" s="18">
        <v>37.375734149099998</v>
      </c>
      <c r="L3282" t="s">
        <v>64</v>
      </c>
      <c r="M3282" t="s">
        <v>4560</v>
      </c>
      <c r="N3282" t="s">
        <v>4562</v>
      </c>
      <c r="O3282" s="18">
        <v>36.515759080300001</v>
      </c>
      <c r="P3282" t="s">
        <v>5857</v>
      </c>
      <c r="Q3282" t="s">
        <v>388</v>
      </c>
      <c r="R3282" t="s">
        <v>5858</v>
      </c>
      <c r="S3282" s="18">
        <v>254.02338936940001</v>
      </c>
      <c r="T3282" t="s">
        <v>253</v>
      </c>
      <c r="U3282" t="s">
        <v>65</v>
      </c>
      <c r="V3282" t="s">
        <v>254</v>
      </c>
      <c r="W3282" s="18">
        <v>56.6741379885</v>
      </c>
      <c r="X3282" t="s">
        <v>64</v>
      </c>
      <c r="Y3282" t="s">
        <v>4563</v>
      </c>
      <c r="Z3282" t="s">
        <v>4564</v>
      </c>
      <c r="AA3282" s="18">
        <v>36.426427977000003</v>
      </c>
      <c r="AB3282" t="s">
        <v>5859</v>
      </c>
      <c r="AC3282" t="s">
        <v>388</v>
      </c>
      <c r="AD3282" t="s">
        <v>5860</v>
      </c>
      <c r="AE3282" s="18">
        <v>9.2515253500000005E-2</v>
      </c>
      <c r="AF3282" t="s">
        <v>16015</v>
      </c>
      <c r="AG3282" t="s">
        <v>16016</v>
      </c>
      <c r="AH3282" t="s">
        <v>7231</v>
      </c>
      <c r="AI3282" s="18">
        <v>0.11599607250000001</v>
      </c>
      <c r="AJ3282" t="s">
        <v>16017</v>
      </c>
      <c r="AK3282" t="s">
        <v>16016</v>
      </c>
      <c r="AL3282" t="s">
        <v>16018</v>
      </c>
      <c r="AM3282" t="s">
        <v>16015</v>
      </c>
      <c r="AN3282" t="s">
        <v>16016</v>
      </c>
      <c r="AO3282" t="s">
        <v>7231</v>
      </c>
      <c r="AP3282" s="18">
        <v>9.2515253500000005E-2</v>
      </c>
      <c r="AQ3282" t="s">
        <v>123</v>
      </c>
      <c r="AR3282" t="b">
        <f>ISNUMBER(SEARCH('Consulta Por Puntos Baloto'!$E$5,B3282,1))</f>
        <v>0</v>
      </c>
      <c r="AS3282">
        <f t="shared" si="102"/>
        <v>31</v>
      </c>
      <c r="AT3282" t="str">
        <f t="shared" si="103"/>
        <v>Punto pago</v>
      </c>
    </row>
    <row r="3283" spans="1:46">
      <c r="A3283" t="s">
        <v>16019</v>
      </c>
      <c r="B3283" t="s">
        <v>16020</v>
      </c>
      <c r="C3283" s="18">
        <v>14.419286505200001</v>
      </c>
      <c r="D3283" t="s">
        <v>5248</v>
      </c>
      <c r="E3283" t="s">
        <v>5249</v>
      </c>
      <c r="F3283" t="s">
        <v>5250</v>
      </c>
      <c r="G3283" s="18">
        <v>38.2222783733</v>
      </c>
      <c r="H3283" t="s">
        <v>64</v>
      </c>
      <c r="I3283" t="s">
        <v>4389</v>
      </c>
      <c r="J3283" t="s">
        <v>4390</v>
      </c>
      <c r="K3283" s="18">
        <v>75.797411599</v>
      </c>
      <c r="L3283" t="s">
        <v>64</v>
      </c>
      <c r="M3283" t="s">
        <v>343</v>
      </c>
      <c r="N3283" t="s">
        <v>344</v>
      </c>
      <c r="O3283" s="18">
        <v>38.212020743099998</v>
      </c>
      <c r="P3283" t="s">
        <v>4391</v>
      </c>
      <c r="Q3283" t="s">
        <v>4392</v>
      </c>
      <c r="R3283" t="s">
        <v>4393</v>
      </c>
      <c r="S3283" s="18">
        <v>97.757759223500003</v>
      </c>
      <c r="T3283" t="s">
        <v>69</v>
      </c>
      <c r="U3283" t="s">
        <v>65</v>
      </c>
      <c r="V3283" t="s">
        <v>70</v>
      </c>
      <c r="W3283" s="18">
        <v>38.2222783733</v>
      </c>
      <c r="X3283" t="s">
        <v>64</v>
      </c>
      <c r="Y3283" t="s">
        <v>4389</v>
      </c>
      <c r="Z3283" t="s">
        <v>4390</v>
      </c>
      <c r="AA3283" s="18">
        <v>64.512357785899994</v>
      </c>
      <c r="AB3283" t="s">
        <v>4899</v>
      </c>
      <c r="AC3283" t="s">
        <v>4900</v>
      </c>
      <c r="AD3283" t="s">
        <v>4901</v>
      </c>
      <c r="AE3283" s="18">
        <v>6.7100906000000004E-3</v>
      </c>
      <c r="AF3283" t="s">
        <v>9762</v>
      </c>
      <c r="AG3283" t="s">
        <v>9763</v>
      </c>
      <c r="AH3283" t="s">
        <v>9764</v>
      </c>
      <c r="AI3283" s="18">
        <v>13.8293674619</v>
      </c>
      <c r="AJ3283" t="s">
        <v>9460</v>
      </c>
      <c r="AK3283" t="s">
        <v>7664</v>
      </c>
      <c r="AL3283" t="s">
        <v>9461</v>
      </c>
      <c r="AM3283" t="s">
        <v>9762</v>
      </c>
      <c r="AN3283" t="s">
        <v>9763</v>
      </c>
      <c r="AO3283" t="s">
        <v>9764</v>
      </c>
      <c r="AP3283" s="18">
        <v>6.7100906000000004E-3</v>
      </c>
      <c r="AQ3283" t="s">
        <v>123</v>
      </c>
      <c r="AR3283" t="b">
        <f>ISNUMBER(SEARCH('Consulta Por Puntos Baloto'!$E$5,B3283,1))</f>
        <v>0</v>
      </c>
      <c r="AS3283">
        <f t="shared" si="102"/>
        <v>31</v>
      </c>
      <c r="AT3283" t="str">
        <f t="shared" si="103"/>
        <v>Punto pago</v>
      </c>
    </row>
    <row r="3284" spans="1:46">
      <c r="A3284" t="s">
        <v>16021</v>
      </c>
      <c r="B3284" t="s">
        <v>16022</v>
      </c>
      <c r="C3284" s="18">
        <v>0.15346393659999999</v>
      </c>
      <c r="D3284" t="s">
        <v>169</v>
      </c>
      <c r="E3284" t="s">
        <v>128</v>
      </c>
      <c r="F3284" t="s">
        <v>170</v>
      </c>
      <c r="G3284" s="18">
        <v>8.5438757899999995E-2</v>
      </c>
      <c r="H3284" t="s">
        <v>64</v>
      </c>
      <c r="I3284" t="s">
        <v>130</v>
      </c>
      <c r="J3284" t="s">
        <v>172</v>
      </c>
      <c r="K3284" s="18">
        <v>0.1157531896</v>
      </c>
      <c r="L3284" t="s">
        <v>64</v>
      </c>
      <c r="M3284" t="s">
        <v>130</v>
      </c>
      <c r="N3284" t="s">
        <v>172</v>
      </c>
      <c r="O3284" s="18">
        <v>1.5273878594000001</v>
      </c>
      <c r="P3284" t="s">
        <v>173</v>
      </c>
      <c r="Q3284" t="s">
        <v>134</v>
      </c>
      <c r="R3284" t="s">
        <v>174</v>
      </c>
      <c r="S3284" s="18">
        <v>1.6624649611</v>
      </c>
      <c r="T3284" t="s">
        <v>64</v>
      </c>
      <c r="U3284" t="s">
        <v>130</v>
      </c>
      <c r="V3284" t="s">
        <v>171</v>
      </c>
      <c r="W3284" s="18">
        <v>1.7241279473</v>
      </c>
      <c r="X3284" t="s">
        <v>64</v>
      </c>
      <c r="Y3284" t="s">
        <v>130</v>
      </c>
      <c r="Z3284" t="s">
        <v>175</v>
      </c>
      <c r="AA3284" s="18">
        <v>1.6593621626999999</v>
      </c>
      <c r="AB3284" t="s">
        <v>176</v>
      </c>
      <c r="AC3284" t="s">
        <v>128</v>
      </c>
      <c r="AD3284" t="s">
        <v>177</v>
      </c>
      <c r="AE3284" s="18">
        <v>9.2386396600000004E-2</v>
      </c>
      <c r="AF3284" t="s">
        <v>9166</v>
      </c>
      <c r="AG3284" t="s">
        <v>143</v>
      </c>
      <c r="AH3284" t="s">
        <v>9167</v>
      </c>
      <c r="AI3284" s="18">
        <v>3.2906238900000002E-2</v>
      </c>
      <c r="AJ3284" t="s">
        <v>9168</v>
      </c>
      <c r="AK3284" t="s">
        <v>134</v>
      </c>
      <c r="AL3284" t="s">
        <v>9169</v>
      </c>
      <c r="AM3284" t="s">
        <v>9168</v>
      </c>
      <c r="AN3284" t="s">
        <v>134</v>
      </c>
      <c r="AO3284" t="s">
        <v>9169</v>
      </c>
      <c r="AP3284" s="18">
        <v>3.2906238900000002E-2</v>
      </c>
      <c r="AQ3284" t="s">
        <v>123</v>
      </c>
      <c r="AR3284" t="b">
        <f>ISNUMBER(SEARCH('Consulta Por Puntos Baloto'!$E$5,B3284,1))</f>
        <v>0</v>
      </c>
      <c r="AS3284">
        <f t="shared" si="102"/>
        <v>35</v>
      </c>
      <c r="AT3284" t="str">
        <f t="shared" si="103"/>
        <v>Punto red</v>
      </c>
    </row>
    <row r="3285" spans="1:46">
      <c r="A3285" t="s">
        <v>16023</v>
      </c>
      <c r="B3285" t="s">
        <v>16024</v>
      </c>
      <c r="C3285" s="18">
        <v>1.0809641300000001E-2</v>
      </c>
      <c r="D3285" t="s">
        <v>4428</v>
      </c>
      <c r="E3285" t="s">
        <v>4429</v>
      </c>
      <c r="F3285" t="s">
        <v>4430</v>
      </c>
      <c r="G3285" s="18">
        <v>55.864645269699999</v>
      </c>
      <c r="H3285" t="s">
        <v>4431</v>
      </c>
      <c r="I3285" t="s">
        <v>4432</v>
      </c>
      <c r="J3285" t="s">
        <v>4433</v>
      </c>
      <c r="K3285" s="18">
        <v>61.598574025799998</v>
      </c>
      <c r="L3285" t="s">
        <v>64</v>
      </c>
      <c r="M3285" t="s">
        <v>4434</v>
      </c>
      <c r="N3285" t="s">
        <v>4435</v>
      </c>
      <c r="O3285" s="18">
        <v>64.296459966900002</v>
      </c>
      <c r="P3285" t="s">
        <v>4100</v>
      </c>
      <c r="Q3285" t="s">
        <v>4101</v>
      </c>
      <c r="R3285" t="s">
        <v>4102</v>
      </c>
      <c r="S3285" s="18">
        <v>65.730939970099996</v>
      </c>
      <c r="T3285" t="s">
        <v>227</v>
      </c>
      <c r="U3285" t="s">
        <v>228</v>
      </c>
      <c r="V3285" t="s">
        <v>229</v>
      </c>
      <c r="W3285" s="18">
        <v>65.372418934400002</v>
      </c>
      <c r="X3285" t="s">
        <v>64</v>
      </c>
      <c r="Y3285" t="s">
        <v>228</v>
      </c>
      <c r="Z3285" t="s">
        <v>4012</v>
      </c>
      <c r="AA3285" s="18">
        <v>63.492748802800001</v>
      </c>
      <c r="AB3285" t="s">
        <v>4436</v>
      </c>
      <c r="AC3285" t="s">
        <v>4437</v>
      </c>
      <c r="AD3285" t="s">
        <v>4438</v>
      </c>
      <c r="AE3285" s="18">
        <v>1.39574951E-2</v>
      </c>
      <c r="AF3285" t="s">
        <v>12120</v>
      </c>
      <c r="AG3285" t="s">
        <v>4429</v>
      </c>
      <c r="AH3285" t="s">
        <v>12121</v>
      </c>
      <c r="AI3285" s="18">
        <v>1.52784775E-2</v>
      </c>
      <c r="AJ3285" t="s">
        <v>12122</v>
      </c>
      <c r="AK3285" t="s">
        <v>4429</v>
      </c>
      <c r="AL3285" t="s">
        <v>12123</v>
      </c>
      <c r="AM3285" t="s">
        <v>4428</v>
      </c>
      <c r="AN3285" t="s">
        <v>4429</v>
      </c>
      <c r="AO3285" t="s">
        <v>4430</v>
      </c>
      <c r="AP3285" s="18">
        <v>1.0809641300000001E-2</v>
      </c>
      <c r="AQ3285" t="s">
        <v>123</v>
      </c>
      <c r="AR3285" t="b">
        <f>ISNUMBER(SEARCH('Consulta Por Puntos Baloto'!$E$5,B3285,1))</f>
        <v>0</v>
      </c>
      <c r="AS3285">
        <f t="shared" si="102"/>
        <v>3</v>
      </c>
      <c r="AT3285" t="str">
        <f t="shared" si="103"/>
        <v>Punto 472</v>
      </c>
    </row>
    <row r="3286" spans="1:46">
      <c r="A3286" t="s">
        <v>16025</v>
      </c>
      <c r="B3286" t="s">
        <v>16026</v>
      </c>
      <c r="C3286" s="18">
        <v>58.713834178500001</v>
      </c>
      <c r="D3286" t="s">
        <v>4556</v>
      </c>
      <c r="E3286" t="s">
        <v>4557</v>
      </c>
      <c r="F3286" t="s">
        <v>4558</v>
      </c>
      <c r="G3286" s="18">
        <v>1.5892702967000001</v>
      </c>
      <c r="H3286" t="s">
        <v>4559</v>
      </c>
      <c r="I3286" t="s">
        <v>4560</v>
      </c>
      <c r="J3286" t="s">
        <v>4561</v>
      </c>
      <c r="K3286" s="18">
        <v>2.0118995169999998</v>
      </c>
      <c r="L3286" t="s">
        <v>64</v>
      </c>
      <c r="M3286" t="s">
        <v>4560</v>
      </c>
      <c r="N3286" t="s">
        <v>4562</v>
      </c>
      <c r="O3286" s="18">
        <v>2.2282616374000002</v>
      </c>
      <c r="P3286" t="s">
        <v>387</v>
      </c>
      <c r="Q3286" t="s">
        <v>388</v>
      </c>
      <c r="R3286" t="s">
        <v>389</v>
      </c>
      <c r="S3286" s="18">
        <v>253.52136474720001</v>
      </c>
      <c r="T3286" t="s">
        <v>253</v>
      </c>
      <c r="U3286" t="s">
        <v>65</v>
      </c>
      <c r="V3286" t="s">
        <v>254</v>
      </c>
      <c r="W3286" s="18">
        <v>58.280840880299998</v>
      </c>
      <c r="X3286" t="s">
        <v>64</v>
      </c>
      <c r="Y3286" t="s">
        <v>4563</v>
      </c>
      <c r="Z3286" t="s">
        <v>4564</v>
      </c>
      <c r="AA3286" s="18">
        <v>1.6004273052</v>
      </c>
      <c r="AB3286" t="s">
        <v>4559</v>
      </c>
      <c r="AC3286" t="s">
        <v>388</v>
      </c>
      <c r="AD3286" t="s">
        <v>4565</v>
      </c>
      <c r="AE3286" s="18">
        <v>0.1034645354</v>
      </c>
      <c r="AF3286" t="s">
        <v>16027</v>
      </c>
      <c r="AG3286" t="s">
        <v>388</v>
      </c>
      <c r="AH3286" t="s">
        <v>16028</v>
      </c>
      <c r="AI3286" s="18">
        <v>1.0193569604999999</v>
      </c>
      <c r="AJ3286" t="s">
        <v>9769</v>
      </c>
      <c r="AK3286" t="s">
        <v>388</v>
      </c>
      <c r="AL3286" t="s">
        <v>9770</v>
      </c>
      <c r="AM3286" t="s">
        <v>16027</v>
      </c>
      <c r="AN3286" t="s">
        <v>388</v>
      </c>
      <c r="AO3286" t="s">
        <v>16028</v>
      </c>
      <c r="AP3286" s="18">
        <v>0.1034645354</v>
      </c>
      <c r="AQ3286" t="s">
        <v>123</v>
      </c>
      <c r="AR3286" t="b">
        <f>ISNUMBER(SEARCH('Consulta Por Puntos Baloto'!$E$5,B3286,1))</f>
        <v>0</v>
      </c>
      <c r="AS3286">
        <f t="shared" si="102"/>
        <v>31</v>
      </c>
      <c r="AT3286" t="str">
        <f t="shared" si="103"/>
        <v>Punto pago</v>
      </c>
    </row>
    <row r="3287" spans="1:46">
      <c r="A3287" t="s">
        <v>16029</v>
      </c>
      <c r="B3287" t="s">
        <v>16030</v>
      </c>
      <c r="C3287" s="18">
        <v>0.55749811569999996</v>
      </c>
      <c r="D3287" t="s">
        <v>353</v>
      </c>
      <c r="E3287" t="s">
        <v>354</v>
      </c>
      <c r="F3287" t="s">
        <v>355</v>
      </c>
      <c r="G3287" s="18">
        <v>0.72948872509999996</v>
      </c>
      <c r="H3287" t="s">
        <v>64</v>
      </c>
      <c r="I3287" t="s">
        <v>86</v>
      </c>
      <c r="J3287" t="s">
        <v>358</v>
      </c>
      <c r="K3287" s="18">
        <v>0.69851495409999997</v>
      </c>
      <c r="L3287" t="s">
        <v>64</v>
      </c>
      <c r="M3287" t="s">
        <v>86</v>
      </c>
      <c r="N3287" t="s">
        <v>358</v>
      </c>
      <c r="O3287" s="18">
        <v>5.3384819005999997</v>
      </c>
      <c r="P3287" t="s">
        <v>359</v>
      </c>
      <c r="Q3287" t="s">
        <v>83</v>
      </c>
      <c r="R3287" t="s">
        <v>360</v>
      </c>
      <c r="S3287" s="18">
        <v>6.8474985125999996</v>
      </c>
      <c r="T3287" t="s">
        <v>85</v>
      </c>
      <c r="U3287" t="s">
        <v>86</v>
      </c>
      <c r="V3287" t="s">
        <v>87</v>
      </c>
      <c r="W3287" s="18">
        <v>3.6460388074000001</v>
      </c>
      <c r="X3287" t="s">
        <v>64</v>
      </c>
      <c r="Y3287" t="s">
        <v>86</v>
      </c>
      <c r="Z3287" t="s">
        <v>299</v>
      </c>
      <c r="AA3287" s="18">
        <v>3.6411925325999999</v>
      </c>
      <c r="AB3287" s="19" t="s">
        <v>361</v>
      </c>
      <c r="AC3287" t="s">
        <v>83</v>
      </c>
      <c r="AD3287" s="19" t="s">
        <v>362</v>
      </c>
      <c r="AE3287" s="18">
        <v>0.44806592849999999</v>
      </c>
      <c r="AF3287" t="s">
        <v>16031</v>
      </c>
      <c r="AG3287" t="s">
        <v>354</v>
      </c>
      <c r="AH3287" t="s">
        <v>16032</v>
      </c>
      <c r="AI3287" s="18">
        <v>0.24190208790000001</v>
      </c>
      <c r="AJ3287" t="s">
        <v>7818</v>
      </c>
      <c r="AK3287" t="s">
        <v>354</v>
      </c>
      <c r="AL3287" t="s">
        <v>7819</v>
      </c>
      <c r="AM3287" t="s">
        <v>7818</v>
      </c>
      <c r="AN3287" t="s">
        <v>354</v>
      </c>
      <c r="AO3287" t="s">
        <v>7819</v>
      </c>
      <c r="AP3287" s="18">
        <v>0.24190208790000001</v>
      </c>
      <c r="AQ3287" t="e">
        <v>#N/A</v>
      </c>
      <c r="AR3287" t="b">
        <f>ISNUMBER(SEARCH('Consulta Por Puntos Baloto'!$E$5,B3287,1))</f>
        <v>0</v>
      </c>
      <c r="AS3287">
        <f t="shared" si="102"/>
        <v>35</v>
      </c>
      <c r="AT3287" t="str">
        <f t="shared" si="103"/>
        <v>Punto red</v>
      </c>
    </row>
    <row r="3288" spans="1:46">
      <c r="A3288" t="s">
        <v>16033</v>
      </c>
      <c r="B3288" t="s">
        <v>16034</v>
      </c>
      <c r="C3288" s="18">
        <v>13.318716159499999</v>
      </c>
      <c r="D3288" t="s">
        <v>410</v>
      </c>
      <c r="E3288" t="s">
        <v>411</v>
      </c>
      <c r="F3288" t="s">
        <v>412</v>
      </c>
      <c r="G3288" s="18">
        <v>37.5589867869</v>
      </c>
      <c r="H3288" t="s">
        <v>64</v>
      </c>
      <c r="I3288" t="s">
        <v>86</v>
      </c>
      <c r="J3288" t="s">
        <v>413</v>
      </c>
      <c r="K3288" s="18">
        <v>37.5589867869</v>
      </c>
      <c r="L3288" t="s">
        <v>64</v>
      </c>
      <c r="M3288" t="s">
        <v>86</v>
      </c>
      <c r="N3288" t="s">
        <v>413</v>
      </c>
      <c r="O3288" s="18">
        <v>13.314591052400001</v>
      </c>
      <c r="P3288" t="s">
        <v>414</v>
      </c>
      <c r="Q3288" t="s">
        <v>411</v>
      </c>
      <c r="R3288" t="s">
        <v>415</v>
      </c>
      <c r="S3288" s="18">
        <v>50.791076695100003</v>
      </c>
      <c r="T3288" t="s">
        <v>85</v>
      </c>
      <c r="U3288" t="s">
        <v>86</v>
      </c>
      <c r="V3288" t="s">
        <v>87</v>
      </c>
      <c r="W3288" s="18">
        <v>48.091685873700001</v>
      </c>
      <c r="X3288" t="s">
        <v>64</v>
      </c>
      <c r="Y3288" t="s">
        <v>86</v>
      </c>
      <c r="Z3288" t="s">
        <v>299</v>
      </c>
      <c r="AA3288" s="18">
        <v>48.104829993000003</v>
      </c>
      <c r="AB3288" s="19" t="s">
        <v>361</v>
      </c>
      <c r="AC3288" t="s">
        <v>83</v>
      </c>
      <c r="AD3288" s="19" t="s">
        <v>362</v>
      </c>
      <c r="AE3288" s="18">
        <v>12.393057715299999</v>
      </c>
      <c r="AF3288" t="s">
        <v>8288</v>
      </c>
      <c r="AG3288" t="s">
        <v>8289</v>
      </c>
      <c r="AH3288" t="s">
        <v>8290</v>
      </c>
      <c r="AI3288" s="18">
        <v>3.9148233999999997E-3</v>
      </c>
      <c r="AJ3288" t="s">
        <v>16035</v>
      </c>
      <c r="AK3288" t="s">
        <v>7744</v>
      </c>
      <c r="AL3288" t="s">
        <v>16036</v>
      </c>
      <c r="AM3288" t="s">
        <v>16035</v>
      </c>
      <c r="AN3288" t="s">
        <v>7744</v>
      </c>
      <c r="AO3288" t="s">
        <v>16036</v>
      </c>
      <c r="AP3288" s="18">
        <v>3.9148233999999997E-3</v>
      </c>
      <c r="AQ3288" t="s">
        <v>123</v>
      </c>
      <c r="AR3288" t="b">
        <f>ISNUMBER(SEARCH('Consulta Por Puntos Baloto'!$E$5,B3288,1))</f>
        <v>0</v>
      </c>
      <c r="AS3288">
        <f t="shared" si="102"/>
        <v>35</v>
      </c>
      <c r="AT3288" t="str">
        <f t="shared" si="103"/>
        <v>Punto red</v>
      </c>
    </row>
    <row r="3289" spans="1:46">
      <c r="A3289" t="s">
        <v>16037</v>
      </c>
      <c r="B3289" t="s">
        <v>16038</v>
      </c>
      <c r="C3289" s="18">
        <v>0.83182167510000005</v>
      </c>
      <c r="D3289" t="s">
        <v>4580</v>
      </c>
      <c r="E3289" t="s">
        <v>83</v>
      </c>
      <c r="F3289" t="s">
        <v>4581</v>
      </c>
      <c r="G3289" s="18">
        <v>0.70226922020000004</v>
      </c>
      <c r="H3289" t="s">
        <v>85</v>
      </c>
      <c r="I3289" t="s">
        <v>86</v>
      </c>
      <c r="J3289" t="s">
        <v>87</v>
      </c>
      <c r="K3289" s="18">
        <v>0.79500674110000003</v>
      </c>
      <c r="L3289" t="s">
        <v>64</v>
      </c>
      <c r="M3289" t="s">
        <v>86</v>
      </c>
      <c r="N3289" t="s">
        <v>88</v>
      </c>
      <c r="O3289" s="18">
        <v>0.57065316840000002</v>
      </c>
      <c r="P3289" t="s">
        <v>7384</v>
      </c>
      <c r="Q3289" t="s">
        <v>83</v>
      </c>
      <c r="R3289" t="s">
        <v>7385</v>
      </c>
      <c r="S3289" s="18">
        <v>0.70226922020000004</v>
      </c>
      <c r="T3289" t="s">
        <v>85</v>
      </c>
      <c r="U3289" t="s">
        <v>86</v>
      </c>
      <c r="V3289" t="s">
        <v>87</v>
      </c>
      <c r="W3289" s="18">
        <v>0.70226922020000004</v>
      </c>
      <c r="X3289" t="s">
        <v>64</v>
      </c>
      <c r="Y3289" t="s">
        <v>91</v>
      </c>
      <c r="Z3289" t="s">
        <v>92</v>
      </c>
      <c r="AA3289" s="18">
        <v>0.48492995960000002</v>
      </c>
      <c r="AB3289" t="s">
        <v>4586</v>
      </c>
      <c r="AC3289" t="s">
        <v>83</v>
      </c>
      <c r="AD3289" t="s">
        <v>4587</v>
      </c>
      <c r="AE3289" s="18">
        <v>0.2449353749</v>
      </c>
      <c r="AF3289" t="s">
        <v>16039</v>
      </c>
      <c r="AG3289" t="s">
        <v>83</v>
      </c>
      <c r="AH3289" t="s">
        <v>16040</v>
      </c>
      <c r="AI3289" s="18">
        <v>0.1017308036</v>
      </c>
      <c r="AJ3289" t="s">
        <v>16041</v>
      </c>
      <c r="AK3289" t="s">
        <v>83</v>
      </c>
      <c r="AL3289" t="s">
        <v>16042</v>
      </c>
      <c r="AM3289" t="s">
        <v>16041</v>
      </c>
      <c r="AN3289" t="s">
        <v>83</v>
      </c>
      <c r="AO3289" t="s">
        <v>16042</v>
      </c>
      <c r="AP3289" s="18">
        <v>0.1017308036</v>
      </c>
      <c r="AQ3289" t="s">
        <v>123</v>
      </c>
      <c r="AR3289" t="b">
        <f>ISNUMBER(SEARCH('Consulta Por Puntos Baloto'!$E$5,B3289,1))</f>
        <v>0</v>
      </c>
      <c r="AS3289">
        <f t="shared" si="102"/>
        <v>35</v>
      </c>
      <c r="AT3289" t="str">
        <f t="shared" si="103"/>
        <v>Punto red</v>
      </c>
    </row>
    <row r="3290" spans="1:46">
      <c r="A3290" t="s">
        <v>16043</v>
      </c>
      <c r="B3290" t="s">
        <v>16044</v>
      </c>
      <c r="C3290" s="18">
        <v>2.4174365477999999</v>
      </c>
      <c r="D3290" t="s">
        <v>353</v>
      </c>
      <c r="E3290" t="s">
        <v>354</v>
      </c>
      <c r="F3290" t="s">
        <v>355</v>
      </c>
      <c r="G3290" s="18">
        <v>1.0737218768000001</v>
      </c>
      <c r="H3290" t="s">
        <v>356</v>
      </c>
      <c r="I3290" t="s">
        <v>86</v>
      </c>
      <c r="J3290" t="s">
        <v>357</v>
      </c>
      <c r="K3290" s="18">
        <v>2.1815749377999998</v>
      </c>
      <c r="L3290" t="s">
        <v>64</v>
      </c>
      <c r="M3290" t="s">
        <v>86</v>
      </c>
      <c r="N3290" t="s">
        <v>358</v>
      </c>
      <c r="O3290" s="18">
        <v>2.6984445705</v>
      </c>
      <c r="P3290" t="s">
        <v>359</v>
      </c>
      <c r="Q3290" t="s">
        <v>83</v>
      </c>
      <c r="R3290" t="s">
        <v>360</v>
      </c>
      <c r="S3290" s="18">
        <v>4.0460515274000004</v>
      </c>
      <c r="T3290" t="s">
        <v>85</v>
      </c>
      <c r="U3290" t="s">
        <v>86</v>
      </c>
      <c r="V3290" t="s">
        <v>87</v>
      </c>
      <c r="W3290" s="18">
        <v>1.1090084374</v>
      </c>
      <c r="X3290" t="s">
        <v>64</v>
      </c>
      <c r="Y3290" t="s">
        <v>86</v>
      </c>
      <c r="Z3290" t="s">
        <v>299</v>
      </c>
      <c r="AA3290" s="18">
        <v>1.1362958802000001</v>
      </c>
      <c r="AB3290" s="19" t="s">
        <v>361</v>
      </c>
      <c r="AC3290" t="s">
        <v>83</v>
      </c>
      <c r="AD3290" s="19" t="s">
        <v>362</v>
      </c>
      <c r="AE3290" s="18">
        <v>0.14139583489999999</v>
      </c>
      <c r="AF3290" t="s">
        <v>8653</v>
      </c>
      <c r="AG3290" t="s">
        <v>83</v>
      </c>
      <c r="AH3290" t="s">
        <v>8654</v>
      </c>
      <c r="AI3290" s="18">
        <v>0</v>
      </c>
      <c r="AJ3290" t="s">
        <v>16045</v>
      </c>
      <c r="AK3290" t="s">
        <v>83</v>
      </c>
      <c r="AL3290" t="s">
        <v>16046</v>
      </c>
      <c r="AM3290" t="s">
        <v>16045</v>
      </c>
      <c r="AN3290" t="s">
        <v>83</v>
      </c>
      <c r="AO3290" t="s">
        <v>16046</v>
      </c>
      <c r="AP3290" s="18">
        <v>0</v>
      </c>
      <c r="AQ3290" t="s">
        <v>123</v>
      </c>
      <c r="AR3290" t="b">
        <f>ISNUMBER(SEARCH('Consulta Por Puntos Baloto'!$E$5,B3290,1))</f>
        <v>0</v>
      </c>
      <c r="AS3290">
        <f t="shared" si="102"/>
        <v>35</v>
      </c>
      <c r="AT3290" t="str">
        <f t="shared" si="103"/>
        <v>Punto red</v>
      </c>
    </row>
    <row r="3291" spans="1:46">
      <c r="A3291" t="s">
        <v>16047</v>
      </c>
      <c r="B3291" t="s">
        <v>16048</v>
      </c>
      <c r="C3291" s="18">
        <v>2.3891557594999999</v>
      </c>
      <c r="D3291" t="s">
        <v>4084</v>
      </c>
      <c r="E3291" t="s">
        <v>4053</v>
      </c>
      <c r="F3291" t="s">
        <v>4085</v>
      </c>
      <c r="G3291" s="18">
        <v>0.90044106609999996</v>
      </c>
      <c r="H3291" t="s">
        <v>64</v>
      </c>
      <c r="I3291" t="s">
        <v>4055</v>
      </c>
      <c r="J3291" t="s">
        <v>4086</v>
      </c>
      <c r="K3291" s="18">
        <v>10.0105960689</v>
      </c>
      <c r="L3291" t="s">
        <v>64</v>
      </c>
      <c r="M3291" t="s">
        <v>223</v>
      </c>
      <c r="N3291" t="s">
        <v>4070</v>
      </c>
      <c r="O3291" s="18">
        <v>2.9232469229000002</v>
      </c>
      <c r="P3291" t="s">
        <v>4052</v>
      </c>
      <c r="Q3291" t="s">
        <v>4053</v>
      </c>
      <c r="R3291" t="s">
        <v>4054</v>
      </c>
      <c r="S3291" s="18">
        <v>18.288321383</v>
      </c>
      <c r="T3291" t="s">
        <v>227</v>
      </c>
      <c r="U3291" t="s">
        <v>228</v>
      </c>
      <c r="V3291" t="s">
        <v>229</v>
      </c>
      <c r="W3291" s="18">
        <v>0.8654148344</v>
      </c>
      <c r="X3291" t="s">
        <v>64</v>
      </c>
      <c r="Y3291" t="s">
        <v>4055</v>
      </c>
      <c r="Z3291" t="s">
        <v>4056</v>
      </c>
      <c r="AA3291" s="18">
        <v>8.3861087519000002</v>
      </c>
      <c r="AB3291" t="s">
        <v>4088</v>
      </c>
      <c r="AC3291" t="s">
        <v>220</v>
      </c>
      <c r="AD3291" t="s">
        <v>4089</v>
      </c>
      <c r="AE3291" s="18">
        <v>0.23123660630000001</v>
      </c>
      <c r="AF3291" t="s">
        <v>16049</v>
      </c>
      <c r="AG3291" t="s">
        <v>4053</v>
      </c>
      <c r="AH3291" t="s">
        <v>16050</v>
      </c>
      <c r="AI3291" s="18">
        <v>1.4302724740999999</v>
      </c>
      <c r="AJ3291" t="s">
        <v>16051</v>
      </c>
      <c r="AK3291" t="s">
        <v>4053</v>
      </c>
      <c r="AL3291" t="s">
        <v>16052</v>
      </c>
      <c r="AM3291" t="s">
        <v>16049</v>
      </c>
      <c r="AN3291" t="s">
        <v>4053</v>
      </c>
      <c r="AO3291" t="s">
        <v>16050</v>
      </c>
      <c r="AP3291" s="18">
        <v>0.23123660630000001</v>
      </c>
      <c r="AQ3291" t="s">
        <v>123</v>
      </c>
      <c r="AR3291" t="b">
        <f>ISNUMBER(SEARCH('Consulta Por Puntos Baloto'!$E$5,B3291,1))</f>
        <v>0</v>
      </c>
      <c r="AS3291">
        <f t="shared" si="102"/>
        <v>31</v>
      </c>
      <c r="AT3291" t="str">
        <f t="shared" si="103"/>
        <v>Punto pago</v>
      </c>
    </row>
    <row r="3292" spans="1:46">
      <c r="A3292" t="s">
        <v>16053</v>
      </c>
      <c r="B3292" t="s">
        <v>16054</v>
      </c>
      <c r="C3292" s="18">
        <v>2.3505648579999998</v>
      </c>
      <c r="D3292" t="s">
        <v>526</v>
      </c>
      <c r="E3292" t="s">
        <v>128</v>
      </c>
      <c r="F3292" t="s">
        <v>527</v>
      </c>
      <c r="G3292" s="18">
        <v>0.52227856130000005</v>
      </c>
      <c r="H3292" t="s">
        <v>64</v>
      </c>
      <c r="I3292" t="s">
        <v>130</v>
      </c>
      <c r="J3292" t="s">
        <v>532</v>
      </c>
      <c r="K3292" s="18">
        <v>2.5915257394000002</v>
      </c>
      <c r="L3292" t="s">
        <v>64</v>
      </c>
      <c r="M3292" t="s">
        <v>130</v>
      </c>
      <c r="N3292" t="s">
        <v>529</v>
      </c>
      <c r="O3292" s="18">
        <v>2.2627623923</v>
      </c>
      <c r="P3292" t="s">
        <v>1300</v>
      </c>
      <c r="Q3292" t="s">
        <v>134</v>
      </c>
      <c r="R3292" t="s">
        <v>1301</v>
      </c>
      <c r="S3292" s="18">
        <v>2.9311184577999998</v>
      </c>
      <c r="T3292" t="s">
        <v>371</v>
      </c>
      <c r="U3292" t="s">
        <v>130</v>
      </c>
      <c r="V3292" t="s">
        <v>372</v>
      </c>
      <c r="W3292" s="18">
        <v>0.51559450360000003</v>
      </c>
      <c r="X3292" t="s">
        <v>64</v>
      </c>
      <c r="Y3292" t="s">
        <v>130</v>
      </c>
      <c r="Z3292" t="s">
        <v>532</v>
      </c>
      <c r="AA3292" s="18">
        <v>0.73636260470000003</v>
      </c>
      <c r="AB3292" t="s">
        <v>1333</v>
      </c>
      <c r="AC3292" t="s">
        <v>128</v>
      </c>
      <c r="AD3292" t="s">
        <v>1334</v>
      </c>
      <c r="AE3292" s="18">
        <v>0.18035430050000001</v>
      </c>
      <c r="AF3292" t="s">
        <v>16055</v>
      </c>
      <c r="AG3292" t="s">
        <v>143</v>
      </c>
      <c r="AH3292" t="s">
        <v>16056</v>
      </c>
      <c r="AI3292" s="18">
        <v>0.54697997359999995</v>
      </c>
      <c r="AJ3292" t="s">
        <v>841</v>
      </c>
      <c r="AK3292" t="s">
        <v>134</v>
      </c>
      <c r="AL3292" t="s">
        <v>7550</v>
      </c>
      <c r="AM3292" t="s">
        <v>16055</v>
      </c>
      <c r="AN3292" t="s">
        <v>143</v>
      </c>
      <c r="AO3292" t="s">
        <v>16056</v>
      </c>
      <c r="AP3292" s="18">
        <v>0.18035430050000001</v>
      </c>
      <c r="AQ3292" t="s">
        <v>123</v>
      </c>
      <c r="AR3292" t="b">
        <f>ISNUMBER(SEARCH('Consulta Por Puntos Baloto'!$E$5,B3292,1))</f>
        <v>0</v>
      </c>
      <c r="AS3292">
        <f t="shared" si="102"/>
        <v>31</v>
      </c>
      <c r="AT3292" t="str">
        <f t="shared" si="103"/>
        <v>Punto pago</v>
      </c>
    </row>
    <row r="3293" spans="1:46">
      <c r="A3293" t="s">
        <v>16057</v>
      </c>
      <c r="B3293" t="s">
        <v>16058</v>
      </c>
      <c r="C3293" s="18">
        <v>1.1473404792999999</v>
      </c>
      <c r="D3293" t="s">
        <v>5001</v>
      </c>
      <c r="E3293" t="s">
        <v>220</v>
      </c>
      <c r="F3293" t="s">
        <v>5002</v>
      </c>
      <c r="G3293" s="18">
        <v>0.46784347549999999</v>
      </c>
      <c r="H3293" t="s">
        <v>5104</v>
      </c>
      <c r="I3293" t="s">
        <v>223</v>
      </c>
      <c r="J3293" t="s">
        <v>5105</v>
      </c>
      <c r="K3293" s="18">
        <v>1.0026310366</v>
      </c>
      <c r="L3293" t="s">
        <v>64</v>
      </c>
      <c r="M3293" t="s">
        <v>223</v>
      </c>
      <c r="N3293" t="s">
        <v>5004</v>
      </c>
      <c r="O3293" s="18">
        <v>2.1988949321</v>
      </c>
      <c r="P3293" t="s">
        <v>5106</v>
      </c>
      <c r="Q3293" t="s">
        <v>220</v>
      </c>
      <c r="R3293" t="s">
        <v>5107</v>
      </c>
      <c r="S3293" s="18">
        <v>6.9838059060999997</v>
      </c>
      <c r="T3293" t="s">
        <v>227</v>
      </c>
      <c r="U3293" t="s">
        <v>228</v>
      </c>
      <c r="V3293" t="s">
        <v>229</v>
      </c>
      <c r="W3293" s="18">
        <v>3.3533509251</v>
      </c>
      <c r="X3293" t="s">
        <v>222</v>
      </c>
      <c r="Y3293" t="s">
        <v>223</v>
      </c>
      <c r="Z3293" t="s">
        <v>224</v>
      </c>
      <c r="AA3293" s="18">
        <v>0.46784347549999999</v>
      </c>
      <c r="AB3293" t="s">
        <v>5108</v>
      </c>
      <c r="AC3293" t="s">
        <v>220</v>
      </c>
      <c r="AD3293" t="s">
        <v>5109</v>
      </c>
      <c r="AE3293" s="18">
        <v>7.8575911499999998E-2</v>
      </c>
      <c r="AF3293" t="s">
        <v>16059</v>
      </c>
      <c r="AG3293" t="s">
        <v>220</v>
      </c>
      <c r="AH3293" t="s">
        <v>16060</v>
      </c>
      <c r="AI3293" s="18">
        <v>0.41251483979999998</v>
      </c>
      <c r="AJ3293" t="s">
        <v>10392</v>
      </c>
      <c r="AK3293" t="s">
        <v>220</v>
      </c>
      <c r="AL3293" t="s">
        <v>10393</v>
      </c>
      <c r="AM3293" t="s">
        <v>16059</v>
      </c>
      <c r="AN3293" t="s">
        <v>220</v>
      </c>
      <c r="AO3293" t="s">
        <v>16060</v>
      </c>
      <c r="AP3293" s="18">
        <v>7.8575911499999998E-2</v>
      </c>
      <c r="AQ3293" t="s">
        <v>123</v>
      </c>
      <c r="AR3293" t="b">
        <f>ISNUMBER(SEARCH('Consulta Por Puntos Baloto'!$E$5,B3293,1))</f>
        <v>0</v>
      </c>
      <c r="AS3293">
        <f t="shared" si="102"/>
        <v>31</v>
      </c>
      <c r="AT3293" t="str">
        <f t="shared" si="103"/>
        <v>Punto pago</v>
      </c>
    </row>
    <row r="3294" spans="1:46">
      <c r="A3294" t="s">
        <v>16061</v>
      </c>
      <c r="B3294" t="s">
        <v>16062</v>
      </c>
      <c r="C3294" s="18">
        <v>2.3336937388000001</v>
      </c>
      <c r="D3294" t="s">
        <v>5239</v>
      </c>
      <c r="E3294" t="s">
        <v>62</v>
      </c>
      <c r="F3294" t="s">
        <v>5240</v>
      </c>
      <c r="G3294" s="18">
        <v>1.2100233319</v>
      </c>
      <c r="H3294" t="s">
        <v>64</v>
      </c>
      <c r="I3294" t="s">
        <v>65</v>
      </c>
      <c r="J3294" t="s">
        <v>4213</v>
      </c>
      <c r="K3294" s="18">
        <v>1.5500318115</v>
      </c>
      <c r="L3294" t="s">
        <v>64</v>
      </c>
      <c r="M3294" t="s">
        <v>65</v>
      </c>
      <c r="N3294" t="s">
        <v>4212</v>
      </c>
      <c r="O3294" s="18">
        <v>3.4094491779</v>
      </c>
      <c r="P3294" t="s">
        <v>67</v>
      </c>
      <c r="Q3294" t="s">
        <v>62</v>
      </c>
      <c r="R3294" t="s">
        <v>68</v>
      </c>
      <c r="S3294" s="18">
        <v>1.4890692712</v>
      </c>
      <c r="T3294" t="s">
        <v>69</v>
      </c>
      <c r="U3294" t="s">
        <v>65</v>
      </c>
      <c r="V3294" t="s">
        <v>70</v>
      </c>
      <c r="W3294" s="18">
        <v>1.2051699115000001</v>
      </c>
      <c r="X3294" t="s">
        <v>64</v>
      </c>
      <c r="Y3294" t="s">
        <v>65</v>
      </c>
      <c r="Z3294" t="s">
        <v>4213</v>
      </c>
      <c r="AA3294" s="18">
        <v>1.4873953616</v>
      </c>
      <c r="AB3294" t="s">
        <v>4405</v>
      </c>
      <c r="AC3294" t="s">
        <v>62</v>
      </c>
      <c r="AD3294" t="s">
        <v>4406</v>
      </c>
      <c r="AE3294" s="18">
        <v>0.42705306859999997</v>
      </c>
      <c r="AF3294" t="s">
        <v>16063</v>
      </c>
      <c r="AG3294" t="s">
        <v>62</v>
      </c>
      <c r="AH3294" t="s">
        <v>16064</v>
      </c>
      <c r="AI3294" s="18">
        <v>0.84664736789999995</v>
      </c>
      <c r="AJ3294" t="s">
        <v>16065</v>
      </c>
      <c r="AK3294" t="s">
        <v>62</v>
      </c>
      <c r="AL3294" t="s">
        <v>16066</v>
      </c>
      <c r="AM3294" t="s">
        <v>16063</v>
      </c>
      <c r="AN3294" t="s">
        <v>62</v>
      </c>
      <c r="AO3294" t="s">
        <v>16064</v>
      </c>
      <c r="AP3294" s="18">
        <v>0.42705306859999997</v>
      </c>
      <c r="AQ3294" t="s">
        <v>123</v>
      </c>
      <c r="AR3294" t="b">
        <f>ISNUMBER(SEARCH('Consulta Por Puntos Baloto'!$E$5,B3294,1))</f>
        <v>0</v>
      </c>
      <c r="AS3294">
        <f t="shared" si="102"/>
        <v>31</v>
      </c>
      <c r="AT3294" t="str">
        <f t="shared" si="103"/>
        <v>Punto pago</v>
      </c>
    </row>
    <row r="3295" spans="1:46">
      <c r="A3295" t="s">
        <v>16067</v>
      </c>
      <c r="B3295" t="s">
        <v>16068</v>
      </c>
      <c r="C3295" s="18">
        <v>2.2668406087999999</v>
      </c>
      <c r="D3295" t="s">
        <v>5165</v>
      </c>
      <c r="E3295" t="s">
        <v>220</v>
      </c>
      <c r="F3295" t="s">
        <v>5166</v>
      </c>
      <c r="G3295" s="18">
        <v>2.9765049272000002</v>
      </c>
      <c r="H3295" t="s">
        <v>64</v>
      </c>
      <c r="I3295" t="s">
        <v>223</v>
      </c>
      <c r="J3295" t="s">
        <v>5327</v>
      </c>
      <c r="K3295" s="18">
        <v>4.2003240482999997</v>
      </c>
      <c r="L3295" t="s">
        <v>64</v>
      </c>
      <c r="M3295" t="s">
        <v>223</v>
      </c>
      <c r="N3295" t="s">
        <v>4070</v>
      </c>
      <c r="O3295" s="18">
        <v>3.174236321</v>
      </c>
      <c r="P3295" t="s">
        <v>4052</v>
      </c>
      <c r="Q3295" t="s">
        <v>4053</v>
      </c>
      <c r="R3295" t="s">
        <v>4054</v>
      </c>
      <c r="S3295" s="18">
        <v>12.6403560158</v>
      </c>
      <c r="T3295" t="s">
        <v>227</v>
      </c>
      <c r="U3295" t="s">
        <v>228</v>
      </c>
      <c r="V3295" t="s">
        <v>229</v>
      </c>
      <c r="W3295" s="18">
        <v>5.7682047814999997</v>
      </c>
      <c r="X3295" t="s">
        <v>222</v>
      </c>
      <c r="Y3295" t="s">
        <v>223</v>
      </c>
      <c r="Z3295" t="s">
        <v>224</v>
      </c>
      <c r="AA3295" s="18">
        <v>3.1053307903</v>
      </c>
      <c r="AB3295" t="s">
        <v>4088</v>
      </c>
      <c r="AC3295" t="s">
        <v>220</v>
      </c>
      <c r="AD3295" t="s">
        <v>4089</v>
      </c>
      <c r="AE3295" s="18">
        <v>8.7369086499999998E-2</v>
      </c>
      <c r="AF3295" t="s">
        <v>11803</v>
      </c>
      <c r="AG3295" t="s">
        <v>220</v>
      </c>
      <c r="AH3295" t="s">
        <v>11804</v>
      </c>
      <c r="AI3295" s="18">
        <v>0.1141893864</v>
      </c>
      <c r="AJ3295" t="s">
        <v>15155</v>
      </c>
      <c r="AK3295" t="s">
        <v>220</v>
      </c>
      <c r="AL3295" t="s">
        <v>15156</v>
      </c>
      <c r="AM3295" t="s">
        <v>11803</v>
      </c>
      <c r="AN3295" t="s">
        <v>220</v>
      </c>
      <c r="AO3295" t="s">
        <v>11804</v>
      </c>
      <c r="AP3295" s="18">
        <v>8.7369086499999998E-2</v>
      </c>
      <c r="AQ3295" t="s">
        <v>123</v>
      </c>
      <c r="AR3295" t="b">
        <f>ISNUMBER(SEARCH('Consulta Por Puntos Baloto'!$E$5,B3295,1))</f>
        <v>0</v>
      </c>
      <c r="AS3295">
        <f t="shared" si="102"/>
        <v>31</v>
      </c>
      <c r="AT3295" t="str">
        <f t="shared" si="103"/>
        <v>Punto pago</v>
      </c>
    </row>
    <row r="3296" spans="1:46">
      <c r="A3296" t="s">
        <v>16069</v>
      </c>
      <c r="B3296" t="s">
        <v>16070</v>
      </c>
      <c r="C3296" s="18">
        <v>0.54942370910000005</v>
      </c>
      <c r="D3296" t="s">
        <v>185</v>
      </c>
      <c r="E3296" t="s">
        <v>83</v>
      </c>
      <c r="F3296" t="s">
        <v>186</v>
      </c>
      <c r="G3296" s="18">
        <v>0.35164305769999998</v>
      </c>
      <c r="H3296" t="s">
        <v>4776</v>
      </c>
      <c r="I3296" t="s">
        <v>86</v>
      </c>
      <c r="J3296" t="s">
        <v>4777</v>
      </c>
      <c r="K3296" s="18">
        <v>0.88718874150000004</v>
      </c>
      <c r="L3296" t="s">
        <v>64</v>
      </c>
      <c r="M3296" t="s">
        <v>86</v>
      </c>
      <c r="N3296" t="s">
        <v>88</v>
      </c>
      <c r="O3296" s="18">
        <v>0.37229691949999999</v>
      </c>
      <c r="P3296" t="s">
        <v>89</v>
      </c>
      <c r="Q3296" t="s">
        <v>83</v>
      </c>
      <c r="R3296" t="s">
        <v>90</v>
      </c>
      <c r="S3296" s="18">
        <v>0.63893871729999996</v>
      </c>
      <c r="T3296" t="s">
        <v>85</v>
      </c>
      <c r="U3296" t="s">
        <v>86</v>
      </c>
      <c r="V3296" t="s">
        <v>87</v>
      </c>
      <c r="W3296" s="18">
        <v>0.63893871729999996</v>
      </c>
      <c r="X3296" t="s">
        <v>64</v>
      </c>
      <c r="Y3296" t="s">
        <v>91</v>
      </c>
      <c r="Z3296" t="s">
        <v>92</v>
      </c>
      <c r="AA3296" s="18">
        <v>0.35164305769999998</v>
      </c>
      <c r="AB3296" t="s">
        <v>193</v>
      </c>
      <c r="AC3296" t="s">
        <v>83</v>
      </c>
      <c r="AD3296" t="s">
        <v>194</v>
      </c>
      <c r="AE3296" s="18">
        <v>0.2498907155</v>
      </c>
      <c r="AF3296" t="s">
        <v>16071</v>
      </c>
      <c r="AG3296" t="s">
        <v>83</v>
      </c>
      <c r="AH3296" t="s">
        <v>16072</v>
      </c>
      <c r="AI3296" s="18">
        <v>0.22582835679999999</v>
      </c>
      <c r="AJ3296" t="s">
        <v>16073</v>
      </c>
      <c r="AK3296" t="s">
        <v>83</v>
      </c>
      <c r="AL3296" t="s">
        <v>16074</v>
      </c>
      <c r="AM3296" t="s">
        <v>16073</v>
      </c>
      <c r="AN3296" t="s">
        <v>83</v>
      </c>
      <c r="AO3296" t="s">
        <v>16074</v>
      </c>
      <c r="AP3296" s="18">
        <v>0.22582835679999999</v>
      </c>
      <c r="AQ3296" t="s">
        <v>123</v>
      </c>
      <c r="AR3296" t="b">
        <f>ISNUMBER(SEARCH('Consulta Por Puntos Baloto'!$E$5,B3296,1))</f>
        <v>0</v>
      </c>
      <c r="AS3296">
        <f t="shared" si="102"/>
        <v>35</v>
      </c>
      <c r="AT3296" t="str">
        <f t="shared" si="103"/>
        <v>Punto red</v>
      </c>
    </row>
    <row r="3297" spans="1:46">
      <c r="A3297" t="s">
        <v>16075</v>
      </c>
      <c r="B3297" t="s">
        <v>16076</v>
      </c>
      <c r="C3297" s="18">
        <v>1.2558113874000001</v>
      </c>
      <c r="D3297" t="s">
        <v>463</v>
      </c>
      <c r="E3297" t="s">
        <v>128</v>
      </c>
      <c r="F3297" t="s">
        <v>464</v>
      </c>
      <c r="G3297" s="18">
        <v>0.54792854329999996</v>
      </c>
      <c r="H3297" t="s">
        <v>6909</v>
      </c>
      <c r="I3297" t="s">
        <v>130</v>
      </c>
      <c r="J3297" t="s">
        <v>6910</v>
      </c>
      <c r="K3297" s="18">
        <v>0.60759757250000002</v>
      </c>
      <c r="L3297" t="s">
        <v>64</v>
      </c>
      <c r="M3297" t="s">
        <v>130</v>
      </c>
      <c r="N3297" t="s">
        <v>742</v>
      </c>
      <c r="O3297" s="18">
        <v>1.2843747602</v>
      </c>
      <c r="P3297" t="s">
        <v>743</v>
      </c>
      <c r="Q3297" t="s">
        <v>134</v>
      </c>
      <c r="R3297" t="s">
        <v>744</v>
      </c>
      <c r="S3297" s="18">
        <v>2.7063549821000001</v>
      </c>
      <c r="T3297" t="s">
        <v>496</v>
      </c>
      <c r="U3297" t="s">
        <v>130</v>
      </c>
      <c r="V3297" t="s">
        <v>497</v>
      </c>
      <c r="W3297" s="18">
        <v>1.0855416682000001</v>
      </c>
      <c r="X3297" t="s">
        <v>64</v>
      </c>
      <c r="Y3297" t="s">
        <v>130</v>
      </c>
      <c r="Z3297" t="s">
        <v>690</v>
      </c>
      <c r="AA3297" s="18">
        <v>0.55749112320000005</v>
      </c>
      <c r="AB3297" t="s">
        <v>747</v>
      </c>
      <c r="AC3297" t="s">
        <v>128</v>
      </c>
      <c r="AD3297" t="s">
        <v>748</v>
      </c>
      <c r="AE3297" s="18">
        <v>7.1824993099999998E-2</v>
      </c>
      <c r="AF3297" t="s">
        <v>8643</v>
      </c>
      <c r="AG3297" t="s">
        <v>143</v>
      </c>
      <c r="AH3297" t="s">
        <v>8644</v>
      </c>
      <c r="AI3297" s="18">
        <v>0.28061761010000003</v>
      </c>
      <c r="AJ3297" t="s">
        <v>8340</v>
      </c>
      <c r="AK3297" t="s">
        <v>134</v>
      </c>
      <c r="AL3297" t="s">
        <v>8341</v>
      </c>
      <c r="AM3297" t="s">
        <v>8643</v>
      </c>
      <c r="AN3297" t="s">
        <v>143</v>
      </c>
      <c r="AO3297" t="s">
        <v>8644</v>
      </c>
      <c r="AP3297" s="18">
        <v>7.1824993099999998E-2</v>
      </c>
      <c r="AQ3297" t="e">
        <v>#N/A</v>
      </c>
      <c r="AR3297" t="b">
        <f>ISNUMBER(SEARCH('Consulta Por Puntos Baloto'!$E$5,B3297,1))</f>
        <v>0</v>
      </c>
      <c r="AS3297">
        <f t="shared" si="102"/>
        <v>31</v>
      </c>
      <c r="AT3297" t="str">
        <f t="shared" si="103"/>
        <v>Punto pago</v>
      </c>
    </row>
    <row r="3298" spans="1:46">
      <c r="A3298" t="s">
        <v>16077</v>
      </c>
      <c r="B3298" t="s">
        <v>16078</v>
      </c>
      <c r="C3298" s="18">
        <v>77.955534353100006</v>
      </c>
      <c r="D3298" t="s">
        <v>4495</v>
      </c>
      <c r="E3298" t="s">
        <v>4496</v>
      </c>
      <c r="F3298" t="s">
        <v>4497</v>
      </c>
      <c r="G3298" s="18">
        <v>76.908250151399997</v>
      </c>
      <c r="H3298" t="s">
        <v>64</v>
      </c>
      <c r="I3298" t="s">
        <v>4560</v>
      </c>
      <c r="J3298" t="s">
        <v>4562</v>
      </c>
      <c r="K3298" s="18">
        <v>76.887222547500002</v>
      </c>
      <c r="L3298" t="s">
        <v>64</v>
      </c>
      <c r="M3298" t="s">
        <v>4560</v>
      </c>
      <c r="N3298" t="s">
        <v>4562</v>
      </c>
      <c r="O3298" s="18">
        <v>76.997063345800001</v>
      </c>
      <c r="P3298" t="s">
        <v>387</v>
      </c>
      <c r="Q3298" t="s">
        <v>388</v>
      </c>
      <c r="R3298" t="s">
        <v>389</v>
      </c>
      <c r="S3298" s="18">
        <v>176.26034631569999</v>
      </c>
      <c r="T3298" t="s">
        <v>253</v>
      </c>
      <c r="U3298" t="s">
        <v>65</v>
      </c>
      <c r="V3298" t="s">
        <v>254</v>
      </c>
      <c r="W3298" s="18">
        <v>134.6869671302</v>
      </c>
      <c r="X3298" t="s">
        <v>64</v>
      </c>
      <c r="Y3298" t="s">
        <v>4563</v>
      </c>
      <c r="Z3298" t="s">
        <v>4564</v>
      </c>
      <c r="AA3298" s="18">
        <v>77.055080465399996</v>
      </c>
      <c r="AB3298" t="s">
        <v>5859</v>
      </c>
      <c r="AC3298" t="s">
        <v>388</v>
      </c>
      <c r="AD3298" t="s">
        <v>5860</v>
      </c>
      <c r="AE3298" s="18">
        <v>3.2593373999999999E-3</v>
      </c>
      <c r="AF3298" t="s">
        <v>16079</v>
      </c>
      <c r="AG3298" t="s">
        <v>16080</v>
      </c>
      <c r="AH3298" t="s">
        <v>16081</v>
      </c>
      <c r="AI3298" s="18">
        <v>7.2283533100000005E-2</v>
      </c>
      <c r="AJ3298" t="s">
        <v>16082</v>
      </c>
      <c r="AK3298" t="s">
        <v>4997</v>
      </c>
      <c r="AL3298" t="s">
        <v>16083</v>
      </c>
      <c r="AM3298" t="s">
        <v>16079</v>
      </c>
      <c r="AN3298" t="s">
        <v>16080</v>
      </c>
      <c r="AO3298" t="s">
        <v>16081</v>
      </c>
      <c r="AP3298" s="18">
        <v>3.2593373999999999E-3</v>
      </c>
      <c r="AQ3298" t="s">
        <v>123</v>
      </c>
      <c r="AR3298" t="b">
        <f>ISNUMBER(SEARCH('Consulta Por Puntos Baloto'!$E$5,B3298,1))</f>
        <v>0</v>
      </c>
      <c r="AS3298">
        <f t="shared" si="102"/>
        <v>31</v>
      </c>
      <c r="AT3298" t="str">
        <f t="shared" si="103"/>
        <v>Punto pago</v>
      </c>
    </row>
    <row r="3299" spans="1:46">
      <c r="A3299" t="s">
        <v>16084</v>
      </c>
      <c r="B3299" t="s">
        <v>16085</v>
      </c>
      <c r="C3299" s="18">
        <v>46.417803193200001</v>
      </c>
      <c r="D3299" t="s">
        <v>4165</v>
      </c>
      <c r="E3299" t="s">
        <v>4166</v>
      </c>
      <c r="F3299" t="s">
        <v>4167</v>
      </c>
      <c r="G3299" s="18">
        <v>99.722678031599997</v>
      </c>
      <c r="H3299" t="s">
        <v>4916</v>
      </c>
      <c r="I3299" t="s">
        <v>4169</v>
      </c>
      <c r="J3299" t="s">
        <v>4917</v>
      </c>
      <c r="K3299" s="18">
        <v>159.93863505990001</v>
      </c>
      <c r="L3299" t="s">
        <v>64</v>
      </c>
      <c r="M3299" t="s">
        <v>86</v>
      </c>
      <c r="N3299" t="s">
        <v>402</v>
      </c>
      <c r="O3299" s="18">
        <v>159.93863505990001</v>
      </c>
      <c r="P3299" t="s">
        <v>403</v>
      </c>
      <c r="Q3299" t="s">
        <v>83</v>
      </c>
      <c r="R3299" t="s">
        <v>404</v>
      </c>
      <c r="S3299" s="18">
        <v>160.48391648660001</v>
      </c>
      <c r="T3299" t="s">
        <v>85</v>
      </c>
      <c r="U3299" t="s">
        <v>86</v>
      </c>
      <c r="V3299" t="s">
        <v>87</v>
      </c>
      <c r="W3299" s="18">
        <v>101.6818357881</v>
      </c>
      <c r="X3299" t="s">
        <v>64</v>
      </c>
      <c r="Y3299" t="s">
        <v>4169</v>
      </c>
      <c r="Z3299" t="s">
        <v>4171</v>
      </c>
      <c r="AA3299" s="18">
        <v>99.769949879500004</v>
      </c>
      <c r="AB3299" t="s">
        <v>4916</v>
      </c>
      <c r="AC3299" t="s">
        <v>4172</v>
      </c>
      <c r="AD3299" t="s">
        <v>4918</v>
      </c>
      <c r="AE3299" s="18">
        <v>28.7112580346</v>
      </c>
      <c r="AF3299" t="s">
        <v>11064</v>
      </c>
      <c r="AG3299" t="s">
        <v>11065</v>
      </c>
      <c r="AH3299" t="s">
        <v>11066</v>
      </c>
      <c r="AI3299" s="18">
        <v>8.6093520699999995E-2</v>
      </c>
      <c r="AJ3299" t="s">
        <v>16086</v>
      </c>
      <c r="AK3299" t="s">
        <v>16087</v>
      </c>
      <c r="AL3299" t="s">
        <v>16088</v>
      </c>
      <c r="AM3299" t="s">
        <v>16086</v>
      </c>
      <c r="AN3299" t="s">
        <v>16087</v>
      </c>
      <c r="AO3299" t="s">
        <v>16088</v>
      </c>
      <c r="AP3299" s="18">
        <v>8.6093520699999995E-2</v>
      </c>
      <c r="AQ3299" t="e">
        <v>#N/A</v>
      </c>
      <c r="AR3299" t="b">
        <f>ISNUMBER(SEARCH('Consulta Por Puntos Baloto'!$E$5,B3299,1))</f>
        <v>0</v>
      </c>
      <c r="AS3299">
        <f t="shared" si="102"/>
        <v>35</v>
      </c>
      <c r="AT3299" t="str">
        <f t="shared" si="103"/>
        <v>Punto red</v>
      </c>
    </row>
    <row r="3300" spans="1:46">
      <c r="A3300" t="s">
        <v>16089</v>
      </c>
      <c r="B3300" t="s">
        <v>16090</v>
      </c>
      <c r="C3300" s="18">
        <v>59.463739776600001</v>
      </c>
      <c r="D3300" t="s">
        <v>5270</v>
      </c>
      <c r="E3300" t="s">
        <v>4172</v>
      </c>
      <c r="F3300" t="s">
        <v>5271</v>
      </c>
      <c r="G3300" s="18">
        <v>59.413522522000001</v>
      </c>
      <c r="H3300" t="s">
        <v>4168</v>
      </c>
      <c r="I3300" t="s">
        <v>4169</v>
      </c>
      <c r="J3300" t="s">
        <v>4170</v>
      </c>
      <c r="K3300" s="18">
        <v>67.821964021900001</v>
      </c>
      <c r="L3300" t="s">
        <v>64</v>
      </c>
      <c r="M3300" t="s">
        <v>86</v>
      </c>
      <c r="N3300" t="s">
        <v>402</v>
      </c>
      <c r="O3300" s="18">
        <v>67.821964021900001</v>
      </c>
      <c r="P3300" t="s">
        <v>403</v>
      </c>
      <c r="Q3300" t="s">
        <v>83</v>
      </c>
      <c r="R3300" t="s">
        <v>404</v>
      </c>
      <c r="S3300" s="18">
        <v>68.445757322800006</v>
      </c>
      <c r="T3300" t="s">
        <v>85</v>
      </c>
      <c r="U3300" t="s">
        <v>86</v>
      </c>
      <c r="V3300" t="s">
        <v>87</v>
      </c>
      <c r="W3300" s="18">
        <v>63.813467425699997</v>
      </c>
      <c r="X3300" t="s">
        <v>64</v>
      </c>
      <c r="Y3300" t="s">
        <v>4169</v>
      </c>
      <c r="Z3300" t="s">
        <v>4171</v>
      </c>
      <c r="AA3300" s="18">
        <v>59.407638697499998</v>
      </c>
      <c r="AB3300" t="s">
        <v>4168</v>
      </c>
      <c r="AC3300" t="s">
        <v>4172</v>
      </c>
      <c r="AD3300" t="s">
        <v>4173</v>
      </c>
      <c r="AE3300" s="18">
        <v>0.13228820920000001</v>
      </c>
      <c r="AF3300" t="s">
        <v>16091</v>
      </c>
      <c r="AG3300" t="s">
        <v>16092</v>
      </c>
      <c r="AH3300" t="s">
        <v>16093</v>
      </c>
      <c r="AI3300" s="18">
        <v>0.1101311103</v>
      </c>
      <c r="AJ3300" t="s">
        <v>16094</v>
      </c>
      <c r="AK3300" t="s">
        <v>16095</v>
      </c>
      <c r="AL3300" t="s">
        <v>16096</v>
      </c>
      <c r="AM3300" t="s">
        <v>16094</v>
      </c>
      <c r="AN3300" t="s">
        <v>16095</v>
      </c>
      <c r="AO3300" t="s">
        <v>16096</v>
      </c>
      <c r="AP3300" s="18">
        <v>0.1101311103</v>
      </c>
      <c r="AQ3300" t="e">
        <v>#N/A</v>
      </c>
      <c r="AR3300" t="b">
        <f>ISNUMBER(SEARCH('Consulta Por Puntos Baloto'!$E$5,B3300,1))</f>
        <v>0</v>
      </c>
      <c r="AS3300">
        <f t="shared" si="102"/>
        <v>35</v>
      </c>
      <c r="AT3300" t="str">
        <f t="shared" si="103"/>
        <v>Punto red</v>
      </c>
    </row>
    <row r="3301" spans="1:46">
      <c r="A3301" t="s">
        <v>16097</v>
      </c>
      <c r="B3301" t="s">
        <v>16098</v>
      </c>
      <c r="C3301" s="18">
        <v>23.7303368022</v>
      </c>
      <c r="D3301" t="s">
        <v>5528</v>
      </c>
      <c r="E3301" t="s">
        <v>5529</v>
      </c>
      <c r="F3301" t="s">
        <v>5530</v>
      </c>
      <c r="G3301" s="18">
        <v>94.075323131600001</v>
      </c>
      <c r="H3301" t="s">
        <v>64</v>
      </c>
      <c r="I3301" t="s">
        <v>384</v>
      </c>
      <c r="J3301" t="s">
        <v>386</v>
      </c>
      <c r="K3301" s="18">
        <v>94.075323131600001</v>
      </c>
      <c r="L3301" t="s">
        <v>64</v>
      </c>
      <c r="M3301" t="s">
        <v>384</v>
      </c>
      <c r="N3301" t="s">
        <v>386</v>
      </c>
      <c r="O3301" s="18">
        <v>37.973563628900003</v>
      </c>
      <c r="P3301" t="s">
        <v>4733</v>
      </c>
      <c r="Q3301" t="s">
        <v>4734</v>
      </c>
      <c r="R3301" t="s">
        <v>4735</v>
      </c>
      <c r="S3301" s="18">
        <v>160.8668816423</v>
      </c>
      <c r="T3301" t="s">
        <v>253</v>
      </c>
      <c r="U3301" t="s">
        <v>65</v>
      </c>
      <c r="V3301" t="s">
        <v>254</v>
      </c>
      <c r="W3301" s="18">
        <v>159.9030100089</v>
      </c>
      <c r="X3301" t="s">
        <v>276</v>
      </c>
      <c r="Y3301" t="s">
        <v>65</v>
      </c>
      <c r="Z3301" t="s">
        <v>277</v>
      </c>
      <c r="AA3301" s="18">
        <v>94.543937723300004</v>
      </c>
      <c r="AB3301" t="s">
        <v>383</v>
      </c>
      <c r="AC3301" t="s">
        <v>391</v>
      </c>
      <c r="AD3301" t="s">
        <v>392</v>
      </c>
      <c r="AE3301" s="18">
        <v>1.0115623E-3</v>
      </c>
      <c r="AF3301" t="s">
        <v>16099</v>
      </c>
      <c r="AG3301" t="s">
        <v>16100</v>
      </c>
      <c r="AH3301" t="s">
        <v>16101</v>
      </c>
      <c r="AI3301" s="18">
        <v>9.811462E-3</v>
      </c>
      <c r="AJ3301" t="s">
        <v>16102</v>
      </c>
      <c r="AK3301" t="s">
        <v>16100</v>
      </c>
      <c r="AL3301" t="s">
        <v>16103</v>
      </c>
      <c r="AM3301" t="s">
        <v>16099</v>
      </c>
      <c r="AN3301" t="s">
        <v>16100</v>
      </c>
      <c r="AO3301" t="s">
        <v>16101</v>
      </c>
      <c r="AP3301" s="18">
        <v>1.0115623E-3</v>
      </c>
      <c r="AQ3301" t="s">
        <v>123</v>
      </c>
      <c r="AR3301" t="b">
        <f>ISNUMBER(SEARCH('Consulta Por Puntos Baloto'!$E$5,B3301,1))</f>
        <v>0</v>
      </c>
      <c r="AS3301">
        <f t="shared" si="102"/>
        <v>31</v>
      </c>
      <c r="AT3301" t="str">
        <f t="shared" si="103"/>
        <v>Punto pago</v>
      </c>
    </row>
    <row r="3302" spans="1:46">
      <c r="A3302" t="s">
        <v>16104</v>
      </c>
      <c r="B3302" t="s">
        <v>16105</v>
      </c>
      <c r="C3302" s="18">
        <v>54.009977769999999</v>
      </c>
      <c r="D3302" t="s">
        <v>4165</v>
      </c>
      <c r="E3302" t="s">
        <v>4166</v>
      </c>
      <c r="F3302" t="s">
        <v>4167</v>
      </c>
      <c r="G3302" s="18">
        <v>76.224604492599994</v>
      </c>
      <c r="H3302" t="s">
        <v>64</v>
      </c>
      <c r="I3302" t="s">
        <v>86</v>
      </c>
      <c r="J3302" t="s">
        <v>401</v>
      </c>
      <c r="K3302" s="18">
        <v>76.276161547900003</v>
      </c>
      <c r="L3302" t="s">
        <v>64</v>
      </c>
      <c r="M3302" t="s">
        <v>86</v>
      </c>
      <c r="N3302" t="s">
        <v>402</v>
      </c>
      <c r="O3302" s="18">
        <v>76.276161547900003</v>
      </c>
      <c r="P3302" t="s">
        <v>403</v>
      </c>
      <c r="Q3302" t="s">
        <v>83</v>
      </c>
      <c r="R3302" t="s">
        <v>404</v>
      </c>
      <c r="S3302" s="18">
        <v>76.414119567200004</v>
      </c>
      <c r="T3302" t="s">
        <v>85</v>
      </c>
      <c r="U3302" t="s">
        <v>86</v>
      </c>
      <c r="V3302" t="s">
        <v>87</v>
      </c>
      <c r="W3302" s="18">
        <v>76.414119567200004</v>
      </c>
      <c r="X3302" t="s">
        <v>64</v>
      </c>
      <c r="Y3302" t="s">
        <v>91</v>
      </c>
      <c r="Z3302" t="s">
        <v>92</v>
      </c>
      <c r="AA3302" s="18">
        <v>76.414119567200004</v>
      </c>
      <c r="AB3302" t="s">
        <v>93</v>
      </c>
      <c r="AC3302" t="s">
        <v>83</v>
      </c>
      <c r="AD3302" t="s">
        <v>94</v>
      </c>
      <c r="AE3302" s="18">
        <v>6.51236605E-2</v>
      </c>
      <c r="AF3302" t="s">
        <v>16106</v>
      </c>
      <c r="AG3302" t="s">
        <v>16107</v>
      </c>
      <c r="AH3302" t="s">
        <v>16108</v>
      </c>
      <c r="AI3302" s="18">
        <v>1.4395135099999999E-2</v>
      </c>
      <c r="AJ3302" t="s">
        <v>16109</v>
      </c>
      <c r="AK3302" t="s">
        <v>16107</v>
      </c>
      <c r="AL3302" t="s">
        <v>16110</v>
      </c>
      <c r="AM3302" t="s">
        <v>16109</v>
      </c>
      <c r="AN3302" t="s">
        <v>16107</v>
      </c>
      <c r="AO3302" t="s">
        <v>16110</v>
      </c>
      <c r="AP3302" s="18">
        <v>1.4395135099999999E-2</v>
      </c>
      <c r="AQ3302" t="s">
        <v>123</v>
      </c>
      <c r="AR3302" t="b">
        <f>ISNUMBER(SEARCH('Consulta Por Puntos Baloto'!$E$5,B3302,1))</f>
        <v>0</v>
      </c>
      <c r="AS3302">
        <f t="shared" si="102"/>
        <v>35</v>
      </c>
      <c r="AT3302" t="str">
        <f t="shared" si="103"/>
        <v>Punto red</v>
      </c>
    </row>
    <row r="3303" spans="1:46">
      <c r="A3303" t="s">
        <v>16111</v>
      </c>
      <c r="B3303" t="s">
        <v>16112</v>
      </c>
      <c r="C3303" s="18">
        <v>1.4902598189</v>
      </c>
      <c r="D3303" t="s">
        <v>4580</v>
      </c>
      <c r="E3303" t="s">
        <v>83</v>
      </c>
      <c r="F3303" t="s">
        <v>4581</v>
      </c>
      <c r="G3303" s="18">
        <v>1.108263964</v>
      </c>
      <c r="H3303" t="s">
        <v>64</v>
      </c>
      <c r="I3303" t="s">
        <v>86</v>
      </c>
      <c r="J3303" t="s">
        <v>88</v>
      </c>
      <c r="K3303" s="18">
        <v>1.108263964</v>
      </c>
      <c r="L3303" t="s">
        <v>64</v>
      </c>
      <c r="M3303" t="s">
        <v>86</v>
      </c>
      <c r="N3303" t="s">
        <v>88</v>
      </c>
      <c r="O3303" s="18">
        <v>1.4714446566999999</v>
      </c>
      <c r="P3303" t="s">
        <v>359</v>
      </c>
      <c r="Q3303" t="s">
        <v>83</v>
      </c>
      <c r="R3303" t="s">
        <v>360</v>
      </c>
      <c r="S3303" s="18">
        <v>2.2537106643000002</v>
      </c>
      <c r="T3303" t="s">
        <v>85</v>
      </c>
      <c r="U3303" t="s">
        <v>86</v>
      </c>
      <c r="V3303" t="s">
        <v>87</v>
      </c>
      <c r="W3303" s="18">
        <v>1.4558580301999999</v>
      </c>
      <c r="X3303" t="s">
        <v>64</v>
      </c>
      <c r="Y3303" t="s">
        <v>86</v>
      </c>
      <c r="Z3303" t="s">
        <v>299</v>
      </c>
      <c r="AA3303" s="18">
        <v>1.4649531063000001</v>
      </c>
      <c r="AB3303" t="s">
        <v>4762</v>
      </c>
      <c r="AC3303" t="s">
        <v>83</v>
      </c>
      <c r="AD3303" t="s">
        <v>4763</v>
      </c>
      <c r="AE3303" s="18">
        <v>0.17187262140000001</v>
      </c>
      <c r="AF3303" t="s">
        <v>13808</v>
      </c>
      <c r="AG3303" t="s">
        <v>83</v>
      </c>
      <c r="AH3303" t="s">
        <v>13809</v>
      </c>
      <c r="AI3303" s="18">
        <v>0</v>
      </c>
      <c r="AJ3303" t="s">
        <v>13810</v>
      </c>
      <c r="AK3303" t="s">
        <v>83</v>
      </c>
      <c r="AL3303" t="s">
        <v>13811</v>
      </c>
      <c r="AM3303" t="s">
        <v>13810</v>
      </c>
      <c r="AN3303" t="s">
        <v>83</v>
      </c>
      <c r="AO3303" t="s">
        <v>13811</v>
      </c>
      <c r="AP3303" s="18">
        <v>0</v>
      </c>
      <c r="AQ3303" t="e">
        <v>#N/A</v>
      </c>
      <c r="AR3303" t="b">
        <f>ISNUMBER(SEARCH('Consulta Por Puntos Baloto'!$E$5,B3303,1))</f>
        <v>0</v>
      </c>
      <c r="AS3303">
        <f t="shared" si="102"/>
        <v>35</v>
      </c>
      <c r="AT3303" t="str">
        <f t="shared" si="103"/>
        <v>Punto red</v>
      </c>
    </row>
    <row r="3304" spans="1:46">
      <c r="A3304" t="s">
        <v>16113</v>
      </c>
      <c r="B3304" t="s">
        <v>16114</v>
      </c>
      <c r="C3304" s="18">
        <v>0.14344578320000001</v>
      </c>
      <c r="D3304" t="s">
        <v>5248</v>
      </c>
      <c r="E3304" t="s">
        <v>5249</v>
      </c>
      <c r="F3304" t="s">
        <v>5250</v>
      </c>
      <c r="G3304" s="18">
        <v>23.995599992399999</v>
      </c>
      <c r="H3304" t="s">
        <v>64</v>
      </c>
      <c r="I3304" t="s">
        <v>4389</v>
      </c>
      <c r="J3304" t="s">
        <v>4390</v>
      </c>
      <c r="K3304" s="18">
        <v>61.3727610368</v>
      </c>
      <c r="L3304" t="s">
        <v>64</v>
      </c>
      <c r="M3304" t="s">
        <v>343</v>
      </c>
      <c r="N3304" t="s">
        <v>344</v>
      </c>
      <c r="O3304" s="18">
        <v>23.966268384799999</v>
      </c>
      <c r="P3304" t="s">
        <v>4391</v>
      </c>
      <c r="Q3304" t="s">
        <v>4392</v>
      </c>
      <c r="R3304" t="s">
        <v>4393</v>
      </c>
      <c r="S3304" s="18">
        <v>83.414444373099997</v>
      </c>
      <c r="T3304" t="s">
        <v>69</v>
      </c>
      <c r="U3304" t="s">
        <v>65</v>
      </c>
      <c r="V3304" t="s">
        <v>70</v>
      </c>
      <c r="W3304" s="18">
        <v>23.995599992399999</v>
      </c>
      <c r="X3304" t="s">
        <v>64</v>
      </c>
      <c r="Y3304" t="s">
        <v>4389</v>
      </c>
      <c r="Z3304" t="s">
        <v>4390</v>
      </c>
      <c r="AA3304" s="18">
        <v>62.721403563199999</v>
      </c>
      <c r="AB3304" t="s">
        <v>345</v>
      </c>
      <c r="AC3304" t="s">
        <v>341</v>
      </c>
      <c r="AD3304" t="s">
        <v>346</v>
      </c>
      <c r="AE3304" s="18">
        <v>0.40109304280000002</v>
      </c>
      <c r="AF3304" t="s">
        <v>11161</v>
      </c>
      <c r="AG3304" t="s">
        <v>5249</v>
      </c>
      <c r="AH3304" t="s">
        <v>11162</v>
      </c>
      <c r="AI3304" s="18">
        <v>0.1650255669</v>
      </c>
      <c r="AJ3304" t="s">
        <v>349</v>
      </c>
      <c r="AK3304" t="s">
        <v>7664</v>
      </c>
      <c r="AL3304" t="s">
        <v>15485</v>
      </c>
      <c r="AM3304" t="s">
        <v>5248</v>
      </c>
      <c r="AN3304" t="s">
        <v>5249</v>
      </c>
      <c r="AO3304" t="s">
        <v>5250</v>
      </c>
      <c r="AP3304" s="18">
        <v>0.14344578320000001</v>
      </c>
      <c r="AQ3304" t="s">
        <v>123</v>
      </c>
      <c r="AR3304" t="b">
        <f>ISNUMBER(SEARCH('Consulta Por Puntos Baloto'!$E$5,B3304,1))</f>
        <v>0</v>
      </c>
      <c r="AS3304">
        <f t="shared" si="102"/>
        <v>3</v>
      </c>
      <c r="AT3304" t="str">
        <f t="shared" si="103"/>
        <v>Punto 472</v>
      </c>
    </row>
    <row r="3305" spans="1:46">
      <c r="A3305" t="s">
        <v>16115</v>
      </c>
      <c r="B3305" t="s">
        <v>16116</v>
      </c>
      <c r="C3305" s="18">
        <v>60.121885651900001</v>
      </c>
      <c r="D3305" t="s">
        <v>4556</v>
      </c>
      <c r="E3305" t="s">
        <v>4557</v>
      </c>
      <c r="F3305" t="s">
        <v>4558</v>
      </c>
      <c r="G3305" s="18">
        <v>1.7616182192000001</v>
      </c>
      <c r="H3305" t="s">
        <v>4559</v>
      </c>
      <c r="I3305" t="s">
        <v>4560</v>
      </c>
      <c r="J3305" t="s">
        <v>4561</v>
      </c>
      <c r="K3305" s="18">
        <v>2.0558440343000002</v>
      </c>
      <c r="L3305" t="s">
        <v>64</v>
      </c>
      <c r="M3305" t="s">
        <v>4560</v>
      </c>
      <c r="N3305" t="s">
        <v>4562</v>
      </c>
      <c r="O3305" s="18">
        <v>2.3965820229000001</v>
      </c>
      <c r="P3305" t="s">
        <v>387</v>
      </c>
      <c r="Q3305" t="s">
        <v>388</v>
      </c>
      <c r="R3305" t="s">
        <v>389</v>
      </c>
      <c r="S3305" s="18">
        <v>252.2729070067</v>
      </c>
      <c r="T3305" t="s">
        <v>253</v>
      </c>
      <c r="U3305" t="s">
        <v>65</v>
      </c>
      <c r="V3305" t="s">
        <v>254</v>
      </c>
      <c r="W3305" s="18">
        <v>59.6885669682</v>
      </c>
      <c r="X3305" t="s">
        <v>64</v>
      </c>
      <c r="Y3305" t="s">
        <v>4563</v>
      </c>
      <c r="Z3305" t="s">
        <v>4564</v>
      </c>
      <c r="AA3305" s="18">
        <v>1.7744555543</v>
      </c>
      <c r="AB3305" t="s">
        <v>4559</v>
      </c>
      <c r="AC3305" t="s">
        <v>388</v>
      </c>
      <c r="AD3305" t="s">
        <v>4565</v>
      </c>
      <c r="AE3305" s="18">
        <v>0.87886169250000001</v>
      </c>
      <c r="AF3305" t="s">
        <v>10378</v>
      </c>
      <c r="AG3305" t="s">
        <v>388</v>
      </c>
      <c r="AH3305" t="s">
        <v>10379</v>
      </c>
      <c r="AI3305" s="18">
        <v>4.2606201199999999E-2</v>
      </c>
      <c r="AJ3305" t="s">
        <v>10380</v>
      </c>
      <c r="AK3305" t="s">
        <v>388</v>
      </c>
      <c r="AL3305" t="s">
        <v>10381</v>
      </c>
      <c r="AM3305" t="s">
        <v>10380</v>
      </c>
      <c r="AN3305" t="s">
        <v>388</v>
      </c>
      <c r="AO3305" t="s">
        <v>10381</v>
      </c>
      <c r="AP3305" s="18">
        <v>4.2606201199999999E-2</v>
      </c>
      <c r="AQ3305" t="s">
        <v>123</v>
      </c>
      <c r="AR3305" t="b">
        <f>ISNUMBER(SEARCH('Consulta Por Puntos Baloto'!$E$5,B3305,1))</f>
        <v>0</v>
      </c>
      <c r="AS3305">
        <f t="shared" si="102"/>
        <v>35</v>
      </c>
      <c r="AT3305" t="str">
        <f t="shared" si="103"/>
        <v>Punto red</v>
      </c>
    </row>
    <row r="3306" spans="1:46">
      <c r="A3306" t="s">
        <v>16117</v>
      </c>
      <c r="B3306" t="s">
        <v>16118</v>
      </c>
      <c r="C3306" s="18">
        <v>5.8756836486999999</v>
      </c>
      <c r="D3306" t="s">
        <v>127</v>
      </c>
      <c r="E3306" t="s">
        <v>128</v>
      </c>
      <c r="F3306" t="s">
        <v>129</v>
      </c>
      <c r="G3306" s="18">
        <v>2.3275540929999998</v>
      </c>
      <c r="H3306" t="s">
        <v>64</v>
      </c>
      <c r="I3306" t="s">
        <v>130</v>
      </c>
      <c r="J3306" t="s">
        <v>1041</v>
      </c>
      <c r="K3306" s="18">
        <v>4.7600628684000004</v>
      </c>
      <c r="L3306" t="s">
        <v>64</v>
      </c>
      <c r="M3306" t="s">
        <v>130</v>
      </c>
      <c r="N3306" t="s">
        <v>512</v>
      </c>
      <c r="O3306" s="18">
        <v>5.3109746615000004</v>
      </c>
      <c r="P3306" t="s">
        <v>133</v>
      </c>
      <c r="Q3306" t="s">
        <v>134</v>
      </c>
      <c r="R3306" t="s">
        <v>135</v>
      </c>
      <c r="S3306" s="18">
        <v>4.9996136717999997</v>
      </c>
      <c r="T3306" t="s">
        <v>371</v>
      </c>
      <c r="U3306" t="s">
        <v>130</v>
      </c>
      <c r="V3306" t="s">
        <v>372</v>
      </c>
      <c r="W3306" s="18">
        <v>3.3638769949</v>
      </c>
      <c r="X3306" t="s">
        <v>64</v>
      </c>
      <c r="Y3306" t="s">
        <v>130</v>
      </c>
      <c r="Z3306" t="s">
        <v>373</v>
      </c>
      <c r="AA3306" s="18">
        <v>4.4416262999000002</v>
      </c>
      <c r="AB3306" s="19" t="s">
        <v>963</v>
      </c>
      <c r="AC3306" t="s">
        <v>128</v>
      </c>
      <c r="AD3306" t="s">
        <v>964</v>
      </c>
      <c r="AE3306" s="18">
        <v>0.36977119219999999</v>
      </c>
      <c r="AF3306" t="s">
        <v>5638</v>
      </c>
      <c r="AG3306" t="s">
        <v>143</v>
      </c>
      <c r="AH3306" t="s">
        <v>5639</v>
      </c>
      <c r="AI3306" s="18">
        <v>0.21346330720000001</v>
      </c>
      <c r="AJ3306" t="s">
        <v>9059</v>
      </c>
      <c r="AK3306" t="s">
        <v>134</v>
      </c>
      <c r="AL3306" t="s">
        <v>9060</v>
      </c>
      <c r="AM3306" t="s">
        <v>9059</v>
      </c>
      <c r="AN3306" t="s">
        <v>134</v>
      </c>
      <c r="AO3306" t="s">
        <v>9060</v>
      </c>
      <c r="AP3306" s="18">
        <v>0.21346330720000001</v>
      </c>
      <c r="AQ3306" t="e">
        <v>#N/A</v>
      </c>
      <c r="AR3306" t="b">
        <f>ISNUMBER(SEARCH('Consulta Por Puntos Baloto'!$E$5,B3306,1))</f>
        <v>0</v>
      </c>
      <c r="AS3306">
        <f t="shared" si="102"/>
        <v>35</v>
      </c>
      <c r="AT3306" t="str">
        <f t="shared" si="103"/>
        <v>Punto red</v>
      </c>
    </row>
    <row r="3307" spans="1:46">
      <c r="A3307" t="s">
        <v>16119</v>
      </c>
      <c r="B3307" t="s">
        <v>16120</v>
      </c>
      <c r="C3307" s="18">
        <v>5.8694772395000001</v>
      </c>
      <c r="D3307" t="s">
        <v>127</v>
      </c>
      <c r="E3307" t="s">
        <v>128</v>
      </c>
      <c r="F3307" t="s">
        <v>129</v>
      </c>
      <c r="G3307" s="18">
        <v>2.3168828882999999</v>
      </c>
      <c r="H3307" t="s">
        <v>64</v>
      </c>
      <c r="I3307" t="s">
        <v>130</v>
      </c>
      <c r="J3307" t="s">
        <v>1041</v>
      </c>
      <c r="K3307" s="18">
        <v>4.747404682</v>
      </c>
      <c r="L3307" t="s">
        <v>64</v>
      </c>
      <c r="M3307" t="s">
        <v>130</v>
      </c>
      <c r="N3307" t="s">
        <v>512</v>
      </c>
      <c r="O3307" s="18">
        <v>5.3043923522999998</v>
      </c>
      <c r="P3307" t="s">
        <v>133</v>
      </c>
      <c r="Q3307" t="s">
        <v>134</v>
      </c>
      <c r="R3307" t="s">
        <v>135</v>
      </c>
      <c r="S3307" s="18">
        <v>4.9875126041</v>
      </c>
      <c r="T3307" t="s">
        <v>371</v>
      </c>
      <c r="U3307" t="s">
        <v>130</v>
      </c>
      <c r="V3307" t="s">
        <v>372</v>
      </c>
      <c r="W3307" s="18">
        <v>3.3518012293999999</v>
      </c>
      <c r="X3307" t="s">
        <v>64</v>
      </c>
      <c r="Y3307" t="s">
        <v>130</v>
      </c>
      <c r="Z3307" t="s">
        <v>373</v>
      </c>
      <c r="AA3307" s="18">
        <v>4.4301928431000004</v>
      </c>
      <c r="AB3307" s="19" t="s">
        <v>963</v>
      </c>
      <c r="AC3307" t="s">
        <v>128</v>
      </c>
      <c r="AD3307" t="s">
        <v>964</v>
      </c>
      <c r="AE3307" s="18">
        <v>0.37366527490000001</v>
      </c>
      <c r="AF3307" t="s">
        <v>5638</v>
      </c>
      <c r="AG3307" t="s">
        <v>143</v>
      </c>
      <c r="AH3307" t="s">
        <v>5639</v>
      </c>
      <c r="AI3307" s="18">
        <v>0.20391185940000001</v>
      </c>
      <c r="AJ3307" t="s">
        <v>9059</v>
      </c>
      <c r="AK3307" t="s">
        <v>134</v>
      </c>
      <c r="AL3307" t="s">
        <v>9060</v>
      </c>
      <c r="AM3307" t="s">
        <v>9059</v>
      </c>
      <c r="AN3307" t="s">
        <v>134</v>
      </c>
      <c r="AO3307" t="s">
        <v>9060</v>
      </c>
      <c r="AP3307" s="18">
        <v>0.20391185940000001</v>
      </c>
      <c r="AQ3307" t="e">
        <v>#N/A</v>
      </c>
      <c r="AR3307" t="b">
        <f>ISNUMBER(SEARCH('Consulta Por Puntos Baloto'!$E$5,B3307,1))</f>
        <v>0</v>
      </c>
      <c r="AS3307">
        <f t="shared" si="102"/>
        <v>35</v>
      </c>
      <c r="AT3307" t="str">
        <f t="shared" si="103"/>
        <v>Punto red</v>
      </c>
    </row>
    <row r="3308" spans="1:46">
      <c r="A3308" t="s">
        <v>16121</v>
      </c>
      <c r="B3308" t="s">
        <v>8099</v>
      </c>
      <c r="C3308" s="18">
        <v>5.8648149120999999</v>
      </c>
      <c r="D3308" t="s">
        <v>6065</v>
      </c>
      <c r="E3308" t="s">
        <v>5832</v>
      </c>
      <c r="F3308" t="s">
        <v>6066</v>
      </c>
      <c r="G3308" s="18">
        <v>5.2727162101999996</v>
      </c>
      <c r="H3308" t="s">
        <v>64</v>
      </c>
      <c r="I3308" t="s">
        <v>3998</v>
      </c>
      <c r="J3308" t="s">
        <v>7063</v>
      </c>
      <c r="K3308" s="18">
        <v>74.338817650099998</v>
      </c>
      <c r="L3308" t="s">
        <v>64</v>
      </c>
      <c r="M3308" t="s">
        <v>3974</v>
      </c>
      <c r="N3308" t="s">
        <v>4304</v>
      </c>
      <c r="O3308" s="18">
        <v>5.3254744933999998</v>
      </c>
      <c r="P3308" t="s">
        <v>5835</v>
      </c>
      <c r="Q3308" t="s">
        <v>5832</v>
      </c>
      <c r="R3308" t="s">
        <v>5836</v>
      </c>
      <c r="S3308" s="18">
        <v>467.48196972300002</v>
      </c>
      <c r="T3308" t="s">
        <v>85</v>
      </c>
      <c r="U3308" t="s">
        <v>86</v>
      </c>
      <c r="V3308" t="s">
        <v>87</v>
      </c>
      <c r="W3308" s="18">
        <v>5.3344509727</v>
      </c>
      <c r="X3308" t="s">
        <v>64</v>
      </c>
      <c r="Y3308" t="s">
        <v>3998</v>
      </c>
      <c r="Z3308" t="s">
        <v>3999</v>
      </c>
      <c r="AA3308" s="18">
        <v>6.7265845953000003</v>
      </c>
      <c r="AB3308" s="19" t="s">
        <v>5837</v>
      </c>
      <c r="AC3308" t="s">
        <v>5832</v>
      </c>
      <c r="AD3308" t="s">
        <v>5838</v>
      </c>
      <c r="AE3308" s="18">
        <v>0.39398947680000002</v>
      </c>
      <c r="AF3308" t="s">
        <v>8097</v>
      </c>
      <c r="AG3308" t="s">
        <v>5832</v>
      </c>
      <c r="AH3308" t="s">
        <v>8098</v>
      </c>
      <c r="AI3308" s="18">
        <v>1.7866430700000002E-2</v>
      </c>
      <c r="AJ3308" t="s">
        <v>9211</v>
      </c>
      <c r="AK3308" t="s">
        <v>5832</v>
      </c>
      <c r="AL3308" t="s">
        <v>9212</v>
      </c>
      <c r="AM3308" t="s">
        <v>9211</v>
      </c>
      <c r="AN3308" t="s">
        <v>5832</v>
      </c>
      <c r="AO3308" t="s">
        <v>9212</v>
      </c>
      <c r="AP3308" s="18">
        <v>1.7866430700000002E-2</v>
      </c>
      <c r="AQ3308" t="s">
        <v>123</v>
      </c>
      <c r="AR3308" t="b">
        <f>ISNUMBER(SEARCH('Consulta Por Puntos Baloto'!$E$5,B3308,1))</f>
        <v>0</v>
      </c>
      <c r="AS3308">
        <f t="shared" si="102"/>
        <v>35</v>
      </c>
      <c r="AT3308" t="str">
        <f t="shared" si="103"/>
        <v>Punto red</v>
      </c>
    </row>
    <row r="3309" spans="1:46">
      <c r="A3309" t="s">
        <v>16122</v>
      </c>
      <c r="B3309" t="s">
        <v>16123</v>
      </c>
      <c r="C3309" s="18">
        <v>0.56479018089999999</v>
      </c>
      <c r="D3309" t="s">
        <v>5831</v>
      </c>
      <c r="E3309" t="s">
        <v>5832</v>
      </c>
      <c r="F3309" t="s">
        <v>5833</v>
      </c>
      <c r="G3309" s="18">
        <v>1.3968609478</v>
      </c>
      <c r="H3309" t="s">
        <v>64</v>
      </c>
      <c r="I3309" t="s">
        <v>3998</v>
      </c>
      <c r="J3309" t="s">
        <v>5834</v>
      </c>
      <c r="K3309" s="18">
        <v>65.488626913900006</v>
      </c>
      <c r="L3309" t="s">
        <v>64</v>
      </c>
      <c r="M3309" t="s">
        <v>3974</v>
      </c>
      <c r="N3309" t="s">
        <v>4304</v>
      </c>
      <c r="O3309" s="18">
        <v>5.3658685205000003</v>
      </c>
      <c r="P3309" t="s">
        <v>5835</v>
      </c>
      <c r="Q3309" t="s">
        <v>5832</v>
      </c>
      <c r="R3309" t="s">
        <v>5836</v>
      </c>
      <c r="S3309" s="18">
        <v>465.60066288230001</v>
      </c>
      <c r="T3309" t="s">
        <v>85</v>
      </c>
      <c r="U3309" t="s">
        <v>86</v>
      </c>
      <c r="V3309" t="s">
        <v>87</v>
      </c>
      <c r="W3309" s="18">
        <v>5.4325902495999996</v>
      </c>
      <c r="X3309" t="s">
        <v>64</v>
      </c>
      <c r="Y3309" t="s">
        <v>3998</v>
      </c>
      <c r="Z3309" t="s">
        <v>3999</v>
      </c>
      <c r="AA3309" s="18">
        <v>6.2623630000999997</v>
      </c>
      <c r="AB3309" s="19" t="s">
        <v>5837</v>
      </c>
      <c r="AC3309" t="s">
        <v>5832</v>
      </c>
      <c r="AD3309" t="s">
        <v>5838</v>
      </c>
      <c r="AE3309" s="18">
        <v>0.27583039619999999</v>
      </c>
      <c r="AF3309" t="s">
        <v>5839</v>
      </c>
      <c r="AG3309" t="s">
        <v>5832</v>
      </c>
      <c r="AH3309" t="s">
        <v>5840</v>
      </c>
      <c r="AI3309" s="18">
        <v>0.37249970430000001</v>
      </c>
      <c r="AJ3309" t="s">
        <v>16124</v>
      </c>
      <c r="AK3309" t="s">
        <v>5832</v>
      </c>
      <c r="AL3309" t="s">
        <v>16125</v>
      </c>
      <c r="AM3309" t="s">
        <v>5839</v>
      </c>
      <c r="AN3309" t="s">
        <v>5832</v>
      </c>
      <c r="AO3309" t="s">
        <v>5840</v>
      </c>
      <c r="AP3309" s="18">
        <v>0.27583039619999999</v>
      </c>
      <c r="AQ3309" t="s">
        <v>123</v>
      </c>
      <c r="AR3309" t="b">
        <f>ISNUMBER(SEARCH('Consulta Por Puntos Baloto'!$E$5,B3309,1))</f>
        <v>0</v>
      </c>
      <c r="AS3309">
        <f t="shared" si="102"/>
        <v>31</v>
      </c>
      <c r="AT3309" t="str">
        <f t="shared" si="103"/>
        <v>Punto pago</v>
      </c>
    </row>
    <row r="3310" spans="1:46">
      <c r="A3310" t="s">
        <v>16126</v>
      </c>
      <c r="B3310" t="s">
        <v>16127</v>
      </c>
      <c r="C3310" s="18">
        <v>1.8264153946999999</v>
      </c>
      <c r="D3310" t="s">
        <v>541</v>
      </c>
      <c r="E3310" t="s">
        <v>128</v>
      </c>
      <c r="F3310" t="s">
        <v>542</v>
      </c>
      <c r="G3310" s="18">
        <v>1.0672258694000001</v>
      </c>
      <c r="H3310" t="s">
        <v>483</v>
      </c>
      <c r="I3310" t="s">
        <v>130</v>
      </c>
      <c r="J3310" t="s">
        <v>484</v>
      </c>
      <c r="K3310" s="18">
        <v>1.9821189627</v>
      </c>
      <c r="L3310" t="s">
        <v>64</v>
      </c>
      <c r="M3310" t="s">
        <v>130</v>
      </c>
      <c r="N3310" t="s">
        <v>370</v>
      </c>
      <c r="O3310" s="18">
        <v>2.0586013802999998</v>
      </c>
      <c r="P3310" t="s">
        <v>441</v>
      </c>
      <c r="Q3310" t="s">
        <v>134</v>
      </c>
      <c r="R3310" t="s">
        <v>442</v>
      </c>
      <c r="S3310" s="18">
        <v>2.8306804454000001</v>
      </c>
      <c r="T3310" t="s">
        <v>371</v>
      </c>
      <c r="U3310" t="s">
        <v>130</v>
      </c>
      <c r="V3310" t="s">
        <v>372</v>
      </c>
      <c r="W3310" s="18">
        <v>2.2180937213999998</v>
      </c>
      <c r="X3310" t="s">
        <v>64</v>
      </c>
      <c r="Y3310" t="s">
        <v>130</v>
      </c>
      <c r="Z3310" t="s">
        <v>209</v>
      </c>
      <c r="AA3310" s="18">
        <v>1.0877770854</v>
      </c>
      <c r="AB3310" s="19" t="s">
        <v>485</v>
      </c>
      <c r="AC3310" t="s">
        <v>128</v>
      </c>
      <c r="AD3310" t="s">
        <v>486</v>
      </c>
      <c r="AE3310" s="18">
        <v>0.20670821519999999</v>
      </c>
      <c r="AF3310" t="s">
        <v>16128</v>
      </c>
      <c r="AG3310" t="s">
        <v>143</v>
      </c>
      <c r="AH3310" t="s">
        <v>16129</v>
      </c>
      <c r="AI3310" s="18">
        <v>0.25088450969999998</v>
      </c>
      <c r="AJ3310" t="s">
        <v>859</v>
      </c>
      <c r="AK3310" t="s">
        <v>134</v>
      </c>
      <c r="AL3310" t="s">
        <v>860</v>
      </c>
      <c r="AM3310" t="s">
        <v>16128</v>
      </c>
      <c r="AN3310" t="s">
        <v>143</v>
      </c>
      <c r="AO3310" t="s">
        <v>16129</v>
      </c>
      <c r="AP3310" s="18">
        <v>0.20670821519999999</v>
      </c>
      <c r="AQ3310" t="s">
        <v>4218</v>
      </c>
      <c r="AR3310" t="b">
        <f>ISNUMBER(SEARCH('Consulta Por Puntos Baloto'!$E$5,B3310,1))</f>
        <v>0</v>
      </c>
      <c r="AS3310">
        <f t="shared" si="102"/>
        <v>31</v>
      </c>
      <c r="AT3310" t="str">
        <f t="shared" si="103"/>
        <v>Punto pago</v>
      </c>
    </row>
    <row r="3311" spans="1:46">
      <c r="A3311" t="s">
        <v>16130</v>
      </c>
      <c r="B3311" t="s">
        <v>16131</v>
      </c>
      <c r="C3311" s="18">
        <v>0.24581240569999999</v>
      </c>
      <c r="D3311" t="s">
        <v>4447</v>
      </c>
      <c r="E3311" t="s">
        <v>4261</v>
      </c>
      <c r="F3311" t="s">
        <v>4448</v>
      </c>
      <c r="G3311" s="18">
        <v>1.6034892799999999E-2</v>
      </c>
      <c r="H3311" t="s">
        <v>64</v>
      </c>
      <c r="I3311" t="s">
        <v>4250</v>
      </c>
      <c r="J3311" t="s">
        <v>4251</v>
      </c>
      <c r="K3311" s="18">
        <v>9.4099660000000005E-3</v>
      </c>
      <c r="L3311" t="s">
        <v>64</v>
      </c>
      <c r="M3311" t="s">
        <v>4250</v>
      </c>
      <c r="N3311" t="s">
        <v>4251</v>
      </c>
      <c r="O3311" s="18">
        <v>98.313664551800002</v>
      </c>
      <c r="P3311" t="s">
        <v>4265</v>
      </c>
      <c r="Q3311" t="s">
        <v>3972</v>
      </c>
      <c r="R3311" t="s">
        <v>4266</v>
      </c>
      <c r="S3311" s="18">
        <v>444.70147627270001</v>
      </c>
      <c r="T3311" t="s">
        <v>85</v>
      </c>
      <c r="U3311" t="s">
        <v>86</v>
      </c>
      <c r="V3311" t="s">
        <v>87</v>
      </c>
      <c r="W3311" s="18">
        <v>8.2774269876000002</v>
      </c>
      <c r="X3311" t="s">
        <v>4267</v>
      </c>
      <c r="Y3311" t="s">
        <v>4250</v>
      </c>
      <c r="Z3311" t="s">
        <v>4268</v>
      </c>
      <c r="AA3311" s="18">
        <v>6.0243744396999999</v>
      </c>
      <c r="AB3311" s="19" t="s">
        <v>4269</v>
      </c>
      <c r="AC3311" t="s">
        <v>4261</v>
      </c>
      <c r="AD3311" t="s">
        <v>4270</v>
      </c>
      <c r="AE3311" s="18">
        <v>0.54730274639999998</v>
      </c>
      <c r="AF3311" t="s">
        <v>16132</v>
      </c>
      <c r="AG3311" t="s">
        <v>4261</v>
      </c>
      <c r="AH3311" t="s">
        <v>16133</v>
      </c>
      <c r="AI3311" s="18">
        <v>2.0605860300000001E-2</v>
      </c>
      <c r="AJ3311" t="s">
        <v>16134</v>
      </c>
      <c r="AK3311" t="s">
        <v>4261</v>
      </c>
      <c r="AL3311" t="s">
        <v>16135</v>
      </c>
      <c r="AM3311" t="s">
        <v>64</v>
      </c>
      <c r="AN3311" t="s">
        <v>4250</v>
      </c>
      <c r="AO3311" t="s">
        <v>4251</v>
      </c>
      <c r="AP3311" s="18">
        <v>9.4099660000000005E-3</v>
      </c>
      <c r="AQ3311" t="s">
        <v>4218</v>
      </c>
      <c r="AR3311" t="b">
        <f>ISNUMBER(SEARCH('Consulta Por Puntos Baloto'!$E$5,B3311,1))</f>
        <v>0</v>
      </c>
      <c r="AS3311">
        <f t="shared" si="102"/>
        <v>11</v>
      </c>
      <c r="AT3311" t="str">
        <f t="shared" si="103"/>
        <v>Máquina CDM</v>
      </c>
    </row>
    <row r="3312" spans="1:46">
      <c r="A3312" t="s">
        <v>16136</v>
      </c>
      <c r="B3312" t="s">
        <v>16137</v>
      </c>
      <c r="C3312" s="18">
        <v>0.42605334830000002</v>
      </c>
      <c r="D3312" t="s">
        <v>169</v>
      </c>
      <c r="E3312" t="s">
        <v>128</v>
      </c>
      <c r="F3312" t="s">
        <v>170</v>
      </c>
      <c r="G3312" s="18">
        <v>1.23948809E-2</v>
      </c>
      <c r="H3312" t="s">
        <v>64</v>
      </c>
      <c r="I3312" t="s">
        <v>130</v>
      </c>
      <c r="J3312" t="s">
        <v>2824</v>
      </c>
      <c r="K3312" s="18">
        <v>0.19311867990000001</v>
      </c>
      <c r="L3312" t="s">
        <v>64</v>
      </c>
      <c r="M3312" t="s">
        <v>130</v>
      </c>
      <c r="N3312" t="s">
        <v>172</v>
      </c>
      <c r="O3312" s="18">
        <v>1.6894773183</v>
      </c>
      <c r="P3312" t="s">
        <v>173</v>
      </c>
      <c r="Q3312" t="s">
        <v>134</v>
      </c>
      <c r="R3312" t="s">
        <v>174</v>
      </c>
      <c r="S3312" s="18">
        <v>1.8355179307</v>
      </c>
      <c r="T3312" t="s">
        <v>64</v>
      </c>
      <c r="U3312" t="s">
        <v>130</v>
      </c>
      <c r="V3312" t="s">
        <v>171</v>
      </c>
      <c r="W3312" s="18">
        <v>1.8651869364</v>
      </c>
      <c r="X3312" t="s">
        <v>64</v>
      </c>
      <c r="Y3312" t="s">
        <v>130</v>
      </c>
      <c r="Z3312" t="s">
        <v>175</v>
      </c>
      <c r="AA3312" s="18">
        <v>1.8391412671</v>
      </c>
      <c r="AB3312" t="s">
        <v>176</v>
      </c>
      <c r="AC3312" t="s">
        <v>128</v>
      </c>
      <c r="AD3312" t="s">
        <v>177</v>
      </c>
      <c r="AE3312" s="18">
        <v>0.32261317859999999</v>
      </c>
      <c r="AF3312" t="s">
        <v>2825</v>
      </c>
      <c r="AG3312" t="s">
        <v>143</v>
      </c>
      <c r="AH3312" t="s">
        <v>2826</v>
      </c>
      <c r="AI3312" s="18">
        <v>9.1652810000000004E-4</v>
      </c>
      <c r="AJ3312" t="s">
        <v>16138</v>
      </c>
      <c r="AK3312" t="s">
        <v>134</v>
      </c>
      <c r="AL3312" t="s">
        <v>16139</v>
      </c>
      <c r="AM3312" t="s">
        <v>16138</v>
      </c>
      <c r="AN3312" t="s">
        <v>134</v>
      </c>
      <c r="AO3312" t="s">
        <v>16139</v>
      </c>
      <c r="AP3312" s="18">
        <v>9.1652810000000004E-4</v>
      </c>
      <c r="AQ3312" t="s">
        <v>4218</v>
      </c>
      <c r="AR3312" t="b">
        <f>ISNUMBER(SEARCH('Consulta Por Puntos Baloto'!$E$5,B3312,1))</f>
        <v>0</v>
      </c>
      <c r="AS3312">
        <f t="shared" si="102"/>
        <v>35</v>
      </c>
      <c r="AT3312" t="str">
        <f t="shared" si="103"/>
        <v>Punto red</v>
      </c>
    </row>
    <row r="3313" spans="1:46">
      <c r="A3313" t="s">
        <v>16140</v>
      </c>
      <c r="B3313" t="s">
        <v>16141</v>
      </c>
      <c r="C3313" s="18">
        <v>1.6436637234</v>
      </c>
      <c r="D3313" t="s">
        <v>2444</v>
      </c>
      <c r="E3313" t="s">
        <v>128</v>
      </c>
      <c r="F3313" t="s">
        <v>2445</v>
      </c>
      <c r="G3313" s="18">
        <v>0.18408035740000001</v>
      </c>
      <c r="H3313" t="s">
        <v>64</v>
      </c>
      <c r="I3313" t="s">
        <v>130</v>
      </c>
      <c r="J3313" t="s">
        <v>8153</v>
      </c>
      <c r="K3313" s="18">
        <v>1.5903885926000001</v>
      </c>
      <c r="L3313" t="s">
        <v>64</v>
      </c>
      <c r="M3313" t="s">
        <v>130</v>
      </c>
      <c r="N3313" t="s">
        <v>3478</v>
      </c>
      <c r="O3313" s="18">
        <v>0.6996000899</v>
      </c>
      <c r="P3313" t="s">
        <v>3479</v>
      </c>
      <c r="Q3313" t="s">
        <v>134</v>
      </c>
      <c r="R3313" t="s">
        <v>3480</v>
      </c>
      <c r="S3313" s="18">
        <v>1.1586060316</v>
      </c>
      <c r="T3313" t="s">
        <v>807</v>
      </c>
      <c r="U3313" t="s">
        <v>130</v>
      </c>
      <c r="V3313" t="s">
        <v>808</v>
      </c>
      <c r="W3313" s="18">
        <v>0.18408035740000001</v>
      </c>
      <c r="X3313" t="s">
        <v>64</v>
      </c>
      <c r="Y3313" t="s">
        <v>130</v>
      </c>
      <c r="Z3313" t="s">
        <v>8153</v>
      </c>
      <c r="AA3313" s="18">
        <v>1.134244413</v>
      </c>
      <c r="AB3313" t="s">
        <v>6075</v>
      </c>
      <c r="AC3313" t="s">
        <v>128</v>
      </c>
      <c r="AD3313" t="s">
        <v>6076</v>
      </c>
      <c r="AE3313" s="18">
        <v>0.48395012749999999</v>
      </c>
      <c r="AF3313" t="s">
        <v>8154</v>
      </c>
      <c r="AG3313" t="s">
        <v>143</v>
      </c>
      <c r="AH3313" t="s">
        <v>8155</v>
      </c>
      <c r="AI3313" s="18">
        <v>0.51457151980000004</v>
      </c>
      <c r="AJ3313" t="s">
        <v>6078</v>
      </c>
      <c r="AK3313" t="s">
        <v>134</v>
      </c>
      <c r="AL3313" t="s">
        <v>6079</v>
      </c>
      <c r="AM3313" t="s">
        <v>64</v>
      </c>
      <c r="AN3313" t="s">
        <v>130</v>
      </c>
      <c r="AO3313" t="s">
        <v>8153</v>
      </c>
      <c r="AP3313" s="18">
        <v>0.18408035740000001</v>
      </c>
      <c r="AQ3313" t="s">
        <v>123</v>
      </c>
      <c r="AR3313" t="b">
        <f>ISNUMBER(SEARCH('Consulta Por Puntos Baloto'!$E$5,B3313,1))</f>
        <v>0</v>
      </c>
      <c r="AS3313">
        <f t="shared" si="102"/>
        <v>7</v>
      </c>
      <c r="AT3313" t="str">
        <f t="shared" si="103"/>
        <v>Cajero automático</v>
      </c>
    </row>
    <row r="3314" spans="1:46">
      <c r="A3314" t="s">
        <v>16140</v>
      </c>
      <c r="B3314" t="s">
        <v>16141</v>
      </c>
      <c r="C3314" s="18">
        <v>1.6436637234</v>
      </c>
      <c r="D3314" t="s">
        <v>2444</v>
      </c>
      <c r="E3314" t="s">
        <v>128</v>
      </c>
      <c r="F3314" t="s">
        <v>2445</v>
      </c>
      <c r="G3314" s="18">
        <v>0.18408035740000001</v>
      </c>
      <c r="H3314" t="s">
        <v>64</v>
      </c>
      <c r="I3314" t="s">
        <v>130</v>
      </c>
      <c r="J3314" t="s">
        <v>8153</v>
      </c>
      <c r="K3314" s="18">
        <v>1.5903885926000001</v>
      </c>
      <c r="L3314" t="s">
        <v>64</v>
      </c>
      <c r="M3314" t="s">
        <v>130</v>
      </c>
      <c r="N3314" t="s">
        <v>3478</v>
      </c>
      <c r="O3314" s="18">
        <v>0.6996000899</v>
      </c>
      <c r="P3314" t="s">
        <v>3479</v>
      </c>
      <c r="Q3314" t="s">
        <v>134</v>
      </c>
      <c r="R3314" t="s">
        <v>3480</v>
      </c>
      <c r="S3314" s="18">
        <v>1.1586060316</v>
      </c>
      <c r="T3314" t="s">
        <v>807</v>
      </c>
      <c r="U3314" t="s">
        <v>130</v>
      </c>
      <c r="V3314" t="s">
        <v>808</v>
      </c>
      <c r="W3314" s="18">
        <v>0.18408035740000001</v>
      </c>
      <c r="X3314" t="s">
        <v>64</v>
      </c>
      <c r="Y3314" t="s">
        <v>130</v>
      </c>
      <c r="Z3314" t="s">
        <v>8153</v>
      </c>
      <c r="AA3314" s="18">
        <v>1.134244413</v>
      </c>
      <c r="AB3314" t="s">
        <v>6075</v>
      </c>
      <c r="AC3314" t="s">
        <v>128</v>
      </c>
      <c r="AD3314" t="s">
        <v>6076</v>
      </c>
      <c r="AE3314" s="18">
        <v>0.48395012749999999</v>
      </c>
      <c r="AF3314" t="s">
        <v>8154</v>
      </c>
      <c r="AG3314" t="s">
        <v>143</v>
      </c>
      <c r="AH3314" t="s">
        <v>8155</v>
      </c>
      <c r="AI3314" s="18">
        <v>0.51457151980000004</v>
      </c>
      <c r="AJ3314" t="s">
        <v>6078</v>
      </c>
      <c r="AK3314" t="s">
        <v>134</v>
      </c>
      <c r="AL3314" t="s">
        <v>6079</v>
      </c>
      <c r="AM3314" t="s">
        <v>64</v>
      </c>
      <c r="AN3314" t="s">
        <v>130</v>
      </c>
      <c r="AO3314" t="s">
        <v>8153</v>
      </c>
      <c r="AP3314" s="18">
        <v>0.18408035740000001</v>
      </c>
      <c r="AQ3314" t="s">
        <v>123</v>
      </c>
      <c r="AR3314" t="b">
        <f>ISNUMBER(SEARCH('Consulta Por Puntos Baloto'!$E$5,B3314,1))</f>
        <v>0</v>
      </c>
      <c r="AS3314">
        <f t="shared" si="102"/>
        <v>7</v>
      </c>
      <c r="AT3314" t="str">
        <f t="shared" si="103"/>
        <v>Cajero automático</v>
      </c>
    </row>
    <row r="3315" spans="1:46">
      <c r="A3315" t="s">
        <v>16142</v>
      </c>
      <c r="B3315" t="s">
        <v>16143</v>
      </c>
      <c r="C3315" s="18">
        <v>0.27259605819999999</v>
      </c>
      <c r="D3315" t="s">
        <v>2444</v>
      </c>
      <c r="E3315" t="s">
        <v>128</v>
      </c>
      <c r="F3315" t="s">
        <v>2445</v>
      </c>
      <c r="G3315" s="18">
        <v>0.20419070719999999</v>
      </c>
      <c r="H3315" t="s">
        <v>64</v>
      </c>
      <c r="I3315" t="s">
        <v>130</v>
      </c>
      <c r="J3315" t="s">
        <v>16144</v>
      </c>
      <c r="K3315" s="18">
        <v>1.0760944497</v>
      </c>
      <c r="L3315" t="s">
        <v>64</v>
      </c>
      <c r="M3315" t="s">
        <v>130</v>
      </c>
      <c r="N3315" t="s">
        <v>3962</v>
      </c>
      <c r="O3315" s="18">
        <v>1.1421993165</v>
      </c>
      <c r="P3315" t="s">
        <v>1425</v>
      </c>
      <c r="Q3315" t="s">
        <v>134</v>
      </c>
      <c r="R3315" t="s">
        <v>1426</v>
      </c>
      <c r="S3315" s="18">
        <v>0.2477944362</v>
      </c>
      <c r="T3315" t="s">
        <v>1086</v>
      </c>
      <c r="U3315" t="s">
        <v>130</v>
      </c>
      <c r="V3315" t="s">
        <v>1087</v>
      </c>
      <c r="W3315" s="18">
        <v>0.90158432659999999</v>
      </c>
      <c r="X3315" t="s">
        <v>5484</v>
      </c>
      <c r="Y3315" t="s">
        <v>130</v>
      </c>
      <c r="Z3315" t="s">
        <v>5485</v>
      </c>
      <c r="AA3315" s="18">
        <v>0.29885428829999999</v>
      </c>
      <c r="AB3315" s="19" t="s">
        <v>5417</v>
      </c>
      <c r="AC3315" t="s">
        <v>128</v>
      </c>
      <c r="AD3315" s="19" t="s">
        <v>5418</v>
      </c>
      <c r="AE3315" s="18">
        <v>0.2717098322</v>
      </c>
      <c r="AF3315" t="s">
        <v>16145</v>
      </c>
      <c r="AG3315" t="s">
        <v>143</v>
      </c>
      <c r="AH3315" t="s">
        <v>16146</v>
      </c>
      <c r="AI3315" s="18">
        <v>0.20419070719999999</v>
      </c>
      <c r="AJ3315" t="s">
        <v>349</v>
      </c>
      <c r="AK3315" t="s">
        <v>134</v>
      </c>
      <c r="AL3315" t="s">
        <v>16147</v>
      </c>
      <c r="AM3315" t="s">
        <v>64</v>
      </c>
      <c r="AN3315" t="s">
        <v>130</v>
      </c>
      <c r="AO3315" t="s">
        <v>16144</v>
      </c>
      <c r="AP3315" s="18">
        <v>0.20419070719999999</v>
      </c>
      <c r="AQ3315" t="s">
        <v>123</v>
      </c>
      <c r="AR3315" t="b">
        <f>ISNUMBER(SEARCH('Consulta Por Puntos Baloto'!$E$5,B3315,1))</f>
        <v>0</v>
      </c>
      <c r="AS3315">
        <f t="shared" si="102"/>
        <v>7</v>
      </c>
      <c r="AT3315" t="str">
        <f t="shared" si="103"/>
        <v>Cajero automático</v>
      </c>
    </row>
    <row r="3316" spans="1:46">
      <c r="A3316" t="s">
        <v>16142</v>
      </c>
      <c r="B3316" t="s">
        <v>16143</v>
      </c>
      <c r="C3316" s="18">
        <v>0.27259605819999999</v>
      </c>
      <c r="D3316" t="s">
        <v>2444</v>
      </c>
      <c r="E3316" t="s">
        <v>128</v>
      </c>
      <c r="F3316" t="s">
        <v>2445</v>
      </c>
      <c r="G3316" s="18">
        <v>0.20419070719999999</v>
      </c>
      <c r="H3316" t="s">
        <v>64</v>
      </c>
      <c r="I3316" t="s">
        <v>130</v>
      </c>
      <c r="J3316" t="s">
        <v>16144</v>
      </c>
      <c r="K3316" s="18">
        <v>1.0760944497</v>
      </c>
      <c r="L3316" t="s">
        <v>64</v>
      </c>
      <c r="M3316" t="s">
        <v>130</v>
      </c>
      <c r="N3316" t="s">
        <v>3962</v>
      </c>
      <c r="O3316" s="18">
        <v>1.1421993165</v>
      </c>
      <c r="P3316" t="s">
        <v>1425</v>
      </c>
      <c r="Q3316" t="s">
        <v>134</v>
      </c>
      <c r="R3316" t="s">
        <v>1426</v>
      </c>
      <c r="S3316" s="18">
        <v>0.2477944362</v>
      </c>
      <c r="T3316" t="s">
        <v>1086</v>
      </c>
      <c r="U3316" t="s">
        <v>130</v>
      </c>
      <c r="V3316" t="s">
        <v>1087</v>
      </c>
      <c r="W3316" s="18">
        <v>0.90158432659999999</v>
      </c>
      <c r="X3316" t="s">
        <v>5484</v>
      </c>
      <c r="Y3316" t="s">
        <v>130</v>
      </c>
      <c r="Z3316" t="s">
        <v>5485</v>
      </c>
      <c r="AA3316" s="18">
        <v>0.29885428829999999</v>
      </c>
      <c r="AB3316" s="19" t="s">
        <v>5417</v>
      </c>
      <c r="AC3316" t="s">
        <v>128</v>
      </c>
      <c r="AD3316" s="19" t="s">
        <v>5418</v>
      </c>
      <c r="AE3316" s="18">
        <v>0.2717098322</v>
      </c>
      <c r="AF3316" t="s">
        <v>16145</v>
      </c>
      <c r="AG3316" t="s">
        <v>143</v>
      </c>
      <c r="AH3316" t="s">
        <v>16146</v>
      </c>
      <c r="AI3316" s="18">
        <v>0.20419070719999999</v>
      </c>
      <c r="AJ3316" t="s">
        <v>349</v>
      </c>
      <c r="AK3316" t="s">
        <v>134</v>
      </c>
      <c r="AL3316" t="s">
        <v>16147</v>
      </c>
      <c r="AM3316" t="s">
        <v>349</v>
      </c>
      <c r="AN3316" t="s">
        <v>134</v>
      </c>
      <c r="AO3316" t="s">
        <v>16147</v>
      </c>
      <c r="AP3316" s="18">
        <v>0.20419070719999999</v>
      </c>
      <c r="AQ3316" t="s">
        <v>123</v>
      </c>
      <c r="AR3316" t="b">
        <f>ISNUMBER(SEARCH('Consulta Por Puntos Baloto'!$E$5,B3316,1))</f>
        <v>0</v>
      </c>
      <c r="AS3316">
        <f t="shared" si="102"/>
        <v>7</v>
      </c>
      <c r="AT3316" t="str">
        <f t="shared" si="103"/>
        <v>Cajero automático</v>
      </c>
    </row>
    <row r="3317" spans="1:46">
      <c r="A3317" t="s">
        <v>16148</v>
      </c>
      <c r="B3317" t="s">
        <v>16149</v>
      </c>
      <c r="C3317" s="18">
        <v>0.25122924210000003</v>
      </c>
      <c r="D3317" t="s">
        <v>4247</v>
      </c>
      <c r="E3317" t="s">
        <v>4248</v>
      </c>
      <c r="F3317" t="s">
        <v>4249</v>
      </c>
      <c r="G3317" s="18">
        <v>0.6927069347</v>
      </c>
      <c r="H3317" t="s">
        <v>64</v>
      </c>
      <c r="I3317" t="s">
        <v>4073</v>
      </c>
      <c r="J3317" t="s">
        <v>4074</v>
      </c>
      <c r="K3317" s="18">
        <v>120.6103509549</v>
      </c>
      <c r="L3317" t="s">
        <v>64</v>
      </c>
      <c r="M3317" t="s">
        <v>4250</v>
      </c>
      <c r="N3317" t="s">
        <v>4251</v>
      </c>
      <c r="O3317" s="18">
        <v>83.055685328699994</v>
      </c>
      <c r="P3317" t="s">
        <v>4071</v>
      </c>
      <c r="Q3317" t="s">
        <v>4066</v>
      </c>
      <c r="R3317" t="s">
        <v>4072</v>
      </c>
      <c r="S3317" s="18">
        <v>346.37881519860002</v>
      </c>
      <c r="T3317" t="s">
        <v>227</v>
      </c>
      <c r="U3317" t="s">
        <v>228</v>
      </c>
      <c r="V3317" t="s">
        <v>229</v>
      </c>
      <c r="W3317" s="18">
        <v>0.75791320200000001</v>
      </c>
      <c r="X3317" t="s">
        <v>64</v>
      </c>
      <c r="Y3317" t="s">
        <v>4073</v>
      </c>
      <c r="Z3317" t="s">
        <v>4074</v>
      </c>
      <c r="AA3317" s="18">
        <v>79.616382654899994</v>
      </c>
      <c r="AB3317" t="s">
        <v>4252</v>
      </c>
      <c r="AC3317" t="s">
        <v>4066</v>
      </c>
      <c r="AD3317" t="s">
        <v>4253</v>
      </c>
      <c r="AE3317" s="18">
        <v>5.1181574100000002E-2</v>
      </c>
      <c r="AF3317" t="s">
        <v>16150</v>
      </c>
      <c r="AG3317" t="s">
        <v>4248</v>
      </c>
      <c r="AH3317" t="s">
        <v>16151</v>
      </c>
      <c r="AI3317" s="18">
        <v>6.28225751E-2</v>
      </c>
      <c r="AJ3317" t="s">
        <v>4256</v>
      </c>
      <c r="AK3317" t="s">
        <v>4248</v>
      </c>
      <c r="AL3317" t="s">
        <v>4257</v>
      </c>
      <c r="AM3317" t="s">
        <v>16150</v>
      </c>
      <c r="AN3317" t="s">
        <v>4248</v>
      </c>
      <c r="AO3317" t="s">
        <v>16151</v>
      </c>
      <c r="AP3317" s="18">
        <v>5.1181574100000002E-2</v>
      </c>
      <c r="AQ3317" t="s">
        <v>4218</v>
      </c>
      <c r="AR3317" t="b">
        <f>ISNUMBER(SEARCH('Consulta Por Puntos Baloto'!$E$5,B3317,1))</f>
        <v>0</v>
      </c>
      <c r="AS3317">
        <f t="shared" si="102"/>
        <v>31</v>
      </c>
      <c r="AT3317" t="str">
        <f t="shared" si="103"/>
        <v>Punto pago</v>
      </c>
    </row>
    <row r="3318" spans="1:46">
      <c r="A3318" t="s">
        <v>16152</v>
      </c>
      <c r="B3318" t="s">
        <v>16153</v>
      </c>
      <c r="C3318" s="18">
        <v>0.24216565919999999</v>
      </c>
      <c r="D3318" t="s">
        <v>4247</v>
      </c>
      <c r="E3318" t="s">
        <v>4248</v>
      </c>
      <c r="F3318" t="s">
        <v>4249</v>
      </c>
      <c r="G3318" s="18">
        <v>0.92965987260000005</v>
      </c>
      <c r="H3318" t="s">
        <v>64</v>
      </c>
      <c r="I3318" t="s">
        <v>4073</v>
      </c>
      <c r="J3318" t="s">
        <v>4074</v>
      </c>
      <c r="K3318" s="18">
        <v>120.63248994830001</v>
      </c>
      <c r="L3318" t="s">
        <v>64</v>
      </c>
      <c r="M3318" t="s">
        <v>4250</v>
      </c>
      <c r="N3318" t="s">
        <v>4251</v>
      </c>
      <c r="O3318" s="18">
        <v>82.868573186500001</v>
      </c>
      <c r="P3318" t="s">
        <v>4071</v>
      </c>
      <c r="Q3318" t="s">
        <v>4066</v>
      </c>
      <c r="R3318" t="s">
        <v>4072</v>
      </c>
      <c r="S3318" s="18">
        <v>346.32392577180002</v>
      </c>
      <c r="T3318" t="s">
        <v>227</v>
      </c>
      <c r="U3318" t="s">
        <v>228</v>
      </c>
      <c r="V3318" t="s">
        <v>229</v>
      </c>
      <c r="W3318" s="18">
        <v>0.99736526640000001</v>
      </c>
      <c r="X3318" t="s">
        <v>64</v>
      </c>
      <c r="Y3318" t="s">
        <v>4073</v>
      </c>
      <c r="Z3318" t="s">
        <v>4074</v>
      </c>
      <c r="AA3318" s="18">
        <v>79.429388269200004</v>
      </c>
      <c r="AB3318" t="s">
        <v>4252</v>
      </c>
      <c r="AC3318" t="s">
        <v>4066</v>
      </c>
      <c r="AD3318" t="s">
        <v>4253</v>
      </c>
      <c r="AE3318" s="18">
        <v>3.3354470800000001E-2</v>
      </c>
      <c r="AF3318" t="s">
        <v>16154</v>
      </c>
      <c r="AG3318" t="s">
        <v>4248</v>
      </c>
      <c r="AH3318" t="s">
        <v>16155</v>
      </c>
      <c r="AI3318" s="18">
        <v>1.23767776E-2</v>
      </c>
      <c r="AJ3318" t="s">
        <v>349</v>
      </c>
      <c r="AK3318" t="s">
        <v>4248</v>
      </c>
      <c r="AL3318" t="s">
        <v>16156</v>
      </c>
      <c r="AM3318" t="s">
        <v>349</v>
      </c>
      <c r="AN3318" t="s">
        <v>4248</v>
      </c>
      <c r="AO3318" t="s">
        <v>16156</v>
      </c>
      <c r="AP3318" s="18">
        <v>1.23767776E-2</v>
      </c>
      <c r="AQ3318" t="s">
        <v>4218</v>
      </c>
      <c r="AR3318" t="b">
        <f>ISNUMBER(SEARCH('Consulta Por Puntos Baloto'!$E$5,B3318,1))</f>
        <v>0</v>
      </c>
      <c r="AS3318">
        <f t="shared" si="102"/>
        <v>35</v>
      </c>
      <c r="AT3318" t="str">
        <f t="shared" si="103"/>
        <v>Punto red</v>
      </c>
    </row>
    <row r="3319" spans="1:46">
      <c r="A3319" t="s">
        <v>16157</v>
      </c>
      <c r="B3319" t="s">
        <v>16158</v>
      </c>
      <c r="C3319" s="18">
        <v>0.62288014729999996</v>
      </c>
      <c r="D3319" t="s">
        <v>3990</v>
      </c>
      <c r="E3319" t="s">
        <v>3991</v>
      </c>
      <c r="F3319" t="s">
        <v>3992</v>
      </c>
      <c r="G3319" s="18">
        <v>0.60626746440000001</v>
      </c>
      <c r="H3319" t="s">
        <v>3993</v>
      </c>
      <c r="I3319" t="s">
        <v>3993</v>
      </c>
      <c r="J3319" t="s">
        <v>3994</v>
      </c>
      <c r="K3319" s="18">
        <v>3.7311898894</v>
      </c>
      <c r="L3319" t="s">
        <v>64</v>
      </c>
      <c r="M3319" t="s">
        <v>3993</v>
      </c>
      <c r="N3319" t="s">
        <v>3995</v>
      </c>
      <c r="O3319" s="18">
        <v>1.6497716018999999</v>
      </c>
      <c r="P3319" t="s">
        <v>3996</v>
      </c>
      <c r="Q3319" t="s">
        <v>3991</v>
      </c>
      <c r="R3319" t="s">
        <v>3997</v>
      </c>
      <c r="S3319" s="18">
        <v>370.14444175940002</v>
      </c>
      <c r="T3319" t="s">
        <v>85</v>
      </c>
      <c r="U3319" t="s">
        <v>86</v>
      </c>
      <c r="V3319" t="s">
        <v>87</v>
      </c>
      <c r="W3319" s="18">
        <v>134.26706876450001</v>
      </c>
      <c r="X3319" t="s">
        <v>64</v>
      </c>
      <c r="Y3319" t="s">
        <v>3998</v>
      </c>
      <c r="Z3319" t="s">
        <v>3999</v>
      </c>
      <c r="AA3319" s="18">
        <v>0.60348137670000002</v>
      </c>
      <c r="AB3319" t="s">
        <v>4000</v>
      </c>
      <c r="AC3319" t="s">
        <v>3991</v>
      </c>
      <c r="AD3319" t="s">
        <v>4001</v>
      </c>
      <c r="AE3319" s="18">
        <v>0.3481880128</v>
      </c>
      <c r="AF3319" t="s">
        <v>4002</v>
      </c>
      <c r="AG3319" t="s">
        <v>3991</v>
      </c>
      <c r="AH3319" t="s">
        <v>4003</v>
      </c>
      <c r="AI3319" s="18">
        <v>0.31810935759999998</v>
      </c>
      <c r="AJ3319" t="s">
        <v>4757</v>
      </c>
      <c r="AK3319" t="s">
        <v>3991</v>
      </c>
      <c r="AL3319" t="s">
        <v>16159</v>
      </c>
      <c r="AM3319" t="s">
        <v>4757</v>
      </c>
      <c r="AN3319" t="s">
        <v>3991</v>
      </c>
      <c r="AO3319" t="s">
        <v>16159</v>
      </c>
      <c r="AP3319" s="18">
        <v>0.31810935759999998</v>
      </c>
      <c r="AQ3319" t="s">
        <v>123</v>
      </c>
      <c r="AR3319" t="b">
        <f>ISNUMBER(SEARCH('Consulta Por Puntos Baloto'!$E$5,B3319,1))</f>
        <v>0</v>
      </c>
      <c r="AS3319">
        <f t="shared" si="102"/>
        <v>35</v>
      </c>
      <c r="AT3319" t="str">
        <f t="shared" si="103"/>
        <v>Punto red</v>
      </c>
    </row>
    <row r="3320" spans="1:46">
      <c r="A3320" t="s">
        <v>16160</v>
      </c>
      <c r="B3320" t="s">
        <v>16161</v>
      </c>
      <c r="C3320" s="18">
        <v>9.0927879999999992E-3</v>
      </c>
      <c r="D3320" t="s">
        <v>5599</v>
      </c>
      <c r="E3320" t="s">
        <v>5600</v>
      </c>
      <c r="F3320" t="s">
        <v>5601</v>
      </c>
      <c r="G3320" s="18">
        <v>0.82204644920000003</v>
      </c>
      <c r="H3320" t="s">
        <v>227</v>
      </c>
      <c r="I3320" t="s">
        <v>228</v>
      </c>
      <c r="J3320" t="s">
        <v>229</v>
      </c>
      <c r="K3320" s="18">
        <v>2.1567378225999998</v>
      </c>
      <c r="L3320" t="s">
        <v>64</v>
      </c>
      <c r="M3320" t="s">
        <v>4434</v>
      </c>
      <c r="N3320" t="s">
        <v>5602</v>
      </c>
      <c r="O3320" s="18">
        <v>2.5285637627000002</v>
      </c>
      <c r="P3320" t="s">
        <v>4100</v>
      </c>
      <c r="Q3320" t="s">
        <v>4101</v>
      </c>
      <c r="R3320" t="s">
        <v>4102</v>
      </c>
      <c r="S3320" s="18">
        <v>0.83273469519999999</v>
      </c>
      <c r="T3320" t="s">
        <v>227</v>
      </c>
      <c r="U3320" t="s">
        <v>228</v>
      </c>
      <c r="V3320" t="s">
        <v>229</v>
      </c>
      <c r="W3320" s="18">
        <v>1.7581256193000001</v>
      </c>
      <c r="X3320" t="s">
        <v>64</v>
      </c>
      <c r="Y3320" t="s">
        <v>228</v>
      </c>
      <c r="Z3320" t="s">
        <v>4012</v>
      </c>
      <c r="AA3320" s="18">
        <v>0.82598290630000004</v>
      </c>
      <c r="AB3320" t="s">
        <v>227</v>
      </c>
      <c r="AC3320" t="s">
        <v>5600</v>
      </c>
      <c r="AD3320" t="s">
        <v>5605</v>
      </c>
      <c r="AE3320" s="18">
        <v>0.2424942524</v>
      </c>
      <c r="AF3320" t="s">
        <v>16162</v>
      </c>
      <c r="AG3320" t="s">
        <v>5600</v>
      </c>
      <c r="AH3320" t="s">
        <v>16163</v>
      </c>
      <c r="AI3320" s="18">
        <v>0.26856540420000002</v>
      </c>
      <c r="AJ3320" t="s">
        <v>349</v>
      </c>
      <c r="AK3320" t="s">
        <v>5600</v>
      </c>
      <c r="AL3320" t="s">
        <v>9375</v>
      </c>
      <c r="AM3320" t="s">
        <v>5599</v>
      </c>
      <c r="AN3320" t="s">
        <v>5600</v>
      </c>
      <c r="AO3320" t="s">
        <v>5601</v>
      </c>
      <c r="AP3320" s="18">
        <v>9.0927879999999992E-3</v>
      </c>
      <c r="AQ3320" t="s">
        <v>123</v>
      </c>
      <c r="AR3320" t="b">
        <f>ISNUMBER(SEARCH('Consulta Por Puntos Baloto'!$E$5,B3320,1))</f>
        <v>0</v>
      </c>
      <c r="AS3320">
        <f t="shared" si="102"/>
        <v>3</v>
      </c>
      <c r="AT3320" t="str">
        <f t="shared" si="103"/>
        <v>Punto 472</v>
      </c>
    </row>
    <row r="3321" spans="1:46">
      <c r="A3321" t="s">
        <v>16164</v>
      </c>
      <c r="B3321" t="s">
        <v>16165</v>
      </c>
      <c r="C3321" s="18">
        <v>1.2009876745000001</v>
      </c>
      <c r="D3321" t="s">
        <v>5248</v>
      </c>
      <c r="E3321" t="s">
        <v>5249</v>
      </c>
      <c r="F3321" t="s">
        <v>5250</v>
      </c>
      <c r="G3321" s="18">
        <v>24.178597890599999</v>
      </c>
      <c r="H3321" t="s">
        <v>64</v>
      </c>
      <c r="I3321" t="s">
        <v>4389</v>
      </c>
      <c r="J3321" t="s">
        <v>4390</v>
      </c>
      <c r="K3321" s="18">
        <v>62.0120134748</v>
      </c>
      <c r="L3321" t="s">
        <v>64</v>
      </c>
      <c r="M3321" t="s">
        <v>343</v>
      </c>
      <c r="N3321" t="s">
        <v>344</v>
      </c>
      <c r="O3321" s="18">
        <v>24.160339376900001</v>
      </c>
      <c r="P3321" t="s">
        <v>4391</v>
      </c>
      <c r="Q3321" t="s">
        <v>4392</v>
      </c>
      <c r="R3321" t="s">
        <v>4393</v>
      </c>
      <c r="S3321" s="18">
        <v>83.684212636699996</v>
      </c>
      <c r="T3321" t="s">
        <v>69</v>
      </c>
      <c r="U3321" t="s">
        <v>65</v>
      </c>
      <c r="V3321" t="s">
        <v>70</v>
      </c>
      <c r="W3321" s="18">
        <v>24.178597890599999</v>
      </c>
      <c r="X3321" t="s">
        <v>64</v>
      </c>
      <c r="Y3321" t="s">
        <v>4389</v>
      </c>
      <c r="Z3321" t="s">
        <v>4390</v>
      </c>
      <c r="AA3321" s="18">
        <v>63.357380775700001</v>
      </c>
      <c r="AB3321" t="s">
        <v>345</v>
      </c>
      <c r="AC3321" t="s">
        <v>341</v>
      </c>
      <c r="AD3321" t="s">
        <v>346</v>
      </c>
      <c r="AE3321" s="18">
        <v>0.1863755248</v>
      </c>
      <c r="AF3321" t="s">
        <v>15950</v>
      </c>
      <c r="AG3321" t="s">
        <v>5249</v>
      </c>
      <c r="AH3321" t="s">
        <v>15951</v>
      </c>
      <c r="AI3321" s="18">
        <v>3.9128222099999999E-2</v>
      </c>
      <c r="AJ3321" t="s">
        <v>16166</v>
      </c>
      <c r="AK3321" t="s">
        <v>7664</v>
      </c>
      <c r="AL3321" t="s">
        <v>16167</v>
      </c>
      <c r="AM3321" t="s">
        <v>16166</v>
      </c>
      <c r="AN3321" t="s">
        <v>7664</v>
      </c>
      <c r="AO3321" t="s">
        <v>16167</v>
      </c>
      <c r="AP3321" s="18">
        <v>3.9128222099999999E-2</v>
      </c>
      <c r="AQ3321" t="s">
        <v>123</v>
      </c>
      <c r="AR3321" t="b">
        <f>ISNUMBER(SEARCH('Consulta Por Puntos Baloto'!$E$5,B3321,1))</f>
        <v>0</v>
      </c>
      <c r="AS3321">
        <f t="shared" si="102"/>
        <v>35</v>
      </c>
      <c r="AT3321" t="str">
        <f t="shared" si="103"/>
        <v>Punto red</v>
      </c>
    </row>
    <row r="3322" spans="1:46">
      <c r="A3322" t="s">
        <v>16168</v>
      </c>
      <c r="B3322" t="s">
        <v>16169</v>
      </c>
      <c r="C3322" s="18">
        <v>1.0709802415</v>
      </c>
      <c r="D3322" t="s">
        <v>4024</v>
      </c>
      <c r="E3322" t="s">
        <v>4025</v>
      </c>
      <c r="F3322" t="s">
        <v>4026</v>
      </c>
      <c r="G3322" s="18">
        <v>0.91888685800000003</v>
      </c>
      <c r="H3322" t="s">
        <v>64</v>
      </c>
      <c r="I3322" t="s">
        <v>4027</v>
      </c>
      <c r="J3322" t="s">
        <v>4028</v>
      </c>
      <c r="K3322" s="18">
        <v>56.248784175300003</v>
      </c>
      <c r="L3322" t="s">
        <v>64</v>
      </c>
      <c r="M3322" t="s">
        <v>4029</v>
      </c>
      <c r="N3322" t="s">
        <v>4030</v>
      </c>
      <c r="O3322" s="18">
        <v>0.99520234590000001</v>
      </c>
      <c r="P3322" t="s">
        <v>4031</v>
      </c>
      <c r="Q3322" t="s">
        <v>4025</v>
      </c>
      <c r="R3322" t="s">
        <v>4032</v>
      </c>
      <c r="S3322" s="18">
        <v>161.65786726779999</v>
      </c>
      <c r="T3322" t="s">
        <v>227</v>
      </c>
      <c r="U3322" t="s">
        <v>228</v>
      </c>
      <c r="V3322" t="s">
        <v>229</v>
      </c>
      <c r="W3322" s="18">
        <v>1.491026089</v>
      </c>
      <c r="X3322" t="s">
        <v>64</v>
      </c>
      <c r="Y3322" t="s">
        <v>4027</v>
      </c>
      <c r="Z3322" t="s">
        <v>4033</v>
      </c>
      <c r="AA3322" s="18">
        <v>19.087009034499999</v>
      </c>
      <c r="AB3322" t="s">
        <v>4034</v>
      </c>
      <c r="AC3322" t="s">
        <v>4035</v>
      </c>
      <c r="AD3322" t="s">
        <v>4036</v>
      </c>
      <c r="AE3322" s="18">
        <v>7.4394114600000005E-2</v>
      </c>
      <c r="AF3322" t="s">
        <v>16170</v>
      </c>
      <c r="AG3322" t="s">
        <v>4025</v>
      </c>
      <c r="AH3322" t="s">
        <v>16171</v>
      </c>
      <c r="AI3322" s="18">
        <v>0.77758741129999998</v>
      </c>
      <c r="AJ3322" t="s">
        <v>349</v>
      </c>
      <c r="AK3322" t="s">
        <v>4025</v>
      </c>
      <c r="AL3322" t="s">
        <v>10070</v>
      </c>
      <c r="AM3322" t="s">
        <v>16170</v>
      </c>
      <c r="AN3322" t="s">
        <v>4025</v>
      </c>
      <c r="AO3322" t="s">
        <v>16171</v>
      </c>
      <c r="AP3322" s="18">
        <v>7.4394114600000005E-2</v>
      </c>
      <c r="AQ3322" t="s">
        <v>123</v>
      </c>
      <c r="AR3322" t="b">
        <f>ISNUMBER(SEARCH('Consulta Por Puntos Baloto'!$E$5,B3322,1))</f>
        <v>0</v>
      </c>
      <c r="AS3322">
        <f t="shared" si="102"/>
        <v>31</v>
      </c>
      <c r="AT3322" t="str">
        <f t="shared" si="103"/>
        <v>Punto pago</v>
      </c>
    </row>
    <row r="3323" spans="1:46">
      <c r="A3323" t="s">
        <v>16172</v>
      </c>
      <c r="B3323" t="s">
        <v>16173</v>
      </c>
      <c r="C3323" s="18">
        <v>21.6163562021</v>
      </c>
      <c r="D3323" t="s">
        <v>323</v>
      </c>
      <c r="E3323" t="s">
        <v>324</v>
      </c>
      <c r="F3323" t="s">
        <v>325</v>
      </c>
      <c r="G3323" s="18">
        <v>38.578046859600001</v>
      </c>
      <c r="H3323" t="s">
        <v>64</v>
      </c>
      <c r="I3323" t="s">
        <v>107</v>
      </c>
      <c r="J3323" t="s">
        <v>108</v>
      </c>
      <c r="K3323" s="18">
        <v>38.578046859600001</v>
      </c>
      <c r="L3323" t="s">
        <v>64</v>
      </c>
      <c r="M3323" t="s">
        <v>107</v>
      </c>
      <c r="N3323" t="s">
        <v>108</v>
      </c>
      <c r="O3323" s="18">
        <v>39.3212661102</v>
      </c>
      <c r="P3323" t="s">
        <v>109</v>
      </c>
      <c r="Q3323" t="s">
        <v>103</v>
      </c>
      <c r="R3323" t="s">
        <v>110</v>
      </c>
      <c r="S3323" s="18">
        <v>138.1812364486</v>
      </c>
      <c r="T3323" t="s">
        <v>253</v>
      </c>
      <c r="U3323" t="s">
        <v>65</v>
      </c>
      <c r="V3323" t="s">
        <v>254</v>
      </c>
      <c r="W3323" s="18">
        <v>136.85077164250001</v>
      </c>
      <c r="X3323" t="s">
        <v>276</v>
      </c>
      <c r="Y3323" t="s">
        <v>65</v>
      </c>
      <c r="Z3323" t="s">
        <v>277</v>
      </c>
      <c r="AA3323" s="18">
        <v>39.0638703909</v>
      </c>
      <c r="AB3323" t="s">
        <v>115</v>
      </c>
      <c r="AC3323" t="s">
        <v>103</v>
      </c>
      <c r="AD3323" t="s">
        <v>116</v>
      </c>
      <c r="AE3323" s="18">
        <v>4.4964850899999999E-2</v>
      </c>
      <c r="AF3323" t="s">
        <v>326</v>
      </c>
      <c r="AG3323" t="s">
        <v>327</v>
      </c>
      <c r="AH3323" t="s">
        <v>328</v>
      </c>
      <c r="AI3323" s="18">
        <v>4.85966829E-2</v>
      </c>
      <c r="AJ3323" t="s">
        <v>16174</v>
      </c>
      <c r="AK3323" t="s">
        <v>6709</v>
      </c>
      <c r="AL3323" t="s">
        <v>16175</v>
      </c>
      <c r="AM3323" t="s">
        <v>326</v>
      </c>
      <c r="AN3323" t="s">
        <v>327</v>
      </c>
      <c r="AO3323" t="s">
        <v>328</v>
      </c>
      <c r="AP3323" s="18">
        <v>4.4964850899999999E-2</v>
      </c>
      <c r="AQ3323" t="s">
        <v>123</v>
      </c>
      <c r="AR3323" t="b">
        <f>ISNUMBER(SEARCH('Consulta Por Puntos Baloto'!$E$5,B3323,1))</f>
        <v>0</v>
      </c>
      <c r="AS3323">
        <f t="shared" si="102"/>
        <v>31</v>
      </c>
      <c r="AT3323" t="str">
        <f t="shared" si="103"/>
        <v>Punto pago</v>
      </c>
    </row>
    <row r="3324" spans="1:46">
      <c r="A3324" t="s">
        <v>16176</v>
      </c>
      <c r="B3324" t="s">
        <v>16177</v>
      </c>
      <c r="C3324" s="18">
        <v>23.0981476587</v>
      </c>
      <c r="D3324" t="s">
        <v>3012</v>
      </c>
      <c r="E3324" t="s">
        <v>3013</v>
      </c>
      <c r="F3324" t="s">
        <v>3014</v>
      </c>
      <c r="G3324" s="18">
        <v>21.830875045900001</v>
      </c>
      <c r="H3324" t="s">
        <v>64</v>
      </c>
      <c r="I3324" t="s">
        <v>2638</v>
      </c>
      <c r="J3324" t="s">
        <v>2639</v>
      </c>
      <c r="K3324" s="18">
        <v>21.830875045900001</v>
      </c>
      <c r="L3324" t="s">
        <v>64</v>
      </c>
      <c r="M3324" t="s">
        <v>2638</v>
      </c>
      <c r="N3324" t="s">
        <v>2639</v>
      </c>
      <c r="O3324" s="18">
        <v>43.235451982400001</v>
      </c>
      <c r="P3324" t="s">
        <v>2588</v>
      </c>
      <c r="Q3324" t="s">
        <v>134</v>
      </c>
      <c r="R3324" t="s">
        <v>2589</v>
      </c>
      <c r="S3324" s="18">
        <v>41.573313270500002</v>
      </c>
      <c r="T3324" t="s">
        <v>311</v>
      </c>
      <c r="U3324" t="s">
        <v>130</v>
      </c>
      <c r="V3324" t="s">
        <v>312</v>
      </c>
      <c r="W3324" s="18">
        <v>29.079103269299999</v>
      </c>
      <c r="X3324" t="s">
        <v>64</v>
      </c>
      <c r="Y3324" t="s">
        <v>313</v>
      </c>
      <c r="Z3324" t="s">
        <v>314</v>
      </c>
      <c r="AA3324" s="18">
        <v>35.351914068900001</v>
      </c>
      <c r="AB3324" s="19" t="s">
        <v>2641</v>
      </c>
      <c r="AC3324" t="s">
        <v>1501</v>
      </c>
      <c r="AD3324" t="s">
        <v>2642</v>
      </c>
      <c r="AE3324" s="18">
        <v>10.3409820563</v>
      </c>
      <c r="AF3324" t="s">
        <v>3463</v>
      </c>
      <c r="AG3324" t="s">
        <v>3464</v>
      </c>
      <c r="AH3324" t="s">
        <v>3465</v>
      </c>
      <c r="AI3324" s="18">
        <v>2.75949531E-2</v>
      </c>
      <c r="AJ3324" t="s">
        <v>3534</v>
      </c>
      <c r="AK3324" t="s">
        <v>3535</v>
      </c>
      <c r="AL3324" t="s">
        <v>3536</v>
      </c>
      <c r="AM3324" t="s">
        <v>3534</v>
      </c>
      <c r="AN3324" t="s">
        <v>3535</v>
      </c>
      <c r="AO3324" t="s">
        <v>3536</v>
      </c>
      <c r="AP3324" s="18">
        <v>2.75949531E-2</v>
      </c>
      <c r="AQ3324" t="e">
        <v>#N/A</v>
      </c>
      <c r="AR3324" t="b">
        <f>ISNUMBER(SEARCH('Consulta Por Puntos Baloto'!$E$5,B3324,1))</f>
        <v>0</v>
      </c>
      <c r="AS3324">
        <f t="shared" si="102"/>
        <v>35</v>
      </c>
      <c r="AT3324" t="str">
        <f t="shared" si="103"/>
        <v>Punto red</v>
      </c>
    </row>
    <row r="3325" spans="1:46">
      <c r="A3325" t="s">
        <v>16178</v>
      </c>
      <c r="B3325" t="s">
        <v>16179</v>
      </c>
      <c r="C3325" s="18">
        <v>76.075733701199994</v>
      </c>
      <c r="D3325" t="s">
        <v>4247</v>
      </c>
      <c r="E3325" t="s">
        <v>4248</v>
      </c>
      <c r="F3325" t="s">
        <v>4249</v>
      </c>
      <c r="G3325" s="18">
        <v>75.981836545199997</v>
      </c>
      <c r="H3325" t="s">
        <v>64</v>
      </c>
      <c r="I3325" t="s">
        <v>4073</v>
      </c>
      <c r="J3325" t="s">
        <v>4074</v>
      </c>
      <c r="K3325" s="18">
        <v>194.6139091302</v>
      </c>
      <c r="L3325" t="s">
        <v>64</v>
      </c>
      <c r="M3325" t="s">
        <v>4250</v>
      </c>
      <c r="N3325" t="s">
        <v>4251</v>
      </c>
      <c r="O3325" s="18">
        <v>84.359360971000001</v>
      </c>
      <c r="P3325" t="s">
        <v>4071</v>
      </c>
      <c r="Q3325" t="s">
        <v>4066</v>
      </c>
      <c r="R3325" t="s">
        <v>4072</v>
      </c>
      <c r="S3325" s="18">
        <v>279.68044894169998</v>
      </c>
      <c r="T3325" t="s">
        <v>85</v>
      </c>
      <c r="U3325" t="s">
        <v>86</v>
      </c>
      <c r="V3325" t="s">
        <v>87</v>
      </c>
      <c r="W3325" s="18">
        <v>76.025456742299994</v>
      </c>
      <c r="X3325" t="s">
        <v>64</v>
      </c>
      <c r="Y3325" t="s">
        <v>4073</v>
      </c>
      <c r="Z3325" t="s">
        <v>4074</v>
      </c>
      <c r="AA3325" s="18">
        <v>82.345226520899999</v>
      </c>
      <c r="AB3325" t="s">
        <v>4252</v>
      </c>
      <c r="AC3325" t="s">
        <v>4066</v>
      </c>
      <c r="AD3325" t="s">
        <v>4253</v>
      </c>
      <c r="AE3325" s="18">
        <v>3.54992638E-2</v>
      </c>
      <c r="AF3325" t="s">
        <v>16180</v>
      </c>
      <c r="AG3325" t="s">
        <v>16181</v>
      </c>
      <c r="AH3325" t="s">
        <v>16182</v>
      </c>
      <c r="AI3325" s="18">
        <v>4.0858640000000002E-2</v>
      </c>
      <c r="AJ3325" t="s">
        <v>16183</v>
      </c>
      <c r="AK3325" t="s">
        <v>16181</v>
      </c>
      <c r="AL3325" t="s">
        <v>16184</v>
      </c>
      <c r="AM3325" t="s">
        <v>16180</v>
      </c>
      <c r="AN3325" t="s">
        <v>16181</v>
      </c>
      <c r="AO3325" t="s">
        <v>16182</v>
      </c>
      <c r="AP3325" s="18">
        <v>3.54992638E-2</v>
      </c>
      <c r="AQ3325" t="s">
        <v>123</v>
      </c>
      <c r="AR3325" t="b">
        <f>ISNUMBER(SEARCH('Consulta Por Puntos Baloto'!$E$5,B3325,1))</f>
        <v>0</v>
      </c>
      <c r="AS3325">
        <f t="shared" si="102"/>
        <v>31</v>
      </c>
      <c r="AT3325" t="str">
        <f t="shared" si="103"/>
        <v>Punto pago</v>
      </c>
    </row>
    <row r="3326" spans="1:46">
      <c r="A3326" t="s">
        <v>16185</v>
      </c>
      <c r="B3326" t="s">
        <v>16186</v>
      </c>
      <c r="C3326" s="18">
        <v>0.7623744388</v>
      </c>
      <c r="D3326" t="s">
        <v>5248</v>
      </c>
      <c r="E3326" t="s">
        <v>5249</v>
      </c>
      <c r="F3326" t="s">
        <v>5250</v>
      </c>
      <c r="G3326" s="18">
        <v>24.456191494799999</v>
      </c>
      <c r="H3326" t="s">
        <v>64</v>
      </c>
      <c r="I3326" t="s">
        <v>4389</v>
      </c>
      <c r="J3326" t="s">
        <v>4390</v>
      </c>
      <c r="K3326" s="18">
        <v>61.6002257106</v>
      </c>
      <c r="L3326" t="s">
        <v>64</v>
      </c>
      <c r="M3326" t="s">
        <v>343</v>
      </c>
      <c r="N3326" t="s">
        <v>344</v>
      </c>
      <c r="O3326" s="18">
        <v>24.422451809199998</v>
      </c>
      <c r="P3326" t="s">
        <v>4391</v>
      </c>
      <c r="Q3326" t="s">
        <v>4392</v>
      </c>
      <c r="R3326" t="s">
        <v>4393</v>
      </c>
      <c r="S3326" s="18">
        <v>83.823781004400004</v>
      </c>
      <c r="T3326" t="s">
        <v>69</v>
      </c>
      <c r="U3326" t="s">
        <v>65</v>
      </c>
      <c r="V3326" t="s">
        <v>70</v>
      </c>
      <c r="W3326" s="18">
        <v>24.456191494799999</v>
      </c>
      <c r="X3326" t="s">
        <v>64</v>
      </c>
      <c r="Y3326" t="s">
        <v>4389</v>
      </c>
      <c r="Z3326" t="s">
        <v>4390</v>
      </c>
      <c r="AA3326" s="18">
        <v>62.950520047600001</v>
      </c>
      <c r="AB3326" t="s">
        <v>345</v>
      </c>
      <c r="AC3326" t="s">
        <v>341</v>
      </c>
      <c r="AD3326" t="s">
        <v>346</v>
      </c>
      <c r="AE3326" s="18">
        <v>0.18503046379999999</v>
      </c>
      <c r="AF3326" t="s">
        <v>13622</v>
      </c>
      <c r="AG3326" t="s">
        <v>5249</v>
      </c>
      <c r="AH3326" t="s">
        <v>13623</v>
      </c>
      <c r="AI3326" s="18">
        <v>0.183542275</v>
      </c>
      <c r="AJ3326" t="s">
        <v>13624</v>
      </c>
      <c r="AK3326" t="s">
        <v>7664</v>
      </c>
      <c r="AL3326" t="s">
        <v>13625</v>
      </c>
      <c r="AM3326" t="s">
        <v>13624</v>
      </c>
      <c r="AN3326" t="s">
        <v>7664</v>
      </c>
      <c r="AO3326" t="s">
        <v>13625</v>
      </c>
      <c r="AP3326" s="18">
        <v>0.183542275</v>
      </c>
      <c r="AQ3326" t="s">
        <v>123</v>
      </c>
      <c r="AR3326" t="b">
        <f>ISNUMBER(SEARCH('Consulta Por Puntos Baloto'!$E$5,B3326,1))</f>
        <v>0</v>
      </c>
      <c r="AS3326">
        <f t="shared" si="102"/>
        <v>35</v>
      </c>
      <c r="AT3326" t="str">
        <f t="shared" si="103"/>
        <v>Punto red</v>
      </c>
    </row>
    <row r="3327" spans="1:46">
      <c r="A3327" t="s">
        <v>16187</v>
      </c>
      <c r="B3327" t="s">
        <v>16188</v>
      </c>
      <c r="C3327" s="18">
        <v>26.808438773500001</v>
      </c>
      <c r="D3327" t="s">
        <v>5197</v>
      </c>
      <c r="E3327" t="s">
        <v>5198</v>
      </c>
      <c r="F3327" t="s">
        <v>5199</v>
      </c>
      <c r="G3327" s="18">
        <v>27.1217768098</v>
      </c>
      <c r="H3327" t="s">
        <v>64</v>
      </c>
      <c r="I3327" t="s">
        <v>5200</v>
      </c>
      <c r="J3327" t="s">
        <v>5201</v>
      </c>
      <c r="K3327" s="18">
        <v>38.419957891499998</v>
      </c>
      <c r="L3327" t="s">
        <v>64</v>
      </c>
      <c r="M3327" t="s">
        <v>65</v>
      </c>
      <c r="N3327" t="s">
        <v>5202</v>
      </c>
      <c r="O3327" s="18">
        <v>38.662815010800003</v>
      </c>
      <c r="P3327" t="s">
        <v>67</v>
      </c>
      <c r="Q3327" t="s">
        <v>62</v>
      </c>
      <c r="R3327" t="s">
        <v>68</v>
      </c>
      <c r="S3327" s="18">
        <v>39.1619330973</v>
      </c>
      <c r="T3327" t="s">
        <v>253</v>
      </c>
      <c r="U3327" t="s">
        <v>65</v>
      </c>
      <c r="V3327" t="s">
        <v>254</v>
      </c>
      <c r="W3327" s="18">
        <v>38.649871598499999</v>
      </c>
      <c r="X3327" t="s">
        <v>276</v>
      </c>
      <c r="Y3327" t="s">
        <v>65</v>
      </c>
      <c r="Z3327" t="s">
        <v>277</v>
      </c>
      <c r="AA3327" s="18">
        <v>38.640906758200003</v>
      </c>
      <c r="AB3327" t="s">
        <v>5203</v>
      </c>
      <c r="AC3327" t="s">
        <v>62</v>
      </c>
      <c r="AD3327" t="s">
        <v>5204</v>
      </c>
      <c r="AE3327" s="18">
        <v>0.17307494209999999</v>
      </c>
      <c r="AF3327" t="s">
        <v>16189</v>
      </c>
      <c r="AG3327" t="s">
        <v>9612</v>
      </c>
      <c r="AH3327" t="s">
        <v>16190</v>
      </c>
      <c r="AI3327" s="18">
        <v>0.94576492889999997</v>
      </c>
      <c r="AJ3327" t="s">
        <v>349</v>
      </c>
      <c r="AK3327" t="s">
        <v>9612</v>
      </c>
      <c r="AL3327" t="s">
        <v>13830</v>
      </c>
      <c r="AM3327" t="s">
        <v>16189</v>
      </c>
      <c r="AN3327" t="s">
        <v>9612</v>
      </c>
      <c r="AO3327" t="s">
        <v>16190</v>
      </c>
      <c r="AP3327" s="18">
        <v>0.17307494209999999</v>
      </c>
      <c r="AQ3327" t="s">
        <v>123</v>
      </c>
      <c r="AR3327" t="b">
        <f>ISNUMBER(SEARCH('Consulta Por Puntos Baloto'!$E$5,B3327,1))</f>
        <v>0</v>
      </c>
      <c r="AS3327">
        <f t="shared" si="102"/>
        <v>31</v>
      </c>
      <c r="AT3327" t="str">
        <f t="shared" si="103"/>
        <v>Punto pago</v>
      </c>
    </row>
    <row r="3328" spans="1:46">
      <c r="A3328" t="s">
        <v>16191</v>
      </c>
      <c r="B3328" t="s">
        <v>16192</v>
      </c>
      <c r="C3328" s="18">
        <v>1.9817218982</v>
      </c>
      <c r="D3328" t="s">
        <v>584</v>
      </c>
      <c r="E3328" t="s">
        <v>128</v>
      </c>
      <c r="F3328" t="s">
        <v>585</v>
      </c>
      <c r="G3328" s="18">
        <v>0.51413832520000002</v>
      </c>
      <c r="H3328" t="s">
        <v>64</v>
      </c>
      <c r="I3328" t="s">
        <v>130</v>
      </c>
      <c r="J3328" t="s">
        <v>629</v>
      </c>
      <c r="K3328" s="18">
        <v>0.51580024820000003</v>
      </c>
      <c r="L3328" t="s">
        <v>64</v>
      </c>
      <c r="M3328" t="s">
        <v>130</v>
      </c>
      <c r="N3328" t="s">
        <v>629</v>
      </c>
      <c r="O3328" s="18">
        <v>4.0862912593000003</v>
      </c>
      <c r="P3328" t="s">
        <v>173</v>
      </c>
      <c r="Q3328" t="s">
        <v>134</v>
      </c>
      <c r="R3328" t="s">
        <v>174</v>
      </c>
      <c r="S3328" s="18">
        <v>1.9570160705999999</v>
      </c>
      <c r="T3328" t="s">
        <v>469</v>
      </c>
      <c r="U3328" t="s">
        <v>130</v>
      </c>
      <c r="V3328" t="s">
        <v>470</v>
      </c>
      <c r="W3328" s="18">
        <v>3.8027788924000001</v>
      </c>
      <c r="X3328" t="s">
        <v>620</v>
      </c>
      <c r="Y3328" t="s">
        <v>130</v>
      </c>
      <c r="Z3328" t="s">
        <v>621</v>
      </c>
      <c r="AA3328" s="18">
        <v>1.9570160705999999</v>
      </c>
      <c r="AB3328" t="s">
        <v>591</v>
      </c>
      <c r="AC3328" t="s">
        <v>128</v>
      </c>
      <c r="AD3328" t="s">
        <v>592</v>
      </c>
      <c r="AE3328" s="18">
        <v>0</v>
      </c>
      <c r="AF3328" t="s">
        <v>16193</v>
      </c>
      <c r="AG3328" t="s">
        <v>143</v>
      </c>
      <c r="AH3328" t="s">
        <v>16194</v>
      </c>
      <c r="AI3328" s="18">
        <v>0.51611613700000003</v>
      </c>
      <c r="AJ3328" t="s">
        <v>3248</v>
      </c>
      <c r="AK3328" t="s">
        <v>134</v>
      </c>
      <c r="AL3328" t="s">
        <v>3249</v>
      </c>
      <c r="AM3328" t="s">
        <v>16193</v>
      </c>
      <c r="AN3328" t="s">
        <v>143</v>
      </c>
      <c r="AO3328" t="s">
        <v>16194</v>
      </c>
      <c r="AP3328" s="18">
        <v>0</v>
      </c>
      <c r="AQ3328" t="s">
        <v>123</v>
      </c>
      <c r="AR3328" t="b">
        <f>ISNUMBER(SEARCH('Consulta Por Puntos Baloto'!$E$5,B3328,1))</f>
        <v>0</v>
      </c>
      <c r="AS3328">
        <f t="shared" si="102"/>
        <v>31</v>
      </c>
      <c r="AT3328" t="str">
        <f t="shared" si="103"/>
        <v>Punto pago</v>
      </c>
    </row>
    <row r="3329" spans="1:46">
      <c r="A3329" t="s">
        <v>16195</v>
      </c>
      <c r="B3329" t="s">
        <v>16196</v>
      </c>
      <c r="C3329" s="18">
        <v>1.2530154628000001</v>
      </c>
      <c r="D3329" t="s">
        <v>82</v>
      </c>
      <c r="E3329" t="s">
        <v>83</v>
      </c>
      <c r="F3329" t="s">
        <v>84</v>
      </c>
      <c r="G3329" s="18">
        <v>0.1971912713</v>
      </c>
      <c r="H3329" t="s">
        <v>64</v>
      </c>
      <c r="I3329" t="s">
        <v>86</v>
      </c>
      <c r="J3329" t="s">
        <v>402</v>
      </c>
      <c r="K3329" s="18">
        <v>0.1971912713</v>
      </c>
      <c r="L3329" t="s">
        <v>64</v>
      </c>
      <c r="M3329" t="s">
        <v>86</v>
      </c>
      <c r="N3329" t="s">
        <v>402</v>
      </c>
      <c r="O3329" s="18">
        <v>0.1971912713</v>
      </c>
      <c r="P3329" t="s">
        <v>403</v>
      </c>
      <c r="Q3329" t="s">
        <v>83</v>
      </c>
      <c r="R3329" t="s">
        <v>404</v>
      </c>
      <c r="S3329" s="18">
        <v>0.96851603350000004</v>
      </c>
      <c r="T3329" t="s">
        <v>85</v>
      </c>
      <c r="U3329" t="s">
        <v>86</v>
      </c>
      <c r="V3329" t="s">
        <v>87</v>
      </c>
      <c r="W3329" s="18">
        <v>0.96851603350000004</v>
      </c>
      <c r="X3329" t="s">
        <v>64</v>
      </c>
      <c r="Y3329" t="s">
        <v>91</v>
      </c>
      <c r="Z3329" t="s">
        <v>92</v>
      </c>
      <c r="AA3329" s="18">
        <v>0.89126832499999997</v>
      </c>
      <c r="AB3329" t="s">
        <v>4586</v>
      </c>
      <c r="AC3329" t="s">
        <v>83</v>
      </c>
      <c r="AD3329" t="s">
        <v>4587</v>
      </c>
      <c r="AE3329" s="18">
        <v>0.25395525190000001</v>
      </c>
      <c r="AF3329" t="s">
        <v>16197</v>
      </c>
      <c r="AG3329" t="s">
        <v>83</v>
      </c>
      <c r="AH3329" t="s">
        <v>16198</v>
      </c>
      <c r="AI3329" s="18">
        <v>0.1979384693</v>
      </c>
      <c r="AJ3329" t="s">
        <v>12072</v>
      </c>
      <c r="AK3329" t="s">
        <v>83</v>
      </c>
      <c r="AL3329" t="s">
        <v>12073</v>
      </c>
      <c r="AM3329" t="s">
        <v>64</v>
      </c>
      <c r="AN3329" t="s">
        <v>86</v>
      </c>
      <c r="AO3329" t="s">
        <v>402</v>
      </c>
      <c r="AP3329" s="18">
        <v>0.1971912713</v>
      </c>
      <c r="AQ3329" t="s">
        <v>123</v>
      </c>
      <c r="AR3329" t="b">
        <f>ISNUMBER(SEARCH('Consulta Por Puntos Baloto'!$E$5,B3329,1))</f>
        <v>0</v>
      </c>
      <c r="AS3329">
        <f t="shared" si="102"/>
        <v>7</v>
      </c>
      <c r="AT3329" t="str">
        <f t="shared" si="103"/>
        <v>Cajero automático</v>
      </c>
    </row>
    <row r="3330" spans="1:46">
      <c r="A3330" t="s">
        <v>16195</v>
      </c>
      <c r="B3330" t="s">
        <v>16196</v>
      </c>
      <c r="C3330" s="18">
        <v>1.2530154628000001</v>
      </c>
      <c r="D3330" t="s">
        <v>82</v>
      </c>
      <c r="E3330" t="s">
        <v>83</v>
      </c>
      <c r="F3330" t="s">
        <v>84</v>
      </c>
      <c r="G3330" s="18">
        <v>0.1971912713</v>
      </c>
      <c r="H3330" t="s">
        <v>64</v>
      </c>
      <c r="I3330" t="s">
        <v>86</v>
      </c>
      <c r="J3330" t="s">
        <v>402</v>
      </c>
      <c r="K3330" s="18">
        <v>0.1971912713</v>
      </c>
      <c r="L3330" t="s">
        <v>64</v>
      </c>
      <c r="M3330" t="s">
        <v>86</v>
      </c>
      <c r="N3330" t="s">
        <v>402</v>
      </c>
      <c r="O3330" s="18">
        <v>0.1971912713</v>
      </c>
      <c r="P3330" t="s">
        <v>403</v>
      </c>
      <c r="Q3330" t="s">
        <v>83</v>
      </c>
      <c r="R3330" t="s">
        <v>404</v>
      </c>
      <c r="S3330" s="18">
        <v>0.96851603350000004</v>
      </c>
      <c r="T3330" t="s">
        <v>85</v>
      </c>
      <c r="U3330" t="s">
        <v>86</v>
      </c>
      <c r="V3330" t="s">
        <v>87</v>
      </c>
      <c r="W3330" s="18">
        <v>0.96851603350000004</v>
      </c>
      <c r="X3330" t="s">
        <v>64</v>
      </c>
      <c r="Y3330" t="s">
        <v>91</v>
      </c>
      <c r="Z3330" t="s">
        <v>92</v>
      </c>
      <c r="AA3330" s="18">
        <v>0.89126832499999997</v>
      </c>
      <c r="AB3330" t="s">
        <v>4586</v>
      </c>
      <c r="AC3330" t="s">
        <v>83</v>
      </c>
      <c r="AD3330" t="s">
        <v>4587</v>
      </c>
      <c r="AE3330" s="18">
        <v>0.25395525190000001</v>
      </c>
      <c r="AF3330" t="s">
        <v>16197</v>
      </c>
      <c r="AG3330" t="s">
        <v>83</v>
      </c>
      <c r="AH3330" t="s">
        <v>16198</v>
      </c>
      <c r="AI3330" s="18">
        <v>0.1979384693</v>
      </c>
      <c r="AJ3330" t="s">
        <v>12072</v>
      </c>
      <c r="AK3330" t="s">
        <v>83</v>
      </c>
      <c r="AL3330" t="s">
        <v>12073</v>
      </c>
      <c r="AM3330" t="s">
        <v>403</v>
      </c>
      <c r="AN3330" t="s">
        <v>83</v>
      </c>
      <c r="AO3330" t="s">
        <v>404</v>
      </c>
      <c r="AP3330" s="18">
        <v>0.1971912713</v>
      </c>
      <c r="AQ3330" t="s">
        <v>123</v>
      </c>
      <c r="AR3330" t="b">
        <f>ISNUMBER(SEARCH('Consulta Por Puntos Baloto'!$E$5,B3330,1))</f>
        <v>0</v>
      </c>
      <c r="AS3330">
        <f t="shared" si="102"/>
        <v>7</v>
      </c>
      <c r="AT3330" t="str">
        <f t="shared" si="103"/>
        <v>Cajero automático</v>
      </c>
    </row>
    <row r="3331" spans="1:46">
      <c r="A3331" t="s">
        <v>16199</v>
      </c>
      <c r="B3331" t="s">
        <v>16200</v>
      </c>
      <c r="C3331" s="18">
        <v>2.7085850617</v>
      </c>
      <c r="D3331" t="s">
        <v>5239</v>
      </c>
      <c r="E3331" t="s">
        <v>62</v>
      </c>
      <c r="F3331" t="s">
        <v>5240</v>
      </c>
      <c r="G3331" s="18">
        <v>1.1054238503</v>
      </c>
      <c r="H3331" t="s">
        <v>64</v>
      </c>
      <c r="I3331" t="s">
        <v>65</v>
      </c>
      <c r="J3331" t="s">
        <v>4213</v>
      </c>
      <c r="K3331" s="18">
        <v>2.1846780444</v>
      </c>
      <c r="L3331" t="s">
        <v>64</v>
      </c>
      <c r="M3331" t="s">
        <v>65</v>
      </c>
      <c r="N3331" t="s">
        <v>4212</v>
      </c>
      <c r="O3331" s="18">
        <v>4.0326598373999998</v>
      </c>
      <c r="P3331" t="s">
        <v>67</v>
      </c>
      <c r="Q3331" t="s">
        <v>62</v>
      </c>
      <c r="R3331" t="s">
        <v>68</v>
      </c>
      <c r="S3331" s="18">
        <v>2.6614295533000001</v>
      </c>
      <c r="T3331" t="s">
        <v>69</v>
      </c>
      <c r="U3331" t="s">
        <v>65</v>
      </c>
      <c r="V3331" t="s">
        <v>70</v>
      </c>
      <c r="W3331" s="18">
        <v>1.1085316565000001</v>
      </c>
      <c r="X3331" t="s">
        <v>64</v>
      </c>
      <c r="Y3331" t="s">
        <v>65</v>
      </c>
      <c r="Z3331" t="s">
        <v>4213</v>
      </c>
      <c r="AA3331" s="18">
        <v>2.4246873192999998</v>
      </c>
      <c r="AB3331" t="s">
        <v>5706</v>
      </c>
      <c r="AC3331" t="s">
        <v>62</v>
      </c>
      <c r="AD3331" t="s">
        <v>5707</v>
      </c>
      <c r="AE3331" s="18">
        <v>0.33866849809999999</v>
      </c>
      <c r="AF3331" t="s">
        <v>16201</v>
      </c>
      <c r="AG3331" t="s">
        <v>62</v>
      </c>
      <c r="AH3331" t="s">
        <v>16202</v>
      </c>
      <c r="AI3331" s="18">
        <v>0.74276790719999997</v>
      </c>
      <c r="AJ3331" t="s">
        <v>11734</v>
      </c>
      <c r="AK3331" t="s">
        <v>62</v>
      </c>
      <c r="AL3331" t="s">
        <v>11735</v>
      </c>
      <c r="AM3331" t="s">
        <v>16201</v>
      </c>
      <c r="AN3331" t="s">
        <v>62</v>
      </c>
      <c r="AO3331" t="s">
        <v>16202</v>
      </c>
      <c r="AP3331" s="18">
        <v>0.33866849809999999</v>
      </c>
      <c r="AQ3331" t="s">
        <v>123</v>
      </c>
      <c r="AR3331" t="b">
        <f>ISNUMBER(SEARCH('Consulta Por Puntos Baloto'!$E$5,B3331,1))</f>
        <v>0</v>
      </c>
      <c r="AS3331">
        <f t="shared" ref="AS3331:AS3394" si="104">MATCH(AP3331,A3331:AL3331,0)</f>
        <v>31</v>
      </c>
      <c r="AT3331" t="str">
        <f t="shared" ref="AT3331:AT3394" si="105">+VLOOKUP(AS3331,$AW$2:$AX$10,2,0)</f>
        <v>Punto pago</v>
      </c>
    </row>
    <row r="3332" spans="1:46">
      <c r="A3332" t="s">
        <v>16203</v>
      </c>
      <c r="B3332" t="s">
        <v>16204</v>
      </c>
      <c r="C3332" s="18">
        <v>59.108768222199998</v>
      </c>
      <c r="D3332" t="s">
        <v>4556</v>
      </c>
      <c r="E3332" t="s">
        <v>4557</v>
      </c>
      <c r="F3332" t="s">
        <v>4558</v>
      </c>
      <c r="G3332" s="18">
        <v>1.4360805275999999</v>
      </c>
      <c r="H3332" t="s">
        <v>64</v>
      </c>
      <c r="I3332" t="s">
        <v>4560</v>
      </c>
      <c r="J3332" t="s">
        <v>4562</v>
      </c>
      <c r="K3332" s="18">
        <v>1.4286805483</v>
      </c>
      <c r="L3332" t="s">
        <v>64</v>
      </c>
      <c r="M3332" t="s">
        <v>4560</v>
      </c>
      <c r="N3332" t="s">
        <v>4562</v>
      </c>
      <c r="O3332" s="18">
        <v>0.99443319269999997</v>
      </c>
      <c r="P3332" t="s">
        <v>5857</v>
      </c>
      <c r="Q3332" t="s">
        <v>388</v>
      </c>
      <c r="R3332" t="s">
        <v>5858</v>
      </c>
      <c r="S3332" s="18">
        <v>251.82737921329999</v>
      </c>
      <c r="T3332" t="s">
        <v>253</v>
      </c>
      <c r="U3332" t="s">
        <v>65</v>
      </c>
      <c r="V3332" t="s">
        <v>254</v>
      </c>
      <c r="W3332" s="18">
        <v>58.7029084841</v>
      </c>
      <c r="X3332" t="s">
        <v>64</v>
      </c>
      <c r="Y3332" t="s">
        <v>4563</v>
      </c>
      <c r="Z3332" t="s">
        <v>4564</v>
      </c>
      <c r="AA3332" s="18">
        <v>0.53662460499999998</v>
      </c>
      <c r="AB3332" t="s">
        <v>5859</v>
      </c>
      <c r="AC3332" t="s">
        <v>388</v>
      </c>
      <c r="AD3332" t="s">
        <v>5860</v>
      </c>
      <c r="AE3332" s="18">
        <v>0.53217900220000003</v>
      </c>
      <c r="AF3332" t="s">
        <v>16205</v>
      </c>
      <c r="AG3332" t="s">
        <v>388</v>
      </c>
      <c r="AH3332" t="s">
        <v>16206</v>
      </c>
      <c r="AI3332" s="18">
        <v>0.95325830030000003</v>
      </c>
      <c r="AJ3332" t="s">
        <v>10099</v>
      </c>
      <c r="AK3332" t="s">
        <v>388</v>
      </c>
      <c r="AL3332" t="s">
        <v>10100</v>
      </c>
      <c r="AM3332" t="s">
        <v>16205</v>
      </c>
      <c r="AN3332" t="s">
        <v>388</v>
      </c>
      <c r="AO3332" t="s">
        <v>16206</v>
      </c>
      <c r="AP3332" s="18">
        <v>0.53217900220000003</v>
      </c>
      <c r="AQ3332" t="s">
        <v>123</v>
      </c>
      <c r="AR3332" t="b">
        <f>ISNUMBER(SEARCH('Consulta Por Puntos Baloto'!$E$5,B3332,1))</f>
        <v>0</v>
      </c>
      <c r="AS3332">
        <f t="shared" si="104"/>
        <v>31</v>
      </c>
      <c r="AT3332" t="str">
        <f t="shared" si="105"/>
        <v>Punto pago</v>
      </c>
    </row>
    <row r="3333" spans="1:46">
      <c r="A3333" t="s">
        <v>16207</v>
      </c>
      <c r="B3333" t="s">
        <v>16208</v>
      </c>
      <c r="C3333" s="18">
        <v>1.0873316943</v>
      </c>
      <c r="D3333" t="s">
        <v>986</v>
      </c>
      <c r="E3333" t="s">
        <v>128</v>
      </c>
      <c r="F3333" t="s">
        <v>987</v>
      </c>
      <c r="G3333" s="18">
        <v>0.14039866409999999</v>
      </c>
      <c r="H3333" t="s">
        <v>988</v>
      </c>
      <c r="I3333" t="s">
        <v>130</v>
      </c>
      <c r="J3333" t="s">
        <v>989</v>
      </c>
      <c r="K3333" s="18">
        <v>1.646431346</v>
      </c>
      <c r="L3333" t="s">
        <v>990</v>
      </c>
      <c r="M3333" t="s">
        <v>130</v>
      </c>
      <c r="N3333" t="s">
        <v>991</v>
      </c>
      <c r="O3333" s="18">
        <v>2.2289933424999999</v>
      </c>
      <c r="P3333" t="s">
        <v>1398</v>
      </c>
      <c r="Q3333" t="s">
        <v>134</v>
      </c>
      <c r="R3333" t="s">
        <v>1399</v>
      </c>
      <c r="S3333" s="18">
        <v>1.2470960251000001</v>
      </c>
      <c r="T3333" t="s">
        <v>675</v>
      </c>
      <c r="U3333" t="s">
        <v>130</v>
      </c>
      <c r="V3333" t="s">
        <v>676</v>
      </c>
      <c r="W3333" s="18">
        <v>1.2507789595000001</v>
      </c>
      <c r="X3333" t="s">
        <v>64</v>
      </c>
      <c r="Y3333" t="s">
        <v>130</v>
      </c>
      <c r="Z3333" t="s">
        <v>790</v>
      </c>
      <c r="AA3333" s="18">
        <v>0.14039866409999999</v>
      </c>
      <c r="AB3333" t="s">
        <v>678</v>
      </c>
      <c r="AC3333" t="s">
        <v>128</v>
      </c>
      <c r="AD3333" t="s">
        <v>679</v>
      </c>
      <c r="AE3333" s="18">
        <v>0.14305343070000001</v>
      </c>
      <c r="AF3333" t="s">
        <v>16209</v>
      </c>
      <c r="AG3333" t="s">
        <v>143</v>
      </c>
      <c r="AH3333" t="s">
        <v>16210</v>
      </c>
      <c r="AI3333" s="18">
        <v>0.27608556810000001</v>
      </c>
      <c r="AJ3333" t="s">
        <v>16211</v>
      </c>
      <c r="AK3333" t="s">
        <v>134</v>
      </c>
      <c r="AL3333" t="s">
        <v>16212</v>
      </c>
      <c r="AM3333" t="s">
        <v>988</v>
      </c>
      <c r="AN3333" t="s">
        <v>130</v>
      </c>
      <c r="AO3333" t="s">
        <v>989</v>
      </c>
      <c r="AP3333" s="18">
        <v>0.14039866409999999</v>
      </c>
      <c r="AQ3333" t="s">
        <v>123</v>
      </c>
      <c r="AR3333" t="b">
        <f>ISNUMBER(SEARCH('Consulta Por Puntos Baloto'!$E$5,B3333,1))</f>
        <v>0</v>
      </c>
      <c r="AS3333">
        <f t="shared" si="104"/>
        <v>7</v>
      </c>
      <c r="AT3333" t="str">
        <f t="shared" si="105"/>
        <v>Cajero automático</v>
      </c>
    </row>
    <row r="3334" spans="1:46">
      <c r="A3334" t="s">
        <v>16207</v>
      </c>
      <c r="B3334" t="s">
        <v>16208</v>
      </c>
      <c r="C3334" s="18">
        <v>1.0873316943</v>
      </c>
      <c r="D3334" t="s">
        <v>986</v>
      </c>
      <c r="E3334" t="s">
        <v>128</v>
      </c>
      <c r="F3334" t="s">
        <v>987</v>
      </c>
      <c r="G3334" s="18">
        <v>0.14039866409999999</v>
      </c>
      <c r="H3334" t="s">
        <v>988</v>
      </c>
      <c r="I3334" t="s">
        <v>130</v>
      </c>
      <c r="J3334" t="s">
        <v>989</v>
      </c>
      <c r="K3334" s="18">
        <v>1.646431346</v>
      </c>
      <c r="L3334" t="s">
        <v>990</v>
      </c>
      <c r="M3334" t="s">
        <v>130</v>
      </c>
      <c r="N3334" t="s">
        <v>991</v>
      </c>
      <c r="O3334" s="18">
        <v>2.2289933424999999</v>
      </c>
      <c r="P3334" t="s">
        <v>1398</v>
      </c>
      <c r="Q3334" t="s">
        <v>134</v>
      </c>
      <c r="R3334" t="s">
        <v>1399</v>
      </c>
      <c r="S3334" s="18">
        <v>1.2470960251000001</v>
      </c>
      <c r="T3334" t="s">
        <v>675</v>
      </c>
      <c r="U3334" t="s">
        <v>130</v>
      </c>
      <c r="V3334" t="s">
        <v>676</v>
      </c>
      <c r="W3334" s="18">
        <v>1.2507789595000001</v>
      </c>
      <c r="X3334" t="s">
        <v>64</v>
      </c>
      <c r="Y3334" t="s">
        <v>130</v>
      </c>
      <c r="Z3334" t="s">
        <v>790</v>
      </c>
      <c r="AA3334" s="18">
        <v>0.14039866409999999</v>
      </c>
      <c r="AB3334" t="s">
        <v>678</v>
      </c>
      <c r="AC3334" t="s">
        <v>128</v>
      </c>
      <c r="AD3334" t="s">
        <v>679</v>
      </c>
      <c r="AE3334" s="18">
        <v>0.14305343070000001</v>
      </c>
      <c r="AF3334" t="s">
        <v>16209</v>
      </c>
      <c r="AG3334" t="s">
        <v>143</v>
      </c>
      <c r="AH3334" t="s">
        <v>16210</v>
      </c>
      <c r="AI3334" s="18">
        <v>0.27608556810000001</v>
      </c>
      <c r="AJ3334" t="s">
        <v>16211</v>
      </c>
      <c r="AK3334" t="s">
        <v>134</v>
      </c>
      <c r="AL3334" t="s">
        <v>16212</v>
      </c>
      <c r="AM3334" t="s">
        <v>873</v>
      </c>
      <c r="AN3334" t="s">
        <v>128</v>
      </c>
      <c r="AO3334" t="s">
        <v>679</v>
      </c>
      <c r="AP3334" s="18">
        <v>0.14039866409999999</v>
      </c>
      <c r="AQ3334" t="s">
        <v>123</v>
      </c>
      <c r="AR3334" t="b">
        <f>ISNUMBER(SEARCH('Consulta Por Puntos Baloto'!$E$5,B3334,1))</f>
        <v>0</v>
      </c>
      <c r="AS3334">
        <f t="shared" si="104"/>
        <v>7</v>
      </c>
      <c r="AT3334" t="str">
        <f t="shared" si="105"/>
        <v>Cajero automático</v>
      </c>
    </row>
    <row r="3335" spans="1:46">
      <c r="A3335" t="s">
        <v>16213</v>
      </c>
      <c r="B3335" t="s">
        <v>16214</v>
      </c>
      <c r="C3335" s="18">
        <v>2.5680918521999998</v>
      </c>
      <c r="D3335" t="s">
        <v>4065</v>
      </c>
      <c r="E3335" t="s">
        <v>4066</v>
      </c>
      <c r="F3335" t="s">
        <v>4067</v>
      </c>
      <c r="G3335" s="18">
        <v>0.96407156230000002</v>
      </c>
      <c r="H3335" t="s">
        <v>64</v>
      </c>
      <c r="I3335" t="s">
        <v>4068</v>
      </c>
      <c r="J3335" t="s">
        <v>16215</v>
      </c>
      <c r="K3335" s="18">
        <v>184.50684061999999</v>
      </c>
      <c r="L3335" t="s">
        <v>64</v>
      </c>
      <c r="M3335" t="s">
        <v>4250</v>
      </c>
      <c r="N3335" t="s">
        <v>4251</v>
      </c>
      <c r="O3335" s="18">
        <v>4.5736431408999998</v>
      </c>
      <c r="P3335" t="s">
        <v>4071</v>
      </c>
      <c r="Q3335" t="s">
        <v>4066</v>
      </c>
      <c r="R3335" t="s">
        <v>4072</v>
      </c>
      <c r="S3335" s="18">
        <v>287.87946959150003</v>
      </c>
      <c r="T3335" t="s">
        <v>227</v>
      </c>
      <c r="U3335" t="s">
        <v>228</v>
      </c>
      <c r="V3335" t="s">
        <v>229</v>
      </c>
      <c r="W3335" s="18">
        <v>79.107085534700005</v>
      </c>
      <c r="X3335" t="s">
        <v>64</v>
      </c>
      <c r="Y3335" t="s">
        <v>4073</v>
      </c>
      <c r="Z3335" t="s">
        <v>4074</v>
      </c>
      <c r="AA3335" s="18">
        <v>1.3239778332000001</v>
      </c>
      <c r="AB3335" t="s">
        <v>4252</v>
      </c>
      <c r="AC3335" t="s">
        <v>4066</v>
      </c>
      <c r="AD3335" t="s">
        <v>4253</v>
      </c>
      <c r="AE3335" s="18">
        <v>7.2373442999999996E-2</v>
      </c>
      <c r="AF3335" t="s">
        <v>15232</v>
      </c>
      <c r="AG3335" t="s">
        <v>15233</v>
      </c>
      <c r="AH3335" t="s">
        <v>15234</v>
      </c>
      <c r="AI3335" s="18">
        <v>0.37849333930000001</v>
      </c>
      <c r="AJ3335" t="s">
        <v>16216</v>
      </c>
      <c r="AK3335" t="s">
        <v>4066</v>
      </c>
      <c r="AL3335" t="s">
        <v>16217</v>
      </c>
      <c r="AM3335" t="s">
        <v>15232</v>
      </c>
      <c r="AN3335" t="s">
        <v>15233</v>
      </c>
      <c r="AO3335" t="s">
        <v>15234</v>
      </c>
      <c r="AP3335" s="18">
        <v>7.2373442999999996E-2</v>
      </c>
      <c r="AQ3335" t="s">
        <v>123</v>
      </c>
      <c r="AR3335" t="b">
        <f>ISNUMBER(SEARCH('Consulta Por Puntos Baloto'!$E$5,B3335,1))</f>
        <v>0</v>
      </c>
      <c r="AS3335">
        <f t="shared" si="104"/>
        <v>31</v>
      </c>
      <c r="AT3335" t="str">
        <f t="shared" si="105"/>
        <v>Punto pago</v>
      </c>
    </row>
    <row r="3336" spans="1:46">
      <c r="A3336" t="s">
        <v>16218</v>
      </c>
      <c r="B3336" t="s">
        <v>16219</v>
      </c>
      <c r="C3336" s="18">
        <v>0.59237692949999998</v>
      </c>
      <c r="D3336" t="s">
        <v>1500</v>
      </c>
      <c r="E3336" t="s">
        <v>1501</v>
      </c>
      <c r="F3336" t="s">
        <v>1502</v>
      </c>
      <c r="G3336" s="18">
        <v>0.89029736469999998</v>
      </c>
      <c r="H3336" t="s">
        <v>64</v>
      </c>
      <c r="I3336" t="s">
        <v>2636</v>
      </c>
      <c r="J3336" t="s">
        <v>2637</v>
      </c>
      <c r="K3336" s="18">
        <v>10.7534701508</v>
      </c>
      <c r="L3336" t="s">
        <v>311</v>
      </c>
      <c r="M3336" t="s">
        <v>130</v>
      </c>
      <c r="N3336" t="s">
        <v>2660</v>
      </c>
      <c r="O3336" s="18">
        <v>11.3232636113</v>
      </c>
      <c r="P3336" t="s">
        <v>2625</v>
      </c>
      <c r="Q3336" t="s">
        <v>134</v>
      </c>
      <c r="R3336" t="s">
        <v>2626</v>
      </c>
      <c r="S3336" s="18">
        <v>10.7534701508</v>
      </c>
      <c r="T3336" t="s">
        <v>311</v>
      </c>
      <c r="U3336" t="s">
        <v>130</v>
      </c>
      <c r="V3336" t="s">
        <v>312</v>
      </c>
      <c r="W3336" s="18">
        <v>2.4644529818000001</v>
      </c>
      <c r="X3336" t="s">
        <v>64</v>
      </c>
      <c r="Y3336" t="s">
        <v>2636</v>
      </c>
      <c r="Z3336" t="s">
        <v>3005</v>
      </c>
      <c r="AA3336" s="18">
        <v>0.77823783280000003</v>
      </c>
      <c r="AB3336" s="19" t="s">
        <v>2641</v>
      </c>
      <c r="AC3336" t="s">
        <v>1501</v>
      </c>
      <c r="AD3336" t="s">
        <v>2642</v>
      </c>
      <c r="AE3336" s="18">
        <v>0.34585213710000001</v>
      </c>
      <c r="AF3336" t="s">
        <v>3006</v>
      </c>
      <c r="AG3336" t="s">
        <v>1501</v>
      </c>
      <c r="AH3336" t="s">
        <v>3007</v>
      </c>
      <c r="AI3336" s="18">
        <v>0.144233061</v>
      </c>
      <c r="AJ3336" t="s">
        <v>16220</v>
      </c>
      <c r="AK3336" t="s">
        <v>1501</v>
      </c>
      <c r="AL3336" t="s">
        <v>16221</v>
      </c>
      <c r="AM3336" t="s">
        <v>16220</v>
      </c>
      <c r="AN3336" t="s">
        <v>1501</v>
      </c>
      <c r="AO3336" t="s">
        <v>16221</v>
      </c>
      <c r="AP3336" s="18">
        <v>0.144233061</v>
      </c>
      <c r="AQ3336" t="s">
        <v>123</v>
      </c>
      <c r="AR3336" t="b">
        <f>ISNUMBER(SEARCH('Consulta Por Puntos Baloto'!$E$5,B3336,1))</f>
        <v>0</v>
      </c>
      <c r="AS3336">
        <f t="shared" si="104"/>
        <v>35</v>
      </c>
      <c r="AT3336" t="str">
        <f t="shared" si="105"/>
        <v>Punto red</v>
      </c>
    </row>
    <row r="3337" spans="1:46">
      <c r="A3337" t="s">
        <v>16222</v>
      </c>
      <c r="B3337" t="s">
        <v>16223</v>
      </c>
      <c r="C3337" s="18">
        <v>2.7951401646999998</v>
      </c>
      <c r="D3337" t="s">
        <v>584</v>
      </c>
      <c r="E3337" t="s">
        <v>128</v>
      </c>
      <c r="F3337" t="s">
        <v>585</v>
      </c>
      <c r="G3337" s="18">
        <v>0.82193539410000005</v>
      </c>
      <c r="H3337" t="s">
        <v>64</v>
      </c>
      <c r="I3337" t="s">
        <v>130</v>
      </c>
      <c r="J3337" t="s">
        <v>628</v>
      </c>
      <c r="K3337" s="18">
        <v>0.93344797950000002</v>
      </c>
      <c r="L3337" t="s">
        <v>64</v>
      </c>
      <c r="M3337" t="s">
        <v>130</v>
      </c>
      <c r="N3337" t="s">
        <v>629</v>
      </c>
      <c r="O3337" s="18">
        <v>3.5433114702999999</v>
      </c>
      <c r="P3337" t="s">
        <v>173</v>
      </c>
      <c r="Q3337" t="s">
        <v>134</v>
      </c>
      <c r="R3337" t="s">
        <v>174</v>
      </c>
      <c r="S3337" s="18">
        <v>2.8834234825</v>
      </c>
      <c r="T3337" t="s">
        <v>469</v>
      </c>
      <c r="U3337" t="s">
        <v>130</v>
      </c>
      <c r="V3337" t="s">
        <v>470</v>
      </c>
      <c r="W3337" s="18">
        <v>3.1700815197000001</v>
      </c>
      <c r="X3337" t="s">
        <v>620</v>
      </c>
      <c r="Y3337" t="s">
        <v>130</v>
      </c>
      <c r="Z3337" t="s">
        <v>621</v>
      </c>
      <c r="AA3337" s="18">
        <v>2.8834234825</v>
      </c>
      <c r="AB3337" t="s">
        <v>591</v>
      </c>
      <c r="AC3337" t="s">
        <v>128</v>
      </c>
      <c r="AD3337" t="s">
        <v>592</v>
      </c>
      <c r="AE3337" s="18">
        <v>0.29853912700000002</v>
      </c>
      <c r="AF3337" t="s">
        <v>630</v>
      </c>
      <c r="AG3337" t="s">
        <v>143</v>
      </c>
      <c r="AH3337" t="s">
        <v>631</v>
      </c>
      <c r="AI3337" s="18">
        <v>0.34012554029999997</v>
      </c>
      <c r="AJ3337" t="s">
        <v>632</v>
      </c>
      <c r="AK3337" t="s">
        <v>134</v>
      </c>
      <c r="AL3337" t="s">
        <v>633</v>
      </c>
      <c r="AM3337" t="s">
        <v>630</v>
      </c>
      <c r="AN3337" t="s">
        <v>143</v>
      </c>
      <c r="AO3337" t="s">
        <v>631</v>
      </c>
      <c r="AP3337" s="18">
        <v>0.29853912700000002</v>
      </c>
      <c r="AQ3337" t="s">
        <v>123</v>
      </c>
      <c r="AR3337" t="b">
        <f>ISNUMBER(SEARCH('Consulta Por Puntos Baloto'!$E$5,B3337,1))</f>
        <v>0</v>
      </c>
      <c r="AS3337">
        <f t="shared" si="104"/>
        <v>31</v>
      </c>
      <c r="AT3337" t="str">
        <f t="shared" si="105"/>
        <v>Punto pago</v>
      </c>
    </row>
    <row r="3338" spans="1:46">
      <c r="A3338" t="s">
        <v>16224</v>
      </c>
      <c r="B3338" t="s">
        <v>16225</v>
      </c>
      <c r="C3338" s="18">
        <v>0.88153448329999995</v>
      </c>
      <c r="D3338" t="s">
        <v>2585</v>
      </c>
      <c r="E3338" t="s">
        <v>128</v>
      </c>
      <c r="F3338" t="s">
        <v>2586</v>
      </c>
      <c r="G3338" s="18">
        <v>0.2600557624</v>
      </c>
      <c r="H3338" t="s">
        <v>64</v>
      </c>
      <c r="I3338" t="s">
        <v>130</v>
      </c>
      <c r="J3338" t="s">
        <v>3950</v>
      </c>
      <c r="K3338" s="18">
        <v>0.2600557624</v>
      </c>
      <c r="L3338" t="s">
        <v>64</v>
      </c>
      <c r="M3338" t="s">
        <v>130</v>
      </c>
      <c r="N3338" t="s">
        <v>2624</v>
      </c>
      <c r="O3338" s="18">
        <v>1.519519045</v>
      </c>
      <c r="P3338" t="s">
        <v>2588</v>
      </c>
      <c r="Q3338" t="s">
        <v>134</v>
      </c>
      <c r="R3338" t="s">
        <v>2589</v>
      </c>
      <c r="S3338" s="18">
        <v>0.56102591499999999</v>
      </c>
      <c r="T3338" t="s">
        <v>311</v>
      </c>
      <c r="U3338" t="s">
        <v>130</v>
      </c>
      <c r="V3338" t="s">
        <v>312</v>
      </c>
      <c r="W3338" s="18">
        <v>0.56102591499999999</v>
      </c>
      <c r="X3338" t="s">
        <v>64</v>
      </c>
      <c r="Y3338" t="s">
        <v>130</v>
      </c>
      <c r="Z3338" t="s">
        <v>2659</v>
      </c>
      <c r="AA3338" s="18">
        <v>0.50074756129999998</v>
      </c>
      <c r="AB3338" t="s">
        <v>2661</v>
      </c>
      <c r="AC3338" t="s">
        <v>128</v>
      </c>
      <c r="AD3338" t="s">
        <v>2662</v>
      </c>
      <c r="AE3338" s="18">
        <v>0.30820122389999999</v>
      </c>
      <c r="AF3338" t="s">
        <v>11958</v>
      </c>
      <c r="AG3338" t="s">
        <v>143</v>
      </c>
      <c r="AH3338" t="s">
        <v>11959</v>
      </c>
      <c r="AI3338" s="18">
        <v>0</v>
      </c>
      <c r="AJ3338" t="s">
        <v>16226</v>
      </c>
      <c r="AK3338" t="s">
        <v>134</v>
      </c>
      <c r="AL3338" t="s">
        <v>16227</v>
      </c>
      <c r="AM3338" t="s">
        <v>16226</v>
      </c>
      <c r="AN3338" t="s">
        <v>134</v>
      </c>
      <c r="AO3338" t="s">
        <v>16227</v>
      </c>
      <c r="AP3338" s="18">
        <v>0</v>
      </c>
      <c r="AQ3338" t="s">
        <v>123</v>
      </c>
      <c r="AR3338" t="b">
        <f>ISNUMBER(SEARCH('Consulta Por Puntos Baloto'!$E$5,B3338,1))</f>
        <v>0</v>
      </c>
      <c r="AS3338">
        <f t="shared" si="104"/>
        <v>35</v>
      </c>
      <c r="AT3338" t="str">
        <f t="shared" si="105"/>
        <v>Punto red</v>
      </c>
    </row>
    <row r="3339" spans="1:46">
      <c r="A3339" t="s">
        <v>16228</v>
      </c>
      <c r="B3339" t="s">
        <v>16229</v>
      </c>
      <c r="C3339" s="18">
        <v>0.57083893190000001</v>
      </c>
      <c r="D3339" t="s">
        <v>508</v>
      </c>
      <c r="E3339" t="s">
        <v>509</v>
      </c>
      <c r="F3339" t="s">
        <v>510</v>
      </c>
      <c r="G3339" s="18">
        <v>0.64268602190000002</v>
      </c>
      <c r="H3339" t="s">
        <v>64</v>
      </c>
      <c r="I3339" t="s">
        <v>112</v>
      </c>
      <c r="J3339" t="s">
        <v>1110</v>
      </c>
      <c r="K3339" s="18">
        <v>1.8599155006000001</v>
      </c>
      <c r="L3339" t="s">
        <v>64</v>
      </c>
      <c r="M3339" t="s">
        <v>112</v>
      </c>
      <c r="N3339" t="s">
        <v>721</v>
      </c>
      <c r="O3339" s="18">
        <v>2.2910274938000001</v>
      </c>
      <c r="P3339" t="s">
        <v>513</v>
      </c>
      <c r="Q3339" t="s">
        <v>509</v>
      </c>
      <c r="R3339" t="s">
        <v>514</v>
      </c>
      <c r="S3339" s="18">
        <v>2.2760780411999999</v>
      </c>
      <c r="T3339" t="s">
        <v>111</v>
      </c>
      <c r="U3339" t="s">
        <v>112</v>
      </c>
      <c r="V3339" t="s">
        <v>113</v>
      </c>
      <c r="W3339" s="18">
        <v>7.128522008</v>
      </c>
      <c r="X3339" t="s">
        <v>64</v>
      </c>
      <c r="Y3339" t="s">
        <v>130</v>
      </c>
      <c r="Z3339" t="s">
        <v>517</v>
      </c>
      <c r="AA3339" s="18">
        <v>2.2774820522999999</v>
      </c>
      <c r="AB3339" s="19" t="s">
        <v>1111</v>
      </c>
      <c r="AC3339" t="s">
        <v>509</v>
      </c>
      <c r="AD3339" s="19" t="s">
        <v>1112</v>
      </c>
      <c r="AE3339" s="18">
        <v>0.38960678529999998</v>
      </c>
      <c r="AF3339" t="s">
        <v>1131</v>
      </c>
      <c r="AG3339" t="s">
        <v>509</v>
      </c>
      <c r="AH3339" t="s">
        <v>1132</v>
      </c>
      <c r="AI3339" s="18">
        <v>1.8930822600000001E-2</v>
      </c>
      <c r="AJ3339" t="s">
        <v>16230</v>
      </c>
      <c r="AK3339" t="s">
        <v>509</v>
      </c>
      <c r="AL3339" t="s">
        <v>16231</v>
      </c>
      <c r="AM3339" t="s">
        <v>16230</v>
      </c>
      <c r="AN3339" t="s">
        <v>509</v>
      </c>
      <c r="AO3339" t="s">
        <v>16231</v>
      </c>
      <c r="AP3339" s="18">
        <v>1.8930822600000001E-2</v>
      </c>
      <c r="AQ3339" t="e">
        <v>#N/A</v>
      </c>
      <c r="AR3339" t="b">
        <f>ISNUMBER(SEARCH('Consulta Por Puntos Baloto'!$E$5,B3339,1))</f>
        <v>0</v>
      </c>
      <c r="AS3339">
        <f t="shared" si="104"/>
        <v>35</v>
      </c>
      <c r="AT3339" t="str">
        <f t="shared" si="105"/>
        <v>Punto red</v>
      </c>
    </row>
    <row r="3340" spans="1:46">
      <c r="A3340" t="s">
        <v>16232</v>
      </c>
      <c r="B3340" t="s">
        <v>16233</v>
      </c>
      <c r="C3340" s="18">
        <v>1.4618932162</v>
      </c>
      <c r="D3340" t="s">
        <v>4084</v>
      </c>
      <c r="E3340" t="s">
        <v>4053</v>
      </c>
      <c r="F3340" t="s">
        <v>4085</v>
      </c>
      <c r="G3340" s="18">
        <v>2.3796180179999999</v>
      </c>
      <c r="H3340" t="s">
        <v>64</v>
      </c>
      <c r="I3340" t="s">
        <v>4055</v>
      </c>
      <c r="J3340" t="s">
        <v>4056</v>
      </c>
      <c r="K3340" s="18">
        <v>10.547646564900001</v>
      </c>
      <c r="L3340" t="s">
        <v>64</v>
      </c>
      <c r="M3340" t="s">
        <v>223</v>
      </c>
      <c r="N3340" t="s">
        <v>4070</v>
      </c>
      <c r="O3340" s="18">
        <v>3.6494340063999999</v>
      </c>
      <c r="P3340" t="s">
        <v>4052</v>
      </c>
      <c r="Q3340" t="s">
        <v>4053</v>
      </c>
      <c r="R3340" t="s">
        <v>4054</v>
      </c>
      <c r="S3340" s="18">
        <v>19.217857509000002</v>
      </c>
      <c r="T3340" t="s">
        <v>227</v>
      </c>
      <c r="U3340" t="s">
        <v>228</v>
      </c>
      <c r="V3340" t="s">
        <v>229</v>
      </c>
      <c r="W3340" s="18">
        <v>2.4177219042</v>
      </c>
      <c r="X3340" t="s">
        <v>64</v>
      </c>
      <c r="Y3340" t="s">
        <v>4055</v>
      </c>
      <c r="Z3340" t="s">
        <v>4056</v>
      </c>
      <c r="AA3340" s="18">
        <v>9.7421545308000006</v>
      </c>
      <c r="AB3340" t="s">
        <v>4088</v>
      </c>
      <c r="AC3340" t="s">
        <v>220</v>
      </c>
      <c r="AD3340" t="s">
        <v>4089</v>
      </c>
      <c r="AE3340" s="18">
        <v>1.8283651599999999E-2</v>
      </c>
      <c r="AF3340" t="s">
        <v>16234</v>
      </c>
      <c r="AG3340" t="s">
        <v>4053</v>
      </c>
      <c r="AH3340" t="s">
        <v>16235</v>
      </c>
      <c r="AI3340" s="18">
        <v>6.9555634699999994E-2</v>
      </c>
      <c r="AJ3340" t="s">
        <v>16236</v>
      </c>
      <c r="AK3340" t="s">
        <v>4053</v>
      </c>
      <c r="AL3340" t="s">
        <v>16237</v>
      </c>
      <c r="AM3340" t="s">
        <v>16234</v>
      </c>
      <c r="AN3340" t="s">
        <v>4053</v>
      </c>
      <c r="AO3340" t="s">
        <v>16235</v>
      </c>
      <c r="AP3340" s="18">
        <v>1.8283651599999999E-2</v>
      </c>
      <c r="AQ3340" t="s">
        <v>123</v>
      </c>
      <c r="AR3340" t="b">
        <f>ISNUMBER(SEARCH('Consulta Por Puntos Baloto'!$E$5,B3340,1))</f>
        <v>0</v>
      </c>
      <c r="AS3340">
        <f t="shared" si="104"/>
        <v>31</v>
      </c>
      <c r="AT3340" t="str">
        <f t="shared" si="105"/>
        <v>Punto pago</v>
      </c>
    </row>
    <row r="3341" spans="1:46">
      <c r="A3341" t="s">
        <v>16238</v>
      </c>
      <c r="B3341" t="s">
        <v>16239</v>
      </c>
      <c r="C3341" s="18">
        <v>3.1278739445000001</v>
      </c>
      <c r="D3341" t="s">
        <v>5102</v>
      </c>
      <c r="E3341" t="s">
        <v>220</v>
      </c>
      <c r="F3341" t="s">
        <v>5103</v>
      </c>
      <c r="G3341" s="18">
        <v>1.8963261712999999</v>
      </c>
      <c r="H3341" t="s">
        <v>64</v>
      </c>
      <c r="I3341" t="s">
        <v>223</v>
      </c>
      <c r="J3341" t="s">
        <v>5167</v>
      </c>
      <c r="K3341" s="18">
        <v>3.2035221498999999</v>
      </c>
      <c r="L3341" t="s">
        <v>64</v>
      </c>
      <c r="M3341" t="s">
        <v>223</v>
      </c>
      <c r="N3341" t="s">
        <v>5004</v>
      </c>
      <c r="O3341" s="18">
        <v>3.5085517688999999</v>
      </c>
      <c r="P3341" t="s">
        <v>5106</v>
      </c>
      <c r="Q3341" t="s">
        <v>220</v>
      </c>
      <c r="R3341" t="s">
        <v>5107</v>
      </c>
      <c r="S3341" s="18">
        <v>9.4532735391999996</v>
      </c>
      <c r="T3341" t="s">
        <v>227</v>
      </c>
      <c r="U3341" t="s">
        <v>228</v>
      </c>
      <c r="V3341" t="s">
        <v>229</v>
      </c>
      <c r="W3341" s="18">
        <v>5.4835479044</v>
      </c>
      <c r="X3341" t="s">
        <v>222</v>
      </c>
      <c r="Y3341" t="s">
        <v>223</v>
      </c>
      <c r="Z3341" t="s">
        <v>224</v>
      </c>
      <c r="AA3341" s="18">
        <v>1.9127373267000001</v>
      </c>
      <c r="AB3341" t="s">
        <v>5188</v>
      </c>
      <c r="AC3341" t="s">
        <v>220</v>
      </c>
      <c r="AD3341" t="s">
        <v>5189</v>
      </c>
      <c r="AE3341" s="18">
        <v>0.31166116459999998</v>
      </c>
      <c r="AF3341" t="s">
        <v>16240</v>
      </c>
      <c r="AG3341" t="s">
        <v>220</v>
      </c>
      <c r="AH3341" t="s">
        <v>16241</v>
      </c>
      <c r="AI3341" s="18">
        <v>0.82832731390000003</v>
      </c>
      <c r="AJ3341" t="s">
        <v>841</v>
      </c>
      <c r="AK3341" t="s">
        <v>220</v>
      </c>
      <c r="AL3341" t="s">
        <v>16242</v>
      </c>
      <c r="AM3341" t="s">
        <v>16240</v>
      </c>
      <c r="AN3341" t="s">
        <v>220</v>
      </c>
      <c r="AO3341" t="s">
        <v>16241</v>
      </c>
      <c r="AP3341" s="18">
        <v>0.31166116459999998</v>
      </c>
      <c r="AQ3341" t="s">
        <v>123</v>
      </c>
      <c r="AR3341" t="b">
        <f>ISNUMBER(SEARCH('Consulta Por Puntos Baloto'!$E$5,B3341,1))</f>
        <v>0</v>
      </c>
      <c r="AS3341">
        <f t="shared" si="104"/>
        <v>31</v>
      </c>
      <c r="AT3341" t="str">
        <f t="shared" si="105"/>
        <v>Punto pago</v>
      </c>
    </row>
    <row r="3342" spans="1:46">
      <c r="A3342" t="s">
        <v>16243</v>
      </c>
      <c r="B3342" t="s">
        <v>16244</v>
      </c>
      <c r="C3342" s="18">
        <v>2.9098236772999999</v>
      </c>
      <c r="D3342" t="s">
        <v>5165</v>
      </c>
      <c r="E3342" t="s">
        <v>220</v>
      </c>
      <c r="F3342" t="s">
        <v>5166</v>
      </c>
      <c r="G3342" s="18">
        <v>3.2271938654999999</v>
      </c>
      <c r="H3342" t="s">
        <v>64</v>
      </c>
      <c r="I3342" t="s">
        <v>223</v>
      </c>
      <c r="J3342" t="s">
        <v>5327</v>
      </c>
      <c r="K3342" s="18">
        <v>4.6357221185000004</v>
      </c>
      <c r="L3342" t="s">
        <v>64</v>
      </c>
      <c r="M3342" t="s">
        <v>223</v>
      </c>
      <c r="N3342" t="s">
        <v>4070</v>
      </c>
      <c r="O3342" s="18">
        <v>3.3905271604</v>
      </c>
      <c r="P3342" t="s">
        <v>4231</v>
      </c>
      <c r="Q3342" t="s">
        <v>220</v>
      </c>
      <c r="R3342" t="s">
        <v>4232</v>
      </c>
      <c r="S3342" s="18">
        <v>12.3959753923</v>
      </c>
      <c r="T3342" t="s">
        <v>227</v>
      </c>
      <c r="U3342" t="s">
        <v>228</v>
      </c>
      <c r="V3342" t="s">
        <v>229</v>
      </c>
      <c r="W3342" s="18">
        <v>5.4563411833000002</v>
      </c>
      <c r="X3342" t="s">
        <v>222</v>
      </c>
      <c r="Y3342" t="s">
        <v>223</v>
      </c>
      <c r="Z3342" t="s">
        <v>224</v>
      </c>
      <c r="AA3342" s="18">
        <v>2.4723386635</v>
      </c>
      <c r="AB3342" t="s">
        <v>4088</v>
      </c>
      <c r="AC3342" t="s">
        <v>220</v>
      </c>
      <c r="AD3342" t="s">
        <v>4089</v>
      </c>
      <c r="AE3342" s="18">
        <v>0.12279178440000001</v>
      </c>
      <c r="AF3342" t="s">
        <v>16245</v>
      </c>
      <c r="AG3342" t="s">
        <v>220</v>
      </c>
      <c r="AH3342" t="s">
        <v>16246</v>
      </c>
      <c r="AI3342" s="18">
        <v>0.74670793700000004</v>
      </c>
      <c r="AJ3342" t="s">
        <v>7211</v>
      </c>
      <c r="AK3342" t="s">
        <v>220</v>
      </c>
      <c r="AL3342" t="s">
        <v>7212</v>
      </c>
      <c r="AM3342" t="s">
        <v>16245</v>
      </c>
      <c r="AN3342" t="s">
        <v>220</v>
      </c>
      <c r="AO3342" t="s">
        <v>16246</v>
      </c>
      <c r="AP3342" s="18">
        <v>0.12279178440000001</v>
      </c>
      <c r="AQ3342" t="s">
        <v>123</v>
      </c>
      <c r="AR3342" t="b">
        <f>ISNUMBER(SEARCH('Consulta Por Puntos Baloto'!$E$5,B3342,1))</f>
        <v>0</v>
      </c>
      <c r="AS3342">
        <f t="shared" si="104"/>
        <v>31</v>
      </c>
      <c r="AT3342" t="str">
        <f t="shared" si="105"/>
        <v>Punto pago</v>
      </c>
    </row>
    <row r="3343" spans="1:46">
      <c r="A3343" t="s">
        <v>16247</v>
      </c>
      <c r="B3343" t="s">
        <v>16248</v>
      </c>
      <c r="C3343" s="18">
        <v>0.76094233820000001</v>
      </c>
      <c r="D3343" t="s">
        <v>892</v>
      </c>
      <c r="E3343" t="s">
        <v>893</v>
      </c>
      <c r="F3343" t="s">
        <v>894</v>
      </c>
      <c r="G3343" s="18">
        <v>1.4445362555000001</v>
      </c>
      <c r="H3343" t="s">
        <v>64</v>
      </c>
      <c r="I3343" t="s">
        <v>895</v>
      </c>
      <c r="J3343" t="s">
        <v>896</v>
      </c>
      <c r="K3343" s="18">
        <v>46.904407130099997</v>
      </c>
      <c r="L3343" t="s">
        <v>64</v>
      </c>
      <c r="M3343" t="s">
        <v>154</v>
      </c>
      <c r="N3343" t="s">
        <v>156</v>
      </c>
      <c r="O3343" s="18">
        <v>1.5188152720999999</v>
      </c>
      <c r="P3343" t="s">
        <v>897</v>
      </c>
      <c r="Q3343" t="s">
        <v>893</v>
      </c>
      <c r="R3343" t="s">
        <v>898</v>
      </c>
      <c r="S3343" s="18">
        <v>74.451915837100003</v>
      </c>
      <c r="T3343" t="s">
        <v>111</v>
      </c>
      <c r="U3343" t="s">
        <v>112</v>
      </c>
      <c r="V3343" t="s">
        <v>113</v>
      </c>
      <c r="W3343" s="18">
        <v>45.651713997999998</v>
      </c>
      <c r="X3343" t="s">
        <v>64</v>
      </c>
      <c r="Y3343" t="s">
        <v>154</v>
      </c>
      <c r="Z3343" t="s">
        <v>159</v>
      </c>
      <c r="AA3343" s="18">
        <v>47.687519758500002</v>
      </c>
      <c r="AB3343" s="19" t="s">
        <v>899</v>
      </c>
      <c r="AC3343" t="s">
        <v>151</v>
      </c>
      <c r="AD3343" t="s">
        <v>900</v>
      </c>
      <c r="AE3343" s="18">
        <v>0.24894569699999999</v>
      </c>
      <c r="AF3343" t="s">
        <v>2219</v>
      </c>
      <c r="AG3343" t="s">
        <v>893</v>
      </c>
      <c r="AH3343" t="s">
        <v>2220</v>
      </c>
      <c r="AI3343" s="18">
        <v>6.635841E-3</v>
      </c>
      <c r="AJ3343" t="s">
        <v>16249</v>
      </c>
      <c r="AK3343" t="s">
        <v>893</v>
      </c>
      <c r="AL3343" t="s">
        <v>16250</v>
      </c>
      <c r="AM3343" t="s">
        <v>16249</v>
      </c>
      <c r="AN3343" t="s">
        <v>893</v>
      </c>
      <c r="AO3343" t="s">
        <v>16250</v>
      </c>
      <c r="AP3343" s="18">
        <v>6.635841E-3</v>
      </c>
      <c r="AQ3343" t="s">
        <v>123</v>
      </c>
      <c r="AR3343" t="b">
        <f>ISNUMBER(SEARCH('Consulta Por Puntos Baloto'!$E$5,B3343,1))</f>
        <v>0</v>
      </c>
      <c r="AS3343">
        <f t="shared" si="104"/>
        <v>35</v>
      </c>
      <c r="AT3343" t="str">
        <f t="shared" si="105"/>
        <v>Punto red</v>
      </c>
    </row>
    <row r="3344" spans="1:46">
      <c r="A3344" t="s">
        <v>16251</v>
      </c>
      <c r="B3344" t="s">
        <v>16252</v>
      </c>
      <c r="C3344" s="18">
        <v>0.73432917900000005</v>
      </c>
      <c r="D3344" t="s">
        <v>127</v>
      </c>
      <c r="E3344" t="s">
        <v>128</v>
      </c>
      <c r="F3344" t="s">
        <v>129</v>
      </c>
      <c r="G3344" s="18">
        <v>0.72223462849999998</v>
      </c>
      <c r="H3344" t="s">
        <v>64</v>
      </c>
      <c r="I3344" t="s">
        <v>130</v>
      </c>
      <c r="J3344" t="s">
        <v>1308</v>
      </c>
      <c r="K3344" s="18">
        <v>2.5315852151999998</v>
      </c>
      <c r="L3344" t="s">
        <v>64</v>
      </c>
      <c r="M3344" t="s">
        <v>130</v>
      </c>
      <c r="N3344" t="s">
        <v>370</v>
      </c>
      <c r="O3344" s="18">
        <v>1.1147808973</v>
      </c>
      <c r="P3344" t="s">
        <v>133</v>
      </c>
      <c r="Q3344" t="s">
        <v>134</v>
      </c>
      <c r="R3344" t="s">
        <v>135</v>
      </c>
      <c r="S3344" s="18">
        <v>4.7724533337999997</v>
      </c>
      <c r="T3344" t="s">
        <v>371</v>
      </c>
      <c r="U3344" t="s">
        <v>130</v>
      </c>
      <c r="V3344" t="s">
        <v>372</v>
      </c>
      <c r="W3344" s="18">
        <v>4.6219269763000002</v>
      </c>
      <c r="X3344" t="s">
        <v>64</v>
      </c>
      <c r="Y3344" t="s">
        <v>130</v>
      </c>
      <c r="Z3344" t="s">
        <v>373</v>
      </c>
      <c r="AA3344" s="18">
        <v>0.79105818530000005</v>
      </c>
      <c r="AB3344" t="s">
        <v>140</v>
      </c>
      <c r="AC3344" t="s">
        <v>128</v>
      </c>
      <c r="AD3344" t="s">
        <v>141</v>
      </c>
      <c r="AE3344" s="18">
        <v>0.47427374480000001</v>
      </c>
      <c r="AF3344" t="s">
        <v>3065</v>
      </c>
      <c r="AG3344" t="s">
        <v>143</v>
      </c>
      <c r="AH3344" t="s">
        <v>3066</v>
      </c>
      <c r="AI3344" s="18">
        <v>2.4039504199999999E-2</v>
      </c>
      <c r="AJ3344" t="s">
        <v>2893</v>
      </c>
      <c r="AK3344" t="s">
        <v>134</v>
      </c>
      <c r="AL3344" t="s">
        <v>2894</v>
      </c>
      <c r="AM3344" t="s">
        <v>2893</v>
      </c>
      <c r="AN3344" t="s">
        <v>134</v>
      </c>
      <c r="AO3344" t="s">
        <v>2894</v>
      </c>
      <c r="AP3344" s="18">
        <v>2.4039504199999999E-2</v>
      </c>
      <c r="AQ3344" t="s">
        <v>123</v>
      </c>
      <c r="AR3344" t="b">
        <f>ISNUMBER(SEARCH('Consulta Por Puntos Baloto'!$E$5,B3344,1))</f>
        <v>0</v>
      </c>
      <c r="AS3344">
        <f t="shared" si="104"/>
        <v>35</v>
      </c>
      <c r="AT3344" t="str">
        <f t="shared" si="105"/>
        <v>Punto red</v>
      </c>
    </row>
    <row r="3345" spans="1:46">
      <c r="A3345" t="s">
        <v>16253</v>
      </c>
      <c r="B3345" t="s">
        <v>16254</v>
      </c>
      <c r="C3345" s="18">
        <v>2.3638428451000002</v>
      </c>
      <c r="D3345" t="s">
        <v>526</v>
      </c>
      <c r="E3345" t="s">
        <v>128</v>
      </c>
      <c r="F3345" t="s">
        <v>527</v>
      </c>
      <c r="G3345" s="18">
        <v>0.4098389435</v>
      </c>
      <c r="H3345" t="s">
        <v>64</v>
      </c>
      <c r="I3345" t="s">
        <v>130</v>
      </c>
      <c r="J3345" t="s">
        <v>1752</v>
      </c>
      <c r="K3345" s="18">
        <v>0.45215724899999998</v>
      </c>
      <c r="L3345" t="s">
        <v>64</v>
      </c>
      <c r="M3345" t="s">
        <v>130</v>
      </c>
      <c r="N3345" t="s">
        <v>529</v>
      </c>
      <c r="O3345" s="18">
        <v>1.4922465937</v>
      </c>
      <c r="P3345" t="s">
        <v>1300</v>
      </c>
      <c r="Q3345" t="s">
        <v>134</v>
      </c>
      <c r="R3345" t="s">
        <v>1301</v>
      </c>
      <c r="S3345" s="18">
        <v>3.7199196615000001</v>
      </c>
      <c r="T3345" t="s">
        <v>496</v>
      </c>
      <c r="U3345" t="s">
        <v>130</v>
      </c>
      <c r="V3345" t="s">
        <v>497</v>
      </c>
      <c r="W3345" s="18">
        <v>2.3344283343000001</v>
      </c>
      <c r="X3345" t="s">
        <v>745</v>
      </c>
      <c r="Y3345" t="s">
        <v>130</v>
      </c>
      <c r="Z3345" t="s">
        <v>746</v>
      </c>
      <c r="AA3345" s="18">
        <v>2.3344283343000001</v>
      </c>
      <c r="AB3345" t="s">
        <v>2106</v>
      </c>
      <c r="AC3345" t="s">
        <v>128</v>
      </c>
      <c r="AD3345" t="s">
        <v>2107</v>
      </c>
      <c r="AE3345" s="18">
        <v>0.15795074940000001</v>
      </c>
      <c r="AF3345" t="s">
        <v>16255</v>
      </c>
      <c r="AG3345" t="s">
        <v>143</v>
      </c>
      <c r="AH3345" t="s">
        <v>16256</v>
      </c>
      <c r="AI3345" s="18">
        <v>0.2733552742</v>
      </c>
      <c r="AJ3345" t="s">
        <v>2483</v>
      </c>
      <c r="AK3345" t="s">
        <v>134</v>
      </c>
      <c r="AL3345" t="s">
        <v>2484</v>
      </c>
      <c r="AM3345" t="s">
        <v>16255</v>
      </c>
      <c r="AN3345" t="s">
        <v>143</v>
      </c>
      <c r="AO3345" t="s">
        <v>16256</v>
      </c>
      <c r="AP3345" s="18">
        <v>0.15795074940000001</v>
      </c>
      <c r="AQ3345" t="s">
        <v>123</v>
      </c>
      <c r="AR3345" t="b">
        <f>ISNUMBER(SEARCH('Consulta Por Puntos Baloto'!$E$5,B3345,1))</f>
        <v>0</v>
      </c>
      <c r="AS3345">
        <f t="shared" si="104"/>
        <v>31</v>
      </c>
      <c r="AT3345" t="str">
        <f t="shared" si="105"/>
        <v>Punto pago</v>
      </c>
    </row>
    <row r="3346" spans="1:46">
      <c r="A3346" t="s">
        <v>16257</v>
      </c>
      <c r="B3346" t="s">
        <v>16258</v>
      </c>
      <c r="C3346" s="18">
        <v>22.2983745029</v>
      </c>
      <c r="D3346" t="s">
        <v>4973</v>
      </c>
      <c r="E3346" t="s">
        <v>301</v>
      </c>
      <c r="F3346" t="s">
        <v>4974</v>
      </c>
      <c r="G3346" s="18">
        <v>22.026180058200001</v>
      </c>
      <c r="H3346" t="s">
        <v>300</v>
      </c>
      <c r="I3346" t="s">
        <v>294</v>
      </c>
      <c r="J3346" t="s">
        <v>4489</v>
      </c>
      <c r="K3346" s="18">
        <v>24.159568938300001</v>
      </c>
      <c r="L3346" t="s">
        <v>64</v>
      </c>
      <c r="M3346" t="s">
        <v>294</v>
      </c>
      <c r="N3346" t="s">
        <v>295</v>
      </c>
      <c r="O3346" s="18">
        <v>70.381274598600001</v>
      </c>
      <c r="P3346" t="s">
        <v>4516</v>
      </c>
      <c r="Q3346" t="s">
        <v>4517</v>
      </c>
      <c r="R3346" t="s">
        <v>4518</v>
      </c>
      <c r="S3346" s="18">
        <v>92.437741712199994</v>
      </c>
      <c r="T3346" t="s">
        <v>311</v>
      </c>
      <c r="U3346" t="s">
        <v>130</v>
      </c>
      <c r="V3346" t="s">
        <v>312</v>
      </c>
      <c r="W3346" s="18">
        <v>79.551301080399995</v>
      </c>
      <c r="X3346" t="s">
        <v>64</v>
      </c>
      <c r="Y3346" t="s">
        <v>313</v>
      </c>
      <c r="Z3346" t="s">
        <v>314</v>
      </c>
      <c r="AA3346" s="18">
        <v>21.957490471700002</v>
      </c>
      <c r="AB3346" t="s">
        <v>300</v>
      </c>
      <c r="AC3346" t="s">
        <v>301</v>
      </c>
      <c r="AD3346" t="s">
        <v>302</v>
      </c>
      <c r="AE3346" s="18">
        <v>0.1260510172</v>
      </c>
      <c r="AF3346" t="s">
        <v>16259</v>
      </c>
      <c r="AG3346" t="s">
        <v>16260</v>
      </c>
      <c r="AH3346" t="s">
        <v>16261</v>
      </c>
      <c r="AI3346" s="18">
        <v>8.4326212999999997E-2</v>
      </c>
      <c r="AJ3346" t="s">
        <v>16262</v>
      </c>
      <c r="AK3346" t="s">
        <v>16263</v>
      </c>
      <c r="AL3346" t="s">
        <v>16264</v>
      </c>
      <c r="AM3346" t="s">
        <v>16262</v>
      </c>
      <c r="AN3346" t="s">
        <v>16263</v>
      </c>
      <c r="AO3346" t="s">
        <v>16264</v>
      </c>
      <c r="AP3346" s="18">
        <v>8.4326212999999997E-2</v>
      </c>
      <c r="AQ3346" t="s">
        <v>123</v>
      </c>
      <c r="AR3346" t="b">
        <f>ISNUMBER(SEARCH('Consulta Por Puntos Baloto'!$E$5,B3346,1))</f>
        <v>0</v>
      </c>
      <c r="AS3346">
        <f t="shared" si="104"/>
        <v>35</v>
      </c>
      <c r="AT3346" t="str">
        <f t="shared" si="105"/>
        <v>Punto red</v>
      </c>
    </row>
    <row r="3347" spans="1:46">
      <c r="A3347" t="s">
        <v>16265</v>
      </c>
      <c r="B3347" t="s">
        <v>16266</v>
      </c>
      <c r="C3347" s="18">
        <v>73.736586429699997</v>
      </c>
      <c r="D3347" t="s">
        <v>4960</v>
      </c>
      <c r="E3347" t="s">
        <v>4961</v>
      </c>
      <c r="F3347" t="s">
        <v>4962</v>
      </c>
      <c r="G3347" s="18">
        <v>150.59051605179999</v>
      </c>
      <c r="H3347" t="s">
        <v>64</v>
      </c>
      <c r="I3347" t="s">
        <v>4169</v>
      </c>
      <c r="J3347" t="s">
        <v>4171</v>
      </c>
      <c r="K3347" s="18">
        <v>179.59321803329999</v>
      </c>
      <c r="L3347" t="s">
        <v>64</v>
      </c>
      <c r="M3347" t="s">
        <v>86</v>
      </c>
      <c r="N3347" t="s">
        <v>413</v>
      </c>
      <c r="O3347" s="18">
        <v>186.1489940246</v>
      </c>
      <c r="P3347" t="s">
        <v>359</v>
      </c>
      <c r="Q3347" t="s">
        <v>83</v>
      </c>
      <c r="R3347" t="s">
        <v>360</v>
      </c>
      <c r="S3347" s="18">
        <v>187.4344267136</v>
      </c>
      <c r="T3347" t="s">
        <v>85</v>
      </c>
      <c r="U3347" t="s">
        <v>86</v>
      </c>
      <c r="V3347" t="s">
        <v>87</v>
      </c>
      <c r="W3347" s="18">
        <v>150.61719413469999</v>
      </c>
      <c r="X3347" t="s">
        <v>64</v>
      </c>
      <c r="Y3347" t="s">
        <v>4169</v>
      </c>
      <c r="Z3347" t="s">
        <v>4171</v>
      </c>
      <c r="AA3347" s="18">
        <v>150.96590672549999</v>
      </c>
      <c r="AB3347" t="s">
        <v>4168</v>
      </c>
      <c r="AC3347" t="s">
        <v>4172</v>
      </c>
      <c r="AD3347" t="s">
        <v>4173</v>
      </c>
      <c r="AE3347" s="18">
        <v>45.614122292300003</v>
      </c>
      <c r="AF3347" t="s">
        <v>5468</v>
      </c>
      <c r="AG3347" t="s">
        <v>5469</v>
      </c>
      <c r="AH3347" t="s">
        <v>5470</v>
      </c>
      <c r="AI3347" s="18">
        <v>2.34716019E-2</v>
      </c>
      <c r="AJ3347" t="s">
        <v>16267</v>
      </c>
      <c r="AK3347" t="s">
        <v>16268</v>
      </c>
      <c r="AL3347" t="s">
        <v>16269</v>
      </c>
      <c r="AM3347" t="s">
        <v>16267</v>
      </c>
      <c r="AN3347" t="s">
        <v>16268</v>
      </c>
      <c r="AO3347" t="s">
        <v>16269</v>
      </c>
      <c r="AP3347" s="18">
        <v>2.34716019E-2</v>
      </c>
      <c r="AQ3347" t="e">
        <v>#N/A</v>
      </c>
      <c r="AR3347" t="b">
        <f>ISNUMBER(SEARCH('Consulta Por Puntos Baloto'!$E$5,B3347,1))</f>
        <v>0</v>
      </c>
      <c r="AS3347">
        <f t="shared" si="104"/>
        <v>35</v>
      </c>
      <c r="AT3347" t="str">
        <f t="shared" si="105"/>
        <v>Punto red</v>
      </c>
    </row>
    <row r="3348" spans="1:46">
      <c r="A3348" t="s">
        <v>16270</v>
      </c>
      <c r="B3348" t="s">
        <v>16271</v>
      </c>
      <c r="C3348" s="18">
        <v>14.594986580400001</v>
      </c>
      <c r="D3348" t="s">
        <v>340</v>
      </c>
      <c r="E3348" t="s">
        <v>341</v>
      </c>
      <c r="F3348" t="s">
        <v>342</v>
      </c>
      <c r="G3348" s="18">
        <v>14.192203341000001</v>
      </c>
      <c r="H3348" t="s">
        <v>64</v>
      </c>
      <c r="I3348" t="s">
        <v>343</v>
      </c>
      <c r="J3348" t="s">
        <v>7618</v>
      </c>
      <c r="K3348" s="18">
        <v>15.727339070399999</v>
      </c>
      <c r="L3348" t="s">
        <v>64</v>
      </c>
      <c r="M3348" t="s">
        <v>343</v>
      </c>
      <c r="N3348" t="s">
        <v>344</v>
      </c>
      <c r="O3348" s="18">
        <v>20.553703884899999</v>
      </c>
      <c r="P3348" t="s">
        <v>67</v>
      </c>
      <c r="Q3348" t="s">
        <v>62</v>
      </c>
      <c r="R3348" t="s">
        <v>68</v>
      </c>
      <c r="S3348" s="18">
        <v>21.513486158399999</v>
      </c>
      <c r="T3348" t="s">
        <v>69</v>
      </c>
      <c r="U3348" t="s">
        <v>65</v>
      </c>
      <c r="V3348" t="s">
        <v>70</v>
      </c>
      <c r="W3348" s="18">
        <v>20.545467651999999</v>
      </c>
      <c r="X3348" t="s">
        <v>276</v>
      </c>
      <c r="Y3348" t="s">
        <v>65</v>
      </c>
      <c r="Z3348" t="s">
        <v>277</v>
      </c>
      <c r="AA3348" s="18">
        <v>14.372405564999999</v>
      </c>
      <c r="AB3348" t="s">
        <v>345</v>
      </c>
      <c r="AC3348" t="s">
        <v>341</v>
      </c>
      <c r="AD3348" t="s">
        <v>346</v>
      </c>
      <c r="AE3348" s="18">
        <v>11.805981579399999</v>
      </c>
      <c r="AF3348" t="s">
        <v>14540</v>
      </c>
      <c r="AG3348" t="s">
        <v>13120</v>
      </c>
      <c r="AH3348" t="s">
        <v>14541</v>
      </c>
      <c r="AI3348" s="18">
        <v>2.13178664E-2</v>
      </c>
      <c r="AJ3348" t="s">
        <v>16272</v>
      </c>
      <c r="AK3348" t="s">
        <v>14543</v>
      </c>
      <c r="AL3348" t="s">
        <v>16273</v>
      </c>
      <c r="AM3348" t="s">
        <v>16272</v>
      </c>
      <c r="AN3348" t="s">
        <v>14543</v>
      </c>
      <c r="AO3348" t="s">
        <v>16273</v>
      </c>
      <c r="AP3348" s="18">
        <v>2.13178664E-2</v>
      </c>
      <c r="AQ3348" t="s">
        <v>123</v>
      </c>
      <c r="AR3348" t="b">
        <f>ISNUMBER(SEARCH('Consulta Por Puntos Baloto'!$E$5,B3348,1))</f>
        <v>0</v>
      </c>
      <c r="AS3348">
        <f t="shared" si="104"/>
        <v>35</v>
      </c>
      <c r="AT3348" t="str">
        <f t="shared" si="105"/>
        <v>Punto red</v>
      </c>
    </row>
    <row r="3349" spans="1:46">
      <c r="A3349" t="s">
        <v>16274</v>
      </c>
      <c r="B3349" t="s">
        <v>16275</v>
      </c>
      <c r="C3349" s="18">
        <v>32.704534627199997</v>
      </c>
      <c r="D3349" t="s">
        <v>3990</v>
      </c>
      <c r="E3349" t="s">
        <v>3991</v>
      </c>
      <c r="F3349" t="s">
        <v>3992</v>
      </c>
      <c r="G3349" s="18">
        <v>33.281945001099999</v>
      </c>
      <c r="H3349" t="s">
        <v>64</v>
      </c>
      <c r="I3349" t="s">
        <v>3993</v>
      </c>
      <c r="J3349" t="s">
        <v>8991</v>
      </c>
      <c r="K3349" s="18">
        <v>34.165126017699997</v>
      </c>
      <c r="L3349" t="s">
        <v>64</v>
      </c>
      <c r="M3349" t="s">
        <v>3993</v>
      </c>
      <c r="N3349" t="s">
        <v>3995</v>
      </c>
      <c r="O3349" s="18">
        <v>33.287086463100003</v>
      </c>
      <c r="P3349" t="s">
        <v>3996</v>
      </c>
      <c r="Q3349" t="s">
        <v>3991</v>
      </c>
      <c r="R3349" t="s">
        <v>3997</v>
      </c>
      <c r="S3349" s="18">
        <v>385.49401537059998</v>
      </c>
      <c r="T3349" t="s">
        <v>85</v>
      </c>
      <c r="U3349" t="s">
        <v>86</v>
      </c>
      <c r="V3349" t="s">
        <v>87</v>
      </c>
      <c r="W3349" s="18">
        <v>150.50008184629999</v>
      </c>
      <c r="X3349" t="s">
        <v>64</v>
      </c>
      <c r="Y3349" t="s">
        <v>3998</v>
      </c>
      <c r="Z3349" t="s">
        <v>3999</v>
      </c>
      <c r="AA3349" s="18">
        <v>33.297251323499999</v>
      </c>
      <c r="AB3349" t="s">
        <v>4000</v>
      </c>
      <c r="AC3349" t="s">
        <v>3991</v>
      </c>
      <c r="AD3349" t="s">
        <v>4001</v>
      </c>
      <c r="AE3349" s="18">
        <v>7.4615255838000003</v>
      </c>
      <c r="AF3349" t="s">
        <v>13144</v>
      </c>
      <c r="AG3349" t="s">
        <v>13145</v>
      </c>
      <c r="AH3349" t="s">
        <v>13146</v>
      </c>
      <c r="AI3349" s="18">
        <v>3.9788615200000002E-2</v>
      </c>
      <c r="AJ3349" t="s">
        <v>16276</v>
      </c>
      <c r="AK3349" t="s">
        <v>7744</v>
      </c>
      <c r="AL3349" t="s">
        <v>16277</v>
      </c>
      <c r="AM3349" t="s">
        <v>16276</v>
      </c>
      <c r="AN3349" t="s">
        <v>7744</v>
      </c>
      <c r="AO3349" t="s">
        <v>16277</v>
      </c>
      <c r="AP3349" s="18">
        <v>3.9788615200000002E-2</v>
      </c>
      <c r="AQ3349" t="s">
        <v>123</v>
      </c>
      <c r="AR3349" t="b">
        <f>ISNUMBER(SEARCH('Consulta Por Puntos Baloto'!$E$5,B3349,1))</f>
        <v>0</v>
      </c>
      <c r="AS3349">
        <f t="shared" si="104"/>
        <v>35</v>
      </c>
      <c r="AT3349" t="str">
        <f t="shared" si="105"/>
        <v>Punto red</v>
      </c>
    </row>
    <row r="3350" spans="1:46">
      <c r="A3350" t="s">
        <v>16278</v>
      </c>
      <c r="B3350" t="s">
        <v>16279</v>
      </c>
      <c r="C3350" s="18">
        <v>50.816478248000003</v>
      </c>
      <c r="D3350" t="s">
        <v>82</v>
      </c>
      <c r="E3350" t="s">
        <v>83</v>
      </c>
      <c r="F3350" t="s">
        <v>84</v>
      </c>
      <c r="G3350" s="18">
        <v>51.169081884199997</v>
      </c>
      <c r="H3350" t="s">
        <v>64</v>
      </c>
      <c r="I3350" t="s">
        <v>86</v>
      </c>
      <c r="J3350" t="s">
        <v>401</v>
      </c>
      <c r="K3350" s="18">
        <v>51.602755391099997</v>
      </c>
      <c r="L3350" t="s">
        <v>64</v>
      </c>
      <c r="M3350" t="s">
        <v>86</v>
      </c>
      <c r="N3350" t="s">
        <v>402</v>
      </c>
      <c r="O3350" s="18">
        <v>51.029356216899998</v>
      </c>
      <c r="P3350" t="s">
        <v>89</v>
      </c>
      <c r="Q3350" t="s">
        <v>83</v>
      </c>
      <c r="R3350" t="s">
        <v>90</v>
      </c>
      <c r="S3350" s="18">
        <v>51.190215243799997</v>
      </c>
      <c r="T3350" t="s">
        <v>85</v>
      </c>
      <c r="U3350" t="s">
        <v>86</v>
      </c>
      <c r="V3350" t="s">
        <v>87</v>
      </c>
      <c r="W3350" s="18">
        <v>51.190215243799997</v>
      </c>
      <c r="X3350" t="s">
        <v>64</v>
      </c>
      <c r="Y3350" t="s">
        <v>91</v>
      </c>
      <c r="Z3350" t="s">
        <v>92</v>
      </c>
      <c r="AA3350" s="18">
        <v>51.190215243799997</v>
      </c>
      <c r="AB3350" t="s">
        <v>93</v>
      </c>
      <c r="AC3350" t="s">
        <v>83</v>
      </c>
      <c r="AD3350" t="s">
        <v>94</v>
      </c>
      <c r="AE3350" s="18">
        <v>9.7938546500000001E-2</v>
      </c>
      <c r="AF3350" t="s">
        <v>10785</v>
      </c>
      <c r="AG3350" t="s">
        <v>10786</v>
      </c>
      <c r="AH3350" t="s">
        <v>10787</v>
      </c>
      <c r="AI3350" s="18">
        <v>0.1192182498</v>
      </c>
      <c r="AJ3350" t="s">
        <v>10788</v>
      </c>
      <c r="AK3350" t="s">
        <v>10786</v>
      </c>
      <c r="AL3350" t="s">
        <v>10789</v>
      </c>
      <c r="AM3350" t="s">
        <v>10785</v>
      </c>
      <c r="AN3350" t="s">
        <v>10786</v>
      </c>
      <c r="AO3350" t="s">
        <v>10787</v>
      </c>
      <c r="AP3350" s="18">
        <v>9.7938546500000001E-2</v>
      </c>
      <c r="AQ3350" t="s">
        <v>123</v>
      </c>
      <c r="AR3350" t="b">
        <f>ISNUMBER(SEARCH('Consulta Por Puntos Baloto'!$E$5,B3350,1))</f>
        <v>0</v>
      </c>
      <c r="AS3350">
        <f t="shared" si="104"/>
        <v>31</v>
      </c>
      <c r="AT3350" t="str">
        <f t="shared" si="105"/>
        <v>Punto pago</v>
      </c>
    </row>
    <row r="3351" spans="1:46">
      <c r="A3351" t="s">
        <v>16280</v>
      </c>
      <c r="B3351" t="s">
        <v>16281</v>
      </c>
      <c r="C3351" s="18">
        <v>2.8463139078999999</v>
      </c>
      <c r="D3351" t="s">
        <v>61</v>
      </c>
      <c r="E3351" t="s">
        <v>62</v>
      </c>
      <c r="F3351" t="s">
        <v>63</v>
      </c>
      <c r="G3351" s="18">
        <v>3.8039048892</v>
      </c>
      <c r="H3351" t="s">
        <v>73</v>
      </c>
      <c r="I3351" t="s">
        <v>65</v>
      </c>
      <c r="J3351" t="s">
        <v>5515</v>
      </c>
      <c r="K3351" s="18">
        <v>3.8726846585999999</v>
      </c>
      <c r="L3351" t="s">
        <v>64</v>
      </c>
      <c r="M3351" t="s">
        <v>65</v>
      </c>
      <c r="N3351" t="s">
        <v>66</v>
      </c>
      <c r="O3351" s="18">
        <v>7.3054576284000001</v>
      </c>
      <c r="P3351" t="s">
        <v>67</v>
      </c>
      <c r="Q3351" t="s">
        <v>62</v>
      </c>
      <c r="R3351" t="s">
        <v>68</v>
      </c>
      <c r="S3351" s="18">
        <v>4.7990050561000004</v>
      </c>
      <c r="T3351" t="s">
        <v>69</v>
      </c>
      <c r="U3351" t="s">
        <v>65</v>
      </c>
      <c r="V3351" t="s">
        <v>70</v>
      </c>
      <c r="W3351" s="18">
        <v>4.3106296434000004</v>
      </c>
      <c r="X3351" t="s">
        <v>71</v>
      </c>
      <c r="Y3351" t="s">
        <v>65</v>
      </c>
      <c r="Z3351" t="s">
        <v>72</v>
      </c>
      <c r="AA3351" s="18">
        <v>3.8014574022000001</v>
      </c>
      <c r="AB3351" t="s">
        <v>73</v>
      </c>
      <c r="AC3351" t="s">
        <v>62</v>
      </c>
      <c r="AD3351" t="s">
        <v>74</v>
      </c>
      <c r="AE3351" s="18">
        <v>5.58893008E-2</v>
      </c>
      <c r="AF3351" t="s">
        <v>16282</v>
      </c>
      <c r="AG3351" t="s">
        <v>62</v>
      </c>
      <c r="AH3351" t="s">
        <v>16283</v>
      </c>
      <c r="AI3351" s="18">
        <v>0.18213395900000001</v>
      </c>
      <c r="AJ3351" t="s">
        <v>10749</v>
      </c>
      <c r="AK3351" t="s">
        <v>62</v>
      </c>
      <c r="AL3351" t="s">
        <v>10750</v>
      </c>
      <c r="AM3351" t="s">
        <v>16282</v>
      </c>
      <c r="AN3351" t="s">
        <v>62</v>
      </c>
      <c r="AO3351" t="s">
        <v>16283</v>
      </c>
      <c r="AP3351" s="18">
        <v>5.58893008E-2</v>
      </c>
      <c r="AQ3351" t="s">
        <v>123</v>
      </c>
      <c r="AR3351" t="b">
        <f>ISNUMBER(SEARCH('Consulta Por Puntos Baloto'!$E$5,B3351,1))</f>
        <v>0</v>
      </c>
      <c r="AS3351">
        <f t="shared" si="104"/>
        <v>31</v>
      </c>
      <c r="AT3351" t="str">
        <f t="shared" si="105"/>
        <v>Punto pago</v>
      </c>
    </row>
    <row r="3352" spans="1:46">
      <c r="A3352" t="s">
        <v>16284</v>
      </c>
      <c r="B3352" t="s">
        <v>16285</v>
      </c>
      <c r="C3352" s="18">
        <v>0.738127325</v>
      </c>
      <c r="D3352" t="s">
        <v>3990</v>
      </c>
      <c r="E3352" t="s">
        <v>3991</v>
      </c>
      <c r="F3352" t="s">
        <v>3992</v>
      </c>
      <c r="G3352" s="18">
        <v>1.0278998657</v>
      </c>
      <c r="H3352" t="s">
        <v>3993</v>
      </c>
      <c r="I3352" t="s">
        <v>3993</v>
      </c>
      <c r="J3352" t="s">
        <v>3994</v>
      </c>
      <c r="K3352" s="18">
        <v>4.0601203592999999</v>
      </c>
      <c r="L3352" t="s">
        <v>64</v>
      </c>
      <c r="M3352" t="s">
        <v>3993</v>
      </c>
      <c r="N3352" t="s">
        <v>3995</v>
      </c>
      <c r="O3352" s="18">
        <v>1.5687851627</v>
      </c>
      <c r="P3352" t="s">
        <v>3996</v>
      </c>
      <c r="Q3352" t="s">
        <v>3991</v>
      </c>
      <c r="R3352" t="s">
        <v>3997</v>
      </c>
      <c r="S3352" s="18">
        <v>370.15163823739999</v>
      </c>
      <c r="T3352" t="s">
        <v>85</v>
      </c>
      <c r="U3352" t="s">
        <v>86</v>
      </c>
      <c r="V3352" t="s">
        <v>87</v>
      </c>
      <c r="W3352" s="18">
        <v>134.6358413076</v>
      </c>
      <c r="X3352" t="s">
        <v>64</v>
      </c>
      <c r="Y3352" t="s">
        <v>3998</v>
      </c>
      <c r="Z3352" t="s">
        <v>3999</v>
      </c>
      <c r="AA3352" s="18">
        <v>1.0250356443999999</v>
      </c>
      <c r="AB3352" t="s">
        <v>4000</v>
      </c>
      <c r="AC3352" t="s">
        <v>3991</v>
      </c>
      <c r="AD3352" t="s">
        <v>4001</v>
      </c>
      <c r="AE3352" s="18">
        <v>0.39951863250000003</v>
      </c>
      <c r="AF3352" t="s">
        <v>16286</v>
      </c>
      <c r="AG3352" t="s">
        <v>3991</v>
      </c>
      <c r="AH3352" t="s">
        <v>16287</v>
      </c>
      <c r="AI3352" s="18">
        <v>0.4519814486</v>
      </c>
      <c r="AJ3352" t="s">
        <v>16288</v>
      </c>
      <c r="AK3352" t="s">
        <v>3991</v>
      </c>
      <c r="AL3352" t="s">
        <v>16289</v>
      </c>
      <c r="AM3352" t="s">
        <v>16286</v>
      </c>
      <c r="AN3352" t="s">
        <v>3991</v>
      </c>
      <c r="AO3352" t="s">
        <v>16287</v>
      </c>
      <c r="AP3352" s="18">
        <v>0.39951863250000003</v>
      </c>
      <c r="AQ3352" t="s">
        <v>123</v>
      </c>
      <c r="AR3352" t="b">
        <f>ISNUMBER(SEARCH('Consulta Por Puntos Baloto'!$E$5,B3352,1))</f>
        <v>0</v>
      </c>
      <c r="AS3352">
        <f t="shared" si="104"/>
        <v>31</v>
      </c>
      <c r="AT3352" t="str">
        <f t="shared" si="105"/>
        <v>Punto pago</v>
      </c>
    </row>
    <row r="3353" spans="1:46">
      <c r="A3353" t="s">
        <v>16290</v>
      </c>
      <c r="B3353" t="s">
        <v>16291</v>
      </c>
      <c r="C3353" s="18">
        <v>2.6835741777000002</v>
      </c>
      <c r="D3353" t="s">
        <v>150</v>
      </c>
      <c r="E3353" t="s">
        <v>151</v>
      </c>
      <c r="F3353" t="s">
        <v>152</v>
      </c>
      <c r="G3353" s="18">
        <v>0.2396764576</v>
      </c>
      <c r="H3353" t="s">
        <v>9807</v>
      </c>
      <c r="I3353" t="s">
        <v>154</v>
      </c>
      <c r="J3353" t="s">
        <v>9808</v>
      </c>
      <c r="K3353" s="18">
        <v>1.715305911</v>
      </c>
      <c r="L3353" t="s">
        <v>64</v>
      </c>
      <c r="M3353" t="s">
        <v>154</v>
      </c>
      <c r="N3353" t="s">
        <v>156</v>
      </c>
      <c r="O3353" s="18">
        <v>1.7507450081</v>
      </c>
      <c r="P3353" t="s">
        <v>157</v>
      </c>
      <c r="Q3353" t="s">
        <v>151</v>
      </c>
      <c r="R3353" t="s">
        <v>158</v>
      </c>
      <c r="S3353" s="18">
        <v>113.7432736769</v>
      </c>
      <c r="T3353" t="s">
        <v>111</v>
      </c>
      <c r="U3353" t="s">
        <v>112</v>
      </c>
      <c r="V3353" t="s">
        <v>113</v>
      </c>
      <c r="W3353" s="18">
        <v>3.1638060555999998</v>
      </c>
      <c r="X3353" t="s">
        <v>64</v>
      </c>
      <c r="Y3353" t="s">
        <v>154</v>
      </c>
      <c r="Z3353" t="s">
        <v>159</v>
      </c>
      <c r="AA3353" s="18">
        <v>0.25010876780000002</v>
      </c>
      <c r="AB3353" s="19" t="s">
        <v>5019</v>
      </c>
      <c r="AC3353" t="s">
        <v>151</v>
      </c>
      <c r="AD3353" t="s">
        <v>5020</v>
      </c>
      <c r="AE3353" s="18">
        <v>0.34066423289999997</v>
      </c>
      <c r="AF3353" t="s">
        <v>9809</v>
      </c>
      <c r="AG3353" t="s">
        <v>4535</v>
      </c>
      <c r="AH3353" t="s">
        <v>9810</v>
      </c>
      <c r="AI3353" s="18">
        <v>0</v>
      </c>
      <c r="AJ3353" t="s">
        <v>16291</v>
      </c>
      <c r="AK3353" t="s">
        <v>151</v>
      </c>
      <c r="AL3353" t="s">
        <v>16292</v>
      </c>
      <c r="AM3353" t="s">
        <v>16291</v>
      </c>
      <c r="AN3353" t="s">
        <v>151</v>
      </c>
      <c r="AO3353" t="s">
        <v>16292</v>
      </c>
      <c r="AP3353" s="18">
        <v>0</v>
      </c>
      <c r="AQ3353" t="s">
        <v>123</v>
      </c>
      <c r="AR3353" t="b">
        <f>ISNUMBER(SEARCH('Consulta Por Puntos Baloto'!$E$5,B3353,1))</f>
        <v>0</v>
      </c>
      <c r="AS3353">
        <f t="shared" si="104"/>
        <v>35</v>
      </c>
      <c r="AT3353" t="str">
        <f t="shared" si="105"/>
        <v>Punto red</v>
      </c>
    </row>
    <row r="3354" spans="1:46">
      <c r="A3354" t="s">
        <v>16293</v>
      </c>
      <c r="B3354" t="s">
        <v>16294</v>
      </c>
      <c r="C3354" s="18">
        <v>6.2599085804000003</v>
      </c>
      <c r="D3354" t="s">
        <v>526</v>
      </c>
      <c r="E3354" t="s">
        <v>128</v>
      </c>
      <c r="F3354" t="s">
        <v>527</v>
      </c>
      <c r="G3354" s="18">
        <v>1.2526253156</v>
      </c>
      <c r="H3354" t="s">
        <v>64</v>
      </c>
      <c r="I3354" t="s">
        <v>130</v>
      </c>
      <c r="J3354" t="s">
        <v>707</v>
      </c>
      <c r="K3354" s="18">
        <v>3.6872322061</v>
      </c>
      <c r="L3354" t="s">
        <v>64</v>
      </c>
      <c r="M3354" t="s">
        <v>130</v>
      </c>
      <c r="N3354" t="s">
        <v>512</v>
      </c>
      <c r="O3354" s="18">
        <v>2.4763888756000001</v>
      </c>
      <c r="P3354" t="s">
        <v>530</v>
      </c>
      <c r="Q3354" t="s">
        <v>134</v>
      </c>
      <c r="R3354" t="s">
        <v>531</v>
      </c>
      <c r="S3354" s="18">
        <v>1.7319421625</v>
      </c>
      <c r="T3354" t="s">
        <v>515</v>
      </c>
      <c r="U3354" t="s">
        <v>130</v>
      </c>
      <c r="V3354" t="s">
        <v>516</v>
      </c>
      <c r="W3354" s="18">
        <v>3.3741404557000001</v>
      </c>
      <c r="X3354" t="s">
        <v>64</v>
      </c>
      <c r="Y3354" t="s">
        <v>130</v>
      </c>
      <c r="Z3354" t="s">
        <v>517</v>
      </c>
      <c r="AA3354" s="18">
        <v>1.7319421625</v>
      </c>
      <c r="AB3354" t="s">
        <v>518</v>
      </c>
      <c r="AC3354" t="s">
        <v>128</v>
      </c>
      <c r="AD3354" t="s">
        <v>519</v>
      </c>
      <c r="AE3354" s="18">
        <v>0.2316178327</v>
      </c>
      <c r="AF3354" t="s">
        <v>16295</v>
      </c>
      <c r="AG3354" t="s">
        <v>143</v>
      </c>
      <c r="AH3354" t="s">
        <v>16296</v>
      </c>
      <c r="AI3354" s="18">
        <v>0.21661505349999999</v>
      </c>
      <c r="AJ3354" t="s">
        <v>3608</v>
      </c>
      <c r="AK3354" t="s">
        <v>134</v>
      </c>
      <c r="AL3354" t="s">
        <v>3609</v>
      </c>
      <c r="AM3354" t="s">
        <v>3608</v>
      </c>
      <c r="AN3354" t="s">
        <v>134</v>
      </c>
      <c r="AO3354" t="s">
        <v>3609</v>
      </c>
      <c r="AP3354" s="18">
        <v>0.21661505349999999</v>
      </c>
      <c r="AQ3354" t="s">
        <v>123</v>
      </c>
      <c r="AR3354" t="b">
        <f>ISNUMBER(SEARCH('Consulta Por Puntos Baloto'!$E$5,B3354,1))</f>
        <v>0</v>
      </c>
      <c r="AS3354">
        <f t="shared" si="104"/>
        <v>35</v>
      </c>
      <c r="AT3354" t="str">
        <f t="shared" si="105"/>
        <v>Punto red</v>
      </c>
    </row>
    <row r="3355" spans="1:46">
      <c r="A3355" t="s">
        <v>16297</v>
      </c>
      <c r="B3355" t="s">
        <v>16298</v>
      </c>
      <c r="C3355" s="18">
        <v>5.7462007998000004</v>
      </c>
      <c r="D3355" t="s">
        <v>508</v>
      </c>
      <c r="E3355" t="s">
        <v>509</v>
      </c>
      <c r="F3355" t="s">
        <v>510</v>
      </c>
      <c r="G3355" s="18">
        <v>1.0585589678</v>
      </c>
      <c r="H3355" t="s">
        <v>64</v>
      </c>
      <c r="I3355" t="s">
        <v>130</v>
      </c>
      <c r="J3355" t="s">
        <v>707</v>
      </c>
      <c r="K3355" s="18">
        <v>3.2267706009000001</v>
      </c>
      <c r="L3355" t="s">
        <v>64</v>
      </c>
      <c r="M3355" t="s">
        <v>130</v>
      </c>
      <c r="N3355" t="s">
        <v>512</v>
      </c>
      <c r="O3355" s="18">
        <v>3.9597027368000002</v>
      </c>
      <c r="P3355" t="s">
        <v>513</v>
      </c>
      <c r="Q3355" t="s">
        <v>509</v>
      </c>
      <c r="R3355" t="s">
        <v>514</v>
      </c>
      <c r="S3355" s="18">
        <v>2.6785980350999998</v>
      </c>
      <c r="T3355" t="s">
        <v>515</v>
      </c>
      <c r="U3355" t="s">
        <v>130</v>
      </c>
      <c r="V3355" t="s">
        <v>516</v>
      </c>
      <c r="W3355" s="18">
        <v>1.4865088908999999</v>
      </c>
      <c r="X3355" t="s">
        <v>64</v>
      </c>
      <c r="Y3355" t="s">
        <v>130</v>
      </c>
      <c r="Z3355" t="s">
        <v>517</v>
      </c>
      <c r="AA3355" s="18">
        <v>2.6785980350999998</v>
      </c>
      <c r="AB3355" t="s">
        <v>518</v>
      </c>
      <c r="AC3355" t="s">
        <v>128</v>
      </c>
      <c r="AD3355" t="s">
        <v>519</v>
      </c>
      <c r="AE3355" s="18">
        <v>0.10667805950000001</v>
      </c>
      <c r="AF3355" t="s">
        <v>16299</v>
      </c>
      <c r="AG3355" t="s">
        <v>143</v>
      </c>
      <c r="AH3355" t="s">
        <v>16300</v>
      </c>
      <c r="AI3355" s="18">
        <v>7.0084848000000005E-2</v>
      </c>
      <c r="AJ3355" t="s">
        <v>16301</v>
      </c>
      <c r="AK3355" t="s">
        <v>134</v>
      </c>
      <c r="AL3355" t="s">
        <v>16302</v>
      </c>
      <c r="AM3355" t="s">
        <v>16301</v>
      </c>
      <c r="AN3355" t="s">
        <v>134</v>
      </c>
      <c r="AO3355" t="s">
        <v>16302</v>
      </c>
      <c r="AP3355" s="18">
        <v>7.0084848000000005E-2</v>
      </c>
      <c r="AQ3355" t="s">
        <v>123</v>
      </c>
      <c r="AR3355" t="b">
        <f>ISNUMBER(SEARCH('Consulta Por Puntos Baloto'!$E$5,B3355,1))</f>
        <v>0</v>
      </c>
      <c r="AS3355">
        <f t="shared" si="104"/>
        <v>35</v>
      </c>
      <c r="AT3355" t="str">
        <f t="shared" si="105"/>
        <v>Punto red</v>
      </c>
    </row>
    <row r="3356" spans="1:46">
      <c r="A3356" t="s">
        <v>16303</v>
      </c>
      <c r="B3356" t="s">
        <v>16304</v>
      </c>
      <c r="C3356" s="18">
        <v>0.65389842970000001</v>
      </c>
      <c r="D3356" t="s">
        <v>563</v>
      </c>
      <c r="E3356" t="s">
        <v>128</v>
      </c>
      <c r="F3356" t="s">
        <v>564</v>
      </c>
      <c r="G3356" s="18">
        <v>0.4809701797</v>
      </c>
      <c r="H3356" t="s">
        <v>567</v>
      </c>
      <c r="I3356" t="s">
        <v>130</v>
      </c>
      <c r="J3356" t="s">
        <v>568</v>
      </c>
      <c r="K3356" s="18">
        <v>0.4809701797</v>
      </c>
      <c r="L3356" t="s">
        <v>567</v>
      </c>
      <c r="M3356" t="s">
        <v>130</v>
      </c>
      <c r="N3356" t="s">
        <v>568</v>
      </c>
      <c r="O3356" s="18">
        <v>1.6444650899</v>
      </c>
      <c r="P3356" t="s">
        <v>441</v>
      </c>
      <c r="Q3356" t="s">
        <v>134</v>
      </c>
      <c r="R3356" t="s">
        <v>442</v>
      </c>
      <c r="S3356" s="18">
        <v>1.6956577372999999</v>
      </c>
      <c r="T3356" t="s">
        <v>136</v>
      </c>
      <c r="U3356" t="s">
        <v>130</v>
      </c>
      <c r="V3356" t="s">
        <v>137</v>
      </c>
      <c r="W3356" s="18">
        <v>0.78784942410000003</v>
      </c>
      <c r="X3356" t="s">
        <v>64</v>
      </c>
      <c r="Y3356" t="s">
        <v>130</v>
      </c>
      <c r="Z3356" t="s">
        <v>569</v>
      </c>
      <c r="AA3356" s="18">
        <v>0.77044229549999999</v>
      </c>
      <c r="AB3356" s="19" t="s">
        <v>443</v>
      </c>
      <c r="AC3356" t="s">
        <v>128</v>
      </c>
      <c r="AD3356" t="s">
        <v>444</v>
      </c>
      <c r="AE3356" s="18">
        <v>0.39954640990000001</v>
      </c>
      <c r="AF3356" t="s">
        <v>2839</v>
      </c>
      <c r="AG3356" t="s">
        <v>143</v>
      </c>
      <c r="AH3356" t="s">
        <v>2840</v>
      </c>
      <c r="AI3356" s="18">
        <v>0.15687582159999999</v>
      </c>
      <c r="AJ3356" t="s">
        <v>2841</v>
      </c>
      <c r="AK3356" t="s">
        <v>134</v>
      </c>
      <c r="AL3356" t="s">
        <v>2842</v>
      </c>
      <c r="AM3356" t="s">
        <v>2841</v>
      </c>
      <c r="AN3356" t="s">
        <v>134</v>
      </c>
      <c r="AO3356" t="s">
        <v>2842</v>
      </c>
      <c r="AP3356" s="18">
        <v>0.15687582159999999</v>
      </c>
      <c r="AQ3356" t="s">
        <v>123</v>
      </c>
      <c r="AR3356" t="b">
        <f>ISNUMBER(SEARCH('Consulta Por Puntos Baloto'!$E$5,B3356,1))</f>
        <v>0</v>
      </c>
      <c r="AS3356">
        <f t="shared" si="104"/>
        <v>35</v>
      </c>
      <c r="AT3356" t="str">
        <f t="shared" si="105"/>
        <v>Punto red</v>
      </c>
    </row>
    <row r="3357" spans="1:46">
      <c r="A3357" t="s">
        <v>16305</v>
      </c>
      <c r="B3357" t="s">
        <v>16306</v>
      </c>
      <c r="C3357" s="18">
        <v>6.0820204966000002</v>
      </c>
      <c r="D3357" t="s">
        <v>508</v>
      </c>
      <c r="E3357" t="s">
        <v>509</v>
      </c>
      <c r="F3357" t="s">
        <v>510</v>
      </c>
      <c r="G3357" s="18">
        <v>1.3646491202</v>
      </c>
      <c r="H3357" t="s">
        <v>64</v>
      </c>
      <c r="I3357" t="s">
        <v>130</v>
      </c>
      <c r="J3357" t="s">
        <v>511</v>
      </c>
      <c r="K3357" s="18">
        <v>4.0702065512000001</v>
      </c>
      <c r="L3357" t="s">
        <v>64</v>
      </c>
      <c r="M3357" t="s">
        <v>130</v>
      </c>
      <c r="N3357" t="s">
        <v>512</v>
      </c>
      <c r="O3357" s="18">
        <v>4.7088130284999998</v>
      </c>
      <c r="P3357" t="s">
        <v>513</v>
      </c>
      <c r="Q3357" t="s">
        <v>509</v>
      </c>
      <c r="R3357" t="s">
        <v>514</v>
      </c>
      <c r="S3357" s="18">
        <v>4.5624064923000001</v>
      </c>
      <c r="T3357" t="s">
        <v>515</v>
      </c>
      <c r="U3357" t="s">
        <v>130</v>
      </c>
      <c r="V3357" t="s">
        <v>516</v>
      </c>
      <c r="W3357" s="18">
        <v>1.7398477575</v>
      </c>
      <c r="X3357" t="s">
        <v>64</v>
      </c>
      <c r="Y3357" t="s">
        <v>130</v>
      </c>
      <c r="Z3357" t="s">
        <v>517</v>
      </c>
      <c r="AA3357" s="18">
        <v>4.5624064923000001</v>
      </c>
      <c r="AB3357" t="s">
        <v>518</v>
      </c>
      <c r="AC3357" t="s">
        <v>128</v>
      </c>
      <c r="AD3357" t="s">
        <v>519</v>
      </c>
      <c r="AE3357" s="18">
        <v>4.1707541799999998E-2</v>
      </c>
      <c r="AF3357" t="s">
        <v>3841</v>
      </c>
      <c r="AG3357" t="s">
        <v>143</v>
      </c>
      <c r="AH3357" t="s">
        <v>3842</v>
      </c>
      <c r="AI3357" s="18">
        <v>0.1306525093</v>
      </c>
      <c r="AJ3357" t="s">
        <v>16307</v>
      </c>
      <c r="AK3357" t="s">
        <v>134</v>
      </c>
      <c r="AL3357" t="s">
        <v>16308</v>
      </c>
      <c r="AM3357" t="s">
        <v>3841</v>
      </c>
      <c r="AN3357" t="s">
        <v>143</v>
      </c>
      <c r="AO3357" t="s">
        <v>3842</v>
      </c>
      <c r="AP3357" s="18">
        <v>4.1707541799999998E-2</v>
      </c>
      <c r="AQ3357" t="s">
        <v>123</v>
      </c>
      <c r="AR3357" t="b">
        <f>ISNUMBER(SEARCH('Consulta Por Puntos Baloto'!$E$5,B3357,1))</f>
        <v>0</v>
      </c>
      <c r="AS3357">
        <f t="shared" si="104"/>
        <v>31</v>
      </c>
      <c r="AT3357" t="str">
        <f t="shared" si="105"/>
        <v>Punto pago</v>
      </c>
    </row>
    <row r="3358" spans="1:46">
      <c r="A3358" t="s">
        <v>16309</v>
      </c>
      <c r="B3358" t="s">
        <v>16310</v>
      </c>
      <c r="C3358" s="18">
        <v>3.4629074254000001</v>
      </c>
      <c r="D3358" t="s">
        <v>127</v>
      </c>
      <c r="E3358" t="s">
        <v>128</v>
      </c>
      <c r="F3358" t="s">
        <v>129</v>
      </c>
      <c r="G3358" s="18">
        <v>1.2628055134</v>
      </c>
      <c r="H3358" t="s">
        <v>64</v>
      </c>
      <c r="I3358" t="s">
        <v>130</v>
      </c>
      <c r="J3358" t="s">
        <v>1041</v>
      </c>
      <c r="K3358" s="18">
        <v>3.8467201092000001</v>
      </c>
      <c r="L3358" t="s">
        <v>64</v>
      </c>
      <c r="M3358" t="s">
        <v>130</v>
      </c>
      <c r="N3358" t="s">
        <v>370</v>
      </c>
      <c r="O3358" s="18">
        <v>2.9083300555</v>
      </c>
      <c r="P3358" t="s">
        <v>133</v>
      </c>
      <c r="Q3358" t="s">
        <v>134</v>
      </c>
      <c r="R3358" t="s">
        <v>135</v>
      </c>
      <c r="S3358" s="18">
        <v>3.7551171261</v>
      </c>
      <c r="T3358" t="s">
        <v>371</v>
      </c>
      <c r="U3358" t="s">
        <v>130</v>
      </c>
      <c r="V3358" t="s">
        <v>372</v>
      </c>
      <c r="W3358" s="18">
        <v>2.4125976391999999</v>
      </c>
      <c r="X3358" t="s">
        <v>64</v>
      </c>
      <c r="Y3358" t="s">
        <v>130</v>
      </c>
      <c r="Z3358" t="s">
        <v>373</v>
      </c>
      <c r="AA3358" s="18">
        <v>2.9356591469</v>
      </c>
      <c r="AB3358" s="19" t="s">
        <v>963</v>
      </c>
      <c r="AC3358" t="s">
        <v>128</v>
      </c>
      <c r="AD3358" t="s">
        <v>964</v>
      </c>
      <c r="AE3358" s="18">
        <v>0.21958683919999999</v>
      </c>
      <c r="AF3358" t="s">
        <v>7970</v>
      </c>
      <c r="AG3358" t="s">
        <v>143</v>
      </c>
      <c r="AH3358" t="s">
        <v>7971</v>
      </c>
      <c r="AI3358" s="18">
        <v>6.7894784E-2</v>
      </c>
      <c r="AJ3358" t="s">
        <v>3329</v>
      </c>
      <c r="AK3358" t="s">
        <v>134</v>
      </c>
      <c r="AL3358" t="s">
        <v>3330</v>
      </c>
      <c r="AM3358" t="s">
        <v>3329</v>
      </c>
      <c r="AN3358" t="s">
        <v>134</v>
      </c>
      <c r="AO3358" t="s">
        <v>3330</v>
      </c>
      <c r="AP3358" s="18">
        <v>6.7894784E-2</v>
      </c>
      <c r="AQ3358" t="s">
        <v>123</v>
      </c>
      <c r="AR3358" t="b">
        <f>ISNUMBER(SEARCH('Consulta Por Puntos Baloto'!$E$5,B3358,1))</f>
        <v>0</v>
      </c>
      <c r="AS3358">
        <f t="shared" si="104"/>
        <v>35</v>
      </c>
      <c r="AT3358" t="str">
        <f t="shared" si="105"/>
        <v>Punto red</v>
      </c>
    </row>
    <row r="3359" spans="1:46">
      <c r="A3359" t="s">
        <v>16311</v>
      </c>
      <c r="B3359" t="s">
        <v>16312</v>
      </c>
      <c r="C3359" s="18">
        <v>6.6284692659999997</v>
      </c>
      <c r="D3359" t="s">
        <v>127</v>
      </c>
      <c r="E3359" t="s">
        <v>128</v>
      </c>
      <c r="F3359" t="s">
        <v>129</v>
      </c>
      <c r="G3359" s="18">
        <v>3.1269523533000001</v>
      </c>
      <c r="H3359" t="s">
        <v>64</v>
      </c>
      <c r="I3359" t="s">
        <v>130</v>
      </c>
      <c r="J3359" t="s">
        <v>1041</v>
      </c>
      <c r="K3359" s="18">
        <v>5.3961036260000004</v>
      </c>
      <c r="L3359" t="s">
        <v>64</v>
      </c>
      <c r="M3359" t="s">
        <v>130</v>
      </c>
      <c r="N3359" t="s">
        <v>512</v>
      </c>
      <c r="O3359" s="18">
        <v>6.0729557158</v>
      </c>
      <c r="P3359" t="s">
        <v>133</v>
      </c>
      <c r="Q3359" t="s">
        <v>134</v>
      </c>
      <c r="R3359" t="s">
        <v>135</v>
      </c>
      <c r="S3359" s="18">
        <v>5.7531690747999997</v>
      </c>
      <c r="T3359" t="s">
        <v>371</v>
      </c>
      <c r="U3359" t="s">
        <v>130</v>
      </c>
      <c r="V3359" t="s">
        <v>372</v>
      </c>
      <c r="W3359" s="18">
        <v>3.9086766633000001</v>
      </c>
      <c r="X3359" t="s">
        <v>64</v>
      </c>
      <c r="Y3359" t="s">
        <v>130</v>
      </c>
      <c r="Z3359" t="s">
        <v>517</v>
      </c>
      <c r="AA3359" s="18">
        <v>5.2260279283999997</v>
      </c>
      <c r="AB3359" s="19" t="s">
        <v>963</v>
      </c>
      <c r="AC3359" t="s">
        <v>128</v>
      </c>
      <c r="AD3359" t="s">
        <v>964</v>
      </c>
      <c r="AE3359" s="18">
        <v>2.1897300099999999E-2</v>
      </c>
      <c r="AF3359" t="s">
        <v>16313</v>
      </c>
      <c r="AG3359" t="s">
        <v>143</v>
      </c>
      <c r="AH3359" t="s">
        <v>16314</v>
      </c>
      <c r="AI3359" s="18">
        <v>8.0318479799999995E-2</v>
      </c>
      <c r="AJ3359" t="s">
        <v>16315</v>
      </c>
      <c r="AK3359" t="s">
        <v>134</v>
      </c>
      <c r="AL3359" t="s">
        <v>16316</v>
      </c>
      <c r="AM3359" t="s">
        <v>16313</v>
      </c>
      <c r="AN3359" t="s">
        <v>143</v>
      </c>
      <c r="AO3359" t="s">
        <v>16314</v>
      </c>
      <c r="AP3359" s="18">
        <v>2.1897300099999999E-2</v>
      </c>
      <c r="AQ3359" t="s">
        <v>123</v>
      </c>
      <c r="AR3359" t="b">
        <f>ISNUMBER(SEARCH('Consulta Por Puntos Baloto'!$E$5,B3359,1))</f>
        <v>0</v>
      </c>
      <c r="AS3359">
        <f t="shared" si="104"/>
        <v>31</v>
      </c>
      <c r="AT3359" t="str">
        <f t="shared" si="105"/>
        <v>Punto pago</v>
      </c>
    </row>
    <row r="3360" spans="1:46">
      <c r="A3360" t="s">
        <v>16317</v>
      </c>
      <c r="B3360" t="s">
        <v>16318</v>
      </c>
      <c r="C3360" s="18">
        <v>5.9733538583000003</v>
      </c>
      <c r="D3360" t="s">
        <v>541</v>
      </c>
      <c r="E3360" t="s">
        <v>128</v>
      </c>
      <c r="F3360" t="s">
        <v>542</v>
      </c>
      <c r="G3360" s="18">
        <v>0.90039494620000005</v>
      </c>
      <c r="H3360" t="s">
        <v>64</v>
      </c>
      <c r="I3360" t="s">
        <v>130</v>
      </c>
      <c r="J3360" t="s">
        <v>517</v>
      </c>
      <c r="K3360" s="18">
        <v>1.7492329806</v>
      </c>
      <c r="L3360" t="s">
        <v>64</v>
      </c>
      <c r="M3360" t="s">
        <v>130</v>
      </c>
      <c r="N3360" t="s">
        <v>512</v>
      </c>
      <c r="O3360" s="18">
        <v>4.8633619287999998</v>
      </c>
      <c r="P3360" t="s">
        <v>1300</v>
      </c>
      <c r="Q3360" t="s">
        <v>134</v>
      </c>
      <c r="R3360" t="s">
        <v>1301</v>
      </c>
      <c r="S3360" s="18">
        <v>3.2661585890999998</v>
      </c>
      <c r="T3360" t="s">
        <v>371</v>
      </c>
      <c r="U3360" t="s">
        <v>130</v>
      </c>
      <c r="V3360" t="s">
        <v>372</v>
      </c>
      <c r="W3360" s="18">
        <v>0.90039494620000005</v>
      </c>
      <c r="X3360" t="s">
        <v>64</v>
      </c>
      <c r="Y3360" t="s">
        <v>130</v>
      </c>
      <c r="Z3360" t="s">
        <v>517</v>
      </c>
      <c r="AA3360" s="18">
        <v>3.5803443043000001</v>
      </c>
      <c r="AB3360" t="s">
        <v>533</v>
      </c>
      <c r="AC3360" t="s">
        <v>128</v>
      </c>
      <c r="AD3360" t="s">
        <v>534</v>
      </c>
      <c r="AE3360" s="18">
        <v>0.1011314393</v>
      </c>
      <c r="AF3360" t="s">
        <v>9129</v>
      </c>
      <c r="AG3360" t="s">
        <v>143</v>
      </c>
      <c r="AH3360" t="s">
        <v>9130</v>
      </c>
      <c r="AI3360" s="18">
        <v>9.6763781100000001E-2</v>
      </c>
      <c r="AJ3360" t="s">
        <v>9131</v>
      </c>
      <c r="AK3360" t="s">
        <v>134</v>
      </c>
      <c r="AL3360" t="s">
        <v>9132</v>
      </c>
      <c r="AM3360" t="s">
        <v>9131</v>
      </c>
      <c r="AN3360" t="s">
        <v>134</v>
      </c>
      <c r="AO3360" t="s">
        <v>9132</v>
      </c>
      <c r="AP3360" s="18">
        <v>9.6763781100000001E-2</v>
      </c>
      <c r="AQ3360" t="s">
        <v>123</v>
      </c>
      <c r="AR3360" t="b">
        <f>ISNUMBER(SEARCH('Consulta Por Puntos Baloto'!$E$5,B3360,1))</f>
        <v>0</v>
      </c>
      <c r="AS3360">
        <f t="shared" si="104"/>
        <v>35</v>
      </c>
      <c r="AT3360" t="str">
        <f t="shared" si="105"/>
        <v>Punto red</v>
      </c>
    </row>
    <row r="3361" spans="1:46">
      <c r="A3361" t="s">
        <v>16319</v>
      </c>
      <c r="B3361" t="s">
        <v>16320</v>
      </c>
      <c r="C3361" s="18">
        <v>5.4764548789000003</v>
      </c>
      <c r="D3361" t="s">
        <v>127</v>
      </c>
      <c r="E3361" t="s">
        <v>128</v>
      </c>
      <c r="F3361" t="s">
        <v>129</v>
      </c>
      <c r="G3361" s="18">
        <v>1.9308365632</v>
      </c>
      <c r="H3361" t="s">
        <v>64</v>
      </c>
      <c r="I3361" t="s">
        <v>130</v>
      </c>
      <c r="J3361" t="s">
        <v>1041</v>
      </c>
      <c r="K3361" s="18">
        <v>4.4968041553000004</v>
      </c>
      <c r="L3361" t="s">
        <v>64</v>
      </c>
      <c r="M3361" t="s">
        <v>130</v>
      </c>
      <c r="N3361" t="s">
        <v>512</v>
      </c>
      <c r="O3361" s="18">
        <v>4.9084286932000003</v>
      </c>
      <c r="P3361" t="s">
        <v>133</v>
      </c>
      <c r="Q3361" t="s">
        <v>134</v>
      </c>
      <c r="R3361" t="s">
        <v>135</v>
      </c>
      <c r="S3361" s="18">
        <v>4.6459117372999996</v>
      </c>
      <c r="T3361" t="s">
        <v>371</v>
      </c>
      <c r="U3361" t="s">
        <v>130</v>
      </c>
      <c r="V3361" t="s">
        <v>372</v>
      </c>
      <c r="W3361" s="18">
        <v>3.0111296559</v>
      </c>
      <c r="X3361" t="s">
        <v>64</v>
      </c>
      <c r="Y3361" t="s">
        <v>130</v>
      </c>
      <c r="Z3361" t="s">
        <v>373</v>
      </c>
      <c r="AA3361" s="18">
        <v>4.0605266054999998</v>
      </c>
      <c r="AB3361" s="19" t="s">
        <v>963</v>
      </c>
      <c r="AC3361" t="s">
        <v>128</v>
      </c>
      <c r="AD3361" t="s">
        <v>964</v>
      </c>
      <c r="AE3361" s="18">
        <v>7.7107941900000004E-2</v>
      </c>
      <c r="AF3361" t="s">
        <v>16321</v>
      </c>
      <c r="AG3361" t="s">
        <v>143</v>
      </c>
      <c r="AH3361" t="s">
        <v>16322</v>
      </c>
      <c r="AI3361" s="18">
        <v>9.9529332999999994E-3</v>
      </c>
      <c r="AJ3361" t="s">
        <v>16323</v>
      </c>
      <c r="AK3361" t="s">
        <v>134</v>
      </c>
      <c r="AL3361" t="s">
        <v>16324</v>
      </c>
      <c r="AM3361" t="s">
        <v>16323</v>
      </c>
      <c r="AN3361" t="s">
        <v>134</v>
      </c>
      <c r="AO3361" t="s">
        <v>16324</v>
      </c>
      <c r="AP3361" s="18">
        <v>9.9529332999999994E-3</v>
      </c>
      <c r="AQ3361" t="s">
        <v>123</v>
      </c>
      <c r="AR3361" t="b">
        <f>ISNUMBER(SEARCH('Consulta Por Puntos Baloto'!$E$5,B3361,1))</f>
        <v>0</v>
      </c>
      <c r="AS3361">
        <f t="shared" si="104"/>
        <v>35</v>
      </c>
      <c r="AT3361" t="str">
        <f t="shared" si="105"/>
        <v>Punto red</v>
      </c>
    </row>
    <row r="3362" spans="1:46">
      <c r="A3362" t="s">
        <v>16325</v>
      </c>
      <c r="B3362" t="s">
        <v>16326</v>
      </c>
      <c r="C3362" s="18">
        <v>5.8657173453000002</v>
      </c>
      <c r="D3362" t="s">
        <v>508</v>
      </c>
      <c r="E3362" t="s">
        <v>509</v>
      </c>
      <c r="F3362" t="s">
        <v>510</v>
      </c>
      <c r="G3362" s="18">
        <v>1.0102464495000001</v>
      </c>
      <c r="H3362" t="s">
        <v>64</v>
      </c>
      <c r="I3362" t="s">
        <v>130</v>
      </c>
      <c r="J3362" t="s">
        <v>707</v>
      </c>
      <c r="K3362" s="18">
        <v>3.1048552760999999</v>
      </c>
      <c r="L3362" t="s">
        <v>64</v>
      </c>
      <c r="M3362" t="s">
        <v>130</v>
      </c>
      <c r="N3362" t="s">
        <v>512</v>
      </c>
      <c r="O3362" s="18">
        <v>4.0735085726999998</v>
      </c>
      <c r="P3362" t="s">
        <v>513</v>
      </c>
      <c r="Q3362" t="s">
        <v>509</v>
      </c>
      <c r="R3362" t="s">
        <v>514</v>
      </c>
      <c r="S3362" s="18">
        <v>2.7242055075999998</v>
      </c>
      <c r="T3362" t="s">
        <v>515</v>
      </c>
      <c r="U3362" t="s">
        <v>130</v>
      </c>
      <c r="V3362" t="s">
        <v>516</v>
      </c>
      <c r="W3362" s="18">
        <v>1.4173803866000001</v>
      </c>
      <c r="X3362" t="s">
        <v>64</v>
      </c>
      <c r="Y3362" t="s">
        <v>130</v>
      </c>
      <c r="Z3362" t="s">
        <v>517</v>
      </c>
      <c r="AA3362" s="18">
        <v>2.7242055075999998</v>
      </c>
      <c r="AB3362" t="s">
        <v>518</v>
      </c>
      <c r="AC3362" t="s">
        <v>128</v>
      </c>
      <c r="AD3362" t="s">
        <v>519</v>
      </c>
      <c r="AE3362" s="18">
        <v>0.16092717179999999</v>
      </c>
      <c r="AF3362" t="s">
        <v>2535</v>
      </c>
      <c r="AG3362" t="s">
        <v>143</v>
      </c>
      <c r="AH3362" t="s">
        <v>2536</v>
      </c>
      <c r="AI3362" s="18">
        <v>1.9112991100000001E-2</v>
      </c>
      <c r="AJ3362" t="s">
        <v>16327</v>
      </c>
      <c r="AK3362" t="s">
        <v>134</v>
      </c>
      <c r="AL3362" t="s">
        <v>16328</v>
      </c>
      <c r="AM3362" t="s">
        <v>16327</v>
      </c>
      <c r="AN3362" t="s">
        <v>134</v>
      </c>
      <c r="AO3362" t="s">
        <v>16328</v>
      </c>
      <c r="AP3362" s="18">
        <v>1.9112991100000001E-2</v>
      </c>
      <c r="AQ3362" t="e">
        <v>#N/A</v>
      </c>
      <c r="AR3362" t="b">
        <f>ISNUMBER(SEARCH('Consulta Por Puntos Baloto'!$E$5,B3362,1))</f>
        <v>0</v>
      </c>
      <c r="AS3362">
        <f t="shared" si="104"/>
        <v>35</v>
      </c>
      <c r="AT3362" t="str">
        <f t="shared" si="105"/>
        <v>Punto red</v>
      </c>
    </row>
    <row r="3363" spans="1:46">
      <c r="A3363" t="s">
        <v>16329</v>
      </c>
      <c r="B3363" t="s">
        <v>16330</v>
      </c>
      <c r="C3363" s="18">
        <v>7.1539176073000004</v>
      </c>
      <c r="D3363" t="s">
        <v>1500</v>
      </c>
      <c r="E3363" t="s">
        <v>1501</v>
      </c>
      <c r="F3363" t="s">
        <v>1502</v>
      </c>
      <c r="G3363" s="18">
        <v>6.7834979898999999</v>
      </c>
      <c r="H3363" t="s">
        <v>64</v>
      </c>
      <c r="I3363" t="s">
        <v>130</v>
      </c>
      <c r="J3363" t="s">
        <v>1435</v>
      </c>
      <c r="K3363" s="18">
        <v>8.1222872712999994</v>
      </c>
      <c r="L3363" t="s">
        <v>311</v>
      </c>
      <c r="M3363" t="s">
        <v>130</v>
      </c>
      <c r="N3363" t="s">
        <v>2660</v>
      </c>
      <c r="O3363" s="18">
        <v>7.0004245657000004</v>
      </c>
      <c r="P3363" t="s">
        <v>173</v>
      </c>
      <c r="Q3363" t="s">
        <v>134</v>
      </c>
      <c r="R3363" t="s">
        <v>174</v>
      </c>
      <c r="S3363" s="18">
        <v>6.8419620768999998</v>
      </c>
      <c r="T3363" t="s">
        <v>64</v>
      </c>
      <c r="U3363" t="s">
        <v>130</v>
      </c>
      <c r="V3363" t="s">
        <v>171</v>
      </c>
      <c r="W3363" s="18">
        <v>6.9116606090000001</v>
      </c>
      <c r="X3363" t="s">
        <v>620</v>
      </c>
      <c r="Y3363" t="s">
        <v>130</v>
      </c>
      <c r="Z3363" t="s">
        <v>621</v>
      </c>
      <c r="AA3363" s="18">
        <v>6.8095446552999999</v>
      </c>
      <c r="AB3363" t="s">
        <v>176</v>
      </c>
      <c r="AC3363" t="s">
        <v>128</v>
      </c>
      <c r="AD3363" t="s">
        <v>177</v>
      </c>
      <c r="AE3363" s="18">
        <v>9.2884196299999999E-2</v>
      </c>
      <c r="AF3363" t="s">
        <v>16331</v>
      </c>
      <c r="AG3363" t="s">
        <v>1504</v>
      </c>
      <c r="AH3363" t="s">
        <v>16332</v>
      </c>
      <c r="AI3363" s="18">
        <v>8.4674537000000005E-3</v>
      </c>
      <c r="AJ3363" t="s">
        <v>14854</v>
      </c>
      <c r="AK3363" t="s">
        <v>1504</v>
      </c>
      <c r="AL3363" t="s">
        <v>14855</v>
      </c>
      <c r="AM3363" t="s">
        <v>14854</v>
      </c>
      <c r="AN3363" t="s">
        <v>1504</v>
      </c>
      <c r="AO3363" t="s">
        <v>14855</v>
      </c>
      <c r="AP3363" s="18">
        <v>8.4674537000000005E-3</v>
      </c>
      <c r="AQ3363" t="s">
        <v>123</v>
      </c>
      <c r="AR3363" t="b">
        <f>ISNUMBER(SEARCH('Consulta Por Puntos Baloto'!$E$5,B3363,1))</f>
        <v>0</v>
      </c>
      <c r="AS3363">
        <f t="shared" si="104"/>
        <v>35</v>
      </c>
      <c r="AT3363" t="str">
        <f t="shared" si="105"/>
        <v>Punto red</v>
      </c>
    </row>
    <row r="3364" spans="1:46">
      <c r="A3364" t="s">
        <v>16195</v>
      </c>
      <c r="B3364" t="s">
        <v>16196</v>
      </c>
      <c r="C3364" s="18">
        <v>1.2530154628000001</v>
      </c>
      <c r="D3364" t="s">
        <v>82</v>
      </c>
      <c r="E3364" t="s">
        <v>83</v>
      </c>
      <c r="F3364" t="s">
        <v>84</v>
      </c>
      <c r="G3364" s="18">
        <v>0.1971912713</v>
      </c>
      <c r="H3364" t="s">
        <v>64</v>
      </c>
      <c r="I3364" t="s">
        <v>86</v>
      </c>
      <c r="J3364" t="s">
        <v>402</v>
      </c>
      <c r="K3364" s="18">
        <v>0.1971912713</v>
      </c>
      <c r="L3364" t="s">
        <v>64</v>
      </c>
      <c r="M3364" t="s">
        <v>86</v>
      </c>
      <c r="N3364" t="s">
        <v>402</v>
      </c>
      <c r="O3364" s="18">
        <v>0.1971912713</v>
      </c>
      <c r="P3364" t="s">
        <v>403</v>
      </c>
      <c r="Q3364" t="s">
        <v>83</v>
      </c>
      <c r="R3364" t="s">
        <v>404</v>
      </c>
      <c r="S3364" s="18">
        <v>0.96851603350000004</v>
      </c>
      <c r="T3364" t="s">
        <v>85</v>
      </c>
      <c r="U3364" t="s">
        <v>86</v>
      </c>
      <c r="V3364" t="s">
        <v>87</v>
      </c>
      <c r="W3364" s="18">
        <v>0.96851603350000004</v>
      </c>
      <c r="X3364" t="s">
        <v>64</v>
      </c>
      <c r="Y3364" t="s">
        <v>91</v>
      </c>
      <c r="Z3364" t="s">
        <v>92</v>
      </c>
      <c r="AA3364" s="18">
        <v>0.89126832499999997</v>
      </c>
      <c r="AB3364" t="s">
        <v>4586</v>
      </c>
      <c r="AC3364" t="s">
        <v>83</v>
      </c>
      <c r="AD3364" t="s">
        <v>4587</v>
      </c>
      <c r="AE3364" s="18">
        <v>0.25395525190000001</v>
      </c>
      <c r="AF3364" t="s">
        <v>16197</v>
      </c>
      <c r="AG3364" t="s">
        <v>83</v>
      </c>
      <c r="AH3364" t="s">
        <v>16198</v>
      </c>
      <c r="AI3364" s="18">
        <v>0.1979384693</v>
      </c>
      <c r="AJ3364" t="s">
        <v>12072</v>
      </c>
      <c r="AK3364" t="s">
        <v>83</v>
      </c>
      <c r="AL3364" t="s">
        <v>12073</v>
      </c>
      <c r="AM3364" t="s">
        <v>64</v>
      </c>
      <c r="AN3364" t="s">
        <v>86</v>
      </c>
      <c r="AO3364" t="s">
        <v>402</v>
      </c>
      <c r="AP3364" s="18">
        <v>0.1971912713</v>
      </c>
      <c r="AQ3364" t="s">
        <v>123</v>
      </c>
      <c r="AR3364" t="b">
        <f>ISNUMBER(SEARCH('Consulta Por Puntos Baloto'!$E$5,B3364,1))</f>
        <v>0</v>
      </c>
      <c r="AS3364">
        <f t="shared" si="104"/>
        <v>7</v>
      </c>
      <c r="AT3364" t="str">
        <f t="shared" si="105"/>
        <v>Cajero automático</v>
      </c>
    </row>
    <row r="3365" spans="1:46">
      <c r="A3365" t="s">
        <v>16333</v>
      </c>
      <c r="B3365" t="s">
        <v>16334</v>
      </c>
      <c r="C3365" s="18">
        <v>1.9985788873000001</v>
      </c>
      <c r="D3365" t="s">
        <v>526</v>
      </c>
      <c r="E3365" t="s">
        <v>128</v>
      </c>
      <c r="F3365" t="s">
        <v>527</v>
      </c>
      <c r="G3365" s="18">
        <v>0.39572205110000003</v>
      </c>
      <c r="H3365" t="s">
        <v>64</v>
      </c>
      <c r="I3365" t="s">
        <v>130</v>
      </c>
      <c r="J3365" t="s">
        <v>1752</v>
      </c>
      <c r="K3365" s="18">
        <v>0.42405714630000002</v>
      </c>
      <c r="L3365" t="s">
        <v>64</v>
      </c>
      <c r="M3365" t="s">
        <v>130</v>
      </c>
      <c r="N3365" t="s">
        <v>529</v>
      </c>
      <c r="O3365" s="18">
        <v>1.4251398595</v>
      </c>
      <c r="P3365" t="s">
        <v>1300</v>
      </c>
      <c r="Q3365" t="s">
        <v>134</v>
      </c>
      <c r="R3365" t="s">
        <v>1301</v>
      </c>
      <c r="S3365" s="18">
        <v>3.5418264332999998</v>
      </c>
      <c r="T3365" t="s">
        <v>496</v>
      </c>
      <c r="U3365" t="s">
        <v>130</v>
      </c>
      <c r="V3365" t="s">
        <v>497</v>
      </c>
      <c r="W3365" s="18">
        <v>2.4091356688999999</v>
      </c>
      <c r="X3365" t="s">
        <v>64</v>
      </c>
      <c r="Y3365" t="s">
        <v>130</v>
      </c>
      <c r="Z3365" t="s">
        <v>2105</v>
      </c>
      <c r="AA3365" s="18">
        <v>2.4551733126999999</v>
      </c>
      <c r="AB3365" t="s">
        <v>500</v>
      </c>
      <c r="AC3365" t="s">
        <v>128</v>
      </c>
      <c r="AD3365" t="s">
        <v>501</v>
      </c>
      <c r="AE3365" s="18">
        <v>0.1204736782</v>
      </c>
      <c r="AF3365" t="s">
        <v>16335</v>
      </c>
      <c r="AG3365" t="s">
        <v>143</v>
      </c>
      <c r="AH3365" t="s">
        <v>16336</v>
      </c>
      <c r="AI3365" s="18">
        <v>6.3399162499999995E-2</v>
      </c>
      <c r="AJ3365" t="s">
        <v>16337</v>
      </c>
      <c r="AK3365" t="s">
        <v>134</v>
      </c>
      <c r="AL3365" t="s">
        <v>16338</v>
      </c>
      <c r="AM3365" t="s">
        <v>16337</v>
      </c>
      <c r="AN3365" t="s">
        <v>134</v>
      </c>
      <c r="AO3365" t="s">
        <v>16338</v>
      </c>
      <c r="AP3365" s="18">
        <v>6.3399162499999995E-2</v>
      </c>
      <c r="AQ3365" t="s">
        <v>123</v>
      </c>
      <c r="AR3365" t="b">
        <f>ISNUMBER(SEARCH('Consulta Por Puntos Baloto'!$E$5,B3365,1))</f>
        <v>0</v>
      </c>
      <c r="AS3365">
        <f t="shared" si="104"/>
        <v>35</v>
      </c>
      <c r="AT3365" t="str">
        <f t="shared" si="105"/>
        <v>Punto red</v>
      </c>
    </row>
    <row r="3366" spans="1:46">
      <c r="A3366" t="s">
        <v>16339</v>
      </c>
      <c r="B3366" t="s">
        <v>16340</v>
      </c>
      <c r="C3366" s="18">
        <v>1.4198740400000001</v>
      </c>
      <c r="D3366" t="s">
        <v>5599</v>
      </c>
      <c r="E3366" t="s">
        <v>5600</v>
      </c>
      <c r="F3366" t="s">
        <v>5601</v>
      </c>
      <c r="G3366" s="18">
        <v>0.82741967829999996</v>
      </c>
      <c r="H3366" t="s">
        <v>227</v>
      </c>
      <c r="I3366" t="s">
        <v>228</v>
      </c>
      <c r="J3366" t="s">
        <v>229</v>
      </c>
      <c r="K3366" s="18">
        <v>2.1007900438</v>
      </c>
      <c r="L3366" t="s">
        <v>64</v>
      </c>
      <c r="M3366" t="s">
        <v>4434</v>
      </c>
      <c r="N3366" t="s">
        <v>5602</v>
      </c>
      <c r="O3366" s="18">
        <v>1.5588400817000001</v>
      </c>
      <c r="P3366" t="s">
        <v>4100</v>
      </c>
      <c r="Q3366" t="s">
        <v>4101</v>
      </c>
      <c r="R3366" t="s">
        <v>4102</v>
      </c>
      <c r="S3366" s="18">
        <v>0.83100658240000003</v>
      </c>
      <c r="T3366" t="s">
        <v>227</v>
      </c>
      <c r="U3366" t="s">
        <v>228</v>
      </c>
      <c r="V3366" t="s">
        <v>229</v>
      </c>
      <c r="W3366" s="18">
        <v>1.4755095523999999</v>
      </c>
      <c r="X3366" t="s">
        <v>64</v>
      </c>
      <c r="Y3366" t="s">
        <v>5603</v>
      </c>
      <c r="Z3366" t="s">
        <v>5604</v>
      </c>
      <c r="AA3366" s="18">
        <v>0.84420900860000003</v>
      </c>
      <c r="AB3366" t="s">
        <v>227</v>
      </c>
      <c r="AC3366" t="s">
        <v>5600</v>
      </c>
      <c r="AD3366" t="s">
        <v>5605</v>
      </c>
      <c r="AE3366" s="18">
        <v>0.9217114582</v>
      </c>
      <c r="AF3366" t="s">
        <v>5606</v>
      </c>
      <c r="AG3366" t="s">
        <v>5600</v>
      </c>
      <c r="AH3366" t="s">
        <v>5607</v>
      </c>
      <c r="AI3366" s="18">
        <v>0.83411786119999998</v>
      </c>
      <c r="AJ3366" t="s">
        <v>349</v>
      </c>
      <c r="AK3366" t="s">
        <v>5600</v>
      </c>
      <c r="AL3366" t="s">
        <v>5608</v>
      </c>
      <c r="AM3366" t="s">
        <v>227</v>
      </c>
      <c r="AN3366" t="s">
        <v>228</v>
      </c>
      <c r="AO3366" t="s">
        <v>229</v>
      </c>
      <c r="AP3366" s="18">
        <v>0.82741967829999996</v>
      </c>
      <c r="AQ3366" t="e">
        <v>#N/A</v>
      </c>
      <c r="AR3366" t="b">
        <f>ISNUMBER(SEARCH('Consulta Por Puntos Baloto'!$E$5,B3366,1))</f>
        <v>0</v>
      </c>
      <c r="AS3366">
        <f t="shared" si="104"/>
        <v>7</v>
      </c>
      <c r="AT3366" t="str">
        <f t="shared" si="105"/>
        <v>Cajero automático</v>
      </c>
    </row>
    <row r="3367" spans="1:46">
      <c r="A3367" t="s">
        <v>16341</v>
      </c>
      <c r="B3367" t="s">
        <v>16342</v>
      </c>
      <c r="C3367" s="18">
        <v>0.99354450579999998</v>
      </c>
      <c r="D3367" t="s">
        <v>4793</v>
      </c>
      <c r="E3367" t="s">
        <v>220</v>
      </c>
      <c r="F3367" t="s">
        <v>4794</v>
      </c>
      <c r="G3367" s="18">
        <v>0.67583936219999996</v>
      </c>
      <c r="H3367" t="s">
        <v>64</v>
      </c>
      <c r="I3367" t="s">
        <v>223</v>
      </c>
      <c r="J3367" t="s">
        <v>14599</v>
      </c>
      <c r="K3367" s="18">
        <v>0.76632699569999996</v>
      </c>
      <c r="L3367" t="s">
        <v>64</v>
      </c>
      <c r="M3367" t="s">
        <v>223</v>
      </c>
      <c r="N3367" t="s">
        <v>4230</v>
      </c>
      <c r="O3367" s="18">
        <v>0.67583936219999996</v>
      </c>
      <c r="P3367" t="s">
        <v>5106</v>
      </c>
      <c r="Q3367" t="s">
        <v>220</v>
      </c>
      <c r="R3367" t="s">
        <v>5107</v>
      </c>
      <c r="S3367" s="18">
        <v>7.9283841423999997</v>
      </c>
      <c r="T3367" t="s">
        <v>227</v>
      </c>
      <c r="U3367" t="s">
        <v>228</v>
      </c>
      <c r="V3367" t="s">
        <v>229</v>
      </c>
      <c r="W3367" s="18">
        <v>1.5307405244000001</v>
      </c>
      <c r="X3367" t="s">
        <v>222</v>
      </c>
      <c r="Y3367" t="s">
        <v>223</v>
      </c>
      <c r="Z3367" t="s">
        <v>224</v>
      </c>
      <c r="AA3367" s="18">
        <v>1.0166233281999999</v>
      </c>
      <c r="AB3367" t="s">
        <v>5168</v>
      </c>
      <c r="AC3367" t="s">
        <v>220</v>
      </c>
      <c r="AD3367" t="s">
        <v>5169</v>
      </c>
      <c r="AE3367" s="18">
        <v>0.15247089899999999</v>
      </c>
      <c r="AF3367" t="s">
        <v>16343</v>
      </c>
      <c r="AG3367" t="s">
        <v>220</v>
      </c>
      <c r="AH3367" t="s">
        <v>16344</v>
      </c>
      <c r="AI3367" s="18">
        <v>0.75210525510000004</v>
      </c>
      <c r="AJ3367" t="s">
        <v>5431</v>
      </c>
      <c r="AK3367" t="s">
        <v>220</v>
      </c>
      <c r="AL3367" t="s">
        <v>5432</v>
      </c>
      <c r="AM3367" t="s">
        <v>16343</v>
      </c>
      <c r="AN3367" t="s">
        <v>220</v>
      </c>
      <c r="AO3367" t="s">
        <v>16344</v>
      </c>
      <c r="AP3367" s="18">
        <v>0.15247089899999999</v>
      </c>
      <c r="AQ3367" t="s">
        <v>123</v>
      </c>
      <c r="AR3367" t="b">
        <f>ISNUMBER(SEARCH('Consulta Por Puntos Baloto'!$E$5,B3367,1))</f>
        <v>0</v>
      </c>
      <c r="AS3367">
        <f t="shared" si="104"/>
        <v>31</v>
      </c>
      <c r="AT3367" t="str">
        <f t="shared" si="105"/>
        <v>Punto pago</v>
      </c>
    </row>
    <row r="3368" spans="1:46">
      <c r="A3368" t="s">
        <v>16345</v>
      </c>
      <c r="B3368" t="s">
        <v>16346</v>
      </c>
      <c r="C3368" s="18">
        <v>0.17399471559999999</v>
      </c>
      <c r="D3368" t="s">
        <v>4495</v>
      </c>
      <c r="E3368" t="s">
        <v>4496</v>
      </c>
      <c r="F3368" t="s">
        <v>4497</v>
      </c>
      <c r="G3368" s="18">
        <v>0.16516619269999999</v>
      </c>
      <c r="H3368" t="s">
        <v>383</v>
      </c>
      <c r="I3368" t="s">
        <v>384</v>
      </c>
      <c r="J3368" t="s">
        <v>385</v>
      </c>
      <c r="K3368" s="18">
        <v>2.4120199641000002</v>
      </c>
      <c r="L3368" t="s">
        <v>64</v>
      </c>
      <c r="M3368" t="s">
        <v>384</v>
      </c>
      <c r="N3368" t="s">
        <v>386</v>
      </c>
      <c r="O3368" s="18">
        <v>89.838792104800007</v>
      </c>
      <c r="P3368" t="s">
        <v>4733</v>
      </c>
      <c r="Q3368" t="s">
        <v>4734</v>
      </c>
      <c r="R3368" t="s">
        <v>4735</v>
      </c>
      <c r="S3368" s="18">
        <v>103.35548447710001</v>
      </c>
      <c r="T3368" t="s">
        <v>253</v>
      </c>
      <c r="U3368" t="s">
        <v>65</v>
      </c>
      <c r="V3368" t="s">
        <v>254</v>
      </c>
      <c r="W3368" s="18">
        <v>103.1512274082</v>
      </c>
      <c r="X3368" t="s">
        <v>276</v>
      </c>
      <c r="Y3368" t="s">
        <v>65</v>
      </c>
      <c r="Z3368" t="s">
        <v>277</v>
      </c>
      <c r="AA3368" s="18">
        <v>0.1670829512</v>
      </c>
      <c r="AB3368" t="s">
        <v>383</v>
      </c>
      <c r="AC3368" t="s">
        <v>391</v>
      </c>
      <c r="AD3368" t="s">
        <v>392</v>
      </c>
      <c r="AE3368" s="18">
        <v>8.4425316799999997E-2</v>
      </c>
      <c r="AF3368" t="s">
        <v>8395</v>
      </c>
      <c r="AG3368" t="s">
        <v>4496</v>
      </c>
      <c r="AH3368" t="s">
        <v>8396</v>
      </c>
      <c r="AI3368" s="18">
        <v>0.1120672716</v>
      </c>
      <c r="AJ3368" t="s">
        <v>13824</v>
      </c>
      <c r="AK3368" t="s">
        <v>391</v>
      </c>
      <c r="AL3368" t="s">
        <v>13825</v>
      </c>
      <c r="AM3368" t="s">
        <v>8395</v>
      </c>
      <c r="AN3368" t="s">
        <v>4496</v>
      </c>
      <c r="AO3368" t="s">
        <v>8396</v>
      </c>
      <c r="AP3368" s="18">
        <v>8.4425316799999997E-2</v>
      </c>
      <c r="AQ3368" t="s">
        <v>123</v>
      </c>
      <c r="AR3368" t="b">
        <f>ISNUMBER(SEARCH('Consulta Por Puntos Baloto'!$E$5,B3368,1))</f>
        <v>0</v>
      </c>
      <c r="AS3368">
        <f t="shared" si="104"/>
        <v>31</v>
      </c>
      <c r="AT3368" t="str">
        <f t="shared" si="105"/>
        <v>Punto pago</v>
      </c>
    </row>
    <row r="3369" spans="1:46">
      <c r="A3369" t="s">
        <v>16347</v>
      </c>
      <c r="B3369" t="s">
        <v>16348</v>
      </c>
      <c r="C3369" s="18">
        <v>20.321093990200001</v>
      </c>
      <c r="D3369" t="s">
        <v>410</v>
      </c>
      <c r="E3369" t="s">
        <v>411</v>
      </c>
      <c r="F3369" t="s">
        <v>412</v>
      </c>
      <c r="G3369" s="18">
        <v>32.466472206600002</v>
      </c>
      <c r="H3369" t="s">
        <v>64</v>
      </c>
      <c r="I3369" t="s">
        <v>86</v>
      </c>
      <c r="J3369" t="s">
        <v>413</v>
      </c>
      <c r="K3369" s="18">
        <v>32.466472206600002</v>
      </c>
      <c r="L3369" t="s">
        <v>64</v>
      </c>
      <c r="M3369" t="s">
        <v>86</v>
      </c>
      <c r="N3369" t="s">
        <v>413</v>
      </c>
      <c r="O3369" s="18">
        <v>20.2985177425</v>
      </c>
      <c r="P3369" t="s">
        <v>414</v>
      </c>
      <c r="Q3369" t="s">
        <v>411</v>
      </c>
      <c r="R3369" t="s">
        <v>415</v>
      </c>
      <c r="S3369" s="18">
        <v>49.0002222655</v>
      </c>
      <c r="T3369" t="s">
        <v>85</v>
      </c>
      <c r="U3369" t="s">
        <v>86</v>
      </c>
      <c r="V3369" t="s">
        <v>87</v>
      </c>
      <c r="W3369" s="18">
        <v>45.8300570165</v>
      </c>
      <c r="X3369" t="s">
        <v>64</v>
      </c>
      <c r="Y3369" t="s">
        <v>86</v>
      </c>
      <c r="Z3369" t="s">
        <v>299</v>
      </c>
      <c r="AA3369" s="18">
        <v>45.824105126900001</v>
      </c>
      <c r="AB3369" s="19" t="s">
        <v>361</v>
      </c>
      <c r="AC3369" t="s">
        <v>83</v>
      </c>
      <c r="AD3369" s="19" t="s">
        <v>362</v>
      </c>
      <c r="AE3369" s="18">
        <v>0.1080902935</v>
      </c>
      <c r="AF3369" t="s">
        <v>16349</v>
      </c>
      <c r="AG3369" t="s">
        <v>16350</v>
      </c>
      <c r="AH3369" t="s">
        <v>16351</v>
      </c>
      <c r="AI3369" s="18">
        <v>6.4175806000000002E-2</v>
      </c>
      <c r="AJ3369" t="s">
        <v>7186</v>
      </c>
      <c r="AK3369" t="s">
        <v>16350</v>
      </c>
      <c r="AL3369" t="s">
        <v>16352</v>
      </c>
      <c r="AM3369" t="s">
        <v>7186</v>
      </c>
      <c r="AN3369" t="s">
        <v>16350</v>
      </c>
      <c r="AO3369" t="s">
        <v>16352</v>
      </c>
      <c r="AP3369" s="18">
        <v>6.4175806000000002E-2</v>
      </c>
      <c r="AQ3369" t="s">
        <v>123</v>
      </c>
      <c r="AR3369" t="b">
        <f>ISNUMBER(SEARCH('Consulta Por Puntos Baloto'!$E$5,B3369,1))</f>
        <v>0</v>
      </c>
      <c r="AS3369">
        <f t="shared" si="104"/>
        <v>35</v>
      </c>
      <c r="AT3369" t="str">
        <f t="shared" si="105"/>
        <v>Punto red</v>
      </c>
    </row>
    <row r="3370" spans="1:46">
      <c r="A3370" t="s">
        <v>16353</v>
      </c>
      <c r="B3370" t="s">
        <v>16354</v>
      </c>
      <c r="C3370" s="18">
        <v>1.1644353652999999</v>
      </c>
      <c r="D3370" t="s">
        <v>4495</v>
      </c>
      <c r="E3370" t="s">
        <v>4496</v>
      </c>
      <c r="F3370" t="s">
        <v>4497</v>
      </c>
      <c r="G3370" s="18">
        <v>0.95549446169999996</v>
      </c>
      <c r="H3370" t="s">
        <v>383</v>
      </c>
      <c r="I3370" t="s">
        <v>384</v>
      </c>
      <c r="J3370" t="s">
        <v>385</v>
      </c>
      <c r="K3370" s="18">
        <v>2.7466043988000002</v>
      </c>
      <c r="L3370" t="s">
        <v>64</v>
      </c>
      <c r="M3370" t="s">
        <v>384</v>
      </c>
      <c r="N3370" t="s">
        <v>386</v>
      </c>
      <c r="O3370" s="18">
        <v>90.827137909200005</v>
      </c>
      <c r="P3370" t="s">
        <v>4733</v>
      </c>
      <c r="Q3370" t="s">
        <v>4734</v>
      </c>
      <c r="R3370" t="s">
        <v>4735</v>
      </c>
      <c r="S3370" s="18">
        <v>102.9764148217</v>
      </c>
      <c r="T3370" t="s">
        <v>253</v>
      </c>
      <c r="U3370" t="s">
        <v>65</v>
      </c>
      <c r="V3370" t="s">
        <v>254</v>
      </c>
      <c r="W3370" s="18">
        <v>102.78583797730001</v>
      </c>
      <c r="X3370" t="s">
        <v>276</v>
      </c>
      <c r="Y3370" t="s">
        <v>65</v>
      </c>
      <c r="Z3370" t="s">
        <v>277</v>
      </c>
      <c r="AA3370" s="18">
        <v>0.95221841529999995</v>
      </c>
      <c r="AB3370" t="s">
        <v>383</v>
      </c>
      <c r="AC3370" t="s">
        <v>391</v>
      </c>
      <c r="AD3370" t="s">
        <v>392</v>
      </c>
      <c r="AE3370" s="18">
        <v>0.18992710700000001</v>
      </c>
      <c r="AF3370" t="s">
        <v>13238</v>
      </c>
      <c r="AG3370" t="s">
        <v>4496</v>
      </c>
      <c r="AH3370" t="s">
        <v>13239</v>
      </c>
      <c r="AI3370" s="18">
        <v>8.7529464400000007E-2</v>
      </c>
      <c r="AJ3370" t="s">
        <v>16355</v>
      </c>
      <c r="AK3370" t="s">
        <v>391</v>
      </c>
      <c r="AL3370" t="s">
        <v>16356</v>
      </c>
      <c r="AM3370" t="s">
        <v>16355</v>
      </c>
      <c r="AN3370" t="s">
        <v>391</v>
      </c>
      <c r="AO3370" t="s">
        <v>16356</v>
      </c>
      <c r="AP3370" s="18">
        <v>8.7529464400000007E-2</v>
      </c>
      <c r="AQ3370" t="s">
        <v>123</v>
      </c>
      <c r="AR3370" t="b">
        <f>ISNUMBER(SEARCH('Consulta Por Puntos Baloto'!$E$5,B3370,1))</f>
        <v>0</v>
      </c>
      <c r="AS3370">
        <f t="shared" si="104"/>
        <v>35</v>
      </c>
      <c r="AT3370" t="str">
        <f t="shared" si="105"/>
        <v>Punto red</v>
      </c>
    </row>
    <row r="3371" spans="1:46">
      <c r="A3371" t="s">
        <v>16357</v>
      </c>
      <c r="B3371" t="s">
        <v>16358</v>
      </c>
      <c r="C3371" s="18">
        <v>4.3298075708999999</v>
      </c>
      <c r="D3371" t="s">
        <v>526</v>
      </c>
      <c r="E3371" t="s">
        <v>128</v>
      </c>
      <c r="F3371" t="s">
        <v>527</v>
      </c>
      <c r="G3371" s="18">
        <v>0.74517884889999997</v>
      </c>
      <c r="H3371" t="s">
        <v>1406</v>
      </c>
      <c r="I3371" t="s">
        <v>130</v>
      </c>
      <c r="J3371" t="s">
        <v>1407</v>
      </c>
      <c r="K3371" s="18">
        <v>2.9044054526999998</v>
      </c>
      <c r="L3371" t="s">
        <v>64</v>
      </c>
      <c r="M3371" t="s">
        <v>130</v>
      </c>
      <c r="N3371" t="s">
        <v>512</v>
      </c>
      <c r="O3371" s="18">
        <v>1.9351760048</v>
      </c>
      <c r="P3371" t="s">
        <v>1300</v>
      </c>
      <c r="Q3371" t="s">
        <v>134</v>
      </c>
      <c r="R3371" t="s">
        <v>1301</v>
      </c>
      <c r="S3371" s="18">
        <v>3.6422094904</v>
      </c>
      <c r="T3371" t="s">
        <v>515</v>
      </c>
      <c r="U3371" t="s">
        <v>130</v>
      </c>
      <c r="V3371" t="s">
        <v>516</v>
      </c>
      <c r="W3371" s="18">
        <v>1.9351691054</v>
      </c>
      <c r="X3371" t="s">
        <v>64</v>
      </c>
      <c r="Y3371" t="s">
        <v>130</v>
      </c>
      <c r="Z3371" t="s">
        <v>532</v>
      </c>
      <c r="AA3371" s="18">
        <v>0.7301928177</v>
      </c>
      <c r="AB3371" t="s">
        <v>533</v>
      </c>
      <c r="AC3371" t="s">
        <v>128</v>
      </c>
      <c r="AD3371" t="s">
        <v>534</v>
      </c>
      <c r="AE3371" s="18">
        <v>0.150316955</v>
      </c>
      <c r="AF3371" t="s">
        <v>11897</v>
      </c>
      <c r="AG3371" t="s">
        <v>143</v>
      </c>
      <c r="AH3371" t="s">
        <v>11898</v>
      </c>
      <c r="AI3371" s="18">
        <v>0.29250121159999998</v>
      </c>
      <c r="AJ3371" t="s">
        <v>6491</v>
      </c>
      <c r="AK3371" t="s">
        <v>134</v>
      </c>
      <c r="AL3371" t="s">
        <v>6492</v>
      </c>
      <c r="AM3371" t="s">
        <v>11897</v>
      </c>
      <c r="AN3371" t="s">
        <v>143</v>
      </c>
      <c r="AO3371" t="s">
        <v>11898</v>
      </c>
      <c r="AP3371" s="18">
        <v>0.150316955</v>
      </c>
      <c r="AQ3371" t="s">
        <v>123</v>
      </c>
      <c r="AR3371" t="b">
        <f>ISNUMBER(SEARCH('Consulta Por Puntos Baloto'!$E$5,B3371,1))</f>
        <v>0</v>
      </c>
      <c r="AS3371">
        <f t="shared" si="104"/>
        <v>31</v>
      </c>
      <c r="AT3371" t="str">
        <f t="shared" si="105"/>
        <v>Punto pago</v>
      </c>
    </row>
    <row r="3372" spans="1:46">
      <c r="A3372" t="s">
        <v>16359</v>
      </c>
      <c r="B3372" t="s">
        <v>16360</v>
      </c>
      <c r="C3372" s="18">
        <v>3.7403632723000002</v>
      </c>
      <c r="D3372" t="s">
        <v>526</v>
      </c>
      <c r="E3372" t="s">
        <v>128</v>
      </c>
      <c r="F3372" t="s">
        <v>527</v>
      </c>
      <c r="G3372" s="18">
        <v>0.72562705949999995</v>
      </c>
      <c r="H3372" t="s">
        <v>64</v>
      </c>
      <c r="I3372" t="s">
        <v>130</v>
      </c>
      <c r="J3372" t="s">
        <v>661</v>
      </c>
      <c r="K3372" s="18">
        <v>1.4599614878</v>
      </c>
      <c r="L3372" t="s">
        <v>64</v>
      </c>
      <c r="M3372" t="s">
        <v>130</v>
      </c>
      <c r="N3372" t="s">
        <v>529</v>
      </c>
      <c r="O3372" s="18">
        <v>0.90581705629999998</v>
      </c>
      <c r="P3372" t="s">
        <v>1300</v>
      </c>
      <c r="Q3372" t="s">
        <v>134</v>
      </c>
      <c r="R3372" t="s">
        <v>1301</v>
      </c>
      <c r="S3372" s="18">
        <v>4.8635803540999998</v>
      </c>
      <c r="T3372" t="s">
        <v>515</v>
      </c>
      <c r="U3372" t="s">
        <v>130</v>
      </c>
      <c r="V3372" t="s">
        <v>516</v>
      </c>
      <c r="W3372" s="18">
        <v>2.7404801091</v>
      </c>
      <c r="X3372" t="s">
        <v>64</v>
      </c>
      <c r="Y3372" t="s">
        <v>130</v>
      </c>
      <c r="Z3372" t="s">
        <v>532</v>
      </c>
      <c r="AA3372" s="18">
        <v>1.8101000811000001</v>
      </c>
      <c r="AB3372" t="s">
        <v>533</v>
      </c>
      <c r="AC3372" t="s">
        <v>128</v>
      </c>
      <c r="AD3372" t="s">
        <v>534</v>
      </c>
      <c r="AE3372" s="18">
        <v>0</v>
      </c>
      <c r="AF3372" t="s">
        <v>16361</v>
      </c>
      <c r="AG3372" t="s">
        <v>143</v>
      </c>
      <c r="AH3372" t="s">
        <v>16362</v>
      </c>
      <c r="AI3372" s="18">
        <v>0.30815181609999998</v>
      </c>
      <c r="AJ3372" t="s">
        <v>4653</v>
      </c>
      <c r="AK3372" t="s">
        <v>134</v>
      </c>
      <c r="AL3372" t="s">
        <v>4654</v>
      </c>
      <c r="AM3372" t="s">
        <v>16361</v>
      </c>
      <c r="AN3372" t="s">
        <v>143</v>
      </c>
      <c r="AO3372" t="s">
        <v>16362</v>
      </c>
      <c r="AP3372" s="18">
        <v>0</v>
      </c>
      <c r="AQ3372" t="s">
        <v>123</v>
      </c>
      <c r="AR3372" t="b">
        <f>ISNUMBER(SEARCH('Consulta Por Puntos Baloto'!$E$5,B3372,1))</f>
        <v>0</v>
      </c>
      <c r="AS3372">
        <f t="shared" si="104"/>
        <v>31</v>
      </c>
      <c r="AT3372" t="str">
        <f t="shared" si="105"/>
        <v>Punto pago</v>
      </c>
    </row>
    <row r="3373" spans="1:46">
      <c r="A3373" t="s">
        <v>16363</v>
      </c>
      <c r="B3373" t="s">
        <v>16364</v>
      </c>
      <c r="C3373" s="18">
        <v>14.6911503626</v>
      </c>
      <c r="D3373" t="s">
        <v>3012</v>
      </c>
      <c r="E3373" t="s">
        <v>3013</v>
      </c>
      <c r="F3373" t="s">
        <v>3014</v>
      </c>
      <c r="G3373" s="18">
        <v>13.341996417600001</v>
      </c>
      <c r="H3373" t="s">
        <v>64</v>
      </c>
      <c r="I3373" t="s">
        <v>2638</v>
      </c>
      <c r="J3373" t="s">
        <v>2639</v>
      </c>
      <c r="K3373" s="18">
        <v>13.341996417600001</v>
      </c>
      <c r="L3373" t="s">
        <v>64</v>
      </c>
      <c r="M3373" t="s">
        <v>2638</v>
      </c>
      <c r="N3373" t="s">
        <v>2639</v>
      </c>
      <c r="O3373" s="18">
        <v>39.833128373500003</v>
      </c>
      <c r="P3373" t="s">
        <v>2625</v>
      </c>
      <c r="Q3373" t="s">
        <v>134</v>
      </c>
      <c r="R3373" t="s">
        <v>2626</v>
      </c>
      <c r="S3373" s="18">
        <v>38.345731821800001</v>
      </c>
      <c r="T3373" t="s">
        <v>311</v>
      </c>
      <c r="U3373" t="s">
        <v>130</v>
      </c>
      <c r="V3373" t="s">
        <v>312</v>
      </c>
      <c r="W3373" s="18">
        <v>23.249500297099999</v>
      </c>
      <c r="X3373" t="s">
        <v>64</v>
      </c>
      <c r="Y3373" t="s">
        <v>313</v>
      </c>
      <c r="Z3373" t="s">
        <v>314</v>
      </c>
      <c r="AA3373" s="18">
        <v>30.148725183500002</v>
      </c>
      <c r="AB3373" s="19" t="s">
        <v>2641</v>
      </c>
      <c r="AC3373" t="s">
        <v>1501</v>
      </c>
      <c r="AD3373" t="s">
        <v>2642</v>
      </c>
      <c r="AE3373" s="18">
        <v>8.4069776303000001</v>
      </c>
      <c r="AF3373" t="s">
        <v>3463</v>
      </c>
      <c r="AG3373" t="s">
        <v>3464</v>
      </c>
      <c r="AH3373" t="s">
        <v>3465</v>
      </c>
      <c r="AI3373" s="18">
        <v>1.7116584000000001E-2</v>
      </c>
      <c r="AJ3373" t="s">
        <v>16365</v>
      </c>
      <c r="AK3373" t="s">
        <v>3574</v>
      </c>
      <c r="AL3373" t="s">
        <v>16366</v>
      </c>
      <c r="AM3373" t="s">
        <v>16365</v>
      </c>
      <c r="AN3373" t="s">
        <v>3574</v>
      </c>
      <c r="AO3373" t="s">
        <v>16366</v>
      </c>
      <c r="AP3373" s="18">
        <v>1.7116584000000001E-2</v>
      </c>
      <c r="AQ3373" t="s">
        <v>123</v>
      </c>
      <c r="AR3373" t="b">
        <f>ISNUMBER(SEARCH('Consulta Por Puntos Baloto'!$E$5,B3373,1))</f>
        <v>0</v>
      </c>
      <c r="AS3373">
        <f t="shared" si="104"/>
        <v>35</v>
      </c>
      <c r="AT3373" t="str">
        <f t="shared" si="105"/>
        <v>Punto red</v>
      </c>
    </row>
    <row r="3374" spans="1:46">
      <c r="A3374" t="s">
        <v>16367</v>
      </c>
      <c r="B3374" t="s">
        <v>16368</v>
      </c>
      <c r="C3374" s="18">
        <v>1.1364219268</v>
      </c>
      <c r="D3374" t="s">
        <v>2696</v>
      </c>
      <c r="E3374" t="s">
        <v>128</v>
      </c>
      <c r="F3374" t="s">
        <v>2697</v>
      </c>
      <c r="G3374" s="18">
        <v>0.37928323000000003</v>
      </c>
      <c r="H3374" t="s">
        <v>6122</v>
      </c>
      <c r="I3374" t="s">
        <v>130</v>
      </c>
      <c r="J3374" t="s">
        <v>6123</v>
      </c>
      <c r="K3374" s="18">
        <v>0.69317294240000005</v>
      </c>
      <c r="L3374" t="s">
        <v>2686</v>
      </c>
      <c r="M3374" t="s">
        <v>130</v>
      </c>
      <c r="N3374" t="s">
        <v>2687</v>
      </c>
      <c r="O3374" s="18">
        <v>0.90962740519999996</v>
      </c>
      <c r="P3374" t="s">
        <v>992</v>
      </c>
      <c r="Q3374" t="s">
        <v>134</v>
      </c>
      <c r="R3374" t="s">
        <v>993</v>
      </c>
      <c r="S3374" s="18">
        <v>3.6498844362999998</v>
      </c>
      <c r="T3374" t="s">
        <v>675</v>
      </c>
      <c r="U3374" t="s">
        <v>130</v>
      </c>
      <c r="V3374" t="s">
        <v>676</v>
      </c>
      <c r="W3374" s="18">
        <v>0.37928323000000003</v>
      </c>
      <c r="X3374" t="s">
        <v>6122</v>
      </c>
      <c r="Y3374" t="s">
        <v>130</v>
      </c>
      <c r="Z3374" t="s">
        <v>6123</v>
      </c>
      <c r="AA3374" s="18">
        <v>0.37928323000000003</v>
      </c>
      <c r="AB3374" t="s">
        <v>6124</v>
      </c>
      <c r="AC3374" t="s">
        <v>128</v>
      </c>
      <c r="AD3374" t="s">
        <v>6125</v>
      </c>
      <c r="AE3374" s="18">
        <v>0.63541141130000001</v>
      </c>
      <c r="AF3374" t="s">
        <v>6126</v>
      </c>
      <c r="AG3374" t="s">
        <v>143</v>
      </c>
      <c r="AH3374" t="s">
        <v>6127</v>
      </c>
      <c r="AI3374" s="18">
        <v>0.2478963347</v>
      </c>
      <c r="AJ3374" t="s">
        <v>6128</v>
      </c>
      <c r="AK3374" t="s">
        <v>134</v>
      </c>
      <c r="AL3374" t="s">
        <v>6129</v>
      </c>
      <c r="AM3374" t="s">
        <v>6128</v>
      </c>
      <c r="AN3374" t="s">
        <v>134</v>
      </c>
      <c r="AO3374" t="s">
        <v>6129</v>
      </c>
      <c r="AP3374" s="18">
        <v>0.2478963347</v>
      </c>
      <c r="AQ3374" t="s">
        <v>123</v>
      </c>
      <c r="AR3374" t="b">
        <f>ISNUMBER(SEARCH('Consulta Por Puntos Baloto'!$E$5,B3374,1))</f>
        <v>0</v>
      </c>
      <c r="AS3374">
        <f t="shared" si="104"/>
        <v>35</v>
      </c>
      <c r="AT3374" t="str">
        <f t="shared" si="105"/>
        <v>Punto red</v>
      </c>
    </row>
    <row r="3375" spans="1:46">
      <c r="A3375" t="s">
        <v>16369</v>
      </c>
      <c r="B3375" t="s">
        <v>16370</v>
      </c>
      <c r="C3375" s="18">
        <v>3.2876293205999998</v>
      </c>
      <c r="D3375" t="s">
        <v>526</v>
      </c>
      <c r="E3375" t="s">
        <v>128</v>
      </c>
      <c r="F3375" t="s">
        <v>527</v>
      </c>
      <c r="G3375" s="18">
        <v>0.53583866140000003</v>
      </c>
      <c r="H3375" t="s">
        <v>8818</v>
      </c>
      <c r="I3375" t="s">
        <v>130</v>
      </c>
      <c r="J3375" t="s">
        <v>8819</v>
      </c>
      <c r="K3375" s="18">
        <v>2.0871491292000002</v>
      </c>
      <c r="L3375" t="s">
        <v>64</v>
      </c>
      <c r="M3375" t="s">
        <v>130</v>
      </c>
      <c r="N3375" t="s">
        <v>512</v>
      </c>
      <c r="O3375" s="18">
        <v>2.3205443542999999</v>
      </c>
      <c r="P3375" t="s">
        <v>1300</v>
      </c>
      <c r="Q3375" t="s">
        <v>134</v>
      </c>
      <c r="R3375" t="s">
        <v>1301</v>
      </c>
      <c r="S3375" s="18">
        <v>2.6926466895000001</v>
      </c>
      <c r="T3375" t="s">
        <v>371</v>
      </c>
      <c r="U3375" t="s">
        <v>130</v>
      </c>
      <c r="V3375" t="s">
        <v>372</v>
      </c>
      <c r="W3375" s="18">
        <v>0.70326100859999996</v>
      </c>
      <c r="X3375" t="s">
        <v>64</v>
      </c>
      <c r="Y3375" t="s">
        <v>130</v>
      </c>
      <c r="Z3375" t="s">
        <v>532</v>
      </c>
      <c r="AA3375" s="18">
        <v>0.56327857889999999</v>
      </c>
      <c r="AB3375" t="s">
        <v>1333</v>
      </c>
      <c r="AC3375" t="s">
        <v>128</v>
      </c>
      <c r="AD3375" t="s">
        <v>1334</v>
      </c>
      <c r="AE3375" s="18">
        <v>0.29985840689999999</v>
      </c>
      <c r="AF3375" t="s">
        <v>16371</v>
      </c>
      <c r="AG3375" t="s">
        <v>143</v>
      </c>
      <c r="AH3375" t="s">
        <v>16372</v>
      </c>
      <c r="AI3375" s="18">
        <v>0.35751824199999999</v>
      </c>
      <c r="AJ3375" t="s">
        <v>16373</v>
      </c>
      <c r="AK3375" t="s">
        <v>134</v>
      </c>
      <c r="AL3375" t="s">
        <v>16374</v>
      </c>
      <c r="AM3375" t="s">
        <v>16371</v>
      </c>
      <c r="AN3375" t="s">
        <v>143</v>
      </c>
      <c r="AO3375" t="s">
        <v>16372</v>
      </c>
      <c r="AP3375" s="18">
        <v>0.29985840689999999</v>
      </c>
      <c r="AQ3375" t="s">
        <v>123</v>
      </c>
      <c r="AR3375" t="b">
        <f>ISNUMBER(SEARCH('Consulta Por Puntos Baloto'!$E$5,B3375,1))</f>
        <v>0</v>
      </c>
      <c r="AS3375">
        <f t="shared" si="104"/>
        <v>31</v>
      </c>
      <c r="AT3375" t="str">
        <f t="shared" si="105"/>
        <v>Punto pago</v>
      </c>
    </row>
    <row r="3376" spans="1:46">
      <c r="A3376" t="s">
        <v>16375</v>
      </c>
      <c r="B3376" t="s">
        <v>16376</v>
      </c>
      <c r="C3376" s="18">
        <v>2.7883749168</v>
      </c>
      <c r="D3376" t="s">
        <v>508</v>
      </c>
      <c r="E3376" t="s">
        <v>509</v>
      </c>
      <c r="F3376" t="s">
        <v>510</v>
      </c>
      <c r="G3376" s="18">
        <v>0.72566773979999999</v>
      </c>
      <c r="H3376" t="s">
        <v>64</v>
      </c>
      <c r="I3376" t="s">
        <v>112</v>
      </c>
      <c r="J3376" t="s">
        <v>1172</v>
      </c>
      <c r="K3376" s="18">
        <v>1.3483871311</v>
      </c>
      <c r="L3376" t="s">
        <v>64</v>
      </c>
      <c r="M3376" t="s">
        <v>112</v>
      </c>
      <c r="N3376" t="s">
        <v>721</v>
      </c>
      <c r="O3376" s="18">
        <v>0.92355913990000005</v>
      </c>
      <c r="P3376" t="s">
        <v>513</v>
      </c>
      <c r="Q3376" t="s">
        <v>509</v>
      </c>
      <c r="R3376" t="s">
        <v>514</v>
      </c>
      <c r="S3376" s="18">
        <v>0.93939091500000005</v>
      </c>
      <c r="T3376" t="s">
        <v>111</v>
      </c>
      <c r="U3376" t="s">
        <v>112</v>
      </c>
      <c r="V3376" t="s">
        <v>113</v>
      </c>
      <c r="W3376" s="18">
        <v>4.7923890930999997</v>
      </c>
      <c r="X3376" t="s">
        <v>64</v>
      </c>
      <c r="Y3376" t="s">
        <v>130</v>
      </c>
      <c r="Z3376" t="s">
        <v>517</v>
      </c>
      <c r="AA3376" s="18">
        <v>0.93808004499999997</v>
      </c>
      <c r="AB3376" s="19" t="s">
        <v>1111</v>
      </c>
      <c r="AC3376" t="s">
        <v>509</v>
      </c>
      <c r="AD3376" s="19" t="s">
        <v>1112</v>
      </c>
      <c r="AE3376" s="18">
        <v>0.64265444329999999</v>
      </c>
      <c r="AF3376" t="s">
        <v>14933</v>
      </c>
      <c r="AG3376" t="s">
        <v>143</v>
      </c>
      <c r="AH3376" t="s">
        <v>14934</v>
      </c>
      <c r="AI3376" s="18">
        <v>0.1365297684</v>
      </c>
      <c r="AJ3376" t="s">
        <v>14935</v>
      </c>
      <c r="AK3376" t="s">
        <v>509</v>
      </c>
      <c r="AL3376" t="s">
        <v>14936</v>
      </c>
      <c r="AM3376" t="s">
        <v>14935</v>
      </c>
      <c r="AN3376" t="s">
        <v>509</v>
      </c>
      <c r="AO3376" t="s">
        <v>14936</v>
      </c>
      <c r="AP3376" s="18">
        <v>0.1365297684</v>
      </c>
      <c r="AQ3376" t="s">
        <v>123</v>
      </c>
      <c r="AR3376" t="b">
        <f>ISNUMBER(SEARCH('Consulta Por Puntos Baloto'!$E$5,B3376,1))</f>
        <v>0</v>
      </c>
      <c r="AS3376">
        <f t="shared" si="104"/>
        <v>35</v>
      </c>
      <c r="AT3376" t="str">
        <f t="shared" si="105"/>
        <v>Punto red</v>
      </c>
    </row>
    <row r="3377" spans="1:46">
      <c r="A3377" t="s">
        <v>16377</v>
      </c>
      <c r="B3377" t="s">
        <v>16378</v>
      </c>
      <c r="C3377" s="18">
        <v>0.57249180730000004</v>
      </c>
      <c r="D3377" t="s">
        <v>1689</v>
      </c>
      <c r="E3377" t="s">
        <v>1690</v>
      </c>
      <c r="F3377" t="s">
        <v>1691</v>
      </c>
      <c r="G3377" s="18">
        <v>0.1620995811</v>
      </c>
      <c r="H3377" t="s">
        <v>64</v>
      </c>
      <c r="I3377" t="s">
        <v>114</v>
      </c>
      <c r="J3377" t="s">
        <v>1692</v>
      </c>
      <c r="K3377" s="18">
        <v>69.271231169000004</v>
      </c>
      <c r="L3377" t="s">
        <v>64</v>
      </c>
      <c r="M3377" t="s">
        <v>130</v>
      </c>
      <c r="N3377" t="s">
        <v>132</v>
      </c>
      <c r="O3377" s="18">
        <v>69.186317955800007</v>
      </c>
      <c r="P3377" t="s">
        <v>133</v>
      </c>
      <c r="Q3377" t="s">
        <v>134</v>
      </c>
      <c r="R3377" t="s">
        <v>135</v>
      </c>
      <c r="S3377" s="18">
        <v>70.050812513599993</v>
      </c>
      <c r="T3377" t="s">
        <v>136</v>
      </c>
      <c r="U3377" t="s">
        <v>130</v>
      </c>
      <c r="V3377" t="s">
        <v>137</v>
      </c>
      <c r="W3377" s="18">
        <v>0.82304127559999996</v>
      </c>
      <c r="X3377" t="s">
        <v>64</v>
      </c>
      <c r="Y3377" t="s">
        <v>114</v>
      </c>
      <c r="Z3377" t="s">
        <v>1693</v>
      </c>
      <c r="AA3377" s="18">
        <v>0.53199927049999995</v>
      </c>
      <c r="AB3377" t="s">
        <v>1694</v>
      </c>
      <c r="AC3377" t="s">
        <v>1690</v>
      </c>
      <c r="AD3377" t="s">
        <v>1695</v>
      </c>
      <c r="AE3377" s="18">
        <v>0.53762395019999998</v>
      </c>
      <c r="AF3377" t="s">
        <v>9661</v>
      </c>
      <c r="AG3377" t="s">
        <v>1690</v>
      </c>
      <c r="AH3377" t="s">
        <v>9662</v>
      </c>
      <c r="AI3377" s="18">
        <v>3.7539879300000002E-2</v>
      </c>
      <c r="AJ3377" t="s">
        <v>7131</v>
      </c>
      <c r="AK3377" t="s">
        <v>1690</v>
      </c>
      <c r="AL3377" t="s">
        <v>16379</v>
      </c>
      <c r="AM3377" t="s">
        <v>7131</v>
      </c>
      <c r="AN3377" t="s">
        <v>1690</v>
      </c>
      <c r="AO3377" t="s">
        <v>16379</v>
      </c>
      <c r="AP3377" s="18">
        <v>3.7539879300000002E-2</v>
      </c>
      <c r="AQ3377" t="e">
        <v>#N/A</v>
      </c>
      <c r="AR3377" t="b">
        <f>ISNUMBER(SEARCH('Consulta Por Puntos Baloto'!$E$5,B3377,1))</f>
        <v>0</v>
      </c>
      <c r="AS3377">
        <f t="shared" si="104"/>
        <v>35</v>
      </c>
      <c r="AT3377" t="str">
        <f t="shared" si="105"/>
        <v>Punto red</v>
      </c>
    </row>
    <row r="3378" spans="1:46">
      <c r="A3378" t="s">
        <v>16380</v>
      </c>
      <c r="B3378" t="s">
        <v>16381</v>
      </c>
      <c r="C3378" s="18">
        <v>5.5086770229999997</v>
      </c>
      <c r="D3378" t="s">
        <v>541</v>
      </c>
      <c r="E3378" t="s">
        <v>128</v>
      </c>
      <c r="F3378" t="s">
        <v>542</v>
      </c>
      <c r="G3378" s="18">
        <v>1.4565801683999999</v>
      </c>
      <c r="H3378" t="s">
        <v>64</v>
      </c>
      <c r="I3378" t="s">
        <v>130</v>
      </c>
      <c r="J3378" t="s">
        <v>511</v>
      </c>
      <c r="K3378" s="18">
        <v>3.0228169345999998</v>
      </c>
      <c r="L3378" t="s">
        <v>64</v>
      </c>
      <c r="M3378" t="s">
        <v>130</v>
      </c>
      <c r="N3378" t="s">
        <v>512</v>
      </c>
      <c r="O3378" s="18">
        <v>5.1212231676000002</v>
      </c>
      <c r="P3378" t="s">
        <v>133</v>
      </c>
      <c r="Q3378" t="s">
        <v>134</v>
      </c>
      <c r="R3378" t="s">
        <v>135</v>
      </c>
      <c r="S3378" s="18">
        <v>3.6008896466999998</v>
      </c>
      <c r="T3378" t="s">
        <v>371</v>
      </c>
      <c r="U3378" t="s">
        <v>130</v>
      </c>
      <c r="V3378" t="s">
        <v>372</v>
      </c>
      <c r="W3378" s="18">
        <v>1.8458103686</v>
      </c>
      <c r="X3378" t="s">
        <v>64</v>
      </c>
      <c r="Y3378" t="s">
        <v>130</v>
      </c>
      <c r="Z3378" t="s">
        <v>517</v>
      </c>
      <c r="AA3378" s="18">
        <v>3.2886376129000001</v>
      </c>
      <c r="AB3378" s="19" t="s">
        <v>963</v>
      </c>
      <c r="AC3378" t="s">
        <v>128</v>
      </c>
      <c r="AD3378" t="s">
        <v>964</v>
      </c>
      <c r="AE3378" s="18">
        <v>0.15868831880000001</v>
      </c>
      <c r="AF3378" t="s">
        <v>12629</v>
      </c>
      <c r="AG3378" t="s">
        <v>143</v>
      </c>
      <c r="AH3378" t="s">
        <v>12630</v>
      </c>
      <c r="AI3378" s="18">
        <v>0.17488893210000001</v>
      </c>
      <c r="AJ3378" t="s">
        <v>12631</v>
      </c>
      <c r="AK3378" t="s">
        <v>134</v>
      </c>
      <c r="AL3378" t="s">
        <v>12632</v>
      </c>
      <c r="AM3378" t="s">
        <v>12629</v>
      </c>
      <c r="AN3378" t="s">
        <v>143</v>
      </c>
      <c r="AO3378" t="s">
        <v>12630</v>
      </c>
      <c r="AP3378" s="18">
        <v>0.15868831880000001</v>
      </c>
      <c r="AQ3378" t="s">
        <v>123</v>
      </c>
      <c r="AR3378" t="b">
        <f>ISNUMBER(SEARCH('Consulta Por Puntos Baloto'!$E$5,B3378,1))</f>
        <v>0</v>
      </c>
      <c r="AS3378">
        <f t="shared" si="104"/>
        <v>31</v>
      </c>
      <c r="AT3378" t="str">
        <f t="shared" si="105"/>
        <v>Punto pago</v>
      </c>
    </row>
    <row r="3379" spans="1:46">
      <c r="A3379" t="s">
        <v>16382</v>
      </c>
      <c r="B3379" t="s">
        <v>16383</v>
      </c>
      <c r="C3379" s="18">
        <v>59.390811400600001</v>
      </c>
      <c r="D3379" t="s">
        <v>4556</v>
      </c>
      <c r="E3379" t="s">
        <v>4557</v>
      </c>
      <c r="F3379" t="s">
        <v>4558</v>
      </c>
      <c r="G3379" s="18">
        <v>0.20177630169999999</v>
      </c>
      <c r="H3379" t="s">
        <v>4559</v>
      </c>
      <c r="I3379" t="s">
        <v>4560</v>
      </c>
      <c r="J3379" t="s">
        <v>4561</v>
      </c>
      <c r="K3379" s="18">
        <v>0.22605850290000001</v>
      </c>
      <c r="L3379" t="s">
        <v>64</v>
      </c>
      <c r="M3379" t="s">
        <v>4560</v>
      </c>
      <c r="N3379" t="s">
        <v>4562</v>
      </c>
      <c r="O3379" s="18">
        <v>0.53638495789999996</v>
      </c>
      <c r="P3379" t="s">
        <v>387</v>
      </c>
      <c r="Q3379" t="s">
        <v>388</v>
      </c>
      <c r="R3379" t="s">
        <v>389</v>
      </c>
      <c r="S3379" s="18">
        <v>252.20440020140001</v>
      </c>
      <c r="T3379" t="s">
        <v>253</v>
      </c>
      <c r="U3379" t="s">
        <v>65</v>
      </c>
      <c r="V3379" t="s">
        <v>254</v>
      </c>
      <c r="W3379" s="18">
        <v>58.971417511200002</v>
      </c>
      <c r="X3379" t="s">
        <v>64</v>
      </c>
      <c r="Y3379" t="s">
        <v>4563</v>
      </c>
      <c r="Z3379" t="s">
        <v>4564</v>
      </c>
      <c r="AA3379" s="18">
        <v>0.1986661874</v>
      </c>
      <c r="AB3379" t="s">
        <v>4559</v>
      </c>
      <c r="AC3379" t="s">
        <v>388</v>
      </c>
      <c r="AD3379" t="s">
        <v>4565</v>
      </c>
      <c r="AE3379" s="18">
        <v>2.30704225E-2</v>
      </c>
      <c r="AF3379" t="s">
        <v>16384</v>
      </c>
      <c r="AG3379" t="s">
        <v>388</v>
      </c>
      <c r="AH3379" t="s">
        <v>16385</v>
      </c>
      <c r="AI3379" s="18">
        <v>0.20055210170000001</v>
      </c>
      <c r="AJ3379" t="s">
        <v>8170</v>
      </c>
      <c r="AK3379" t="s">
        <v>388</v>
      </c>
      <c r="AL3379" t="s">
        <v>8171</v>
      </c>
      <c r="AM3379" t="s">
        <v>16384</v>
      </c>
      <c r="AN3379" t="s">
        <v>388</v>
      </c>
      <c r="AO3379" t="s">
        <v>16385</v>
      </c>
      <c r="AP3379" s="18">
        <v>2.30704225E-2</v>
      </c>
      <c r="AQ3379" t="s">
        <v>123</v>
      </c>
      <c r="AR3379" t="b">
        <f>ISNUMBER(SEARCH('Consulta Por Puntos Baloto'!$E$5,B3379,1))</f>
        <v>0</v>
      </c>
      <c r="AS3379">
        <f t="shared" si="104"/>
        <v>31</v>
      </c>
      <c r="AT3379" t="str">
        <f t="shared" si="105"/>
        <v>Punto pago</v>
      </c>
    </row>
    <row r="3380" spans="1:46">
      <c r="A3380" t="s">
        <v>16386</v>
      </c>
      <c r="B3380" t="s">
        <v>16387</v>
      </c>
      <c r="C3380" s="18">
        <v>0.13537300190000001</v>
      </c>
      <c r="D3380" t="s">
        <v>1500</v>
      </c>
      <c r="E3380" t="s">
        <v>1501</v>
      </c>
      <c r="F3380" t="s">
        <v>1502</v>
      </c>
      <c r="G3380" s="18">
        <v>0.1448571105</v>
      </c>
      <c r="H3380" t="s">
        <v>64</v>
      </c>
      <c r="I3380" t="s">
        <v>2636</v>
      </c>
      <c r="J3380" t="s">
        <v>2637</v>
      </c>
      <c r="K3380" s="18">
        <v>11.0205542309</v>
      </c>
      <c r="L3380" t="s">
        <v>311</v>
      </c>
      <c r="M3380" t="s">
        <v>130</v>
      </c>
      <c r="N3380" t="s">
        <v>2660</v>
      </c>
      <c r="O3380" s="18">
        <v>11.693926361100001</v>
      </c>
      <c r="P3380" t="s">
        <v>2625</v>
      </c>
      <c r="Q3380" t="s">
        <v>134</v>
      </c>
      <c r="R3380" t="s">
        <v>2626</v>
      </c>
      <c r="S3380" s="18">
        <v>11.0205542309</v>
      </c>
      <c r="T3380" t="s">
        <v>311</v>
      </c>
      <c r="U3380" t="s">
        <v>130</v>
      </c>
      <c r="V3380" t="s">
        <v>312</v>
      </c>
      <c r="W3380" s="18">
        <v>1.7549035078999999</v>
      </c>
      <c r="X3380" t="s">
        <v>64</v>
      </c>
      <c r="Y3380" t="s">
        <v>2636</v>
      </c>
      <c r="Z3380" t="s">
        <v>3005</v>
      </c>
      <c r="AA3380" s="18">
        <v>4.6841252600000001E-2</v>
      </c>
      <c r="AB3380" s="19" t="s">
        <v>2641</v>
      </c>
      <c r="AC3380" t="s">
        <v>1501</v>
      </c>
      <c r="AD3380" t="s">
        <v>2642</v>
      </c>
      <c r="AE3380" s="18">
        <v>9.8415102099999999E-2</v>
      </c>
      <c r="AF3380" t="s">
        <v>7129</v>
      </c>
      <c r="AG3380" t="s">
        <v>1501</v>
      </c>
      <c r="AH3380" t="s">
        <v>7130</v>
      </c>
      <c r="AI3380" s="18">
        <v>8.6553227000000007E-3</v>
      </c>
      <c r="AJ3380" t="s">
        <v>16388</v>
      </c>
      <c r="AK3380" t="s">
        <v>1501</v>
      </c>
      <c r="AL3380" t="s">
        <v>16389</v>
      </c>
      <c r="AM3380" t="s">
        <v>16388</v>
      </c>
      <c r="AN3380" t="s">
        <v>1501</v>
      </c>
      <c r="AO3380" t="s">
        <v>16389</v>
      </c>
      <c r="AP3380" s="18">
        <v>8.6553227000000007E-3</v>
      </c>
      <c r="AQ3380" t="s">
        <v>123</v>
      </c>
      <c r="AR3380" t="b">
        <f>ISNUMBER(SEARCH('Consulta Por Puntos Baloto'!$E$5,B3380,1))</f>
        <v>0</v>
      </c>
      <c r="AS3380">
        <f t="shared" si="104"/>
        <v>35</v>
      </c>
      <c r="AT3380" t="str">
        <f t="shared" si="105"/>
        <v>Punto red</v>
      </c>
    </row>
    <row r="3381" spans="1:46">
      <c r="A3381" t="s">
        <v>16390</v>
      </c>
      <c r="B3381" t="s">
        <v>16391</v>
      </c>
      <c r="C3381" s="18">
        <v>0.13889638060000001</v>
      </c>
      <c r="D3381" t="s">
        <v>1500</v>
      </c>
      <c r="E3381" t="s">
        <v>1501</v>
      </c>
      <c r="F3381" t="s">
        <v>1502</v>
      </c>
      <c r="G3381" s="18">
        <v>0.31565335859999999</v>
      </c>
      <c r="H3381" t="s">
        <v>64</v>
      </c>
      <c r="I3381" t="s">
        <v>2636</v>
      </c>
      <c r="J3381" t="s">
        <v>2637</v>
      </c>
      <c r="K3381" s="18">
        <v>11.1268373375</v>
      </c>
      <c r="L3381" t="s">
        <v>311</v>
      </c>
      <c r="M3381" t="s">
        <v>130</v>
      </c>
      <c r="N3381" t="s">
        <v>2660</v>
      </c>
      <c r="O3381" s="18">
        <v>11.7736098545</v>
      </c>
      <c r="P3381" t="s">
        <v>2625</v>
      </c>
      <c r="Q3381" t="s">
        <v>134</v>
      </c>
      <c r="R3381" t="s">
        <v>2626</v>
      </c>
      <c r="S3381" s="18">
        <v>11.1268373375</v>
      </c>
      <c r="T3381" t="s">
        <v>311</v>
      </c>
      <c r="U3381" t="s">
        <v>130</v>
      </c>
      <c r="V3381" t="s">
        <v>312</v>
      </c>
      <c r="W3381" s="18">
        <v>1.9265346911000001</v>
      </c>
      <c r="X3381" t="s">
        <v>64</v>
      </c>
      <c r="Y3381" t="s">
        <v>2636</v>
      </c>
      <c r="Z3381" t="s">
        <v>3005</v>
      </c>
      <c r="AA3381" s="18">
        <v>0.19627399819999999</v>
      </c>
      <c r="AB3381" s="19" t="s">
        <v>2641</v>
      </c>
      <c r="AC3381" t="s">
        <v>1501</v>
      </c>
      <c r="AD3381" t="s">
        <v>2642</v>
      </c>
      <c r="AE3381" s="18">
        <v>0.10246258680000001</v>
      </c>
      <c r="AF3381" t="s">
        <v>7129</v>
      </c>
      <c r="AG3381" t="s">
        <v>1501</v>
      </c>
      <c r="AH3381" t="s">
        <v>7130</v>
      </c>
      <c r="AI3381" s="18">
        <v>0.10246258680000001</v>
      </c>
      <c r="AJ3381" t="s">
        <v>16392</v>
      </c>
      <c r="AK3381" t="s">
        <v>1501</v>
      </c>
      <c r="AL3381" t="s">
        <v>16393</v>
      </c>
      <c r="AM3381" t="s">
        <v>7129</v>
      </c>
      <c r="AN3381" t="s">
        <v>1501</v>
      </c>
      <c r="AO3381" t="s">
        <v>7130</v>
      </c>
      <c r="AP3381" s="18">
        <v>0.10246258680000001</v>
      </c>
      <c r="AQ3381" t="s">
        <v>123</v>
      </c>
      <c r="AR3381" t="b">
        <f>ISNUMBER(SEARCH('Consulta Por Puntos Baloto'!$E$5,B3381,1))</f>
        <v>0</v>
      </c>
      <c r="AS3381">
        <f t="shared" si="104"/>
        <v>31</v>
      </c>
      <c r="AT3381" t="str">
        <f t="shared" si="105"/>
        <v>Punto pago</v>
      </c>
    </row>
    <row r="3382" spans="1:46">
      <c r="A3382" t="s">
        <v>16390</v>
      </c>
      <c r="B3382" t="s">
        <v>16391</v>
      </c>
      <c r="C3382" s="18">
        <v>0.13889638060000001</v>
      </c>
      <c r="D3382" t="s">
        <v>1500</v>
      </c>
      <c r="E3382" t="s">
        <v>1501</v>
      </c>
      <c r="F3382" t="s">
        <v>1502</v>
      </c>
      <c r="G3382" s="18">
        <v>0.31565335859999999</v>
      </c>
      <c r="H3382" t="s">
        <v>64</v>
      </c>
      <c r="I3382" t="s">
        <v>2636</v>
      </c>
      <c r="J3382" t="s">
        <v>2637</v>
      </c>
      <c r="K3382" s="18">
        <v>11.1268373375</v>
      </c>
      <c r="L3382" t="s">
        <v>311</v>
      </c>
      <c r="M3382" t="s">
        <v>130</v>
      </c>
      <c r="N3382" t="s">
        <v>2660</v>
      </c>
      <c r="O3382" s="18">
        <v>11.7736098545</v>
      </c>
      <c r="P3382" t="s">
        <v>2625</v>
      </c>
      <c r="Q3382" t="s">
        <v>134</v>
      </c>
      <c r="R3382" t="s">
        <v>2626</v>
      </c>
      <c r="S3382" s="18">
        <v>11.1268373375</v>
      </c>
      <c r="T3382" t="s">
        <v>311</v>
      </c>
      <c r="U3382" t="s">
        <v>130</v>
      </c>
      <c r="V3382" t="s">
        <v>312</v>
      </c>
      <c r="W3382" s="18">
        <v>1.9265346911000001</v>
      </c>
      <c r="X3382" t="s">
        <v>64</v>
      </c>
      <c r="Y3382" t="s">
        <v>2636</v>
      </c>
      <c r="Z3382" t="s">
        <v>3005</v>
      </c>
      <c r="AA3382" s="18">
        <v>0.19627399819999999</v>
      </c>
      <c r="AB3382" s="19" t="s">
        <v>2641</v>
      </c>
      <c r="AC3382" t="s">
        <v>1501</v>
      </c>
      <c r="AD3382" t="s">
        <v>2642</v>
      </c>
      <c r="AE3382" s="18">
        <v>0.10246258680000001</v>
      </c>
      <c r="AF3382" t="s">
        <v>7129</v>
      </c>
      <c r="AG3382" t="s">
        <v>1501</v>
      </c>
      <c r="AH3382" t="s">
        <v>7130</v>
      </c>
      <c r="AI3382" s="18">
        <v>0.10246258680000001</v>
      </c>
      <c r="AJ3382" t="s">
        <v>16392</v>
      </c>
      <c r="AK3382" t="s">
        <v>1501</v>
      </c>
      <c r="AL3382" t="s">
        <v>16393</v>
      </c>
      <c r="AM3382" t="s">
        <v>16392</v>
      </c>
      <c r="AN3382" t="s">
        <v>1501</v>
      </c>
      <c r="AO3382" t="s">
        <v>16393</v>
      </c>
      <c r="AP3382" s="18">
        <v>0.10246258680000001</v>
      </c>
      <c r="AQ3382" t="s">
        <v>123</v>
      </c>
      <c r="AR3382" t="b">
        <f>ISNUMBER(SEARCH('Consulta Por Puntos Baloto'!$E$5,B3382,1))</f>
        <v>0</v>
      </c>
      <c r="AS3382">
        <f t="shared" si="104"/>
        <v>31</v>
      </c>
      <c r="AT3382" t="str">
        <f t="shared" si="105"/>
        <v>Punto pago</v>
      </c>
    </row>
    <row r="3383" spans="1:46">
      <c r="A3383" t="s">
        <v>16394</v>
      </c>
      <c r="B3383" t="s">
        <v>16395</v>
      </c>
      <c r="C3383" s="18">
        <v>2.5525447731000002</v>
      </c>
      <c r="D3383" t="s">
        <v>5239</v>
      </c>
      <c r="E3383" t="s">
        <v>62</v>
      </c>
      <c r="F3383" t="s">
        <v>5240</v>
      </c>
      <c r="G3383" s="18">
        <v>1.5148021898999999</v>
      </c>
      <c r="H3383" t="s">
        <v>64</v>
      </c>
      <c r="I3383" t="s">
        <v>65</v>
      </c>
      <c r="J3383" t="s">
        <v>4213</v>
      </c>
      <c r="K3383" s="18">
        <v>1.6119517611</v>
      </c>
      <c r="L3383" t="s">
        <v>64</v>
      </c>
      <c r="M3383" t="s">
        <v>65</v>
      </c>
      <c r="N3383" t="s">
        <v>4212</v>
      </c>
      <c r="O3383" s="18">
        <v>3.3245276871999998</v>
      </c>
      <c r="P3383" t="s">
        <v>67</v>
      </c>
      <c r="Q3383" t="s">
        <v>62</v>
      </c>
      <c r="R3383" t="s">
        <v>68</v>
      </c>
      <c r="S3383" s="18">
        <v>1.6387923859</v>
      </c>
      <c r="T3383" t="s">
        <v>69</v>
      </c>
      <c r="U3383" t="s">
        <v>65</v>
      </c>
      <c r="V3383" t="s">
        <v>70</v>
      </c>
      <c r="W3383" s="18">
        <v>1.5102635653000001</v>
      </c>
      <c r="X3383" t="s">
        <v>64</v>
      </c>
      <c r="Y3383" t="s">
        <v>65</v>
      </c>
      <c r="Z3383" t="s">
        <v>4213</v>
      </c>
      <c r="AA3383" s="18">
        <v>1.6367706362000001</v>
      </c>
      <c r="AB3383" t="s">
        <v>4405</v>
      </c>
      <c r="AC3383" t="s">
        <v>62</v>
      </c>
      <c r="AD3383" t="s">
        <v>4406</v>
      </c>
      <c r="AE3383" s="18">
        <v>0.44893045190000003</v>
      </c>
      <c r="AF3383" t="s">
        <v>16396</v>
      </c>
      <c r="AG3383" t="s">
        <v>62</v>
      </c>
      <c r="AH3383" t="s">
        <v>16397</v>
      </c>
      <c r="AI3383" s="18">
        <v>0.68610053879999999</v>
      </c>
      <c r="AJ3383" t="s">
        <v>16065</v>
      </c>
      <c r="AK3383" t="s">
        <v>62</v>
      </c>
      <c r="AL3383" t="s">
        <v>16066</v>
      </c>
      <c r="AM3383" t="s">
        <v>16396</v>
      </c>
      <c r="AN3383" t="s">
        <v>62</v>
      </c>
      <c r="AO3383" t="s">
        <v>16397</v>
      </c>
      <c r="AP3383" s="18">
        <v>0.44893045190000003</v>
      </c>
      <c r="AQ3383" t="s">
        <v>123</v>
      </c>
      <c r="AR3383" t="b">
        <f>ISNUMBER(SEARCH('Consulta Por Puntos Baloto'!$E$5,B3383,1))</f>
        <v>0</v>
      </c>
      <c r="AS3383">
        <f t="shared" si="104"/>
        <v>31</v>
      </c>
      <c r="AT3383" t="str">
        <f t="shared" si="105"/>
        <v>Punto pago</v>
      </c>
    </row>
    <row r="3384" spans="1:46">
      <c r="A3384" t="s">
        <v>16398</v>
      </c>
      <c r="B3384" t="s">
        <v>16399</v>
      </c>
      <c r="C3384" s="18">
        <v>24.722736155900002</v>
      </c>
      <c r="D3384" t="s">
        <v>4165</v>
      </c>
      <c r="E3384" t="s">
        <v>4166</v>
      </c>
      <c r="F3384" t="s">
        <v>4167</v>
      </c>
      <c r="G3384" s="18">
        <v>112.2832593609</v>
      </c>
      <c r="H3384" t="s">
        <v>4916</v>
      </c>
      <c r="I3384" t="s">
        <v>4169</v>
      </c>
      <c r="J3384" t="s">
        <v>4917</v>
      </c>
      <c r="K3384" s="18">
        <v>150.19394987339999</v>
      </c>
      <c r="L3384" t="s">
        <v>64</v>
      </c>
      <c r="M3384" t="s">
        <v>86</v>
      </c>
      <c r="N3384" t="s">
        <v>402</v>
      </c>
      <c r="O3384" s="18">
        <v>150.19394987339999</v>
      </c>
      <c r="P3384" t="s">
        <v>403</v>
      </c>
      <c r="Q3384" t="s">
        <v>83</v>
      </c>
      <c r="R3384" t="s">
        <v>404</v>
      </c>
      <c r="S3384" s="18">
        <v>150.57813315089999</v>
      </c>
      <c r="T3384" t="s">
        <v>85</v>
      </c>
      <c r="U3384" t="s">
        <v>86</v>
      </c>
      <c r="V3384" t="s">
        <v>87</v>
      </c>
      <c r="W3384" s="18">
        <v>113.8742315703</v>
      </c>
      <c r="X3384" t="s">
        <v>64</v>
      </c>
      <c r="Y3384" t="s">
        <v>4169</v>
      </c>
      <c r="Z3384" t="s">
        <v>4171</v>
      </c>
      <c r="AA3384" s="18">
        <v>112.32177072650001</v>
      </c>
      <c r="AB3384" t="s">
        <v>4916</v>
      </c>
      <c r="AC3384" t="s">
        <v>4172</v>
      </c>
      <c r="AD3384" t="s">
        <v>4918</v>
      </c>
      <c r="AE3384" s="18">
        <v>24.617595383299999</v>
      </c>
      <c r="AF3384" t="s">
        <v>7499</v>
      </c>
      <c r="AG3384" t="s">
        <v>7500</v>
      </c>
      <c r="AH3384" t="s">
        <v>7501</v>
      </c>
      <c r="AI3384" s="18">
        <v>6.7088219577999997</v>
      </c>
      <c r="AJ3384" t="s">
        <v>16400</v>
      </c>
      <c r="AK3384" t="s">
        <v>16401</v>
      </c>
      <c r="AL3384" t="s">
        <v>16402</v>
      </c>
      <c r="AM3384" t="s">
        <v>16400</v>
      </c>
      <c r="AN3384" t="s">
        <v>16401</v>
      </c>
      <c r="AO3384" t="s">
        <v>16402</v>
      </c>
      <c r="AP3384" s="18">
        <v>6.7088219577999997</v>
      </c>
      <c r="AQ3384" t="s">
        <v>123</v>
      </c>
      <c r="AR3384" t="b">
        <f>ISNUMBER(SEARCH('Consulta Por Puntos Baloto'!$E$5,B3384,1))</f>
        <v>0</v>
      </c>
      <c r="AS3384">
        <f t="shared" si="104"/>
        <v>35</v>
      </c>
      <c r="AT3384" t="str">
        <f t="shared" si="105"/>
        <v>Punto red</v>
      </c>
    </row>
    <row r="3385" spans="1:46">
      <c r="A3385" t="s">
        <v>16403</v>
      </c>
      <c r="B3385" t="s">
        <v>16404</v>
      </c>
      <c r="C3385" s="18">
        <v>0.11494056380000001</v>
      </c>
      <c r="D3385" t="s">
        <v>7201</v>
      </c>
      <c r="E3385" t="s">
        <v>7202</v>
      </c>
      <c r="F3385" t="s">
        <v>7203</v>
      </c>
      <c r="G3385" s="18">
        <v>148.77596478859999</v>
      </c>
      <c r="H3385" t="s">
        <v>64</v>
      </c>
      <c r="I3385" t="s">
        <v>3993</v>
      </c>
      <c r="J3385" t="s">
        <v>3995</v>
      </c>
      <c r="K3385" s="18">
        <v>148.77596478859999</v>
      </c>
      <c r="L3385" t="s">
        <v>64</v>
      </c>
      <c r="M3385" t="s">
        <v>3993</v>
      </c>
      <c r="N3385" t="s">
        <v>3995</v>
      </c>
      <c r="O3385" s="18">
        <v>74.900258050100007</v>
      </c>
      <c r="P3385" t="s">
        <v>5694</v>
      </c>
      <c r="Q3385" t="s">
        <v>5695</v>
      </c>
      <c r="R3385" t="s">
        <v>5696</v>
      </c>
      <c r="S3385" s="18">
        <v>480.209235783</v>
      </c>
      <c r="T3385" t="s">
        <v>85</v>
      </c>
      <c r="U3385" t="s">
        <v>86</v>
      </c>
      <c r="V3385" t="s">
        <v>87</v>
      </c>
      <c r="W3385" s="18">
        <v>214.4674137792</v>
      </c>
      <c r="X3385" t="s">
        <v>64</v>
      </c>
      <c r="Y3385" t="s">
        <v>3998</v>
      </c>
      <c r="Z3385" t="s">
        <v>3999</v>
      </c>
      <c r="AA3385" s="18">
        <v>148.86721392390001</v>
      </c>
      <c r="AB3385" t="s">
        <v>4000</v>
      </c>
      <c r="AC3385" t="s">
        <v>3991</v>
      </c>
      <c r="AD3385" t="s">
        <v>4001</v>
      </c>
      <c r="AE3385" s="18">
        <v>2.4916469999999998E-4</v>
      </c>
      <c r="AF3385" t="s">
        <v>16405</v>
      </c>
      <c r="AG3385" t="s">
        <v>7202</v>
      </c>
      <c r="AH3385" t="s">
        <v>16406</v>
      </c>
      <c r="AI3385" s="18">
        <v>2.0262623000000001E-3</v>
      </c>
      <c r="AJ3385" t="s">
        <v>16407</v>
      </c>
      <c r="AK3385" t="s">
        <v>7202</v>
      </c>
      <c r="AL3385" t="s">
        <v>16408</v>
      </c>
      <c r="AM3385" t="s">
        <v>16405</v>
      </c>
      <c r="AN3385" t="s">
        <v>7202</v>
      </c>
      <c r="AO3385" t="s">
        <v>16406</v>
      </c>
      <c r="AP3385" s="18">
        <v>2.4916469999999998E-4</v>
      </c>
      <c r="AQ3385" t="s">
        <v>123</v>
      </c>
      <c r="AR3385" t="b">
        <f>ISNUMBER(SEARCH('Consulta Por Puntos Baloto'!$E$5,B3385,1))</f>
        <v>0</v>
      </c>
      <c r="AS3385">
        <f t="shared" si="104"/>
        <v>31</v>
      </c>
      <c r="AT3385" t="str">
        <f t="shared" si="105"/>
        <v>Punto pago</v>
      </c>
    </row>
    <row r="3386" spans="1:46">
      <c r="A3386" t="s">
        <v>16409</v>
      </c>
      <c r="B3386" t="s">
        <v>16410</v>
      </c>
      <c r="C3386" s="18">
        <v>1.1395048883000001</v>
      </c>
      <c r="D3386" t="s">
        <v>82</v>
      </c>
      <c r="E3386" t="s">
        <v>83</v>
      </c>
      <c r="F3386" t="s">
        <v>84</v>
      </c>
      <c r="G3386" s="18">
        <v>0.3753564492</v>
      </c>
      <c r="H3386" t="s">
        <v>64</v>
      </c>
      <c r="I3386" t="s">
        <v>86</v>
      </c>
      <c r="J3386" t="s">
        <v>402</v>
      </c>
      <c r="K3386" s="18">
        <v>0.3753564492</v>
      </c>
      <c r="L3386" t="s">
        <v>64</v>
      </c>
      <c r="M3386" t="s">
        <v>86</v>
      </c>
      <c r="N3386" t="s">
        <v>402</v>
      </c>
      <c r="O3386" s="18">
        <v>0.3753564492</v>
      </c>
      <c r="P3386" t="s">
        <v>403</v>
      </c>
      <c r="Q3386" t="s">
        <v>83</v>
      </c>
      <c r="R3386" t="s">
        <v>404</v>
      </c>
      <c r="S3386" s="18">
        <v>0.82097377829999996</v>
      </c>
      <c r="T3386" t="s">
        <v>85</v>
      </c>
      <c r="U3386" t="s">
        <v>86</v>
      </c>
      <c r="V3386" t="s">
        <v>87</v>
      </c>
      <c r="W3386" s="18">
        <v>0.82097377829999996</v>
      </c>
      <c r="X3386" t="s">
        <v>64</v>
      </c>
      <c r="Y3386" t="s">
        <v>91</v>
      </c>
      <c r="Z3386" t="s">
        <v>92</v>
      </c>
      <c r="AA3386" s="18">
        <v>0.70725696510000002</v>
      </c>
      <c r="AB3386" t="s">
        <v>4586</v>
      </c>
      <c r="AC3386" t="s">
        <v>83</v>
      </c>
      <c r="AD3386" t="s">
        <v>4587</v>
      </c>
      <c r="AE3386" s="18">
        <v>0.13070881870000001</v>
      </c>
      <c r="AF3386" t="s">
        <v>7810</v>
      </c>
      <c r="AG3386" t="s">
        <v>83</v>
      </c>
      <c r="AH3386" t="s">
        <v>7811</v>
      </c>
      <c r="AI3386" s="18">
        <v>0.2982842074</v>
      </c>
      <c r="AJ3386" t="s">
        <v>12072</v>
      </c>
      <c r="AK3386" t="s">
        <v>83</v>
      </c>
      <c r="AL3386" t="s">
        <v>12073</v>
      </c>
      <c r="AM3386" t="s">
        <v>7810</v>
      </c>
      <c r="AN3386" t="s">
        <v>83</v>
      </c>
      <c r="AO3386" t="s">
        <v>7811</v>
      </c>
      <c r="AP3386" s="18">
        <v>0.13070881870000001</v>
      </c>
      <c r="AQ3386" t="s">
        <v>123</v>
      </c>
      <c r="AR3386" t="b">
        <f>ISNUMBER(SEARCH('Consulta Por Puntos Baloto'!$E$5,B3386,1))</f>
        <v>0</v>
      </c>
      <c r="AS3386">
        <f t="shared" si="104"/>
        <v>31</v>
      </c>
      <c r="AT3386" t="str">
        <f t="shared" si="105"/>
        <v>Punto pago</v>
      </c>
    </row>
    <row r="3387" spans="1:46">
      <c r="A3387" t="s">
        <v>16411</v>
      </c>
      <c r="B3387" t="s">
        <v>16412</v>
      </c>
      <c r="C3387" s="18">
        <v>4.0895665241000003</v>
      </c>
      <c r="D3387" t="s">
        <v>3990</v>
      </c>
      <c r="E3387" t="s">
        <v>3991</v>
      </c>
      <c r="F3387" t="s">
        <v>3992</v>
      </c>
      <c r="G3387" s="18">
        <v>2.7915488143</v>
      </c>
      <c r="H3387" t="s">
        <v>64</v>
      </c>
      <c r="I3387" t="s">
        <v>3993</v>
      </c>
      <c r="J3387" t="s">
        <v>8991</v>
      </c>
      <c r="K3387" s="18">
        <v>5.8745523611000001</v>
      </c>
      <c r="L3387" t="s">
        <v>64</v>
      </c>
      <c r="M3387" t="s">
        <v>3993</v>
      </c>
      <c r="N3387" t="s">
        <v>3995</v>
      </c>
      <c r="O3387" s="18">
        <v>2.7863071776999999</v>
      </c>
      <c r="P3387" t="s">
        <v>3996</v>
      </c>
      <c r="Q3387" t="s">
        <v>3991</v>
      </c>
      <c r="R3387" t="s">
        <v>3997</v>
      </c>
      <c r="S3387" s="18">
        <v>367.17056110409999</v>
      </c>
      <c r="T3387" t="s">
        <v>85</v>
      </c>
      <c r="U3387" t="s">
        <v>86</v>
      </c>
      <c r="V3387" t="s">
        <v>87</v>
      </c>
      <c r="W3387" s="18">
        <v>134.86582411500001</v>
      </c>
      <c r="X3387" t="s">
        <v>64</v>
      </c>
      <c r="Y3387" t="s">
        <v>3998</v>
      </c>
      <c r="Z3387" t="s">
        <v>3999</v>
      </c>
      <c r="AA3387" s="18">
        <v>3.6638147574</v>
      </c>
      <c r="AB3387" t="s">
        <v>4000</v>
      </c>
      <c r="AC3387" t="s">
        <v>3991</v>
      </c>
      <c r="AD3387" t="s">
        <v>4001</v>
      </c>
      <c r="AE3387" s="18">
        <v>1.7858470666999999</v>
      </c>
      <c r="AF3387" t="s">
        <v>12887</v>
      </c>
      <c r="AG3387" t="s">
        <v>3991</v>
      </c>
      <c r="AH3387" t="s">
        <v>12888</v>
      </c>
      <c r="AI3387" s="18">
        <v>0.60017591339999998</v>
      </c>
      <c r="AJ3387" t="s">
        <v>16413</v>
      </c>
      <c r="AK3387" t="s">
        <v>3991</v>
      </c>
      <c r="AL3387" t="s">
        <v>16414</v>
      </c>
      <c r="AM3387" t="s">
        <v>16413</v>
      </c>
      <c r="AN3387" t="s">
        <v>3991</v>
      </c>
      <c r="AO3387" t="s">
        <v>16414</v>
      </c>
      <c r="AP3387" s="18">
        <v>0.60017591339999998</v>
      </c>
      <c r="AQ3387" t="s">
        <v>123</v>
      </c>
      <c r="AR3387" t="b">
        <f>ISNUMBER(SEARCH('Consulta Por Puntos Baloto'!$E$5,B3387,1))</f>
        <v>0</v>
      </c>
      <c r="AS3387">
        <f t="shared" si="104"/>
        <v>35</v>
      </c>
      <c r="AT3387" t="str">
        <f t="shared" si="105"/>
        <v>Punto red</v>
      </c>
    </row>
    <row r="3388" spans="1:46">
      <c r="A3388" t="s">
        <v>16415</v>
      </c>
      <c r="B3388" t="s">
        <v>16416</v>
      </c>
      <c r="C3388" s="18">
        <v>58.841149771799998</v>
      </c>
      <c r="D3388" t="s">
        <v>4556</v>
      </c>
      <c r="E3388" t="s">
        <v>4557</v>
      </c>
      <c r="F3388" t="s">
        <v>4558</v>
      </c>
      <c r="G3388" s="18">
        <v>0.67250271610000001</v>
      </c>
      <c r="H3388" t="s">
        <v>7611</v>
      </c>
      <c r="I3388" t="s">
        <v>4560</v>
      </c>
      <c r="J3388" t="s">
        <v>7612</v>
      </c>
      <c r="K3388" s="18">
        <v>0.7496526429</v>
      </c>
      <c r="L3388" t="s">
        <v>64</v>
      </c>
      <c r="M3388" t="s">
        <v>4560</v>
      </c>
      <c r="N3388" t="s">
        <v>4562</v>
      </c>
      <c r="O3388" s="18">
        <v>0.32026227509999999</v>
      </c>
      <c r="P3388" t="s">
        <v>5857</v>
      </c>
      <c r="Q3388" t="s">
        <v>388</v>
      </c>
      <c r="R3388" t="s">
        <v>5858</v>
      </c>
      <c r="S3388" s="18">
        <v>252.4324455382</v>
      </c>
      <c r="T3388" t="s">
        <v>253</v>
      </c>
      <c r="U3388" t="s">
        <v>65</v>
      </c>
      <c r="V3388" t="s">
        <v>254</v>
      </c>
      <c r="W3388" s="18">
        <v>58.427472598100003</v>
      </c>
      <c r="X3388" t="s">
        <v>64</v>
      </c>
      <c r="Y3388" t="s">
        <v>4563</v>
      </c>
      <c r="Z3388" t="s">
        <v>4564</v>
      </c>
      <c r="AA3388" s="18">
        <v>0.43579069409999999</v>
      </c>
      <c r="AB3388" t="s">
        <v>5859</v>
      </c>
      <c r="AC3388" t="s">
        <v>388</v>
      </c>
      <c r="AD3388" t="s">
        <v>5860</v>
      </c>
      <c r="AE3388" s="18">
        <v>9.5604552300000006E-2</v>
      </c>
      <c r="AF3388" t="s">
        <v>13295</v>
      </c>
      <c r="AG3388" t="s">
        <v>388</v>
      </c>
      <c r="AH3388" t="s">
        <v>13296</v>
      </c>
      <c r="AI3388" s="18">
        <v>0.65366917359999999</v>
      </c>
      <c r="AJ3388" t="s">
        <v>349</v>
      </c>
      <c r="AK3388" t="s">
        <v>388</v>
      </c>
      <c r="AL3388" t="s">
        <v>10491</v>
      </c>
      <c r="AM3388" t="s">
        <v>13295</v>
      </c>
      <c r="AN3388" t="s">
        <v>388</v>
      </c>
      <c r="AO3388" t="s">
        <v>13296</v>
      </c>
      <c r="AP3388" s="18">
        <v>9.5604552300000006E-2</v>
      </c>
      <c r="AQ3388" t="s">
        <v>123</v>
      </c>
      <c r="AR3388" t="b">
        <f>ISNUMBER(SEARCH('Consulta Por Puntos Baloto'!$E$5,B3388,1))</f>
        <v>0</v>
      </c>
      <c r="AS3388">
        <f t="shared" si="104"/>
        <v>31</v>
      </c>
      <c r="AT3388" t="str">
        <f t="shared" si="105"/>
        <v>Punto pago</v>
      </c>
    </row>
    <row r="3389" spans="1:46">
      <c r="A3389" t="s">
        <v>16417</v>
      </c>
      <c r="B3389" t="s">
        <v>16418</v>
      </c>
      <c r="C3389" s="18">
        <v>3.6291399302</v>
      </c>
      <c r="D3389" t="s">
        <v>61</v>
      </c>
      <c r="E3389" t="s">
        <v>62</v>
      </c>
      <c r="F3389" t="s">
        <v>63</v>
      </c>
      <c r="G3389" s="18">
        <v>2.9730613346000001</v>
      </c>
      <c r="H3389" t="s">
        <v>64</v>
      </c>
      <c r="I3389" t="s">
        <v>65</v>
      </c>
      <c r="J3389" t="s">
        <v>66</v>
      </c>
      <c r="K3389" s="18">
        <v>2.9812399358000001</v>
      </c>
      <c r="L3389" t="s">
        <v>64</v>
      </c>
      <c r="M3389" t="s">
        <v>65</v>
      </c>
      <c r="N3389" t="s">
        <v>66</v>
      </c>
      <c r="O3389" s="18">
        <v>10.420153618300001</v>
      </c>
      <c r="P3389" t="s">
        <v>67</v>
      </c>
      <c r="Q3389" t="s">
        <v>62</v>
      </c>
      <c r="R3389" t="s">
        <v>68</v>
      </c>
      <c r="S3389" s="18">
        <v>7.9916541836999997</v>
      </c>
      <c r="T3389" t="s">
        <v>69</v>
      </c>
      <c r="U3389" t="s">
        <v>65</v>
      </c>
      <c r="V3389" t="s">
        <v>70</v>
      </c>
      <c r="W3389" s="18">
        <v>6.0110292732000001</v>
      </c>
      <c r="X3389" t="s">
        <v>71</v>
      </c>
      <c r="Y3389" t="s">
        <v>65</v>
      </c>
      <c r="Z3389" t="s">
        <v>72</v>
      </c>
      <c r="AA3389" s="18">
        <v>4.1723656575000003</v>
      </c>
      <c r="AB3389" s="19" t="s">
        <v>266</v>
      </c>
      <c r="AC3389" t="s">
        <v>62</v>
      </c>
      <c r="AD3389" t="s">
        <v>267</v>
      </c>
      <c r="AE3389" s="18">
        <v>0.24706590710000001</v>
      </c>
      <c r="AF3389" t="s">
        <v>16419</v>
      </c>
      <c r="AG3389" t="s">
        <v>62</v>
      </c>
      <c r="AH3389" t="s">
        <v>16420</v>
      </c>
      <c r="AI3389" s="18">
        <v>0.32609190970000002</v>
      </c>
      <c r="AJ3389" t="s">
        <v>16421</v>
      </c>
      <c r="AK3389" t="s">
        <v>62</v>
      </c>
      <c r="AL3389" t="s">
        <v>16422</v>
      </c>
      <c r="AM3389" t="s">
        <v>16419</v>
      </c>
      <c r="AN3389" t="s">
        <v>62</v>
      </c>
      <c r="AO3389" t="s">
        <v>16420</v>
      </c>
      <c r="AP3389" s="18">
        <v>0.24706590710000001</v>
      </c>
      <c r="AQ3389" t="s">
        <v>123</v>
      </c>
      <c r="AR3389" t="b">
        <f>ISNUMBER(SEARCH('Consulta Por Puntos Baloto'!$E$5,B3389,1))</f>
        <v>0</v>
      </c>
      <c r="AS3389">
        <f t="shared" si="104"/>
        <v>31</v>
      </c>
      <c r="AT3389" t="str">
        <f t="shared" si="105"/>
        <v>Punto pago</v>
      </c>
    </row>
    <row r="3390" spans="1:46">
      <c r="A3390" t="s">
        <v>16423</v>
      </c>
      <c r="B3390" t="s">
        <v>16424</v>
      </c>
      <c r="C3390" s="18">
        <v>43.591763662699996</v>
      </c>
      <c r="D3390" t="s">
        <v>4165</v>
      </c>
      <c r="E3390" t="s">
        <v>4166</v>
      </c>
      <c r="F3390" t="s">
        <v>4167</v>
      </c>
      <c r="G3390" s="18">
        <v>138.94237935710001</v>
      </c>
      <c r="H3390" t="s">
        <v>64</v>
      </c>
      <c r="I3390" t="s">
        <v>187</v>
      </c>
      <c r="J3390" t="s">
        <v>4377</v>
      </c>
      <c r="K3390" s="18">
        <v>139.23265981029999</v>
      </c>
      <c r="L3390" t="s">
        <v>64</v>
      </c>
      <c r="M3390" t="s">
        <v>187</v>
      </c>
      <c r="N3390" t="s">
        <v>189</v>
      </c>
      <c r="O3390" s="18">
        <v>139.04905397729999</v>
      </c>
      <c r="P3390" t="s">
        <v>190</v>
      </c>
      <c r="Q3390" t="s">
        <v>191</v>
      </c>
      <c r="R3390" t="s">
        <v>192</v>
      </c>
      <c r="S3390" s="18">
        <v>148.94054766299999</v>
      </c>
      <c r="T3390" t="s">
        <v>85</v>
      </c>
      <c r="U3390" t="s">
        <v>86</v>
      </c>
      <c r="V3390" t="s">
        <v>87</v>
      </c>
      <c r="W3390" s="18">
        <v>146.60028727400001</v>
      </c>
      <c r="X3390" t="s">
        <v>64</v>
      </c>
      <c r="Y3390" t="s">
        <v>4169</v>
      </c>
      <c r="Z3390" t="s">
        <v>4171</v>
      </c>
      <c r="AA3390" s="18">
        <v>144.641952065</v>
      </c>
      <c r="AB3390" t="s">
        <v>4168</v>
      </c>
      <c r="AC3390" t="s">
        <v>4172</v>
      </c>
      <c r="AD3390" t="s">
        <v>4173</v>
      </c>
      <c r="AE3390" s="18">
        <v>12.311220431900001</v>
      </c>
      <c r="AF3390" t="s">
        <v>16425</v>
      </c>
      <c r="AG3390" t="s">
        <v>4175</v>
      </c>
      <c r="AH3390" t="s">
        <v>16426</v>
      </c>
      <c r="AI3390" s="18">
        <v>1.26317618E-2</v>
      </c>
      <c r="AJ3390" t="s">
        <v>16427</v>
      </c>
      <c r="AK3390" t="s">
        <v>16428</v>
      </c>
      <c r="AL3390" t="s">
        <v>16429</v>
      </c>
      <c r="AM3390" t="s">
        <v>16427</v>
      </c>
      <c r="AN3390" t="s">
        <v>16428</v>
      </c>
      <c r="AO3390" t="s">
        <v>16429</v>
      </c>
      <c r="AP3390" s="18">
        <v>1.26317618E-2</v>
      </c>
      <c r="AQ3390" t="e">
        <v>#N/A</v>
      </c>
      <c r="AR3390" t="b">
        <f>ISNUMBER(SEARCH('Consulta Por Puntos Baloto'!$E$5,B3390,1))</f>
        <v>0</v>
      </c>
      <c r="AS3390">
        <f t="shared" si="104"/>
        <v>35</v>
      </c>
      <c r="AT3390" t="str">
        <f t="shared" si="105"/>
        <v>Punto red</v>
      </c>
    </row>
    <row r="3391" spans="1:46">
      <c r="A3391" t="s">
        <v>16430</v>
      </c>
      <c r="B3391" t="s">
        <v>16431</v>
      </c>
      <c r="C3391" s="18">
        <v>46.634878861300002</v>
      </c>
      <c r="D3391" t="s">
        <v>4247</v>
      </c>
      <c r="E3391" t="s">
        <v>4248</v>
      </c>
      <c r="F3391" t="s">
        <v>4249</v>
      </c>
      <c r="G3391" s="18">
        <v>47.4419213782</v>
      </c>
      <c r="H3391" t="s">
        <v>64</v>
      </c>
      <c r="I3391" t="s">
        <v>4073</v>
      </c>
      <c r="J3391" t="s">
        <v>4074</v>
      </c>
      <c r="K3391" s="18">
        <v>132.42224938059999</v>
      </c>
      <c r="L3391" t="s">
        <v>64</v>
      </c>
      <c r="M3391" t="s">
        <v>4250</v>
      </c>
      <c r="N3391" t="s">
        <v>4251</v>
      </c>
      <c r="O3391" s="18">
        <v>55.953972200300001</v>
      </c>
      <c r="P3391" t="s">
        <v>4071</v>
      </c>
      <c r="Q3391" t="s">
        <v>4066</v>
      </c>
      <c r="R3391" t="s">
        <v>4072</v>
      </c>
      <c r="S3391" s="18">
        <v>339.68586371139997</v>
      </c>
      <c r="T3391" t="s">
        <v>227</v>
      </c>
      <c r="U3391" t="s">
        <v>228</v>
      </c>
      <c r="V3391" t="s">
        <v>229</v>
      </c>
      <c r="W3391" s="18">
        <v>47.515234777899998</v>
      </c>
      <c r="X3391" t="s">
        <v>64</v>
      </c>
      <c r="Y3391" t="s">
        <v>4073</v>
      </c>
      <c r="Z3391" t="s">
        <v>4074</v>
      </c>
      <c r="AA3391" s="18">
        <v>53.1174114616</v>
      </c>
      <c r="AB3391" t="s">
        <v>4252</v>
      </c>
      <c r="AC3391" t="s">
        <v>4066</v>
      </c>
      <c r="AD3391" t="s">
        <v>4253</v>
      </c>
      <c r="AE3391" s="18">
        <v>8.0117751000000001E-3</v>
      </c>
      <c r="AF3391" t="s">
        <v>16432</v>
      </c>
      <c r="AG3391" t="s">
        <v>15627</v>
      </c>
      <c r="AH3391" t="s">
        <v>16433</v>
      </c>
      <c r="AI3391" s="18">
        <v>2.0458506299999998E-2</v>
      </c>
      <c r="AJ3391" t="s">
        <v>16434</v>
      </c>
      <c r="AK3391" t="s">
        <v>15627</v>
      </c>
      <c r="AL3391" t="s">
        <v>16435</v>
      </c>
      <c r="AM3391" t="s">
        <v>16432</v>
      </c>
      <c r="AN3391" t="s">
        <v>15627</v>
      </c>
      <c r="AO3391" t="s">
        <v>16433</v>
      </c>
      <c r="AP3391" s="18">
        <v>8.0117751000000001E-3</v>
      </c>
      <c r="AQ3391" t="e">
        <v>#N/A</v>
      </c>
      <c r="AR3391" t="b">
        <f>ISNUMBER(SEARCH('Consulta Por Puntos Baloto'!$E$5,B3391,1))</f>
        <v>0</v>
      </c>
      <c r="AS3391">
        <f t="shared" si="104"/>
        <v>31</v>
      </c>
      <c r="AT3391" t="str">
        <f t="shared" si="105"/>
        <v>Punto pago</v>
      </c>
    </row>
    <row r="3392" spans="1:46">
      <c r="A3392" t="s">
        <v>16436</v>
      </c>
      <c r="B3392" t="s">
        <v>16437</v>
      </c>
      <c r="C3392" s="18">
        <v>1.0409065146000001</v>
      </c>
      <c r="D3392" t="s">
        <v>584</v>
      </c>
      <c r="E3392" t="s">
        <v>128</v>
      </c>
      <c r="F3392" t="s">
        <v>585</v>
      </c>
      <c r="G3392" s="18">
        <v>0.2436447065</v>
      </c>
      <c r="H3392" t="s">
        <v>64</v>
      </c>
      <c r="I3392" t="s">
        <v>130</v>
      </c>
      <c r="J3392" t="s">
        <v>587</v>
      </c>
      <c r="K3392" s="18">
        <v>0.27882723609999999</v>
      </c>
      <c r="L3392" t="s">
        <v>64</v>
      </c>
      <c r="M3392" t="s">
        <v>130</v>
      </c>
      <c r="N3392" t="s">
        <v>587</v>
      </c>
      <c r="O3392" s="18">
        <v>3.3112304742999998</v>
      </c>
      <c r="P3392" t="s">
        <v>588</v>
      </c>
      <c r="Q3392" t="s">
        <v>134</v>
      </c>
      <c r="R3392" t="s">
        <v>589</v>
      </c>
      <c r="S3392" s="18">
        <v>1.2130777518</v>
      </c>
      <c r="T3392" t="s">
        <v>469</v>
      </c>
      <c r="U3392" t="s">
        <v>130</v>
      </c>
      <c r="V3392" t="s">
        <v>470</v>
      </c>
      <c r="W3392" s="18">
        <v>3.3472023868999998</v>
      </c>
      <c r="X3392" t="s">
        <v>64</v>
      </c>
      <c r="Y3392" t="s">
        <v>130</v>
      </c>
      <c r="Z3392" t="s">
        <v>590</v>
      </c>
      <c r="AA3392" s="18">
        <v>1.2130777518</v>
      </c>
      <c r="AB3392" t="s">
        <v>591</v>
      </c>
      <c r="AC3392" t="s">
        <v>128</v>
      </c>
      <c r="AD3392" t="s">
        <v>592</v>
      </c>
      <c r="AE3392" s="18">
        <v>0.1492389107</v>
      </c>
      <c r="AF3392" t="s">
        <v>16438</v>
      </c>
      <c r="AG3392" t="s">
        <v>143</v>
      </c>
      <c r="AH3392" t="s">
        <v>16439</v>
      </c>
      <c r="AI3392" s="18">
        <v>0.3062833566</v>
      </c>
      <c r="AJ3392" t="s">
        <v>903</v>
      </c>
      <c r="AK3392" t="s">
        <v>134</v>
      </c>
      <c r="AL3392" t="s">
        <v>16440</v>
      </c>
      <c r="AM3392" t="s">
        <v>16438</v>
      </c>
      <c r="AN3392" t="s">
        <v>143</v>
      </c>
      <c r="AO3392" t="s">
        <v>16439</v>
      </c>
      <c r="AP3392" s="18">
        <v>0.1492389107</v>
      </c>
      <c r="AQ3392" t="e">
        <v>#N/A</v>
      </c>
      <c r="AR3392" t="b">
        <f>ISNUMBER(SEARCH('Consulta Por Puntos Baloto'!$E$5,B3392,1))</f>
        <v>0</v>
      </c>
      <c r="AS3392">
        <f t="shared" si="104"/>
        <v>31</v>
      </c>
      <c r="AT3392" t="str">
        <f t="shared" si="105"/>
        <v>Punto pago</v>
      </c>
    </row>
    <row r="3393" spans="1:46">
      <c r="A3393" t="s">
        <v>16441</v>
      </c>
      <c r="B3393" t="s">
        <v>16442</v>
      </c>
      <c r="C3393" s="18">
        <v>16.749255074899999</v>
      </c>
      <c r="D3393" t="s">
        <v>4512</v>
      </c>
      <c r="E3393" t="s">
        <v>297</v>
      </c>
      <c r="F3393" t="s">
        <v>4513</v>
      </c>
      <c r="G3393" s="18">
        <v>2.3909424585000001</v>
      </c>
      <c r="H3393" t="s">
        <v>64</v>
      </c>
      <c r="I3393" t="s">
        <v>4514</v>
      </c>
      <c r="J3393" t="s">
        <v>4515</v>
      </c>
      <c r="K3393" s="18">
        <v>2.3909424585000001</v>
      </c>
      <c r="L3393" t="s">
        <v>64</v>
      </c>
      <c r="M3393" t="s">
        <v>4514</v>
      </c>
      <c r="N3393" t="s">
        <v>4515</v>
      </c>
      <c r="O3393" s="18">
        <v>0.97943196070000005</v>
      </c>
      <c r="P3393" t="s">
        <v>4516</v>
      </c>
      <c r="Q3393" t="s">
        <v>4517</v>
      </c>
      <c r="R3393" t="s">
        <v>4518</v>
      </c>
      <c r="S3393" s="18">
        <v>157.76056380919999</v>
      </c>
      <c r="T3393" t="s">
        <v>85</v>
      </c>
      <c r="U3393" t="s">
        <v>86</v>
      </c>
      <c r="V3393" t="s">
        <v>87</v>
      </c>
      <c r="W3393" s="18">
        <v>72.883970486199999</v>
      </c>
      <c r="X3393" t="s">
        <v>64</v>
      </c>
      <c r="Y3393" t="s">
        <v>4519</v>
      </c>
      <c r="Z3393" t="s">
        <v>4520</v>
      </c>
      <c r="AA3393" s="18">
        <v>51.039693279600002</v>
      </c>
      <c r="AB3393" t="s">
        <v>300</v>
      </c>
      <c r="AC3393" t="s">
        <v>301</v>
      </c>
      <c r="AD3393" t="s">
        <v>302</v>
      </c>
      <c r="AE3393" s="18">
        <v>0.21622930430000001</v>
      </c>
      <c r="AF3393" t="s">
        <v>10148</v>
      </c>
      <c r="AG3393" t="s">
        <v>4517</v>
      </c>
      <c r="AH3393" t="s">
        <v>10149</v>
      </c>
      <c r="AI3393" s="18">
        <v>0.21622930430000001</v>
      </c>
      <c r="AJ3393" t="s">
        <v>16443</v>
      </c>
      <c r="AK3393" t="s">
        <v>4517</v>
      </c>
      <c r="AL3393" t="s">
        <v>16444</v>
      </c>
      <c r="AM3393" t="s">
        <v>10148</v>
      </c>
      <c r="AN3393" t="s">
        <v>4517</v>
      </c>
      <c r="AO3393" t="s">
        <v>10149</v>
      </c>
      <c r="AP3393" s="18">
        <v>0.21622930430000001</v>
      </c>
      <c r="AQ3393" t="s">
        <v>123</v>
      </c>
      <c r="AR3393" t="b">
        <f>ISNUMBER(SEARCH('Consulta Por Puntos Baloto'!$E$5,B3393,1))</f>
        <v>0</v>
      </c>
      <c r="AS3393">
        <f t="shared" si="104"/>
        <v>31</v>
      </c>
      <c r="AT3393" t="str">
        <f t="shared" si="105"/>
        <v>Punto pago</v>
      </c>
    </row>
    <row r="3394" spans="1:46">
      <c r="A3394" t="s">
        <v>16441</v>
      </c>
      <c r="B3394" t="s">
        <v>16442</v>
      </c>
      <c r="C3394" s="18">
        <v>16.749255074899999</v>
      </c>
      <c r="D3394" t="s">
        <v>4512</v>
      </c>
      <c r="E3394" t="s">
        <v>297</v>
      </c>
      <c r="F3394" t="s">
        <v>4513</v>
      </c>
      <c r="G3394" s="18">
        <v>2.3909424585000001</v>
      </c>
      <c r="H3394" t="s">
        <v>64</v>
      </c>
      <c r="I3394" t="s">
        <v>4514</v>
      </c>
      <c r="J3394" t="s">
        <v>4515</v>
      </c>
      <c r="K3394" s="18">
        <v>2.3909424585000001</v>
      </c>
      <c r="L3394" t="s">
        <v>64</v>
      </c>
      <c r="M3394" t="s">
        <v>4514</v>
      </c>
      <c r="N3394" t="s">
        <v>4515</v>
      </c>
      <c r="O3394" s="18">
        <v>0.97943196070000005</v>
      </c>
      <c r="P3394" t="s">
        <v>4516</v>
      </c>
      <c r="Q3394" t="s">
        <v>4517</v>
      </c>
      <c r="R3394" t="s">
        <v>4518</v>
      </c>
      <c r="S3394" s="18">
        <v>157.76056380919999</v>
      </c>
      <c r="T3394" t="s">
        <v>85</v>
      </c>
      <c r="U3394" t="s">
        <v>86</v>
      </c>
      <c r="V3394" t="s">
        <v>87</v>
      </c>
      <c r="W3394" s="18">
        <v>72.883970486199999</v>
      </c>
      <c r="X3394" t="s">
        <v>64</v>
      </c>
      <c r="Y3394" t="s">
        <v>4519</v>
      </c>
      <c r="Z3394" t="s">
        <v>4520</v>
      </c>
      <c r="AA3394" s="18">
        <v>51.039693279600002</v>
      </c>
      <c r="AB3394" t="s">
        <v>300</v>
      </c>
      <c r="AC3394" t="s">
        <v>301</v>
      </c>
      <c r="AD3394" t="s">
        <v>302</v>
      </c>
      <c r="AE3394" s="18">
        <v>0.21622930430000001</v>
      </c>
      <c r="AF3394" t="s">
        <v>10148</v>
      </c>
      <c r="AG3394" t="s">
        <v>4517</v>
      </c>
      <c r="AH3394" t="s">
        <v>10149</v>
      </c>
      <c r="AI3394" s="18">
        <v>0.21622930430000001</v>
      </c>
      <c r="AJ3394" t="s">
        <v>16443</v>
      </c>
      <c r="AK3394" t="s">
        <v>4517</v>
      </c>
      <c r="AL3394" t="s">
        <v>16444</v>
      </c>
      <c r="AM3394" t="s">
        <v>16443</v>
      </c>
      <c r="AN3394" t="s">
        <v>4517</v>
      </c>
      <c r="AO3394" t="s">
        <v>16444</v>
      </c>
      <c r="AP3394" s="18">
        <v>0.21622930430000001</v>
      </c>
      <c r="AQ3394" t="s">
        <v>123</v>
      </c>
      <c r="AR3394" t="b">
        <f>ISNUMBER(SEARCH('Consulta Por Puntos Baloto'!$E$5,B3394,1))</f>
        <v>0</v>
      </c>
      <c r="AS3394">
        <f t="shared" si="104"/>
        <v>31</v>
      </c>
      <c r="AT3394" t="str">
        <f t="shared" si="105"/>
        <v>Punto pago</v>
      </c>
    </row>
    <row r="3395" spans="1:46">
      <c r="A3395" t="s">
        <v>16445</v>
      </c>
      <c r="B3395" t="s">
        <v>16446</v>
      </c>
      <c r="C3395" s="18">
        <v>32.225599004199999</v>
      </c>
      <c r="D3395" t="s">
        <v>4165</v>
      </c>
      <c r="E3395" t="s">
        <v>4166</v>
      </c>
      <c r="F3395" t="s">
        <v>4167</v>
      </c>
      <c r="G3395" s="18">
        <v>105.64860205070001</v>
      </c>
      <c r="H3395" t="s">
        <v>64</v>
      </c>
      <c r="I3395" t="s">
        <v>86</v>
      </c>
      <c r="J3395" t="s">
        <v>401</v>
      </c>
      <c r="K3395" s="18">
        <v>105.70718578429999</v>
      </c>
      <c r="L3395" t="s">
        <v>64</v>
      </c>
      <c r="M3395" t="s">
        <v>86</v>
      </c>
      <c r="N3395" t="s">
        <v>402</v>
      </c>
      <c r="O3395" s="18">
        <v>105.70718578429999</v>
      </c>
      <c r="P3395" t="s">
        <v>403</v>
      </c>
      <c r="Q3395" t="s">
        <v>83</v>
      </c>
      <c r="R3395" t="s">
        <v>404</v>
      </c>
      <c r="S3395" s="18">
        <v>105.835072283</v>
      </c>
      <c r="T3395" t="s">
        <v>85</v>
      </c>
      <c r="U3395" t="s">
        <v>86</v>
      </c>
      <c r="V3395" t="s">
        <v>87</v>
      </c>
      <c r="W3395" s="18">
        <v>105.835072283</v>
      </c>
      <c r="X3395" t="s">
        <v>64</v>
      </c>
      <c r="Y3395" t="s">
        <v>91</v>
      </c>
      <c r="Z3395" t="s">
        <v>92</v>
      </c>
      <c r="AA3395" s="18">
        <v>105.835072283</v>
      </c>
      <c r="AB3395" t="s">
        <v>93</v>
      </c>
      <c r="AC3395" t="s">
        <v>83</v>
      </c>
      <c r="AD3395" t="s">
        <v>94</v>
      </c>
      <c r="AE3395" s="18">
        <v>7.0269106200000001E-2</v>
      </c>
      <c r="AF3395" t="s">
        <v>16447</v>
      </c>
      <c r="AG3395" t="s">
        <v>16448</v>
      </c>
      <c r="AH3395" t="s">
        <v>16449</v>
      </c>
      <c r="AI3395" s="18">
        <v>3.4395445300000001E-2</v>
      </c>
      <c r="AJ3395" t="s">
        <v>16450</v>
      </c>
      <c r="AK3395" t="s">
        <v>8435</v>
      </c>
      <c r="AL3395" t="s">
        <v>16451</v>
      </c>
      <c r="AM3395" t="s">
        <v>16450</v>
      </c>
      <c r="AN3395" t="s">
        <v>8435</v>
      </c>
      <c r="AO3395" t="s">
        <v>16451</v>
      </c>
      <c r="AP3395" s="18">
        <v>3.4395445300000001E-2</v>
      </c>
      <c r="AQ3395" t="s">
        <v>123</v>
      </c>
      <c r="AR3395" t="b">
        <f>ISNUMBER(SEARCH('Consulta Por Puntos Baloto'!$E$5,B3395,1))</f>
        <v>0</v>
      </c>
      <c r="AS3395">
        <f t="shared" ref="AS3395:AS3458" si="106">MATCH(AP3395,A3395:AL3395,0)</f>
        <v>35</v>
      </c>
      <c r="AT3395" t="str">
        <f t="shared" ref="AT3395:AT3458" si="107">+VLOOKUP(AS3395,$AW$2:$AX$10,2,0)</f>
        <v>Punto red</v>
      </c>
    </row>
    <row r="3396" spans="1:46">
      <c r="A3396" t="s">
        <v>16452</v>
      </c>
      <c r="B3396" t="s">
        <v>16453</v>
      </c>
      <c r="C3396" s="18">
        <v>1.3547003933999999</v>
      </c>
      <c r="D3396" t="s">
        <v>185</v>
      </c>
      <c r="E3396" t="s">
        <v>83</v>
      </c>
      <c r="F3396" t="s">
        <v>186</v>
      </c>
      <c r="G3396" s="18">
        <v>1.4459331048999999</v>
      </c>
      <c r="H3396" t="s">
        <v>64</v>
      </c>
      <c r="I3396" t="s">
        <v>86</v>
      </c>
      <c r="J3396" t="s">
        <v>88</v>
      </c>
      <c r="K3396" s="18">
        <v>1.4459331048999999</v>
      </c>
      <c r="L3396" t="s">
        <v>64</v>
      </c>
      <c r="M3396" t="s">
        <v>86</v>
      </c>
      <c r="N3396" t="s">
        <v>88</v>
      </c>
      <c r="O3396" s="18">
        <v>1.409231415</v>
      </c>
      <c r="P3396" t="s">
        <v>89</v>
      </c>
      <c r="Q3396" t="s">
        <v>83</v>
      </c>
      <c r="R3396" t="s">
        <v>90</v>
      </c>
      <c r="S3396" s="18">
        <v>2.3904473898999998</v>
      </c>
      <c r="T3396" t="s">
        <v>85</v>
      </c>
      <c r="U3396" t="s">
        <v>86</v>
      </c>
      <c r="V3396" t="s">
        <v>87</v>
      </c>
      <c r="W3396" s="18">
        <v>2.3904473898999998</v>
      </c>
      <c r="X3396" t="s">
        <v>64</v>
      </c>
      <c r="Y3396" t="s">
        <v>91</v>
      </c>
      <c r="Z3396" t="s">
        <v>92</v>
      </c>
      <c r="AA3396" s="18">
        <v>1.5442943774</v>
      </c>
      <c r="AB3396" t="s">
        <v>193</v>
      </c>
      <c r="AC3396" t="s">
        <v>83</v>
      </c>
      <c r="AD3396" t="s">
        <v>194</v>
      </c>
      <c r="AE3396" s="18">
        <v>0.59818532160000004</v>
      </c>
      <c r="AF3396" t="s">
        <v>11661</v>
      </c>
      <c r="AG3396" t="s">
        <v>83</v>
      </c>
      <c r="AH3396" t="s">
        <v>11662</v>
      </c>
      <c r="AI3396" s="18">
        <v>0</v>
      </c>
      <c r="AJ3396" t="s">
        <v>16454</v>
      </c>
      <c r="AK3396" t="s">
        <v>83</v>
      </c>
      <c r="AL3396" t="s">
        <v>16455</v>
      </c>
      <c r="AM3396" t="s">
        <v>16454</v>
      </c>
      <c r="AN3396" t="s">
        <v>83</v>
      </c>
      <c r="AO3396" t="s">
        <v>16455</v>
      </c>
      <c r="AP3396" s="18">
        <v>0</v>
      </c>
      <c r="AQ3396" t="s">
        <v>123</v>
      </c>
      <c r="AR3396" t="b">
        <f>ISNUMBER(SEARCH('Consulta Por Puntos Baloto'!$E$5,B3396,1))</f>
        <v>0</v>
      </c>
      <c r="AS3396">
        <f t="shared" si="106"/>
        <v>35</v>
      </c>
      <c r="AT3396" t="str">
        <f t="shared" si="107"/>
        <v>Punto red</v>
      </c>
    </row>
    <row r="3397" spans="1:46">
      <c r="A3397" t="s">
        <v>16456</v>
      </c>
      <c r="B3397" t="s">
        <v>16457</v>
      </c>
      <c r="C3397" s="18">
        <v>2.3743356099000001</v>
      </c>
      <c r="D3397" t="s">
        <v>353</v>
      </c>
      <c r="E3397" t="s">
        <v>354</v>
      </c>
      <c r="F3397" t="s">
        <v>355</v>
      </c>
      <c r="G3397" s="18">
        <v>2.2115467730999998</v>
      </c>
      <c r="H3397" t="s">
        <v>64</v>
      </c>
      <c r="I3397" t="s">
        <v>86</v>
      </c>
      <c r="J3397" t="s">
        <v>358</v>
      </c>
      <c r="K3397" s="18">
        <v>2.2408051453</v>
      </c>
      <c r="L3397" t="s">
        <v>64</v>
      </c>
      <c r="M3397" t="s">
        <v>86</v>
      </c>
      <c r="N3397" t="s">
        <v>358</v>
      </c>
      <c r="O3397" s="18">
        <v>3.8108675026999999</v>
      </c>
      <c r="P3397" t="s">
        <v>359</v>
      </c>
      <c r="Q3397" t="s">
        <v>83</v>
      </c>
      <c r="R3397" t="s">
        <v>360</v>
      </c>
      <c r="S3397" s="18">
        <v>4.7831629622999996</v>
      </c>
      <c r="T3397" t="s">
        <v>85</v>
      </c>
      <c r="U3397" t="s">
        <v>86</v>
      </c>
      <c r="V3397" t="s">
        <v>87</v>
      </c>
      <c r="W3397" s="18">
        <v>2.4735514376999999</v>
      </c>
      <c r="X3397" t="s">
        <v>64</v>
      </c>
      <c r="Y3397" t="s">
        <v>86</v>
      </c>
      <c r="Z3397" t="s">
        <v>299</v>
      </c>
      <c r="AA3397" s="18">
        <v>2.5116731262999998</v>
      </c>
      <c r="AB3397" s="19" t="s">
        <v>361</v>
      </c>
      <c r="AC3397" t="s">
        <v>83</v>
      </c>
      <c r="AD3397" s="19" t="s">
        <v>362</v>
      </c>
      <c r="AE3397" s="18">
        <v>4.62462082E-2</v>
      </c>
      <c r="AF3397" t="s">
        <v>16458</v>
      </c>
      <c r="AG3397" t="s">
        <v>83</v>
      </c>
      <c r="AH3397" t="s">
        <v>16459</v>
      </c>
      <c r="AI3397" s="18">
        <v>0.1229539325</v>
      </c>
      <c r="AJ3397" t="s">
        <v>16460</v>
      </c>
      <c r="AK3397" t="s">
        <v>83</v>
      </c>
      <c r="AL3397" t="s">
        <v>16461</v>
      </c>
      <c r="AM3397" t="s">
        <v>16458</v>
      </c>
      <c r="AN3397" t="s">
        <v>83</v>
      </c>
      <c r="AO3397" t="s">
        <v>16459</v>
      </c>
      <c r="AP3397" s="18">
        <v>4.62462082E-2</v>
      </c>
      <c r="AQ3397" t="s">
        <v>123</v>
      </c>
      <c r="AR3397" t="b">
        <f>ISNUMBER(SEARCH('Consulta Por Puntos Baloto'!$E$5,B3397,1))</f>
        <v>0</v>
      </c>
      <c r="AS3397">
        <f t="shared" si="106"/>
        <v>31</v>
      </c>
      <c r="AT3397" t="str">
        <f t="shared" si="107"/>
        <v>Punto pago</v>
      </c>
    </row>
    <row r="3398" spans="1:46">
      <c r="A3398" t="s">
        <v>16462</v>
      </c>
      <c r="B3398" t="s">
        <v>16463</v>
      </c>
      <c r="C3398" s="18">
        <v>1.0195206059999999</v>
      </c>
      <c r="D3398" t="s">
        <v>6065</v>
      </c>
      <c r="E3398" t="s">
        <v>5832</v>
      </c>
      <c r="F3398" t="s">
        <v>6066</v>
      </c>
      <c r="G3398" s="18">
        <v>0.84912499249999995</v>
      </c>
      <c r="H3398" t="s">
        <v>64</v>
      </c>
      <c r="I3398" t="s">
        <v>3998</v>
      </c>
      <c r="J3398" t="s">
        <v>7063</v>
      </c>
      <c r="K3398" s="18">
        <v>69.2772522697</v>
      </c>
      <c r="L3398" t="s">
        <v>64</v>
      </c>
      <c r="M3398" t="s">
        <v>3974</v>
      </c>
      <c r="N3398" t="s">
        <v>4304</v>
      </c>
      <c r="O3398" s="18">
        <v>0.87978520490000001</v>
      </c>
      <c r="P3398" t="s">
        <v>5835</v>
      </c>
      <c r="Q3398" t="s">
        <v>5832</v>
      </c>
      <c r="R3398" t="s">
        <v>5836</v>
      </c>
      <c r="S3398" s="18">
        <v>468.57709846040001</v>
      </c>
      <c r="T3398" t="s">
        <v>85</v>
      </c>
      <c r="U3398" t="s">
        <v>86</v>
      </c>
      <c r="V3398" t="s">
        <v>87</v>
      </c>
      <c r="W3398" s="18">
        <v>0.95603290110000005</v>
      </c>
      <c r="X3398" t="s">
        <v>64</v>
      </c>
      <c r="Y3398" t="s">
        <v>3998</v>
      </c>
      <c r="Z3398" t="s">
        <v>3999</v>
      </c>
      <c r="AA3398" s="18">
        <v>2.5276139921</v>
      </c>
      <c r="AB3398" s="19" t="s">
        <v>5837</v>
      </c>
      <c r="AC3398" t="s">
        <v>5832</v>
      </c>
      <c r="AD3398" t="s">
        <v>5838</v>
      </c>
      <c r="AE3398" s="18">
        <v>0.22155038099999999</v>
      </c>
      <c r="AF3398" t="s">
        <v>16464</v>
      </c>
      <c r="AG3398" t="s">
        <v>5832</v>
      </c>
      <c r="AH3398" t="s">
        <v>16465</v>
      </c>
      <c r="AI3398" s="18">
        <v>0.3789641004</v>
      </c>
      <c r="AJ3398" t="s">
        <v>11278</v>
      </c>
      <c r="AK3398" t="s">
        <v>5832</v>
      </c>
      <c r="AL3398" t="s">
        <v>11279</v>
      </c>
      <c r="AM3398" t="s">
        <v>16464</v>
      </c>
      <c r="AN3398" t="s">
        <v>5832</v>
      </c>
      <c r="AO3398" t="s">
        <v>16465</v>
      </c>
      <c r="AP3398" s="18">
        <v>0.22155038099999999</v>
      </c>
      <c r="AQ3398" t="s">
        <v>123</v>
      </c>
      <c r="AR3398" t="b">
        <f>ISNUMBER(SEARCH('Consulta Por Puntos Baloto'!$E$5,B3398,1))</f>
        <v>0</v>
      </c>
      <c r="AS3398">
        <f t="shared" si="106"/>
        <v>31</v>
      </c>
      <c r="AT3398" t="str">
        <f t="shared" si="107"/>
        <v>Punto pago</v>
      </c>
    </row>
    <row r="3399" spans="1:46">
      <c r="A3399" t="s">
        <v>16466</v>
      </c>
      <c r="B3399" t="s">
        <v>16467</v>
      </c>
      <c r="C3399" s="18">
        <v>39.984619778199999</v>
      </c>
      <c r="D3399" t="s">
        <v>4247</v>
      </c>
      <c r="E3399" t="s">
        <v>4248</v>
      </c>
      <c r="F3399" t="s">
        <v>4249</v>
      </c>
      <c r="G3399" s="18">
        <v>40.314600191399997</v>
      </c>
      <c r="H3399" t="s">
        <v>64</v>
      </c>
      <c r="I3399" t="s">
        <v>4073</v>
      </c>
      <c r="J3399" t="s">
        <v>4074</v>
      </c>
      <c r="K3399" s="18">
        <v>160.1258677225</v>
      </c>
      <c r="L3399" t="s">
        <v>64</v>
      </c>
      <c r="M3399" t="s">
        <v>4250</v>
      </c>
      <c r="N3399" t="s">
        <v>4251</v>
      </c>
      <c r="O3399" s="18">
        <v>54.2540241397</v>
      </c>
      <c r="P3399" t="s">
        <v>4071</v>
      </c>
      <c r="Q3399" t="s">
        <v>4066</v>
      </c>
      <c r="R3399" t="s">
        <v>4072</v>
      </c>
      <c r="S3399" s="18">
        <v>306.2886591239</v>
      </c>
      <c r="T3399" t="s">
        <v>227</v>
      </c>
      <c r="U3399" t="s">
        <v>228</v>
      </c>
      <c r="V3399" t="s">
        <v>229</v>
      </c>
      <c r="W3399" s="18">
        <v>40.395935635699999</v>
      </c>
      <c r="X3399" t="s">
        <v>64</v>
      </c>
      <c r="Y3399" t="s">
        <v>4073</v>
      </c>
      <c r="Z3399" t="s">
        <v>4074</v>
      </c>
      <c r="AA3399" s="18">
        <v>51.109556279400003</v>
      </c>
      <c r="AB3399" t="s">
        <v>4252</v>
      </c>
      <c r="AC3399" t="s">
        <v>4066</v>
      </c>
      <c r="AD3399" t="s">
        <v>4253</v>
      </c>
      <c r="AE3399" s="18">
        <v>1.8955265E-3</v>
      </c>
      <c r="AF3399" t="s">
        <v>11931</v>
      </c>
      <c r="AG3399" t="s">
        <v>7933</v>
      </c>
      <c r="AH3399" t="s">
        <v>11932</v>
      </c>
      <c r="AI3399" s="18">
        <v>1.9422959999999999E-4</v>
      </c>
      <c r="AJ3399" t="s">
        <v>6430</v>
      </c>
      <c r="AK3399" t="s">
        <v>7936</v>
      </c>
      <c r="AL3399" t="s">
        <v>11933</v>
      </c>
      <c r="AM3399" t="s">
        <v>6430</v>
      </c>
      <c r="AN3399" t="s">
        <v>7936</v>
      </c>
      <c r="AO3399" t="s">
        <v>11933</v>
      </c>
      <c r="AP3399" s="18">
        <v>1.9422959999999999E-4</v>
      </c>
      <c r="AQ3399" t="s">
        <v>123</v>
      </c>
      <c r="AR3399" t="b">
        <f>ISNUMBER(SEARCH('Consulta Por Puntos Baloto'!$E$5,B3399,1))</f>
        <v>0</v>
      </c>
      <c r="AS3399">
        <f t="shared" si="106"/>
        <v>35</v>
      </c>
      <c r="AT3399" t="str">
        <f t="shared" si="107"/>
        <v>Punto red</v>
      </c>
    </row>
    <row r="3400" spans="1:46">
      <c r="A3400" t="s">
        <v>16468</v>
      </c>
      <c r="B3400" t="s">
        <v>16469</v>
      </c>
      <c r="C3400" s="18">
        <v>50.651172903499997</v>
      </c>
      <c r="D3400" t="s">
        <v>4065</v>
      </c>
      <c r="E3400" t="s">
        <v>4066</v>
      </c>
      <c r="F3400" t="s">
        <v>4067</v>
      </c>
      <c r="G3400" s="18">
        <v>48.4340258752</v>
      </c>
      <c r="H3400" t="s">
        <v>64</v>
      </c>
      <c r="I3400" t="s">
        <v>4068</v>
      </c>
      <c r="J3400" t="s">
        <v>8065</v>
      </c>
      <c r="K3400" s="18">
        <v>219.44638520300001</v>
      </c>
      <c r="L3400" t="s">
        <v>64</v>
      </c>
      <c r="M3400" t="s">
        <v>4250</v>
      </c>
      <c r="N3400" t="s">
        <v>4251</v>
      </c>
      <c r="O3400" s="18">
        <v>50.295164577400001</v>
      </c>
      <c r="P3400" t="s">
        <v>4071</v>
      </c>
      <c r="Q3400" t="s">
        <v>4066</v>
      </c>
      <c r="R3400" t="s">
        <v>4072</v>
      </c>
      <c r="S3400" s="18">
        <v>246.80895351789999</v>
      </c>
      <c r="T3400" t="s">
        <v>227</v>
      </c>
      <c r="U3400" t="s">
        <v>228</v>
      </c>
      <c r="V3400" t="s">
        <v>229</v>
      </c>
      <c r="W3400" s="18">
        <v>101.2561698122</v>
      </c>
      <c r="X3400" t="s">
        <v>64</v>
      </c>
      <c r="Y3400" t="s">
        <v>4073</v>
      </c>
      <c r="Z3400" t="s">
        <v>4074</v>
      </c>
      <c r="AA3400" s="18">
        <v>50.6747426803</v>
      </c>
      <c r="AB3400" t="s">
        <v>4252</v>
      </c>
      <c r="AC3400" t="s">
        <v>4066</v>
      </c>
      <c r="AD3400" t="s">
        <v>4253</v>
      </c>
      <c r="AE3400" s="18">
        <v>8.5703760000000004E-4</v>
      </c>
      <c r="AF3400" t="s">
        <v>16470</v>
      </c>
      <c r="AG3400" t="s">
        <v>11867</v>
      </c>
      <c r="AH3400" t="s">
        <v>16471</v>
      </c>
      <c r="AI3400" s="18">
        <v>1.08144251E-2</v>
      </c>
      <c r="AJ3400" t="s">
        <v>13749</v>
      </c>
      <c r="AK3400" t="s">
        <v>11867</v>
      </c>
      <c r="AL3400" t="s">
        <v>13750</v>
      </c>
      <c r="AM3400" t="s">
        <v>16470</v>
      </c>
      <c r="AN3400" t="s">
        <v>11867</v>
      </c>
      <c r="AO3400" t="s">
        <v>16471</v>
      </c>
      <c r="AP3400" s="18">
        <v>8.5703760000000004E-4</v>
      </c>
      <c r="AQ3400" t="s">
        <v>123</v>
      </c>
      <c r="AR3400" t="b">
        <f>ISNUMBER(SEARCH('Consulta Por Puntos Baloto'!$E$5,B3400,1))</f>
        <v>0</v>
      </c>
      <c r="AS3400">
        <f t="shared" si="106"/>
        <v>31</v>
      </c>
      <c r="AT3400" t="str">
        <f t="shared" si="107"/>
        <v>Punto pago</v>
      </c>
    </row>
    <row r="3401" spans="1:46">
      <c r="A3401" t="s">
        <v>16472</v>
      </c>
      <c r="B3401" t="s">
        <v>16473</v>
      </c>
      <c r="C3401" s="18">
        <v>1.0280026005</v>
      </c>
      <c r="D3401" t="s">
        <v>986</v>
      </c>
      <c r="E3401" t="s">
        <v>128</v>
      </c>
      <c r="F3401" t="s">
        <v>987</v>
      </c>
      <c r="G3401" s="18">
        <v>0.2491439305</v>
      </c>
      <c r="H3401" t="s">
        <v>988</v>
      </c>
      <c r="I3401" t="s">
        <v>130</v>
      </c>
      <c r="J3401" t="s">
        <v>989</v>
      </c>
      <c r="K3401" s="18">
        <v>1.6418246625999999</v>
      </c>
      <c r="L3401" t="s">
        <v>990</v>
      </c>
      <c r="M3401" t="s">
        <v>130</v>
      </c>
      <c r="N3401" t="s">
        <v>991</v>
      </c>
      <c r="O3401" s="18">
        <v>2.1234950327000002</v>
      </c>
      <c r="P3401" t="s">
        <v>992</v>
      </c>
      <c r="Q3401" t="s">
        <v>134</v>
      </c>
      <c r="R3401" t="s">
        <v>993</v>
      </c>
      <c r="S3401" s="18">
        <v>1.6223961151999999</v>
      </c>
      <c r="T3401" t="s">
        <v>675</v>
      </c>
      <c r="U3401" t="s">
        <v>130</v>
      </c>
      <c r="V3401" t="s">
        <v>676</v>
      </c>
      <c r="W3401" s="18">
        <v>1.5157479749</v>
      </c>
      <c r="X3401" t="s">
        <v>64</v>
      </c>
      <c r="Y3401" t="s">
        <v>130</v>
      </c>
      <c r="Z3401" t="s">
        <v>994</v>
      </c>
      <c r="AA3401" s="18">
        <v>0.2491439305</v>
      </c>
      <c r="AB3401" t="s">
        <v>678</v>
      </c>
      <c r="AC3401" t="s">
        <v>128</v>
      </c>
      <c r="AD3401" t="s">
        <v>679</v>
      </c>
      <c r="AE3401" s="18">
        <v>5.3464901299999999E-2</v>
      </c>
      <c r="AF3401" t="s">
        <v>995</v>
      </c>
      <c r="AG3401" t="s">
        <v>143</v>
      </c>
      <c r="AH3401" t="s">
        <v>996</v>
      </c>
      <c r="AI3401" s="18">
        <v>5.3464901299999999E-2</v>
      </c>
      <c r="AJ3401" t="s">
        <v>2457</v>
      </c>
      <c r="AK3401" t="s">
        <v>134</v>
      </c>
      <c r="AL3401" t="s">
        <v>2458</v>
      </c>
      <c r="AM3401" t="s">
        <v>995</v>
      </c>
      <c r="AN3401" t="s">
        <v>143</v>
      </c>
      <c r="AO3401" t="s">
        <v>996</v>
      </c>
      <c r="AP3401" s="18">
        <v>5.3464901299999999E-2</v>
      </c>
      <c r="AQ3401" t="s">
        <v>4218</v>
      </c>
      <c r="AR3401" t="b">
        <f>ISNUMBER(SEARCH('Consulta Por Puntos Baloto'!$E$5,B3401,1))</f>
        <v>0</v>
      </c>
      <c r="AS3401">
        <f t="shared" si="106"/>
        <v>31</v>
      </c>
      <c r="AT3401" t="str">
        <f t="shared" si="107"/>
        <v>Punto pago</v>
      </c>
    </row>
    <row r="3402" spans="1:46">
      <c r="A3402" t="s">
        <v>16472</v>
      </c>
      <c r="B3402" t="s">
        <v>16473</v>
      </c>
      <c r="C3402" s="18">
        <v>1.0280026005</v>
      </c>
      <c r="D3402" t="s">
        <v>986</v>
      </c>
      <c r="E3402" t="s">
        <v>128</v>
      </c>
      <c r="F3402" t="s">
        <v>987</v>
      </c>
      <c r="G3402" s="18">
        <v>0.2491439305</v>
      </c>
      <c r="H3402" t="s">
        <v>988</v>
      </c>
      <c r="I3402" t="s">
        <v>130</v>
      </c>
      <c r="J3402" t="s">
        <v>989</v>
      </c>
      <c r="K3402" s="18">
        <v>1.6418246625999999</v>
      </c>
      <c r="L3402" t="s">
        <v>990</v>
      </c>
      <c r="M3402" t="s">
        <v>130</v>
      </c>
      <c r="N3402" t="s">
        <v>991</v>
      </c>
      <c r="O3402" s="18">
        <v>2.1234950327000002</v>
      </c>
      <c r="P3402" t="s">
        <v>992</v>
      </c>
      <c r="Q3402" t="s">
        <v>134</v>
      </c>
      <c r="R3402" t="s">
        <v>993</v>
      </c>
      <c r="S3402" s="18">
        <v>1.6223961151999999</v>
      </c>
      <c r="T3402" t="s">
        <v>675</v>
      </c>
      <c r="U3402" t="s">
        <v>130</v>
      </c>
      <c r="V3402" t="s">
        <v>676</v>
      </c>
      <c r="W3402" s="18">
        <v>1.5157479749</v>
      </c>
      <c r="X3402" t="s">
        <v>64</v>
      </c>
      <c r="Y3402" t="s">
        <v>130</v>
      </c>
      <c r="Z3402" t="s">
        <v>994</v>
      </c>
      <c r="AA3402" s="18">
        <v>0.2491439305</v>
      </c>
      <c r="AB3402" t="s">
        <v>678</v>
      </c>
      <c r="AC3402" t="s">
        <v>128</v>
      </c>
      <c r="AD3402" t="s">
        <v>679</v>
      </c>
      <c r="AE3402" s="18">
        <v>5.3464901299999999E-2</v>
      </c>
      <c r="AF3402" t="s">
        <v>995</v>
      </c>
      <c r="AG3402" t="s">
        <v>143</v>
      </c>
      <c r="AH3402" t="s">
        <v>996</v>
      </c>
      <c r="AI3402" s="18">
        <v>5.3464901299999999E-2</v>
      </c>
      <c r="AJ3402" t="s">
        <v>2457</v>
      </c>
      <c r="AK3402" t="s">
        <v>134</v>
      </c>
      <c r="AL3402" t="s">
        <v>2458</v>
      </c>
      <c r="AM3402" t="s">
        <v>2457</v>
      </c>
      <c r="AN3402" t="s">
        <v>134</v>
      </c>
      <c r="AO3402" t="s">
        <v>2458</v>
      </c>
      <c r="AP3402" s="18">
        <v>5.3464901299999999E-2</v>
      </c>
      <c r="AQ3402" t="s">
        <v>4218</v>
      </c>
      <c r="AR3402" t="b">
        <f>ISNUMBER(SEARCH('Consulta Por Puntos Baloto'!$E$5,B3402,1))</f>
        <v>0</v>
      </c>
      <c r="AS3402">
        <f t="shared" si="106"/>
        <v>31</v>
      </c>
      <c r="AT3402" t="str">
        <f t="shared" si="107"/>
        <v>Punto pago</v>
      </c>
    </row>
    <row r="3403" spans="1:46">
      <c r="A3403" t="s">
        <v>16474</v>
      </c>
      <c r="B3403" t="s">
        <v>16475</v>
      </c>
      <c r="C3403" s="18">
        <v>0.74689370560000001</v>
      </c>
      <c r="D3403" t="s">
        <v>3990</v>
      </c>
      <c r="E3403" t="s">
        <v>3991</v>
      </c>
      <c r="F3403" t="s">
        <v>3992</v>
      </c>
      <c r="G3403" s="18">
        <v>0.68331090780000003</v>
      </c>
      <c r="H3403" t="s">
        <v>3993</v>
      </c>
      <c r="I3403" t="s">
        <v>3993</v>
      </c>
      <c r="J3403" t="s">
        <v>3994</v>
      </c>
      <c r="K3403" s="18">
        <v>2.5936478756999999</v>
      </c>
      <c r="L3403" t="s">
        <v>64</v>
      </c>
      <c r="M3403" t="s">
        <v>3993</v>
      </c>
      <c r="N3403" t="s">
        <v>3995</v>
      </c>
      <c r="O3403" s="18">
        <v>2.8405794900000001</v>
      </c>
      <c r="P3403" t="s">
        <v>3996</v>
      </c>
      <c r="Q3403" t="s">
        <v>3991</v>
      </c>
      <c r="R3403" t="s">
        <v>3997</v>
      </c>
      <c r="S3403" s="18">
        <v>371.22841706219998</v>
      </c>
      <c r="T3403" t="s">
        <v>85</v>
      </c>
      <c r="U3403" t="s">
        <v>86</v>
      </c>
      <c r="V3403" t="s">
        <v>87</v>
      </c>
      <c r="W3403" s="18">
        <v>133.1761791397</v>
      </c>
      <c r="X3403" t="s">
        <v>64</v>
      </c>
      <c r="Y3403" t="s">
        <v>3998</v>
      </c>
      <c r="Z3403" t="s">
        <v>3999</v>
      </c>
      <c r="AA3403" s="18">
        <v>0.68481704359999995</v>
      </c>
      <c r="AB3403" t="s">
        <v>4000</v>
      </c>
      <c r="AC3403" t="s">
        <v>3991</v>
      </c>
      <c r="AD3403" t="s">
        <v>4001</v>
      </c>
      <c r="AE3403" s="18">
        <v>0.23029466179999999</v>
      </c>
      <c r="AF3403" t="s">
        <v>14604</v>
      </c>
      <c r="AG3403" t="s">
        <v>3991</v>
      </c>
      <c r="AH3403" t="s">
        <v>14605</v>
      </c>
      <c r="AI3403" s="18">
        <v>0.46116281069999998</v>
      </c>
      <c r="AJ3403" t="s">
        <v>349</v>
      </c>
      <c r="AK3403" t="s">
        <v>3991</v>
      </c>
      <c r="AL3403" t="s">
        <v>5080</v>
      </c>
      <c r="AM3403" t="s">
        <v>14604</v>
      </c>
      <c r="AN3403" t="s">
        <v>3991</v>
      </c>
      <c r="AO3403" t="s">
        <v>14605</v>
      </c>
      <c r="AP3403" s="18">
        <v>0.23029466179999999</v>
      </c>
      <c r="AQ3403" t="s">
        <v>123</v>
      </c>
      <c r="AR3403" t="b">
        <f>ISNUMBER(SEARCH('Consulta Por Puntos Baloto'!$E$5,B3403,1))</f>
        <v>0</v>
      </c>
      <c r="AS3403">
        <f t="shared" si="106"/>
        <v>31</v>
      </c>
      <c r="AT3403" t="str">
        <f t="shared" si="107"/>
        <v>Punto pago</v>
      </c>
    </row>
    <row r="3404" spans="1:46">
      <c r="A3404" t="s">
        <v>16476</v>
      </c>
      <c r="B3404" t="s">
        <v>16477</v>
      </c>
      <c r="C3404" s="18">
        <v>0.76315685889999996</v>
      </c>
      <c r="D3404" t="s">
        <v>1096</v>
      </c>
      <c r="E3404" t="s">
        <v>128</v>
      </c>
      <c r="F3404" t="s">
        <v>1097</v>
      </c>
      <c r="G3404" s="18">
        <v>0.28564498710000003</v>
      </c>
      <c r="H3404" t="s">
        <v>64</v>
      </c>
      <c r="I3404" t="s">
        <v>130</v>
      </c>
      <c r="J3404" t="s">
        <v>4693</v>
      </c>
      <c r="K3404" s="18">
        <v>0.28564498710000003</v>
      </c>
      <c r="L3404" t="s">
        <v>64</v>
      </c>
      <c r="M3404" t="s">
        <v>130</v>
      </c>
      <c r="N3404" t="s">
        <v>4693</v>
      </c>
      <c r="O3404" s="18">
        <v>0.27556379790000002</v>
      </c>
      <c r="P3404" t="s">
        <v>4368</v>
      </c>
      <c r="Q3404" t="s">
        <v>134</v>
      </c>
      <c r="R3404" t="s">
        <v>4369</v>
      </c>
      <c r="S3404" s="18">
        <v>2.2903504991000001</v>
      </c>
      <c r="T3404" t="s">
        <v>1086</v>
      </c>
      <c r="U3404" t="s">
        <v>130</v>
      </c>
      <c r="V3404" t="s">
        <v>1087</v>
      </c>
      <c r="W3404" s="18">
        <v>0.65629000879999999</v>
      </c>
      <c r="X3404" t="s">
        <v>2671</v>
      </c>
      <c r="Y3404" t="s">
        <v>130</v>
      </c>
      <c r="Z3404" t="s">
        <v>2672</v>
      </c>
      <c r="AA3404" s="18">
        <v>0.65629000879999999</v>
      </c>
      <c r="AB3404" t="s">
        <v>4694</v>
      </c>
      <c r="AC3404" t="s">
        <v>128</v>
      </c>
      <c r="AD3404" t="s">
        <v>4695</v>
      </c>
      <c r="AE3404" s="18">
        <v>0.16949621300000001</v>
      </c>
      <c r="AF3404" t="s">
        <v>4696</v>
      </c>
      <c r="AG3404" t="s">
        <v>143</v>
      </c>
      <c r="AH3404" t="s">
        <v>4697</v>
      </c>
      <c r="AI3404" s="18">
        <v>4.4647765999999998E-2</v>
      </c>
      <c r="AJ3404" t="s">
        <v>349</v>
      </c>
      <c r="AK3404" t="s">
        <v>134</v>
      </c>
      <c r="AL3404" t="s">
        <v>4698</v>
      </c>
      <c r="AM3404" t="s">
        <v>349</v>
      </c>
      <c r="AN3404" t="s">
        <v>134</v>
      </c>
      <c r="AO3404" t="s">
        <v>4698</v>
      </c>
      <c r="AP3404" s="18">
        <v>4.4647765999999998E-2</v>
      </c>
      <c r="AQ3404" t="s">
        <v>123</v>
      </c>
      <c r="AR3404" t="b">
        <f>ISNUMBER(SEARCH('Consulta Por Puntos Baloto'!$E$5,B3404,1))</f>
        <v>0</v>
      </c>
      <c r="AS3404">
        <f t="shared" si="106"/>
        <v>35</v>
      </c>
      <c r="AT3404" t="str">
        <f t="shared" si="107"/>
        <v>Punto red</v>
      </c>
    </row>
    <row r="3405" spans="1:46">
      <c r="A3405" t="s">
        <v>16478</v>
      </c>
      <c r="B3405" t="s">
        <v>16479</v>
      </c>
      <c r="C3405" s="18">
        <v>3.872811462</v>
      </c>
      <c r="D3405" t="s">
        <v>4892</v>
      </c>
      <c r="E3405" t="s">
        <v>4893</v>
      </c>
      <c r="F3405" t="s">
        <v>4894</v>
      </c>
      <c r="G3405" s="18">
        <v>28.438373846200001</v>
      </c>
      <c r="H3405" t="s">
        <v>4895</v>
      </c>
      <c r="I3405" t="s">
        <v>4146</v>
      </c>
      <c r="J3405" t="s">
        <v>4896</v>
      </c>
      <c r="K3405" s="18">
        <v>52.417314782299997</v>
      </c>
      <c r="L3405" t="s">
        <v>64</v>
      </c>
      <c r="M3405" t="s">
        <v>154</v>
      </c>
      <c r="N3405" t="s">
        <v>156</v>
      </c>
      <c r="O3405" s="18">
        <v>35.031588897699997</v>
      </c>
      <c r="P3405" t="s">
        <v>4031</v>
      </c>
      <c r="Q3405" t="s">
        <v>4025</v>
      </c>
      <c r="R3405" t="s">
        <v>4032</v>
      </c>
      <c r="S3405" s="18">
        <v>159.15731523779999</v>
      </c>
      <c r="T3405" t="s">
        <v>69</v>
      </c>
      <c r="U3405" t="s">
        <v>65</v>
      </c>
      <c r="V3405" t="s">
        <v>70</v>
      </c>
      <c r="W3405" s="18">
        <v>28.651056009400001</v>
      </c>
      <c r="X3405" t="s">
        <v>4897</v>
      </c>
      <c r="Y3405" t="s">
        <v>4146</v>
      </c>
      <c r="Z3405" t="s">
        <v>4898</v>
      </c>
      <c r="AA3405" s="18">
        <v>0.46211949769999999</v>
      </c>
      <c r="AB3405" t="s">
        <v>4431</v>
      </c>
      <c r="AC3405" t="s">
        <v>4900</v>
      </c>
      <c r="AD3405" t="s">
        <v>6686</v>
      </c>
      <c r="AE3405" s="18">
        <v>3.8698274585000001</v>
      </c>
      <c r="AF3405" t="s">
        <v>4902</v>
      </c>
      <c r="AG3405" t="s">
        <v>4903</v>
      </c>
      <c r="AH3405" t="s">
        <v>4904</v>
      </c>
      <c r="AI3405" s="18">
        <v>0.33115737020000002</v>
      </c>
      <c r="AJ3405" t="s">
        <v>10343</v>
      </c>
      <c r="AK3405" t="s">
        <v>4900</v>
      </c>
      <c r="AL3405" t="s">
        <v>10344</v>
      </c>
      <c r="AM3405" t="s">
        <v>10343</v>
      </c>
      <c r="AN3405" t="s">
        <v>4900</v>
      </c>
      <c r="AO3405" t="s">
        <v>10344</v>
      </c>
      <c r="AP3405" s="18">
        <v>0.33115737020000002</v>
      </c>
      <c r="AQ3405" t="s">
        <v>123</v>
      </c>
      <c r="AR3405" t="b">
        <f>ISNUMBER(SEARCH('Consulta Por Puntos Baloto'!$E$5,B3405,1))</f>
        <v>0</v>
      </c>
      <c r="AS3405">
        <f t="shared" si="106"/>
        <v>35</v>
      </c>
      <c r="AT3405" t="str">
        <f t="shared" si="107"/>
        <v>Punto red</v>
      </c>
    </row>
    <row r="3406" spans="1:46">
      <c r="A3406" t="s">
        <v>16480</v>
      </c>
      <c r="B3406" t="s">
        <v>16481</v>
      </c>
      <c r="C3406" s="18">
        <v>0.14703133879999999</v>
      </c>
      <c r="D3406" t="s">
        <v>3960</v>
      </c>
      <c r="E3406" t="s">
        <v>128</v>
      </c>
      <c r="F3406" t="s">
        <v>3961</v>
      </c>
      <c r="G3406" s="18">
        <v>0.2998647726</v>
      </c>
      <c r="H3406" t="s">
        <v>64</v>
      </c>
      <c r="I3406" t="s">
        <v>130</v>
      </c>
      <c r="J3406" t="s">
        <v>1427</v>
      </c>
      <c r="K3406" s="18">
        <v>0.81268531079999995</v>
      </c>
      <c r="L3406" t="s">
        <v>64</v>
      </c>
      <c r="M3406" t="s">
        <v>130</v>
      </c>
      <c r="N3406" t="s">
        <v>3962</v>
      </c>
      <c r="O3406" s="18">
        <v>1.167620675</v>
      </c>
      <c r="P3406" t="s">
        <v>1425</v>
      </c>
      <c r="Q3406" t="s">
        <v>134</v>
      </c>
      <c r="R3406" t="s">
        <v>1426</v>
      </c>
      <c r="S3406" s="18">
        <v>0.41741486080000001</v>
      </c>
      <c r="T3406" t="s">
        <v>1086</v>
      </c>
      <c r="U3406" t="s">
        <v>130</v>
      </c>
      <c r="V3406" t="s">
        <v>1087</v>
      </c>
      <c r="W3406" s="18">
        <v>0.2998647726</v>
      </c>
      <c r="X3406" t="s">
        <v>64</v>
      </c>
      <c r="Y3406" t="s">
        <v>130</v>
      </c>
      <c r="Z3406" t="s">
        <v>1427</v>
      </c>
      <c r="AA3406" s="18">
        <v>0.4360548038</v>
      </c>
      <c r="AB3406" s="19" t="s">
        <v>5417</v>
      </c>
      <c r="AC3406" t="s">
        <v>128</v>
      </c>
      <c r="AD3406" s="19" t="s">
        <v>5418</v>
      </c>
      <c r="AE3406" s="18">
        <v>7.5728012799999994E-2</v>
      </c>
      <c r="AF3406" t="s">
        <v>3965</v>
      </c>
      <c r="AG3406" t="s">
        <v>143</v>
      </c>
      <c r="AH3406" t="s">
        <v>3966</v>
      </c>
      <c r="AI3406" s="18">
        <v>0.14815057030000001</v>
      </c>
      <c r="AJ3406" t="s">
        <v>3967</v>
      </c>
      <c r="AK3406" t="s">
        <v>134</v>
      </c>
      <c r="AL3406" t="s">
        <v>3968</v>
      </c>
      <c r="AM3406" t="s">
        <v>3965</v>
      </c>
      <c r="AN3406" t="s">
        <v>143</v>
      </c>
      <c r="AO3406" t="s">
        <v>3966</v>
      </c>
      <c r="AP3406" s="18">
        <v>7.5728012799999994E-2</v>
      </c>
      <c r="AQ3406" t="s">
        <v>123</v>
      </c>
      <c r="AR3406" t="b">
        <f>ISNUMBER(SEARCH('Consulta Por Puntos Baloto'!$E$5,B3406,1))</f>
        <v>0</v>
      </c>
      <c r="AS3406">
        <f t="shared" si="106"/>
        <v>31</v>
      </c>
      <c r="AT3406" t="str">
        <f t="shared" si="107"/>
        <v>Punto pago</v>
      </c>
    </row>
    <row r="3407" spans="1:46">
      <c r="A3407" t="s">
        <v>16482</v>
      </c>
      <c r="B3407" t="s">
        <v>16483</v>
      </c>
      <c r="C3407" s="18">
        <v>0.68681886640000001</v>
      </c>
      <c r="D3407" t="s">
        <v>264</v>
      </c>
      <c r="E3407" t="s">
        <v>62</v>
      </c>
      <c r="F3407" t="s">
        <v>265</v>
      </c>
      <c r="G3407" s="18">
        <v>1.1181473009</v>
      </c>
      <c r="H3407" t="s">
        <v>64</v>
      </c>
      <c r="I3407" t="s">
        <v>65</v>
      </c>
      <c r="J3407" t="s">
        <v>4122</v>
      </c>
      <c r="K3407" s="18">
        <v>1.1181473009</v>
      </c>
      <c r="L3407" t="s">
        <v>64</v>
      </c>
      <c r="M3407" t="s">
        <v>65</v>
      </c>
      <c r="N3407" t="s">
        <v>4123</v>
      </c>
      <c r="O3407" s="18">
        <v>12.204692941299999</v>
      </c>
      <c r="P3407" t="s">
        <v>67</v>
      </c>
      <c r="Q3407" t="s">
        <v>62</v>
      </c>
      <c r="R3407" t="s">
        <v>68</v>
      </c>
      <c r="S3407" s="18">
        <v>8.6240480671000004</v>
      </c>
      <c r="T3407" t="s">
        <v>69</v>
      </c>
      <c r="U3407" t="s">
        <v>65</v>
      </c>
      <c r="V3407" t="s">
        <v>70</v>
      </c>
      <c r="W3407" s="18">
        <v>4.0390706485000001</v>
      </c>
      <c r="X3407" t="s">
        <v>241</v>
      </c>
      <c r="Y3407" t="s">
        <v>65</v>
      </c>
      <c r="Z3407" t="s">
        <v>242</v>
      </c>
      <c r="AA3407" s="18">
        <v>1.0327062209</v>
      </c>
      <c r="AB3407" s="19" t="s">
        <v>266</v>
      </c>
      <c r="AC3407" t="s">
        <v>62</v>
      </c>
      <c r="AD3407" t="s">
        <v>267</v>
      </c>
      <c r="AE3407" s="18">
        <v>6.2000000000000001E-9</v>
      </c>
      <c r="AF3407" t="s">
        <v>16484</v>
      </c>
      <c r="AG3407" t="s">
        <v>62</v>
      </c>
      <c r="AH3407" t="s">
        <v>16485</v>
      </c>
      <c r="AI3407" s="18">
        <v>0.48831367329999997</v>
      </c>
      <c r="AJ3407" t="s">
        <v>336</v>
      </c>
      <c r="AK3407" t="s">
        <v>62</v>
      </c>
      <c r="AL3407" t="s">
        <v>337</v>
      </c>
      <c r="AM3407" t="s">
        <v>16484</v>
      </c>
      <c r="AN3407" t="s">
        <v>62</v>
      </c>
      <c r="AO3407" t="s">
        <v>16485</v>
      </c>
      <c r="AP3407" s="18">
        <v>6.2000000000000001E-9</v>
      </c>
      <c r="AQ3407" t="s">
        <v>123</v>
      </c>
      <c r="AR3407" t="b">
        <f>ISNUMBER(SEARCH('Consulta Por Puntos Baloto'!$E$5,B3407,1))</f>
        <v>0</v>
      </c>
      <c r="AS3407">
        <f t="shared" si="106"/>
        <v>31</v>
      </c>
      <c r="AT3407" t="str">
        <f t="shared" si="107"/>
        <v>Punto pago</v>
      </c>
    </row>
    <row r="3408" spans="1:46">
      <c r="A3408" t="s">
        <v>16486</v>
      </c>
      <c r="B3408" t="s">
        <v>16487</v>
      </c>
      <c r="C3408" s="18">
        <v>0.3463667634</v>
      </c>
      <c r="D3408" t="s">
        <v>4386</v>
      </c>
      <c r="E3408" t="s">
        <v>4387</v>
      </c>
      <c r="F3408" t="s">
        <v>4388</v>
      </c>
      <c r="G3408" s="18">
        <v>1.4107378400999999</v>
      </c>
      <c r="H3408" t="s">
        <v>64</v>
      </c>
      <c r="I3408" t="s">
        <v>4389</v>
      </c>
      <c r="J3408" t="s">
        <v>4390</v>
      </c>
      <c r="K3408" s="18">
        <v>39.953670583899999</v>
      </c>
      <c r="L3408" t="s">
        <v>64</v>
      </c>
      <c r="M3408" t="s">
        <v>343</v>
      </c>
      <c r="N3408" t="s">
        <v>344</v>
      </c>
      <c r="O3408" s="18">
        <v>1.2202313848999999</v>
      </c>
      <c r="P3408" t="s">
        <v>4391</v>
      </c>
      <c r="Q3408" t="s">
        <v>4392</v>
      </c>
      <c r="R3408" t="s">
        <v>4393</v>
      </c>
      <c r="S3408" s="18">
        <v>60.058017788699999</v>
      </c>
      <c r="T3408" t="s">
        <v>69</v>
      </c>
      <c r="U3408" t="s">
        <v>65</v>
      </c>
      <c r="V3408" t="s">
        <v>70</v>
      </c>
      <c r="W3408" s="18">
        <v>1.4107378400999999</v>
      </c>
      <c r="X3408" t="s">
        <v>64</v>
      </c>
      <c r="Y3408" t="s">
        <v>4389</v>
      </c>
      <c r="Z3408" t="s">
        <v>4390</v>
      </c>
      <c r="AA3408" s="18">
        <v>41.249292279000002</v>
      </c>
      <c r="AB3408" t="s">
        <v>345</v>
      </c>
      <c r="AC3408" t="s">
        <v>341</v>
      </c>
      <c r="AD3408" t="s">
        <v>346</v>
      </c>
      <c r="AE3408" s="18">
        <v>0.10928374289999999</v>
      </c>
      <c r="AF3408" t="s">
        <v>16488</v>
      </c>
      <c r="AG3408" t="s">
        <v>4387</v>
      </c>
      <c r="AH3408" t="s">
        <v>16489</v>
      </c>
      <c r="AI3408" s="18">
        <v>1.82507482E-2</v>
      </c>
      <c r="AJ3408" t="s">
        <v>349</v>
      </c>
      <c r="AK3408" t="s">
        <v>4387</v>
      </c>
      <c r="AL3408" t="s">
        <v>14493</v>
      </c>
      <c r="AM3408" t="s">
        <v>349</v>
      </c>
      <c r="AN3408" t="s">
        <v>4387</v>
      </c>
      <c r="AO3408" t="s">
        <v>14493</v>
      </c>
      <c r="AP3408" s="18">
        <v>1.82507482E-2</v>
      </c>
      <c r="AQ3408" t="s">
        <v>4882</v>
      </c>
      <c r="AR3408" t="b">
        <f>ISNUMBER(SEARCH('Consulta Por Puntos Baloto'!$E$5,B3408,1))</f>
        <v>0</v>
      </c>
      <c r="AS3408">
        <f t="shared" si="106"/>
        <v>35</v>
      </c>
      <c r="AT3408" t="str">
        <f t="shared" si="107"/>
        <v>Punto red</v>
      </c>
    </row>
    <row r="3409" spans="1:46">
      <c r="A3409" t="s">
        <v>16490</v>
      </c>
      <c r="B3409" t="s">
        <v>16491</v>
      </c>
      <c r="C3409" s="18">
        <v>1.2272680032000001</v>
      </c>
      <c r="D3409" t="s">
        <v>4869</v>
      </c>
      <c r="E3409" t="s">
        <v>4106</v>
      </c>
      <c r="F3409" t="s">
        <v>4870</v>
      </c>
      <c r="G3409" s="18">
        <v>1.3945831157999999</v>
      </c>
      <c r="H3409" t="s">
        <v>64</v>
      </c>
      <c r="I3409" t="s">
        <v>4029</v>
      </c>
      <c r="J3409" t="s">
        <v>4030</v>
      </c>
      <c r="K3409" s="18">
        <v>1.3906622016000001</v>
      </c>
      <c r="L3409" t="s">
        <v>64</v>
      </c>
      <c r="M3409" t="s">
        <v>4029</v>
      </c>
      <c r="N3409" t="s">
        <v>4030</v>
      </c>
      <c r="O3409" s="18">
        <v>57.8936596701</v>
      </c>
      <c r="P3409" t="s">
        <v>4031</v>
      </c>
      <c r="Q3409" t="s">
        <v>4025</v>
      </c>
      <c r="R3409" t="s">
        <v>4032</v>
      </c>
      <c r="S3409" s="18">
        <v>123.4762114247</v>
      </c>
      <c r="T3409" t="s">
        <v>227</v>
      </c>
      <c r="U3409" t="s">
        <v>228</v>
      </c>
      <c r="V3409" t="s">
        <v>229</v>
      </c>
      <c r="W3409" s="18">
        <v>0.1077666605</v>
      </c>
      <c r="X3409" t="s">
        <v>4103</v>
      </c>
      <c r="Y3409" t="s">
        <v>4029</v>
      </c>
      <c r="Z3409" t="s">
        <v>4104</v>
      </c>
      <c r="AA3409" s="18">
        <v>0.460680704</v>
      </c>
      <c r="AB3409" t="s">
        <v>5549</v>
      </c>
      <c r="AC3409" t="s">
        <v>4106</v>
      </c>
      <c r="AD3409" t="s">
        <v>5550</v>
      </c>
      <c r="AE3409" s="18">
        <v>0.15349520929999999</v>
      </c>
      <c r="AF3409" t="s">
        <v>16492</v>
      </c>
      <c r="AG3409" t="s">
        <v>4106</v>
      </c>
      <c r="AH3409" t="s">
        <v>16493</v>
      </c>
      <c r="AI3409" s="18">
        <v>1.6680396399999999E-2</v>
      </c>
      <c r="AJ3409" t="s">
        <v>349</v>
      </c>
      <c r="AK3409" t="s">
        <v>4106</v>
      </c>
      <c r="AL3409" t="s">
        <v>5553</v>
      </c>
      <c r="AM3409" t="s">
        <v>349</v>
      </c>
      <c r="AN3409" t="s">
        <v>4106</v>
      </c>
      <c r="AO3409" t="s">
        <v>5553</v>
      </c>
      <c r="AP3409" s="18">
        <v>1.6680396399999999E-2</v>
      </c>
      <c r="AQ3409" t="s">
        <v>123</v>
      </c>
      <c r="AR3409" t="b">
        <f>ISNUMBER(SEARCH('Consulta Por Puntos Baloto'!$E$5,B3409,1))</f>
        <v>0</v>
      </c>
      <c r="AS3409">
        <f t="shared" si="106"/>
        <v>35</v>
      </c>
      <c r="AT3409" t="str">
        <f t="shared" si="107"/>
        <v>Punto red</v>
      </c>
    </row>
    <row r="3410" spans="1:46">
      <c r="A3410" t="s">
        <v>16494</v>
      </c>
      <c r="B3410" t="s">
        <v>16495</v>
      </c>
      <c r="C3410" s="18">
        <v>0.583642789</v>
      </c>
      <c r="D3410" t="s">
        <v>4329</v>
      </c>
      <c r="E3410" t="s">
        <v>3972</v>
      </c>
      <c r="F3410" t="s">
        <v>4330</v>
      </c>
      <c r="G3410" s="18">
        <v>0.134985041</v>
      </c>
      <c r="H3410" t="s">
        <v>64</v>
      </c>
      <c r="I3410" t="s">
        <v>3974</v>
      </c>
      <c r="J3410" t="s">
        <v>4331</v>
      </c>
      <c r="K3410" s="18">
        <v>0.134985041</v>
      </c>
      <c r="L3410" t="s">
        <v>64</v>
      </c>
      <c r="M3410" t="s">
        <v>3974</v>
      </c>
      <c r="N3410" t="s">
        <v>4331</v>
      </c>
      <c r="O3410" s="18">
        <v>0.62530571540000002</v>
      </c>
      <c r="P3410" t="s">
        <v>4332</v>
      </c>
      <c r="Q3410" t="s">
        <v>3972</v>
      </c>
      <c r="R3410" t="s">
        <v>4333</v>
      </c>
      <c r="S3410" s="18">
        <v>467.44653448449998</v>
      </c>
      <c r="T3410" t="s">
        <v>85</v>
      </c>
      <c r="U3410" t="s">
        <v>86</v>
      </c>
      <c r="V3410" t="s">
        <v>87</v>
      </c>
      <c r="W3410" s="18">
        <v>1.1330554359</v>
      </c>
      <c r="X3410" t="s">
        <v>3979</v>
      </c>
      <c r="Y3410" t="s">
        <v>3974</v>
      </c>
      <c r="Z3410" t="s">
        <v>3980</v>
      </c>
      <c r="AA3410" s="18">
        <v>0.7669669576</v>
      </c>
      <c r="AB3410" t="s">
        <v>4334</v>
      </c>
      <c r="AC3410" t="s">
        <v>3972</v>
      </c>
      <c r="AD3410" t="s">
        <v>4335</v>
      </c>
      <c r="AE3410" s="18">
        <v>0.376777947</v>
      </c>
      <c r="AF3410" t="s">
        <v>6245</v>
      </c>
      <c r="AG3410" t="s">
        <v>3972</v>
      </c>
      <c r="AH3410" t="s">
        <v>6246</v>
      </c>
      <c r="AI3410" s="18">
        <v>0.57781115019999996</v>
      </c>
      <c r="AJ3410" t="s">
        <v>6247</v>
      </c>
      <c r="AK3410" t="s">
        <v>3972</v>
      </c>
      <c r="AL3410" t="s">
        <v>6248</v>
      </c>
      <c r="AM3410" t="s">
        <v>64</v>
      </c>
      <c r="AN3410" t="s">
        <v>3974</v>
      </c>
      <c r="AO3410" t="s">
        <v>4331</v>
      </c>
      <c r="AP3410" s="18">
        <v>0.134985041</v>
      </c>
      <c r="AQ3410" t="s">
        <v>123</v>
      </c>
      <c r="AR3410" t="b">
        <f>ISNUMBER(SEARCH('Consulta Por Puntos Baloto'!$E$5,B3410,1))</f>
        <v>0</v>
      </c>
      <c r="AS3410">
        <f t="shared" si="106"/>
        <v>7</v>
      </c>
      <c r="AT3410" t="str">
        <f t="shared" si="107"/>
        <v>Cajero automático</v>
      </c>
    </row>
    <row r="3411" spans="1:46">
      <c r="A3411" t="s">
        <v>16496</v>
      </c>
      <c r="B3411" t="s">
        <v>16497</v>
      </c>
      <c r="C3411" s="18">
        <v>0.75145753140000004</v>
      </c>
      <c r="D3411" t="s">
        <v>4805</v>
      </c>
      <c r="E3411" t="s">
        <v>3972</v>
      </c>
      <c r="F3411" t="s">
        <v>4806</v>
      </c>
      <c r="G3411" s="18">
        <v>4.1740383499999999E-2</v>
      </c>
      <c r="H3411" t="s">
        <v>5817</v>
      </c>
      <c r="I3411" t="s">
        <v>3974</v>
      </c>
      <c r="J3411" t="s">
        <v>5818</v>
      </c>
      <c r="K3411" s="18">
        <v>1.6232674218000001</v>
      </c>
      <c r="L3411" t="s">
        <v>64</v>
      </c>
      <c r="M3411" t="s">
        <v>3974</v>
      </c>
      <c r="N3411" t="s">
        <v>4331</v>
      </c>
      <c r="O3411" s="18">
        <v>1.0211394552999999</v>
      </c>
      <c r="P3411" t="s">
        <v>5791</v>
      </c>
      <c r="Q3411" t="s">
        <v>3972</v>
      </c>
      <c r="R3411" t="s">
        <v>5792</v>
      </c>
      <c r="S3411" s="18">
        <v>468.2864821714</v>
      </c>
      <c r="T3411" t="s">
        <v>85</v>
      </c>
      <c r="U3411" t="s">
        <v>86</v>
      </c>
      <c r="V3411" t="s">
        <v>87</v>
      </c>
      <c r="W3411" s="18">
        <v>0.5524024314</v>
      </c>
      <c r="X3411" t="s">
        <v>3979</v>
      </c>
      <c r="Y3411" t="s">
        <v>3974</v>
      </c>
      <c r="Z3411" t="s">
        <v>3980</v>
      </c>
      <c r="AA3411" s="18">
        <v>0.21017222269999999</v>
      </c>
      <c r="AB3411" s="19" t="s">
        <v>5819</v>
      </c>
      <c r="AC3411" t="s">
        <v>3972</v>
      </c>
      <c r="AD3411" t="s">
        <v>5820</v>
      </c>
      <c r="AE3411" s="18">
        <v>0.33295597300000002</v>
      </c>
      <c r="AF3411" t="s">
        <v>16498</v>
      </c>
      <c r="AG3411" t="s">
        <v>3972</v>
      </c>
      <c r="AH3411" t="s">
        <v>16499</v>
      </c>
      <c r="AI3411" s="18">
        <v>0</v>
      </c>
      <c r="AJ3411" t="s">
        <v>349</v>
      </c>
      <c r="AK3411" t="s">
        <v>3972</v>
      </c>
      <c r="AL3411" t="s">
        <v>16500</v>
      </c>
      <c r="AM3411" t="s">
        <v>349</v>
      </c>
      <c r="AN3411" t="s">
        <v>3972</v>
      </c>
      <c r="AO3411" t="s">
        <v>16500</v>
      </c>
      <c r="AP3411" s="18">
        <v>0</v>
      </c>
      <c r="AQ3411" t="s">
        <v>123</v>
      </c>
      <c r="AR3411" t="b">
        <f>ISNUMBER(SEARCH('Consulta Por Puntos Baloto'!$E$5,B3411,1))</f>
        <v>0</v>
      </c>
      <c r="AS3411">
        <f t="shared" si="106"/>
        <v>35</v>
      </c>
      <c r="AT3411" t="str">
        <f t="shared" si="107"/>
        <v>Punto red</v>
      </c>
    </row>
    <row r="3412" spans="1:46">
      <c r="A3412" t="s">
        <v>16501</v>
      </c>
      <c r="B3412" t="s">
        <v>16502</v>
      </c>
      <c r="C3412" s="18">
        <v>0.97644209950000005</v>
      </c>
      <c r="D3412" t="s">
        <v>584</v>
      </c>
      <c r="E3412" t="s">
        <v>128</v>
      </c>
      <c r="F3412" t="s">
        <v>585</v>
      </c>
      <c r="G3412" s="18">
        <v>0.52496440870000005</v>
      </c>
      <c r="H3412" t="s">
        <v>64</v>
      </c>
      <c r="I3412" t="s">
        <v>130</v>
      </c>
      <c r="J3412" t="s">
        <v>714</v>
      </c>
      <c r="K3412" s="18">
        <v>0.52496440870000005</v>
      </c>
      <c r="L3412" t="s">
        <v>64</v>
      </c>
      <c r="M3412" t="s">
        <v>130</v>
      </c>
      <c r="N3412" t="s">
        <v>714</v>
      </c>
      <c r="O3412" s="18">
        <v>1.3399840789999999</v>
      </c>
      <c r="P3412" t="s">
        <v>588</v>
      </c>
      <c r="Q3412" t="s">
        <v>134</v>
      </c>
      <c r="R3412" t="s">
        <v>589</v>
      </c>
      <c r="S3412" s="18">
        <v>1.8674279144999999</v>
      </c>
      <c r="T3412" t="s">
        <v>469</v>
      </c>
      <c r="U3412" t="s">
        <v>130</v>
      </c>
      <c r="V3412" t="s">
        <v>470</v>
      </c>
      <c r="W3412" s="18">
        <v>1.3768918183000001</v>
      </c>
      <c r="X3412" t="s">
        <v>64</v>
      </c>
      <c r="Y3412" t="s">
        <v>130</v>
      </c>
      <c r="Z3412" t="s">
        <v>590</v>
      </c>
      <c r="AA3412" s="18">
        <v>1.8674279144999999</v>
      </c>
      <c r="AB3412" t="s">
        <v>591</v>
      </c>
      <c r="AC3412" t="s">
        <v>128</v>
      </c>
      <c r="AD3412" t="s">
        <v>592</v>
      </c>
      <c r="AE3412" s="18">
        <v>2.7041397500000001E-2</v>
      </c>
      <c r="AF3412" t="s">
        <v>1442</v>
      </c>
      <c r="AG3412" t="s">
        <v>143</v>
      </c>
      <c r="AH3412" t="s">
        <v>1443</v>
      </c>
      <c r="AI3412" s="18">
        <v>0.18590828000000001</v>
      </c>
      <c r="AJ3412" t="s">
        <v>10197</v>
      </c>
      <c r="AK3412" t="s">
        <v>134</v>
      </c>
      <c r="AL3412" t="s">
        <v>10198</v>
      </c>
      <c r="AM3412" t="s">
        <v>1442</v>
      </c>
      <c r="AN3412" t="s">
        <v>143</v>
      </c>
      <c r="AO3412" t="s">
        <v>1443</v>
      </c>
      <c r="AP3412" s="18">
        <v>2.7041397500000001E-2</v>
      </c>
      <c r="AQ3412" t="s">
        <v>123</v>
      </c>
      <c r="AR3412" t="b">
        <f>ISNUMBER(SEARCH('Consulta Por Puntos Baloto'!$E$5,B3412,1))</f>
        <v>0</v>
      </c>
      <c r="AS3412">
        <f t="shared" si="106"/>
        <v>31</v>
      </c>
      <c r="AT3412" t="str">
        <f t="shared" si="107"/>
        <v>Punto pago</v>
      </c>
    </row>
    <row r="3413" spans="1:46">
      <c r="A3413" t="s">
        <v>16503</v>
      </c>
      <c r="B3413" t="s">
        <v>16504</v>
      </c>
      <c r="C3413" s="18">
        <v>1.6029465100000001E-2</v>
      </c>
      <c r="D3413" t="s">
        <v>6048</v>
      </c>
      <c r="E3413" t="s">
        <v>6049</v>
      </c>
      <c r="F3413" t="s">
        <v>6050</v>
      </c>
      <c r="G3413" s="18">
        <v>60.1770596884</v>
      </c>
      <c r="H3413" t="s">
        <v>64</v>
      </c>
      <c r="I3413" t="s">
        <v>4029</v>
      </c>
      <c r="J3413" t="s">
        <v>4030</v>
      </c>
      <c r="K3413" s="18">
        <v>59.920961799300002</v>
      </c>
      <c r="L3413" t="s">
        <v>4010</v>
      </c>
      <c r="M3413" t="s">
        <v>4008</v>
      </c>
      <c r="N3413" t="s">
        <v>4011</v>
      </c>
      <c r="O3413" s="18">
        <v>64.558690677499996</v>
      </c>
      <c r="P3413" t="s">
        <v>4100</v>
      </c>
      <c r="Q3413" t="s">
        <v>4101</v>
      </c>
      <c r="R3413" t="s">
        <v>4102</v>
      </c>
      <c r="S3413" s="18">
        <v>64.383429836100007</v>
      </c>
      <c r="T3413" t="s">
        <v>227</v>
      </c>
      <c r="U3413" t="s">
        <v>228</v>
      </c>
      <c r="V3413" t="s">
        <v>229</v>
      </c>
      <c r="W3413" s="18">
        <v>60.640033924100003</v>
      </c>
      <c r="X3413" t="s">
        <v>4103</v>
      </c>
      <c r="Y3413" t="s">
        <v>4029</v>
      </c>
      <c r="Z3413" t="s">
        <v>4104</v>
      </c>
      <c r="AA3413" s="18">
        <v>60.478431472899999</v>
      </c>
      <c r="AB3413" s="19" t="s">
        <v>4105</v>
      </c>
      <c r="AC3413" t="s">
        <v>4106</v>
      </c>
      <c r="AD3413" t="s">
        <v>4107</v>
      </c>
      <c r="AE3413" s="18">
        <v>4.5584249E-3</v>
      </c>
      <c r="AF3413" t="s">
        <v>16505</v>
      </c>
      <c r="AG3413" t="s">
        <v>6049</v>
      </c>
      <c r="AH3413" t="s">
        <v>16506</v>
      </c>
      <c r="AI3413" s="18">
        <v>18.356695698599999</v>
      </c>
      <c r="AJ3413" t="s">
        <v>6054</v>
      </c>
      <c r="AK3413" t="s">
        <v>6055</v>
      </c>
      <c r="AL3413" t="s">
        <v>6056</v>
      </c>
      <c r="AM3413" t="s">
        <v>16505</v>
      </c>
      <c r="AN3413" t="s">
        <v>6049</v>
      </c>
      <c r="AO3413" t="s">
        <v>16506</v>
      </c>
      <c r="AP3413" s="18">
        <v>4.5584249E-3</v>
      </c>
      <c r="AQ3413" t="s">
        <v>123</v>
      </c>
      <c r="AR3413" t="b">
        <f>ISNUMBER(SEARCH('Consulta Por Puntos Baloto'!$E$5,B3413,1))</f>
        <v>0</v>
      </c>
      <c r="AS3413">
        <f t="shared" si="106"/>
        <v>31</v>
      </c>
      <c r="AT3413" t="str">
        <f t="shared" si="107"/>
        <v>Punto pago</v>
      </c>
    </row>
    <row r="3414" spans="1:46">
      <c r="A3414" t="s">
        <v>16507</v>
      </c>
      <c r="B3414" t="s">
        <v>16508</v>
      </c>
      <c r="C3414" s="18">
        <v>28.985769581</v>
      </c>
      <c r="D3414" t="s">
        <v>4556</v>
      </c>
      <c r="E3414" t="s">
        <v>4557</v>
      </c>
      <c r="F3414" t="s">
        <v>4558</v>
      </c>
      <c r="G3414" s="18">
        <v>28.9408154041</v>
      </c>
      <c r="H3414" t="s">
        <v>64</v>
      </c>
      <c r="I3414" t="s">
        <v>4563</v>
      </c>
      <c r="J3414" t="s">
        <v>4564</v>
      </c>
      <c r="K3414" s="18">
        <v>40.299181250799997</v>
      </c>
      <c r="L3414" t="s">
        <v>64</v>
      </c>
      <c r="M3414" t="s">
        <v>4560</v>
      </c>
      <c r="N3414" t="s">
        <v>4562</v>
      </c>
      <c r="O3414" s="18">
        <v>39.248177975099999</v>
      </c>
      <c r="P3414" t="s">
        <v>5857</v>
      </c>
      <c r="Q3414" t="s">
        <v>388</v>
      </c>
      <c r="R3414" t="s">
        <v>5858</v>
      </c>
      <c r="S3414" s="18">
        <v>279.86078391410001</v>
      </c>
      <c r="T3414" t="s">
        <v>253</v>
      </c>
      <c r="U3414" t="s">
        <v>65</v>
      </c>
      <c r="V3414" t="s">
        <v>254</v>
      </c>
      <c r="W3414" s="18">
        <v>28.9532839799</v>
      </c>
      <c r="X3414" t="s">
        <v>64</v>
      </c>
      <c r="Y3414" t="s">
        <v>4563</v>
      </c>
      <c r="Z3414" t="s">
        <v>4564</v>
      </c>
      <c r="AA3414" s="18">
        <v>39.559880511700001</v>
      </c>
      <c r="AB3414" t="s">
        <v>5859</v>
      </c>
      <c r="AC3414" t="s">
        <v>388</v>
      </c>
      <c r="AD3414" t="s">
        <v>5860</v>
      </c>
      <c r="AE3414" s="18">
        <v>0.13316738850000001</v>
      </c>
      <c r="AF3414" t="s">
        <v>9400</v>
      </c>
      <c r="AG3414" t="s">
        <v>9401</v>
      </c>
      <c r="AH3414" t="s">
        <v>9402</v>
      </c>
      <c r="AI3414" s="18">
        <v>7.3163702600000005E-2</v>
      </c>
      <c r="AJ3414" t="s">
        <v>9403</v>
      </c>
      <c r="AK3414" t="s">
        <v>9404</v>
      </c>
      <c r="AL3414" t="s">
        <v>9405</v>
      </c>
      <c r="AM3414" t="s">
        <v>9403</v>
      </c>
      <c r="AN3414" t="s">
        <v>9404</v>
      </c>
      <c r="AO3414" t="s">
        <v>9405</v>
      </c>
      <c r="AP3414" s="18">
        <v>7.3163702600000005E-2</v>
      </c>
      <c r="AQ3414" t="s">
        <v>123</v>
      </c>
      <c r="AR3414" t="b">
        <f>ISNUMBER(SEARCH('Consulta Por Puntos Baloto'!$E$5,B3414,1))</f>
        <v>0</v>
      </c>
      <c r="AS3414">
        <f t="shared" si="106"/>
        <v>35</v>
      </c>
      <c r="AT3414" t="str">
        <f t="shared" si="107"/>
        <v>Punto red</v>
      </c>
    </row>
    <row r="3415" spans="1:46">
      <c r="A3415" t="s">
        <v>16509</v>
      </c>
      <c r="B3415" t="s">
        <v>16510</v>
      </c>
      <c r="C3415" s="18">
        <v>4.4779751511999999</v>
      </c>
      <c r="D3415" t="s">
        <v>4210</v>
      </c>
      <c r="E3415" t="s">
        <v>62</v>
      </c>
      <c r="F3415" t="s">
        <v>4211</v>
      </c>
      <c r="G3415" s="18">
        <v>3.3846251553000002</v>
      </c>
      <c r="H3415" t="s">
        <v>64</v>
      </c>
      <c r="I3415" t="s">
        <v>65</v>
      </c>
      <c r="J3415" t="s">
        <v>5202</v>
      </c>
      <c r="K3415" s="18">
        <v>3.3801191665000001</v>
      </c>
      <c r="L3415" t="s">
        <v>64</v>
      </c>
      <c r="M3415" t="s">
        <v>65</v>
      </c>
      <c r="N3415" t="s">
        <v>5202</v>
      </c>
      <c r="O3415" s="18">
        <v>3.6357925443000001</v>
      </c>
      <c r="P3415" t="s">
        <v>67</v>
      </c>
      <c r="Q3415" t="s">
        <v>62</v>
      </c>
      <c r="R3415" t="s">
        <v>68</v>
      </c>
      <c r="S3415" s="18">
        <v>4.1321551941000001</v>
      </c>
      <c r="T3415" t="s">
        <v>69</v>
      </c>
      <c r="U3415" t="s">
        <v>65</v>
      </c>
      <c r="V3415" t="s">
        <v>70</v>
      </c>
      <c r="W3415" s="18">
        <v>3.6379088369999999</v>
      </c>
      <c r="X3415" t="s">
        <v>276</v>
      </c>
      <c r="Y3415" t="s">
        <v>65</v>
      </c>
      <c r="Z3415" t="s">
        <v>277</v>
      </c>
      <c r="AA3415" s="18">
        <v>3.6527145608999998</v>
      </c>
      <c r="AB3415" t="s">
        <v>5203</v>
      </c>
      <c r="AC3415" t="s">
        <v>62</v>
      </c>
      <c r="AD3415" t="s">
        <v>5204</v>
      </c>
      <c r="AE3415" s="18">
        <v>1.9559666100000001E-2</v>
      </c>
      <c r="AF3415" t="s">
        <v>12798</v>
      </c>
      <c r="AG3415" t="s">
        <v>62</v>
      </c>
      <c r="AH3415" t="s">
        <v>12799</v>
      </c>
      <c r="AI3415" s="18">
        <v>0.62946651050000002</v>
      </c>
      <c r="AJ3415" t="s">
        <v>12800</v>
      </c>
      <c r="AK3415" t="s">
        <v>62</v>
      </c>
      <c r="AL3415" t="s">
        <v>12801</v>
      </c>
      <c r="AM3415" t="s">
        <v>12798</v>
      </c>
      <c r="AN3415" t="s">
        <v>62</v>
      </c>
      <c r="AO3415" t="s">
        <v>12799</v>
      </c>
      <c r="AP3415" s="18">
        <v>1.9559666100000001E-2</v>
      </c>
      <c r="AQ3415" t="s">
        <v>123</v>
      </c>
      <c r="AR3415" t="b">
        <f>ISNUMBER(SEARCH('Consulta Por Puntos Baloto'!$E$5,B3415,1))</f>
        <v>0</v>
      </c>
      <c r="AS3415">
        <f t="shared" si="106"/>
        <v>31</v>
      </c>
      <c r="AT3415" t="str">
        <f t="shared" si="107"/>
        <v>Punto pago</v>
      </c>
    </row>
    <row r="3416" spans="1:46">
      <c r="A3416" t="s">
        <v>16511</v>
      </c>
      <c r="B3416" t="s">
        <v>16512</v>
      </c>
      <c r="C3416" s="18">
        <v>2.5516597983999998</v>
      </c>
      <c r="D3416" t="s">
        <v>4210</v>
      </c>
      <c r="E3416" t="s">
        <v>62</v>
      </c>
      <c r="F3416" t="s">
        <v>4211</v>
      </c>
      <c r="G3416" s="18">
        <v>1.7505840545</v>
      </c>
      <c r="H3416" t="s">
        <v>64</v>
      </c>
      <c r="I3416" t="s">
        <v>65</v>
      </c>
      <c r="J3416" t="s">
        <v>5202</v>
      </c>
      <c r="K3416" s="18">
        <v>1.7557808656</v>
      </c>
      <c r="L3416" t="s">
        <v>64</v>
      </c>
      <c r="M3416" t="s">
        <v>65</v>
      </c>
      <c r="N3416" t="s">
        <v>5202</v>
      </c>
      <c r="O3416" s="18">
        <v>1.7862735437999999</v>
      </c>
      <c r="P3416" t="s">
        <v>67</v>
      </c>
      <c r="Q3416" t="s">
        <v>62</v>
      </c>
      <c r="R3416" t="s">
        <v>68</v>
      </c>
      <c r="S3416" s="18">
        <v>2.5579770641000001</v>
      </c>
      <c r="T3416" t="s">
        <v>253</v>
      </c>
      <c r="U3416" t="s">
        <v>65</v>
      </c>
      <c r="V3416" t="s">
        <v>254</v>
      </c>
      <c r="W3416" s="18">
        <v>1.7918571887000001</v>
      </c>
      <c r="X3416" t="s">
        <v>276</v>
      </c>
      <c r="Y3416" t="s">
        <v>65</v>
      </c>
      <c r="Z3416" t="s">
        <v>277</v>
      </c>
      <c r="AA3416" s="18">
        <v>1.8059502917000001</v>
      </c>
      <c r="AB3416" t="s">
        <v>5203</v>
      </c>
      <c r="AC3416" t="s">
        <v>62</v>
      </c>
      <c r="AD3416" t="s">
        <v>5204</v>
      </c>
      <c r="AE3416" s="18">
        <v>0.33205414010000001</v>
      </c>
      <c r="AF3416" t="s">
        <v>16513</v>
      </c>
      <c r="AG3416" t="s">
        <v>62</v>
      </c>
      <c r="AH3416" t="s">
        <v>16514</v>
      </c>
      <c r="AI3416" s="18">
        <v>0.21242813969999999</v>
      </c>
      <c r="AJ3416" t="s">
        <v>11264</v>
      </c>
      <c r="AK3416" t="s">
        <v>62</v>
      </c>
      <c r="AL3416" t="s">
        <v>11265</v>
      </c>
      <c r="AM3416" t="s">
        <v>11264</v>
      </c>
      <c r="AN3416" t="s">
        <v>62</v>
      </c>
      <c r="AO3416" t="s">
        <v>11265</v>
      </c>
      <c r="AP3416" s="18">
        <v>0.21242813969999999</v>
      </c>
      <c r="AQ3416" t="s">
        <v>123</v>
      </c>
      <c r="AR3416" t="b">
        <f>ISNUMBER(SEARCH('Consulta Por Puntos Baloto'!$E$5,B3416,1))</f>
        <v>0</v>
      </c>
      <c r="AS3416">
        <f t="shared" si="106"/>
        <v>35</v>
      </c>
      <c r="AT3416" t="str">
        <f t="shared" si="107"/>
        <v>Punto red</v>
      </c>
    </row>
    <row r="3417" spans="1:46">
      <c r="A3417" t="s">
        <v>16515</v>
      </c>
      <c r="B3417" t="s">
        <v>16516</v>
      </c>
      <c r="C3417" s="18">
        <v>0.21653221859999999</v>
      </c>
      <c r="D3417" t="s">
        <v>274</v>
      </c>
      <c r="E3417" t="s">
        <v>103</v>
      </c>
      <c r="F3417" t="s">
        <v>275</v>
      </c>
      <c r="G3417" s="18">
        <v>0.17745297839999999</v>
      </c>
      <c r="H3417" t="s">
        <v>64</v>
      </c>
      <c r="I3417" t="s">
        <v>107</v>
      </c>
      <c r="J3417" t="s">
        <v>108</v>
      </c>
      <c r="K3417" s="18">
        <v>0.17745297839999999</v>
      </c>
      <c r="L3417" t="s">
        <v>64</v>
      </c>
      <c r="M3417" t="s">
        <v>107</v>
      </c>
      <c r="N3417" t="s">
        <v>108</v>
      </c>
      <c r="O3417" s="18">
        <v>1.6359012783</v>
      </c>
      <c r="P3417" t="s">
        <v>109</v>
      </c>
      <c r="Q3417" t="s">
        <v>103</v>
      </c>
      <c r="R3417" t="s">
        <v>110</v>
      </c>
      <c r="S3417" s="18">
        <v>148.06828448100001</v>
      </c>
      <c r="T3417" t="s">
        <v>253</v>
      </c>
      <c r="U3417" t="s">
        <v>65</v>
      </c>
      <c r="V3417" t="s">
        <v>254</v>
      </c>
      <c r="W3417" s="18">
        <v>146.64286061940001</v>
      </c>
      <c r="X3417" t="s">
        <v>276</v>
      </c>
      <c r="Y3417" t="s">
        <v>65</v>
      </c>
      <c r="Z3417" t="s">
        <v>277</v>
      </c>
      <c r="AA3417" s="18">
        <v>1.1538228712</v>
      </c>
      <c r="AB3417" t="s">
        <v>115</v>
      </c>
      <c r="AC3417" t="s">
        <v>103</v>
      </c>
      <c r="AD3417" t="s">
        <v>116</v>
      </c>
      <c r="AE3417" s="18">
        <v>8.8567977800000003E-2</v>
      </c>
      <c r="AF3417" t="s">
        <v>16517</v>
      </c>
      <c r="AG3417" t="s">
        <v>103</v>
      </c>
      <c r="AH3417" t="s">
        <v>16518</v>
      </c>
      <c r="AI3417" s="18">
        <v>9.7601560300000001E-2</v>
      </c>
      <c r="AJ3417" t="s">
        <v>16519</v>
      </c>
      <c r="AK3417" t="s">
        <v>103</v>
      </c>
      <c r="AL3417" t="s">
        <v>16520</v>
      </c>
      <c r="AM3417" t="s">
        <v>16517</v>
      </c>
      <c r="AN3417" t="s">
        <v>103</v>
      </c>
      <c r="AO3417" t="s">
        <v>16518</v>
      </c>
      <c r="AP3417" s="18">
        <v>8.8567977800000003E-2</v>
      </c>
      <c r="AQ3417" t="s">
        <v>123</v>
      </c>
      <c r="AR3417" t="b">
        <f>ISNUMBER(SEARCH('Consulta Por Puntos Baloto'!$E$5,B3417,1))</f>
        <v>0</v>
      </c>
      <c r="AS3417">
        <f t="shared" si="106"/>
        <v>31</v>
      </c>
      <c r="AT3417" t="str">
        <f t="shared" si="107"/>
        <v>Punto pago</v>
      </c>
    </row>
    <row r="3418" spans="1:46">
      <c r="A3418" t="s">
        <v>16521</v>
      </c>
      <c r="B3418" t="s">
        <v>16522</v>
      </c>
      <c r="C3418" s="18">
        <v>2.2862452702999998</v>
      </c>
      <c r="D3418" t="s">
        <v>1519</v>
      </c>
      <c r="E3418" t="s">
        <v>1520</v>
      </c>
      <c r="F3418" t="s">
        <v>1521</v>
      </c>
      <c r="G3418" s="18">
        <v>1.8245500819</v>
      </c>
      <c r="H3418" t="s">
        <v>64</v>
      </c>
      <c r="I3418" t="s">
        <v>471</v>
      </c>
      <c r="J3418" t="s">
        <v>1453</v>
      </c>
      <c r="K3418" s="18">
        <v>1.8567165043</v>
      </c>
      <c r="L3418" t="s">
        <v>64</v>
      </c>
      <c r="M3418" t="s">
        <v>471</v>
      </c>
      <c r="N3418" t="s">
        <v>1453</v>
      </c>
      <c r="O3418" s="18">
        <v>6.8806504874999996</v>
      </c>
      <c r="P3418" t="s">
        <v>467</v>
      </c>
      <c r="Q3418" t="s">
        <v>134</v>
      </c>
      <c r="R3418" t="s">
        <v>468</v>
      </c>
      <c r="S3418" s="18">
        <v>10.089095131300001</v>
      </c>
      <c r="T3418" t="s">
        <v>469</v>
      </c>
      <c r="U3418" t="s">
        <v>130</v>
      </c>
      <c r="V3418" t="s">
        <v>470</v>
      </c>
      <c r="W3418" s="18">
        <v>4.3597409910999998</v>
      </c>
      <c r="X3418" t="s">
        <v>64</v>
      </c>
      <c r="Y3418" t="s">
        <v>471</v>
      </c>
      <c r="Z3418" t="s">
        <v>472</v>
      </c>
      <c r="AA3418" s="18">
        <v>7.8762830668000001</v>
      </c>
      <c r="AB3418" s="19" t="s">
        <v>473</v>
      </c>
      <c r="AC3418" t="s">
        <v>128</v>
      </c>
      <c r="AD3418" t="s">
        <v>474</v>
      </c>
      <c r="AE3418" s="18">
        <v>0.26017923469999998</v>
      </c>
      <c r="AF3418" t="s">
        <v>1579</v>
      </c>
      <c r="AG3418" t="s">
        <v>1523</v>
      </c>
      <c r="AH3418" t="s">
        <v>1580</v>
      </c>
      <c r="AI3418" s="18">
        <v>6.7372296600000006E-2</v>
      </c>
      <c r="AJ3418" t="s">
        <v>1581</v>
      </c>
      <c r="AK3418" t="s">
        <v>1523</v>
      </c>
      <c r="AL3418" t="s">
        <v>1582</v>
      </c>
      <c r="AM3418" t="s">
        <v>1581</v>
      </c>
      <c r="AN3418" t="s">
        <v>1523</v>
      </c>
      <c r="AO3418" t="s">
        <v>1582</v>
      </c>
      <c r="AP3418" s="18">
        <v>6.7372296600000006E-2</v>
      </c>
      <c r="AQ3418" t="s">
        <v>123</v>
      </c>
      <c r="AR3418" t="b">
        <f>ISNUMBER(SEARCH('Consulta Por Puntos Baloto'!$E$5,B3418,1))</f>
        <v>0</v>
      </c>
      <c r="AS3418">
        <f t="shared" si="106"/>
        <v>35</v>
      </c>
      <c r="AT3418" t="str">
        <f t="shared" si="107"/>
        <v>Punto red</v>
      </c>
    </row>
    <row r="3419" spans="1:46">
      <c r="A3419" t="s">
        <v>16523</v>
      </c>
      <c r="B3419" t="s">
        <v>16524</v>
      </c>
      <c r="C3419" s="18">
        <v>2.1303777873</v>
      </c>
      <c r="D3419" t="s">
        <v>1519</v>
      </c>
      <c r="E3419" t="s">
        <v>1520</v>
      </c>
      <c r="F3419" t="s">
        <v>1521</v>
      </c>
      <c r="G3419" s="18">
        <v>1.854019157</v>
      </c>
      <c r="H3419" t="s">
        <v>64</v>
      </c>
      <c r="I3419" t="s">
        <v>471</v>
      </c>
      <c r="J3419" t="s">
        <v>1453</v>
      </c>
      <c r="K3419" s="18">
        <v>1.8856062265</v>
      </c>
      <c r="L3419" t="s">
        <v>64</v>
      </c>
      <c r="M3419" t="s">
        <v>471</v>
      </c>
      <c r="N3419" t="s">
        <v>1453</v>
      </c>
      <c r="O3419" s="18">
        <v>7.4678641300999997</v>
      </c>
      <c r="P3419" t="s">
        <v>467</v>
      </c>
      <c r="Q3419" t="s">
        <v>134</v>
      </c>
      <c r="R3419" t="s">
        <v>468</v>
      </c>
      <c r="S3419" s="18">
        <v>10.483546262000001</v>
      </c>
      <c r="T3419" t="s">
        <v>469</v>
      </c>
      <c r="U3419" t="s">
        <v>130</v>
      </c>
      <c r="V3419" t="s">
        <v>470</v>
      </c>
      <c r="W3419" s="18">
        <v>4.9374530713000002</v>
      </c>
      <c r="X3419" t="s">
        <v>64</v>
      </c>
      <c r="Y3419" t="s">
        <v>471</v>
      </c>
      <c r="Z3419" t="s">
        <v>472</v>
      </c>
      <c r="AA3419" s="18">
        <v>8.4778061290999993</v>
      </c>
      <c r="AB3419" s="19" t="s">
        <v>473</v>
      </c>
      <c r="AC3419" t="s">
        <v>128</v>
      </c>
      <c r="AD3419" t="s">
        <v>474</v>
      </c>
      <c r="AE3419" s="18">
        <v>0.2379512416</v>
      </c>
      <c r="AF3419" t="s">
        <v>1573</v>
      </c>
      <c r="AG3419" t="s">
        <v>1523</v>
      </c>
      <c r="AH3419" t="s">
        <v>1574</v>
      </c>
      <c r="AI3419" s="18">
        <v>9.8385842000000001E-3</v>
      </c>
      <c r="AJ3419" t="s">
        <v>1559</v>
      </c>
      <c r="AK3419" t="s">
        <v>1523</v>
      </c>
      <c r="AL3419" t="s">
        <v>1560</v>
      </c>
      <c r="AM3419" t="s">
        <v>1559</v>
      </c>
      <c r="AN3419" t="s">
        <v>1523</v>
      </c>
      <c r="AO3419" t="s">
        <v>1560</v>
      </c>
      <c r="AP3419" s="18">
        <v>9.8385842000000001E-3</v>
      </c>
      <c r="AQ3419" t="s">
        <v>123</v>
      </c>
      <c r="AR3419" t="b">
        <f>ISNUMBER(SEARCH('Consulta Por Puntos Baloto'!$E$5,B3419,1))</f>
        <v>0</v>
      </c>
      <c r="AS3419">
        <f t="shared" si="106"/>
        <v>35</v>
      </c>
      <c r="AT3419" t="str">
        <f t="shared" si="107"/>
        <v>Punto red</v>
      </c>
    </row>
    <row r="3420" spans="1:46">
      <c r="A3420" t="s">
        <v>16525</v>
      </c>
      <c r="B3420" t="s">
        <v>16526</v>
      </c>
      <c r="C3420" s="18">
        <v>0.1931640895</v>
      </c>
      <c r="D3420" t="s">
        <v>5599</v>
      </c>
      <c r="E3420" t="s">
        <v>5600</v>
      </c>
      <c r="F3420" t="s">
        <v>5601</v>
      </c>
      <c r="G3420" s="18">
        <v>1.0047593338</v>
      </c>
      <c r="H3420" t="s">
        <v>227</v>
      </c>
      <c r="I3420" t="s">
        <v>228</v>
      </c>
      <c r="J3420" t="s">
        <v>229</v>
      </c>
      <c r="K3420" s="18">
        <v>2.1913834315999998</v>
      </c>
      <c r="L3420" t="s">
        <v>64</v>
      </c>
      <c r="M3420" t="s">
        <v>4434</v>
      </c>
      <c r="N3420" t="s">
        <v>5602</v>
      </c>
      <c r="O3420" s="18">
        <v>2.6602442835</v>
      </c>
      <c r="P3420" t="s">
        <v>4100</v>
      </c>
      <c r="Q3420" t="s">
        <v>4101</v>
      </c>
      <c r="R3420" t="s">
        <v>4102</v>
      </c>
      <c r="S3420" s="18">
        <v>1.0148850262</v>
      </c>
      <c r="T3420" t="s">
        <v>227</v>
      </c>
      <c r="U3420" t="s">
        <v>228</v>
      </c>
      <c r="V3420" t="s">
        <v>229</v>
      </c>
      <c r="W3420" s="18">
        <v>1.6028290268000001</v>
      </c>
      <c r="X3420" t="s">
        <v>64</v>
      </c>
      <c r="Y3420" t="s">
        <v>228</v>
      </c>
      <c r="Z3420" t="s">
        <v>4012</v>
      </c>
      <c r="AA3420" s="18">
        <v>1.0075008464999999</v>
      </c>
      <c r="AB3420" t="s">
        <v>227</v>
      </c>
      <c r="AC3420" t="s">
        <v>5600</v>
      </c>
      <c r="AD3420" t="s">
        <v>5605</v>
      </c>
      <c r="AE3420" s="18">
        <v>7.3726664799999994E-2</v>
      </c>
      <c r="AF3420" t="s">
        <v>11630</v>
      </c>
      <c r="AG3420" t="s">
        <v>5600</v>
      </c>
      <c r="AH3420" t="s">
        <v>11631</v>
      </c>
      <c r="AI3420" s="18">
        <v>0.35909993610000002</v>
      </c>
      <c r="AJ3420" t="s">
        <v>349</v>
      </c>
      <c r="AK3420" t="s">
        <v>5600</v>
      </c>
      <c r="AL3420" t="s">
        <v>9375</v>
      </c>
      <c r="AM3420" t="s">
        <v>11630</v>
      </c>
      <c r="AN3420" t="s">
        <v>5600</v>
      </c>
      <c r="AO3420" t="s">
        <v>11631</v>
      </c>
      <c r="AP3420" s="18">
        <v>7.3726664799999994E-2</v>
      </c>
      <c r="AQ3420" t="s">
        <v>123</v>
      </c>
      <c r="AR3420" t="b">
        <f>ISNUMBER(SEARCH('Consulta Por Puntos Baloto'!$E$5,B3420,1))</f>
        <v>0</v>
      </c>
      <c r="AS3420">
        <f t="shared" si="106"/>
        <v>31</v>
      </c>
      <c r="AT3420" t="str">
        <f t="shared" si="107"/>
        <v>Punto pago</v>
      </c>
    </row>
    <row r="3421" spans="1:46">
      <c r="A3421" t="s">
        <v>16527</v>
      </c>
      <c r="B3421" t="s">
        <v>16528</v>
      </c>
      <c r="C3421" s="18">
        <v>1.3268392854</v>
      </c>
      <c r="D3421" t="s">
        <v>6065</v>
      </c>
      <c r="E3421" t="s">
        <v>5832</v>
      </c>
      <c r="F3421" t="s">
        <v>6066</v>
      </c>
      <c r="G3421" s="18">
        <v>0.84535710220000004</v>
      </c>
      <c r="H3421" t="s">
        <v>3998</v>
      </c>
      <c r="I3421" t="s">
        <v>3998</v>
      </c>
      <c r="J3421" t="s">
        <v>6068</v>
      </c>
      <c r="K3421" s="18">
        <v>69.914951810999995</v>
      </c>
      <c r="L3421" t="s">
        <v>64</v>
      </c>
      <c r="M3421" t="s">
        <v>3974</v>
      </c>
      <c r="N3421" t="s">
        <v>4304</v>
      </c>
      <c r="O3421" s="18">
        <v>1.3449253953</v>
      </c>
      <c r="P3421" t="s">
        <v>5835</v>
      </c>
      <c r="Q3421" t="s">
        <v>5832</v>
      </c>
      <c r="R3421" t="s">
        <v>5836</v>
      </c>
      <c r="S3421" s="18">
        <v>470.75756431939999</v>
      </c>
      <c r="T3421" t="s">
        <v>85</v>
      </c>
      <c r="U3421" t="s">
        <v>86</v>
      </c>
      <c r="V3421" t="s">
        <v>87</v>
      </c>
      <c r="W3421" s="18">
        <v>0.84535710220000004</v>
      </c>
      <c r="X3421" t="s">
        <v>3998</v>
      </c>
      <c r="Y3421" t="s">
        <v>3998</v>
      </c>
      <c r="Z3421" t="s">
        <v>6068</v>
      </c>
      <c r="AA3421" s="18">
        <v>0.84535708700000001</v>
      </c>
      <c r="AB3421" s="19" t="s">
        <v>5837</v>
      </c>
      <c r="AC3421" t="s">
        <v>5832</v>
      </c>
      <c r="AD3421" t="s">
        <v>5838</v>
      </c>
      <c r="AE3421" s="18">
        <v>0.12613616969999999</v>
      </c>
      <c r="AF3421" t="s">
        <v>16529</v>
      </c>
      <c r="AG3421" t="s">
        <v>5832</v>
      </c>
      <c r="AH3421" t="s">
        <v>16530</v>
      </c>
      <c r="AI3421" s="18">
        <v>0.65032989679999997</v>
      </c>
      <c r="AJ3421" t="s">
        <v>16531</v>
      </c>
      <c r="AK3421" t="s">
        <v>5832</v>
      </c>
      <c r="AL3421" t="s">
        <v>16532</v>
      </c>
      <c r="AM3421" t="s">
        <v>16529</v>
      </c>
      <c r="AN3421" t="s">
        <v>5832</v>
      </c>
      <c r="AO3421" t="s">
        <v>16530</v>
      </c>
      <c r="AP3421" s="18">
        <v>0.12613616969999999</v>
      </c>
      <c r="AQ3421" t="s">
        <v>123</v>
      </c>
      <c r="AR3421" t="b">
        <f>ISNUMBER(SEARCH('Consulta Por Puntos Baloto'!$E$5,B3421,1))</f>
        <v>0</v>
      </c>
      <c r="AS3421">
        <f t="shared" si="106"/>
        <v>31</v>
      </c>
      <c r="AT3421" t="str">
        <f t="shared" si="107"/>
        <v>Punto pago</v>
      </c>
    </row>
    <row r="3422" spans="1:46">
      <c r="A3422" t="s">
        <v>16533</v>
      </c>
      <c r="B3422" t="s">
        <v>16534</v>
      </c>
      <c r="C3422" s="18">
        <v>3.1871455989999999</v>
      </c>
      <c r="D3422" t="s">
        <v>584</v>
      </c>
      <c r="E3422" t="s">
        <v>128</v>
      </c>
      <c r="F3422" t="s">
        <v>585</v>
      </c>
      <c r="G3422" s="18">
        <v>0.96829347070000005</v>
      </c>
      <c r="H3422" t="s">
        <v>64</v>
      </c>
      <c r="I3422" t="s">
        <v>130</v>
      </c>
      <c r="J3422" t="s">
        <v>629</v>
      </c>
      <c r="K3422" s="18">
        <v>0.96732453169999999</v>
      </c>
      <c r="L3422" t="s">
        <v>64</v>
      </c>
      <c r="M3422" t="s">
        <v>130</v>
      </c>
      <c r="N3422" t="s">
        <v>629</v>
      </c>
      <c r="O3422" s="18">
        <v>4.9348256456000001</v>
      </c>
      <c r="P3422" t="s">
        <v>467</v>
      </c>
      <c r="Q3422" t="s">
        <v>134</v>
      </c>
      <c r="R3422" t="s">
        <v>468</v>
      </c>
      <c r="S3422" s="18">
        <v>2.5651224423999999</v>
      </c>
      <c r="T3422" t="s">
        <v>469</v>
      </c>
      <c r="U3422" t="s">
        <v>130</v>
      </c>
      <c r="V3422" t="s">
        <v>470</v>
      </c>
      <c r="W3422" s="18">
        <v>4.7646262175</v>
      </c>
      <c r="X3422" t="s">
        <v>620</v>
      </c>
      <c r="Y3422" t="s">
        <v>130</v>
      </c>
      <c r="Z3422" t="s">
        <v>621</v>
      </c>
      <c r="AA3422" s="18">
        <v>2.5651224423999999</v>
      </c>
      <c r="AB3422" t="s">
        <v>591</v>
      </c>
      <c r="AC3422" t="s">
        <v>128</v>
      </c>
      <c r="AD3422" t="s">
        <v>592</v>
      </c>
      <c r="AE3422" s="18">
        <v>5.5378106000000003E-2</v>
      </c>
      <c r="AF3422" t="s">
        <v>9096</v>
      </c>
      <c r="AG3422" t="s">
        <v>143</v>
      </c>
      <c r="AH3422" t="s">
        <v>9097</v>
      </c>
      <c r="AI3422" s="18">
        <v>0.62119493260000003</v>
      </c>
      <c r="AJ3422" t="s">
        <v>14749</v>
      </c>
      <c r="AK3422" t="s">
        <v>134</v>
      </c>
      <c r="AL3422" t="s">
        <v>14750</v>
      </c>
      <c r="AM3422" t="s">
        <v>9096</v>
      </c>
      <c r="AN3422" t="s">
        <v>143</v>
      </c>
      <c r="AO3422" t="s">
        <v>9097</v>
      </c>
      <c r="AP3422" s="18">
        <v>5.5378106000000003E-2</v>
      </c>
      <c r="AQ3422" t="s">
        <v>123</v>
      </c>
      <c r="AR3422" t="b">
        <f>ISNUMBER(SEARCH('Consulta Por Puntos Baloto'!$E$5,B3422,1))</f>
        <v>0</v>
      </c>
      <c r="AS3422">
        <f t="shared" si="106"/>
        <v>31</v>
      </c>
      <c r="AT3422" t="str">
        <f t="shared" si="107"/>
        <v>Punto pago</v>
      </c>
    </row>
    <row r="3423" spans="1:46">
      <c r="A3423" t="s">
        <v>16535</v>
      </c>
      <c r="B3423" t="s">
        <v>16536</v>
      </c>
      <c r="C3423" s="18">
        <v>11.814988119600001</v>
      </c>
      <c r="D3423" t="s">
        <v>1448</v>
      </c>
      <c r="E3423" t="s">
        <v>1449</v>
      </c>
      <c r="F3423" t="s">
        <v>1450</v>
      </c>
      <c r="G3423" s="18">
        <v>11.680107100000001</v>
      </c>
      <c r="H3423" t="s">
        <v>64</v>
      </c>
      <c r="I3423" t="s">
        <v>1451</v>
      </c>
      <c r="J3423" t="s">
        <v>1456</v>
      </c>
      <c r="K3423" s="18">
        <v>30.6732251048</v>
      </c>
      <c r="L3423" t="s">
        <v>64</v>
      </c>
      <c r="M3423" t="s">
        <v>471</v>
      </c>
      <c r="N3423" t="s">
        <v>1453</v>
      </c>
      <c r="O3423" s="18">
        <v>11.680107106399999</v>
      </c>
      <c r="P3423" t="s">
        <v>1454</v>
      </c>
      <c r="Q3423" t="s">
        <v>1449</v>
      </c>
      <c r="R3423" t="s">
        <v>1455</v>
      </c>
      <c r="S3423" s="18">
        <v>40.564484171300002</v>
      </c>
      <c r="T3423" t="s">
        <v>469</v>
      </c>
      <c r="U3423" t="s">
        <v>130</v>
      </c>
      <c r="V3423" t="s">
        <v>470</v>
      </c>
      <c r="W3423" s="18">
        <v>11.739507009</v>
      </c>
      <c r="X3423" t="s">
        <v>64</v>
      </c>
      <c r="Y3423" t="s">
        <v>1451</v>
      </c>
      <c r="Z3423" t="s">
        <v>1456</v>
      </c>
      <c r="AA3423" s="18">
        <v>39.494209677500002</v>
      </c>
      <c r="AB3423" s="19" t="s">
        <v>473</v>
      </c>
      <c r="AC3423" t="s">
        <v>128</v>
      </c>
      <c r="AD3423" t="s">
        <v>474</v>
      </c>
      <c r="AE3423" s="18">
        <v>2.267413E-4</v>
      </c>
      <c r="AF3423" t="s">
        <v>16537</v>
      </c>
      <c r="AG3423" t="s">
        <v>3662</v>
      </c>
      <c r="AH3423" t="s">
        <v>16538</v>
      </c>
      <c r="AI3423" s="18">
        <v>8.6253951100000004E-2</v>
      </c>
      <c r="AJ3423" t="s">
        <v>16539</v>
      </c>
      <c r="AK3423" t="s">
        <v>3688</v>
      </c>
      <c r="AL3423" t="s">
        <v>16540</v>
      </c>
      <c r="AM3423" t="s">
        <v>16537</v>
      </c>
      <c r="AN3423" t="s">
        <v>3662</v>
      </c>
      <c r="AO3423" t="s">
        <v>16538</v>
      </c>
      <c r="AP3423" s="18">
        <v>2.267413E-4</v>
      </c>
      <c r="AQ3423" t="s">
        <v>123</v>
      </c>
      <c r="AR3423" t="b">
        <f>ISNUMBER(SEARCH('Consulta Por Puntos Baloto'!$E$5,B3423,1))</f>
        <v>0</v>
      </c>
      <c r="AS3423">
        <f t="shared" si="106"/>
        <v>31</v>
      </c>
      <c r="AT3423" t="str">
        <f t="shared" si="107"/>
        <v>Punto pago</v>
      </c>
    </row>
    <row r="3424" spans="1:46">
      <c r="A3424" t="s">
        <v>16541</v>
      </c>
      <c r="B3424" t="s">
        <v>16542</v>
      </c>
      <c r="C3424" s="18">
        <v>21.015161254500001</v>
      </c>
      <c r="D3424" t="s">
        <v>3669</v>
      </c>
      <c r="E3424" t="s">
        <v>3670</v>
      </c>
      <c r="F3424" t="s">
        <v>3671</v>
      </c>
      <c r="G3424" s="18">
        <v>39.580132122499997</v>
      </c>
      <c r="H3424" t="s">
        <v>64</v>
      </c>
      <c r="I3424" t="s">
        <v>1451</v>
      </c>
      <c r="J3424" t="s">
        <v>1456</v>
      </c>
      <c r="K3424" s="18">
        <v>58.585934197999997</v>
      </c>
      <c r="L3424" t="s">
        <v>64</v>
      </c>
      <c r="M3424" t="s">
        <v>471</v>
      </c>
      <c r="N3424" t="s">
        <v>1453</v>
      </c>
      <c r="O3424" s="18">
        <v>39.580132130400003</v>
      </c>
      <c r="P3424" t="s">
        <v>1454</v>
      </c>
      <c r="Q3424" t="s">
        <v>1449</v>
      </c>
      <c r="R3424" t="s">
        <v>1455</v>
      </c>
      <c r="S3424" s="18">
        <v>66.645622790199994</v>
      </c>
      <c r="T3424" t="s">
        <v>64</v>
      </c>
      <c r="U3424" t="s">
        <v>130</v>
      </c>
      <c r="V3424" t="s">
        <v>171</v>
      </c>
      <c r="W3424" s="18">
        <v>39.634995494800002</v>
      </c>
      <c r="X3424" t="s">
        <v>64</v>
      </c>
      <c r="Y3424" t="s">
        <v>1451</v>
      </c>
      <c r="Z3424" t="s">
        <v>1456</v>
      </c>
      <c r="AA3424" s="18">
        <v>64.732103430799995</v>
      </c>
      <c r="AB3424" s="19" t="s">
        <v>2641</v>
      </c>
      <c r="AC3424" t="s">
        <v>1501</v>
      </c>
      <c r="AD3424" t="s">
        <v>2642</v>
      </c>
      <c r="AE3424" s="18">
        <v>2.7723439200000002E-2</v>
      </c>
      <c r="AF3424" t="s">
        <v>16543</v>
      </c>
      <c r="AG3424" t="s">
        <v>3673</v>
      </c>
      <c r="AH3424" t="s">
        <v>16544</v>
      </c>
      <c r="AI3424" s="18">
        <v>1.8366077999999999E-3</v>
      </c>
      <c r="AJ3424" t="s">
        <v>7267</v>
      </c>
      <c r="AK3424" t="s">
        <v>3673</v>
      </c>
      <c r="AL3424" t="s">
        <v>16545</v>
      </c>
      <c r="AM3424" t="s">
        <v>7267</v>
      </c>
      <c r="AN3424" t="s">
        <v>3673</v>
      </c>
      <c r="AO3424" t="s">
        <v>16545</v>
      </c>
      <c r="AP3424" s="18">
        <v>1.8366077999999999E-3</v>
      </c>
      <c r="AQ3424" t="s">
        <v>123</v>
      </c>
      <c r="AR3424" t="b">
        <f>ISNUMBER(SEARCH('Consulta Por Puntos Baloto'!$E$5,B3424,1))</f>
        <v>0</v>
      </c>
      <c r="AS3424">
        <f t="shared" si="106"/>
        <v>35</v>
      </c>
      <c r="AT3424" t="str">
        <f t="shared" si="107"/>
        <v>Punto red</v>
      </c>
    </row>
    <row r="3425" spans="1:46">
      <c r="A3425" t="s">
        <v>16546</v>
      </c>
      <c r="B3425" t="s">
        <v>16547</v>
      </c>
      <c r="C3425" s="18">
        <v>21.043336346499999</v>
      </c>
      <c r="D3425" t="s">
        <v>3669</v>
      </c>
      <c r="E3425" t="s">
        <v>3670</v>
      </c>
      <c r="F3425" t="s">
        <v>3671</v>
      </c>
      <c r="G3425" s="18">
        <v>39.55682273</v>
      </c>
      <c r="H3425" t="s">
        <v>64</v>
      </c>
      <c r="I3425" t="s">
        <v>1451</v>
      </c>
      <c r="J3425" t="s">
        <v>1456</v>
      </c>
      <c r="K3425" s="18">
        <v>58.559790699899999</v>
      </c>
      <c r="L3425" t="s">
        <v>64</v>
      </c>
      <c r="M3425" t="s">
        <v>471</v>
      </c>
      <c r="N3425" t="s">
        <v>1453</v>
      </c>
      <c r="O3425" s="18">
        <v>39.556822737899999</v>
      </c>
      <c r="P3425" t="s">
        <v>1454</v>
      </c>
      <c r="Q3425" t="s">
        <v>1449</v>
      </c>
      <c r="R3425" t="s">
        <v>1455</v>
      </c>
      <c r="S3425" s="18">
        <v>66.593745979600001</v>
      </c>
      <c r="T3425" t="s">
        <v>64</v>
      </c>
      <c r="U3425" t="s">
        <v>130</v>
      </c>
      <c r="V3425" t="s">
        <v>171</v>
      </c>
      <c r="W3425" s="18">
        <v>39.6115837969</v>
      </c>
      <c r="X3425" t="s">
        <v>64</v>
      </c>
      <c r="Y3425" t="s">
        <v>1451</v>
      </c>
      <c r="Z3425" t="s">
        <v>1456</v>
      </c>
      <c r="AA3425" s="18">
        <v>64.657433295900006</v>
      </c>
      <c r="AB3425" s="19" t="s">
        <v>2641</v>
      </c>
      <c r="AC3425" t="s">
        <v>1501</v>
      </c>
      <c r="AD3425" t="s">
        <v>2642</v>
      </c>
      <c r="AE3425" s="18">
        <v>2.6880764999999999E-3</v>
      </c>
      <c r="AF3425" t="s">
        <v>3672</v>
      </c>
      <c r="AG3425" t="s">
        <v>3673</v>
      </c>
      <c r="AH3425" t="s">
        <v>3674</v>
      </c>
      <c r="AI3425" s="18">
        <v>2.5346262800000002E-2</v>
      </c>
      <c r="AJ3425" t="s">
        <v>3675</v>
      </c>
      <c r="AK3425" t="s">
        <v>3673</v>
      </c>
      <c r="AL3425" t="s">
        <v>3676</v>
      </c>
      <c r="AM3425" t="s">
        <v>3672</v>
      </c>
      <c r="AN3425" t="s">
        <v>3673</v>
      </c>
      <c r="AO3425" t="s">
        <v>3674</v>
      </c>
      <c r="AP3425" s="18">
        <v>2.6880764999999999E-3</v>
      </c>
      <c r="AQ3425" t="s">
        <v>123</v>
      </c>
      <c r="AR3425" t="b">
        <f>ISNUMBER(SEARCH('Consulta Por Puntos Baloto'!$E$5,B3425,1))</f>
        <v>0</v>
      </c>
      <c r="AS3425">
        <f t="shared" si="106"/>
        <v>31</v>
      </c>
      <c r="AT3425" t="str">
        <f t="shared" si="107"/>
        <v>Punto pago</v>
      </c>
    </row>
    <row r="3426" spans="1:46">
      <c r="A3426" t="s">
        <v>16548</v>
      </c>
      <c r="B3426" t="s">
        <v>16549</v>
      </c>
      <c r="C3426" s="18">
        <v>42.30809833</v>
      </c>
      <c r="D3426" t="s">
        <v>1448</v>
      </c>
      <c r="E3426" t="s">
        <v>1449</v>
      </c>
      <c r="F3426" t="s">
        <v>1450</v>
      </c>
      <c r="G3426" s="18">
        <v>42.363296092699997</v>
      </c>
      <c r="H3426" t="s">
        <v>64</v>
      </c>
      <c r="I3426" t="s">
        <v>1451</v>
      </c>
      <c r="J3426" t="s">
        <v>1452</v>
      </c>
      <c r="K3426" s="18">
        <v>54.532883489</v>
      </c>
      <c r="L3426" t="s">
        <v>64</v>
      </c>
      <c r="M3426" t="s">
        <v>471</v>
      </c>
      <c r="N3426" t="s">
        <v>1453</v>
      </c>
      <c r="O3426" s="18">
        <v>42.843842551199998</v>
      </c>
      <c r="P3426" t="s">
        <v>897</v>
      </c>
      <c r="Q3426" t="s">
        <v>893</v>
      </c>
      <c r="R3426" t="s">
        <v>898</v>
      </c>
      <c r="S3426" s="18">
        <v>57.750439870800001</v>
      </c>
      <c r="T3426" t="s">
        <v>111</v>
      </c>
      <c r="U3426" t="s">
        <v>112</v>
      </c>
      <c r="V3426" t="s">
        <v>113</v>
      </c>
      <c r="W3426" s="18">
        <v>42.992551368999997</v>
      </c>
      <c r="X3426" t="s">
        <v>64</v>
      </c>
      <c r="Y3426" t="s">
        <v>1451</v>
      </c>
      <c r="Z3426" t="s">
        <v>1456</v>
      </c>
      <c r="AA3426" s="18">
        <v>57.7517711088</v>
      </c>
      <c r="AB3426" s="19" t="s">
        <v>1111</v>
      </c>
      <c r="AC3426" t="s">
        <v>509</v>
      </c>
      <c r="AD3426" s="19" t="s">
        <v>1112</v>
      </c>
      <c r="AE3426" s="18">
        <v>12.4220970315</v>
      </c>
      <c r="AF3426" t="s">
        <v>16550</v>
      </c>
      <c r="AG3426" t="s">
        <v>16551</v>
      </c>
      <c r="AH3426" t="s">
        <v>16552</v>
      </c>
      <c r="AI3426" s="18">
        <v>8.9490488100000001E-2</v>
      </c>
      <c r="AJ3426" t="s">
        <v>16553</v>
      </c>
      <c r="AK3426" t="s">
        <v>16554</v>
      </c>
      <c r="AL3426" t="s">
        <v>16555</v>
      </c>
      <c r="AM3426" t="s">
        <v>16553</v>
      </c>
      <c r="AN3426" t="s">
        <v>16554</v>
      </c>
      <c r="AO3426" t="s">
        <v>16555</v>
      </c>
      <c r="AP3426" s="18">
        <v>8.9490488100000001E-2</v>
      </c>
      <c r="AQ3426" t="s">
        <v>123</v>
      </c>
      <c r="AR3426" t="b">
        <f>ISNUMBER(SEARCH('Consulta Por Puntos Baloto'!$E$5,B3426,1))</f>
        <v>0</v>
      </c>
      <c r="AS3426">
        <f t="shared" si="106"/>
        <v>35</v>
      </c>
      <c r="AT3426" t="str">
        <f t="shared" si="107"/>
        <v>Punto red</v>
      </c>
    </row>
    <row r="3427" spans="1:46">
      <c r="A3427" t="s">
        <v>16556</v>
      </c>
      <c r="B3427" t="s">
        <v>16557</v>
      </c>
      <c r="C3427" s="18">
        <v>30.471818219700001</v>
      </c>
      <c r="D3427" t="s">
        <v>3669</v>
      </c>
      <c r="E3427" t="s">
        <v>3670</v>
      </c>
      <c r="F3427" t="s">
        <v>3671</v>
      </c>
      <c r="G3427" s="18">
        <v>36.0893537018</v>
      </c>
      <c r="H3427" t="s">
        <v>64</v>
      </c>
      <c r="I3427" t="s">
        <v>1451</v>
      </c>
      <c r="J3427" t="s">
        <v>1456</v>
      </c>
      <c r="K3427" s="18">
        <v>53.898879793799999</v>
      </c>
      <c r="L3427" t="s">
        <v>64</v>
      </c>
      <c r="M3427" t="s">
        <v>471</v>
      </c>
      <c r="N3427" t="s">
        <v>1453</v>
      </c>
      <c r="O3427" s="18">
        <v>36.089353711999998</v>
      </c>
      <c r="P3427" t="s">
        <v>1454</v>
      </c>
      <c r="Q3427" t="s">
        <v>1449</v>
      </c>
      <c r="R3427" t="s">
        <v>1455</v>
      </c>
      <c r="S3427" s="18">
        <v>58.920878299800002</v>
      </c>
      <c r="T3427" t="s">
        <v>64</v>
      </c>
      <c r="U3427" t="s">
        <v>130</v>
      </c>
      <c r="V3427" t="s">
        <v>171</v>
      </c>
      <c r="W3427" s="18">
        <v>36.128818994200003</v>
      </c>
      <c r="X3427" t="s">
        <v>64</v>
      </c>
      <c r="Y3427" t="s">
        <v>1451</v>
      </c>
      <c r="Z3427" t="s">
        <v>1456</v>
      </c>
      <c r="AA3427" s="18">
        <v>54.591078475899998</v>
      </c>
      <c r="AB3427" s="19" t="s">
        <v>2641</v>
      </c>
      <c r="AC3427" t="s">
        <v>1501</v>
      </c>
      <c r="AD3427" t="s">
        <v>2642</v>
      </c>
      <c r="AE3427" s="18">
        <v>11.685922655900001</v>
      </c>
      <c r="AF3427" t="s">
        <v>3746</v>
      </c>
      <c r="AG3427" t="s">
        <v>3747</v>
      </c>
      <c r="AH3427" t="s">
        <v>3748</v>
      </c>
      <c r="AI3427" s="18">
        <v>8.0160643673000003</v>
      </c>
      <c r="AJ3427" t="s">
        <v>3736</v>
      </c>
      <c r="AK3427" t="s">
        <v>3737</v>
      </c>
      <c r="AL3427" t="s">
        <v>3738</v>
      </c>
      <c r="AM3427" t="s">
        <v>3736</v>
      </c>
      <c r="AN3427" t="s">
        <v>3737</v>
      </c>
      <c r="AO3427" t="s">
        <v>3738</v>
      </c>
      <c r="AP3427" s="18">
        <v>8.0160643673000003</v>
      </c>
      <c r="AQ3427" t="s">
        <v>123</v>
      </c>
      <c r="AR3427" t="b">
        <f>ISNUMBER(SEARCH('Consulta Por Puntos Baloto'!$E$5,B3427,1))</f>
        <v>0</v>
      </c>
      <c r="AS3427">
        <f t="shared" si="106"/>
        <v>35</v>
      </c>
      <c r="AT3427" t="str">
        <f t="shared" si="107"/>
        <v>Punto red</v>
      </c>
    </row>
    <row r="3428" spans="1:46">
      <c r="A3428" t="s">
        <v>16558</v>
      </c>
      <c r="B3428" t="s">
        <v>16559</v>
      </c>
      <c r="C3428" s="18">
        <v>25.6776045483</v>
      </c>
      <c r="D3428" t="s">
        <v>1448</v>
      </c>
      <c r="E3428" t="s">
        <v>1449</v>
      </c>
      <c r="F3428" t="s">
        <v>1450</v>
      </c>
      <c r="G3428" s="18">
        <v>25.237806305700001</v>
      </c>
      <c r="H3428" t="s">
        <v>64</v>
      </c>
      <c r="I3428" t="s">
        <v>1451</v>
      </c>
      <c r="J3428" t="s">
        <v>1456</v>
      </c>
      <c r="K3428" s="18">
        <v>43.778736760299999</v>
      </c>
      <c r="L3428" t="s">
        <v>64</v>
      </c>
      <c r="M3428" t="s">
        <v>471</v>
      </c>
      <c r="N3428" t="s">
        <v>1453</v>
      </c>
      <c r="O3428" s="18">
        <v>25.2378063152</v>
      </c>
      <c r="P3428" t="s">
        <v>1454</v>
      </c>
      <c r="Q3428" t="s">
        <v>1449</v>
      </c>
      <c r="R3428" t="s">
        <v>1455</v>
      </c>
      <c r="S3428" s="18">
        <v>50.720615878499999</v>
      </c>
      <c r="T3428" t="s">
        <v>64</v>
      </c>
      <c r="U3428" t="s">
        <v>130</v>
      </c>
      <c r="V3428" t="s">
        <v>171</v>
      </c>
      <c r="W3428" s="18">
        <v>25.283884287900001</v>
      </c>
      <c r="X3428" t="s">
        <v>64</v>
      </c>
      <c r="Y3428" t="s">
        <v>1451</v>
      </c>
      <c r="Z3428" t="s">
        <v>1456</v>
      </c>
      <c r="AA3428" s="18">
        <v>48.605241438100002</v>
      </c>
      <c r="AB3428" s="19" t="s">
        <v>2641</v>
      </c>
      <c r="AC3428" t="s">
        <v>1501</v>
      </c>
      <c r="AD3428" t="s">
        <v>2642</v>
      </c>
      <c r="AE3428" s="18">
        <v>1.3037589800000001E-2</v>
      </c>
      <c r="AF3428" t="s">
        <v>3746</v>
      </c>
      <c r="AG3428" t="s">
        <v>3747</v>
      </c>
      <c r="AH3428" t="s">
        <v>3748</v>
      </c>
      <c r="AI3428" s="18">
        <v>3.0867388000000002E-3</v>
      </c>
      <c r="AJ3428" t="s">
        <v>3766</v>
      </c>
      <c r="AK3428" t="s">
        <v>3747</v>
      </c>
      <c r="AL3428" t="s">
        <v>3767</v>
      </c>
      <c r="AM3428" t="s">
        <v>3766</v>
      </c>
      <c r="AN3428" t="s">
        <v>3747</v>
      </c>
      <c r="AO3428" t="s">
        <v>3767</v>
      </c>
      <c r="AP3428" s="18">
        <v>3.0867388000000002E-3</v>
      </c>
      <c r="AQ3428" t="s">
        <v>123</v>
      </c>
      <c r="AR3428" t="b">
        <f>ISNUMBER(SEARCH('Consulta Por Puntos Baloto'!$E$5,B3428,1))</f>
        <v>0</v>
      </c>
      <c r="AS3428">
        <f t="shared" si="106"/>
        <v>35</v>
      </c>
      <c r="AT3428" t="str">
        <f t="shared" si="107"/>
        <v>Punto red</v>
      </c>
    </row>
    <row r="3429" spans="1:46">
      <c r="A3429" t="s">
        <v>16560</v>
      </c>
      <c r="B3429" t="s">
        <v>16561</v>
      </c>
      <c r="C3429" s="18">
        <v>30.478350476399999</v>
      </c>
      <c r="D3429" t="s">
        <v>1448</v>
      </c>
      <c r="E3429" t="s">
        <v>1449</v>
      </c>
      <c r="F3429" t="s">
        <v>1450</v>
      </c>
      <c r="G3429" s="18">
        <v>30.461188428500002</v>
      </c>
      <c r="H3429" t="s">
        <v>64</v>
      </c>
      <c r="I3429" t="s">
        <v>1451</v>
      </c>
      <c r="J3429" t="s">
        <v>1456</v>
      </c>
      <c r="K3429" s="18">
        <v>49.201817284699999</v>
      </c>
      <c r="L3429" t="s">
        <v>64</v>
      </c>
      <c r="M3429" t="s">
        <v>471</v>
      </c>
      <c r="N3429" t="s">
        <v>1453</v>
      </c>
      <c r="O3429" s="18">
        <v>30.4611884338</v>
      </c>
      <c r="P3429" t="s">
        <v>1454</v>
      </c>
      <c r="Q3429" t="s">
        <v>1449</v>
      </c>
      <c r="R3429" t="s">
        <v>1455</v>
      </c>
      <c r="S3429" s="18">
        <v>58.967329979600002</v>
      </c>
      <c r="T3429" t="s">
        <v>111</v>
      </c>
      <c r="U3429" t="s">
        <v>112</v>
      </c>
      <c r="V3429" t="s">
        <v>113</v>
      </c>
      <c r="W3429" s="18">
        <v>30.522674891499999</v>
      </c>
      <c r="X3429" t="s">
        <v>64</v>
      </c>
      <c r="Y3429" t="s">
        <v>1451</v>
      </c>
      <c r="Z3429" t="s">
        <v>1456</v>
      </c>
      <c r="AA3429" s="18">
        <v>58.1920517382</v>
      </c>
      <c r="AB3429" s="19" t="s">
        <v>473</v>
      </c>
      <c r="AC3429" t="s">
        <v>128</v>
      </c>
      <c r="AD3429" t="s">
        <v>474</v>
      </c>
      <c r="AE3429" s="18">
        <v>13.5165208429</v>
      </c>
      <c r="AF3429" t="s">
        <v>3710</v>
      </c>
      <c r="AG3429" t="s">
        <v>3673</v>
      </c>
      <c r="AH3429" t="s">
        <v>3711</v>
      </c>
      <c r="AI3429" s="18">
        <v>1.4770360600000001E-2</v>
      </c>
      <c r="AJ3429" t="s">
        <v>16562</v>
      </c>
      <c r="AK3429" t="s">
        <v>16563</v>
      </c>
      <c r="AL3429" t="s">
        <v>16564</v>
      </c>
      <c r="AM3429" t="s">
        <v>16562</v>
      </c>
      <c r="AN3429" t="s">
        <v>16563</v>
      </c>
      <c r="AO3429" t="s">
        <v>16564</v>
      </c>
      <c r="AP3429" s="18">
        <v>1.4770360600000001E-2</v>
      </c>
      <c r="AQ3429" t="s">
        <v>123</v>
      </c>
      <c r="AR3429" t="b">
        <f>ISNUMBER(SEARCH('Consulta Por Puntos Baloto'!$E$5,B3429,1))</f>
        <v>0</v>
      </c>
      <c r="AS3429">
        <f t="shared" si="106"/>
        <v>35</v>
      </c>
      <c r="AT3429" t="str">
        <f t="shared" si="107"/>
        <v>Punto red</v>
      </c>
    </row>
    <row r="3430" spans="1:46">
      <c r="A3430" t="s">
        <v>16565</v>
      </c>
      <c r="B3430" t="s">
        <v>16566</v>
      </c>
      <c r="C3430" s="18">
        <v>28.673217700599999</v>
      </c>
      <c r="D3430" t="s">
        <v>1448</v>
      </c>
      <c r="E3430" t="s">
        <v>1449</v>
      </c>
      <c r="F3430" t="s">
        <v>1450</v>
      </c>
      <c r="G3430" s="18">
        <v>27.967008420999999</v>
      </c>
      <c r="H3430" t="s">
        <v>64</v>
      </c>
      <c r="I3430" t="s">
        <v>1451</v>
      </c>
      <c r="J3430" t="s">
        <v>1456</v>
      </c>
      <c r="K3430" s="18">
        <v>42.944701820399999</v>
      </c>
      <c r="L3430" t="s">
        <v>64</v>
      </c>
      <c r="M3430" t="s">
        <v>2638</v>
      </c>
      <c r="N3430" t="s">
        <v>2639</v>
      </c>
      <c r="O3430" s="18">
        <v>27.967008432</v>
      </c>
      <c r="P3430" t="s">
        <v>1454</v>
      </c>
      <c r="Q3430" t="s">
        <v>1449</v>
      </c>
      <c r="R3430" t="s">
        <v>1455</v>
      </c>
      <c r="S3430" s="18">
        <v>47.150602798000001</v>
      </c>
      <c r="T3430" t="s">
        <v>64</v>
      </c>
      <c r="U3430" t="s">
        <v>130</v>
      </c>
      <c r="V3430" t="s">
        <v>171</v>
      </c>
      <c r="W3430" s="18">
        <v>27.9899749695</v>
      </c>
      <c r="X3430" t="s">
        <v>64</v>
      </c>
      <c r="Y3430" t="s">
        <v>1451</v>
      </c>
      <c r="Z3430" t="s">
        <v>1456</v>
      </c>
      <c r="AA3430" s="18">
        <v>42.0971772487</v>
      </c>
      <c r="AB3430" s="19" t="s">
        <v>2641</v>
      </c>
      <c r="AC3430" t="s">
        <v>1501</v>
      </c>
      <c r="AD3430" t="s">
        <v>2642</v>
      </c>
      <c r="AE3430" s="18">
        <v>9.8150999130999992</v>
      </c>
      <c r="AF3430" t="s">
        <v>3703</v>
      </c>
      <c r="AG3430" t="s">
        <v>3704</v>
      </c>
      <c r="AH3430" t="s">
        <v>3705</v>
      </c>
      <c r="AI3430" s="18">
        <v>4.9294224999999997E-2</v>
      </c>
      <c r="AJ3430" t="s">
        <v>16567</v>
      </c>
      <c r="AK3430" t="s">
        <v>16568</v>
      </c>
      <c r="AL3430" t="s">
        <v>16569</v>
      </c>
      <c r="AM3430" t="s">
        <v>16567</v>
      </c>
      <c r="AN3430" t="s">
        <v>16568</v>
      </c>
      <c r="AO3430" t="s">
        <v>16569</v>
      </c>
      <c r="AP3430" s="18">
        <v>4.9294224999999997E-2</v>
      </c>
      <c r="AQ3430" t="s">
        <v>123</v>
      </c>
      <c r="AR3430" t="b">
        <f>ISNUMBER(SEARCH('Consulta Por Puntos Baloto'!$E$5,B3430,1))</f>
        <v>0</v>
      </c>
      <c r="AS3430">
        <f t="shared" si="106"/>
        <v>35</v>
      </c>
      <c r="AT3430" t="str">
        <f t="shared" si="107"/>
        <v>Punto red</v>
      </c>
    </row>
    <row r="3431" spans="1:46">
      <c r="A3431" t="s">
        <v>16570</v>
      </c>
      <c r="B3431" t="s">
        <v>16571</v>
      </c>
      <c r="C3431" s="18">
        <v>25.737613845199999</v>
      </c>
      <c r="D3431" t="s">
        <v>1448</v>
      </c>
      <c r="E3431" t="s">
        <v>1449</v>
      </c>
      <c r="F3431" t="s">
        <v>1450</v>
      </c>
      <c r="G3431" s="18">
        <v>25.295656214800001</v>
      </c>
      <c r="H3431" t="s">
        <v>64</v>
      </c>
      <c r="I3431" t="s">
        <v>1451</v>
      </c>
      <c r="J3431" t="s">
        <v>1456</v>
      </c>
      <c r="K3431" s="18">
        <v>43.826112676699999</v>
      </c>
      <c r="L3431" t="s">
        <v>64</v>
      </c>
      <c r="M3431" t="s">
        <v>471</v>
      </c>
      <c r="N3431" t="s">
        <v>1453</v>
      </c>
      <c r="O3431" s="18">
        <v>25.295656224199998</v>
      </c>
      <c r="P3431" t="s">
        <v>1454</v>
      </c>
      <c r="Q3431" t="s">
        <v>1449</v>
      </c>
      <c r="R3431" t="s">
        <v>1455</v>
      </c>
      <c r="S3431" s="18">
        <v>50.742420516899998</v>
      </c>
      <c r="T3431" t="s">
        <v>64</v>
      </c>
      <c r="U3431" t="s">
        <v>130</v>
      </c>
      <c r="V3431" t="s">
        <v>171</v>
      </c>
      <c r="W3431" s="18">
        <v>25.341602660500001</v>
      </c>
      <c r="X3431" t="s">
        <v>64</v>
      </c>
      <c r="Y3431" t="s">
        <v>1451</v>
      </c>
      <c r="Z3431" t="s">
        <v>1456</v>
      </c>
      <c r="AA3431" s="18">
        <v>48.602040435500001</v>
      </c>
      <c r="AB3431" s="19" t="s">
        <v>2641</v>
      </c>
      <c r="AC3431" t="s">
        <v>1501</v>
      </c>
      <c r="AD3431" t="s">
        <v>2642</v>
      </c>
      <c r="AE3431" s="18">
        <v>0.1047672799</v>
      </c>
      <c r="AF3431" t="s">
        <v>3746</v>
      </c>
      <c r="AG3431" t="s">
        <v>3747</v>
      </c>
      <c r="AH3431" t="s">
        <v>3748</v>
      </c>
      <c r="AI3431" s="18">
        <v>2.7273101000000002E-3</v>
      </c>
      <c r="AJ3431" t="s">
        <v>3777</v>
      </c>
      <c r="AK3431" t="s">
        <v>3747</v>
      </c>
      <c r="AL3431" t="s">
        <v>3778</v>
      </c>
      <c r="AM3431" t="s">
        <v>3777</v>
      </c>
      <c r="AN3431" t="s">
        <v>3747</v>
      </c>
      <c r="AO3431" t="s">
        <v>3778</v>
      </c>
      <c r="AP3431" s="18">
        <v>2.7273101000000002E-3</v>
      </c>
      <c r="AQ3431" t="s">
        <v>123</v>
      </c>
      <c r="AR3431" t="b">
        <f>ISNUMBER(SEARCH('Consulta Por Puntos Baloto'!$E$5,B3431,1))</f>
        <v>0</v>
      </c>
      <c r="AS3431">
        <f t="shared" si="106"/>
        <v>35</v>
      </c>
      <c r="AT3431" t="str">
        <f t="shared" si="107"/>
        <v>Punto red</v>
      </c>
    </row>
    <row r="3432" spans="1:46">
      <c r="A3432" t="s">
        <v>16572</v>
      </c>
      <c r="B3432" t="s">
        <v>16573</v>
      </c>
      <c r="C3432" s="18">
        <v>9.3276483062000004</v>
      </c>
      <c r="D3432" t="s">
        <v>3012</v>
      </c>
      <c r="E3432" t="s">
        <v>3013</v>
      </c>
      <c r="F3432" t="s">
        <v>3014</v>
      </c>
      <c r="G3432" s="18">
        <v>2.4643413872000002</v>
      </c>
      <c r="H3432" t="s">
        <v>64</v>
      </c>
      <c r="I3432" t="s">
        <v>313</v>
      </c>
      <c r="J3432" t="s">
        <v>314</v>
      </c>
      <c r="K3432" s="18">
        <v>10.286057015400001</v>
      </c>
      <c r="L3432" t="s">
        <v>64</v>
      </c>
      <c r="M3432" t="s">
        <v>2638</v>
      </c>
      <c r="N3432" t="s">
        <v>2639</v>
      </c>
      <c r="O3432" s="18">
        <v>20.6185800425</v>
      </c>
      <c r="P3432" t="s">
        <v>2625</v>
      </c>
      <c r="Q3432" t="s">
        <v>134</v>
      </c>
      <c r="R3432" t="s">
        <v>2626</v>
      </c>
      <c r="S3432" s="18">
        <v>19.604146356299999</v>
      </c>
      <c r="T3432" t="s">
        <v>311</v>
      </c>
      <c r="U3432" t="s">
        <v>130</v>
      </c>
      <c r="V3432" t="s">
        <v>312</v>
      </c>
      <c r="W3432" s="18">
        <v>2.4643413872000002</v>
      </c>
      <c r="X3432" t="s">
        <v>64</v>
      </c>
      <c r="Y3432" t="s">
        <v>313</v>
      </c>
      <c r="Z3432" t="s">
        <v>314</v>
      </c>
      <c r="AA3432" s="18">
        <v>9.2797012609999996</v>
      </c>
      <c r="AB3432" s="19" t="s">
        <v>2641</v>
      </c>
      <c r="AC3432" t="s">
        <v>1501</v>
      </c>
      <c r="AD3432" t="s">
        <v>2642</v>
      </c>
      <c r="AE3432" s="18">
        <v>2.2975287323</v>
      </c>
      <c r="AF3432" t="s">
        <v>3470</v>
      </c>
      <c r="AG3432" t="s">
        <v>3471</v>
      </c>
      <c r="AH3432" t="s">
        <v>3472</v>
      </c>
      <c r="AI3432" s="18">
        <v>0.19715197640000001</v>
      </c>
      <c r="AJ3432" t="s">
        <v>12660</v>
      </c>
      <c r="AK3432" t="s">
        <v>3449</v>
      </c>
      <c r="AL3432" t="s">
        <v>12661</v>
      </c>
      <c r="AM3432" t="s">
        <v>12660</v>
      </c>
      <c r="AN3432" t="s">
        <v>3449</v>
      </c>
      <c r="AO3432" t="s">
        <v>12661</v>
      </c>
      <c r="AP3432" s="18">
        <v>0.19715197640000001</v>
      </c>
      <c r="AQ3432" t="s">
        <v>123</v>
      </c>
      <c r="AR3432" t="b">
        <f>ISNUMBER(SEARCH('Consulta Por Puntos Baloto'!$E$5,B3432,1))</f>
        <v>0</v>
      </c>
      <c r="AS3432">
        <f t="shared" si="106"/>
        <v>35</v>
      </c>
      <c r="AT3432" t="str">
        <f t="shared" si="107"/>
        <v>Punto red</v>
      </c>
    </row>
    <row r="3433" spans="1:46">
      <c r="A3433" t="s">
        <v>16574</v>
      </c>
      <c r="B3433" t="s">
        <v>16575</v>
      </c>
      <c r="C3433" s="18">
        <v>0.91920422339999996</v>
      </c>
      <c r="D3433" t="s">
        <v>202</v>
      </c>
      <c r="E3433" t="s">
        <v>128</v>
      </c>
      <c r="F3433" t="s">
        <v>203</v>
      </c>
      <c r="G3433" s="18">
        <v>0.12686032780000001</v>
      </c>
      <c r="H3433" t="s">
        <v>64</v>
      </c>
      <c r="I3433" t="s">
        <v>130</v>
      </c>
      <c r="J3433" t="s">
        <v>789</v>
      </c>
      <c r="K3433" s="18">
        <v>0.12686032780000001</v>
      </c>
      <c r="L3433" t="s">
        <v>64</v>
      </c>
      <c r="M3433" t="s">
        <v>130</v>
      </c>
      <c r="N3433" t="s">
        <v>789</v>
      </c>
      <c r="O3433" s="18">
        <v>0.1989472206</v>
      </c>
      <c r="P3433" t="s">
        <v>2706</v>
      </c>
      <c r="Q3433" t="s">
        <v>134</v>
      </c>
      <c r="R3433" t="s">
        <v>2707</v>
      </c>
      <c r="S3433" s="18">
        <v>1.2832029103</v>
      </c>
      <c r="T3433" t="s">
        <v>675</v>
      </c>
      <c r="U3433" t="s">
        <v>130</v>
      </c>
      <c r="V3433" t="s">
        <v>676</v>
      </c>
      <c r="W3433" s="18">
        <v>1.5542472129</v>
      </c>
      <c r="X3433" t="s">
        <v>64</v>
      </c>
      <c r="Y3433" t="s">
        <v>130</v>
      </c>
      <c r="Z3433" t="s">
        <v>790</v>
      </c>
      <c r="AA3433" s="18">
        <v>0.64989835829999998</v>
      </c>
      <c r="AB3433" t="s">
        <v>210</v>
      </c>
      <c r="AC3433" t="s">
        <v>128</v>
      </c>
      <c r="AD3433" t="s">
        <v>211</v>
      </c>
      <c r="AE3433" s="18">
        <v>0.15208013379999999</v>
      </c>
      <c r="AF3433" t="s">
        <v>6089</v>
      </c>
      <c r="AG3433" t="s">
        <v>143</v>
      </c>
      <c r="AH3433" t="s">
        <v>6090</v>
      </c>
      <c r="AI3433" s="18">
        <v>0.2044116751</v>
      </c>
      <c r="AJ3433" t="s">
        <v>6091</v>
      </c>
      <c r="AK3433" t="s">
        <v>134</v>
      </c>
      <c r="AL3433" t="s">
        <v>6092</v>
      </c>
      <c r="AM3433" t="s">
        <v>64</v>
      </c>
      <c r="AN3433" t="s">
        <v>130</v>
      </c>
      <c r="AO3433" t="s">
        <v>789</v>
      </c>
      <c r="AP3433" s="18">
        <v>0.12686032780000001</v>
      </c>
      <c r="AQ3433" t="s">
        <v>123</v>
      </c>
      <c r="AR3433" t="b">
        <f>ISNUMBER(SEARCH('Consulta Por Puntos Baloto'!$E$5,B3433,1))</f>
        <v>0</v>
      </c>
      <c r="AS3433">
        <f t="shared" si="106"/>
        <v>7</v>
      </c>
      <c r="AT3433" t="str">
        <f t="shared" si="107"/>
        <v>Cajero automático</v>
      </c>
    </row>
    <row r="3434" spans="1:46">
      <c r="A3434" t="s">
        <v>16576</v>
      </c>
      <c r="B3434" t="s">
        <v>16577</v>
      </c>
      <c r="C3434" s="18">
        <v>54.505379114699998</v>
      </c>
      <c r="D3434" t="s">
        <v>5029</v>
      </c>
      <c r="E3434" t="s">
        <v>5030</v>
      </c>
      <c r="F3434" t="s">
        <v>5031</v>
      </c>
      <c r="G3434" s="18">
        <v>85.073779568600003</v>
      </c>
      <c r="H3434" t="s">
        <v>64</v>
      </c>
      <c r="I3434" t="s">
        <v>3993</v>
      </c>
      <c r="J3434" t="s">
        <v>3995</v>
      </c>
      <c r="K3434" s="18">
        <v>85.073779568600003</v>
      </c>
      <c r="L3434" t="s">
        <v>64</v>
      </c>
      <c r="M3434" t="s">
        <v>3993</v>
      </c>
      <c r="N3434" t="s">
        <v>3995</v>
      </c>
      <c r="O3434" s="18">
        <v>86.044864194799999</v>
      </c>
      <c r="P3434" t="s">
        <v>3996</v>
      </c>
      <c r="Q3434" t="s">
        <v>3991</v>
      </c>
      <c r="R3434" t="s">
        <v>3997</v>
      </c>
      <c r="S3434" s="18">
        <v>347.0244721716</v>
      </c>
      <c r="T3434" t="s">
        <v>85</v>
      </c>
      <c r="U3434" t="s">
        <v>86</v>
      </c>
      <c r="V3434" t="s">
        <v>87</v>
      </c>
      <c r="W3434" s="18">
        <v>122.61001463079999</v>
      </c>
      <c r="X3434" t="s">
        <v>64</v>
      </c>
      <c r="Y3434" t="s">
        <v>3998</v>
      </c>
      <c r="Z3434" t="s">
        <v>3999</v>
      </c>
      <c r="AA3434" s="18">
        <v>85.857820082499998</v>
      </c>
      <c r="AB3434" t="s">
        <v>4000</v>
      </c>
      <c r="AC3434" t="s">
        <v>3991</v>
      </c>
      <c r="AD3434" t="s">
        <v>4001</v>
      </c>
      <c r="AE3434" s="18">
        <v>1.23527503E-2</v>
      </c>
      <c r="AF3434" t="s">
        <v>16578</v>
      </c>
      <c r="AG3434" t="s">
        <v>13002</v>
      </c>
      <c r="AH3434" t="s">
        <v>16579</v>
      </c>
      <c r="AI3434" s="18">
        <v>11.654678081</v>
      </c>
      <c r="AJ3434" t="s">
        <v>6265</v>
      </c>
      <c r="AK3434" t="s">
        <v>6263</v>
      </c>
      <c r="AL3434" t="s">
        <v>6266</v>
      </c>
      <c r="AM3434" t="s">
        <v>16578</v>
      </c>
      <c r="AN3434" t="s">
        <v>13002</v>
      </c>
      <c r="AO3434" t="s">
        <v>16579</v>
      </c>
      <c r="AP3434" s="18">
        <v>1.23527503E-2</v>
      </c>
      <c r="AQ3434" t="e">
        <v>#N/A</v>
      </c>
      <c r="AR3434" t="b">
        <f>ISNUMBER(SEARCH('Consulta Por Puntos Baloto'!$E$5,B3434,1))</f>
        <v>0</v>
      </c>
      <c r="AS3434">
        <f t="shared" si="106"/>
        <v>31</v>
      </c>
      <c r="AT3434" t="str">
        <f t="shared" si="107"/>
        <v>Punto pago</v>
      </c>
    </row>
    <row r="3435" spans="1:46">
      <c r="A3435" t="s">
        <v>16580</v>
      </c>
      <c r="B3435" t="s">
        <v>16581</v>
      </c>
      <c r="C3435" s="18">
        <v>3.3885613525</v>
      </c>
      <c r="D3435" t="s">
        <v>4084</v>
      </c>
      <c r="E3435" t="s">
        <v>4053</v>
      </c>
      <c r="F3435" t="s">
        <v>4085</v>
      </c>
      <c r="G3435" s="18">
        <v>4.0775366770000003</v>
      </c>
      <c r="H3435" t="s">
        <v>64</v>
      </c>
      <c r="I3435" t="s">
        <v>4055</v>
      </c>
      <c r="J3435" t="s">
        <v>4056</v>
      </c>
      <c r="K3435" s="18">
        <v>6.1141826736000002</v>
      </c>
      <c r="L3435" t="s">
        <v>64</v>
      </c>
      <c r="M3435" t="s">
        <v>223</v>
      </c>
      <c r="N3435" t="s">
        <v>4070</v>
      </c>
      <c r="O3435" s="18">
        <v>1.2097964873</v>
      </c>
      <c r="P3435" t="s">
        <v>4052</v>
      </c>
      <c r="Q3435" t="s">
        <v>4053</v>
      </c>
      <c r="R3435" t="s">
        <v>4054</v>
      </c>
      <c r="S3435" s="18">
        <v>14.605880385400001</v>
      </c>
      <c r="T3435" t="s">
        <v>227</v>
      </c>
      <c r="U3435" t="s">
        <v>228</v>
      </c>
      <c r="V3435" t="s">
        <v>229</v>
      </c>
      <c r="W3435" s="18">
        <v>4.0850910158999998</v>
      </c>
      <c r="X3435" t="s">
        <v>64</v>
      </c>
      <c r="Y3435" t="s">
        <v>4055</v>
      </c>
      <c r="Z3435" t="s">
        <v>4056</v>
      </c>
      <c r="AA3435" s="18">
        <v>4.9470092576000004</v>
      </c>
      <c r="AB3435" t="s">
        <v>4088</v>
      </c>
      <c r="AC3435" t="s">
        <v>220</v>
      </c>
      <c r="AD3435" t="s">
        <v>4089</v>
      </c>
      <c r="AE3435" s="18">
        <v>0.46258213139999999</v>
      </c>
      <c r="AF3435" t="s">
        <v>16582</v>
      </c>
      <c r="AG3435" t="s">
        <v>220</v>
      </c>
      <c r="AH3435" t="s">
        <v>16583</v>
      </c>
      <c r="AI3435" s="18">
        <v>0.5983903908</v>
      </c>
      <c r="AJ3435" t="s">
        <v>9380</v>
      </c>
      <c r="AK3435" t="s">
        <v>220</v>
      </c>
      <c r="AL3435" t="s">
        <v>9381</v>
      </c>
      <c r="AM3435" t="s">
        <v>16582</v>
      </c>
      <c r="AN3435" t="s">
        <v>220</v>
      </c>
      <c r="AO3435" t="s">
        <v>16583</v>
      </c>
      <c r="AP3435" s="18">
        <v>0.46258213139999999</v>
      </c>
      <c r="AQ3435" t="s">
        <v>123</v>
      </c>
      <c r="AR3435" t="b">
        <f>ISNUMBER(SEARCH('Consulta Por Puntos Baloto'!$E$5,B3435,1))</f>
        <v>0</v>
      </c>
      <c r="AS3435">
        <f t="shared" si="106"/>
        <v>31</v>
      </c>
      <c r="AT3435" t="str">
        <f t="shared" si="107"/>
        <v>Punto pago</v>
      </c>
    </row>
    <row r="3436" spans="1:46">
      <c r="A3436" t="s">
        <v>16584</v>
      </c>
      <c r="B3436" t="s">
        <v>16585</v>
      </c>
      <c r="C3436" s="18">
        <v>3.3885613525</v>
      </c>
      <c r="D3436" t="s">
        <v>4084</v>
      </c>
      <c r="E3436" t="s">
        <v>4053</v>
      </c>
      <c r="F3436" t="s">
        <v>4085</v>
      </c>
      <c r="G3436" s="18">
        <v>4.0775366770000003</v>
      </c>
      <c r="H3436" t="s">
        <v>64</v>
      </c>
      <c r="I3436" t="s">
        <v>4055</v>
      </c>
      <c r="J3436" t="s">
        <v>4056</v>
      </c>
      <c r="K3436" s="18">
        <v>6.1141826736000002</v>
      </c>
      <c r="L3436" t="s">
        <v>64</v>
      </c>
      <c r="M3436" t="s">
        <v>223</v>
      </c>
      <c r="N3436" t="s">
        <v>4070</v>
      </c>
      <c r="O3436" s="18">
        <v>1.2097964873</v>
      </c>
      <c r="P3436" t="s">
        <v>4052</v>
      </c>
      <c r="Q3436" t="s">
        <v>4053</v>
      </c>
      <c r="R3436" t="s">
        <v>4054</v>
      </c>
      <c r="S3436" s="18">
        <v>14.605880385400001</v>
      </c>
      <c r="T3436" t="s">
        <v>227</v>
      </c>
      <c r="U3436" t="s">
        <v>228</v>
      </c>
      <c r="V3436" t="s">
        <v>229</v>
      </c>
      <c r="W3436" s="18">
        <v>4.0850910158999998</v>
      </c>
      <c r="X3436" t="s">
        <v>64</v>
      </c>
      <c r="Y3436" t="s">
        <v>4055</v>
      </c>
      <c r="Z3436" t="s">
        <v>4056</v>
      </c>
      <c r="AA3436" s="18">
        <v>4.9470092576000004</v>
      </c>
      <c r="AB3436" t="s">
        <v>4088</v>
      </c>
      <c r="AC3436" t="s">
        <v>220</v>
      </c>
      <c r="AD3436" t="s">
        <v>4089</v>
      </c>
      <c r="AE3436" s="18">
        <v>0.46258213139999999</v>
      </c>
      <c r="AF3436" t="s">
        <v>16582</v>
      </c>
      <c r="AG3436" t="s">
        <v>220</v>
      </c>
      <c r="AH3436" t="s">
        <v>16583</v>
      </c>
      <c r="AI3436" s="18">
        <v>0.5983903908</v>
      </c>
      <c r="AJ3436" t="s">
        <v>9380</v>
      </c>
      <c r="AK3436" t="s">
        <v>220</v>
      </c>
      <c r="AL3436" t="s">
        <v>9381</v>
      </c>
      <c r="AM3436" t="s">
        <v>16582</v>
      </c>
      <c r="AN3436" t="s">
        <v>220</v>
      </c>
      <c r="AO3436" t="s">
        <v>16583</v>
      </c>
      <c r="AP3436" s="18">
        <v>0.46258213139999999</v>
      </c>
      <c r="AQ3436" t="s">
        <v>123</v>
      </c>
      <c r="AR3436" t="b">
        <f>ISNUMBER(SEARCH('Consulta Por Puntos Baloto'!$E$5,B3436,1))</f>
        <v>0</v>
      </c>
      <c r="AS3436">
        <f t="shared" si="106"/>
        <v>31</v>
      </c>
      <c r="AT3436" t="str">
        <f t="shared" si="107"/>
        <v>Punto pago</v>
      </c>
    </row>
    <row r="3437" spans="1:46">
      <c r="A3437" t="s">
        <v>16586</v>
      </c>
      <c r="B3437" t="s">
        <v>16587</v>
      </c>
      <c r="C3437" s="18">
        <v>23.173126167500001</v>
      </c>
      <c r="D3437" t="s">
        <v>3012</v>
      </c>
      <c r="E3437" t="s">
        <v>3013</v>
      </c>
      <c r="F3437" t="s">
        <v>3014</v>
      </c>
      <c r="G3437" s="18">
        <v>21.9040328962</v>
      </c>
      <c r="H3437" t="s">
        <v>64</v>
      </c>
      <c r="I3437" t="s">
        <v>2638</v>
      </c>
      <c r="J3437" t="s">
        <v>2639</v>
      </c>
      <c r="K3437" s="18">
        <v>21.9040328962</v>
      </c>
      <c r="L3437" t="s">
        <v>64</v>
      </c>
      <c r="M3437" t="s">
        <v>2638</v>
      </c>
      <c r="N3437" t="s">
        <v>2639</v>
      </c>
      <c r="O3437" s="18">
        <v>43.347108401</v>
      </c>
      <c r="P3437" t="s">
        <v>2588</v>
      </c>
      <c r="Q3437" t="s">
        <v>134</v>
      </c>
      <c r="R3437" t="s">
        <v>2589</v>
      </c>
      <c r="S3437" s="18">
        <v>41.684670452399999</v>
      </c>
      <c r="T3437" t="s">
        <v>311</v>
      </c>
      <c r="U3437" t="s">
        <v>130</v>
      </c>
      <c r="V3437" t="s">
        <v>312</v>
      </c>
      <c r="W3437" s="18">
        <v>29.1801504339</v>
      </c>
      <c r="X3437" t="s">
        <v>64</v>
      </c>
      <c r="Y3437" t="s">
        <v>313</v>
      </c>
      <c r="Z3437" t="s">
        <v>314</v>
      </c>
      <c r="AA3437" s="18">
        <v>35.457276368599999</v>
      </c>
      <c r="AB3437" s="19" t="s">
        <v>2641</v>
      </c>
      <c r="AC3437" t="s">
        <v>1501</v>
      </c>
      <c r="AD3437" t="s">
        <v>2642</v>
      </c>
      <c r="AE3437" s="18">
        <v>10.446153794600001</v>
      </c>
      <c r="AF3437" t="s">
        <v>3463</v>
      </c>
      <c r="AG3437" t="s">
        <v>3464</v>
      </c>
      <c r="AH3437" t="s">
        <v>3465</v>
      </c>
      <c r="AI3437" s="18">
        <v>6.7982468000000004E-2</v>
      </c>
      <c r="AJ3437" t="s">
        <v>16588</v>
      </c>
      <c r="AK3437" t="s">
        <v>3535</v>
      </c>
      <c r="AL3437" t="s">
        <v>16589</v>
      </c>
      <c r="AM3437" t="s">
        <v>16588</v>
      </c>
      <c r="AN3437" t="s">
        <v>3535</v>
      </c>
      <c r="AO3437" t="s">
        <v>16589</v>
      </c>
      <c r="AP3437" s="18">
        <v>6.7982468000000004E-2</v>
      </c>
      <c r="AQ3437" t="s">
        <v>123</v>
      </c>
      <c r="AR3437" t="b">
        <f>ISNUMBER(SEARCH('Consulta Por Puntos Baloto'!$E$5,B3437,1))</f>
        <v>0</v>
      </c>
      <c r="AS3437">
        <f t="shared" si="106"/>
        <v>35</v>
      </c>
      <c r="AT3437" t="str">
        <f t="shared" si="107"/>
        <v>Punto red</v>
      </c>
    </row>
    <row r="3438" spans="1:46">
      <c r="A3438" t="s">
        <v>16590</v>
      </c>
      <c r="B3438" t="s">
        <v>16591</v>
      </c>
      <c r="C3438" s="18">
        <v>23.175507147899999</v>
      </c>
      <c r="D3438" t="s">
        <v>3012</v>
      </c>
      <c r="E3438" t="s">
        <v>3013</v>
      </c>
      <c r="F3438" t="s">
        <v>3014</v>
      </c>
      <c r="G3438" s="18">
        <v>21.906752899099999</v>
      </c>
      <c r="H3438" t="s">
        <v>64</v>
      </c>
      <c r="I3438" t="s">
        <v>2638</v>
      </c>
      <c r="J3438" t="s">
        <v>2639</v>
      </c>
      <c r="K3438" s="18">
        <v>21.906752899099999</v>
      </c>
      <c r="L3438" t="s">
        <v>64</v>
      </c>
      <c r="M3438" t="s">
        <v>2638</v>
      </c>
      <c r="N3438" t="s">
        <v>2639</v>
      </c>
      <c r="O3438" s="18">
        <v>43.338010198500001</v>
      </c>
      <c r="P3438" t="s">
        <v>2588</v>
      </c>
      <c r="Q3438" t="s">
        <v>134</v>
      </c>
      <c r="R3438" t="s">
        <v>2589</v>
      </c>
      <c r="S3438" s="18">
        <v>41.675953208199999</v>
      </c>
      <c r="T3438" t="s">
        <v>311</v>
      </c>
      <c r="U3438" t="s">
        <v>130</v>
      </c>
      <c r="V3438" t="s">
        <v>312</v>
      </c>
      <c r="W3438" s="18">
        <v>29.1763537627</v>
      </c>
      <c r="X3438" t="s">
        <v>64</v>
      </c>
      <c r="Y3438" t="s">
        <v>313</v>
      </c>
      <c r="Z3438" t="s">
        <v>314</v>
      </c>
      <c r="AA3438" s="18">
        <v>35.451957984499998</v>
      </c>
      <c r="AB3438" s="19" t="s">
        <v>2641</v>
      </c>
      <c r="AC3438" t="s">
        <v>1501</v>
      </c>
      <c r="AD3438" t="s">
        <v>2642</v>
      </c>
      <c r="AE3438" s="18">
        <v>10.4408982449</v>
      </c>
      <c r="AF3438" t="s">
        <v>3463</v>
      </c>
      <c r="AG3438" t="s">
        <v>3464</v>
      </c>
      <c r="AH3438" t="s">
        <v>3465</v>
      </c>
      <c r="AI3438" s="18">
        <v>8.1180778300000006E-2</v>
      </c>
      <c r="AJ3438" t="s">
        <v>16588</v>
      </c>
      <c r="AK3438" t="s">
        <v>3535</v>
      </c>
      <c r="AL3438" t="s">
        <v>16589</v>
      </c>
      <c r="AM3438" t="s">
        <v>16588</v>
      </c>
      <c r="AN3438" t="s">
        <v>3535</v>
      </c>
      <c r="AO3438" t="s">
        <v>16589</v>
      </c>
      <c r="AP3438" s="18">
        <v>8.1180778300000006E-2</v>
      </c>
      <c r="AQ3438" t="s">
        <v>123</v>
      </c>
      <c r="AR3438" t="b">
        <f>ISNUMBER(SEARCH('Consulta Por Puntos Baloto'!$E$5,B3438,1))</f>
        <v>0</v>
      </c>
      <c r="AS3438">
        <f t="shared" si="106"/>
        <v>35</v>
      </c>
      <c r="AT3438" t="str">
        <f t="shared" si="107"/>
        <v>Punto red</v>
      </c>
    </row>
    <row r="3439" spans="1:46">
      <c r="A3439" t="s">
        <v>16592</v>
      </c>
      <c r="B3439" t="s">
        <v>16593</v>
      </c>
      <c r="C3439" s="18">
        <v>4.0887674652000001</v>
      </c>
      <c r="D3439" t="s">
        <v>5165</v>
      </c>
      <c r="E3439" t="s">
        <v>220</v>
      </c>
      <c r="F3439" t="s">
        <v>5166</v>
      </c>
      <c r="G3439" s="18">
        <v>4.5837459330000003</v>
      </c>
      <c r="H3439" t="s">
        <v>64</v>
      </c>
      <c r="I3439" t="s">
        <v>223</v>
      </c>
      <c r="J3439" t="s">
        <v>5327</v>
      </c>
      <c r="K3439" s="18">
        <v>5.9555489688999996</v>
      </c>
      <c r="L3439" t="s">
        <v>64</v>
      </c>
      <c r="M3439" t="s">
        <v>223</v>
      </c>
      <c r="N3439" t="s">
        <v>4070</v>
      </c>
      <c r="O3439" s="18">
        <v>2.6520055601000001</v>
      </c>
      <c r="P3439" t="s">
        <v>4052</v>
      </c>
      <c r="Q3439" t="s">
        <v>4053</v>
      </c>
      <c r="R3439" t="s">
        <v>4054</v>
      </c>
      <c r="S3439" s="18">
        <v>13.916431277499999</v>
      </c>
      <c r="T3439" t="s">
        <v>227</v>
      </c>
      <c r="U3439" t="s">
        <v>228</v>
      </c>
      <c r="V3439" t="s">
        <v>229</v>
      </c>
      <c r="W3439" s="18">
        <v>4.8656812996000003</v>
      </c>
      <c r="X3439" t="s">
        <v>64</v>
      </c>
      <c r="Y3439" t="s">
        <v>4055</v>
      </c>
      <c r="Z3439" t="s">
        <v>4056</v>
      </c>
      <c r="AA3439" s="18">
        <v>3.9948076350999999</v>
      </c>
      <c r="AB3439" t="s">
        <v>4088</v>
      </c>
      <c r="AC3439" t="s">
        <v>220</v>
      </c>
      <c r="AD3439" t="s">
        <v>4089</v>
      </c>
      <c r="AE3439" s="18">
        <v>0.1260827155</v>
      </c>
      <c r="AF3439" t="s">
        <v>16594</v>
      </c>
      <c r="AG3439" t="s">
        <v>220</v>
      </c>
      <c r="AH3439" t="s">
        <v>16595</v>
      </c>
      <c r="AI3439" s="18">
        <v>0.48256242859999998</v>
      </c>
      <c r="AJ3439" t="s">
        <v>10292</v>
      </c>
      <c r="AK3439" t="s">
        <v>220</v>
      </c>
      <c r="AL3439" t="s">
        <v>10293</v>
      </c>
      <c r="AM3439" t="s">
        <v>16594</v>
      </c>
      <c r="AN3439" t="s">
        <v>220</v>
      </c>
      <c r="AO3439" t="s">
        <v>16595</v>
      </c>
      <c r="AP3439" s="18">
        <v>0.1260827155</v>
      </c>
      <c r="AQ3439" t="s">
        <v>123</v>
      </c>
      <c r="AR3439" t="b">
        <f>ISNUMBER(SEARCH('Consulta Por Puntos Baloto'!$E$5,B3439,1))</f>
        <v>0</v>
      </c>
      <c r="AS3439">
        <f t="shared" si="106"/>
        <v>31</v>
      </c>
      <c r="AT3439" t="str">
        <f t="shared" si="107"/>
        <v>Punto pago</v>
      </c>
    </row>
    <row r="3440" spans="1:46">
      <c r="A3440" t="s">
        <v>16596</v>
      </c>
      <c r="B3440" t="s">
        <v>16597</v>
      </c>
      <c r="C3440" s="18">
        <v>1.6448829438000001</v>
      </c>
      <c r="D3440" t="s">
        <v>5692</v>
      </c>
      <c r="E3440" t="s">
        <v>5692</v>
      </c>
      <c r="F3440" t="s">
        <v>5693</v>
      </c>
      <c r="G3440" s="18">
        <v>122.0296011401</v>
      </c>
      <c r="H3440" t="s">
        <v>64</v>
      </c>
      <c r="I3440" t="s">
        <v>3993</v>
      </c>
      <c r="J3440" t="s">
        <v>3995</v>
      </c>
      <c r="K3440" s="18">
        <v>122.0296011401</v>
      </c>
      <c r="L3440" t="s">
        <v>64</v>
      </c>
      <c r="M3440" t="s">
        <v>3993</v>
      </c>
      <c r="N3440" t="s">
        <v>3995</v>
      </c>
      <c r="O3440" s="18">
        <v>1.3152434077999999</v>
      </c>
      <c r="P3440" t="s">
        <v>5694</v>
      </c>
      <c r="Q3440" t="s">
        <v>5695</v>
      </c>
      <c r="R3440" t="s">
        <v>5696</v>
      </c>
      <c r="S3440" s="18">
        <v>489.11466916030002</v>
      </c>
      <c r="T3440" t="s">
        <v>85</v>
      </c>
      <c r="U3440" t="s">
        <v>86</v>
      </c>
      <c r="V3440" t="s">
        <v>87</v>
      </c>
      <c r="W3440" s="18">
        <v>143.9674177306</v>
      </c>
      <c r="X3440" t="s">
        <v>64</v>
      </c>
      <c r="Y3440" t="s">
        <v>3998</v>
      </c>
      <c r="Z3440" t="s">
        <v>3999</v>
      </c>
      <c r="AA3440" s="18">
        <v>123.7092900801</v>
      </c>
      <c r="AB3440" t="s">
        <v>4000</v>
      </c>
      <c r="AC3440" t="s">
        <v>3991</v>
      </c>
      <c r="AD3440" t="s">
        <v>4001</v>
      </c>
      <c r="AE3440" s="18">
        <v>0.2052638755</v>
      </c>
      <c r="AF3440" t="s">
        <v>16598</v>
      </c>
      <c r="AG3440" t="s">
        <v>5695</v>
      </c>
      <c r="AH3440" t="s">
        <v>16599</v>
      </c>
      <c r="AI3440" s="18">
        <v>0.15931509069999999</v>
      </c>
      <c r="AJ3440" t="s">
        <v>16600</v>
      </c>
      <c r="AK3440" t="s">
        <v>5695</v>
      </c>
      <c r="AL3440" t="s">
        <v>16601</v>
      </c>
      <c r="AM3440" t="s">
        <v>16600</v>
      </c>
      <c r="AN3440" t="s">
        <v>5695</v>
      </c>
      <c r="AO3440" t="s">
        <v>16601</v>
      </c>
      <c r="AP3440" s="18">
        <v>0.15931509069999999</v>
      </c>
      <c r="AQ3440" t="s">
        <v>123</v>
      </c>
      <c r="AR3440" t="b">
        <f>ISNUMBER(SEARCH('Consulta Por Puntos Baloto'!$E$5,B3440,1))</f>
        <v>0</v>
      </c>
      <c r="AS3440">
        <f t="shared" si="106"/>
        <v>35</v>
      </c>
      <c r="AT3440" t="str">
        <f t="shared" si="107"/>
        <v>Punto red</v>
      </c>
    </row>
    <row r="3441" spans="1:46">
      <c r="A3441" t="s">
        <v>16602</v>
      </c>
      <c r="B3441" t="s">
        <v>16603</v>
      </c>
      <c r="C3441" s="18">
        <v>80.920933299400005</v>
      </c>
      <c r="D3441" t="s">
        <v>4165</v>
      </c>
      <c r="E3441" t="s">
        <v>4166</v>
      </c>
      <c r="F3441" t="s">
        <v>4167</v>
      </c>
      <c r="G3441" s="18">
        <v>85.716039656600003</v>
      </c>
      <c r="H3441" t="s">
        <v>4916</v>
      </c>
      <c r="I3441" t="s">
        <v>4169</v>
      </c>
      <c r="J3441" t="s">
        <v>4917</v>
      </c>
      <c r="K3441" s="18">
        <v>172.02434585349999</v>
      </c>
      <c r="L3441" t="s">
        <v>64</v>
      </c>
      <c r="M3441" t="s">
        <v>86</v>
      </c>
      <c r="N3441" t="s">
        <v>402</v>
      </c>
      <c r="O3441" s="18">
        <v>172.02434585349999</v>
      </c>
      <c r="P3441" t="s">
        <v>403</v>
      </c>
      <c r="Q3441" t="s">
        <v>83</v>
      </c>
      <c r="R3441" t="s">
        <v>404</v>
      </c>
      <c r="S3441" s="18">
        <v>172.75220659019999</v>
      </c>
      <c r="T3441" t="s">
        <v>85</v>
      </c>
      <c r="U3441" t="s">
        <v>86</v>
      </c>
      <c r="V3441" t="s">
        <v>87</v>
      </c>
      <c r="W3441" s="18">
        <v>88.008499968600006</v>
      </c>
      <c r="X3441" t="s">
        <v>64</v>
      </c>
      <c r="Y3441" t="s">
        <v>4169</v>
      </c>
      <c r="Z3441" t="s">
        <v>4171</v>
      </c>
      <c r="AA3441" s="18">
        <v>85.771108592000004</v>
      </c>
      <c r="AB3441" t="s">
        <v>4916</v>
      </c>
      <c r="AC3441" t="s">
        <v>4172</v>
      </c>
      <c r="AD3441" t="s">
        <v>4918</v>
      </c>
      <c r="AE3441" s="18">
        <v>47.2192393865</v>
      </c>
      <c r="AF3441" t="s">
        <v>10511</v>
      </c>
      <c r="AG3441" t="s">
        <v>10512</v>
      </c>
      <c r="AH3441" t="s">
        <v>10513</v>
      </c>
      <c r="AI3441" s="18">
        <v>2.5786546800000001E-2</v>
      </c>
      <c r="AJ3441" t="s">
        <v>16604</v>
      </c>
      <c r="AK3441" t="s">
        <v>10515</v>
      </c>
      <c r="AL3441" t="s">
        <v>16605</v>
      </c>
      <c r="AM3441" t="s">
        <v>16604</v>
      </c>
      <c r="AN3441" t="s">
        <v>10515</v>
      </c>
      <c r="AO3441" t="s">
        <v>16605</v>
      </c>
      <c r="AP3441" s="18">
        <v>2.5786546800000001E-2</v>
      </c>
      <c r="AQ3441" t="s">
        <v>123</v>
      </c>
      <c r="AR3441" t="b">
        <f>ISNUMBER(SEARCH('Consulta Por Puntos Baloto'!$E$5,B3441,1))</f>
        <v>0</v>
      </c>
      <c r="AS3441">
        <f t="shared" si="106"/>
        <v>35</v>
      </c>
      <c r="AT3441" t="str">
        <f t="shared" si="107"/>
        <v>Punto red</v>
      </c>
    </row>
    <row r="3442" spans="1:46">
      <c r="A3442" t="s">
        <v>16606</v>
      </c>
      <c r="B3442" t="s">
        <v>16607</v>
      </c>
      <c r="C3442" s="18">
        <v>2.3449580258</v>
      </c>
      <c r="D3442" t="s">
        <v>1519</v>
      </c>
      <c r="E3442" t="s">
        <v>1520</v>
      </c>
      <c r="F3442" t="s">
        <v>1521</v>
      </c>
      <c r="G3442" s="18">
        <v>2.3457169258000001</v>
      </c>
      <c r="H3442" t="s">
        <v>64</v>
      </c>
      <c r="I3442" t="s">
        <v>471</v>
      </c>
      <c r="J3442" t="s">
        <v>1453</v>
      </c>
      <c r="K3442" s="18">
        <v>2.3714763944000001</v>
      </c>
      <c r="L3442" t="s">
        <v>64</v>
      </c>
      <c r="M3442" t="s">
        <v>471</v>
      </c>
      <c r="N3442" t="s">
        <v>1453</v>
      </c>
      <c r="O3442" s="18">
        <v>8.3122783463999994</v>
      </c>
      <c r="P3442" t="s">
        <v>467</v>
      </c>
      <c r="Q3442" t="s">
        <v>134</v>
      </c>
      <c r="R3442" t="s">
        <v>468</v>
      </c>
      <c r="S3442" s="18">
        <v>11.0563997906</v>
      </c>
      <c r="T3442" t="s">
        <v>469</v>
      </c>
      <c r="U3442" t="s">
        <v>130</v>
      </c>
      <c r="V3442" t="s">
        <v>470</v>
      </c>
      <c r="W3442" s="18">
        <v>5.7855785518999996</v>
      </c>
      <c r="X3442" t="s">
        <v>64</v>
      </c>
      <c r="Y3442" t="s">
        <v>471</v>
      </c>
      <c r="Z3442" t="s">
        <v>472</v>
      </c>
      <c r="AA3442" s="18">
        <v>9.3375959613999999</v>
      </c>
      <c r="AB3442" s="19" t="s">
        <v>473</v>
      </c>
      <c r="AC3442" t="s">
        <v>128</v>
      </c>
      <c r="AD3442" t="s">
        <v>474</v>
      </c>
      <c r="AE3442" s="18">
        <v>0.36226494370000001</v>
      </c>
      <c r="AF3442" t="s">
        <v>13154</v>
      </c>
      <c r="AG3442" t="s">
        <v>1523</v>
      </c>
      <c r="AH3442" t="s">
        <v>13155</v>
      </c>
      <c r="AI3442" s="18">
        <v>4.6782623600000003E-2</v>
      </c>
      <c r="AJ3442" t="s">
        <v>16608</v>
      </c>
      <c r="AK3442" t="s">
        <v>1523</v>
      </c>
      <c r="AL3442" t="s">
        <v>16609</v>
      </c>
      <c r="AM3442" t="s">
        <v>16608</v>
      </c>
      <c r="AN3442" t="s">
        <v>1523</v>
      </c>
      <c r="AO3442" t="s">
        <v>16609</v>
      </c>
      <c r="AP3442" s="18">
        <v>4.6782623600000003E-2</v>
      </c>
      <c r="AQ3442" t="s">
        <v>123</v>
      </c>
      <c r="AR3442" t="b">
        <f>ISNUMBER(SEARCH('Consulta Por Puntos Baloto'!$E$5,B3442,1))</f>
        <v>0</v>
      </c>
      <c r="AS3442">
        <f t="shared" si="106"/>
        <v>35</v>
      </c>
      <c r="AT3442" t="str">
        <f t="shared" si="107"/>
        <v>Punto red</v>
      </c>
    </row>
    <row r="3443" spans="1:46">
      <c r="A3443" t="s">
        <v>16610</v>
      </c>
      <c r="B3443" t="s">
        <v>16611</v>
      </c>
      <c r="C3443" s="18">
        <v>119.4985934887</v>
      </c>
      <c r="D3443" t="s">
        <v>7736</v>
      </c>
      <c r="E3443" t="s">
        <v>4964</v>
      </c>
      <c r="F3443" t="s">
        <v>7737</v>
      </c>
      <c r="G3443" s="18">
        <v>172.10772828099999</v>
      </c>
      <c r="H3443" t="s">
        <v>64</v>
      </c>
      <c r="I3443" t="s">
        <v>114</v>
      </c>
      <c r="J3443" t="s">
        <v>3347</v>
      </c>
      <c r="K3443" s="18">
        <v>181.66464258880001</v>
      </c>
      <c r="L3443" t="s">
        <v>64</v>
      </c>
      <c r="M3443" t="s">
        <v>4514</v>
      </c>
      <c r="N3443" t="s">
        <v>4515</v>
      </c>
      <c r="O3443" s="18">
        <v>119.300309807</v>
      </c>
      <c r="P3443" t="s">
        <v>4963</v>
      </c>
      <c r="Q3443" t="s">
        <v>4964</v>
      </c>
      <c r="R3443" t="s">
        <v>4965</v>
      </c>
      <c r="S3443" s="18">
        <v>221.6624176146</v>
      </c>
      <c r="T3443" t="s">
        <v>807</v>
      </c>
      <c r="U3443" t="s">
        <v>130</v>
      </c>
      <c r="V3443" t="s">
        <v>808</v>
      </c>
      <c r="W3443" s="18">
        <v>119.3261242908</v>
      </c>
      <c r="X3443" t="s">
        <v>64</v>
      </c>
      <c r="Y3443" t="s">
        <v>4519</v>
      </c>
      <c r="Z3443" t="s">
        <v>4520</v>
      </c>
      <c r="AA3443" s="18">
        <v>173.09019948759999</v>
      </c>
      <c r="AB3443" s="19" t="s">
        <v>3348</v>
      </c>
      <c r="AC3443" t="s">
        <v>1690</v>
      </c>
      <c r="AD3443" s="19" t="s">
        <v>5358</v>
      </c>
      <c r="AE3443" s="18">
        <v>0.12343266730000001</v>
      </c>
      <c r="AF3443" t="s">
        <v>10306</v>
      </c>
      <c r="AG3443" t="s">
        <v>8668</v>
      </c>
      <c r="AH3443" t="s">
        <v>10307</v>
      </c>
      <c r="AI3443" s="18">
        <v>3.1287907E-3</v>
      </c>
      <c r="AJ3443" t="s">
        <v>16612</v>
      </c>
      <c r="AK3443" t="s">
        <v>8671</v>
      </c>
      <c r="AL3443" t="s">
        <v>16613</v>
      </c>
      <c r="AM3443" t="s">
        <v>16612</v>
      </c>
      <c r="AN3443" t="s">
        <v>8671</v>
      </c>
      <c r="AO3443" t="s">
        <v>16613</v>
      </c>
      <c r="AP3443" s="18">
        <v>3.1287907E-3</v>
      </c>
      <c r="AQ3443" t="s">
        <v>123</v>
      </c>
      <c r="AR3443" t="b">
        <f>ISNUMBER(SEARCH('Consulta Por Puntos Baloto'!$E$5,B3443,1))</f>
        <v>0</v>
      </c>
      <c r="AS3443">
        <f t="shared" si="106"/>
        <v>35</v>
      </c>
      <c r="AT3443" t="str">
        <f t="shared" si="107"/>
        <v>Punto red</v>
      </c>
    </row>
    <row r="3444" spans="1:46">
      <c r="A3444" t="s">
        <v>16614</v>
      </c>
      <c r="B3444" t="s">
        <v>16615</v>
      </c>
      <c r="C3444" s="18">
        <v>2.0755856646000002</v>
      </c>
      <c r="D3444" t="s">
        <v>4951</v>
      </c>
      <c r="E3444" t="s">
        <v>4014</v>
      </c>
      <c r="F3444" t="s">
        <v>4952</v>
      </c>
      <c r="G3444" s="18">
        <v>1.9059193618000001</v>
      </c>
      <c r="H3444" t="s">
        <v>64</v>
      </c>
      <c r="I3444" t="s">
        <v>4008</v>
      </c>
      <c r="J3444" t="s">
        <v>4009</v>
      </c>
      <c r="K3444" s="18">
        <v>1.1118836786999999</v>
      </c>
      <c r="L3444" t="s">
        <v>4010</v>
      </c>
      <c r="M3444" t="s">
        <v>4008</v>
      </c>
      <c r="N3444" t="s">
        <v>4011</v>
      </c>
      <c r="O3444" s="18">
        <v>23.1072222723</v>
      </c>
      <c r="P3444" t="s">
        <v>225</v>
      </c>
      <c r="Q3444" t="s">
        <v>220</v>
      </c>
      <c r="R3444" t="s">
        <v>226</v>
      </c>
      <c r="S3444" s="18">
        <v>23.2799101568</v>
      </c>
      <c r="T3444" t="s">
        <v>227</v>
      </c>
      <c r="U3444" t="s">
        <v>228</v>
      </c>
      <c r="V3444" t="s">
        <v>229</v>
      </c>
      <c r="W3444" s="18">
        <v>21.219344092899998</v>
      </c>
      <c r="X3444" t="s">
        <v>64</v>
      </c>
      <c r="Y3444" t="s">
        <v>228</v>
      </c>
      <c r="Z3444" t="s">
        <v>4012</v>
      </c>
      <c r="AA3444" s="18">
        <v>1.9197675761999999</v>
      </c>
      <c r="AB3444" s="19" t="s">
        <v>4013</v>
      </c>
      <c r="AC3444" t="s">
        <v>4014</v>
      </c>
      <c r="AD3444" t="s">
        <v>4015</v>
      </c>
      <c r="AE3444" s="18">
        <v>0.81476117859999997</v>
      </c>
      <c r="AF3444" t="s">
        <v>16616</v>
      </c>
      <c r="AG3444" t="s">
        <v>4014</v>
      </c>
      <c r="AH3444" t="s">
        <v>16617</v>
      </c>
      <c r="AI3444" s="18">
        <v>1.9464715138999999</v>
      </c>
      <c r="AJ3444" t="s">
        <v>349</v>
      </c>
      <c r="AK3444" t="s">
        <v>4014</v>
      </c>
      <c r="AL3444" t="s">
        <v>7910</v>
      </c>
      <c r="AM3444" t="s">
        <v>16616</v>
      </c>
      <c r="AN3444" t="s">
        <v>4014</v>
      </c>
      <c r="AO3444" t="s">
        <v>16617</v>
      </c>
      <c r="AP3444" s="18">
        <v>0.81476117859999997</v>
      </c>
      <c r="AQ3444" t="s">
        <v>123</v>
      </c>
      <c r="AR3444" t="b">
        <f>ISNUMBER(SEARCH('Consulta Por Puntos Baloto'!$E$5,B3444,1))</f>
        <v>0</v>
      </c>
      <c r="AS3444">
        <f t="shared" si="106"/>
        <v>31</v>
      </c>
      <c r="AT3444" t="str">
        <f t="shared" si="107"/>
        <v>Punto pago</v>
      </c>
    </row>
    <row r="3445" spans="1:46">
      <c r="A3445" t="s">
        <v>16618</v>
      </c>
      <c r="B3445" t="s">
        <v>16619</v>
      </c>
      <c r="C3445" s="18">
        <v>50.737810830999997</v>
      </c>
      <c r="D3445" t="s">
        <v>4065</v>
      </c>
      <c r="E3445" t="s">
        <v>4066</v>
      </c>
      <c r="F3445" t="s">
        <v>4067</v>
      </c>
      <c r="G3445" s="18">
        <v>48.520943548699996</v>
      </c>
      <c r="H3445" t="s">
        <v>64</v>
      </c>
      <c r="I3445" t="s">
        <v>4068</v>
      </c>
      <c r="J3445" t="s">
        <v>8065</v>
      </c>
      <c r="K3445" s="18">
        <v>219.57351852150001</v>
      </c>
      <c r="L3445" t="s">
        <v>64</v>
      </c>
      <c r="M3445" t="s">
        <v>4250</v>
      </c>
      <c r="N3445" t="s">
        <v>4251</v>
      </c>
      <c r="O3445" s="18">
        <v>50.3778674076</v>
      </c>
      <c r="P3445" t="s">
        <v>4071</v>
      </c>
      <c r="Q3445" t="s">
        <v>4066</v>
      </c>
      <c r="R3445" t="s">
        <v>4072</v>
      </c>
      <c r="S3445" s="18">
        <v>246.6823465233</v>
      </c>
      <c r="T3445" t="s">
        <v>227</v>
      </c>
      <c r="U3445" t="s">
        <v>228</v>
      </c>
      <c r="V3445" t="s">
        <v>229</v>
      </c>
      <c r="W3445" s="18">
        <v>101.3828956099</v>
      </c>
      <c r="X3445" t="s">
        <v>64</v>
      </c>
      <c r="Y3445" t="s">
        <v>4073</v>
      </c>
      <c r="Z3445" t="s">
        <v>4074</v>
      </c>
      <c r="AA3445" s="18">
        <v>50.763806189199997</v>
      </c>
      <c r="AB3445" t="s">
        <v>4252</v>
      </c>
      <c r="AC3445" t="s">
        <v>4066</v>
      </c>
      <c r="AD3445" t="s">
        <v>4253</v>
      </c>
      <c r="AE3445" s="18">
        <v>4.1292344E-3</v>
      </c>
      <c r="AF3445" t="s">
        <v>16620</v>
      </c>
      <c r="AG3445" t="s">
        <v>11867</v>
      </c>
      <c r="AH3445" t="s">
        <v>16621</v>
      </c>
      <c r="AI3445" s="18">
        <v>1.1868180399999999E-2</v>
      </c>
      <c r="AJ3445" t="s">
        <v>16622</v>
      </c>
      <c r="AK3445" t="s">
        <v>11867</v>
      </c>
      <c r="AL3445" t="s">
        <v>16623</v>
      </c>
      <c r="AM3445" t="s">
        <v>16620</v>
      </c>
      <c r="AN3445" t="s">
        <v>11867</v>
      </c>
      <c r="AO3445" t="s">
        <v>16621</v>
      </c>
      <c r="AP3445" s="18">
        <v>4.1292344E-3</v>
      </c>
      <c r="AQ3445" t="s">
        <v>123</v>
      </c>
      <c r="AR3445" t="b">
        <f>ISNUMBER(SEARCH('Consulta Por Puntos Baloto'!$E$5,B3445,1))</f>
        <v>0</v>
      </c>
      <c r="AS3445">
        <f t="shared" si="106"/>
        <v>31</v>
      </c>
      <c r="AT3445" t="str">
        <f t="shared" si="107"/>
        <v>Punto pago</v>
      </c>
    </row>
    <row r="3446" spans="1:46">
      <c r="A3446" t="s">
        <v>16624</v>
      </c>
      <c r="B3446" t="s">
        <v>16625</v>
      </c>
      <c r="C3446" s="18">
        <v>0.20875239840000001</v>
      </c>
      <c r="D3446" t="s">
        <v>340</v>
      </c>
      <c r="E3446" t="s">
        <v>341</v>
      </c>
      <c r="F3446" t="s">
        <v>342</v>
      </c>
      <c r="G3446" s="18">
        <v>0.44642310200000002</v>
      </c>
      <c r="H3446" t="s">
        <v>345</v>
      </c>
      <c r="I3446" t="s">
        <v>343</v>
      </c>
      <c r="J3446" t="s">
        <v>4241</v>
      </c>
      <c r="K3446" s="18">
        <v>0.94260548779999997</v>
      </c>
      <c r="L3446" t="s">
        <v>64</v>
      </c>
      <c r="M3446" t="s">
        <v>343</v>
      </c>
      <c r="N3446" t="s">
        <v>344</v>
      </c>
      <c r="O3446" s="18">
        <v>31.150567093700001</v>
      </c>
      <c r="P3446" t="s">
        <v>67</v>
      </c>
      <c r="Q3446" t="s">
        <v>62</v>
      </c>
      <c r="R3446" t="s">
        <v>68</v>
      </c>
      <c r="S3446" s="18">
        <v>29.9238737511</v>
      </c>
      <c r="T3446" t="s">
        <v>69</v>
      </c>
      <c r="U3446" t="s">
        <v>65</v>
      </c>
      <c r="V3446" t="s">
        <v>70</v>
      </c>
      <c r="W3446" s="18">
        <v>26.549556774300001</v>
      </c>
      <c r="X3446" t="s">
        <v>241</v>
      </c>
      <c r="Y3446" t="s">
        <v>65</v>
      </c>
      <c r="Z3446" t="s">
        <v>242</v>
      </c>
      <c r="AA3446" s="18">
        <v>0.4464230669</v>
      </c>
      <c r="AB3446" t="s">
        <v>345</v>
      </c>
      <c r="AC3446" t="s">
        <v>341</v>
      </c>
      <c r="AD3446" t="s">
        <v>346</v>
      </c>
      <c r="AE3446" s="18">
        <v>0.20103304420000001</v>
      </c>
      <c r="AF3446" t="s">
        <v>16626</v>
      </c>
      <c r="AG3446" t="s">
        <v>341</v>
      </c>
      <c r="AH3446" t="s">
        <v>16627</v>
      </c>
      <c r="AI3446" s="18">
        <v>0.1101315464</v>
      </c>
      <c r="AJ3446" t="s">
        <v>349</v>
      </c>
      <c r="AK3446" t="s">
        <v>341</v>
      </c>
      <c r="AL3446" t="s">
        <v>4244</v>
      </c>
      <c r="AM3446" t="s">
        <v>349</v>
      </c>
      <c r="AN3446" t="s">
        <v>341</v>
      </c>
      <c r="AO3446" t="s">
        <v>4244</v>
      </c>
      <c r="AP3446" s="18">
        <v>0.1101315464</v>
      </c>
      <c r="AQ3446" t="s">
        <v>123</v>
      </c>
      <c r="AR3446" t="b">
        <f>ISNUMBER(SEARCH('Consulta Por Puntos Baloto'!$E$5,B3446,1))</f>
        <v>0</v>
      </c>
      <c r="AS3446">
        <f t="shared" si="106"/>
        <v>35</v>
      </c>
      <c r="AT3446" t="str">
        <f t="shared" si="107"/>
        <v>Punto red</v>
      </c>
    </row>
    <row r="3447" spans="1:46">
      <c r="A3447" t="s">
        <v>16628</v>
      </c>
      <c r="B3447" t="s">
        <v>16629</v>
      </c>
      <c r="C3447" s="18">
        <v>0.34508064700000002</v>
      </c>
      <c r="D3447" t="s">
        <v>2696</v>
      </c>
      <c r="E3447" t="s">
        <v>128</v>
      </c>
      <c r="F3447" t="s">
        <v>2697</v>
      </c>
      <c r="G3447" s="18">
        <v>0.36559684939999998</v>
      </c>
      <c r="H3447" t="s">
        <v>64</v>
      </c>
      <c r="I3447" t="s">
        <v>130</v>
      </c>
      <c r="J3447" t="s">
        <v>1028</v>
      </c>
      <c r="K3447" s="18">
        <v>0.36559684939999998</v>
      </c>
      <c r="L3447" t="s">
        <v>64</v>
      </c>
      <c r="M3447" t="s">
        <v>130</v>
      </c>
      <c r="N3447" t="s">
        <v>1028</v>
      </c>
      <c r="O3447" s="18">
        <v>0.22959169360000001</v>
      </c>
      <c r="P3447" t="s">
        <v>992</v>
      </c>
      <c r="Q3447" t="s">
        <v>134</v>
      </c>
      <c r="R3447" t="s">
        <v>993</v>
      </c>
      <c r="S3447" s="18">
        <v>3.4892715096</v>
      </c>
      <c r="T3447" t="s">
        <v>675</v>
      </c>
      <c r="U3447" t="s">
        <v>130</v>
      </c>
      <c r="V3447" t="s">
        <v>676</v>
      </c>
      <c r="W3447" s="18">
        <v>0.236208853</v>
      </c>
      <c r="X3447" t="s">
        <v>64</v>
      </c>
      <c r="Y3447" t="s">
        <v>130</v>
      </c>
      <c r="Z3447" t="s">
        <v>1011</v>
      </c>
      <c r="AA3447" s="18">
        <v>0.41704389269999997</v>
      </c>
      <c r="AB3447" t="s">
        <v>2688</v>
      </c>
      <c r="AC3447" t="s">
        <v>128</v>
      </c>
      <c r="AD3447" t="s">
        <v>2689</v>
      </c>
      <c r="AE3447" s="18">
        <v>0.28515763179999998</v>
      </c>
      <c r="AF3447" t="s">
        <v>6142</v>
      </c>
      <c r="AG3447" t="s">
        <v>143</v>
      </c>
      <c r="AH3447" t="s">
        <v>6143</v>
      </c>
      <c r="AI3447" s="18">
        <v>0.35888739339999998</v>
      </c>
      <c r="AJ3447" t="s">
        <v>2700</v>
      </c>
      <c r="AK3447" t="s">
        <v>134</v>
      </c>
      <c r="AL3447" t="s">
        <v>2701</v>
      </c>
      <c r="AM3447" t="s">
        <v>992</v>
      </c>
      <c r="AN3447" t="s">
        <v>134</v>
      </c>
      <c r="AO3447" t="s">
        <v>993</v>
      </c>
      <c r="AP3447" s="18">
        <v>0.22959169360000001</v>
      </c>
      <c r="AQ3447" t="s">
        <v>123</v>
      </c>
      <c r="AR3447" t="b">
        <f>ISNUMBER(SEARCH('Consulta Por Puntos Baloto'!$E$5,B3447,1))</f>
        <v>0</v>
      </c>
      <c r="AS3447">
        <f t="shared" si="106"/>
        <v>15</v>
      </c>
      <c r="AT3447" t="str">
        <f t="shared" si="107"/>
        <v>Punto Cencosud</v>
      </c>
    </row>
    <row r="3448" spans="1:46">
      <c r="A3448" t="s">
        <v>16630</v>
      </c>
      <c r="B3448" t="s">
        <v>16631</v>
      </c>
      <c r="C3448" s="18">
        <v>2.6276874026999999</v>
      </c>
      <c r="D3448" t="s">
        <v>1500</v>
      </c>
      <c r="E3448" t="s">
        <v>1501</v>
      </c>
      <c r="F3448" t="s">
        <v>1502</v>
      </c>
      <c r="G3448" s="18">
        <v>1.0488378703000001</v>
      </c>
      <c r="H3448" t="s">
        <v>64</v>
      </c>
      <c r="I3448" t="s">
        <v>2636</v>
      </c>
      <c r="J3448" t="s">
        <v>3812</v>
      </c>
      <c r="K3448" s="18">
        <v>12.5018624565</v>
      </c>
      <c r="L3448" t="s">
        <v>311</v>
      </c>
      <c r="M3448" t="s">
        <v>130</v>
      </c>
      <c r="N3448" t="s">
        <v>2660</v>
      </c>
      <c r="O3448" s="18">
        <v>13.4336197101</v>
      </c>
      <c r="P3448" t="s">
        <v>2625</v>
      </c>
      <c r="Q3448" t="s">
        <v>134</v>
      </c>
      <c r="R3448" t="s">
        <v>2626</v>
      </c>
      <c r="S3448" s="18">
        <v>12.5018624565</v>
      </c>
      <c r="T3448" t="s">
        <v>311</v>
      </c>
      <c r="U3448" t="s">
        <v>130</v>
      </c>
      <c r="V3448" t="s">
        <v>312</v>
      </c>
      <c r="W3448" s="18">
        <v>0.98970479980000003</v>
      </c>
      <c r="X3448" t="s">
        <v>64</v>
      </c>
      <c r="Y3448" t="s">
        <v>2636</v>
      </c>
      <c r="Z3448" t="s">
        <v>2640</v>
      </c>
      <c r="AA3448" s="18">
        <v>2.4633977446999999</v>
      </c>
      <c r="AB3448" s="19" t="s">
        <v>2641</v>
      </c>
      <c r="AC3448" t="s">
        <v>1501</v>
      </c>
      <c r="AD3448" t="s">
        <v>2642</v>
      </c>
      <c r="AE3448" s="18">
        <v>1.3703791569999999</v>
      </c>
      <c r="AF3448" t="s">
        <v>3813</v>
      </c>
      <c r="AG3448" t="s">
        <v>1501</v>
      </c>
      <c r="AH3448" t="s">
        <v>3814</v>
      </c>
      <c r="AI3448" s="18">
        <v>0.1005436426</v>
      </c>
      <c r="AJ3448" t="s">
        <v>3815</v>
      </c>
      <c r="AK3448" t="s">
        <v>1501</v>
      </c>
      <c r="AL3448" t="s">
        <v>3816</v>
      </c>
      <c r="AM3448" t="s">
        <v>3815</v>
      </c>
      <c r="AN3448" t="s">
        <v>1501</v>
      </c>
      <c r="AO3448" t="s">
        <v>3816</v>
      </c>
      <c r="AP3448" s="18">
        <v>0.1005436426</v>
      </c>
      <c r="AQ3448" t="e">
        <v>#N/A</v>
      </c>
      <c r="AR3448" t="b">
        <f>ISNUMBER(SEARCH('Consulta Por Puntos Baloto'!$E$5,B3448,1))</f>
        <v>0</v>
      </c>
      <c r="AS3448">
        <f t="shared" si="106"/>
        <v>35</v>
      </c>
      <c r="AT3448" t="str">
        <f t="shared" si="107"/>
        <v>Punto red</v>
      </c>
    </row>
    <row r="3449" spans="1:46">
      <c r="A3449" t="s">
        <v>16632</v>
      </c>
      <c r="B3449" t="s">
        <v>16633</v>
      </c>
      <c r="C3449" s="18">
        <v>2.4304900974999999</v>
      </c>
      <c r="D3449" t="s">
        <v>1500</v>
      </c>
      <c r="E3449" t="s">
        <v>1501</v>
      </c>
      <c r="F3449" t="s">
        <v>1502</v>
      </c>
      <c r="G3449" s="18">
        <v>1.2654960448000001</v>
      </c>
      <c r="H3449" t="s">
        <v>64</v>
      </c>
      <c r="I3449" t="s">
        <v>2636</v>
      </c>
      <c r="J3449" t="s">
        <v>3812</v>
      </c>
      <c r="K3449" s="18">
        <v>12.727090108800001</v>
      </c>
      <c r="L3449" t="s">
        <v>311</v>
      </c>
      <c r="M3449" t="s">
        <v>130</v>
      </c>
      <c r="N3449" t="s">
        <v>2660</v>
      </c>
      <c r="O3449" s="18">
        <v>13.596286647599999</v>
      </c>
      <c r="P3449" t="s">
        <v>2625</v>
      </c>
      <c r="Q3449" t="s">
        <v>134</v>
      </c>
      <c r="R3449" t="s">
        <v>2626</v>
      </c>
      <c r="S3449" s="18">
        <v>12.727090108800001</v>
      </c>
      <c r="T3449" t="s">
        <v>311</v>
      </c>
      <c r="U3449" t="s">
        <v>130</v>
      </c>
      <c r="V3449" t="s">
        <v>312</v>
      </c>
      <c r="W3449" s="18">
        <v>1.2205418772000001</v>
      </c>
      <c r="X3449" t="s">
        <v>64</v>
      </c>
      <c r="Y3449" t="s">
        <v>2636</v>
      </c>
      <c r="Z3449" t="s">
        <v>2640</v>
      </c>
      <c r="AA3449" s="18">
        <v>2.2723908931999999</v>
      </c>
      <c r="AB3449" s="19" t="s">
        <v>2641</v>
      </c>
      <c r="AC3449" t="s">
        <v>1501</v>
      </c>
      <c r="AD3449" t="s">
        <v>2642</v>
      </c>
      <c r="AE3449" s="18">
        <v>1.554782004</v>
      </c>
      <c r="AF3449" t="s">
        <v>3813</v>
      </c>
      <c r="AG3449" t="s">
        <v>1501</v>
      </c>
      <c r="AH3449" t="s">
        <v>3814</v>
      </c>
      <c r="AI3449" s="18">
        <v>0.37689013690000001</v>
      </c>
      <c r="AJ3449" t="s">
        <v>12729</v>
      </c>
      <c r="AK3449" t="s">
        <v>1501</v>
      </c>
      <c r="AL3449" t="s">
        <v>12730</v>
      </c>
      <c r="AM3449" t="s">
        <v>12729</v>
      </c>
      <c r="AN3449" t="s">
        <v>1501</v>
      </c>
      <c r="AO3449" t="s">
        <v>12730</v>
      </c>
      <c r="AP3449" s="18">
        <v>0.37689013690000001</v>
      </c>
      <c r="AQ3449" t="s">
        <v>123</v>
      </c>
      <c r="AR3449" t="b">
        <f>ISNUMBER(SEARCH('Consulta Por Puntos Baloto'!$E$5,B3449,1))</f>
        <v>0</v>
      </c>
      <c r="AS3449">
        <f t="shared" si="106"/>
        <v>35</v>
      </c>
      <c r="AT3449" t="str">
        <f t="shared" si="107"/>
        <v>Punto red</v>
      </c>
    </row>
    <row r="3450" spans="1:46">
      <c r="A3450" t="s">
        <v>16634</v>
      </c>
      <c r="B3450" t="s">
        <v>16635</v>
      </c>
      <c r="C3450" s="18">
        <v>1.9141479311</v>
      </c>
      <c r="D3450" t="s">
        <v>4144</v>
      </c>
      <c r="E3450" t="s">
        <v>4035</v>
      </c>
      <c r="F3450" t="s">
        <v>4145</v>
      </c>
      <c r="G3450" s="18">
        <v>1.1675698816</v>
      </c>
      <c r="H3450" t="s">
        <v>4897</v>
      </c>
      <c r="I3450" t="s">
        <v>4146</v>
      </c>
      <c r="J3450" t="s">
        <v>4898</v>
      </c>
      <c r="K3450" s="18">
        <v>33.613225245199999</v>
      </c>
      <c r="L3450" t="s">
        <v>64</v>
      </c>
      <c r="M3450" t="s">
        <v>4029</v>
      </c>
      <c r="N3450" t="s">
        <v>4030</v>
      </c>
      <c r="O3450" s="18">
        <v>26.881432855900002</v>
      </c>
      <c r="P3450" t="s">
        <v>4031</v>
      </c>
      <c r="Q3450" t="s">
        <v>4025</v>
      </c>
      <c r="R3450" t="s">
        <v>4032</v>
      </c>
      <c r="S3450" s="18">
        <v>150.701569213</v>
      </c>
      <c r="T3450" t="s">
        <v>227</v>
      </c>
      <c r="U3450" t="s">
        <v>228</v>
      </c>
      <c r="V3450" t="s">
        <v>229</v>
      </c>
      <c r="W3450" s="18">
        <v>1.2216553786</v>
      </c>
      <c r="X3450" t="s">
        <v>4897</v>
      </c>
      <c r="Y3450" t="s">
        <v>4146</v>
      </c>
      <c r="Z3450" t="s">
        <v>4898</v>
      </c>
      <c r="AA3450" s="18">
        <v>0.86059641419999999</v>
      </c>
      <c r="AB3450" t="s">
        <v>8999</v>
      </c>
      <c r="AC3450" t="s">
        <v>4035</v>
      </c>
      <c r="AD3450" t="s">
        <v>9000</v>
      </c>
      <c r="AE3450" s="18">
        <v>0.54574106960000002</v>
      </c>
      <c r="AF3450" t="s">
        <v>9001</v>
      </c>
      <c r="AG3450" t="s">
        <v>4035</v>
      </c>
      <c r="AH3450" t="s">
        <v>9002</v>
      </c>
      <c r="AI3450" s="18">
        <v>0.42676460989999998</v>
      </c>
      <c r="AJ3450" t="s">
        <v>12897</v>
      </c>
      <c r="AK3450" t="s">
        <v>12898</v>
      </c>
      <c r="AL3450" t="s">
        <v>12899</v>
      </c>
      <c r="AM3450" t="s">
        <v>12897</v>
      </c>
      <c r="AN3450" t="s">
        <v>12898</v>
      </c>
      <c r="AO3450" t="s">
        <v>12899</v>
      </c>
      <c r="AP3450" s="18">
        <v>0.42676460989999998</v>
      </c>
      <c r="AQ3450" t="s">
        <v>123</v>
      </c>
      <c r="AR3450" t="b">
        <f>ISNUMBER(SEARCH('Consulta Por Puntos Baloto'!$E$5,B3450,1))</f>
        <v>0</v>
      </c>
      <c r="AS3450">
        <f t="shared" si="106"/>
        <v>35</v>
      </c>
      <c r="AT3450" t="str">
        <f t="shared" si="107"/>
        <v>Punto red</v>
      </c>
    </row>
    <row r="3451" spans="1:46">
      <c r="A3451" t="s">
        <v>16636</v>
      </c>
      <c r="B3451" t="s">
        <v>16637</v>
      </c>
      <c r="C3451" s="18">
        <v>16.3992474625</v>
      </c>
      <c r="D3451" t="s">
        <v>3382</v>
      </c>
      <c r="E3451" t="s">
        <v>3383</v>
      </c>
      <c r="F3451" t="s">
        <v>3384</v>
      </c>
      <c r="G3451" s="18">
        <v>39.383194223499999</v>
      </c>
      <c r="H3451" t="s">
        <v>300</v>
      </c>
      <c r="I3451" t="s">
        <v>294</v>
      </c>
      <c r="J3451" t="s">
        <v>4489</v>
      </c>
      <c r="K3451" s="18">
        <v>41.479312395900003</v>
      </c>
      <c r="L3451" t="s">
        <v>64</v>
      </c>
      <c r="M3451" t="s">
        <v>294</v>
      </c>
      <c r="N3451" t="s">
        <v>295</v>
      </c>
      <c r="O3451" s="18">
        <v>80.748097930499995</v>
      </c>
      <c r="P3451" t="s">
        <v>2625</v>
      </c>
      <c r="Q3451" t="s">
        <v>134</v>
      </c>
      <c r="R3451" t="s">
        <v>2626</v>
      </c>
      <c r="S3451" s="18">
        <v>79.243383073299995</v>
      </c>
      <c r="T3451" t="s">
        <v>311</v>
      </c>
      <c r="U3451" t="s">
        <v>130</v>
      </c>
      <c r="V3451" t="s">
        <v>312</v>
      </c>
      <c r="W3451" s="18">
        <v>63.784910333399999</v>
      </c>
      <c r="X3451" t="s">
        <v>64</v>
      </c>
      <c r="Y3451" t="s">
        <v>313</v>
      </c>
      <c r="Z3451" t="s">
        <v>314</v>
      </c>
      <c r="AA3451" s="18">
        <v>39.3424671784</v>
      </c>
      <c r="AB3451" t="s">
        <v>300</v>
      </c>
      <c r="AC3451" t="s">
        <v>301</v>
      </c>
      <c r="AD3451" t="s">
        <v>302</v>
      </c>
      <c r="AE3451" s="18">
        <v>8.8815261580999998</v>
      </c>
      <c r="AF3451" t="s">
        <v>13012</v>
      </c>
      <c r="AG3451" t="s">
        <v>13013</v>
      </c>
      <c r="AH3451" t="s">
        <v>13014</v>
      </c>
      <c r="AI3451" s="18">
        <v>0.1133009521</v>
      </c>
      <c r="AJ3451" t="s">
        <v>16638</v>
      </c>
      <c r="AK3451" t="s">
        <v>16639</v>
      </c>
      <c r="AL3451" t="s">
        <v>16640</v>
      </c>
      <c r="AM3451" t="s">
        <v>16638</v>
      </c>
      <c r="AN3451" t="s">
        <v>16639</v>
      </c>
      <c r="AO3451" t="s">
        <v>16640</v>
      </c>
      <c r="AP3451" s="18">
        <v>0.1133009521</v>
      </c>
      <c r="AQ3451" t="s">
        <v>123</v>
      </c>
      <c r="AR3451" t="b">
        <f>ISNUMBER(SEARCH('Consulta Por Puntos Baloto'!$E$5,B3451,1))</f>
        <v>0</v>
      </c>
      <c r="AS3451">
        <f t="shared" si="106"/>
        <v>35</v>
      </c>
      <c r="AT3451" t="str">
        <f t="shared" si="107"/>
        <v>Punto red</v>
      </c>
    </row>
    <row r="3452" spans="1:46">
      <c r="A3452" t="s">
        <v>16641</v>
      </c>
      <c r="B3452" t="s">
        <v>16642</v>
      </c>
      <c r="C3452" s="18">
        <v>0.61284387299999998</v>
      </c>
      <c r="D3452" t="s">
        <v>1096</v>
      </c>
      <c r="E3452" t="s">
        <v>128</v>
      </c>
      <c r="F3452" t="s">
        <v>1097</v>
      </c>
      <c r="G3452" s="18">
        <v>8.2641863999999995E-2</v>
      </c>
      <c r="H3452" t="s">
        <v>64</v>
      </c>
      <c r="I3452" t="s">
        <v>130</v>
      </c>
      <c r="J3452" t="s">
        <v>4693</v>
      </c>
      <c r="K3452" s="18">
        <v>8.2641863999999995E-2</v>
      </c>
      <c r="L3452" t="s">
        <v>64</v>
      </c>
      <c r="M3452" t="s">
        <v>130</v>
      </c>
      <c r="N3452" t="s">
        <v>4693</v>
      </c>
      <c r="O3452" s="18">
        <v>0.52645639030000002</v>
      </c>
      <c r="P3452" t="s">
        <v>4368</v>
      </c>
      <c r="Q3452" t="s">
        <v>134</v>
      </c>
      <c r="R3452" t="s">
        <v>4369</v>
      </c>
      <c r="S3452" s="18">
        <v>1.1888652099999999</v>
      </c>
      <c r="T3452" t="s">
        <v>1086</v>
      </c>
      <c r="U3452" t="s">
        <v>130</v>
      </c>
      <c r="V3452" t="s">
        <v>1087</v>
      </c>
      <c r="W3452" s="18">
        <v>0.42729911279999999</v>
      </c>
      <c r="X3452" t="s">
        <v>64</v>
      </c>
      <c r="Y3452" t="s">
        <v>130</v>
      </c>
      <c r="Z3452" t="s">
        <v>1101</v>
      </c>
      <c r="AA3452" s="18">
        <v>0.40830546620000002</v>
      </c>
      <c r="AB3452" s="19" t="s">
        <v>14974</v>
      </c>
      <c r="AC3452" t="s">
        <v>128</v>
      </c>
      <c r="AD3452" s="19" t="s">
        <v>14975</v>
      </c>
      <c r="AE3452" s="18">
        <v>0</v>
      </c>
      <c r="AF3452" t="s">
        <v>10983</v>
      </c>
      <c r="AG3452" t="s">
        <v>143</v>
      </c>
      <c r="AH3452" t="s">
        <v>10984</v>
      </c>
      <c r="AI3452" s="18">
        <v>0.1339405307</v>
      </c>
      <c r="AJ3452" t="s">
        <v>5934</v>
      </c>
      <c r="AK3452" t="s">
        <v>134</v>
      </c>
      <c r="AL3452" t="s">
        <v>5935</v>
      </c>
      <c r="AM3452" t="s">
        <v>10983</v>
      </c>
      <c r="AN3452" t="s">
        <v>143</v>
      </c>
      <c r="AO3452" t="s">
        <v>10984</v>
      </c>
      <c r="AP3452" s="18">
        <v>0</v>
      </c>
      <c r="AQ3452" t="s">
        <v>123</v>
      </c>
      <c r="AR3452" t="b">
        <f>ISNUMBER(SEARCH('Consulta Por Puntos Baloto'!$E$5,B3452,1))</f>
        <v>0</v>
      </c>
      <c r="AS3452">
        <f t="shared" si="106"/>
        <v>31</v>
      </c>
      <c r="AT3452" t="str">
        <f t="shared" si="107"/>
        <v>Punto pago</v>
      </c>
    </row>
    <row r="3453" spans="1:46">
      <c r="A3453" t="s">
        <v>16643</v>
      </c>
      <c r="B3453" t="s">
        <v>16644</v>
      </c>
      <c r="C3453" s="18">
        <v>2.1852924730000001</v>
      </c>
      <c r="D3453" t="s">
        <v>2444</v>
      </c>
      <c r="E3453" t="s">
        <v>128</v>
      </c>
      <c r="F3453" t="s">
        <v>2445</v>
      </c>
      <c r="G3453" s="18">
        <v>0.22724336510000001</v>
      </c>
      <c r="H3453" t="s">
        <v>64</v>
      </c>
      <c r="I3453" t="s">
        <v>130</v>
      </c>
      <c r="J3453" t="s">
        <v>3477</v>
      </c>
      <c r="K3453" s="18">
        <v>1.0758879774000001</v>
      </c>
      <c r="L3453" t="s">
        <v>64</v>
      </c>
      <c r="M3453" t="s">
        <v>130</v>
      </c>
      <c r="N3453" t="s">
        <v>3478</v>
      </c>
      <c r="O3453" s="18">
        <v>0.45155118179999998</v>
      </c>
      <c r="P3453" t="s">
        <v>3479</v>
      </c>
      <c r="Q3453" t="s">
        <v>134</v>
      </c>
      <c r="R3453" t="s">
        <v>3480</v>
      </c>
      <c r="S3453" s="18">
        <v>1.0188319609000001</v>
      </c>
      <c r="T3453" t="s">
        <v>807</v>
      </c>
      <c r="U3453" t="s">
        <v>130</v>
      </c>
      <c r="V3453" t="s">
        <v>808</v>
      </c>
      <c r="W3453" s="18">
        <v>0.22724336510000001</v>
      </c>
      <c r="X3453" t="s">
        <v>64</v>
      </c>
      <c r="Y3453" t="s">
        <v>130</v>
      </c>
      <c r="Z3453" t="s">
        <v>3477</v>
      </c>
      <c r="AA3453" s="18">
        <v>1.0001382317</v>
      </c>
      <c r="AB3453" t="s">
        <v>6075</v>
      </c>
      <c r="AC3453" t="s">
        <v>128</v>
      </c>
      <c r="AD3453" t="s">
        <v>6076</v>
      </c>
      <c r="AE3453" s="18">
        <v>4.8382095E-2</v>
      </c>
      <c r="AF3453" t="s">
        <v>1029</v>
      </c>
      <c r="AG3453" t="s">
        <v>143</v>
      </c>
      <c r="AH3453" t="s">
        <v>6077</v>
      </c>
      <c r="AI3453" s="18">
        <v>1.0898977822</v>
      </c>
      <c r="AJ3453" t="s">
        <v>6078</v>
      </c>
      <c r="AK3453" t="s">
        <v>134</v>
      </c>
      <c r="AL3453" t="s">
        <v>6079</v>
      </c>
      <c r="AM3453" t="s">
        <v>1029</v>
      </c>
      <c r="AN3453" t="s">
        <v>143</v>
      </c>
      <c r="AO3453" t="s">
        <v>6077</v>
      </c>
      <c r="AP3453" s="18">
        <v>4.8382095E-2</v>
      </c>
      <c r="AQ3453" t="s">
        <v>123</v>
      </c>
      <c r="AR3453" t="b">
        <f>ISNUMBER(SEARCH('Consulta Por Puntos Baloto'!$E$5,B3453,1))</f>
        <v>0</v>
      </c>
      <c r="AS3453">
        <f t="shared" si="106"/>
        <v>31</v>
      </c>
      <c r="AT3453" t="str">
        <f t="shared" si="107"/>
        <v>Punto pago</v>
      </c>
    </row>
    <row r="3454" spans="1:46">
      <c r="A3454" t="s">
        <v>16645</v>
      </c>
      <c r="B3454" t="s">
        <v>16646</v>
      </c>
      <c r="C3454" s="18">
        <v>18.273647260899999</v>
      </c>
      <c r="D3454" t="s">
        <v>9815</v>
      </c>
      <c r="E3454" t="s">
        <v>9816</v>
      </c>
      <c r="F3454" t="s">
        <v>9817</v>
      </c>
      <c r="G3454" s="18">
        <v>73.875241456400005</v>
      </c>
      <c r="H3454" t="s">
        <v>115</v>
      </c>
      <c r="I3454" t="s">
        <v>107</v>
      </c>
      <c r="J3454" t="s">
        <v>7122</v>
      </c>
      <c r="K3454" s="18">
        <v>74.306310399899999</v>
      </c>
      <c r="L3454" t="s">
        <v>64</v>
      </c>
      <c r="M3454" t="s">
        <v>107</v>
      </c>
      <c r="N3454" t="s">
        <v>108</v>
      </c>
      <c r="O3454" s="18">
        <v>72.822429046300002</v>
      </c>
      <c r="P3454" t="s">
        <v>109</v>
      </c>
      <c r="Q3454" t="s">
        <v>103</v>
      </c>
      <c r="R3454" t="s">
        <v>110</v>
      </c>
      <c r="S3454" s="18">
        <v>130.12533302209999</v>
      </c>
      <c r="T3454" t="s">
        <v>69</v>
      </c>
      <c r="U3454" t="s">
        <v>65</v>
      </c>
      <c r="V3454" t="s">
        <v>70</v>
      </c>
      <c r="W3454" s="18">
        <v>96.337155838300006</v>
      </c>
      <c r="X3454" t="s">
        <v>64</v>
      </c>
      <c r="Y3454" t="s">
        <v>154</v>
      </c>
      <c r="Z3454" t="s">
        <v>159</v>
      </c>
      <c r="AA3454" s="18">
        <v>72.8666700749</v>
      </c>
      <c r="AB3454" s="19" t="s">
        <v>255</v>
      </c>
      <c r="AC3454" t="s">
        <v>103</v>
      </c>
      <c r="AD3454" t="s">
        <v>256</v>
      </c>
      <c r="AE3454" s="18">
        <v>7.0047290000000003E-3</v>
      </c>
      <c r="AF3454" t="s">
        <v>16647</v>
      </c>
      <c r="AG3454" t="s">
        <v>16648</v>
      </c>
      <c r="AH3454" t="s">
        <v>16649</v>
      </c>
      <c r="AI3454" s="18">
        <v>3.5237347E-3</v>
      </c>
      <c r="AJ3454" t="s">
        <v>16650</v>
      </c>
      <c r="AK3454" t="s">
        <v>16648</v>
      </c>
      <c r="AL3454" t="s">
        <v>16651</v>
      </c>
      <c r="AM3454" t="s">
        <v>16650</v>
      </c>
      <c r="AN3454" t="s">
        <v>16648</v>
      </c>
      <c r="AO3454" t="s">
        <v>16651</v>
      </c>
      <c r="AP3454" s="18">
        <v>3.5237347E-3</v>
      </c>
      <c r="AQ3454" t="s">
        <v>123</v>
      </c>
      <c r="AR3454" t="b">
        <f>ISNUMBER(SEARCH('Consulta Por Puntos Baloto'!$E$5,B3454,1))</f>
        <v>0</v>
      </c>
      <c r="AS3454">
        <f t="shared" si="106"/>
        <v>35</v>
      </c>
      <c r="AT3454" t="str">
        <f t="shared" si="107"/>
        <v>Punto red</v>
      </c>
    </row>
    <row r="3455" spans="1:46">
      <c r="A3455" t="s">
        <v>16652</v>
      </c>
      <c r="B3455" t="s">
        <v>16653</v>
      </c>
      <c r="C3455" s="18">
        <v>20.655157745699999</v>
      </c>
      <c r="D3455" t="s">
        <v>4386</v>
      </c>
      <c r="E3455" t="s">
        <v>4387</v>
      </c>
      <c r="F3455" t="s">
        <v>4388</v>
      </c>
      <c r="G3455" s="18">
        <v>19.567411870000001</v>
      </c>
      <c r="H3455" t="s">
        <v>64</v>
      </c>
      <c r="I3455" t="s">
        <v>4389</v>
      </c>
      <c r="J3455" t="s">
        <v>4390</v>
      </c>
      <c r="K3455" s="18">
        <v>48.449081507000002</v>
      </c>
      <c r="L3455" t="s">
        <v>64</v>
      </c>
      <c r="M3455" t="s">
        <v>343</v>
      </c>
      <c r="N3455" t="s">
        <v>344</v>
      </c>
      <c r="O3455" s="18">
        <v>19.7658641493</v>
      </c>
      <c r="P3455" t="s">
        <v>4391</v>
      </c>
      <c r="Q3455" t="s">
        <v>4392</v>
      </c>
      <c r="R3455" t="s">
        <v>4393</v>
      </c>
      <c r="S3455" s="18">
        <v>57.782603647800002</v>
      </c>
      <c r="T3455" t="s">
        <v>69</v>
      </c>
      <c r="U3455" t="s">
        <v>65</v>
      </c>
      <c r="V3455" t="s">
        <v>70</v>
      </c>
      <c r="W3455" s="18">
        <v>19.567411870000001</v>
      </c>
      <c r="X3455" t="s">
        <v>64</v>
      </c>
      <c r="Y3455" t="s">
        <v>4389</v>
      </c>
      <c r="Z3455" t="s">
        <v>4390</v>
      </c>
      <c r="AA3455" s="18">
        <v>49.452136000000003</v>
      </c>
      <c r="AB3455" t="s">
        <v>345</v>
      </c>
      <c r="AC3455" t="s">
        <v>341</v>
      </c>
      <c r="AD3455" t="s">
        <v>346</v>
      </c>
      <c r="AE3455" s="18">
        <v>8.7831091000000003E-3</v>
      </c>
      <c r="AF3455" t="s">
        <v>16654</v>
      </c>
      <c r="AG3455" t="s">
        <v>10277</v>
      </c>
      <c r="AH3455" t="s">
        <v>16655</v>
      </c>
      <c r="AI3455" s="18">
        <v>6.9216817700000002E-2</v>
      </c>
      <c r="AJ3455" t="s">
        <v>14916</v>
      </c>
      <c r="AK3455" t="s">
        <v>10280</v>
      </c>
      <c r="AL3455" t="s">
        <v>16656</v>
      </c>
      <c r="AM3455" t="s">
        <v>16654</v>
      </c>
      <c r="AN3455" t="s">
        <v>10277</v>
      </c>
      <c r="AO3455" t="s">
        <v>16655</v>
      </c>
      <c r="AP3455" s="18">
        <v>8.7831091000000003E-3</v>
      </c>
      <c r="AQ3455" t="s">
        <v>123</v>
      </c>
      <c r="AR3455" t="b">
        <f>ISNUMBER(SEARCH('Consulta Por Puntos Baloto'!$E$5,B3455,1))</f>
        <v>0</v>
      </c>
      <c r="AS3455">
        <f t="shared" si="106"/>
        <v>31</v>
      </c>
      <c r="AT3455" t="str">
        <f t="shared" si="107"/>
        <v>Punto pago</v>
      </c>
    </row>
    <row r="3456" spans="1:46">
      <c r="A3456" t="s">
        <v>16657</v>
      </c>
      <c r="B3456" t="s">
        <v>16658</v>
      </c>
      <c r="C3456" s="18">
        <v>0.43880619799999998</v>
      </c>
      <c r="D3456" t="s">
        <v>6916</v>
      </c>
      <c r="E3456" t="s">
        <v>62</v>
      </c>
      <c r="F3456" t="s">
        <v>6917</v>
      </c>
      <c r="G3456" s="18">
        <v>0.28764651930000001</v>
      </c>
      <c r="H3456" t="s">
        <v>64</v>
      </c>
      <c r="I3456" t="s">
        <v>65</v>
      </c>
      <c r="J3456" t="s">
        <v>6918</v>
      </c>
      <c r="K3456" s="18">
        <v>1.0479523610999999</v>
      </c>
      <c r="L3456" t="s">
        <v>64</v>
      </c>
      <c r="M3456" t="s">
        <v>65</v>
      </c>
      <c r="N3456" t="s">
        <v>284</v>
      </c>
      <c r="O3456" s="18">
        <v>10.1495007353</v>
      </c>
      <c r="P3456" t="s">
        <v>67</v>
      </c>
      <c r="Q3456" t="s">
        <v>62</v>
      </c>
      <c r="R3456" t="s">
        <v>68</v>
      </c>
      <c r="S3456" s="18">
        <v>5.7277288971000004</v>
      </c>
      <c r="T3456" t="s">
        <v>69</v>
      </c>
      <c r="U3456" t="s">
        <v>65</v>
      </c>
      <c r="V3456" t="s">
        <v>70</v>
      </c>
      <c r="W3456" s="18">
        <v>1.1861321877</v>
      </c>
      <c r="X3456" t="s">
        <v>241</v>
      </c>
      <c r="Y3456" t="s">
        <v>65</v>
      </c>
      <c r="Z3456" t="s">
        <v>242</v>
      </c>
      <c r="AA3456" s="18">
        <v>0.65986891260000002</v>
      </c>
      <c r="AB3456" t="s">
        <v>9970</v>
      </c>
      <c r="AC3456" t="s">
        <v>62</v>
      </c>
      <c r="AD3456" t="s">
        <v>9971</v>
      </c>
      <c r="AE3456" s="18">
        <v>0.23699739559999999</v>
      </c>
      <c r="AF3456" t="s">
        <v>16659</v>
      </c>
      <c r="AG3456" t="s">
        <v>62</v>
      </c>
      <c r="AH3456" t="s">
        <v>16660</v>
      </c>
      <c r="AI3456" s="18">
        <v>0.73174492069999997</v>
      </c>
      <c r="AJ3456" t="s">
        <v>16661</v>
      </c>
      <c r="AK3456" t="s">
        <v>62</v>
      </c>
      <c r="AL3456" t="s">
        <v>16662</v>
      </c>
      <c r="AM3456" t="s">
        <v>16659</v>
      </c>
      <c r="AN3456" t="s">
        <v>62</v>
      </c>
      <c r="AO3456" t="s">
        <v>16660</v>
      </c>
      <c r="AP3456" s="18">
        <v>0.23699739559999999</v>
      </c>
      <c r="AQ3456" t="s">
        <v>123</v>
      </c>
      <c r="AR3456" t="b">
        <f>ISNUMBER(SEARCH('Consulta Por Puntos Baloto'!$E$5,B3456,1))</f>
        <v>0</v>
      </c>
      <c r="AS3456">
        <f t="shared" si="106"/>
        <v>31</v>
      </c>
      <c r="AT3456" t="str">
        <f t="shared" si="107"/>
        <v>Punto pago</v>
      </c>
    </row>
    <row r="3457" spans="1:46">
      <c r="A3457" t="s">
        <v>16663</v>
      </c>
      <c r="B3457" t="s">
        <v>16664</v>
      </c>
      <c r="C3457" s="18">
        <v>0.90060336929999996</v>
      </c>
      <c r="D3457" t="s">
        <v>4580</v>
      </c>
      <c r="E3457" t="s">
        <v>83</v>
      </c>
      <c r="F3457" t="s">
        <v>4581</v>
      </c>
      <c r="G3457" s="18">
        <v>0.73479887300000002</v>
      </c>
      <c r="H3457" t="s">
        <v>64</v>
      </c>
      <c r="I3457" t="s">
        <v>86</v>
      </c>
      <c r="J3457" t="s">
        <v>88</v>
      </c>
      <c r="K3457" s="18">
        <v>0.73479887300000002</v>
      </c>
      <c r="L3457" t="s">
        <v>64</v>
      </c>
      <c r="M3457" t="s">
        <v>86</v>
      </c>
      <c r="N3457" t="s">
        <v>88</v>
      </c>
      <c r="O3457" s="18">
        <v>0.95438899099999996</v>
      </c>
      <c r="P3457" t="s">
        <v>359</v>
      </c>
      <c r="Q3457" t="s">
        <v>83</v>
      </c>
      <c r="R3457" t="s">
        <v>360</v>
      </c>
      <c r="S3457" s="18">
        <v>1.6824181437000001</v>
      </c>
      <c r="T3457" t="s">
        <v>85</v>
      </c>
      <c r="U3457" t="s">
        <v>86</v>
      </c>
      <c r="V3457" t="s">
        <v>87</v>
      </c>
      <c r="W3457" s="18">
        <v>0.93975923100000003</v>
      </c>
      <c r="X3457" t="s">
        <v>4584</v>
      </c>
      <c r="Y3457" t="s">
        <v>86</v>
      </c>
      <c r="Z3457" t="s">
        <v>4585</v>
      </c>
      <c r="AA3457" s="18">
        <v>0.93931159090000005</v>
      </c>
      <c r="AB3457" t="s">
        <v>4762</v>
      </c>
      <c r="AC3457" t="s">
        <v>83</v>
      </c>
      <c r="AD3457" t="s">
        <v>4763</v>
      </c>
      <c r="AE3457" s="18">
        <v>0.20558197349999999</v>
      </c>
      <c r="AF3457" t="s">
        <v>15533</v>
      </c>
      <c r="AG3457" t="s">
        <v>83</v>
      </c>
      <c r="AH3457" t="s">
        <v>15534</v>
      </c>
      <c r="AI3457" s="18">
        <v>0.19043107989999999</v>
      </c>
      <c r="AJ3457" t="s">
        <v>15532</v>
      </c>
      <c r="AK3457" t="s">
        <v>83</v>
      </c>
      <c r="AL3457" t="s">
        <v>15535</v>
      </c>
      <c r="AM3457" t="s">
        <v>15532</v>
      </c>
      <c r="AN3457" t="s">
        <v>83</v>
      </c>
      <c r="AO3457" t="s">
        <v>15535</v>
      </c>
      <c r="AP3457" s="18">
        <v>0.19043107989999999</v>
      </c>
      <c r="AQ3457" t="s">
        <v>123</v>
      </c>
      <c r="AR3457" t="b">
        <f>ISNUMBER(SEARCH('Consulta Por Puntos Baloto'!$E$5,B3457,1))</f>
        <v>0</v>
      </c>
      <c r="AS3457">
        <f t="shared" si="106"/>
        <v>35</v>
      </c>
      <c r="AT3457" t="str">
        <f t="shared" si="107"/>
        <v>Punto red</v>
      </c>
    </row>
    <row r="3458" spans="1:46">
      <c r="A3458" t="s">
        <v>16665</v>
      </c>
      <c r="B3458" t="s">
        <v>16666</v>
      </c>
      <c r="C3458" s="18">
        <v>0.3181948731</v>
      </c>
      <c r="D3458" t="s">
        <v>185</v>
      </c>
      <c r="E3458" t="s">
        <v>83</v>
      </c>
      <c r="F3458" t="s">
        <v>186</v>
      </c>
      <c r="G3458" s="18">
        <v>0.21260234729999999</v>
      </c>
      <c r="H3458" t="s">
        <v>4776</v>
      </c>
      <c r="I3458" t="s">
        <v>86</v>
      </c>
      <c r="J3458" t="s">
        <v>4777</v>
      </c>
      <c r="K3458" s="18">
        <v>0.72192638730000003</v>
      </c>
      <c r="L3458" t="s">
        <v>64</v>
      </c>
      <c r="M3458" t="s">
        <v>86</v>
      </c>
      <c r="N3458" t="s">
        <v>88</v>
      </c>
      <c r="O3458" s="18">
        <v>8.1663063600000002E-2</v>
      </c>
      <c r="P3458" t="s">
        <v>89</v>
      </c>
      <c r="Q3458" t="s">
        <v>83</v>
      </c>
      <c r="R3458" t="s">
        <v>90</v>
      </c>
      <c r="S3458" s="18">
        <v>0.90886057679999999</v>
      </c>
      <c r="T3458" t="s">
        <v>85</v>
      </c>
      <c r="U3458" t="s">
        <v>86</v>
      </c>
      <c r="V3458" t="s">
        <v>87</v>
      </c>
      <c r="W3458" s="18">
        <v>0.90886057679999999</v>
      </c>
      <c r="X3458" t="s">
        <v>64</v>
      </c>
      <c r="Y3458" t="s">
        <v>91</v>
      </c>
      <c r="Z3458" t="s">
        <v>92</v>
      </c>
      <c r="AA3458" s="18">
        <v>0.21260234729999999</v>
      </c>
      <c r="AB3458" t="s">
        <v>193</v>
      </c>
      <c r="AC3458" t="s">
        <v>83</v>
      </c>
      <c r="AD3458" t="s">
        <v>194</v>
      </c>
      <c r="AE3458" s="18">
        <v>9.1778924999999997E-2</v>
      </c>
      <c r="AF3458" t="s">
        <v>16667</v>
      </c>
      <c r="AG3458" t="s">
        <v>83</v>
      </c>
      <c r="AH3458" t="s">
        <v>16668</v>
      </c>
      <c r="AI3458" s="18">
        <v>0.1790007649</v>
      </c>
      <c r="AJ3458" t="s">
        <v>16073</v>
      </c>
      <c r="AK3458" t="s">
        <v>83</v>
      </c>
      <c r="AL3458" t="s">
        <v>16074</v>
      </c>
      <c r="AM3458" t="s">
        <v>89</v>
      </c>
      <c r="AN3458" t="s">
        <v>83</v>
      </c>
      <c r="AO3458" t="s">
        <v>90</v>
      </c>
      <c r="AP3458" s="18">
        <v>8.1663063600000002E-2</v>
      </c>
      <c r="AQ3458" t="s">
        <v>123</v>
      </c>
      <c r="AR3458" t="b">
        <f>ISNUMBER(SEARCH('Consulta Por Puntos Baloto'!$E$5,B3458,1))</f>
        <v>0</v>
      </c>
      <c r="AS3458">
        <f t="shared" si="106"/>
        <v>15</v>
      </c>
      <c r="AT3458" t="str">
        <f t="shared" si="107"/>
        <v>Punto Cencosud</v>
      </c>
    </row>
    <row r="3459" spans="1:46">
      <c r="A3459" t="s">
        <v>16669</v>
      </c>
      <c r="B3459" t="s">
        <v>3872</v>
      </c>
      <c r="C3459" s="18">
        <v>1.2546532706</v>
      </c>
      <c r="D3459" t="s">
        <v>541</v>
      </c>
      <c r="E3459" t="s">
        <v>128</v>
      </c>
      <c r="F3459" t="s">
        <v>542</v>
      </c>
      <c r="G3459" s="18">
        <v>0.32818545290000001</v>
      </c>
      <c r="H3459" t="s">
        <v>205</v>
      </c>
      <c r="I3459" t="s">
        <v>130</v>
      </c>
      <c r="J3459" t="s">
        <v>206</v>
      </c>
      <c r="K3459" s="18">
        <v>1.0444832926000001</v>
      </c>
      <c r="L3459" t="s">
        <v>64</v>
      </c>
      <c r="M3459" t="s">
        <v>130</v>
      </c>
      <c r="N3459" t="s">
        <v>370</v>
      </c>
      <c r="O3459" s="18">
        <v>1.4410265141</v>
      </c>
      <c r="P3459" t="s">
        <v>133</v>
      </c>
      <c r="Q3459" t="s">
        <v>134</v>
      </c>
      <c r="R3459" t="s">
        <v>135</v>
      </c>
      <c r="S3459" s="18">
        <v>2.2315515219000002</v>
      </c>
      <c r="T3459" t="s">
        <v>371</v>
      </c>
      <c r="U3459" t="s">
        <v>130</v>
      </c>
      <c r="V3459" t="s">
        <v>372</v>
      </c>
      <c r="W3459" s="18">
        <v>2.4253372784999998</v>
      </c>
      <c r="X3459" t="s">
        <v>64</v>
      </c>
      <c r="Y3459" t="s">
        <v>130</v>
      </c>
      <c r="Z3459" t="s">
        <v>373</v>
      </c>
      <c r="AA3459" s="18">
        <v>1.2667951146</v>
      </c>
      <c r="AB3459" t="s">
        <v>818</v>
      </c>
      <c r="AC3459" t="s">
        <v>128</v>
      </c>
      <c r="AD3459" t="s">
        <v>819</v>
      </c>
      <c r="AE3459" s="18">
        <v>0.65360381359999997</v>
      </c>
      <c r="AF3459" t="s">
        <v>2855</v>
      </c>
      <c r="AG3459" t="s">
        <v>143</v>
      </c>
      <c r="AH3459" t="s">
        <v>2856</v>
      </c>
      <c r="AI3459" s="18">
        <v>0</v>
      </c>
      <c r="AJ3459" t="s">
        <v>15828</v>
      </c>
      <c r="AK3459" t="s">
        <v>134</v>
      </c>
      <c r="AL3459" t="s">
        <v>15829</v>
      </c>
      <c r="AM3459" t="s">
        <v>15828</v>
      </c>
      <c r="AN3459" t="s">
        <v>134</v>
      </c>
      <c r="AO3459" t="s">
        <v>15829</v>
      </c>
      <c r="AP3459" s="18">
        <v>0</v>
      </c>
      <c r="AQ3459" t="s">
        <v>4218</v>
      </c>
      <c r="AR3459" t="b">
        <f>ISNUMBER(SEARCH('Consulta Por Puntos Baloto'!$E$5,B3459,1))</f>
        <v>0</v>
      </c>
      <c r="AS3459">
        <f t="shared" ref="AS3459:AS3522" si="108">MATCH(AP3459,A3459:AL3459,0)</f>
        <v>35</v>
      </c>
      <c r="AT3459" t="str">
        <f t="shared" ref="AT3459:AT3522" si="109">+VLOOKUP(AS3459,$AW$2:$AX$10,2,0)</f>
        <v>Punto red</v>
      </c>
    </row>
    <row r="3460" spans="1:46">
      <c r="A3460" t="s">
        <v>16670</v>
      </c>
      <c r="B3460" t="s">
        <v>16671</v>
      </c>
      <c r="C3460" s="18">
        <v>10.8292430841</v>
      </c>
      <c r="D3460" t="s">
        <v>3382</v>
      </c>
      <c r="E3460" t="s">
        <v>3383</v>
      </c>
      <c r="F3460" t="s">
        <v>3384</v>
      </c>
      <c r="G3460" s="18">
        <v>47.075923348099998</v>
      </c>
      <c r="H3460" t="s">
        <v>64</v>
      </c>
      <c r="I3460" t="s">
        <v>2638</v>
      </c>
      <c r="J3460" t="s">
        <v>2639</v>
      </c>
      <c r="K3460" s="18">
        <v>47.075923348099998</v>
      </c>
      <c r="L3460" t="s">
        <v>64</v>
      </c>
      <c r="M3460" t="s">
        <v>2638</v>
      </c>
      <c r="N3460" t="s">
        <v>2639</v>
      </c>
      <c r="O3460" s="18">
        <v>77.382160740299994</v>
      </c>
      <c r="P3460" t="s">
        <v>2625</v>
      </c>
      <c r="Q3460" t="s">
        <v>134</v>
      </c>
      <c r="R3460" t="s">
        <v>2626</v>
      </c>
      <c r="S3460" s="18">
        <v>76.052615922300006</v>
      </c>
      <c r="T3460" t="s">
        <v>311</v>
      </c>
      <c r="U3460" t="s">
        <v>130</v>
      </c>
      <c r="V3460" t="s">
        <v>312</v>
      </c>
      <c r="W3460" s="18">
        <v>59.557665008999997</v>
      </c>
      <c r="X3460" t="s">
        <v>64</v>
      </c>
      <c r="Y3460" t="s">
        <v>313</v>
      </c>
      <c r="Z3460" t="s">
        <v>314</v>
      </c>
      <c r="AA3460" s="18">
        <v>49.949448863800001</v>
      </c>
      <c r="AB3460" t="s">
        <v>300</v>
      </c>
      <c r="AC3460" t="s">
        <v>301</v>
      </c>
      <c r="AD3460" t="s">
        <v>302</v>
      </c>
      <c r="AE3460" s="18">
        <v>11.028756849800001</v>
      </c>
      <c r="AF3460" t="s">
        <v>3385</v>
      </c>
      <c r="AG3460" t="s">
        <v>3383</v>
      </c>
      <c r="AH3460" t="s">
        <v>3386</v>
      </c>
      <c r="AI3460" s="18">
        <v>1.8470660100000001E-2</v>
      </c>
      <c r="AJ3460" t="s">
        <v>5921</v>
      </c>
      <c r="AK3460" t="s">
        <v>16672</v>
      </c>
      <c r="AL3460" t="s">
        <v>16673</v>
      </c>
      <c r="AM3460" t="s">
        <v>5921</v>
      </c>
      <c r="AN3460" t="s">
        <v>16672</v>
      </c>
      <c r="AO3460" t="s">
        <v>16673</v>
      </c>
      <c r="AP3460" s="18">
        <v>1.8470660100000001E-2</v>
      </c>
      <c r="AQ3460" t="s">
        <v>123</v>
      </c>
      <c r="AR3460" t="b">
        <f>ISNUMBER(SEARCH('Consulta Por Puntos Baloto'!$E$5,B3460,1))</f>
        <v>0</v>
      </c>
      <c r="AS3460">
        <f t="shared" si="108"/>
        <v>35</v>
      </c>
      <c r="AT3460" t="str">
        <f t="shared" si="109"/>
        <v>Punto red</v>
      </c>
    </row>
    <row r="3461" spans="1:46">
      <c r="A3461" t="s">
        <v>16674</v>
      </c>
      <c r="B3461" t="s">
        <v>16675</v>
      </c>
      <c r="C3461" s="18">
        <v>77.236996357600006</v>
      </c>
      <c r="D3461" t="s">
        <v>4913</v>
      </c>
      <c r="E3461" t="s">
        <v>4914</v>
      </c>
      <c r="F3461" t="s">
        <v>4915</v>
      </c>
      <c r="G3461" s="18">
        <v>103.0478520146</v>
      </c>
      <c r="H3461" t="s">
        <v>64</v>
      </c>
      <c r="I3461" t="s">
        <v>3993</v>
      </c>
      <c r="J3461" t="s">
        <v>8991</v>
      </c>
      <c r="K3461" s="18">
        <v>105.16397260479999</v>
      </c>
      <c r="L3461" t="s">
        <v>64</v>
      </c>
      <c r="M3461" t="s">
        <v>3993</v>
      </c>
      <c r="N3461" t="s">
        <v>3995</v>
      </c>
      <c r="O3461" s="18">
        <v>103.0421139986</v>
      </c>
      <c r="P3461" t="s">
        <v>3996</v>
      </c>
      <c r="Q3461" t="s">
        <v>3991</v>
      </c>
      <c r="R3461" t="s">
        <v>3997</v>
      </c>
      <c r="S3461" s="18">
        <v>289.46283341629999</v>
      </c>
      <c r="T3461" t="s">
        <v>85</v>
      </c>
      <c r="U3461" t="s">
        <v>86</v>
      </c>
      <c r="V3461" t="s">
        <v>87</v>
      </c>
      <c r="W3461" s="18">
        <v>180.1234758368</v>
      </c>
      <c r="X3461" t="s">
        <v>64</v>
      </c>
      <c r="Y3461" t="s">
        <v>3998</v>
      </c>
      <c r="Z3461" t="s">
        <v>3999</v>
      </c>
      <c r="AA3461" s="18">
        <v>104.1205953601</v>
      </c>
      <c r="AB3461" t="s">
        <v>4000</v>
      </c>
      <c r="AC3461" t="s">
        <v>3991</v>
      </c>
      <c r="AD3461" t="s">
        <v>4001</v>
      </c>
      <c r="AE3461" s="18">
        <v>4.2695974000000001E-3</v>
      </c>
      <c r="AF3461" t="s">
        <v>16676</v>
      </c>
      <c r="AG3461" t="s">
        <v>16677</v>
      </c>
      <c r="AH3461" t="s">
        <v>16678</v>
      </c>
      <c r="AI3461" s="18">
        <v>0.1292211781</v>
      </c>
      <c r="AJ3461" t="s">
        <v>16679</v>
      </c>
      <c r="AK3461" t="s">
        <v>16677</v>
      </c>
      <c r="AL3461" t="s">
        <v>16680</v>
      </c>
      <c r="AM3461" t="s">
        <v>16676</v>
      </c>
      <c r="AN3461" t="s">
        <v>16677</v>
      </c>
      <c r="AO3461" t="s">
        <v>16678</v>
      </c>
      <c r="AP3461" s="18">
        <v>4.2695974000000001E-3</v>
      </c>
      <c r="AQ3461" t="s">
        <v>123</v>
      </c>
      <c r="AR3461" t="b">
        <f>ISNUMBER(SEARCH('Consulta Por Puntos Baloto'!$E$5,B3461,1))</f>
        <v>0</v>
      </c>
      <c r="AS3461">
        <f t="shared" si="108"/>
        <v>31</v>
      </c>
      <c r="AT3461" t="str">
        <f t="shared" si="109"/>
        <v>Punto pago</v>
      </c>
    </row>
    <row r="3462" spans="1:46">
      <c r="A3462" t="s">
        <v>16681</v>
      </c>
      <c r="B3462" t="s">
        <v>16682</v>
      </c>
      <c r="C3462" s="18">
        <v>16.1629757181</v>
      </c>
      <c r="D3462" t="s">
        <v>508</v>
      </c>
      <c r="E3462" t="s">
        <v>509</v>
      </c>
      <c r="F3462" t="s">
        <v>510</v>
      </c>
      <c r="G3462" s="18">
        <v>16.066255562599999</v>
      </c>
      <c r="H3462" t="s">
        <v>64</v>
      </c>
      <c r="I3462" t="s">
        <v>112</v>
      </c>
      <c r="J3462" t="s">
        <v>1110</v>
      </c>
      <c r="K3462" s="18">
        <v>17.616424024699999</v>
      </c>
      <c r="L3462" t="s">
        <v>64</v>
      </c>
      <c r="M3462" t="s">
        <v>112</v>
      </c>
      <c r="N3462" t="s">
        <v>721</v>
      </c>
      <c r="O3462" s="18">
        <v>18.065310728699998</v>
      </c>
      <c r="P3462" t="s">
        <v>513</v>
      </c>
      <c r="Q3462" t="s">
        <v>509</v>
      </c>
      <c r="R3462" t="s">
        <v>514</v>
      </c>
      <c r="S3462" s="18">
        <v>18.051967449399999</v>
      </c>
      <c r="T3462" t="s">
        <v>111</v>
      </c>
      <c r="U3462" t="s">
        <v>112</v>
      </c>
      <c r="V3462" t="s">
        <v>113</v>
      </c>
      <c r="W3462" s="18">
        <v>19.601348742999999</v>
      </c>
      <c r="X3462" t="s">
        <v>64</v>
      </c>
      <c r="Y3462" t="s">
        <v>1768</v>
      </c>
      <c r="Z3462" t="s">
        <v>1769</v>
      </c>
      <c r="AA3462" s="18">
        <v>18.0534386874</v>
      </c>
      <c r="AB3462" s="19" t="s">
        <v>1111</v>
      </c>
      <c r="AC3462" t="s">
        <v>509</v>
      </c>
      <c r="AD3462" s="19" t="s">
        <v>1112</v>
      </c>
      <c r="AE3462" s="18">
        <v>10.534740916000001</v>
      </c>
      <c r="AF3462" t="s">
        <v>13916</v>
      </c>
      <c r="AG3462" t="s">
        <v>13917</v>
      </c>
      <c r="AH3462" t="s">
        <v>13918</v>
      </c>
      <c r="AI3462" s="18">
        <v>0.1054058831</v>
      </c>
      <c r="AJ3462" t="s">
        <v>15822</v>
      </c>
      <c r="AK3462" t="s">
        <v>4664</v>
      </c>
      <c r="AL3462" t="s">
        <v>15823</v>
      </c>
      <c r="AM3462" t="s">
        <v>15822</v>
      </c>
      <c r="AN3462" t="s">
        <v>4664</v>
      </c>
      <c r="AO3462" t="s">
        <v>15823</v>
      </c>
      <c r="AP3462" s="18">
        <v>0.1054058831</v>
      </c>
      <c r="AQ3462" t="s">
        <v>123</v>
      </c>
      <c r="AR3462" t="b">
        <f>ISNUMBER(SEARCH('Consulta Por Puntos Baloto'!$E$5,B3462,1))</f>
        <v>0</v>
      </c>
      <c r="AS3462">
        <f t="shared" si="108"/>
        <v>35</v>
      </c>
      <c r="AT3462" t="str">
        <f t="shared" si="109"/>
        <v>Punto red</v>
      </c>
    </row>
    <row r="3463" spans="1:46">
      <c r="A3463" t="s">
        <v>16683</v>
      </c>
      <c r="B3463" t="s">
        <v>16684</v>
      </c>
      <c r="C3463" s="18">
        <v>3.2665490458000002</v>
      </c>
      <c r="D3463" t="s">
        <v>3971</v>
      </c>
      <c r="E3463" t="s">
        <v>3972</v>
      </c>
      <c r="F3463" t="s">
        <v>3973</v>
      </c>
      <c r="G3463" s="18">
        <v>2.8005664027999999</v>
      </c>
      <c r="H3463" t="s">
        <v>64</v>
      </c>
      <c r="I3463" t="s">
        <v>3974</v>
      </c>
      <c r="J3463" t="s">
        <v>3976</v>
      </c>
      <c r="K3463" s="18">
        <v>2.7971520400999998</v>
      </c>
      <c r="L3463" t="s">
        <v>64</v>
      </c>
      <c r="M3463" t="s">
        <v>3974</v>
      </c>
      <c r="N3463" t="s">
        <v>3976</v>
      </c>
      <c r="O3463" s="18">
        <v>3.6081715913000001</v>
      </c>
      <c r="P3463" t="s">
        <v>3977</v>
      </c>
      <c r="Q3463" t="s">
        <v>3972</v>
      </c>
      <c r="R3463" t="s">
        <v>3978</v>
      </c>
      <c r="S3463" s="18">
        <v>457.89442239020002</v>
      </c>
      <c r="T3463" t="s">
        <v>85</v>
      </c>
      <c r="U3463" t="s">
        <v>86</v>
      </c>
      <c r="V3463" t="s">
        <v>87</v>
      </c>
      <c r="W3463" s="18">
        <v>10.009530675700001</v>
      </c>
      <c r="X3463" t="s">
        <v>3979</v>
      </c>
      <c r="Y3463" t="s">
        <v>3974</v>
      </c>
      <c r="Z3463" t="s">
        <v>3980</v>
      </c>
      <c r="AA3463" s="18">
        <v>6.2099682270000001</v>
      </c>
      <c r="AB3463" t="s">
        <v>3981</v>
      </c>
      <c r="AC3463" t="s">
        <v>3972</v>
      </c>
      <c r="AD3463" t="s">
        <v>3982</v>
      </c>
      <c r="AE3463" s="18">
        <v>0.3061249815</v>
      </c>
      <c r="AF3463" t="s">
        <v>16685</v>
      </c>
      <c r="AG3463" t="s">
        <v>4280</v>
      </c>
      <c r="AH3463" t="s">
        <v>16686</v>
      </c>
      <c r="AI3463" s="18">
        <v>0.24009922149999999</v>
      </c>
      <c r="AJ3463" t="s">
        <v>16687</v>
      </c>
      <c r="AK3463" t="s">
        <v>4280</v>
      </c>
      <c r="AL3463" t="s">
        <v>16688</v>
      </c>
      <c r="AM3463" t="s">
        <v>16687</v>
      </c>
      <c r="AN3463" t="s">
        <v>4280</v>
      </c>
      <c r="AO3463" t="s">
        <v>16688</v>
      </c>
      <c r="AP3463" s="18">
        <v>0.24009922149999999</v>
      </c>
      <c r="AQ3463" t="s">
        <v>123</v>
      </c>
      <c r="AR3463" t="b">
        <f>ISNUMBER(SEARCH('Consulta Por Puntos Baloto'!$E$5,B3463,1))</f>
        <v>0</v>
      </c>
      <c r="AS3463">
        <f t="shared" si="108"/>
        <v>35</v>
      </c>
      <c r="AT3463" t="str">
        <f t="shared" si="109"/>
        <v>Punto red</v>
      </c>
    </row>
    <row r="3464" spans="1:46">
      <c r="A3464" t="s">
        <v>16689</v>
      </c>
      <c r="B3464" t="s">
        <v>16690</v>
      </c>
      <c r="C3464" s="18">
        <v>4.0306177791</v>
      </c>
      <c r="D3464" t="s">
        <v>5165</v>
      </c>
      <c r="E3464" t="s">
        <v>220</v>
      </c>
      <c r="F3464" t="s">
        <v>5166</v>
      </c>
      <c r="G3464" s="18">
        <v>3.7415584945</v>
      </c>
      <c r="H3464" t="s">
        <v>4228</v>
      </c>
      <c r="I3464" t="s">
        <v>223</v>
      </c>
      <c r="J3464" t="s">
        <v>4229</v>
      </c>
      <c r="K3464" s="18">
        <v>4.8925102068999999</v>
      </c>
      <c r="L3464" t="s">
        <v>64</v>
      </c>
      <c r="M3464" t="s">
        <v>223</v>
      </c>
      <c r="N3464" t="s">
        <v>4230</v>
      </c>
      <c r="O3464" s="18">
        <v>3.8938515541999998</v>
      </c>
      <c r="P3464" t="s">
        <v>4231</v>
      </c>
      <c r="Q3464" t="s">
        <v>220</v>
      </c>
      <c r="R3464" t="s">
        <v>4232</v>
      </c>
      <c r="S3464" s="18">
        <v>11.951063529900001</v>
      </c>
      <c r="T3464" t="s">
        <v>227</v>
      </c>
      <c r="U3464" t="s">
        <v>228</v>
      </c>
      <c r="V3464" t="s">
        <v>229</v>
      </c>
      <c r="W3464" s="18">
        <v>5.2539301005999999</v>
      </c>
      <c r="X3464" t="s">
        <v>222</v>
      </c>
      <c r="Y3464" t="s">
        <v>223</v>
      </c>
      <c r="Z3464" t="s">
        <v>224</v>
      </c>
      <c r="AA3464" s="18">
        <v>2.5430403872</v>
      </c>
      <c r="AB3464" t="s">
        <v>4088</v>
      </c>
      <c r="AC3464" t="s">
        <v>220</v>
      </c>
      <c r="AD3464" t="s">
        <v>4089</v>
      </c>
      <c r="AE3464" s="18">
        <v>0.60230611440000004</v>
      </c>
      <c r="AF3464" t="s">
        <v>16691</v>
      </c>
      <c r="AG3464" t="s">
        <v>220</v>
      </c>
      <c r="AH3464" t="s">
        <v>16692</v>
      </c>
      <c r="AI3464" s="18">
        <v>0.68632511659999995</v>
      </c>
      <c r="AJ3464" t="s">
        <v>16693</v>
      </c>
      <c r="AK3464" t="s">
        <v>220</v>
      </c>
      <c r="AL3464" t="s">
        <v>16694</v>
      </c>
      <c r="AM3464" t="s">
        <v>16691</v>
      </c>
      <c r="AN3464" t="s">
        <v>220</v>
      </c>
      <c r="AO3464" t="s">
        <v>16692</v>
      </c>
      <c r="AP3464" s="18">
        <v>0.60230611440000004</v>
      </c>
      <c r="AQ3464" t="s">
        <v>123</v>
      </c>
      <c r="AR3464" t="b">
        <f>ISNUMBER(SEARCH('Consulta Por Puntos Baloto'!$E$5,B3464,1))</f>
        <v>0</v>
      </c>
      <c r="AS3464">
        <f t="shared" si="108"/>
        <v>31</v>
      </c>
      <c r="AT3464" t="str">
        <f t="shared" si="109"/>
        <v>Punto pago</v>
      </c>
    </row>
    <row r="3465" spans="1:46">
      <c r="A3465" t="s">
        <v>16695</v>
      </c>
      <c r="B3465" t="s">
        <v>16696</v>
      </c>
      <c r="C3465" s="18">
        <v>8.9527730907999992</v>
      </c>
      <c r="D3465" t="s">
        <v>4447</v>
      </c>
      <c r="E3465" t="s">
        <v>4261</v>
      </c>
      <c r="F3465" t="s">
        <v>4448</v>
      </c>
      <c r="G3465" s="18">
        <v>8.7711216007000008</v>
      </c>
      <c r="H3465" t="s">
        <v>64</v>
      </c>
      <c r="I3465" t="s">
        <v>4250</v>
      </c>
      <c r="J3465" t="s">
        <v>4251</v>
      </c>
      <c r="K3465" s="18">
        <v>8.7556352154999999</v>
      </c>
      <c r="L3465" t="s">
        <v>64</v>
      </c>
      <c r="M3465" t="s">
        <v>4250</v>
      </c>
      <c r="N3465" t="s">
        <v>4251</v>
      </c>
      <c r="O3465" s="18">
        <v>98.015613739499997</v>
      </c>
      <c r="P3465" t="s">
        <v>3977</v>
      </c>
      <c r="Q3465" t="s">
        <v>3972</v>
      </c>
      <c r="R3465" t="s">
        <v>3978</v>
      </c>
      <c r="S3465" s="18">
        <v>436.0370187693</v>
      </c>
      <c r="T3465" t="s">
        <v>85</v>
      </c>
      <c r="U3465" t="s">
        <v>86</v>
      </c>
      <c r="V3465" t="s">
        <v>87</v>
      </c>
      <c r="W3465" s="18">
        <v>16.2335292872</v>
      </c>
      <c r="X3465" t="s">
        <v>64</v>
      </c>
      <c r="Y3465" t="s">
        <v>4250</v>
      </c>
      <c r="Z3465" t="s">
        <v>4449</v>
      </c>
      <c r="AA3465" s="18">
        <v>14.557201666599999</v>
      </c>
      <c r="AB3465" s="19" t="s">
        <v>4269</v>
      </c>
      <c r="AC3465" t="s">
        <v>4261</v>
      </c>
      <c r="AD3465" t="s">
        <v>4270</v>
      </c>
      <c r="AE3465" s="18">
        <v>3.1390373100000001E-2</v>
      </c>
      <c r="AF3465" t="s">
        <v>7044</v>
      </c>
      <c r="AG3465" t="s">
        <v>4451</v>
      </c>
      <c r="AH3465" t="s">
        <v>7045</v>
      </c>
      <c r="AI3465" s="18">
        <v>2.70368478E-2</v>
      </c>
      <c r="AJ3465" t="s">
        <v>7394</v>
      </c>
      <c r="AK3465" t="s">
        <v>4451</v>
      </c>
      <c r="AL3465" t="s">
        <v>7395</v>
      </c>
      <c r="AM3465" t="s">
        <v>7394</v>
      </c>
      <c r="AN3465" t="s">
        <v>4451</v>
      </c>
      <c r="AO3465" t="s">
        <v>7395</v>
      </c>
      <c r="AP3465" s="18">
        <v>2.70368478E-2</v>
      </c>
      <c r="AQ3465" t="s">
        <v>123</v>
      </c>
      <c r="AR3465" t="b">
        <f>ISNUMBER(SEARCH('Consulta Por Puntos Baloto'!$E$5,B3465,1))</f>
        <v>0</v>
      </c>
      <c r="AS3465">
        <f t="shared" si="108"/>
        <v>35</v>
      </c>
      <c r="AT3465" t="str">
        <f t="shared" si="109"/>
        <v>Punto red</v>
      </c>
    </row>
    <row r="3466" spans="1:46">
      <c r="A3466" t="s">
        <v>16697</v>
      </c>
      <c r="B3466" t="s">
        <v>16698</v>
      </c>
      <c r="C3466" s="18">
        <v>0.32523063359999999</v>
      </c>
      <c r="D3466" t="s">
        <v>4805</v>
      </c>
      <c r="E3466" t="s">
        <v>3972</v>
      </c>
      <c r="F3466" t="s">
        <v>4806</v>
      </c>
      <c r="G3466" s="18">
        <v>0.65053468199999998</v>
      </c>
      <c r="H3466" t="s">
        <v>3979</v>
      </c>
      <c r="I3466" t="s">
        <v>3974</v>
      </c>
      <c r="J3466" t="s">
        <v>3980</v>
      </c>
      <c r="K3466" s="18">
        <v>1.5989206657999999</v>
      </c>
      <c r="L3466" t="s">
        <v>64</v>
      </c>
      <c r="M3466" t="s">
        <v>3974</v>
      </c>
      <c r="N3466" t="s">
        <v>4288</v>
      </c>
      <c r="O3466" s="18">
        <v>1.5494243046</v>
      </c>
      <c r="P3466" t="s">
        <v>4265</v>
      </c>
      <c r="Q3466" t="s">
        <v>3972</v>
      </c>
      <c r="R3466" t="s">
        <v>4266</v>
      </c>
      <c r="S3466" s="18">
        <v>467.27581010519998</v>
      </c>
      <c r="T3466" t="s">
        <v>85</v>
      </c>
      <c r="U3466" t="s">
        <v>86</v>
      </c>
      <c r="V3466" t="s">
        <v>87</v>
      </c>
      <c r="W3466" s="18">
        <v>0.65053468199999998</v>
      </c>
      <c r="X3466" t="s">
        <v>3979</v>
      </c>
      <c r="Y3466" t="s">
        <v>3974</v>
      </c>
      <c r="Z3466" t="s">
        <v>3980</v>
      </c>
      <c r="AA3466" s="18">
        <v>0.65053468199999998</v>
      </c>
      <c r="AB3466" t="s">
        <v>3979</v>
      </c>
      <c r="AC3466" t="s">
        <v>3972</v>
      </c>
      <c r="AD3466" t="s">
        <v>5811</v>
      </c>
      <c r="AE3466" s="18">
        <v>0.40583026960000002</v>
      </c>
      <c r="AF3466" t="s">
        <v>16699</v>
      </c>
      <c r="AG3466" t="s">
        <v>3972</v>
      </c>
      <c r="AH3466" t="s">
        <v>16700</v>
      </c>
      <c r="AI3466" s="18">
        <v>0.43249634129999998</v>
      </c>
      <c r="AJ3466" t="s">
        <v>349</v>
      </c>
      <c r="AK3466" t="s">
        <v>3972</v>
      </c>
      <c r="AL3466" t="s">
        <v>5814</v>
      </c>
      <c r="AM3466" t="s">
        <v>4805</v>
      </c>
      <c r="AN3466" t="s">
        <v>3972</v>
      </c>
      <c r="AO3466" t="s">
        <v>4806</v>
      </c>
      <c r="AP3466" s="18">
        <v>0.32523063359999999</v>
      </c>
      <c r="AQ3466" t="s">
        <v>123</v>
      </c>
      <c r="AR3466" t="b">
        <f>ISNUMBER(SEARCH('Consulta Por Puntos Baloto'!$E$5,B3466,1))</f>
        <v>0</v>
      </c>
      <c r="AS3466">
        <f t="shared" si="108"/>
        <v>3</v>
      </c>
      <c r="AT3466" t="str">
        <f t="shared" si="109"/>
        <v>Punto 472</v>
      </c>
    </row>
    <row r="3467" spans="1:46">
      <c r="A3467" t="s">
        <v>16701</v>
      </c>
      <c r="B3467" t="s">
        <v>16702</v>
      </c>
      <c r="C3467" s="18">
        <v>10.6606015399</v>
      </c>
      <c r="D3467" t="s">
        <v>3382</v>
      </c>
      <c r="E3467" t="s">
        <v>3383</v>
      </c>
      <c r="F3467" t="s">
        <v>3384</v>
      </c>
      <c r="G3467" s="18">
        <v>37.022046609599997</v>
      </c>
      <c r="H3467" t="s">
        <v>64</v>
      </c>
      <c r="I3467" t="s">
        <v>2638</v>
      </c>
      <c r="J3467" t="s">
        <v>2639</v>
      </c>
      <c r="K3467" s="18">
        <v>37.022046609599997</v>
      </c>
      <c r="L3467" t="s">
        <v>64</v>
      </c>
      <c r="M3467" t="s">
        <v>2638</v>
      </c>
      <c r="N3467" t="s">
        <v>2639</v>
      </c>
      <c r="O3467" s="18">
        <v>67.821221896300003</v>
      </c>
      <c r="P3467" t="s">
        <v>2625</v>
      </c>
      <c r="Q3467" t="s">
        <v>134</v>
      </c>
      <c r="R3467" t="s">
        <v>2626</v>
      </c>
      <c r="S3467" s="18">
        <v>66.661908500899997</v>
      </c>
      <c r="T3467" t="s">
        <v>311</v>
      </c>
      <c r="U3467" t="s">
        <v>130</v>
      </c>
      <c r="V3467" t="s">
        <v>312</v>
      </c>
      <c r="W3467" s="18">
        <v>49.6643111777</v>
      </c>
      <c r="X3467" t="s">
        <v>64</v>
      </c>
      <c r="Y3467" t="s">
        <v>313</v>
      </c>
      <c r="Z3467" t="s">
        <v>314</v>
      </c>
      <c r="AA3467" s="18">
        <v>56.504890118799999</v>
      </c>
      <c r="AB3467" s="19" t="s">
        <v>2641</v>
      </c>
      <c r="AC3467" t="s">
        <v>1501</v>
      </c>
      <c r="AD3467" t="s">
        <v>2642</v>
      </c>
      <c r="AE3467" s="18">
        <v>10.6924320225</v>
      </c>
      <c r="AF3467" t="s">
        <v>3385</v>
      </c>
      <c r="AG3467" t="s">
        <v>3383</v>
      </c>
      <c r="AH3467" t="s">
        <v>3386</v>
      </c>
      <c r="AI3467" s="18">
        <v>4.2406408499999999E-2</v>
      </c>
      <c r="AJ3467" t="s">
        <v>10921</v>
      </c>
      <c r="AK3467" t="s">
        <v>10922</v>
      </c>
      <c r="AL3467" t="s">
        <v>10923</v>
      </c>
      <c r="AM3467" t="s">
        <v>10921</v>
      </c>
      <c r="AN3467" t="s">
        <v>10922</v>
      </c>
      <c r="AO3467" t="s">
        <v>10923</v>
      </c>
      <c r="AP3467" s="18">
        <v>4.2406408499999999E-2</v>
      </c>
      <c r="AQ3467" t="s">
        <v>123</v>
      </c>
      <c r="AR3467" t="b">
        <f>ISNUMBER(SEARCH('Consulta Por Puntos Baloto'!$E$5,B3467,1))</f>
        <v>0</v>
      </c>
      <c r="AS3467">
        <f t="shared" si="108"/>
        <v>35</v>
      </c>
      <c r="AT3467" t="str">
        <f t="shared" si="109"/>
        <v>Punto red</v>
      </c>
    </row>
    <row r="3468" spans="1:46">
      <c r="A3468" t="s">
        <v>16703</v>
      </c>
      <c r="B3468" t="s">
        <v>16704</v>
      </c>
      <c r="C3468" s="18">
        <v>0.1335011663</v>
      </c>
      <c r="D3468" t="s">
        <v>1500</v>
      </c>
      <c r="E3468" t="s">
        <v>1501</v>
      </c>
      <c r="F3468" t="s">
        <v>1502</v>
      </c>
      <c r="G3468" s="18">
        <v>0.14716688319999999</v>
      </c>
      <c r="H3468" t="s">
        <v>64</v>
      </c>
      <c r="I3468" t="s">
        <v>2636</v>
      </c>
      <c r="J3468" t="s">
        <v>2637</v>
      </c>
      <c r="K3468" s="18">
        <v>11.016361445599999</v>
      </c>
      <c r="L3468" t="s">
        <v>311</v>
      </c>
      <c r="M3468" t="s">
        <v>130</v>
      </c>
      <c r="N3468" t="s">
        <v>2660</v>
      </c>
      <c r="O3468" s="18">
        <v>11.6896204721</v>
      </c>
      <c r="P3468" t="s">
        <v>2625</v>
      </c>
      <c r="Q3468" t="s">
        <v>134</v>
      </c>
      <c r="R3468" t="s">
        <v>2626</v>
      </c>
      <c r="S3468" s="18">
        <v>11.016361445599999</v>
      </c>
      <c r="T3468" t="s">
        <v>311</v>
      </c>
      <c r="U3468" t="s">
        <v>130</v>
      </c>
      <c r="V3468" t="s">
        <v>312</v>
      </c>
      <c r="W3468" s="18">
        <v>1.7560799176999999</v>
      </c>
      <c r="X3468" t="s">
        <v>64</v>
      </c>
      <c r="Y3468" t="s">
        <v>2636</v>
      </c>
      <c r="Z3468" t="s">
        <v>3005</v>
      </c>
      <c r="AA3468" s="18">
        <v>5.1153681399999998E-2</v>
      </c>
      <c r="AB3468" s="19" t="s">
        <v>2641</v>
      </c>
      <c r="AC3468" t="s">
        <v>1501</v>
      </c>
      <c r="AD3468" t="s">
        <v>2642</v>
      </c>
      <c r="AE3468" s="18">
        <v>9.9939012300000005E-2</v>
      </c>
      <c r="AF3468" t="s">
        <v>7129</v>
      </c>
      <c r="AG3468" t="s">
        <v>1501</v>
      </c>
      <c r="AH3468" t="s">
        <v>7130</v>
      </c>
      <c r="AI3468" s="18">
        <v>4.3276629999999998E-3</v>
      </c>
      <c r="AJ3468" t="s">
        <v>16388</v>
      </c>
      <c r="AK3468" t="s">
        <v>1501</v>
      </c>
      <c r="AL3468" t="s">
        <v>16389</v>
      </c>
      <c r="AM3468" t="s">
        <v>16388</v>
      </c>
      <c r="AN3468" t="s">
        <v>1501</v>
      </c>
      <c r="AO3468" t="s">
        <v>16389</v>
      </c>
      <c r="AP3468" s="18">
        <v>4.3276629999999998E-3</v>
      </c>
      <c r="AQ3468" t="s">
        <v>123</v>
      </c>
      <c r="AR3468" t="b">
        <f>ISNUMBER(SEARCH('Consulta Por Puntos Baloto'!$E$5,B3468,1))</f>
        <v>0</v>
      </c>
      <c r="AS3468">
        <f t="shared" si="108"/>
        <v>35</v>
      </c>
      <c r="AT3468" t="str">
        <f t="shared" si="109"/>
        <v>Punto red</v>
      </c>
    </row>
    <row r="3469" spans="1:46">
      <c r="A3469" t="s">
        <v>16705</v>
      </c>
      <c r="B3469" t="s">
        <v>16706</v>
      </c>
      <c r="C3469" s="18">
        <v>0.84418407100000004</v>
      </c>
      <c r="D3469" t="s">
        <v>1500</v>
      </c>
      <c r="E3469" t="s">
        <v>1501</v>
      </c>
      <c r="F3469" t="s">
        <v>1502</v>
      </c>
      <c r="G3469" s="18">
        <v>1.0690452711</v>
      </c>
      <c r="H3469" t="s">
        <v>64</v>
      </c>
      <c r="I3469" t="s">
        <v>2636</v>
      </c>
      <c r="J3469" t="s">
        <v>2637</v>
      </c>
      <c r="K3469" s="18">
        <v>10.2292338344</v>
      </c>
      <c r="L3469" t="s">
        <v>311</v>
      </c>
      <c r="M3469" t="s">
        <v>130</v>
      </c>
      <c r="N3469" t="s">
        <v>2660</v>
      </c>
      <c r="O3469" s="18">
        <v>10.828916725399999</v>
      </c>
      <c r="P3469" t="s">
        <v>2625</v>
      </c>
      <c r="Q3469" t="s">
        <v>134</v>
      </c>
      <c r="R3469" t="s">
        <v>2626</v>
      </c>
      <c r="S3469" s="18">
        <v>10.2292338344</v>
      </c>
      <c r="T3469" t="s">
        <v>311</v>
      </c>
      <c r="U3469" t="s">
        <v>130</v>
      </c>
      <c r="V3469" t="s">
        <v>312</v>
      </c>
      <c r="W3469" s="18">
        <v>2.4208708559000001</v>
      </c>
      <c r="X3469" t="s">
        <v>64</v>
      </c>
      <c r="Y3469" t="s">
        <v>2636</v>
      </c>
      <c r="Z3469" t="s">
        <v>3005</v>
      </c>
      <c r="AA3469" s="18">
        <v>1.0000095200000001</v>
      </c>
      <c r="AB3469" s="19" t="s">
        <v>2641</v>
      </c>
      <c r="AC3469" t="s">
        <v>1501</v>
      </c>
      <c r="AD3469" t="s">
        <v>2642</v>
      </c>
      <c r="AE3469" s="18">
        <v>0.77028737619999998</v>
      </c>
      <c r="AF3469" t="s">
        <v>3006</v>
      </c>
      <c r="AG3469" t="s">
        <v>1501</v>
      </c>
      <c r="AH3469" t="s">
        <v>3007</v>
      </c>
      <c r="AI3469" s="18">
        <v>0.1848815003</v>
      </c>
      <c r="AJ3469" t="s">
        <v>16707</v>
      </c>
      <c r="AK3469" t="s">
        <v>1501</v>
      </c>
      <c r="AL3469" t="s">
        <v>16708</v>
      </c>
      <c r="AM3469" t="s">
        <v>16707</v>
      </c>
      <c r="AN3469" t="s">
        <v>1501</v>
      </c>
      <c r="AO3469" t="s">
        <v>16708</v>
      </c>
      <c r="AP3469" s="18">
        <v>0.1848815003</v>
      </c>
      <c r="AQ3469" t="s">
        <v>123</v>
      </c>
      <c r="AR3469" t="b">
        <f>ISNUMBER(SEARCH('Consulta Por Puntos Baloto'!$E$5,B3469,1))</f>
        <v>0</v>
      </c>
      <c r="AS3469">
        <f t="shared" si="108"/>
        <v>35</v>
      </c>
      <c r="AT3469" t="str">
        <f t="shared" si="109"/>
        <v>Punto red</v>
      </c>
    </row>
    <row r="3470" spans="1:46">
      <c r="A3470" t="s">
        <v>16709</v>
      </c>
      <c r="B3470" t="s">
        <v>16710</v>
      </c>
      <c r="C3470" s="18">
        <v>0.18750275280000001</v>
      </c>
      <c r="D3470" t="s">
        <v>1500</v>
      </c>
      <c r="E3470" t="s">
        <v>1501</v>
      </c>
      <c r="F3470" t="s">
        <v>1502</v>
      </c>
      <c r="G3470" s="18">
        <v>0.4858924912</v>
      </c>
      <c r="H3470" t="s">
        <v>64</v>
      </c>
      <c r="I3470" t="s">
        <v>2636</v>
      </c>
      <c r="J3470" t="s">
        <v>2637</v>
      </c>
      <c r="K3470" s="18">
        <v>10.901021034799999</v>
      </c>
      <c r="L3470" t="s">
        <v>311</v>
      </c>
      <c r="M3470" t="s">
        <v>130</v>
      </c>
      <c r="N3470" t="s">
        <v>2660</v>
      </c>
      <c r="O3470" s="18">
        <v>11.527456814500001</v>
      </c>
      <c r="P3470" t="s">
        <v>2625</v>
      </c>
      <c r="Q3470" t="s">
        <v>134</v>
      </c>
      <c r="R3470" t="s">
        <v>2626</v>
      </c>
      <c r="S3470" s="18">
        <v>10.901021034799999</v>
      </c>
      <c r="T3470" t="s">
        <v>311</v>
      </c>
      <c r="U3470" t="s">
        <v>130</v>
      </c>
      <c r="V3470" t="s">
        <v>312</v>
      </c>
      <c r="W3470" s="18">
        <v>2.0789553697000001</v>
      </c>
      <c r="X3470" t="s">
        <v>64</v>
      </c>
      <c r="Y3470" t="s">
        <v>2636</v>
      </c>
      <c r="Z3470" t="s">
        <v>3005</v>
      </c>
      <c r="AA3470" s="18">
        <v>0.37353701379999998</v>
      </c>
      <c r="AB3470" s="19" t="s">
        <v>2641</v>
      </c>
      <c r="AC3470" t="s">
        <v>1501</v>
      </c>
      <c r="AD3470" t="s">
        <v>2642</v>
      </c>
      <c r="AE3470" s="18">
        <v>0.15982610720000001</v>
      </c>
      <c r="AF3470" t="s">
        <v>3006</v>
      </c>
      <c r="AG3470" t="s">
        <v>1501</v>
      </c>
      <c r="AH3470" t="s">
        <v>3007</v>
      </c>
      <c r="AI3470" s="18">
        <v>8.3040712099999997E-2</v>
      </c>
      <c r="AJ3470" t="s">
        <v>3799</v>
      </c>
      <c r="AK3470" t="s">
        <v>1501</v>
      </c>
      <c r="AL3470" t="s">
        <v>3800</v>
      </c>
      <c r="AM3470" t="s">
        <v>3799</v>
      </c>
      <c r="AN3470" t="s">
        <v>1501</v>
      </c>
      <c r="AO3470" t="s">
        <v>3800</v>
      </c>
      <c r="AP3470" s="18">
        <v>8.3040712099999997E-2</v>
      </c>
      <c r="AQ3470" t="s">
        <v>123</v>
      </c>
      <c r="AR3470" t="b">
        <f>ISNUMBER(SEARCH('Consulta Por Puntos Baloto'!$E$5,B3470,1))</f>
        <v>0</v>
      </c>
      <c r="AS3470">
        <f t="shared" si="108"/>
        <v>35</v>
      </c>
      <c r="AT3470" t="str">
        <f t="shared" si="109"/>
        <v>Punto red</v>
      </c>
    </row>
    <row r="3471" spans="1:46">
      <c r="A3471" t="s">
        <v>16711</v>
      </c>
      <c r="B3471" t="s">
        <v>16712</v>
      </c>
      <c r="C3471" s="18">
        <v>56.938782226000001</v>
      </c>
      <c r="D3471" t="s">
        <v>1420</v>
      </c>
      <c r="E3471" t="s">
        <v>128</v>
      </c>
      <c r="F3471" t="s">
        <v>1421</v>
      </c>
      <c r="G3471" s="18">
        <v>56.325983821999998</v>
      </c>
      <c r="H3471" t="s">
        <v>64</v>
      </c>
      <c r="I3471" t="s">
        <v>130</v>
      </c>
      <c r="J3471" t="s">
        <v>5506</v>
      </c>
      <c r="K3471" s="18">
        <v>56.938782226000001</v>
      </c>
      <c r="L3471" t="s">
        <v>64</v>
      </c>
      <c r="M3471" t="s">
        <v>130</v>
      </c>
      <c r="N3471" t="s">
        <v>1424</v>
      </c>
      <c r="O3471" s="18">
        <v>56.913836969400002</v>
      </c>
      <c r="P3471" t="s">
        <v>1425</v>
      </c>
      <c r="Q3471" t="s">
        <v>134</v>
      </c>
      <c r="R3471" t="s">
        <v>1426</v>
      </c>
      <c r="S3471" s="18">
        <v>57.641326766799999</v>
      </c>
      <c r="T3471" t="s">
        <v>807</v>
      </c>
      <c r="U3471" t="s">
        <v>130</v>
      </c>
      <c r="V3471" t="s">
        <v>808</v>
      </c>
      <c r="W3471" s="18">
        <v>56.546252818399999</v>
      </c>
      <c r="X3471" t="s">
        <v>64</v>
      </c>
      <c r="Y3471" t="s">
        <v>130</v>
      </c>
      <c r="Z3471" t="s">
        <v>3477</v>
      </c>
      <c r="AA3471" s="18">
        <v>56.938782226000001</v>
      </c>
      <c r="AB3471" s="19" t="s">
        <v>1428</v>
      </c>
      <c r="AC3471" t="s">
        <v>128</v>
      </c>
      <c r="AD3471" t="s">
        <v>1429</v>
      </c>
      <c r="AE3471" s="18">
        <v>33.665716834999998</v>
      </c>
      <c r="AF3471" t="s">
        <v>5507</v>
      </c>
      <c r="AG3471" t="s">
        <v>5508</v>
      </c>
      <c r="AH3471" t="s">
        <v>5509</v>
      </c>
      <c r="AI3471" s="18">
        <v>5.7889029956</v>
      </c>
      <c r="AJ3471" t="s">
        <v>5510</v>
      </c>
      <c r="AK3471" t="s">
        <v>5511</v>
      </c>
      <c r="AL3471" t="s">
        <v>5512</v>
      </c>
      <c r="AM3471" t="s">
        <v>5510</v>
      </c>
      <c r="AN3471" t="s">
        <v>5511</v>
      </c>
      <c r="AO3471" t="s">
        <v>5512</v>
      </c>
      <c r="AP3471" s="18">
        <v>5.7889029956</v>
      </c>
      <c r="AQ3471" t="s">
        <v>123</v>
      </c>
      <c r="AR3471" t="b">
        <f>ISNUMBER(SEARCH('Consulta Por Puntos Baloto'!$E$5,B3471,1))</f>
        <v>0</v>
      </c>
      <c r="AS3471">
        <f t="shared" si="108"/>
        <v>35</v>
      </c>
      <c r="AT3471" t="str">
        <f t="shared" si="109"/>
        <v>Punto red</v>
      </c>
    </row>
    <row r="3472" spans="1:46">
      <c r="A3472" t="s">
        <v>16713</v>
      </c>
      <c r="B3472" t="s">
        <v>16714</v>
      </c>
      <c r="C3472" s="18">
        <v>16.3482954714</v>
      </c>
      <c r="D3472" t="s">
        <v>3382</v>
      </c>
      <c r="E3472" t="s">
        <v>3383</v>
      </c>
      <c r="F3472" t="s">
        <v>3384</v>
      </c>
      <c r="G3472" s="18">
        <v>39.4382110154</v>
      </c>
      <c r="H3472" t="s">
        <v>300</v>
      </c>
      <c r="I3472" t="s">
        <v>294</v>
      </c>
      <c r="J3472" t="s">
        <v>4489</v>
      </c>
      <c r="K3472" s="18">
        <v>41.533662443200001</v>
      </c>
      <c r="L3472" t="s">
        <v>64</v>
      </c>
      <c r="M3472" t="s">
        <v>294</v>
      </c>
      <c r="N3472" t="s">
        <v>295</v>
      </c>
      <c r="O3472" s="18">
        <v>80.722978064299994</v>
      </c>
      <c r="P3472" t="s">
        <v>2625</v>
      </c>
      <c r="Q3472" t="s">
        <v>134</v>
      </c>
      <c r="R3472" t="s">
        <v>2626</v>
      </c>
      <c r="S3472" s="18">
        <v>79.219051428200004</v>
      </c>
      <c r="T3472" t="s">
        <v>311</v>
      </c>
      <c r="U3472" t="s">
        <v>130</v>
      </c>
      <c r="V3472" t="s">
        <v>312</v>
      </c>
      <c r="W3472" s="18">
        <v>63.754378951500001</v>
      </c>
      <c r="X3472" t="s">
        <v>64</v>
      </c>
      <c r="Y3472" t="s">
        <v>313</v>
      </c>
      <c r="Z3472" t="s">
        <v>314</v>
      </c>
      <c r="AA3472" s="18">
        <v>39.397537640800003</v>
      </c>
      <c r="AB3472" t="s">
        <v>300</v>
      </c>
      <c r="AC3472" t="s">
        <v>301</v>
      </c>
      <c r="AD3472" t="s">
        <v>302</v>
      </c>
      <c r="AE3472" s="18">
        <v>8.8711002121</v>
      </c>
      <c r="AF3472" t="s">
        <v>13012</v>
      </c>
      <c r="AG3472" t="s">
        <v>13013</v>
      </c>
      <c r="AH3472" t="s">
        <v>13014</v>
      </c>
      <c r="AI3472" s="18">
        <v>8.8054825200000006E-2</v>
      </c>
      <c r="AJ3472" t="s">
        <v>16715</v>
      </c>
      <c r="AK3472" t="s">
        <v>16639</v>
      </c>
      <c r="AL3472" t="s">
        <v>16716</v>
      </c>
      <c r="AM3472" t="s">
        <v>16715</v>
      </c>
      <c r="AN3472" t="s">
        <v>16639</v>
      </c>
      <c r="AO3472" t="s">
        <v>16716</v>
      </c>
      <c r="AP3472" s="18">
        <v>8.8054825200000006E-2</v>
      </c>
      <c r="AQ3472" t="s">
        <v>123</v>
      </c>
      <c r="AR3472" t="b">
        <f>ISNUMBER(SEARCH('Consulta Por Puntos Baloto'!$E$5,B3472,1))</f>
        <v>0</v>
      </c>
      <c r="AS3472">
        <f t="shared" si="108"/>
        <v>35</v>
      </c>
      <c r="AT3472" t="str">
        <f t="shared" si="109"/>
        <v>Punto red</v>
      </c>
    </row>
    <row r="3473" spans="1:46">
      <c r="A3473" t="s">
        <v>16717</v>
      </c>
      <c r="B3473" t="s">
        <v>16718</v>
      </c>
      <c r="C3473" s="18">
        <v>21.3450366155</v>
      </c>
      <c r="D3473" t="s">
        <v>3012</v>
      </c>
      <c r="E3473" t="s">
        <v>3013</v>
      </c>
      <c r="F3473" t="s">
        <v>3014</v>
      </c>
      <c r="G3473" s="18">
        <v>21.3214585445</v>
      </c>
      <c r="H3473" t="s">
        <v>64</v>
      </c>
      <c r="I3473" t="s">
        <v>2638</v>
      </c>
      <c r="J3473" t="s">
        <v>3015</v>
      </c>
      <c r="K3473" s="18">
        <v>21.972985460099999</v>
      </c>
      <c r="L3473" t="s">
        <v>64</v>
      </c>
      <c r="M3473" t="s">
        <v>2638</v>
      </c>
      <c r="N3473" t="s">
        <v>2639</v>
      </c>
      <c r="O3473" s="18">
        <v>41.4963021493</v>
      </c>
      <c r="P3473" t="s">
        <v>1454</v>
      </c>
      <c r="Q3473" t="s">
        <v>1449</v>
      </c>
      <c r="R3473" t="s">
        <v>1455</v>
      </c>
      <c r="S3473" s="18">
        <v>43.171045277200001</v>
      </c>
      <c r="T3473" t="s">
        <v>311</v>
      </c>
      <c r="U3473" t="s">
        <v>130</v>
      </c>
      <c r="V3473" t="s">
        <v>312</v>
      </c>
      <c r="W3473" s="18">
        <v>28.3533281361</v>
      </c>
      <c r="X3473" t="s">
        <v>64</v>
      </c>
      <c r="Y3473" t="s">
        <v>313</v>
      </c>
      <c r="Z3473" t="s">
        <v>314</v>
      </c>
      <c r="AA3473" s="18">
        <v>32.290884812800002</v>
      </c>
      <c r="AB3473" s="19" t="s">
        <v>2641</v>
      </c>
      <c r="AC3473" t="s">
        <v>1501</v>
      </c>
      <c r="AD3473" t="s">
        <v>2642</v>
      </c>
      <c r="AE3473" s="18">
        <v>2.9370002E-3</v>
      </c>
      <c r="AF3473" t="s">
        <v>16719</v>
      </c>
      <c r="AG3473" t="s">
        <v>3524</v>
      </c>
      <c r="AH3473" t="s">
        <v>16720</v>
      </c>
      <c r="AI3473" s="18">
        <v>4.6979014999999997E-3</v>
      </c>
      <c r="AJ3473" t="s">
        <v>16721</v>
      </c>
      <c r="AK3473" t="s">
        <v>3524</v>
      </c>
      <c r="AL3473" t="s">
        <v>16722</v>
      </c>
      <c r="AM3473" t="s">
        <v>16719</v>
      </c>
      <c r="AN3473" t="s">
        <v>3524</v>
      </c>
      <c r="AO3473" t="s">
        <v>16720</v>
      </c>
      <c r="AP3473" s="18">
        <v>2.9370002E-3</v>
      </c>
      <c r="AQ3473" t="s">
        <v>123</v>
      </c>
      <c r="AR3473" t="b">
        <f>ISNUMBER(SEARCH('Consulta Por Puntos Baloto'!$E$5,B3473,1))</f>
        <v>0</v>
      </c>
      <c r="AS3473">
        <f t="shared" si="108"/>
        <v>31</v>
      </c>
      <c r="AT3473" t="str">
        <f t="shared" si="109"/>
        <v>Punto pago</v>
      </c>
    </row>
    <row r="3474" spans="1:46">
      <c r="A3474" t="s">
        <v>16723</v>
      </c>
      <c r="B3474" t="s">
        <v>16724</v>
      </c>
      <c r="C3474" s="18">
        <v>38.031594592899999</v>
      </c>
      <c r="D3474" t="s">
        <v>3382</v>
      </c>
      <c r="E3474" t="s">
        <v>3383</v>
      </c>
      <c r="F3474" t="s">
        <v>3384</v>
      </c>
      <c r="G3474" s="18">
        <v>41.981807541499997</v>
      </c>
      <c r="H3474" t="s">
        <v>64</v>
      </c>
      <c r="I3474" t="s">
        <v>2638</v>
      </c>
      <c r="J3474" t="s">
        <v>2639</v>
      </c>
      <c r="K3474" s="18">
        <v>41.981807541499997</v>
      </c>
      <c r="L3474" t="s">
        <v>64</v>
      </c>
      <c r="M3474" t="s">
        <v>2638</v>
      </c>
      <c r="N3474" t="s">
        <v>2639</v>
      </c>
      <c r="O3474" s="18">
        <v>65.104718658799996</v>
      </c>
      <c r="P3474" t="s">
        <v>1454</v>
      </c>
      <c r="Q3474" t="s">
        <v>1449</v>
      </c>
      <c r="R3474" t="s">
        <v>1455</v>
      </c>
      <c r="S3474" s="18">
        <v>68.207802792699994</v>
      </c>
      <c r="T3474" t="s">
        <v>311</v>
      </c>
      <c r="U3474" t="s">
        <v>130</v>
      </c>
      <c r="V3474" t="s">
        <v>312</v>
      </c>
      <c r="W3474" s="18">
        <v>52.074686939300001</v>
      </c>
      <c r="X3474" t="s">
        <v>64</v>
      </c>
      <c r="Y3474" t="s">
        <v>313</v>
      </c>
      <c r="Z3474" t="s">
        <v>314</v>
      </c>
      <c r="AA3474" s="18">
        <v>57.154435148300003</v>
      </c>
      <c r="AB3474" s="19" t="s">
        <v>2641</v>
      </c>
      <c r="AC3474" t="s">
        <v>1501</v>
      </c>
      <c r="AD3474" t="s">
        <v>2642</v>
      </c>
      <c r="AE3474" s="18">
        <v>14.606801000200001</v>
      </c>
      <c r="AF3474" t="s">
        <v>16725</v>
      </c>
      <c r="AG3474" t="s">
        <v>16726</v>
      </c>
      <c r="AH3474" t="s">
        <v>16727</v>
      </c>
      <c r="AI3474" s="18">
        <v>9.1974927299999995E-2</v>
      </c>
      <c r="AJ3474" t="s">
        <v>16728</v>
      </c>
      <c r="AK3474" t="s">
        <v>16729</v>
      </c>
      <c r="AL3474" t="s">
        <v>16730</v>
      </c>
      <c r="AM3474" t="s">
        <v>16728</v>
      </c>
      <c r="AN3474" t="s">
        <v>16729</v>
      </c>
      <c r="AO3474" t="s">
        <v>16730</v>
      </c>
      <c r="AP3474" s="18">
        <v>9.1974927299999995E-2</v>
      </c>
      <c r="AQ3474" t="s">
        <v>123</v>
      </c>
      <c r="AR3474" t="b">
        <f>ISNUMBER(SEARCH('Consulta Por Puntos Baloto'!$E$5,B3474,1))</f>
        <v>0</v>
      </c>
      <c r="AS3474">
        <f t="shared" si="108"/>
        <v>35</v>
      </c>
      <c r="AT3474" t="str">
        <f t="shared" si="109"/>
        <v>Punto red</v>
      </c>
    </row>
    <row r="3475" spans="1:46">
      <c r="A3475" t="s">
        <v>16731</v>
      </c>
      <c r="B3475" t="s">
        <v>16732</v>
      </c>
      <c r="C3475" s="18">
        <v>41.514588372600002</v>
      </c>
      <c r="D3475" t="s">
        <v>3692</v>
      </c>
      <c r="E3475" t="s">
        <v>3693</v>
      </c>
      <c r="F3475" t="s">
        <v>3694</v>
      </c>
      <c r="G3475" s="18">
        <v>48.1261338049</v>
      </c>
      <c r="H3475" t="s">
        <v>64</v>
      </c>
      <c r="I3475" t="s">
        <v>2638</v>
      </c>
      <c r="J3475" t="s">
        <v>3015</v>
      </c>
      <c r="K3475" s="18">
        <v>48.511844934199999</v>
      </c>
      <c r="L3475" t="s">
        <v>64</v>
      </c>
      <c r="M3475" t="s">
        <v>2638</v>
      </c>
      <c r="N3475" t="s">
        <v>2639</v>
      </c>
      <c r="O3475" s="18">
        <v>57.544188070399997</v>
      </c>
      <c r="P3475" t="s">
        <v>1454</v>
      </c>
      <c r="Q3475" t="s">
        <v>1449</v>
      </c>
      <c r="R3475" t="s">
        <v>1455</v>
      </c>
      <c r="S3475" s="18">
        <v>68.729569471600001</v>
      </c>
      <c r="T3475" t="s">
        <v>64</v>
      </c>
      <c r="U3475" t="s">
        <v>130</v>
      </c>
      <c r="V3475" t="s">
        <v>171</v>
      </c>
      <c r="W3475" s="18">
        <v>55.5344237459</v>
      </c>
      <c r="X3475" t="s">
        <v>64</v>
      </c>
      <c r="Y3475" t="s">
        <v>313</v>
      </c>
      <c r="Z3475" t="s">
        <v>314</v>
      </c>
      <c r="AA3475" s="18">
        <v>58.909669893</v>
      </c>
      <c r="AB3475" s="19" t="s">
        <v>2641</v>
      </c>
      <c r="AC3475" t="s">
        <v>1501</v>
      </c>
      <c r="AD3475" t="s">
        <v>2642</v>
      </c>
      <c r="AE3475" s="18">
        <v>20.862315207999998</v>
      </c>
      <c r="AF3475" t="s">
        <v>3695</v>
      </c>
      <c r="AG3475" t="s">
        <v>3696</v>
      </c>
      <c r="AH3475" t="s">
        <v>3697</v>
      </c>
      <c r="AI3475" s="18">
        <v>5.3008515899999997E-2</v>
      </c>
      <c r="AJ3475" t="s">
        <v>16733</v>
      </c>
      <c r="AK3475" t="s">
        <v>16734</v>
      </c>
      <c r="AL3475" t="s">
        <v>16735</v>
      </c>
      <c r="AM3475" t="s">
        <v>16733</v>
      </c>
      <c r="AN3475" t="s">
        <v>16734</v>
      </c>
      <c r="AO3475" t="s">
        <v>16735</v>
      </c>
      <c r="AP3475" s="18">
        <v>5.3008515899999997E-2</v>
      </c>
      <c r="AQ3475" t="s">
        <v>123</v>
      </c>
      <c r="AR3475" t="b">
        <f>ISNUMBER(SEARCH('Consulta Por Puntos Baloto'!$E$5,B3475,1))</f>
        <v>0</v>
      </c>
      <c r="AS3475">
        <f t="shared" si="108"/>
        <v>35</v>
      </c>
      <c r="AT3475" t="str">
        <f t="shared" si="109"/>
        <v>Punto red</v>
      </c>
    </row>
    <row r="3476" spans="1:46">
      <c r="A3476" t="s">
        <v>16736</v>
      </c>
      <c r="B3476" t="s">
        <v>16737</v>
      </c>
      <c r="C3476" s="18">
        <v>35.066095893400004</v>
      </c>
      <c r="D3476" t="s">
        <v>3012</v>
      </c>
      <c r="E3476" t="s">
        <v>3013</v>
      </c>
      <c r="F3476" t="s">
        <v>3014</v>
      </c>
      <c r="G3476" s="18">
        <v>35.121435517099997</v>
      </c>
      <c r="H3476" t="s">
        <v>64</v>
      </c>
      <c r="I3476" t="s">
        <v>2638</v>
      </c>
      <c r="J3476" t="s">
        <v>3015</v>
      </c>
      <c r="K3476" s="18">
        <v>35.334052482399997</v>
      </c>
      <c r="L3476" t="s">
        <v>64</v>
      </c>
      <c r="M3476" t="s">
        <v>2638</v>
      </c>
      <c r="N3476" t="s">
        <v>2639</v>
      </c>
      <c r="O3476" s="18">
        <v>53.351752355800002</v>
      </c>
      <c r="P3476" t="s">
        <v>1454</v>
      </c>
      <c r="Q3476" t="s">
        <v>1449</v>
      </c>
      <c r="R3476" t="s">
        <v>1455</v>
      </c>
      <c r="S3476" s="18">
        <v>58.778660684800002</v>
      </c>
      <c r="T3476" t="s">
        <v>311</v>
      </c>
      <c r="U3476" t="s">
        <v>130</v>
      </c>
      <c r="V3476" t="s">
        <v>312</v>
      </c>
      <c r="W3476" s="18">
        <v>43.609925689199997</v>
      </c>
      <c r="X3476" t="s">
        <v>64</v>
      </c>
      <c r="Y3476" t="s">
        <v>313</v>
      </c>
      <c r="Z3476" t="s">
        <v>314</v>
      </c>
      <c r="AA3476" s="18">
        <v>47.873370608000002</v>
      </c>
      <c r="AB3476" s="19" t="s">
        <v>2641</v>
      </c>
      <c r="AC3476" t="s">
        <v>1501</v>
      </c>
      <c r="AD3476" t="s">
        <v>2642</v>
      </c>
      <c r="AE3476" s="18">
        <v>15.591478196600001</v>
      </c>
      <c r="AF3476" t="s">
        <v>6423</v>
      </c>
      <c r="AG3476" t="s">
        <v>3524</v>
      </c>
      <c r="AH3476" t="s">
        <v>6424</v>
      </c>
      <c r="AI3476" s="18">
        <v>11.692985976999999</v>
      </c>
      <c r="AJ3476" t="s">
        <v>16728</v>
      </c>
      <c r="AK3476" t="s">
        <v>16729</v>
      </c>
      <c r="AL3476" t="s">
        <v>16730</v>
      </c>
      <c r="AM3476" t="s">
        <v>16728</v>
      </c>
      <c r="AN3476" t="s">
        <v>16729</v>
      </c>
      <c r="AO3476" t="s">
        <v>16730</v>
      </c>
      <c r="AP3476" s="18">
        <v>11.692985976999999</v>
      </c>
      <c r="AQ3476" t="s">
        <v>123</v>
      </c>
      <c r="AR3476" t="b">
        <f>ISNUMBER(SEARCH('Consulta Por Puntos Baloto'!$E$5,B3476,1))</f>
        <v>0</v>
      </c>
      <c r="AS3476">
        <f t="shared" si="108"/>
        <v>35</v>
      </c>
      <c r="AT3476" t="str">
        <f t="shared" si="109"/>
        <v>Punto red</v>
      </c>
    </row>
    <row r="3477" spans="1:46">
      <c r="A3477" t="s">
        <v>16738</v>
      </c>
      <c r="B3477" t="s">
        <v>16739</v>
      </c>
      <c r="C3477" s="18">
        <v>53.260458412799998</v>
      </c>
      <c r="D3477" t="s">
        <v>1689</v>
      </c>
      <c r="E3477" t="s">
        <v>1690</v>
      </c>
      <c r="F3477" t="s">
        <v>1691</v>
      </c>
      <c r="G3477" s="18">
        <v>53.0105369917</v>
      </c>
      <c r="H3477" t="s">
        <v>64</v>
      </c>
      <c r="I3477" t="s">
        <v>114</v>
      </c>
      <c r="J3477" t="s">
        <v>3347</v>
      </c>
      <c r="K3477" s="18">
        <v>97.574106261300003</v>
      </c>
      <c r="L3477" t="s">
        <v>64</v>
      </c>
      <c r="M3477" t="s">
        <v>130</v>
      </c>
      <c r="N3477" t="s">
        <v>1424</v>
      </c>
      <c r="O3477" s="18">
        <v>97.869751240300005</v>
      </c>
      <c r="P3477" t="s">
        <v>1425</v>
      </c>
      <c r="Q3477" t="s">
        <v>134</v>
      </c>
      <c r="R3477" t="s">
        <v>1426</v>
      </c>
      <c r="S3477" s="18">
        <v>98.631150945200005</v>
      </c>
      <c r="T3477" t="s">
        <v>136</v>
      </c>
      <c r="U3477" t="s">
        <v>130</v>
      </c>
      <c r="V3477" t="s">
        <v>137</v>
      </c>
      <c r="W3477" s="18">
        <v>53.6879176809</v>
      </c>
      <c r="X3477" t="s">
        <v>3348</v>
      </c>
      <c r="Y3477" t="s">
        <v>114</v>
      </c>
      <c r="Z3477" t="s">
        <v>3349</v>
      </c>
      <c r="AA3477" s="18">
        <v>53.2698624075</v>
      </c>
      <c r="AB3477" t="s">
        <v>1694</v>
      </c>
      <c r="AC3477" t="s">
        <v>1690</v>
      </c>
      <c r="AD3477" t="s">
        <v>1695</v>
      </c>
      <c r="AE3477" s="18">
        <v>4.3622884299999998E-2</v>
      </c>
      <c r="AF3477" t="s">
        <v>6023</v>
      </c>
      <c r="AG3477" t="s">
        <v>3351</v>
      </c>
      <c r="AH3477" t="s">
        <v>6024</v>
      </c>
      <c r="AI3477" s="18">
        <v>4.9060037000000001E-2</v>
      </c>
      <c r="AJ3477" t="s">
        <v>3353</v>
      </c>
      <c r="AK3477" t="s">
        <v>3351</v>
      </c>
      <c r="AL3477" t="s">
        <v>3354</v>
      </c>
      <c r="AM3477" t="s">
        <v>6023</v>
      </c>
      <c r="AN3477" t="s">
        <v>3351</v>
      </c>
      <c r="AO3477" t="s">
        <v>6024</v>
      </c>
      <c r="AP3477" s="18">
        <v>4.3622884299999998E-2</v>
      </c>
      <c r="AQ3477" t="s">
        <v>123</v>
      </c>
      <c r="AR3477" t="b">
        <f>ISNUMBER(SEARCH('Consulta Por Puntos Baloto'!$E$5,B3477,1))</f>
        <v>0</v>
      </c>
      <c r="AS3477">
        <f t="shared" si="108"/>
        <v>31</v>
      </c>
      <c r="AT3477" t="str">
        <f t="shared" si="109"/>
        <v>Punto pago</v>
      </c>
    </row>
    <row r="3478" spans="1:46">
      <c r="A3478" t="s">
        <v>16740</v>
      </c>
      <c r="B3478" t="s">
        <v>16741</v>
      </c>
      <c r="C3478" s="18">
        <v>1.9554788006999999</v>
      </c>
      <c r="D3478" t="s">
        <v>3012</v>
      </c>
      <c r="E3478" t="s">
        <v>3013</v>
      </c>
      <c r="F3478" t="s">
        <v>3014</v>
      </c>
      <c r="G3478" s="18">
        <v>1.0649813551</v>
      </c>
      <c r="H3478" t="s">
        <v>64</v>
      </c>
      <c r="I3478" t="s">
        <v>2638</v>
      </c>
      <c r="J3478" t="s">
        <v>2639</v>
      </c>
      <c r="K3478" s="18">
        <v>1.0649813551</v>
      </c>
      <c r="L3478" t="s">
        <v>64</v>
      </c>
      <c r="M3478" t="s">
        <v>2638</v>
      </c>
      <c r="N3478" t="s">
        <v>2639</v>
      </c>
      <c r="O3478" s="18">
        <v>31.780370449999999</v>
      </c>
      <c r="P3478" t="s">
        <v>2625</v>
      </c>
      <c r="Q3478" t="s">
        <v>134</v>
      </c>
      <c r="R3478" t="s">
        <v>2626</v>
      </c>
      <c r="S3478" s="18">
        <v>30.680970991700001</v>
      </c>
      <c r="T3478" t="s">
        <v>311</v>
      </c>
      <c r="U3478" t="s">
        <v>130</v>
      </c>
      <c r="V3478" t="s">
        <v>312</v>
      </c>
      <c r="W3478" s="18">
        <v>13.6016739925</v>
      </c>
      <c r="X3478" t="s">
        <v>64</v>
      </c>
      <c r="Y3478" t="s">
        <v>313</v>
      </c>
      <c r="Z3478" t="s">
        <v>314</v>
      </c>
      <c r="AA3478" s="18">
        <v>20.470165759099999</v>
      </c>
      <c r="AB3478" s="19" t="s">
        <v>2641</v>
      </c>
      <c r="AC3478" t="s">
        <v>1501</v>
      </c>
      <c r="AD3478" t="s">
        <v>2642</v>
      </c>
      <c r="AE3478" s="18">
        <v>0.9197391586</v>
      </c>
      <c r="AF3478" t="s">
        <v>3391</v>
      </c>
      <c r="AG3478" t="s">
        <v>3013</v>
      </c>
      <c r="AH3478" t="s">
        <v>3392</v>
      </c>
      <c r="AI3478" s="18">
        <v>1.530601E-2</v>
      </c>
      <c r="AJ3478" t="s">
        <v>16742</v>
      </c>
      <c r="AK3478" t="s">
        <v>3013</v>
      </c>
      <c r="AL3478" t="s">
        <v>16743</v>
      </c>
      <c r="AM3478" t="s">
        <v>16742</v>
      </c>
      <c r="AN3478" t="s">
        <v>3013</v>
      </c>
      <c r="AO3478" t="s">
        <v>16743</v>
      </c>
      <c r="AP3478" s="18">
        <v>1.530601E-2</v>
      </c>
      <c r="AQ3478" t="s">
        <v>123</v>
      </c>
      <c r="AR3478" t="b">
        <f>ISNUMBER(SEARCH('Consulta Por Puntos Baloto'!$E$5,B3478,1))</f>
        <v>0</v>
      </c>
      <c r="AS3478">
        <f t="shared" si="108"/>
        <v>35</v>
      </c>
      <c r="AT3478" t="str">
        <f t="shared" si="109"/>
        <v>Punto red</v>
      </c>
    </row>
    <row r="3479" spans="1:46">
      <c r="A3479" t="s">
        <v>16744</v>
      </c>
      <c r="B3479" t="s">
        <v>16745</v>
      </c>
      <c r="C3479" s="18">
        <v>2.2586276612999998</v>
      </c>
      <c r="D3479" t="s">
        <v>584</v>
      </c>
      <c r="E3479" t="s">
        <v>128</v>
      </c>
      <c r="F3479" t="s">
        <v>585</v>
      </c>
      <c r="G3479" s="18">
        <v>0.18494104489999999</v>
      </c>
      <c r="H3479" t="s">
        <v>64</v>
      </c>
      <c r="I3479" t="s">
        <v>130</v>
      </c>
      <c r="J3479" t="s">
        <v>1722</v>
      </c>
      <c r="K3479" s="18">
        <v>1.7574729576000001</v>
      </c>
      <c r="L3479" t="s">
        <v>64</v>
      </c>
      <c r="M3479" t="s">
        <v>130</v>
      </c>
      <c r="N3479" t="s">
        <v>629</v>
      </c>
      <c r="O3479" s="18">
        <v>3.9476820408000002</v>
      </c>
      <c r="P3479" t="s">
        <v>467</v>
      </c>
      <c r="Q3479" t="s">
        <v>134</v>
      </c>
      <c r="R3479" t="s">
        <v>468</v>
      </c>
      <c r="S3479" s="18">
        <v>1.1073826660999999</v>
      </c>
      <c r="T3479" t="s">
        <v>469</v>
      </c>
      <c r="U3479" t="s">
        <v>130</v>
      </c>
      <c r="V3479" t="s">
        <v>470</v>
      </c>
      <c r="W3479" s="18">
        <v>3.5468820403999999</v>
      </c>
      <c r="X3479" t="s">
        <v>64</v>
      </c>
      <c r="Y3479" t="s">
        <v>130</v>
      </c>
      <c r="Z3479" t="s">
        <v>690</v>
      </c>
      <c r="AA3479" s="18">
        <v>1.1073826660999999</v>
      </c>
      <c r="AB3479" t="s">
        <v>591</v>
      </c>
      <c r="AC3479" t="s">
        <v>128</v>
      </c>
      <c r="AD3479" t="s">
        <v>592</v>
      </c>
      <c r="AE3479" s="18">
        <v>1.84428448E-2</v>
      </c>
      <c r="AF3479" t="s">
        <v>16746</v>
      </c>
      <c r="AG3479" t="s">
        <v>143</v>
      </c>
      <c r="AH3479" t="s">
        <v>16747</v>
      </c>
      <c r="AI3479" s="18">
        <v>9.6722400200000003E-2</v>
      </c>
      <c r="AJ3479" t="s">
        <v>3216</v>
      </c>
      <c r="AK3479" t="s">
        <v>134</v>
      </c>
      <c r="AL3479" t="s">
        <v>3217</v>
      </c>
      <c r="AM3479" t="s">
        <v>16746</v>
      </c>
      <c r="AN3479" t="s">
        <v>143</v>
      </c>
      <c r="AO3479" t="s">
        <v>16747</v>
      </c>
      <c r="AP3479" s="18">
        <v>1.84428448E-2</v>
      </c>
      <c r="AQ3479" t="s">
        <v>123</v>
      </c>
      <c r="AR3479" t="b">
        <f>ISNUMBER(SEARCH('Consulta Por Puntos Baloto'!$E$5,B3479,1))</f>
        <v>0</v>
      </c>
      <c r="AS3479">
        <f t="shared" si="108"/>
        <v>31</v>
      </c>
      <c r="AT3479" t="str">
        <f t="shared" si="109"/>
        <v>Punto pago</v>
      </c>
    </row>
    <row r="3480" spans="1:46">
      <c r="A3480" t="s">
        <v>16748</v>
      </c>
      <c r="B3480" t="s">
        <v>16749</v>
      </c>
      <c r="C3480" s="18">
        <v>3.2935940106000001</v>
      </c>
      <c r="D3480" t="s">
        <v>526</v>
      </c>
      <c r="E3480" t="s">
        <v>128</v>
      </c>
      <c r="F3480" t="s">
        <v>527</v>
      </c>
      <c r="G3480" s="18">
        <v>0.50405752690000005</v>
      </c>
      <c r="H3480" t="s">
        <v>64</v>
      </c>
      <c r="I3480" t="s">
        <v>130</v>
      </c>
      <c r="J3480" t="s">
        <v>2394</v>
      </c>
      <c r="K3480" s="18">
        <v>1.1394807127</v>
      </c>
      <c r="L3480" t="s">
        <v>64</v>
      </c>
      <c r="M3480" t="s">
        <v>130</v>
      </c>
      <c r="N3480" t="s">
        <v>529</v>
      </c>
      <c r="O3480" s="18">
        <v>0.39563598490000002</v>
      </c>
      <c r="P3480" t="s">
        <v>1300</v>
      </c>
      <c r="Q3480" t="s">
        <v>134</v>
      </c>
      <c r="R3480" t="s">
        <v>1301</v>
      </c>
      <c r="S3480" s="18">
        <v>5.0349308933000003</v>
      </c>
      <c r="T3480" t="s">
        <v>515</v>
      </c>
      <c r="U3480" t="s">
        <v>130</v>
      </c>
      <c r="V3480" t="s">
        <v>516</v>
      </c>
      <c r="W3480" s="18">
        <v>2.2566243606</v>
      </c>
      <c r="X3480" t="s">
        <v>64</v>
      </c>
      <c r="Y3480" t="s">
        <v>130</v>
      </c>
      <c r="Z3480" t="s">
        <v>532</v>
      </c>
      <c r="AA3480" s="18">
        <v>1.4930738311</v>
      </c>
      <c r="AB3480" t="s">
        <v>533</v>
      </c>
      <c r="AC3480" t="s">
        <v>128</v>
      </c>
      <c r="AD3480" t="s">
        <v>534</v>
      </c>
      <c r="AE3480" s="18">
        <v>0.22410244200000001</v>
      </c>
      <c r="AF3480" t="s">
        <v>4651</v>
      </c>
      <c r="AG3480" t="s">
        <v>143</v>
      </c>
      <c r="AH3480" t="s">
        <v>4652</v>
      </c>
      <c r="AI3480" s="18">
        <v>0</v>
      </c>
      <c r="AJ3480" t="s">
        <v>8357</v>
      </c>
      <c r="AK3480" t="s">
        <v>134</v>
      </c>
      <c r="AL3480" t="s">
        <v>8358</v>
      </c>
      <c r="AM3480" t="s">
        <v>8357</v>
      </c>
      <c r="AN3480" t="s">
        <v>134</v>
      </c>
      <c r="AO3480" t="s">
        <v>8358</v>
      </c>
      <c r="AP3480" s="18">
        <v>0</v>
      </c>
      <c r="AQ3480" t="s">
        <v>123</v>
      </c>
      <c r="AR3480" t="b">
        <f>ISNUMBER(SEARCH('Consulta Por Puntos Baloto'!$E$5,B3480,1))</f>
        <v>0</v>
      </c>
      <c r="AS3480">
        <f t="shared" si="108"/>
        <v>35</v>
      </c>
      <c r="AT3480" t="str">
        <f t="shared" si="109"/>
        <v>Punto red</v>
      </c>
    </row>
    <row r="3481" spans="1:46">
      <c r="A3481" t="s">
        <v>16750</v>
      </c>
      <c r="B3481" t="s">
        <v>16751</v>
      </c>
      <c r="C3481" s="18">
        <v>2.3701468284999998</v>
      </c>
      <c r="D3481" t="s">
        <v>353</v>
      </c>
      <c r="E3481" t="s">
        <v>354</v>
      </c>
      <c r="F3481" t="s">
        <v>355</v>
      </c>
      <c r="G3481" s="18">
        <v>2.1785325949000001</v>
      </c>
      <c r="H3481" t="s">
        <v>64</v>
      </c>
      <c r="I3481" t="s">
        <v>86</v>
      </c>
      <c r="J3481" t="s">
        <v>7050</v>
      </c>
      <c r="K3481" s="18">
        <v>2.2806788675999998</v>
      </c>
      <c r="L3481" t="s">
        <v>64</v>
      </c>
      <c r="M3481" t="s">
        <v>86</v>
      </c>
      <c r="N3481" t="s">
        <v>358</v>
      </c>
      <c r="O3481" s="18">
        <v>4.2528215185000002</v>
      </c>
      <c r="P3481" t="s">
        <v>359</v>
      </c>
      <c r="Q3481" t="s">
        <v>83</v>
      </c>
      <c r="R3481" t="s">
        <v>360</v>
      </c>
      <c r="S3481" s="18">
        <v>5.1774368726000004</v>
      </c>
      <c r="T3481" t="s">
        <v>85</v>
      </c>
      <c r="U3481" t="s">
        <v>86</v>
      </c>
      <c r="V3481" t="s">
        <v>87</v>
      </c>
      <c r="W3481" s="18">
        <v>2.9168451495999999</v>
      </c>
      <c r="X3481" t="s">
        <v>64</v>
      </c>
      <c r="Y3481" t="s">
        <v>86</v>
      </c>
      <c r="Z3481" t="s">
        <v>299</v>
      </c>
      <c r="AA3481" s="18">
        <v>2.9540548169999998</v>
      </c>
      <c r="AB3481" s="19" t="s">
        <v>361</v>
      </c>
      <c r="AC3481" t="s">
        <v>83</v>
      </c>
      <c r="AD3481" s="19" t="s">
        <v>362</v>
      </c>
      <c r="AE3481" s="18">
        <v>0.25420012310000001</v>
      </c>
      <c r="AF3481" t="s">
        <v>16752</v>
      </c>
      <c r="AG3481" t="s">
        <v>83</v>
      </c>
      <c r="AH3481" t="s">
        <v>16753</v>
      </c>
      <c r="AI3481" s="18">
        <v>2.5840454400000001E-2</v>
      </c>
      <c r="AJ3481" t="s">
        <v>16754</v>
      </c>
      <c r="AK3481" t="s">
        <v>83</v>
      </c>
      <c r="AL3481" t="s">
        <v>16755</v>
      </c>
      <c r="AM3481" t="s">
        <v>16754</v>
      </c>
      <c r="AN3481" t="s">
        <v>83</v>
      </c>
      <c r="AO3481" t="s">
        <v>16755</v>
      </c>
      <c r="AP3481" s="18">
        <v>2.5840454400000001E-2</v>
      </c>
      <c r="AQ3481" t="s">
        <v>123</v>
      </c>
      <c r="AR3481" t="b">
        <f>ISNUMBER(SEARCH('Consulta Por Puntos Baloto'!$E$5,B3481,1))</f>
        <v>0</v>
      </c>
      <c r="AS3481">
        <f t="shared" si="108"/>
        <v>35</v>
      </c>
      <c r="AT3481" t="str">
        <f t="shared" si="109"/>
        <v>Punto red</v>
      </c>
    </row>
    <row r="3482" spans="1:46">
      <c r="A3482" t="s">
        <v>16756</v>
      </c>
      <c r="B3482" t="s">
        <v>16757</v>
      </c>
      <c r="C3482" s="18">
        <v>52.205238463299999</v>
      </c>
      <c r="D3482" t="s">
        <v>4913</v>
      </c>
      <c r="E3482" t="s">
        <v>4914</v>
      </c>
      <c r="F3482" t="s">
        <v>4915</v>
      </c>
      <c r="G3482" s="18">
        <v>142.54355171040001</v>
      </c>
      <c r="H3482" t="s">
        <v>64</v>
      </c>
      <c r="I3482" t="s">
        <v>3993</v>
      </c>
      <c r="J3482" t="s">
        <v>8991</v>
      </c>
      <c r="K3482" s="18">
        <v>146.08506885520001</v>
      </c>
      <c r="L3482" t="s">
        <v>64</v>
      </c>
      <c r="M3482" t="s">
        <v>3993</v>
      </c>
      <c r="N3482" t="s">
        <v>3995</v>
      </c>
      <c r="O3482" s="18">
        <v>142.53815356379999</v>
      </c>
      <c r="P3482" t="s">
        <v>3996</v>
      </c>
      <c r="Q3482" t="s">
        <v>3991</v>
      </c>
      <c r="R3482" t="s">
        <v>3997</v>
      </c>
      <c r="S3482" s="18">
        <v>234.3000257132</v>
      </c>
      <c r="T3482" t="s">
        <v>85</v>
      </c>
      <c r="U3482" t="s">
        <v>86</v>
      </c>
      <c r="V3482" t="s">
        <v>87</v>
      </c>
      <c r="W3482" s="18">
        <v>186.31860760859999</v>
      </c>
      <c r="X3482" t="s">
        <v>64</v>
      </c>
      <c r="Y3482" t="s">
        <v>4169</v>
      </c>
      <c r="Z3482" t="s">
        <v>4171</v>
      </c>
      <c r="AA3482" s="18">
        <v>144.17261613709999</v>
      </c>
      <c r="AB3482" t="s">
        <v>4000</v>
      </c>
      <c r="AC3482" t="s">
        <v>3991</v>
      </c>
      <c r="AD3482" t="s">
        <v>4001</v>
      </c>
      <c r="AE3482" s="18">
        <v>18.676508729199998</v>
      </c>
      <c r="AF3482" t="s">
        <v>13846</v>
      </c>
      <c r="AG3482" t="s">
        <v>13847</v>
      </c>
      <c r="AH3482" t="s">
        <v>13848</v>
      </c>
      <c r="AI3482" s="18">
        <v>3.1610984100000003E-2</v>
      </c>
      <c r="AJ3482" t="s">
        <v>16758</v>
      </c>
      <c r="AK3482" t="s">
        <v>4923</v>
      </c>
      <c r="AL3482" t="s">
        <v>16759</v>
      </c>
      <c r="AM3482" t="s">
        <v>16758</v>
      </c>
      <c r="AN3482" t="s">
        <v>4923</v>
      </c>
      <c r="AO3482" t="s">
        <v>16759</v>
      </c>
      <c r="AP3482" s="18">
        <v>3.1610984100000003E-2</v>
      </c>
      <c r="AQ3482" t="s">
        <v>123</v>
      </c>
      <c r="AR3482" t="b">
        <f>ISNUMBER(SEARCH('Consulta Por Puntos Baloto'!$E$5,B3482,1))</f>
        <v>0</v>
      </c>
      <c r="AS3482">
        <f t="shared" si="108"/>
        <v>35</v>
      </c>
      <c r="AT3482" t="str">
        <f t="shared" si="109"/>
        <v>Punto red</v>
      </c>
    </row>
    <row r="3483" spans="1:46">
      <c r="A3483" t="s">
        <v>16760</v>
      </c>
      <c r="B3483" t="s">
        <v>16761</v>
      </c>
      <c r="C3483" s="18">
        <v>37.230315397399998</v>
      </c>
      <c r="D3483" t="s">
        <v>7201</v>
      </c>
      <c r="E3483" t="s">
        <v>7202</v>
      </c>
      <c r="F3483" t="s">
        <v>7203</v>
      </c>
      <c r="G3483" s="18">
        <v>173.7826389663</v>
      </c>
      <c r="H3483" t="s">
        <v>64</v>
      </c>
      <c r="I3483" t="s">
        <v>3993</v>
      </c>
      <c r="J3483" t="s">
        <v>3995</v>
      </c>
      <c r="K3483" s="18">
        <v>173.7826389663</v>
      </c>
      <c r="L3483" t="s">
        <v>64</v>
      </c>
      <c r="M3483" t="s">
        <v>3993</v>
      </c>
      <c r="N3483" t="s">
        <v>3995</v>
      </c>
      <c r="O3483" s="18">
        <v>72.674176221799996</v>
      </c>
      <c r="P3483" t="s">
        <v>5694</v>
      </c>
      <c r="Q3483" t="s">
        <v>5695</v>
      </c>
      <c r="R3483" t="s">
        <v>5696</v>
      </c>
      <c r="S3483" s="18">
        <v>516.12379650770004</v>
      </c>
      <c r="T3483" t="s">
        <v>85</v>
      </c>
      <c r="U3483" t="s">
        <v>86</v>
      </c>
      <c r="V3483" t="s">
        <v>87</v>
      </c>
      <c r="W3483" s="18">
        <v>217.89500167489999</v>
      </c>
      <c r="X3483" t="s">
        <v>64</v>
      </c>
      <c r="Y3483" t="s">
        <v>3998</v>
      </c>
      <c r="Z3483" t="s">
        <v>3999</v>
      </c>
      <c r="AA3483" s="18">
        <v>174.40132856860001</v>
      </c>
      <c r="AB3483" t="s">
        <v>4000</v>
      </c>
      <c r="AC3483" t="s">
        <v>3991</v>
      </c>
      <c r="AD3483" t="s">
        <v>4001</v>
      </c>
      <c r="AE3483" s="18">
        <v>2.2571245399999999E-2</v>
      </c>
      <c r="AF3483" t="s">
        <v>16762</v>
      </c>
      <c r="AG3483" t="s">
        <v>12188</v>
      </c>
      <c r="AH3483" t="s">
        <v>16763</v>
      </c>
      <c r="AI3483" s="18">
        <v>4.2840910199999999E-2</v>
      </c>
      <c r="AJ3483" t="s">
        <v>12190</v>
      </c>
      <c r="AK3483" t="s">
        <v>12188</v>
      </c>
      <c r="AL3483" t="s">
        <v>12191</v>
      </c>
      <c r="AM3483" t="s">
        <v>16762</v>
      </c>
      <c r="AN3483" t="s">
        <v>12188</v>
      </c>
      <c r="AO3483" t="s">
        <v>16763</v>
      </c>
      <c r="AP3483" s="18">
        <v>2.2571245399999999E-2</v>
      </c>
      <c r="AQ3483" t="s">
        <v>123</v>
      </c>
      <c r="AR3483" t="b">
        <f>ISNUMBER(SEARCH('Consulta Por Puntos Baloto'!$E$5,B3483,1))</f>
        <v>0</v>
      </c>
      <c r="AS3483">
        <f t="shared" si="108"/>
        <v>31</v>
      </c>
      <c r="AT3483" t="str">
        <f t="shared" si="109"/>
        <v>Punto pago</v>
      </c>
    </row>
    <row r="3484" spans="1:46">
      <c r="A3484" t="s">
        <v>16764</v>
      </c>
      <c r="B3484" t="s">
        <v>16765</v>
      </c>
      <c r="C3484" s="18">
        <v>83.997479822800003</v>
      </c>
      <c r="D3484" t="s">
        <v>5873</v>
      </c>
      <c r="E3484" t="s">
        <v>5874</v>
      </c>
      <c r="F3484" t="s">
        <v>5875</v>
      </c>
      <c r="G3484" s="18">
        <v>92.523191689800001</v>
      </c>
      <c r="H3484" t="s">
        <v>64</v>
      </c>
      <c r="I3484" t="s">
        <v>4432</v>
      </c>
      <c r="J3484" t="s">
        <v>5375</v>
      </c>
      <c r="K3484" s="18">
        <v>96.573961690299996</v>
      </c>
      <c r="L3484" t="s">
        <v>64</v>
      </c>
      <c r="M3484" t="s">
        <v>223</v>
      </c>
      <c r="N3484" t="s">
        <v>4070</v>
      </c>
      <c r="O3484" s="18">
        <v>93.758852298299999</v>
      </c>
      <c r="P3484" t="s">
        <v>4052</v>
      </c>
      <c r="Q3484" t="s">
        <v>4053</v>
      </c>
      <c r="R3484" t="s">
        <v>4054</v>
      </c>
      <c r="S3484" s="18">
        <v>102.5930621248</v>
      </c>
      <c r="T3484" t="s">
        <v>227</v>
      </c>
      <c r="U3484" t="s">
        <v>228</v>
      </c>
      <c r="V3484" t="s">
        <v>229</v>
      </c>
      <c r="W3484" s="18">
        <v>93.187121026100002</v>
      </c>
      <c r="X3484" t="s">
        <v>64</v>
      </c>
      <c r="Y3484" t="s">
        <v>4055</v>
      </c>
      <c r="Z3484" t="s">
        <v>4056</v>
      </c>
      <c r="AA3484" s="18">
        <v>95.880741499300001</v>
      </c>
      <c r="AB3484" t="s">
        <v>5188</v>
      </c>
      <c r="AC3484" t="s">
        <v>220</v>
      </c>
      <c r="AD3484" t="s">
        <v>5189</v>
      </c>
      <c r="AE3484" s="18">
        <v>5.3339555599999998E-2</v>
      </c>
      <c r="AF3484" t="s">
        <v>16766</v>
      </c>
      <c r="AG3484" t="s">
        <v>16767</v>
      </c>
      <c r="AH3484" t="s">
        <v>16768</v>
      </c>
      <c r="AI3484" s="18">
        <v>21.967341572799999</v>
      </c>
      <c r="AJ3484" t="s">
        <v>5921</v>
      </c>
      <c r="AK3484" t="s">
        <v>5922</v>
      </c>
      <c r="AL3484" t="s">
        <v>5923</v>
      </c>
      <c r="AM3484" t="s">
        <v>16766</v>
      </c>
      <c r="AN3484" t="s">
        <v>16767</v>
      </c>
      <c r="AO3484" t="s">
        <v>16768</v>
      </c>
      <c r="AP3484" s="18">
        <v>5.3339555599999998E-2</v>
      </c>
      <c r="AQ3484" t="s">
        <v>123</v>
      </c>
      <c r="AR3484" t="b">
        <f>ISNUMBER(SEARCH('Consulta Por Puntos Baloto'!$E$5,B3484,1))</f>
        <v>0</v>
      </c>
      <c r="AS3484">
        <f t="shared" si="108"/>
        <v>31</v>
      </c>
      <c r="AT3484" t="str">
        <f t="shared" si="109"/>
        <v>Punto pago</v>
      </c>
    </row>
    <row r="3485" spans="1:46">
      <c r="A3485" t="s">
        <v>16769</v>
      </c>
      <c r="B3485" t="s">
        <v>16770</v>
      </c>
      <c r="C3485" s="18">
        <v>4.0622009491000002</v>
      </c>
      <c r="D3485" t="s">
        <v>526</v>
      </c>
      <c r="E3485" t="s">
        <v>128</v>
      </c>
      <c r="F3485" t="s">
        <v>527</v>
      </c>
      <c r="G3485" s="18">
        <v>0.66214967430000005</v>
      </c>
      <c r="H3485" t="s">
        <v>64</v>
      </c>
      <c r="I3485" t="s">
        <v>130</v>
      </c>
      <c r="J3485" t="s">
        <v>661</v>
      </c>
      <c r="K3485" s="18">
        <v>1.7605489218999999</v>
      </c>
      <c r="L3485" t="s">
        <v>64</v>
      </c>
      <c r="M3485" t="s">
        <v>130</v>
      </c>
      <c r="N3485" t="s">
        <v>529</v>
      </c>
      <c r="O3485" s="18">
        <v>1.9571161368000001</v>
      </c>
      <c r="P3485" t="s">
        <v>1300</v>
      </c>
      <c r="Q3485" t="s">
        <v>134</v>
      </c>
      <c r="R3485" t="s">
        <v>1301</v>
      </c>
      <c r="S3485" s="18">
        <v>5.2648922039999997</v>
      </c>
      <c r="T3485" t="s">
        <v>496</v>
      </c>
      <c r="U3485" t="s">
        <v>130</v>
      </c>
      <c r="V3485" t="s">
        <v>497</v>
      </c>
      <c r="W3485" s="18">
        <v>3.0499037177999999</v>
      </c>
      <c r="X3485" t="s">
        <v>745</v>
      </c>
      <c r="Y3485" t="s">
        <v>130</v>
      </c>
      <c r="Z3485" t="s">
        <v>746</v>
      </c>
      <c r="AA3485" s="18">
        <v>2.9775182994999998</v>
      </c>
      <c r="AB3485" s="19" t="s">
        <v>473</v>
      </c>
      <c r="AC3485" t="s">
        <v>128</v>
      </c>
      <c r="AD3485" t="s">
        <v>474</v>
      </c>
      <c r="AE3485" s="18">
        <v>0.41092386469999997</v>
      </c>
      <c r="AF3485" t="s">
        <v>16771</v>
      </c>
      <c r="AG3485" t="s">
        <v>143</v>
      </c>
      <c r="AH3485" t="s">
        <v>16772</v>
      </c>
      <c r="AI3485" s="18">
        <v>0.43070070129999999</v>
      </c>
      <c r="AJ3485" t="s">
        <v>8051</v>
      </c>
      <c r="AK3485" t="s">
        <v>134</v>
      </c>
      <c r="AL3485" t="s">
        <v>8052</v>
      </c>
      <c r="AM3485" t="s">
        <v>16771</v>
      </c>
      <c r="AN3485" t="s">
        <v>143</v>
      </c>
      <c r="AO3485" t="s">
        <v>16772</v>
      </c>
      <c r="AP3485" s="18">
        <v>0.41092386469999997</v>
      </c>
      <c r="AQ3485" t="s">
        <v>123</v>
      </c>
      <c r="AR3485" t="b">
        <f>ISNUMBER(SEARCH('Consulta Por Puntos Baloto'!$E$5,B3485,1))</f>
        <v>0</v>
      </c>
      <c r="AS3485">
        <f t="shared" si="108"/>
        <v>31</v>
      </c>
      <c r="AT3485" t="str">
        <f t="shared" si="109"/>
        <v>Punto pago</v>
      </c>
    </row>
    <row r="3486" spans="1:46">
      <c r="A3486" t="s">
        <v>16773</v>
      </c>
      <c r="B3486" t="s">
        <v>16774</v>
      </c>
      <c r="C3486" s="18">
        <v>3.1384066973999998</v>
      </c>
      <c r="D3486" t="s">
        <v>8555</v>
      </c>
      <c r="E3486" t="s">
        <v>4437</v>
      </c>
      <c r="F3486" t="s">
        <v>8556</v>
      </c>
      <c r="G3486" s="18">
        <v>3.2758459226999999</v>
      </c>
      <c r="H3486" t="s">
        <v>64</v>
      </c>
      <c r="I3486" t="s">
        <v>4434</v>
      </c>
      <c r="J3486" t="s">
        <v>4435</v>
      </c>
      <c r="K3486" s="18">
        <v>3.262259609</v>
      </c>
      <c r="L3486" t="s">
        <v>64</v>
      </c>
      <c r="M3486" t="s">
        <v>4434</v>
      </c>
      <c r="N3486" t="s">
        <v>4435</v>
      </c>
      <c r="O3486" s="18">
        <v>3.3669261699000002</v>
      </c>
      <c r="P3486" t="s">
        <v>4100</v>
      </c>
      <c r="Q3486" t="s">
        <v>4101</v>
      </c>
      <c r="R3486" t="s">
        <v>4102</v>
      </c>
      <c r="S3486" s="18">
        <v>5.6649861149999996</v>
      </c>
      <c r="T3486" t="s">
        <v>227</v>
      </c>
      <c r="U3486" t="s">
        <v>228</v>
      </c>
      <c r="V3486" t="s">
        <v>229</v>
      </c>
      <c r="W3486" s="18">
        <v>6.107497221</v>
      </c>
      <c r="X3486" t="s">
        <v>64</v>
      </c>
      <c r="Y3486" t="s">
        <v>5603</v>
      </c>
      <c r="Z3486" t="s">
        <v>5604</v>
      </c>
      <c r="AA3486" s="18">
        <v>4.0241449051</v>
      </c>
      <c r="AB3486" t="s">
        <v>4436</v>
      </c>
      <c r="AC3486" t="s">
        <v>4437</v>
      </c>
      <c r="AD3486" t="s">
        <v>4438</v>
      </c>
      <c r="AE3486" s="18">
        <v>0.42152829539999997</v>
      </c>
      <c r="AF3486" t="s">
        <v>8557</v>
      </c>
      <c r="AG3486" t="s">
        <v>8558</v>
      </c>
      <c r="AH3486" t="s">
        <v>8559</v>
      </c>
      <c r="AI3486" s="18">
        <v>2.9201076907000001</v>
      </c>
      <c r="AJ3486" t="s">
        <v>8560</v>
      </c>
      <c r="AK3486" t="s">
        <v>4101</v>
      </c>
      <c r="AL3486" t="s">
        <v>8561</v>
      </c>
      <c r="AM3486" t="s">
        <v>8557</v>
      </c>
      <c r="AN3486" t="s">
        <v>8558</v>
      </c>
      <c r="AO3486" t="s">
        <v>8559</v>
      </c>
      <c r="AP3486" s="18">
        <v>0.42152829539999997</v>
      </c>
      <c r="AQ3486" t="s">
        <v>123</v>
      </c>
      <c r="AR3486" t="b">
        <f>ISNUMBER(SEARCH('Consulta Por Puntos Baloto'!$E$5,B3486,1))</f>
        <v>0</v>
      </c>
      <c r="AS3486">
        <f t="shared" si="108"/>
        <v>31</v>
      </c>
      <c r="AT3486" t="str">
        <f t="shared" si="109"/>
        <v>Punto pago</v>
      </c>
    </row>
    <row r="3487" spans="1:46">
      <c r="A3487" t="s">
        <v>16775</v>
      </c>
      <c r="B3487" t="s">
        <v>16776</v>
      </c>
      <c r="C3487" s="18">
        <v>67.495141869700007</v>
      </c>
      <c r="D3487" t="s">
        <v>4447</v>
      </c>
      <c r="E3487" t="s">
        <v>4261</v>
      </c>
      <c r="F3487" t="s">
        <v>4448</v>
      </c>
      <c r="G3487" s="18">
        <v>67.454320523999996</v>
      </c>
      <c r="H3487" t="s">
        <v>64</v>
      </c>
      <c r="I3487" t="s">
        <v>4250</v>
      </c>
      <c r="J3487" t="s">
        <v>4251</v>
      </c>
      <c r="K3487" s="18">
        <v>67.433478050700003</v>
      </c>
      <c r="L3487" t="s">
        <v>64</v>
      </c>
      <c r="M3487" t="s">
        <v>4250</v>
      </c>
      <c r="N3487" t="s">
        <v>4251</v>
      </c>
      <c r="O3487" s="18">
        <v>70.229241253300003</v>
      </c>
      <c r="P3487" t="s">
        <v>3977</v>
      </c>
      <c r="Q3487" t="s">
        <v>3972</v>
      </c>
      <c r="R3487" t="s">
        <v>3978</v>
      </c>
      <c r="S3487" s="18">
        <v>402.73924991439998</v>
      </c>
      <c r="T3487" t="s">
        <v>85</v>
      </c>
      <c r="U3487" t="s">
        <v>86</v>
      </c>
      <c r="V3487" t="s">
        <v>87</v>
      </c>
      <c r="W3487" s="18">
        <v>75.208849516399994</v>
      </c>
      <c r="X3487" t="s">
        <v>4267</v>
      </c>
      <c r="Y3487" t="s">
        <v>4250</v>
      </c>
      <c r="Z3487" t="s">
        <v>4268</v>
      </c>
      <c r="AA3487" s="18">
        <v>73.144137018699993</v>
      </c>
      <c r="AB3487" s="19" t="s">
        <v>4269</v>
      </c>
      <c r="AC3487" t="s">
        <v>4261</v>
      </c>
      <c r="AD3487" t="s">
        <v>4270</v>
      </c>
      <c r="AE3487" s="18">
        <v>3.06279143E-2</v>
      </c>
      <c r="AF3487" t="s">
        <v>16777</v>
      </c>
      <c r="AG3487" t="s">
        <v>16778</v>
      </c>
      <c r="AH3487" t="s">
        <v>16779</v>
      </c>
      <c r="AI3487" s="18">
        <v>4.62967013E-2</v>
      </c>
      <c r="AJ3487" t="s">
        <v>16780</v>
      </c>
      <c r="AK3487" t="s">
        <v>16778</v>
      </c>
      <c r="AL3487" t="s">
        <v>16781</v>
      </c>
      <c r="AM3487" t="s">
        <v>16777</v>
      </c>
      <c r="AN3487" t="s">
        <v>16778</v>
      </c>
      <c r="AO3487" t="s">
        <v>16779</v>
      </c>
      <c r="AP3487" s="18">
        <v>3.06279143E-2</v>
      </c>
      <c r="AQ3487" t="s">
        <v>123</v>
      </c>
      <c r="AR3487" t="b">
        <f>ISNUMBER(SEARCH('Consulta Por Puntos Baloto'!$E$5,B3487,1))</f>
        <v>0</v>
      </c>
      <c r="AS3487">
        <f t="shared" si="108"/>
        <v>31</v>
      </c>
      <c r="AT3487" t="str">
        <f t="shared" si="109"/>
        <v>Punto pago</v>
      </c>
    </row>
    <row r="3488" spans="1:46">
      <c r="A3488" t="s">
        <v>16782</v>
      </c>
      <c r="B3488" t="s">
        <v>16783</v>
      </c>
      <c r="C3488" s="18">
        <v>10.971951713999999</v>
      </c>
      <c r="D3488" t="s">
        <v>353</v>
      </c>
      <c r="E3488" t="s">
        <v>354</v>
      </c>
      <c r="F3488" t="s">
        <v>355</v>
      </c>
      <c r="G3488" s="18">
        <v>5.8717838199999997E-2</v>
      </c>
      <c r="H3488" t="s">
        <v>64</v>
      </c>
      <c r="I3488" t="s">
        <v>86</v>
      </c>
      <c r="J3488" t="s">
        <v>413</v>
      </c>
      <c r="K3488" s="18">
        <v>5.8717838199999997E-2</v>
      </c>
      <c r="L3488" t="s">
        <v>64</v>
      </c>
      <c r="M3488" t="s">
        <v>86</v>
      </c>
      <c r="N3488" t="s">
        <v>413</v>
      </c>
      <c r="O3488" s="18">
        <v>15.600051737799999</v>
      </c>
      <c r="P3488" t="s">
        <v>359</v>
      </c>
      <c r="Q3488" t="s">
        <v>83</v>
      </c>
      <c r="R3488" t="s">
        <v>360</v>
      </c>
      <c r="S3488" s="18">
        <v>17.2417521737</v>
      </c>
      <c r="T3488" t="s">
        <v>85</v>
      </c>
      <c r="U3488" t="s">
        <v>86</v>
      </c>
      <c r="V3488" t="s">
        <v>87</v>
      </c>
      <c r="W3488" s="18">
        <v>13.9845413687</v>
      </c>
      <c r="X3488" t="s">
        <v>64</v>
      </c>
      <c r="Y3488" t="s">
        <v>86</v>
      </c>
      <c r="Z3488" t="s">
        <v>299</v>
      </c>
      <c r="AA3488" s="18">
        <v>13.9667183357</v>
      </c>
      <c r="AB3488" s="19" t="s">
        <v>361</v>
      </c>
      <c r="AC3488" t="s">
        <v>83</v>
      </c>
      <c r="AD3488" s="19" t="s">
        <v>362</v>
      </c>
      <c r="AE3488" s="18">
        <v>7.6719677200000003E-2</v>
      </c>
      <c r="AF3488" t="s">
        <v>5066</v>
      </c>
      <c r="AG3488" t="s">
        <v>5067</v>
      </c>
      <c r="AH3488" t="s">
        <v>5068</v>
      </c>
      <c r="AI3488" s="18">
        <v>0.161571044</v>
      </c>
      <c r="AJ3488" t="s">
        <v>5069</v>
      </c>
      <c r="AK3488" t="s">
        <v>5067</v>
      </c>
      <c r="AL3488" t="s">
        <v>5070</v>
      </c>
      <c r="AM3488" t="s">
        <v>64</v>
      </c>
      <c r="AN3488" t="s">
        <v>86</v>
      </c>
      <c r="AO3488" t="s">
        <v>413</v>
      </c>
      <c r="AP3488" s="18">
        <v>5.8717838199999997E-2</v>
      </c>
      <c r="AQ3488" t="s">
        <v>123</v>
      </c>
      <c r="AR3488" t="b">
        <f>ISNUMBER(SEARCH('Consulta Por Puntos Baloto'!$E$5,B3488,1))</f>
        <v>0</v>
      </c>
      <c r="AS3488">
        <f t="shared" si="108"/>
        <v>7</v>
      </c>
      <c r="AT3488" t="str">
        <f t="shared" si="109"/>
        <v>Cajero automático</v>
      </c>
    </row>
    <row r="3489" spans="1:46">
      <c r="A3489" t="s">
        <v>16784</v>
      </c>
      <c r="B3489" t="s">
        <v>16785</v>
      </c>
      <c r="C3489" s="18">
        <v>3.9799554991999999</v>
      </c>
      <c r="D3489" t="s">
        <v>541</v>
      </c>
      <c r="E3489" t="s">
        <v>128</v>
      </c>
      <c r="F3489" t="s">
        <v>542</v>
      </c>
      <c r="G3489" s="18">
        <v>4.4314405199999997E-2</v>
      </c>
      <c r="H3489" t="s">
        <v>64</v>
      </c>
      <c r="I3489" t="s">
        <v>130</v>
      </c>
      <c r="J3489" t="s">
        <v>1041</v>
      </c>
      <c r="K3489" s="18">
        <v>3.0781326621999998</v>
      </c>
      <c r="L3489" t="s">
        <v>64</v>
      </c>
      <c r="M3489" t="s">
        <v>130</v>
      </c>
      <c r="N3489" t="s">
        <v>512</v>
      </c>
      <c r="O3489" s="18">
        <v>3.4068786982999999</v>
      </c>
      <c r="P3489" t="s">
        <v>133</v>
      </c>
      <c r="Q3489" t="s">
        <v>134</v>
      </c>
      <c r="R3489" t="s">
        <v>135</v>
      </c>
      <c r="S3489" s="18">
        <v>2.7980563793000002</v>
      </c>
      <c r="T3489" t="s">
        <v>371</v>
      </c>
      <c r="U3489" t="s">
        <v>130</v>
      </c>
      <c r="V3489" t="s">
        <v>372</v>
      </c>
      <c r="W3489" s="18">
        <v>1.2338375669999999</v>
      </c>
      <c r="X3489" t="s">
        <v>64</v>
      </c>
      <c r="Y3489" t="s">
        <v>130</v>
      </c>
      <c r="Z3489" t="s">
        <v>373</v>
      </c>
      <c r="AA3489" s="18">
        <v>2.1344346963</v>
      </c>
      <c r="AB3489" s="19" t="s">
        <v>963</v>
      </c>
      <c r="AC3489" t="s">
        <v>128</v>
      </c>
      <c r="AD3489" t="s">
        <v>964</v>
      </c>
      <c r="AE3489" s="18">
        <v>0.32362448519999998</v>
      </c>
      <c r="AF3489" t="s">
        <v>15592</v>
      </c>
      <c r="AG3489" t="s">
        <v>143</v>
      </c>
      <c r="AH3489" t="s">
        <v>15593</v>
      </c>
      <c r="AI3489" s="18">
        <v>9.3389411899999997E-2</v>
      </c>
      <c r="AJ3489" t="s">
        <v>16786</v>
      </c>
      <c r="AK3489" t="s">
        <v>134</v>
      </c>
      <c r="AL3489" t="s">
        <v>16787</v>
      </c>
      <c r="AM3489" t="s">
        <v>64</v>
      </c>
      <c r="AN3489" t="s">
        <v>130</v>
      </c>
      <c r="AO3489" t="s">
        <v>1041</v>
      </c>
      <c r="AP3489" s="18">
        <v>4.4314405199999997E-2</v>
      </c>
      <c r="AQ3489" t="e">
        <v>#N/A</v>
      </c>
      <c r="AR3489" t="b">
        <f>ISNUMBER(SEARCH('Consulta Por Puntos Baloto'!$E$5,B3489,1))</f>
        <v>0</v>
      </c>
      <c r="AS3489">
        <f t="shared" si="108"/>
        <v>7</v>
      </c>
      <c r="AT3489" t="str">
        <f t="shared" si="109"/>
        <v>Cajero automático</v>
      </c>
    </row>
    <row r="3490" spans="1:46">
      <c r="A3490" t="s">
        <v>16788</v>
      </c>
      <c r="B3490" t="s">
        <v>16789</v>
      </c>
      <c r="C3490" s="18">
        <v>2.3082731663999998</v>
      </c>
      <c r="D3490" t="s">
        <v>526</v>
      </c>
      <c r="E3490" t="s">
        <v>128</v>
      </c>
      <c r="F3490" t="s">
        <v>527</v>
      </c>
      <c r="G3490" s="18">
        <v>0.4651514967</v>
      </c>
      <c r="H3490" t="s">
        <v>64</v>
      </c>
      <c r="I3490" t="s">
        <v>130</v>
      </c>
      <c r="J3490" t="s">
        <v>1752</v>
      </c>
      <c r="K3490" s="18">
        <v>0.50816655509999997</v>
      </c>
      <c r="L3490" t="s">
        <v>64</v>
      </c>
      <c r="M3490" t="s">
        <v>130</v>
      </c>
      <c r="N3490" t="s">
        <v>529</v>
      </c>
      <c r="O3490" s="18">
        <v>1.5590026406999999</v>
      </c>
      <c r="P3490" t="s">
        <v>1300</v>
      </c>
      <c r="Q3490" t="s">
        <v>134</v>
      </c>
      <c r="R3490" t="s">
        <v>1301</v>
      </c>
      <c r="S3490" s="18">
        <v>3.6408226302000002</v>
      </c>
      <c r="T3490" t="s">
        <v>496</v>
      </c>
      <c r="U3490" t="s">
        <v>130</v>
      </c>
      <c r="V3490" t="s">
        <v>497</v>
      </c>
      <c r="W3490" s="18">
        <v>2.2759187197999999</v>
      </c>
      <c r="X3490" t="s">
        <v>745</v>
      </c>
      <c r="Y3490" t="s">
        <v>130</v>
      </c>
      <c r="Z3490" t="s">
        <v>746</v>
      </c>
      <c r="AA3490" s="18">
        <v>2.2759187197999999</v>
      </c>
      <c r="AB3490" t="s">
        <v>2106</v>
      </c>
      <c r="AC3490" t="s">
        <v>128</v>
      </c>
      <c r="AD3490" t="s">
        <v>2107</v>
      </c>
      <c r="AE3490" s="18">
        <v>0.122297588</v>
      </c>
      <c r="AF3490" t="s">
        <v>16255</v>
      </c>
      <c r="AG3490" t="s">
        <v>143</v>
      </c>
      <c r="AH3490" t="s">
        <v>16256</v>
      </c>
      <c r="AI3490" s="18">
        <v>0.31798503480000001</v>
      </c>
      <c r="AJ3490" t="s">
        <v>10265</v>
      </c>
      <c r="AK3490" t="s">
        <v>134</v>
      </c>
      <c r="AL3490" t="s">
        <v>10266</v>
      </c>
      <c r="AM3490" t="s">
        <v>16255</v>
      </c>
      <c r="AN3490" t="s">
        <v>143</v>
      </c>
      <c r="AO3490" t="s">
        <v>16256</v>
      </c>
      <c r="AP3490" s="18">
        <v>0.122297588</v>
      </c>
      <c r="AQ3490" t="e">
        <v>#N/A</v>
      </c>
      <c r="AR3490" t="b">
        <f>ISNUMBER(SEARCH('Consulta Por Puntos Baloto'!$E$5,B3490,1))</f>
        <v>0</v>
      </c>
      <c r="AS3490">
        <f t="shared" si="108"/>
        <v>31</v>
      </c>
      <c r="AT3490" t="str">
        <f t="shared" si="109"/>
        <v>Punto pago</v>
      </c>
    </row>
    <row r="3491" spans="1:46">
      <c r="A3491" t="s">
        <v>16790</v>
      </c>
      <c r="B3491" t="s">
        <v>16791</v>
      </c>
      <c r="C3491" s="18">
        <v>17.741911278900002</v>
      </c>
      <c r="D3491" t="s">
        <v>4973</v>
      </c>
      <c r="E3491" t="s">
        <v>5258</v>
      </c>
      <c r="F3491" t="s">
        <v>5259</v>
      </c>
      <c r="G3491" s="18">
        <v>18.411505608999999</v>
      </c>
      <c r="H3491" t="s">
        <v>64</v>
      </c>
      <c r="I3491" t="s">
        <v>294</v>
      </c>
      <c r="J3491" t="s">
        <v>295</v>
      </c>
      <c r="K3491" s="18">
        <v>18.429697102799999</v>
      </c>
      <c r="L3491" t="s">
        <v>64</v>
      </c>
      <c r="M3491" t="s">
        <v>294</v>
      </c>
      <c r="N3491" t="s">
        <v>295</v>
      </c>
      <c r="O3491" s="18">
        <v>32.396862207200002</v>
      </c>
      <c r="P3491" t="s">
        <v>4516</v>
      </c>
      <c r="Q3491" t="s">
        <v>4517</v>
      </c>
      <c r="R3491" t="s">
        <v>4518</v>
      </c>
      <c r="S3491" s="18">
        <v>130.3635586293</v>
      </c>
      <c r="T3491" t="s">
        <v>311</v>
      </c>
      <c r="U3491" t="s">
        <v>130</v>
      </c>
      <c r="V3491" t="s">
        <v>312</v>
      </c>
      <c r="W3491" s="18">
        <v>91.2355156526</v>
      </c>
      <c r="X3491" t="s">
        <v>64</v>
      </c>
      <c r="Y3491" t="s">
        <v>4519</v>
      </c>
      <c r="Z3491" t="s">
        <v>4520</v>
      </c>
      <c r="AA3491" s="18">
        <v>20.2663002426</v>
      </c>
      <c r="AB3491" t="s">
        <v>300</v>
      </c>
      <c r="AC3491" t="s">
        <v>301</v>
      </c>
      <c r="AD3491" t="s">
        <v>302</v>
      </c>
      <c r="AE3491" s="18">
        <v>0.11011265219999999</v>
      </c>
      <c r="AF3491" t="s">
        <v>16792</v>
      </c>
      <c r="AG3491" t="s">
        <v>16793</v>
      </c>
      <c r="AH3491" t="s">
        <v>16794</v>
      </c>
      <c r="AI3491" s="18">
        <v>0.12881306810000001</v>
      </c>
      <c r="AJ3491" t="s">
        <v>16795</v>
      </c>
      <c r="AK3491" t="s">
        <v>16793</v>
      </c>
      <c r="AL3491" t="s">
        <v>16796</v>
      </c>
      <c r="AM3491" t="s">
        <v>16792</v>
      </c>
      <c r="AN3491" t="s">
        <v>16793</v>
      </c>
      <c r="AO3491" t="s">
        <v>16794</v>
      </c>
      <c r="AP3491" s="18">
        <v>0.11011265219999999</v>
      </c>
      <c r="AQ3491" t="s">
        <v>123</v>
      </c>
      <c r="AR3491" t="b">
        <f>ISNUMBER(SEARCH('Consulta Por Puntos Baloto'!$E$5,B3491,1))</f>
        <v>0</v>
      </c>
      <c r="AS3491">
        <f t="shared" si="108"/>
        <v>31</v>
      </c>
      <c r="AT3491" t="str">
        <f t="shared" si="109"/>
        <v>Punto pago</v>
      </c>
    </row>
    <row r="3492" spans="1:46">
      <c r="A3492" t="s">
        <v>16797</v>
      </c>
      <c r="B3492" t="s">
        <v>16798</v>
      </c>
      <c r="C3492" s="18">
        <v>1.9597503345</v>
      </c>
      <c r="D3492" t="s">
        <v>584</v>
      </c>
      <c r="E3492" t="s">
        <v>128</v>
      </c>
      <c r="F3492" t="s">
        <v>585</v>
      </c>
      <c r="G3492" s="18">
        <v>0.4884130511</v>
      </c>
      <c r="H3492" t="s">
        <v>64</v>
      </c>
      <c r="I3492" t="s">
        <v>130</v>
      </c>
      <c r="J3492" t="s">
        <v>1722</v>
      </c>
      <c r="K3492" s="18">
        <v>1.5031374609000001</v>
      </c>
      <c r="L3492" t="s">
        <v>64</v>
      </c>
      <c r="M3492" t="s">
        <v>130</v>
      </c>
      <c r="N3492" t="s">
        <v>587</v>
      </c>
      <c r="O3492" s="18">
        <v>3.9730479809000001</v>
      </c>
      <c r="P3492" t="s">
        <v>588</v>
      </c>
      <c r="Q3492" t="s">
        <v>134</v>
      </c>
      <c r="R3492" t="s">
        <v>589</v>
      </c>
      <c r="S3492" s="18">
        <v>0.80546501849999996</v>
      </c>
      <c r="T3492" t="s">
        <v>469</v>
      </c>
      <c r="U3492" t="s">
        <v>130</v>
      </c>
      <c r="V3492" t="s">
        <v>470</v>
      </c>
      <c r="W3492" s="18">
        <v>3.4047987501999999</v>
      </c>
      <c r="X3492" t="s">
        <v>64</v>
      </c>
      <c r="Y3492" t="s">
        <v>130</v>
      </c>
      <c r="Z3492" t="s">
        <v>690</v>
      </c>
      <c r="AA3492" s="18">
        <v>0.80546501849999996</v>
      </c>
      <c r="AB3492" t="s">
        <v>591</v>
      </c>
      <c r="AC3492" t="s">
        <v>128</v>
      </c>
      <c r="AD3492" t="s">
        <v>592</v>
      </c>
      <c r="AE3492" s="18">
        <v>6.7238884299999996E-2</v>
      </c>
      <c r="AF3492" t="s">
        <v>8507</v>
      </c>
      <c r="AG3492" t="s">
        <v>143</v>
      </c>
      <c r="AH3492" t="s">
        <v>8508</v>
      </c>
      <c r="AI3492" s="18">
        <v>0.2754059794</v>
      </c>
      <c r="AJ3492" t="s">
        <v>3216</v>
      </c>
      <c r="AK3492" t="s">
        <v>134</v>
      </c>
      <c r="AL3492" t="s">
        <v>3217</v>
      </c>
      <c r="AM3492" t="s">
        <v>8507</v>
      </c>
      <c r="AN3492" t="s">
        <v>143</v>
      </c>
      <c r="AO3492" t="s">
        <v>8508</v>
      </c>
      <c r="AP3492" s="18">
        <v>6.7238884299999996E-2</v>
      </c>
      <c r="AQ3492" t="s">
        <v>123</v>
      </c>
      <c r="AR3492" t="b">
        <f>ISNUMBER(SEARCH('Consulta Por Puntos Baloto'!$E$5,B3492,1))</f>
        <v>0</v>
      </c>
      <c r="AS3492">
        <f t="shared" si="108"/>
        <v>31</v>
      </c>
      <c r="AT3492" t="str">
        <f t="shared" si="109"/>
        <v>Punto pago</v>
      </c>
    </row>
    <row r="3493" spans="1:46">
      <c r="A3493" t="s">
        <v>16799</v>
      </c>
      <c r="B3493" t="s">
        <v>16800</v>
      </c>
      <c r="C3493" s="18">
        <v>3.0549442561000002</v>
      </c>
      <c r="D3493" t="s">
        <v>169</v>
      </c>
      <c r="E3493" t="s">
        <v>128</v>
      </c>
      <c r="F3493" t="s">
        <v>170</v>
      </c>
      <c r="G3493" s="18">
        <v>0.72497430240000005</v>
      </c>
      <c r="H3493" t="s">
        <v>64</v>
      </c>
      <c r="I3493" t="s">
        <v>130</v>
      </c>
      <c r="J3493" t="s">
        <v>7997</v>
      </c>
      <c r="K3493" s="18">
        <v>1.9474370074</v>
      </c>
      <c r="L3493" t="s">
        <v>64</v>
      </c>
      <c r="M3493" t="s">
        <v>130</v>
      </c>
      <c r="N3493" t="s">
        <v>804</v>
      </c>
      <c r="O3493" s="18">
        <v>0.74410680520000005</v>
      </c>
      <c r="P3493" t="s">
        <v>805</v>
      </c>
      <c r="Q3493" t="s">
        <v>134</v>
      </c>
      <c r="R3493" t="s">
        <v>806</v>
      </c>
      <c r="S3493" s="18">
        <v>3.3795504053999998</v>
      </c>
      <c r="T3493" t="s">
        <v>1086</v>
      </c>
      <c r="U3493" t="s">
        <v>130</v>
      </c>
      <c r="V3493" t="s">
        <v>1087</v>
      </c>
      <c r="W3493" s="18">
        <v>0.69582126590000004</v>
      </c>
      <c r="X3493" t="s">
        <v>2720</v>
      </c>
      <c r="Y3493" t="s">
        <v>130</v>
      </c>
      <c r="Z3493" t="s">
        <v>2721</v>
      </c>
      <c r="AA3493" s="18">
        <v>0.74410680520000005</v>
      </c>
      <c r="AB3493" t="s">
        <v>2722</v>
      </c>
      <c r="AC3493" t="s">
        <v>128</v>
      </c>
      <c r="AD3493" t="s">
        <v>2723</v>
      </c>
      <c r="AE3493" s="18">
        <v>0.10388302739999999</v>
      </c>
      <c r="AF3493" t="s">
        <v>812</v>
      </c>
      <c r="AG3493" t="s">
        <v>143</v>
      </c>
      <c r="AH3493" t="s">
        <v>813</v>
      </c>
      <c r="AI3493" s="18">
        <v>0.18096476959999999</v>
      </c>
      <c r="AJ3493" t="s">
        <v>814</v>
      </c>
      <c r="AK3493" t="s">
        <v>134</v>
      </c>
      <c r="AL3493" t="s">
        <v>815</v>
      </c>
      <c r="AM3493" t="s">
        <v>812</v>
      </c>
      <c r="AN3493" t="s">
        <v>143</v>
      </c>
      <c r="AO3493" t="s">
        <v>813</v>
      </c>
      <c r="AP3493" s="18">
        <v>0.10388302739999999</v>
      </c>
      <c r="AQ3493" t="s">
        <v>123</v>
      </c>
      <c r="AR3493" t="b">
        <f>ISNUMBER(SEARCH('Consulta Por Puntos Baloto'!$E$5,B3493,1))</f>
        <v>0</v>
      </c>
      <c r="AS3493">
        <f t="shared" si="108"/>
        <v>31</v>
      </c>
      <c r="AT3493" t="str">
        <f t="shared" si="109"/>
        <v>Punto pago</v>
      </c>
    </row>
    <row r="3494" spans="1:46">
      <c r="A3494" t="s">
        <v>16801</v>
      </c>
      <c r="B3494" t="s">
        <v>16802</v>
      </c>
      <c r="C3494" s="18">
        <v>0.13172348049999999</v>
      </c>
      <c r="D3494" t="s">
        <v>5132</v>
      </c>
      <c r="E3494" t="s">
        <v>5133</v>
      </c>
      <c r="F3494" t="s">
        <v>5134</v>
      </c>
      <c r="G3494" s="18">
        <v>42.324645353299999</v>
      </c>
      <c r="H3494" t="s">
        <v>64</v>
      </c>
      <c r="I3494" t="s">
        <v>4027</v>
      </c>
      <c r="J3494" t="s">
        <v>5135</v>
      </c>
      <c r="K3494" s="18">
        <v>96.556597845400006</v>
      </c>
      <c r="L3494" t="s">
        <v>64</v>
      </c>
      <c r="M3494" t="s">
        <v>154</v>
      </c>
      <c r="N3494" t="s">
        <v>156</v>
      </c>
      <c r="O3494" s="18">
        <v>42.584825930299999</v>
      </c>
      <c r="P3494" t="s">
        <v>4031</v>
      </c>
      <c r="Q3494" t="s">
        <v>4025</v>
      </c>
      <c r="R3494" t="s">
        <v>4032</v>
      </c>
      <c r="S3494" s="18">
        <v>120.2278365439</v>
      </c>
      <c r="T3494" t="s">
        <v>69</v>
      </c>
      <c r="U3494" t="s">
        <v>65</v>
      </c>
      <c r="V3494" t="s">
        <v>70</v>
      </c>
      <c r="W3494" s="18">
        <v>42.3270746106</v>
      </c>
      <c r="X3494" t="s">
        <v>64</v>
      </c>
      <c r="Y3494" t="s">
        <v>4027</v>
      </c>
      <c r="Z3494" t="s">
        <v>4033</v>
      </c>
      <c r="AA3494" s="18">
        <v>46.686624270499998</v>
      </c>
      <c r="AB3494" t="s">
        <v>4899</v>
      </c>
      <c r="AC3494" t="s">
        <v>4900</v>
      </c>
      <c r="AD3494" t="s">
        <v>4901</v>
      </c>
      <c r="AE3494" s="18">
        <v>6.4686674000000001E-3</v>
      </c>
      <c r="AF3494" t="s">
        <v>16803</v>
      </c>
      <c r="AG3494" t="s">
        <v>5133</v>
      </c>
      <c r="AH3494" t="s">
        <v>16804</v>
      </c>
      <c r="AI3494" s="18">
        <v>3.5351144899999999E-2</v>
      </c>
      <c r="AJ3494" t="s">
        <v>16805</v>
      </c>
      <c r="AK3494" t="s">
        <v>5133</v>
      </c>
      <c r="AL3494" t="s">
        <v>16806</v>
      </c>
      <c r="AM3494" t="s">
        <v>16803</v>
      </c>
      <c r="AN3494" t="s">
        <v>5133</v>
      </c>
      <c r="AO3494" t="s">
        <v>16804</v>
      </c>
      <c r="AP3494" s="18">
        <v>6.4686674000000001E-3</v>
      </c>
      <c r="AQ3494" t="s">
        <v>123</v>
      </c>
      <c r="AR3494" t="b">
        <f>ISNUMBER(SEARCH('Consulta Por Puntos Baloto'!$E$5,B3494,1))</f>
        <v>0</v>
      </c>
      <c r="AS3494">
        <f t="shared" si="108"/>
        <v>31</v>
      </c>
      <c r="AT3494" t="str">
        <f t="shared" si="109"/>
        <v>Punto pago</v>
      </c>
    </row>
    <row r="3495" spans="1:46">
      <c r="A3495" t="s">
        <v>16807</v>
      </c>
      <c r="B3495" t="s">
        <v>16808</v>
      </c>
      <c r="C3495" s="18">
        <v>3.0677595255000001</v>
      </c>
      <c r="D3495" t="s">
        <v>5165</v>
      </c>
      <c r="E3495" t="s">
        <v>220</v>
      </c>
      <c r="F3495" t="s">
        <v>5166</v>
      </c>
      <c r="G3495" s="18">
        <v>3.8744371787</v>
      </c>
      <c r="H3495" t="s">
        <v>64</v>
      </c>
      <c r="I3495" t="s">
        <v>223</v>
      </c>
      <c r="J3495" t="s">
        <v>5167</v>
      </c>
      <c r="K3495" s="18">
        <v>4.6364324827000001</v>
      </c>
      <c r="L3495" t="s">
        <v>64</v>
      </c>
      <c r="M3495" t="s">
        <v>223</v>
      </c>
      <c r="N3495" t="s">
        <v>4070</v>
      </c>
      <c r="O3495" s="18">
        <v>3.3666028798999998</v>
      </c>
      <c r="P3495" t="s">
        <v>4052</v>
      </c>
      <c r="Q3495" t="s">
        <v>4053</v>
      </c>
      <c r="R3495" t="s">
        <v>4054</v>
      </c>
      <c r="S3495" s="18">
        <v>13.3316788584</v>
      </c>
      <c r="T3495" t="s">
        <v>227</v>
      </c>
      <c r="U3495" t="s">
        <v>228</v>
      </c>
      <c r="V3495" t="s">
        <v>229</v>
      </c>
      <c r="W3495" s="18">
        <v>6.1978509513000004</v>
      </c>
      <c r="X3495" t="s">
        <v>64</v>
      </c>
      <c r="Y3495" t="s">
        <v>4055</v>
      </c>
      <c r="Z3495" t="s">
        <v>4056</v>
      </c>
      <c r="AA3495" s="18">
        <v>4.6364325065000003</v>
      </c>
      <c r="AB3495" t="s">
        <v>5168</v>
      </c>
      <c r="AC3495" t="s">
        <v>220</v>
      </c>
      <c r="AD3495" t="s">
        <v>5169</v>
      </c>
      <c r="AE3495" s="18">
        <v>0.18223142119999999</v>
      </c>
      <c r="AF3495" t="s">
        <v>16809</v>
      </c>
      <c r="AG3495" t="s">
        <v>220</v>
      </c>
      <c r="AH3495" t="s">
        <v>16810</v>
      </c>
      <c r="AI3495" s="18">
        <v>0.49049850039999998</v>
      </c>
      <c r="AJ3495" t="s">
        <v>5172</v>
      </c>
      <c r="AK3495" t="s">
        <v>220</v>
      </c>
      <c r="AL3495" t="s">
        <v>5173</v>
      </c>
      <c r="AM3495" t="s">
        <v>16809</v>
      </c>
      <c r="AN3495" t="s">
        <v>220</v>
      </c>
      <c r="AO3495" t="s">
        <v>16810</v>
      </c>
      <c r="AP3495" s="18">
        <v>0.18223142119999999</v>
      </c>
      <c r="AQ3495" t="s">
        <v>123</v>
      </c>
      <c r="AR3495" t="b">
        <f>ISNUMBER(SEARCH('Consulta Por Puntos Baloto'!$E$5,B3495,1))</f>
        <v>0</v>
      </c>
      <c r="AS3495">
        <f t="shared" si="108"/>
        <v>31</v>
      </c>
      <c r="AT3495" t="str">
        <f t="shared" si="109"/>
        <v>Punto pago</v>
      </c>
    </row>
    <row r="3496" spans="1:46">
      <c r="A3496" t="s">
        <v>16811</v>
      </c>
      <c r="B3496" t="s">
        <v>16812</v>
      </c>
      <c r="C3496" s="18">
        <v>14.969766866400001</v>
      </c>
      <c r="D3496" t="s">
        <v>4951</v>
      </c>
      <c r="E3496" t="s">
        <v>4014</v>
      </c>
      <c r="F3496" t="s">
        <v>4952</v>
      </c>
      <c r="G3496" s="18">
        <v>14.8002222149</v>
      </c>
      <c r="H3496" t="s">
        <v>64</v>
      </c>
      <c r="I3496" t="s">
        <v>4008</v>
      </c>
      <c r="J3496" t="s">
        <v>4009</v>
      </c>
      <c r="K3496" s="18">
        <v>14.008011053000001</v>
      </c>
      <c r="L3496" t="s">
        <v>4010</v>
      </c>
      <c r="M3496" t="s">
        <v>4008</v>
      </c>
      <c r="N3496" t="s">
        <v>4011</v>
      </c>
      <c r="O3496" s="18">
        <v>25.4722208757</v>
      </c>
      <c r="P3496" t="s">
        <v>4100</v>
      </c>
      <c r="Q3496" t="s">
        <v>4101</v>
      </c>
      <c r="R3496" t="s">
        <v>4102</v>
      </c>
      <c r="S3496" s="18">
        <v>24.000717742500001</v>
      </c>
      <c r="T3496" t="s">
        <v>227</v>
      </c>
      <c r="U3496" t="s">
        <v>228</v>
      </c>
      <c r="V3496" t="s">
        <v>229</v>
      </c>
      <c r="W3496" s="18">
        <v>21.626010590100002</v>
      </c>
      <c r="X3496" t="s">
        <v>64</v>
      </c>
      <c r="Y3496" t="s">
        <v>228</v>
      </c>
      <c r="Z3496" t="s">
        <v>4012</v>
      </c>
      <c r="AA3496" s="18">
        <v>14.8135214289</v>
      </c>
      <c r="AB3496" s="19" t="s">
        <v>4013</v>
      </c>
      <c r="AC3496" t="s">
        <v>4014</v>
      </c>
      <c r="AD3496" t="s">
        <v>4015</v>
      </c>
      <c r="AE3496" s="18">
        <v>0.1012629253</v>
      </c>
      <c r="AF3496" t="s">
        <v>16813</v>
      </c>
      <c r="AG3496" t="s">
        <v>4954</v>
      </c>
      <c r="AH3496" t="s">
        <v>16814</v>
      </c>
      <c r="AI3496" s="18">
        <v>0.1008509132</v>
      </c>
      <c r="AJ3496" t="s">
        <v>16815</v>
      </c>
      <c r="AK3496" t="s">
        <v>4954</v>
      </c>
      <c r="AL3496" t="s">
        <v>16816</v>
      </c>
      <c r="AM3496" t="s">
        <v>16815</v>
      </c>
      <c r="AN3496" t="s">
        <v>4954</v>
      </c>
      <c r="AO3496" t="s">
        <v>16816</v>
      </c>
      <c r="AP3496" s="18">
        <v>0.1008509132</v>
      </c>
      <c r="AQ3496" t="s">
        <v>123</v>
      </c>
      <c r="AR3496" t="b">
        <f>ISNUMBER(SEARCH('Consulta Por Puntos Baloto'!$E$5,B3496,1))</f>
        <v>0</v>
      </c>
      <c r="AS3496">
        <f t="shared" si="108"/>
        <v>35</v>
      </c>
      <c r="AT3496" t="str">
        <f t="shared" si="109"/>
        <v>Punto red</v>
      </c>
    </row>
    <row r="3497" spans="1:46">
      <c r="A3497" t="s">
        <v>16817</v>
      </c>
      <c r="B3497" t="s">
        <v>16818</v>
      </c>
      <c r="C3497" s="18">
        <v>0.53349565639999996</v>
      </c>
      <c r="D3497" t="s">
        <v>4512</v>
      </c>
      <c r="E3497" t="s">
        <v>297</v>
      </c>
      <c r="F3497" t="s">
        <v>4513</v>
      </c>
      <c r="G3497" s="18">
        <v>16.696155581300001</v>
      </c>
      <c r="H3497" t="s">
        <v>64</v>
      </c>
      <c r="I3497" t="s">
        <v>4514</v>
      </c>
      <c r="J3497" t="s">
        <v>4515</v>
      </c>
      <c r="K3497" s="18">
        <v>16.696155581300001</v>
      </c>
      <c r="L3497" t="s">
        <v>64</v>
      </c>
      <c r="M3497" t="s">
        <v>4514</v>
      </c>
      <c r="N3497" t="s">
        <v>4515</v>
      </c>
      <c r="O3497" s="18">
        <v>1.0294648618</v>
      </c>
      <c r="P3497" t="s">
        <v>296</v>
      </c>
      <c r="Q3497" t="s">
        <v>297</v>
      </c>
      <c r="R3497" t="s">
        <v>298</v>
      </c>
      <c r="S3497" s="18">
        <v>144.2156094851</v>
      </c>
      <c r="T3497" t="s">
        <v>85</v>
      </c>
      <c r="U3497" t="s">
        <v>86</v>
      </c>
      <c r="V3497" t="s">
        <v>87</v>
      </c>
      <c r="W3497" s="18">
        <v>88.818847352899994</v>
      </c>
      <c r="X3497" t="s">
        <v>64</v>
      </c>
      <c r="Y3497" t="s">
        <v>4519</v>
      </c>
      <c r="Z3497" t="s">
        <v>4520</v>
      </c>
      <c r="AA3497" s="18">
        <v>48.744919364499999</v>
      </c>
      <c r="AB3497" t="s">
        <v>300</v>
      </c>
      <c r="AC3497" t="s">
        <v>301</v>
      </c>
      <c r="AD3497" t="s">
        <v>302</v>
      </c>
      <c r="AE3497" s="18">
        <v>1.2613771726</v>
      </c>
      <c r="AF3497" t="s">
        <v>7531</v>
      </c>
      <c r="AG3497" t="s">
        <v>297</v>
      </c>
      <c r="AH3497" t="s">
        <v>7532</v>
      </c>
      <c r="AI3497" s="18">
        <v>8.9727818099999995E-2</v>
      </c>
      <c r="AJ3497" t="s">
        <v>16819</v>
      </c>
      <c r="AK3497" t="s">
        <v>297</v>
      </c>
      <c r="AL3497" t="s">
        <v>16820</v>
      </c>
      <c r="AM3497" t="s">
        <v>16819</v>
      </c>
      <c r="AN3497" t="s">
        <v>297</v>
      </c>
      <c r="AO3497" t="s">
        <v>16820</v>
      </c>
      <c r="AP3497" s="18">
        <v>8.9727818099999995E-2</v>
      </c>
      <c r="AQ3497" t="s">
        <v>123</v>
      </c>
      <c r="AR3497" t="b">
        <f>ISNUMBER(SEARCH('Consulta Por Puntos Baloto'!$E$5,B3497,1))</f>
        <v>0</v>
      </c>
      <c r="AS3497">
        <f t="shared" si="108"/>
        <v>35</v>
      </c>
      <c r="AT3497" t="str">
        <f t="shared" si="109"/>
        <v>Punto red</v>
      </c>
    </row>
    <row r="3498" spans="1:46">
      <c r="A3498" t="s">
        <v>16821</v>
      </c>
      <c r="B3498" t="s">
        <v>16822</v>
      </c>
      <c r="C3498" s="18">
        <v>0.47672866699999999</v>
      </c>
      <c r="D3498" t="s">
        <v>4512</v>
      </c>
      <c r="E3498" t="s">
        <v>297</v>
      </c>
      <c r="F3498" t="s">
        <v>4513</v>
      </c>
      <c r="G3498" s="18">
        <v>16.665236153399999</v>
      </c>
      <c r="H3498" t="s">
        <v>64</v>
      </c>
      <c r="I3498" t="s">
        <v>4514</v>
      </c>
      <c r="J3498" t="s">
        <v>4515</v>
      </c>
      <c r="K3498" s="18">
        <v>16.665236153399999</v>
      </c>
      <c r="L3498" t="s">
        <v>64</v>
      </c>
      <c r="M3498" t="s">
        <v>4514</v>
      </c>
      <c r="N3498" t="s">
        <v>4515</v>
      </c>
      <c r="O3498" s="18">
        <v>0.96322069889999995</v>
      </c>
      <c r="P3498" t="s">
        <v>296</v>
      </c>
      <c r="Q3498" t="s">
        <v>297</v>
      </c>
      <c r="R3498" t="s">
        <v>298</v>
      </c>
      <c r="S3498" s="18">
        <v>144.1839063896</v>
      </c>
      <c r="T3498" t="s">
        <v>85</v>
      </c>
      <c r="U3498" t="s">
        <v>86</v>
      </c>
      <c r="V3498" t="s">
        <v>87</v>
      </c>
      <c r="W3498" s="18">
        <v>88.781058155799997</v>
      </c>
      <c r="X3498" t="s">
        <v>64</v>
      </c>
      <c r="Y3498" t="s">
        <v>4519</v>
      </c>
      <c r="Z3498" t="s">
        <v>4520</v>
      </c>
      <c r="AA3498" s="18">
        <v>48.824385708699999</v>
      </c>
      <c r="AB3498" t="s">
        <v>300</v>
      </c>
      <c r="AC3498" t="s">
        <v>301</v>
      </c>
      <c r="AD3498" t="s">
        <v>302</v>
      </c>
      <c r="AE3498" s="18">
        <v>1.1860203622000001</v>
      </c>
      <c r="AF3498" t="s">
        <v>7531</v>
      </c>
      <c r="AG3498" t="s">
        <v>297</v>
      </c>
      <c r="AH3498" t="s">
        <v>7532</v>
      </c>
      <c r="AI3498" s="18">
        <v>1.2651206200000001E-2</v>
      </c>
      <c r="AJ3498" t="s">
        <v>16819</v>
      </c>
      <c r="AK3498" t="s">
        <v>297</v>
      </c>
      <c r="AL3498" t="s">
        <v>16820</v>
      </c>
      <c r="AM3498" t="s">
        <v>16819</v>
      </c>
      <c r="AN3498" t="s">
        <v>297</v>
      </c>
      <c r="AO3498" t="s">
        <v>16820</v>
      </c>
      <c r="AP3498" s="18">
        <v>1.2651206200000001E-2</v>
      </c>
      <c r="AQ3498" t="s">
        <v>123</v>
      </c>
      <c r="AR3498" t="b">
        <f>ISNUMBER(SEARCH('Consulta Por Puntos Baloto'!$E$5,B3498,1))</f>
        <v>0</v>
      </c>
      <c r="AS3498">
        <f t="shared" si="108"/>
        <v>35</v>
      </c>
      <c r="AT3498" t="str">
        <f t="shared" si="109"/>
        <v>Punto red</v>
      </c>
    </row>
    <row r="3499" spans="1:46">
      <c r="A3499" t="s">
        <v>16823</v>
      </c>
      <c r="B3499" t="s">
        <v>16824</v>
      </c>
      <c r="C3499" s="18">
        <v>0.65106037179999998</v>
      </c>
      <c r="D3499" t="s">
        <v>4512</v>
      </c>
      <c r="E3499" t="s">
        <v>297</v>
      </c>
      <c r="F3499" t="s">
        <v>4513</v>
      </c>
      <c r="G3499" s="18">
        <v>16.750579972099999</v>
      </c>
      <c r="H3499" t="s">
        <v>64</v>
      </c>
      <c r="I3499" t="s">
        <v>4514</v>
      </c>
      <c r="J3499" t="s">
        <v>4515</v>
      </c>
      <c r="K3499" s="18">
        <v>16.750579972099999</v>
      </c>
      <c r="L3499" t="s">
        <v>64</v>
      </c>
      <c r="M3499" t="s">
        <v>4514</v>
      </c>
      <c r="N3499" t="s">
        <v>4515</v>
      </c>
      <c r="O3499" s="18">
        <v>1.1552350024</v>
      </c>
      <c r="P3499" t="s">
        <v>296</v>
      </c>
      <c r="Q3499" t="s">
        <v>297</v>
      </c>
      <c r="R3499" t="s">
        <v>298</v>
      </c>
      <c r="S3499" s="18">
        <v>144.27494553080001</v>
      </c>
      <c r="T3499" t="s">
        <v>85</v>
      </c>
      <c r="U3499" t="s">
        <v>86</v>
      </c>
      <c r="V3499" t="s">
        <v>87</v>
      </c>
      <c r="W3499" s="18">
        <v>88.884998359199997</v>
      </c>
      <c r="X3499" t="s">
        <v>64</v>
      </c>
      <c r="Y3499" t="s">
        <v>4519</v>
      </c>
      <c r="Z3499" t="s">
        <v>4520</v>
      </c>
      <c r="AA3499" s="18">
        <v>48.601209273899997</v>
      </c>
      <c r="AB3499" t="s">
        <v>300</v>
      </c>
      <c r="AC3499" t="s">
        <v>301</v>
      </c>
      <c r="AD3499" t="s">
        <v>302</v>
      </c>
      <c r="AE3499" s="18">
        <v>1.3982881870999999</v>
      </c>
      <c r="AF3499" t="s">
        <v>7531</v>
      </c>
      <c r="AG3499" t="s">
        <v>297</v>
      </c>
      <c r="AH3499" t="s">
        <v>7532</v>
      </c>
      <c r="AI3499" s="18">
        <v>0.23770070760000001</v>
      </c>
      <c r="AJ3499" t="s">
        <v>16819</v>
      </c>
      <c r="AK3499" t="s">
        <v>297</v>
      </c>
      <c r="AL3499" t="s">
        <v>16820</v>
      </c>
      <c r="AM3499" t="s">
        <v>16819</v>
      </c>
      <c r="AN3499" t="s">
        <v>297</v>
      </c>
      <c r="AO3499" t="s">
        <v>16820</v>
      </c>
      <c r="AP3499" s="18">
        <v>0.23770070760000001</v>
      </c>
      <c r="AQ3499" t="s">
        <v>123</v>
      </c>
      <c r="AR3499" t="b">
        <f>ISNUMBER(SEARCH('Consulta Por Puntos Baloto'!$E$5,B3499,1))</f>
        <v>0</v>
      </c>
      <c r="AS3499">
        <f t="shared" si="108"/>
        <v>35</v>
      </c>
      <c r="AT3499" t="str">
        <f t="shared" si="109"/>
        <v>Punto red</v>
      </c>
    </row>
    <row r="3500" spans="1:46">
      <c r="A3500" t="s">
        <v>16825</v>
      </c>
      <c r="B3500" t="s">
        <v>16826</v>
      </c>
      <c r="C3500" s="18">
        <v>22.092674663299999</v>
      </c>
      <c r="D3500" t="s">
        <v>291</v>
      </c>
      <c r="E3500" t="s">
        <v>292</v>
      </c>
      <c r="F3500" t="s">
        <v>293</v>
      </c>
      <c r="G3500" s="18">
        <v>29.869394158799999</v>
      </c>
      <c r="H3500" t="s">
        <v>300</v>
      </c>
      <c r="I3500" t="s">
        <v>294</v>
      </c>
      <c r="J3500" t="s">
        <v>4489</v>
      </c>
      <c r="K3500" s="18">
        <v>31.443567741900001</v>
      </c>
      <c r="L3500" t="s">
        <v>64</v>
      </c>
      <c r="M3500" t="s">
        <v>294</v>
      </c>
      <c r="N3500" t="s">
        <v>295</v>
      </c>
      <c r="O3500" s="18">
        <v>74.123904319900006</v>
      </c>
      <c r="P3500" t="s">
        <v>296</v>
      </c>
      <c r="Q3500" t="s">
        <v>297</v>
      </c>
      <c r="R3500" t="s">
        <v>298</v>
      </c>
      <c r="S3500" s="18">
        <v>97.235090005199993</v>
      </c>
      <c r="T3500" t="s">
        <v>311</v>
      </c>
      <c r="U3500" t="s">
        <v>130</v>
      </c>
      <c r="V3500" t="s">
        <v>312</v>
      </c>
      <c r="W3500" s="18">
        <v>81.426688474100004</v>
      </c>
      <c r="X3500" t="s">
        <v>64</v>
      </c>
      <c r="Y3500" t="s">
        <v>313</v>
      </c>
      <c r="Z3500" t="s">
        <v>314</v>
      </c>
      <c r="AA3500" s="18">
        <v>29.8593381158</v>
      </c>
      <c r="AB3500" t="s">
        <v>300</v>
      </c>
      <c r="AC3500" t="s">
        <v>301</v>
      </c>
      <c r="AD3500" t="s">
        <v>302</v>
      </c>
      <c r="AE3500" s="18">
        <v>10.1123180651</v>
      </c>
      <c r="AF3500" t="s">
        <v>16827</v>
      </c>
      <c r="AG3500" t="s">
        <v>16828</v>
      </c>
      <c r="AH3500" t="s">
        <v>16829</v>
      </c>
      <c r="AI3500" s="18">
        <v>9.8103211400000001E-2</v>
      </c>
      <c r="AJ3500" t="s">
        <v>16826</v>
      </c>
      <c r="AK3500" t="s">
        <v>16830</v>
      </c>
      <c r="AL3500" t="s">
        <v>16831</v>
      </c>
      <c r="AM3500" t="s">
        <v>16826</v>
      </c>
      <c r="AN3500" t="s">
        <v>16830</v>
      </c>
      <c r="AO3500" t="s">
        <v>16831</v>
      </c>
      <c r="AP3500" s="18">
        <v>9.8103211400000001E-2</v>
      </c>
      <c r="AQ3500" t="s">
        <v>123</v>
      </c>
      <c r="AR3500" t="b">
        <f>ISNUMBER(SEARCH('Consulta Por Puntos Baloto'!$E$5,B3500,1))</f>
        <v>0</v>
      </c>
      <c r="AS3500">
        <f t="shared" si="108"/>
        <v>35</v>
      </c>
      <c r="AT3500" t="str">
        <f t="shared" si="109"/>
        <v>Punto red</v>
      </c>
    </row>
    <row r="3501" spans="1:46">
      <c r="A3501" t="s">
        <v>16832</v>
      </c>
      <c r="B3501" t="s">
        <v>16833</v>
      </c>
      <c r="C3501" s="18">
        <v>6.5632296378000001</v>
      </c>
      <c r="D3501" t="s">
        <v>3971</v>
      </c>
      <c r="E3501" t="s">
        <v>3972</v>
      </c>
      <c r="F3501" t="s">
        <v>3973</v>
      </c>
      <c r="G3501" s="18">
        <v>4.4461576422000002</v>
      </c>
      <c r="H3501" t="s">
        <v>64</v>
      </c>
      <c r="I3501" t="s">
        <v>3974</v>
      </c>
      <c r="J3501" t="s">
        <v>3975</v>
      </c>
      <c r="K3501" s="18">
        <v>6.1017022704999997</v>
      </c>
      <c r="L3501" t="s">
        <v>64</v>
      </c>
      <c r="M3501" t="s">
        <v>3974</v>
      </c>
      <c r="N3501" t="s">
        <v>3976</v>
      </c>
      <c r="O3501" s="18">
        <v>6.9608987011999996</v>
      </c>
      <c r="P3501" t="s">
        <v>3977</v>
      </c>
      <c r="Q3501" t="s">
        <v>3972</v>
      </c>
      <c r="R3501" t="s">
        <v>3978</v>
      </c>
      <c r="S3501" s="18">
        <v>455.42057997360001</v>
      </c>
      <c r="T3501" t="s">
        <v>85</v>
      </c>
      <c r="U3501" t="s">
        <v>86</v>
      </c>
      <c r="V3501" t="s">
        <v>87</v>
      </c>
      <c r="W3501" s="18">
        <v>12.591096496800001</v>
      </c>
      <c r="X3501" t="s">
        <v>3979</v>
      </c>
      <c r="Y3501" t="s">
        <v>3974</v>
      </c>
      <c r="Z3501" t="s">
        <v>3980</v>
      </c>
      <c r="AA3501" s="18">
        <v>10.1032904336</v>
      </c>
      <c r="AB3501" t="s">
        <v>3981</v>
      </c>
      <c r="AC3501" t="s">
        <v>3972</v>
      </c>
      <c r="AD3501" t="s">
        <v>3982</v>
      </c>
      <c r="AE3501" s="18">
        <v>1.5666288899999999E-2</v>
      </c>
      <c r="AF3501" t="s">
        <v>16834</v>
      </c>
      <c r="AG3501" t="s">
        <v>3972</v>
      </c>
      <c r="AH3501" t="s">
        <v>16835</v>
      </c>
      <c r="AI3501" s="18">
        <v>0.25507561969999998</v>
      </c>
      <c r="AJ3501" t="s">
        <v>16836</v>
      </c>
      <c r="AK3501" t="s">
        <v>4280</v>
      </c>
      <c r="AL3501" t="s">
        <v>16837</v>
      </c>
      <c r="AM3501" t="s">
        <v>16834</v>
      </c>
      <c r="AN3501" t="s">
        <v>3972</v>
      </c>
      <c r="AO3501" t="s">
        <v>16835</v>
      </c>
      <c r="AP3501" s="18">
        <v>1.5666288899999999E-2</v>
      </c>
      <c r="AQ3501" t="s">
        <v>123</v>
      </c>
      <c r="AR3501" t="b">
        <f>ISNUMBER(SEARCH('Consulta Por Puntos Baloto'!$E$5,B3501,1))</f>
        <v>0</v>
      </c>
      <c r="AS3501">
        <f t="shared" si="108"/>
        <v>31</v>
      </c>
      <c r="AT3501" t="str">
        <f t="shared" si="109"/>
        <v>Punto pago</v>
      </c>
    </row>
    <row r="3502" spans="1:46">
      <c r="A3502" t="s">
        <v>16838</v>
      </c>
      <c r="B3502" t="s">
        <v>16839</v>
      </c>
      <c r="C3502" s="18">
        <v>1.3418731226</v>
      </c>
      <c r="D3502" t="s">
        <v>9547</v>
      </c>
      <c r="E3502" t="s">
        <v>3972</v>
      </c>
      <c r="F3502" t="s">
        <v>9548</v>
      </c>
      <c r="G3502" s="18">
        <v>1.1623546912</v>
      </c>
      <c r="H3502" t="s">
        <v>64</v>
      </c>
      <c r="I3502" t="s">
        <v>3974</v>
      </c>
      <c r="J3502" t="s">
        <v>9549</v>
      </c>
      <c r="K3502" s="18">
        <v>1.2503607703999999</v>
      </c>
      <c r="L3502" t="s">
        <v>4334</v>
      </c>
      <c r="M3502" t="s">
        <v>3974</v>
      </c>
      <c r="N3502" t="s">
        <v>9550</v>
      </c>
      <c r="O3502" s="18">
        <v>8.60303293E-2</v>
      </c>
      <c r="P3502" t="s">
        <v>4305</v>
      </c>
      <c r="Q3502" t="s">
        <v>3972</v>
      </c>
      <c r="R3502" t="s">
        <v>4306</v>
      </c>
      <c r="S3502" s="18">
        <v>466.90250387840001</v>
      </c>
      <c r="T3502" t="s">
        <v>85</v>
      </c>
      <c r="U3502" t="s">
        <v>86</v>
      </c>
      <c r="V3502" t="s">
        <v>87</v>
      </c>
      <c r="W3502" s="18">
        <v>2.6464990634999999</v>
      </c>
      <c r="X3502" t="s">
        <v>3979</v>
      </c>
      <c r="Y3502" t="s">
        <v>3974</v>
      </c>
      <c r="Z3502" t="s">
        <v>3980</v>
      </c>
      <c r="AA3502" s="18">
        <v>1.2526818565</v>
      </c>
      <c r="AB3502" t="s">
        <v>4334</v>
      </c>
      <c r="AC3502" t="s">
        <v>3972</v>
      </c>
      <c r="AD3502" t="s">
        <v>4335</v>
      </c>
      <c r="AE3502" s="18">
        <v>0.13688613459999999</v>
      </c>
      <c r="AF3502" t="s">
        <v>16840</v>
      </c>
      <c r="AG3502" t="s">
        <v>3972</v>
      </c>
      <c r="AH3502" t="s">
        <v>16841</v>
      </c>
      <c r="AI3502" s="18">
        <v>0.45808999309999998</v>
      </c>
      <c r="AJ3502" t="s">
        <v>14260</v>
      </c>
      <c r="AK3502" t="s">
        <v>3972</v>
      </c>
      <c r="AL3502" t="s">
        <v>14261</v>
      </c>
      <c r="AM3502" t="s">
        <v>4305</v>
      </c>
      <c r="AN3502" t="s">
        <v>3972</v>
      </c>
      <c r="AO3502" t="s">
        <v>4306</v>
      </c>
      <c r="AP3502" s="18">
        <v>8.60303293E-2</v>
      </c>
      <c r="AQ3502" t="s">
        <v>123</v>
      </c>
      <c r="AR3502" t="b">
        <f>ISNUMBER(SEARCH('Consulta Por Puntos Baloto'!$E$5,B3502,1))</f>
        <v>0</v>
      </c>
      <c r="AS3502">
        <f t="shared" si="108"/>
        <v>15</v>
      </c>
      <c r="AT3502" t="str">
        <f t="shared" si="109"/>
        <v>Punto Cencosud</v>
      </c>
    </row>
    <row r="3503" spans="1:46">
      <c r="A3503" t="s">
        <v>16842</v>
      </c>
      <c r="B3503" t="s">
        <v>16843</v>
      </c>
      <c r="C3503" s="18">
        <v>33.2599745642</v>
      </c>
      <c r="D3503" t="s">
        <v>5270</v>
      </c>
      <c r="E3503" t="s">
        <v>4172</v>
      </c>
      <c r="F3503" t="s">
        <v>5271</v>
      </c>
      <c r="G3503" s="18">
        <v>33.2069952425</v>
      </c>
      <c r="H3503" t="s">
        <v>4168</v>
      </c>
      <c r="I3503" t="s">
        <v>4169</v>
      </c>
      <c r="J3503" t="s">
        <v>4170</v>
      </c>
      <c r="K3503" s="18">
        <v>78.382758888699996</v>
      </c>
      <c r="L3503" t="s">
        <v>64</v>
      </c>
      <c r="M3503" t="s">
        <v>86</v>
      </c>
      <c r="N3503" t="s">
        <v>402</v>
      </c>
      <c r="O3503" s="18">
        <v>78.382758888699996</v>
      </c>
      <c r="P3503" t="s">
        <v>403</v>
      </c>
      <c r="Q3503" t="s">
        <v>83</v>
      </c>
      <c r="R3503" t="s">
        <v>404</v>
      </c>
      <c r="S3503" s="18">
        <v>79.234090235400004</v>
      </c>
      <c r="T3503" t="s">
        <v>85</v>
      </c>
      <c r="U3503" t="s">
        <v>86</v>
      </c>
      <c r="V3503" t="s">
        <v>87</v>
      </c>
      <c r="W3503" s="18">
        <v>37.799296590700003</v>
      </c>
      <c r="X3503" t="s">
        <v>64</v>
      </c>
      <c r="Y3503" t="s">
        <v>4169</v>
      </c>
      <c r="Z3503" t="s">
        <v>4171</v>
      </c>
      <c r="AA3503" s="18">
        <v>33.200093409700003</v>
      </c>
      <c r="AB3503" t="s">
        <v>4168</v>
      </c>
      <c r="AC3503" t="s">
        <v>4172</v>
      </c>
      <c r="AD3503" t="s">
        <v>4173</v>
      </c>
      <c r="AE3503" s="18">
        <v>14.529263523799999</v>
      </c>
      <c r="AF3503" t="s">
        <v>14431</v>
      </c>
      <c r="AG3503" t="s">
        <v>14432</v>
      </c>
      <c r="AH3503" t="s">
        <v>14433</v>
      </c>
      <c r="AI3503" s="18">
        <v>0.13210778719999999</v>
      </c>
      <c r="AJ3503" t="s">
        <v>16844</v>
      </c>
      <c r="AK3503" t="s">
        <v>16845</v>
      </c>
      <c r="AL3503" t="s">
        <v>16846</v>
      </c>
      <c r="AM3503" t="s">
        <v>16844</v>
      </c>
      <c r="AN3503" t="s">
        <v>16845</v>
      </c>
      <c r="AO3503" t="s">
        <v>16846</v>
      </c>
      <c r="AP3503" s="18">
        <v>0.13210778719999999</v>
      </c>
      <c r="AQ3503" t="s">
        <v>123</v>
      </c>
      <c r="AR3503" t="b">
        <f>ISNUMBER(SEARCH('Consulta Por Puntos Baloto'!$E$5,B3503,1))</f>
        <v>0</v>
      </c>
      <c r="AS3503">
        <f t="shared" si="108"/>
        <v>35</v>
      </c>
      <c r="AT3503" t="str">
        <f t="shared" si="109"/>
        <v>Punto red</v>
      </c>
    </row>
    <row r="3504" spans="1:46">
      <c r="A3504" t="s">
        <v>16847</v>
      </c>
      <c r="B3504" t="s">
        <v>16848</v>
      </c>
      <c r="C3504" s="18">
        <v>2.1819770558</v>
      </c>
      <c r="D3504" t="s">
        <v>2585</v>
      </c>
      <c r="E3504" t="s">
        <v>128</v>
      </c>
      <c r="F3504" t="s">
        <v>2586</v>
      </c>
      <c r="G3504" s="18">
        <v>0.94788672880000002</v>
      </c>
      <c r="H3504" t="s">
        <v>64</v>
      </c>
      <c r="I3504" t="s">
        <v>130</v>
      </c>
      <c r="J3504" t="s">
        <v>8427</v>
      </c>
      <c r="K3504" s="18">
        <v>2.130657684</v>
      </c>
      <c r="L3504" t="s">
        <v>64</v>
      </c>
      <c r="M3504" t="s">
        <v>130</v>
      </c>
      <c r="N3504" t="s">
        <v>6598</v>
      </c>
      <c r="O3504" s="18">
        <v>2.7572800154000001</v>
      </c>
      <c r="P3504" t="s">
        <v>2588</v>
      </c>
      <c r="Q3504" t="s">
        <v>134</v>
      </c>
      <c r="R3504" t="s">
        <v>2589</v>
      </c>
      <c r="S3504" s="18">
        <v>2.2125578418999998</v>
      </c>
      <c r="T3504" t="s">
        <v>311</v>
      </c>
      <c r="U3504" t="s">
        <v>130</v>
      </c>
      <c r="V3504" t="s">
        <v>312</v>
      </c>
      <c r="W3504" s="18">
        <v>2.2125578418999998</v>
      </c>
      <c r="X3504" t="s">
        <v>64</v>
      </c>
      <c r="Y3504" t="s">
        <v>130</v>
      </c>
      <c r="Z3504" t="s">
        <v>2659</v>
      </c>
      <c r="AA3504" s="18">
        <v>2.2479834925</v>
      </c>
      <c r="AB3504" t="s">
        <v>2661</v>
      </c>
      <c r="AC3504" t="s">
        <v>128</v>
      </c>
      <c r="AD3504" t="s">
        <v>2662</v>
      </c>
      <c r="AE3504" s="18">
        <v>0.20944010660000001</v>
      </c>
      <c r="AF3504" t="s">
        <v>11228</v>
      </c>
      <c r="AG3504" t="s">
        <v>143</v>
      </c>
      <c r="AH3504" t="s">
        <v>11229</v>
      </c>
      <c r="AI3504" s="18">
        <v>0.22920815259999999</v>
      </c>
      <c r="AJ3504" t="s">
        <v>329</v>
      </c>
      <c r="AK3504" t="s">
        <v>134</v>
      </c>
      <c r="AL3504" t="s">
        <v>16849</v>
      </c>
      <c r="AM3504" t="s">
        <v>11228</v>
      </c>
      <c r="AN3504" t="s">
        <v>143</v>
      </c>
      <c r="AO3504" t="s">
        <v>11229</v>
      </c>
      <c r="AP3504" s="18">
        <v>0.20944010660000001</v>
      </c>
      <c r="AQ3504" t="e">
        <v>#N/A</v>
      </c>
      <c r="AR3504" t="b">
        <f>ISNUMBER(SEARCH('Consulta Por Puntos Baloto'!$E$5,B3504,1))</f>
        <v>0</v>
      </c>
      <c r="AS3504">
        <f t="shared" si="108"/>
        <v>31</v>
      </c>
      <c r="AT3504" t="str">
        <f t="shared" si="109"/>
        <v>Punto pago</v>
      </c>
    </row>
    <row r="3505" spans="1:46">
      <c r="A3505" t="s">
        <v>16850</v>
      </c>
      <c r="B3505" t="s">
        <v>16851</v>
      </c>
      <c r="C3505" s="18">
        <v>23.479797073499999</v>
      </c>
      <c r="D3505" t="s">
        <v>353</v>
      </c>
      <c r="E3505" t="s">
        <v>354</v>
      </c>
      <c r="F3505" t="s">
        <v>355</v>
      </c>
      <c r="G3505" s="18">
        <v>15.8782193453</v>
      </c>
      <c r="H3505" t="s">
        <v>64</v>
      </c>
      <c r="I3505" t="s">
        <v>86</v>
      </c>
      <c r="J3505" t="s">
        <v>413</v>
      </c>
      <c r="K3505" s="18">
        <v>15.8782193453</v>
      </c>
      <c r="L3505" t="s">
        <v>64</v>
      </c>
      <c r="M3505" t="s">
        <v>86</v>
      </c>
      <c r="N3505" t="s">
        <v>413</v>
      </c>
      <c r="O3505" s="18">
        <v>26.150683193700001</v>
      </c>
      <c r="P3505" t="s">
        <v>359</v>
      </c>
      <c r="Q3505" t="s">
        <v>83</v>
      </c>
      <c r="R3505" t="s">
        <v>360</v>
      </c>
      <c r="S3505" s="18">
        <v>27.8438520479</v>
      </c>
      <c r="T3505" t="s">
        <v>85</v>
      </c>
      <c r="U3505" t="s">
        <v>86</v>
      </c>
      <c r="V3505" t="s">
        <v>87</v>
      </c>
      <c r="W3505" s="18">
        <v>25.1151284271</v>
      </c>
      <c r="X3505" t="s">
        <v>64</v>
      </c>
      <c r="Y3505" t="s">
        <v>86</v>
      </c>
      <c r="Z3505" t="s">
        <v>299</v>
      </c>
      <c r="AA3505" s="18">
        <v>25.072605788099999</v>
      </c>
      <c r="AB3505" s="19" t="s">
        <v>361</v>
      </c>
      <c r="AC3505" t="s">
        <v>83</v>
      </c>
      <c r="AD3505" s="19" t="s">
        <v>362</v>
      </c>
      <c r="AE3505" s="18">
        <v>13.818877134599999</v>
      </c>
      <c r="AF3505" t="s">
        <v>16852</v>
      </c>
      <c r="AG3505" t="s">
        <v>16853</v>
      </c>
      <c r="AH3505" t="s">
        <v>16854</v>
      </c>
      <c r="AI3505" s="18">
        <v>14.6232787782</v>
      </c>
      <c r="AJ3505" t="s">
        <v>16855</v>
      </c>
      <c r="AK3505" t="s">
        <v>5067</v>
      </c>
      <c r="AL3505" t="s">
        <v>16856</v>
      </c>
      <c r="AM3505" t="s">
        <v>16852</v>
      </c>
      <c r="AN3505" t="s">
        <v>16853</v>
      </c>
      <c r="AO3505" t="s">
        <v>16854</v>
      </c>
      <c r="AP3505" s="18">
        <v>13.818877134599999</v>
      </c>
      <c r="AQ3505" t="e">
        <v>#N/A</v>
      </c>
      <c r="AR3505" t="b">
        <f>ISNUMBER(SEARCH('Consulta Por Puntos Baloto'!$E$5,B3505,1))</f>
        <v>0</v>
      </c>
      <c r="AS3505">
        <f t="shared" si="108"/>
        <v>31</v>
      </c>
      <c r="AT3505" t="str">
        <f t="shared" si="109"/>
        <v>Punto pago</v>
      </c>
    </row>
    <row r="3506" spans="1:46">
      <c r="A3506" t="s">
        <v>16857</v>
      </c>
      <c r="B3506" t="s">
        <v>16858</v>
      </c>
      <c r="C3506" s="18">
        <v>54.494998228199997</v>
      </c>
      <c r="D3506" t="s">
        <v>5029</v>
      </c>
      <c r="E3506" t="s">
        <v>5030</v>
      </c>
      <c r="F3506" t="s">
        <v>5031</v>
      </c>
      <c r="G3506" s="18">
        <v>85.069146227499999</v>
      </c>
      <c r="H3506" t="s">
        <v>64</v>
      </c>
      <c r="I3506" t="s">
        <v>3993</v>
      </c>
      <c r="J3506" t="s">
        <v>3995</v>
      </c>
      <c r="K3506" s="18">
        <v>85.069146227499999</v>
      </c>
      <c r="L3506" t="s">
        <v>64</v>
      </c>
      <c r="M3506" t="s">
        <v>3993</v>
      </c>
      <c r="N3506" t="s">
        <v>3995</v>
      </c>
      <c r="O3506" s="18">
        <v>86.040872000999997</v>
      </c>
      <c r="P3506" t="s">
        <v>3996</v>
      </c>
      <c r="Q3506" t="s">
        <v>3991</v>
      </c>
      <c r="R3506" t="s">
        <v>3997</v>
      </c>
      <c r="S3506" s="18">
        <v>347.03555470420002</v>
      </c>
      <c r="T3506" t="s">
        <v>85</v>
      </c>
      <c r="U3506" t="s">
        <v>86</v>
      </c>
      <c r="V3506" t="s">
        <v>87</v>
      </c>
      <c r="W3506" s="18">
        <v>122.59880643069999</v>
      </c>
      <c r="X3506" t="s">
        <v>64</v>
      </c>
      <c r="Y3506" t="s">
        <v>3998</v>
      </c>
      <c r="Z3506" t="s">
        <v>3999</v>
      </c>
      <c r="AA3506" s="18">
        <v>85.853558393</v>
      </c>
      <c r="AB3506" t="s">
        <v>4000</v>
      </c>
      <c r="AC3506" t="s">
        <v>3991</v>
      </c>
      <c r="AD3506" t="s">
        <v>4001</v>
      </c>
      <c r="AE3506" s="18">
        <v>9.9001839999999998E-4</v>
      </c>
      <c r="AF3506" t="s">
        <v>16578</v>
      </c>
      <c r="AG3506" t="s">
        <v>13002</v>
      </c>
      <c r="AH3506" t="s">
        <v>16579</v>
      </c>
      <c r="AI3506" s="18">
        <v>11.6499704388</v>
      </c>
      <c r="AJ3506" t="s">
        <v>6265</v>
      </c>
      <c r="AK3506" t="s">
        <v>6263</v>
      </c>
      <c r="AL3506" t="s">
        <v>6266</v>
      </c>
      <c r="AM3506" t="s">
        <v>16578</v>
      </c>
      <c r="AN3506" t="s">
        <v>13002</v>
      </c>
      <c r="AO3506" t="s">
        <v>16579</v>
      </c>
      <c r="AP3506" s="18">
        <v>9.9001839999999998E-4</v>
      </c>
      <c r="AQ3506" t="s">
        <v>123</v>
      </c>
      <c r="AR3506" t="b">
        <f>ISNUMBER(SEARCH('Consulta Por Puntos Baloto'!$E$5,B3506,1))</f>
        <v>0</v>
      </c>
      <c r="AS3506">
        <f t="shared" si="108"/>
        <v>31</v>
      </c>
      <c r="AT3506" t="str">
        <f t="shared" si="109"/>
        <v>Punto pago</v>
      </c>
    </row>
    <row r="3507" spans="1:46">
      <c r="A3507" t="s">
        <v>16859</v>
      </c>
      <c r="B3507" t="s">
        <v>16860</v>
      </c>
      <c r="C3507" s="18">
        <v>54.421533648500002</v>
      </c>
      <c r="D3507" t="s">
        <v>5029</v>
      </c>
      <c r="E3507" t="s">
        <v>5030</v>
      </c>
      <c r="F3507" t="s">
        <v>5031</v>
      </c>
      <c r="G3507" s="18">
        <v>85.090166169499994</v>
      </c>
      <c r="H3507" t="s">
        <v>64</v>
      </c>
      <c r="I3507" t="s">
        <v>3993</v>
      </c>
      <c r="J3507" t="s">
        <v>3995</v>
      </c>
      <c r="K3507" s="18">
        <v>85.090166169499994</v>
      </c>
      <c r="L3507" t="s">
        <v>64</v>
      </c>
      <c r="M3507" t="s">
        <v>3993</v>
      </c>
      <c r="N3507" t="s">
        <v>3995</v>
      </c>
      <c r="O3507" s="18">
        <v>86.066328995600003</v>
      </c>
      <c r="P3507" t="s">
        <v>3996</v>
      </c>
      <c r="Q3507" t="s">
        <v>3991</v>
      </c>
      <c r="R3507" t="s">
        <v>3997</v>
      </c>
      <c r="S3507" s="18">
        <v>347.10354401950002</v>
      </c>
      <c r="T3507" t="s">
        <v>85</v>
      </c>
      <c r="U3507" t="s">
        <v>86</v>
      </c>
      <c r="V3507" t="s">
        <v>87</v>
      </c>
      <c r="W3507" s="18">
        <v>122.53291783660001</v>
      </c>
      <c r="X3507" t="s">
        <v>64</v>
      </c>
      <c r="Y3507" t="s">
        <v>3998</v>
      </c>
      <c r="Z3507" t="s">
        <v>3999</v>
      </c>
      <c r="AA3507" s="18">
        <v>85.877174273199998</v>
      </c>
      <c r="AB3507" t="s">
        <v>4000</v>
      </c>
      <c r="AC3507" t="s">
        <v>3991</v>
      </c>
      <c r="AD3507" t="s">
        <v>4001</v>
      </c>
      <c r="AE3507" s="18">
        <v>2.2128000200000001E-2</v>
      </c>
      <c r="AF3507" t="s">
        <v>16861</v>
      </c>
      <c r="AG3507" t="s">
        <v>13002</v>
      </c>
      <c r="AH3507" t="s">
        <v>16862</v>
      </c>
      <c r="AI3507" s="18">
        <v>11.581085682499999</v>
      </c>
      <c r="AJ3507" t="s">
        <v>6265</v>
      </c>
      <c r="AK3507" t="s">
        <v>6263</v>
      </c>
      <c r="AL3507" t="s">
        <v>6266</v>
      </c>
      <c r="AM3507" t="s">
        <v>16861</v>
      </c>
      <c r="AN3507" t="s">
        <v>13002</v>
      </c>
      <c r="AO3507" t="s">
        <v>16862</v>
      </c>
      <c r="AP3507" s="18">
        <v>2.2128000200000001E-2</v>
      </c>
      <c r="AQ3507" t="s">
        <v>123</v>
      </c>
      <c r="AR3507" t="b">
        <f>ISNUMBER(SEARCH('Consulta Por Puntos Baloto'!$E$5,B3507,1))</f>
        <v>0</v>
      </c>
      <c r="AS3507">
        <f t="shared" si="108"/>
        <v>31</v>
      </c>
      <c r="AT3507" t="str">
        <f t="shared" si="109"/>
        <v>Punto pago</v>
      </c>
    </row>
    <row r="3508" spans="1:46">
      <c r="A3508" t="s">
        <v>16863</v>
      </c>
      <c r="B3508" t="s">
        <v>16864</v>
      </c>
      <c r="C3508" s="18">
        <v>7.19055688E-2</v>
      </c>
      <c r="D3508" t="s">
        <v>4165</v>
      </c>
      <c r="E3508" t="s">
        <v>4166</v>
      </c>
      <c r="F3508" t="s">
        <v>4167</v>
      </c>
      <c r="G3508" s="18">
        <v>102.1024802914</v>
      </c>
      <c r="H3508" t="s">
        <v>4168</v>
      </c>
      <c r="I3508" t="s">
        <v>4169</v>
      </c>
      <c r="J3508" t="s">
        <v>4170</v>
      </c>
      <c r="K3508" s="18">
        <v>126.4237440438</v>
      </c>
      <c r="L3508" t="s">
        <v>64</v>
      </c>
      <c r="M3508" t="s">
        <v>86</v>
      </c>
      <c r="N3508" t="s">
        <v>402</v>
      </c>
      <c r="O3508" s="18">
        <v>126.4237440438</v>
      </c>
      <c r="P3508" t="s">
        <v>403</v>
      </c>
      <c r="Q3508" t="s">
        <v>83</v>
      </c>
      <c r="R3508" t="s">
        <v>404</v>
      </c>
      <c r="S3508" s="18">
        <v>126.7633526556</v>
      </c>
      <c r="T3508" t="s">
        <v>85</v>
      </c>
      <c r="U3508" t="s">
        <v>86</v>
      </c>
      <c r="V3508" t="s">
        <v>87</v>
      </c>
      <c r="W3508" s="18">
        <v>103.70632589829999</v>
      </c>
      <c r="X3508" t="s">
        <v>64</v>
      </c>
      <c r="Y3508" t="s">
        <v>4169</v>
      </c>
      <c r="Z3508" t="s">
        <v>4171</v>
      </c>
      <c r="AA3508" s="18">
        <v>102.1105962808</v>
      </c>
      <c r="AB3508" t="s">
        <v>4168</v>
      </c>
      <c r="AC3508" t="s">
        <v>4172</v>
      </c>
      <c r="AD3508" t="s">
        <v>4173</v>
      </c>
      <c r="AE3508" s="18">
        <v>3.5884971E-3</v>
      </c>
      <c r="AF3508" t="s">
        <v>8221</v>
      </c>
      <c r="AG3508" t="s">
        <v>7500</v>
      </c>
      <c r="AH3508" t="s">
        <v>8222</v>
      </c>
      <c r="AI3508" s="18">
        <v>2.5609351999999999E-3</v>
      </c>
      <c r="AJ3508" t="s">
        <v>16865</v>
      </c>
      <c r="AK3508" t="s">
        <v>7503</v>
      </c>
      <c r="AL3508" t="s">
        <v>16866</v>
      </c>
      <c r="AM3508" t="s">
        <v>16865</v>
      </c>
      <c r="AN3508" t="s">
        <v>7503</v>
      </c>
      <c r="AO3508" t="s">
        <v>16866</v>
      </c>
      <c r="AP3508" s="18">
        <v>2.5609351999999999E-3</v>
      </c>
      <c r="AQ3508" t="s">
        <v>123</v>
      </c>
      <c r="AR3508" t="b">
        <f>ISNUMBER(SEARCH('Consulta Por Puntos Baloto'!$E$5,B3508,1))</f>
        <v>0</v>
      </c>
      <c r="AS3508">
        <f t="shared" si="108"/>
        <v>35</v>
      </c>
      <c r="AT3508" t="str">
        <f t="shared" si="109"/>
        <v>Punto red</v>
      </c>
    </row>
    <row r="3509" spans="1:46">
      <c r="A3509" t="s">
        <v>16867</v>
      </c>
      <c r="B3509" t="s">
        <v>16868</v>
      </c>
      <c r="C3509" s="18">
        <v>36.056951765999997</v>
      </c>
      <c r="D3509" t="s">
        <v>4973</v>
      </c>
      <c r="E3509" t="s">
        <v>301</v>
      </c>
      <c r="F3509" t="s">
        <v>4974</v>
      </c>
      <c r="G3509" s="18">
        <v>35.826850547200003</v>
      </c>
      <c r="H3509" t="s">
        <v>300</v>
      </c>
      <c r="I3509" t="s">
        <v>294</v>
      </c>
      <c r="J3509" t="s">
        <v>4489</v>
      </c>
      <c r="K3509" s="18">
        <v>37.796695202999999</v>
      </c>
      <c r="L3509" t="s">
        <v>64</v>
      </c>
      <c r="M3509" t="s">
        <v>294</v>
      </c>
      <c r="N3509" t="s">
        <v>295</v>
      </c>
      <c r="O3509" s="18">
        <v>79.667634742499999</v>
      </c>
      <c r="P3509" t="s">
        <v>4516</v>
      </c>
      <c r="Q3509" t="s">
        <v>4517</v>
      </c>
      <c r="R3509" t="s">
        <v>4518</v>
      </c>
      <c r="S3509" s="18">
        <v>82.605825453199998</v>
      </c>
      <c r="T3509" t="s">
        <v>311</v>
      </c>
      <c r="U3509" t="s">
        <v>130</v>
      </c>
      <c r="V3509" t="s">
        <v>312</v>
      </c>
      <c r="W3509" s="18">
        <v>71.501479071199995</v>
      </c>
      <c r="X3509" t="s">
        <v>64</v>
      </c>
      <c r="Y3509" t="s">
        <v>313</v>
      </c>
      <c r="Z3509" t="s">
        <v>314</v>
      </c>
      <c r="AA3509" s="18">
        <v>35.7551093147</v>
      </c>
      <c r="AB3509" t="s">
        <v>300</v>
      </c>
      <c r="AC3509" t="s">
        <v>301</v>
      </c>
      <c r="AD3509" t="s">
        <v>302</v>
      </c>
      <c r="AE3509" s="18">
        <v>8.3918931099999997E-2</v>
      </c>
      <c r="AF3509" t="s">
        <v>16869</v>
      </c>
      <c r="AG3509" t="s">
        <v>16870</v>
      </c>
      <c r="AH3509" t="s">
        <v>16871</v>
      </c>
      <c r="AI3509" s="18">
        <v>11.1434743737</v>
      </c>
      <c r="AJ3509" t="s">
        <v>16872</v>
      </c>
      <c r="AK3509" t="s">
        <v>16873</v>
      </c>
      <c r="AL3509" t="s">
        <v>16874</v>
      </c>
      <c r="AM3509" t="s">
        <v>16869</v>
      </c>
      <c r="AN3509" t="s">
        <v>16870</v>
      </c>
      <c r="AO3509" t="s">
        <v>16871</v>
      </c>
      <c r="AP3509" s="18">
        <v>8.3918931099999997E-2</v>
      </c>
      <c r="AQ3509" t="s">
        <v>123</v>
      </c>
      <c r="AR3509" t="b">
        <f>ISNUMBER(SEARCH('Consulta Por Puntos Baloto'!$E$5,B3509,1))</f>
        <v>0</v>
      </c>
      <c r="AS3509">
        <f t="shared" si="108"/>
        <v>31</v>
      </c>
      <c r="AT3509" t="str">
        <f t="shared" si="109"/>
        <v>Punto pago</v>
      </c>
    </row>
    <row r="3510" spans="1:46">
      <c r="A3510" t="s">
        <v>16875</v>
      </c>
      <c r="B3510" t="s">
        <v>16876</v>
      </c>
      <c r="C3510" s="18">
        <v>5.3418884091000001</v>
      </c>
      <c r="D3510" t="s">
        <v>3012</v>
      </c>
      <c r="E3510" t="s">
        <v>3013</v>
      </c>
      <c r="F3510" t="s">
        <v>3014</v>
      </c>
      <c r="G3510" s="18">
        <v>4.2604606822999997</v>
      </c>
      <c r="H3510" t="s">
        <v>64</v>
      </c>
      <c r="I3510" t="s">
        <v>2638</v>
      </c>
      <c r="J3510" t="s">
        <v>2639</v>
      </c>
      <c r="K3510" s="18">
        <v>4.2604606822999997</v>
      </c>
      <c r="L3510" t="s">
        <v>64</v>
      </c>
      <c r="M3510" t="s">
        <v>2638</v>
      </c>
      <c r="N3510" t="s">
        <v>2639</v>
      </c>
      <c r="O3510" s="18">
        <v>35.0427819851</v>
      </c>
      <c r="P3510" t="s">
        <v>2625</v>
      </c>
      <c r="Q3510" t="s">
        <v>134</v>
      </c>
      <c r="R3510" t="s">
        <v>2626</v>
      </c>
      <c r="S3510" s="18">
        <v>33.900121505100003</v>
      </c>
      <c r="T3510" t="s">
        <v>311</v>
      </c>
      <c r="U3510" t="s">
        <v>130</v>
      </c>
      <c r="V3510" t="s">
        <v>312</v>
      </c>
      <c r="W3510" s="18">
        <v>16.899268997299998</v>
      </c>
      <c r="X3510" t="s">
        <v>64</v>
      </c>
      <c r="Y3510" t="s">
        <v>313</v>
      </c>
      <c r="Z3510" t="s">
        <v>314</v>
      </c>
      <c r="AA3510" s="18">
        <v>23.818852356000001</v>
      </c>
      <c r="AB3510" s="19" t="s">
        <v>2641</v>
      </c>
      <c r="AC3510" t="s">
        <v>1501</v>
      </c>
      <c r="AD3510" t="s">
        <v>2642</v>
      </c>
      <c r="AE3510" s="18">
        <v>0.10261809700000001</v>
      </c>
      <c r="AF3510" t="s">
        <v>16877</v>
      </c>
      <c r="AG3510" t="s">
        <v>3579</v>
      </c>
      <c r="AH3510" t="s">
        <v>16878</v>
      </c>
      <c r="AI3510" s="18">
        <v>3.66119414E-2</v>
      </c>
      <c r="AJ3510" t="s">
        <v>16879</v>
      </c>
      <c r="AK3510" t="s">
        <v>3579</v>
      </c>
      <c r="AL3510" t="s">
        <v>16880</v>
      </c>
      <c r="AM3510" t="s">
        <v>16879</v>
      </c>
      <c r="AN3510" t="s">
        <v>3579</v>
      </c>
      <c r="AO3510" t="s">
        <v>16880</v>
      </c>
      <c r="AP3510" s="18">
        <v>3.66119414E-2</v>
      </c>
      <c r="AQ3510" t="s">
        <v>123</v>
      </c>
      <c r="AR3510" t="b">
        <f>ISNUMBER(SEARCH('Consulta Por Puntos Baloto'!$E$5,B3510,1))</f>
        <v>0</v>
      </c>
      <c r="AS3510">
        <f t="shared" si="108"/>
        <v>35</v>
      </c>
      <c r="AT3510" t="str">
        <f t="shared" si="109"/>
        <v>Punto red</v>
      </c>
    </row>
    <row r="3511" spans="1:46">
      <c r="A3511" t="s">
        <v>16881</v>
      </c>
      <c r="B3511" t="s">
        <v>16882</v>
      </c>
      <c r="C3511" s="18">
        <v>14.060551649900001</v>
      </c>
      <c r="D3511" t="s">
        <v>1500</v>
      </c>
      <c r="E3511" t="s">
        <v>1501</v>
      </c>
      <c r="F3511" t="s">
        <v>1502</v>
      </c>
      <c r="G3511" s="18">
        <v>8.1010219315000001</v>
      </c>
      <c r="H3511" t="s">
        <v>64</v>
      </c>
      <c r="I3511" t="s">
        <v>2636</v>
      </c>
      <c r="J3511" t="s">
        <v>3488</v>
      </c>
      <c r="K3511" s="18">
        <v>14.2442543209</v>
      </c>
      <c r="L3511" t="s">
        <v>64</v>
      </c>
      <c r="M3511" t="s">
        <v>2638</v>
      </c>
      <c r="N3511" t="s">
        <v>2639</v>
      </c>
      <c r="O3511" s="18">
        <v>21.320096894999999</v>
      </c>
      <c r="P3511" t="s">
        <v>2625</v>
      </c>
      <c r="Q3511" t="s">
        <v>134</v>
      </c>
      <c r="R3511" t="s">
        <v>2626</v>
      </c>
      <c r="S3511" s="18">
        <v>19.7080283767</v>
      </c>
      <c r="T3511" t="s">
        <v>311</v>
      </c>
      <c r="U3511" t="s">
        <v>130</v>
      </c>
      <c r="V3511" t="s">
        <v>312</v>
      </c>
      <c r="W3511" s="18">
        <v>9.3821173176000006</v>
      </c>
      <c r="X3511" t="s">
        <v>64</v>
      </c>
      <c r="Y3511" t="s">
        <v>313</v>
      </c>
      <c r="Z3511" t="s">
        <v>314</v>
      </c>
      <c r="AA3511" s="18">
        <v>13.8996877018</v>
      </c>
      <c r="AB3511" s="19" t="s">
        <v>2641</v>
      </c>
      <c r="AC3511" t="s">
        <v>1501</v>
      </c>
      <c r="AD3511" t="s">
        <v>2642</v>
      </c>
      <c r="AE3511" s="18">
        <v>0.10203186710000001</v>
      </c>
      <c r="AF3511" t="s">
        <v>3489</v>
      </c>
      <c r="AG3511" t="s">
        <v>3490</v>
      </c>
      <c r="AH3511" t="s">
        <v>3491</v>
      </c>
      <c r="AI3511" s="18">
        <v>8.8166198900000006E-2</v>
      </c>
      <c r="AJ3511" t="s">
        <v>16883</v>
      </c>
      <c r="AK3511" t="s">
        <v>3490</v>
      </c>
      <c r="AL3511" t="s">
        <v>16884</v>
      </c>
      <c r="AM3511" t="s">
        <v>16883</v>
      </c>
      <c r="AN3511" t="s">
        <v>3490</v>
      </c>
      <c r="AO3511" t="s">
        <v>16884</v>
      </c>
      <c r="AP3511" s="18">
        <v>8.8166198900000006E-2</v>
      </c>
      <c r="AQ3511" t="e">
        <v>#N/A</v>
      </c>
      <c r="AR3511" t="b">
        <f>ISNUMBER(SEARCH('Consulta Por Puntos Baloto'!$E$5,B3511,1))</f>
        <v>0</v>
      </c>
      <c r="AS3511">
        <f t="shared" si="108"/>
        <v>35</v>
      </c>
      <c r="AT3511" t="str">
        <f t="shared" si="109"/>
        <v>Punto red</v>
      </c>
    </row>
    <row r="3512" spans="1:46">
      <c r="A3512" t="s">
        <v>16885</v>
      </c>
      <c r="B3512" t="s">
        <v>16886</v>
      </c>
      <c r="C3512" s="18">
        <v>9.3304821260999997</v>
      </c>
      <c r="D3512" t="s">
        <v>1500</v>
      </c>
      <c r="E3512" t="s">
        <v>1501</v>
      </c>
      <c r="F3512" t="s">
        <v>1502</v>
      </c>
      <c r="G3512" s="18">
        <v>2.3193369700000002</v>
      </c>
      <c r="H3512" t="s">
        <v>64</v>
      </c>
      <c r="I3512" t="s">
        <v>313</v>
      </c>
      <c r="J3512" t="s">
        <v>314</v>
      </c>
      <c r="K3512" s="18">
        <v>10.387547822</v>
      </c>
      <c r="L3512" t="s">
        <v>64</v>
      </c>
      <c r="M3512" t="s">
        <v>2638</v>
      </c>
      <c r="N3512" t="s">
        <v>2639</v>
      </c>
      <c r="O3512" s="18">
        <v>20.492188638599998</v>
      </c>
      <c r="P3512" t="s">
        <v>2625</v>
      </c>
      <c r="Q3512" t="s">
        <v>134</v>
      </c>
      <c r="R3512" t="s">
        <v>2626</v>
      </c>
      <c r="S3512" s="18">
        <v>19.466911252599999</v>
      </c>
      <c r="T3512" t="s">
        <v>311</v>
      </c>
      <c r="U3512" t="s">
        <v>130</v>
      </c>
      <c r="V3512" t="s">
        <v>312</v>
      </c>
      <c r="W3512" s="18">
        <v>2.3193369700000002</v>
      </c>
      <c r="X3512" t="s">
        <v>64</v>
      </c>
      <c r="Y3512" t="s">
        <v>313</v>
      </c>
      <c r="Z3512" t="s">
        <v>314</v>
      </c>
      <c r="AA3512" s="18">
        <v>9.1897120116999993</v>
      </c>
      <c r="AB3512" s="19" t="s">
        <v>2641</v>
      </c>
      <c r="AC3512" t="s">
        <v>1501</v>
      </c>
      <c r="AD3512" t="s">
        <v>2642</v>
      </c>
      <c r="AE3512" s="18">
        <v>2.2016629473</v>
      </c>
      <c r="AF3512" t="s">
        <v>3470</v>
      </c>
      <c r="AG3512" t="s">
        <v>3471</v>
      </c>
      <c r="AH3512" t="s">
        <v>3472</v>
      </c>
      <c r="AI3512" s="18">
        <v>2.3160994000000001E-2</v>
      </c>
      <c r="AJ3512" t="s">
        <v>12660</v>
      </c>
      <c r="AK3512" t="s">
        <v>3449</v>
      </c>
      <c r="AL3512" t="s">
        <v>12661</v>
      </c>
      <c r="AM3512" t="s">
        <v>12660</v>
      </c>
      <c r="AN3512" t="s">
        <v>3449</v>
      </c>
      <c r="AO3512" t="s">
        <v>12661</v>
      </c>
      <c r="AP3512" s="18">
        <v>2.3160994000000001E-2</v>
      </c>
      <c r="AQ3512" t="e">
        <v>#N/A</v>
      </c>
      <c r="AR3512" t="b">
        <f>ISNUMBER(SEARCH('Consulta Por Puntos Baloto'!$E$5,B3512,1))</f>
        <v>0</v>
      </c>
      <c r="AS3512">
        <f t="shared" si="108"/>
        <v>35</v>
      </c>
      <c r="AT3512" t="str">
        <f t="shared" si="109"/>
        <v>Punto red</v>
      </c>
    </row>
    <row r="3513" spans="1:46">
      <c r="A3513" t="s">
        <v>16887</v>
      </c>
      <c r="B3513" t="s">
        <v>16888</v>
      </c>
      <c r="C3513" s="18">
        <v>21.273890242</v>
      </c>
      <c r="D3513" t="s">
        <v>3012</v>
      </c>
      <c r="E3513" t="s">
        <v>3013</v>
      </c>
      <c r="F3513" t="s">
        <v>3014</v>
      </c>
      <c r="G3513" s="18">
        <v>21.249513818600001</v>
      </c>
      <c r="H3513" t="s">
        <v>64</v>
      </c>
      <c r="I3513" t="s">
        <v>2638</v>
      </c>
      <c r="J3513" t="s">
        <v>3015</v>
      </c>
      <c r="K3513" s="18">
        <v>21.9052121273</v>
      </c>
      <c r="L3513" t="s">
        <v>64</v>
      </c>
      <c r="M3513" t="s">
        <v>2638</v>
      </c>
      <c r="N3513" t="s">
        <v>2639</v>
      </c>
      <c r="O3513" s="18">
        <v>41.431184927300002</v>
      </c>
      <c r="P3513" t="s">
        <v>1454</v>
      </c>
      <c r="Q3513" t="s">
        <v>1449</v>
      </c>
      <c r="R3513" t="s">
        <v>1455</v>
      </c>
      <c r="S3513" s="18">
        <v>43.0790008488</v>
      </c>
      <c r="T3513" t="s">
        <v>311</v>
      </c>
      <c r="U3513" t="s">
        <v>130</v>
      </c>
      <c r="V3513" t="s">
        <v>312</v>
      </c>
      <c r="W3513" s="18">
        <v>28.2653420326</v>
      </c>
      <c r="X3513" t="s">
        <v>64</v>
      </c>
      <c r="Y3513" t="s">
        <v>313</v>
      </c>
      <c r="Z3513" t="s">
        <v>314</v>
      </c>
      <c r="AA3513" s="18">
        <v>32.199248965300001</v>
      </c>
      <c r="AB3513" s="19" t="s">
        <v>2641</v>
      </c>
      <c r="AC3513" t="s">
        <v>1501</v>
      </c>
      <c r="AD3513" t="s">
        <v>2642</v>
      </c>
      <c r="AE3513" s="18">
        <v>2.11835093E-2</v>
      </c>
      <c r="AF3513" t="s">
        <v>16889</v>
      </c>
      <c r="AG3513" t="s">
        <v>3524</v>
      </c>
      <c r="AH3513" t="s">
        <v>16890</v>
      </c>
      <c r="AI3513" s="18">
        <v>3.13197141E-2</v>
      </c>
      <c r="AJ3513" t="s">
        <v>16721</v>
      </c>
      <c r="AK3513" t="s">
        <v>3524</v>
      </c>
      <c r="AL3513" t="s">
        <v>16722</v>
      </c>
      <c r="AM3513" t="s">
        <v>16889</v>
      </c>
      <c r="AN3513" t="s">
        <v>3524</v>
      </c>
      <c r="AO3513" t="s">
        <v>16890</v>
      </c>
      <c r="AP3513" s="18">
        <v>2.11835093E-2</v>
      </c>
      <c r="AQ3513" t="s">
        <v>123</v>
      </c>
      <c r="AR3513" t="b">
        <f>ISNUMBER(SEARCH('Consulta Por Puntos Baloto'!$E$5,B3513,1))</f>
        <v>0</v>
      </c>
      <c r="AS3513">
        <f t="shared" si="108"/>
        <v>31</v>
      </c>
      <c r="AT3513" t="str">
        <f t="shared" si="109"/>
        <v>Punto pago</v>
      </c>
    </row>
    <row r="3514" spans="1:46">
      <c r="A3514" t="s">
        <v>16891</v>
      </c>
      <c r="B3514" t="s">
        <v>16892</v>
      </c>
      <c r="C3514" s="18">
        <v>16.320792885900001</v>
      </c>
      <c r="D3514" t="s">
        <v>3382</v>
      </c>
      <c r="E3514" t="s">
        <v>3383</v>
      </c>
      <c r="F3514" t="s">
        <v>3384</v>
      </c>
      <c r="G3514" s="18">
        <v>50.637203389</v>
      </c>
      <c r="H3514" t="s">
        <v>300</v>
      </c>
      <c r="I3514" t="s">
        <v>294</v>
      </c>
      <c r="J3514" t="s">
        <v>4489</v>
      </c>
      <c r="K3514" s="18">
        <v>51.385589626799998</v>
      </c>
      <c r="L3514" t="s">
        <v>64</v>
      </c>
      <c r="M3514" t="s">
        <v>2638</v>
      </c>
      <c r="N3514" t="s">
        <v>2639</v>
      </c>
      <c r="O3514" s="18">
        <v>81.984360164400002</v>
      </c>
      <c r="P3514" t="s">
        <v>2625</v>
      </c>
      <c r="Q3514" t="s">
        <v>134</v>
      </c>
      <c r="R3514" t="s">
        <v>2626</v>
      </c>
      <c r="S3514" s="18">
        <v>80.717160849699994</v>
      </c>
      <c r="T3514" t="s">
        <v>311</v>
      </c>
      <c r="U3514" t="s">
        <v>130</v>
      </c>
      <c r="V3514" t="s">
        <v>312</v>
      </c>
      <c r="W3514" s="18">
        <v>63.983746465099998</v>
      </c>
      <c r="X3514" t="s">
        <v>64</v>
      </c>
      <c r="Y3514" t="s">
        <v>313</v>
      </c>
      <c r="Z3514" t="s">
        <v>314</v>
      </c>
      <c r="AA3514" s="18">
        <v>50.613345063700002</v>
      </c>
      <c r="AB3514" t="s">
        <v>300</v>
      </c>
      <c r="AC3514" t="s">
        <v>301</v>
      </c>
      <c r="AD3514" t="s">
        <v>302</v>
      </c>
      <c r="AE3514" s="18">
        <v>12.3506208509</v>
      </c>
      <c r="AF3514" t="s">
        <v>16827</v>
      </c>
      <c r="AG3514" t="s">
        <v>16828</v>
      </c>
      <c r="AH3514" t="s">
        <v>16829</v>
      </c>
      <c r="AI3514" s="18">
        <v>4.1913003900000002E-2</v>
      </c>
      <c r="AJ3514" t="s">
        <v>16893</v>
      </c>
      <c r="AK3514" t="s">
        <v>16894</v>
      </c>
      <c r="AL3514" t="s">
        <v>16895</v>
      </c>
      <c r="AM3514" t="s">
        <v>16893</v>
      </c>
      <c r="AN3514" t="s">
        <v>16894</v>
      </c>
      <c r="AO3514" t="s">
        <v>16895</v>
      </c>
      <c r="AP3514" s="18">
        <v>4.1913003900000002E-2</v>
      </c>
      <c r="AQ3514" t="s">
        <v>123</v>
      </c>
      <c r="AR3514" t="b">
        <f>ISNUMBER(SEARCH('Consulta Por Puntos Baloto'!$E$5,B3514,1))</f>
        <v>0</v>
      </c>
      <c r="AS3514">
        <f t="shared" si="108"/>
        <v>35</v>
      </c>
      <c r="AT3514" t="str">
        <f t="shared" si="109"/>
        <v>Punto red</v>
      </c>
    </row>
    <row r="3515" spans="1:46">
      <c r="A3515" t="s">
        <v>16896</v>
      </c>
      <c r="B3515" t="s">
        <v>16897</v>
      </c>
      <c r="C3515" s="18">
        <v>22.595536843600001</v>
      </c>
      <c r="D3515" t="s">
        <v>3382</v>
      </c>
      <c r="E3515" t="s">
        <v>3383</v>
      </c>
      <c r="F3515" t="s">
        <v>3384</v>
      </c>
      <c r="G3515" s="18">
        <v>23.1499591131</v>
      </c>
      <c r="H3515" t="s">
        <v>64</v>
      </c>
      <c r="I3515" t="s">
        <v>2638</v>
      </c>
      <c r="J3515" t="s">
        <v>2639</v>
      </c>
      <c r="K3515" s="18">
        <v>23.1499591131</v>
      </c>
      <c r="L3515" t="s">
        <v>64</v>
      </c>
      <c r="M3515" t="s">
        <v>2638</v>
      </c>
      <c r="N3515" t="s">
        <v>2639</v>
      </c>
      <c r="O3515" s="18">
        <v>48.197024821900001</v>
      </c>
      <c r="P3515" t="s">
        <v>2625</v>
      </c>
      <c r="Q3515" t="s">
        <v>134</v>
      </c>
      <c r="R3515" t="s">
        <v>2626</v>
      </c>
      <c r="S3515" s="18">
        <v>46.591034211599997</v>
      </c>
      <c r="T3515" t="s">
        <v>311</v>
      </c>
      <c r="U3515" t="s">
        <v>130</v>
      </c>
      <c r="V3515" t="s">
        <v>312</v>
      </c>
      <c r="W3515" s="18">
        <v>32.609915154699998</v>
      </c>
      <c r="X3515" t="s">
        <v>64</v>
      </c>
      <c r="Y3515" t="s">
        <v>313</v>
      </c>
      <c r="Z3515" t="s">
        <v>314</v>
      </c>
      <c r="AA3515" s="18">
        <v>39.318209680800003</v>
      </c>
      <c r="AB3515" s="19" t="s">
        <v>2641</v>
      </c>
      <c r="AC3515" t="s">
        <v>1501</v>
      </c>
      <c r="AD3515" t="s">
        <v>2642</v>
      </c>
      <c r="AE3515" s="18">
        <v>13.467564534999999</v>
      </c>
      <c r="AF3515" t="s">
        <v>3512</v>
      </c>
      <c r="AG3515" t="s">
        <v>3508</v>
      </c>
      <c r="AH3515" t="s">
        <v>3513</v>
      </c>
      <c r="AI3515" s="18">
        <v>6.4662840000000001E-3</v>
      </c>
      <c r="AJ3515" t="s">
        <v>16898</v>
      </c>
      <c r="AK3515" t="s">
        <v>6293</v>
      </c>
      <c r="AL3515" t="s">
        <v>16899</v>
      </c>
      <c r="AM3515" t="s">
        <v>16898</v>
      </c>
      <c r="AN3515" t="s">
        <v>6293</v>
      </c>
      <c r="AO3515" t="s">
        <v>16899</v>
      </c>
      <c r="AP3515" s="18">
        <v>6.4662840000000001E-3</v>
      </c>
      <c r="AQ3515" t="s">
        <v>123</v>
      </c>
      <c r="AR3515" t="b">
        <f>ISNUMBER(SEARCH('Consulta Por Puntos Baloto'!$E$5,B3515,1))</f>
        <v>0</v>
      </c>
      <c r="AS3515">
        <f t="shared" si="108"/>
        <v>35</v>
      </c>
      <c r="AT3515" t="str">
        <f t="shared" si="109"/>
        <v>Punto red</v>
      </c>
    </row>
    <row r="3516" spans="1:46">
      <c r="A3516" t="s">
        <v>16900</v>
      </c>
      <c r="B3516" t="s">
        <v>16901</v>
      </c>
      <c r="C3516" s="18">
        <v>4.1375537620999996</v>
      </c>
      <c r="D3516" t="s">
        <v>508</v>
      </c>
      <c r="E3516" t="s">
        <v>509</v>
      </c>
      <c r="F3516" t="s">
        <v>510</v>
      </c>
      <c r="G3516" s="18">
        <v>1.0017877217</v>
      </c>
      <c r="H3516" t="s">
        <v>64</v>
      </c>
      <c r="I3516" t="s">
        <v>130</v>
      </c>
      <c r="J3516" t="s">
        <v>728</v>
      </c>
      <c r="K3516" s="18">
        <v>3.0306981322</v>
      </c>
      <c r="L3516" t="s">
        <v>64</v>
      </c>
      <c r="M3516" t="s">
        <v>112</v>
      </c>
      <c r="N3516" t="s">
        <v>721</v>
      </c>
      <c r="O3516" s="18">
        <v>2.0839340292999999</v>
      </c>
      <c r="P3516" t="s">
        <v>606</v>
      </c>
      <c r="Q3516" t="s">
        <v>134</v>
      </c>
      <c r="R3516" t="s">
        <v>607</v>
      </c>
      <c r="S3516" s="18">
        <v>1.8727798204999999</v>
      </c>
      <c r="T3516" t="s">
        <v>515</v>
      </c>
      <c r="U3516" t="s">
        <v>130</v>
      </c>
      <c r="V3516" t="s">
        <v>516</v>
      </c>
      <c r="W3516" s="18">
        <v>5.9689398078</v>
      </c>
      <c r="X3516" t="s">
        <v>64</v>
      </c>
      <c r="Y3516" t="s">
        <v>130</v>
      </c>
      <c r="Z3516" t="s">
        <v>517</v>
      </c>
      <c r="AA3516" s="18">
        <v>1.8727798204999999</v>
      </c>
      <c r="AB3516" t="s">
        <v>518</v>
      </c>
      <c r="AC3516" t="s">
        <v>128</v>
      </c>
      <c r="AD3516" t="s">
        <v>519</v>
      </c>
      <c r="AE3516" s="18">
        <v>0.24431278000000001</v>
      </c>
      <c r="AF3516" t="s">
        <v>16902</v>
      </c>
      <c r="AG3516" t="s">
        <v>143</v>
      </c>
      <c r="AH3516" t="s">
        <v>16903</v>
      </c>
      <c r="AI3516" s="18">
        <v>2.07167737E-2</v>
      </c>
      <c r="AJ3516" t="s">
        <v>16904</v>
      </c>
      <c r="AK3516" t="s">
        <v>134</v>
      </c>
      <c r="AL3516" t="s">
        <v>16905</v>
      </c>
      <c r="AM3516" t="s">
        <v>16904</v>
      </c>
      <c r="AN3516" t="s">
        <v>134</v>
      </c>
      <c r="AO3516" t="s">
        <v>16905</v>
      </c>
      <c r="AP3516" s="18">
        <v>2.07167737E-2</v>
      </c>
      <c r="AQ3516" t="s">
        <v>123</v>
      </c>
      <c r="AR3516" t="b">
        <f>ISNUMBER(SEARCH('Consulta Por Puntos Baloto'!$E$5,B3516,1))</f>
        <v>0</v>
      </c>
      <c r="AS3516">
        <f t="shared" si="108"/>
        <v>35</v>
      </c>
      <c r="AT3516" t="str">
        <f t="shared" si="109"/>
        <v>Punto red</v>
      </c>
    </row>
    <row r="3517" spans="1:46">
      <c r="A3517" t="s">
        <v>16906</v>
      </c>
      <c r="B3517" t="s">
        <v>16907</v>
      </c>
      <c r="C3517" s="18">
        <v>4.3775006675999997</v>
      </c>
      <c r="D3517" t="s">
        <v>3971</v>
      </c>
      <c r="E3517" t="s">
        <v>3972</v>
      </c>
      <c r="F3517" t="s">
        <v>3973</v>
      </c>
      <c r="G3517" s="18">
        <v>2.6226980818999999</v>
      </c>
      <c r="H3517" t="s">
        <v>64</v>
      </c>
      <c r="I3517" t="s">
        <v>3974</v>
      </c>
      <c r="J3517" t="s">
        <v>3975</v>
      </c>
      <c r="K3517" s="18">
        <v>3.8968414285000001</v>
      </c>
      <c r="L3517" t="s">
        <v>64</v>
      </c>
      <c r="M3517" t="s">
        <v>3974</v>
      </c>
      <c r="N3517" t="s">
        <v>3976</v>
      </c>
      <c r="O3517" s="18">
        <v>4.7809114316999999</v>
      </c>
      <c r="P3517" t="s">
        <v>3977</v>
      </c>
      <c r="Q3517" t="s">
        <v>3972</v>
      </c>
      <c r="R3517" t="s">
        <v>3978</v>
      </c>
      <c r="S3517" s="18">
        <v>457.0838601314</v>
      </c>
      <c r="T3517" t="s">
        <v>85</v>
      </c>
      <c r="U3517" t="s">
        <v>86</v>
      </c>
      <c r="V3517" t="s">
        <v>87</v>
      </c>
      <c r="W3517" s="18">
        <v>10.7170338125</v>
      </c>
      <c r="X3517" t="s">
        <v>3979</v>
      </c>
      <c r="Y3517" t="s">
        <v>3974</v>
      </c>
      <c r="Z3517" t="s">
        <v>3980</v>
      </c>
      <c r="AA3517" s="18">
        <v>7.8986388508000003</v>
      </c>
      <c r="AB3517" t="s">
        <v>3981</v>
      </c>
      <c r="AC3517" t="s">
        <v>3972</v>
      </c>
      <c r="AD3517" t="s">
        <v>3982</v>
      </c>
      <c r="AE3517" s="18">
        <v>0.48262208179999999</v>
      </c>
      <c r="AF3517" t="s">
        <v>16908</v>
      </c>
      <c r="AG3517" t="s">
        <v>4280</v>
      </c>
      <c r="AH3517" t="s">
        <v>16909</v>
      </c>
      <c r="AI3517" s="18">
        <v>0.4125547048</v>
      </c>
      <c r="AJ3517" t="s">
        <v>16910</v>
      </c>
      <c r="AK3517" t="s">
        <v>4280</v>
      </c>
      <c r="AL3517" t="s">
        <v>16911</v>
      </c>
      <c r="AM3517" t="s">
        <v>16910</v>
      </c>
      <c r="AN3517" t="s">
        <v>4280</v>
      </c>
      <c r="AO3517" t="s">
        <v>16911</v>
      </c>
      <c r="AP3517" s="18">
        <v>0.4125547048</v>
      </c>
      <c r="AQ3517" t="s">
        <v>123</v>
      </c>
      <c r="AR3517" t="b">
        <f>ISNUMBER(SEARCH('Consulta Por Puntos Baloto'!$E$5,B3517,1))</f>
        <v>0</v>
      </c>
      <c r="AS3517">
        <f t="shared" si="108"/>
        <v>35</v>
      </c>
      <c r="AT3517" t="str">
        <f t="shared" si="109"/>
        <v>Punto red</v>
      </c>
    </row>
    <row r="3518" spans="1:46">
      <c r="A3518" t="s">
        <v>16912</v>
      </c>
      <c r="B3518" t="s">
        <v>16913</v>
      </c>
      <c r="C3518" s="18">
        <v>61.581378813199997</v>
      </c>
      <c r="D3518" t="s">
        <v>4247</v>
      </c>
      <c r="E3518" t="s">
        <v>4248</v>
      </c>
      <c r="F3518" t="s">
        <v>4249</v>
      </c>
      <c r="G3518" s="18">
        <v>62.342697796499998</v>
      </c>
      <c r="H3518" t="s">
        <v>64</v>
      </c>
      <c r="I3518" t="s">
        <v>4073</v>
      </c>
      <c r="J3518" t="s">
        <v>4074</v>
      </c>
      <c r="K3518" s="18">
        <v>126.0677373048</v>
      </c>
      <c r="L3518" t="s">
        <v>64</v>
      </c>
      <c r="M3518" t="s">
        <v>4250</v>
      </c>
      <c r="N3518" t="s">
        <v>4251</v>
      </c>
      <c r="O3518" s="18">
        <v>67.916806385900003</v>
      </c>
      <c r="P3518" t="s">
        <v>4071</v>
      </c>
      <c r="Q3518" t="s">
        <v>4066</v>
      </c>
      <c r="R3518" t="s">
        <v>4072</v>
      </c>
      <c r="S3518" s="18">
        <v>353.40751882220002</v>
      </c>
      <c r="T3518" t="s">
        <v>227</v>
      </c>
      <c r="U3518" t="s">
        <v>228</v>
      </c>
      <c r="V3518" t="s">
        <v>229</v>
      </c>
      <c r="W3518" s="18">
        <v>62.399604425699998</v>
      </c>
      <c r="X3518" t="s">
        <v>64</v>
      </c>
      <c r="Y3518" t="s">
        <v>4073</v>
      </c>
      <c r="Z3518" t="s">
        <v>4074</v>
      </c>
      <c r="AA3518" s="18">
        <v>65.659003413099995</v>
      </c>
      <c r="AB3518" t="s">
        <v>4252</v>
      </c>
      <c r="AC3518" t="s">
        <v>4066</v>
      </c>
      <c r="AD3518" t="s">
        <v>4253</v>
      </c>
      <c r="AE3518" s="18">
        <v>9.12790614E-2</v>
      </c>
      <c r="AF3518" t="s">
        <v>4457</v>
      </c>
      <c r="AG3518" t="s">
        <v>4458</v>
      </c>
      <c r="AH3518" t="s">
        <v>4459</v>
      </c>
      <c r="AI3518" s="18">
        <v>1.90908781E-2</v>
      </c>
      <c r="AJ3518" t="s">
        <v>4460</v>
      </c>
      <c r="AK3518" t="s">
        <v>4458</v>
      </c>
      <c r="AL3518" t="s">
        <v>4461</v>
      </c>
      <c r="AM3518" t="s">
        <v>4460</v>
      </c>
      <c r="AN3518" t="s">
        <v>4458</v>
      </c>
      <c r="AO3518" t="s">
        <v>4461</v>
      </c>
      <c r="AP3518" s="18">
        <v>1.90908781E-2</v>
      </c>
      <c r="AQ3518" t="s">
        <v>123</v>
      </c>
      <c r="AR3518" t="b">
        <f>ISNUMBER(SEARCH('Consulta Por Puntos Baloto'!$E$5,B3518,1))</f>
        <v>0</v>
      </c>
      <c r="AS3518">
        <f t="shared" si="108"/>
        <v>35</v>
      </c>
      <c r="AT3518" t="str">
        <f t="shared" si="109"/>
        <v>Punto red</v>
      </c>
    </row>
    <row r="3519" spans="1:46">
      <c r="A3519" t="s">
        <v>16914</v>
      </c>
      <c r="B3519" t="s">
        <v>16915</v>
      </c>
      <c r="C3519" s="18">
        <v>3.3935795575999999</v>
      </c>
      <c r="D3519" t="s">
        <v>4869</v>
      </c>
      <c r="E3519" t="s">
        <v>4106</v>
      </c>
      <c r="F3519" t="s">
        <v>4870</v>
      </c>
      <c r="G3519" s="18">
        <v>2.6329470189999999</v>
      </c>
      <c r="H3519" t="s">
        <v>4029</v>
      </c>
      <c r="I3519" t="s">
        <v>4029</v>
      </c>
      <c r="J3519" t="s">
        <v>4099</v>
      </c>
      <c r="K3519" s="18">
        <v>2.7920923125999999</v>
      </c>
      <c r="L3519" t="s">
        <v>64</v>
      </c>
      <c r="M3519" t="s">
        <v>4029</v>
      </c>
      <c r="N3519" t="s">
        <v>4030</v>
      </c>
      <c r="O3519" s="18">
        <v>55.153664089000003</v>
      </c>
      <c r="P3519" t="s">
        <v>4031</v>
      </c>
      <c r="Q3519" t="s">
        <v>4025</v>
      </c>
      <c r="R3519" t="s">
        <v>4032</v>
      </c>
      <c r="S3519" s="18">
        <v>125.554846535</v>
      </c>
      <c r="T3519" t="s">
        <v>227</v>
      </c>
      <c r="U3519" t="s">
        <v>228</v>
      </c>
      <c r="V3519" t="s">
        <v>229</v>
      </c>
      <c r="W3519" s="18">
        <v>2.8697025445</v>
      </c>
      <c r="X3519" t="s">
        <v>4103</v>
      </c>
      <c r="Y3519" t="s">
        <v>4029</v>
      </c>
      <c r="Z3519" t="s">
        <v>4104</v>
      </c>
      <c r="AA3519" s="18">
        <v>2.6201549355</v>
      </c>
      <c r="AB3519" s="19" t="s">
        <v>4105</v>
      </c>
      <c r="AC3519" t="s">
        <v>4106</v>
      </c>
      <c r="AD3519" t="s">
        <v>4107</v>
      </c>
      <c r="AE3519" s="18">
        <v>1.5119034599999999E-2</v>
      </c>
      <c r="AF3519" t="s">
        <v>16916</v>
      </c>
      <c r="AG3519" t="s">
        <v>9016</v>
      </c>
      <c r="AH3519" t="s">
        <v>16917</v>
      </c>
      <c r="AI3519" s="18">
        <v>4.2178004E-3</v>
      </c>
      <c r="AJ3519" t="s">
        <v>16918</v>
      </c>
      <c r="AK3519" t="s">
        <v>9019</v>
      </c>
      <c r="AL3519" t="s">
        <v>16919</v>
      </c>
      <c r="AM3519" t="s">
        <v>16918</v>
      </c>
      <c r="AN3519" t="s">
        <v>9019</v>
      </c>
      <c r="AO3519" t="s">
        <v>16919</v>
      </c>
      <c r="AP3519" s="18">
        <v>4.2178004E-3</v>
      </c>
      <c r="AQ3519" t="s">
        <v>123</v>
      </c>
      <c r="AR3519" t="b">
        <f>ISNUMBER(SEARCH('Consulta Por Puntos Baloto'!$E$5,B3519,1))</f>
        <v>0</v>
      </c>
      <c r="AS3519">
        <f t="shared" si="108"/>
        <v>35</v>
      </c>
      <c r="AT3519" t="str">
        <f t="shared" si="109"/>
        <v>Punto red</v>
      </c>
    </row>
    <row r="3520" spans="1:46">
      <c r="A3520" t="s">
        <v>16920</v>
      </c>
      <c r="B3520" t="s">
        <v>16921</v>
      </c>
      <c r="C3520" s="18">
        <v>3.4337867529000001</v>
      </c>
      <c r="D3520" t="s">
        <v>4869</v>
      </c>
      <c r="E3520" t="s">
        <v>4106</v>
      </c>
      <c r="F3520" t="s">
        <v>4870</v>
      </c>
      <c r="G3520" s="18">
        <v>2.7532871921000002</v>
      </c>
      <c r="H3520" t="s">
        <v>4029</v>
      </c>
      <c r="I3520" t="s">
        <v>4029</v>
      </c>
      <c r="J3520" t="s">
        <v>4099</v>
      </c>
      <c r="K3520" s="18">
        <v>2.9036809332</v>
      </c>
      <c r="L3520" t="s">
        <v>64</v>
      </c>
      <c r="M3520" t="s">
        <v>4029</v>
      </c>
      <c r="N3520" t="s">
        <v>4030</v>
      </c>
      <c r="O3520" s="18">
        <v>55.104163257300002</v>
      </c>
      <c r="P3520" t="s">
        <v>4031</v>
      </c>
      <c r="Q3520" t="s">
        <v>4025</v>
      </c>
      <c r="R3520" t="s">
        <v>4032</v>
      </c>
      <c r="S3520" s="18">
        <v>125.6737929849</v>
      </c>
      <c r="T3520" t="s">
        <v>227</v>
      </c>
      <c r="U3520" t="s">
        <v>228</v>
      </c>
      <c r="V3520" t="s">
        <v>229</v>
      </c>
      <c r="W3520" s="18">
        <v>2.9434346243</v>
      </c>
      <c r="X3520" t="s">
        <v>4103</v>
      </c>
      <c r="Y3520" t="s">
        <v>4029</v>
      </c>
      <c r="Z3520" t="s">
        <v>4104</v>
      </c>
      <c r="AA3520" s="18">
        <v>2.7404926266</v>
      </c>
      <c r="AB3520" s="19" t="s">
        <v>4105</v>
      </c>
      <c r="AC3520" t="s">
        <v>4106</v>
      </c>
      <c r="AD3520" t="s">
        <v>4107</v>
      </c>
      <c r="AE3520" s="18">
        <v>1.7369786200000001E-2</v>
      </c>
      <c r="AF3520" t="s">
        <v>16922</v>
      </c>
      <c r="AG3520" t="s">
        <v>9016</v>
      </c>
      <c r="AH3520" t="s">
        <v>16923</v>
      </c>
      <c r="AI3520" s="18">
        <v>4.1725554400000003E-2</v>
      </c>
      <c r="AJ3520" t="s">
        <v>16924</v>
      </c>
      <c r="AK3520" t="s">
        <v>9019</v>
      </c>
      <c r="AL3520" t="s">
        <v>16925</v>
      </c>
      <c r="AM3520" t="s">
        <v>16922</v>
      </c>
      <c r="AN3520" t="s">
        <v>9016</v>
      </c>
      <c r="AO3520" t="s">
        <v>16923</v>
      </c>
      <c r="AP3520" s="18">
        <v>1.7369786200000001E-2</v>
      </c>
      <c r="AQ3520" t="s">
        <v>123</v>
      </c>
      <c r="AR3520" t="b">
        <f>ISNUMBER(SEARCH('Consulta Por Puntos Baloto'!$E$5,B3520,1))</f>
        <v>0</v>
      </c>
      <c r="AS3520">
        <f t="shared" si="108"/>
        <v>31</v>
      </c>
      <c r="AT3520" t="str">
        <f t="shared" si="109"/>
        <v>Punto pago</v>
      </c>
    </row>
    <row r="3521" spans="1:46">
      <c r="A3521" t="s">
        <v>16926</v>
      </c>
      <c r="B3521" t="s">
        <v>16927</v>
      </c>
      <c r="C3521" s="18">
        <v>1.1961378561</v>
      </c>
      <c r="D3521" t="s">
        <v>1096</v>
      </c>
      <c r="E3521" t="s">
        <v>128</v>
      </c>
      <c r="F3521" t="s">
        <v>1097</v>
      </c>
      <c r="G3521" s="18">
        <v>0.24232327149999999</v>
      </c>
      <c r="H3521" t="s">
        <v>14972</v>
      </c>
      <c r="I3521" t="s">
        <v>130</v>
      </c>
      <c r="J3521" t="s">
        <v>14973</v>
      </c>
      <c r="K3521" s="18">
        <v>0.79935931029999996</v>
      </c>
      <c r="L3521" t="s">
        <v>64</v>
      </c>
      <c r="M3521" t="s">
        <v>130</v>
      </c>
      <c r="N3521" t="s">
        <v>1098</v>
      </c>
      <c r="O3521" s="18">
        <v>1.072393103</v>
      </c>
      <c r="P3521" t="s">
        <v>1099</v>
      </c>
      <c r="Q3521" t="s">
        <v>134</v>
      </c>
      <c r="R3521" t="s">
        <v>1100</v>
      </c>
      <c r="S3521" s="18">
        <v>1.7299956088999999</v>
      </c>
      <c r="T3521" t="s">
        <v>1086</v>
      </c>
      <c r="U3521" t="s">
        <v>130</v>
      </c>
      <c r="V3521" t="s">
        <v>1087</v>
      </c>
      <c r="W3521" s="18">
        <v>0.4769020625</v>
      </c>
      <c r="X3521" t="s">
        <v>64</v>
      </c>
      <c r="Y3521" t="s">
        <v>130</v>
      </c>
      <c r="Z3521" t="s">
        <v>1101</v>
      </c>
      <c r="AA3521" s="18">
        <v>0.24232327149999999</v>
      </c>
      <c r="AB3521" s="19" t="s">
        <v>14974</v>
      </c>
      <c r="AC3521" t="s">
        <v>128</v>
      </c>
      <c r="AD3521" s="19" t="s">
        <v>14975</v>
      </c>
      <c r="AE3521" s="18">
        <v>0.19152631040000001</v>
      </c>
      <c r="AF3521" t="s">
        <v>16928</v>
      </c>
      <c r="AG3521" t="s">
        <v>143</v>
      </c>
      <c r="AH3521" t="s">
        <v>16929</v>
      </c>
      <c r="AI3521" s="18">
        <v>1.0328755836000001</v>
      </c>
      <c r="AJ3521" t="s">
        <v>16930</v>
      </c>
      <c r="AK3521" t="s">
        <v>134</v>
      </c>
      <c r="AL3521" t="s">
        <v>16931</v>
      </c>
      <c r="AM3521" t="s">
        <v>16928</v>
      </c>
      <c r="AN3521" t="s">
        <v>143</v>
      </c>
      <c r="AO3521" t="s">
        <v>16929</v>
      </c>
      <c r="AP3521" s="18">
        <v>0.19152631040000001</v>
      </c>
      <c r="AQ3521" t="s">
        <v>123</v>
      </c>
      <c r="AR3521" t="b">
        <f>ISNUMBER(SEARCH('Consulta Por Puntos Baloto'!$E$5,B3521,1))</f>
        <v>0</v>
      </c>
      <c r="AS3521">
        <f t="shared" si="108"/>
        <v>31</v>
      </c>
      <c r="AT3521" t="str">
        <f t="shared" si="109"/>
        <v>Punto pago</v>
      </c>
    </row>
    <row r="3522" spans="1:46">
      <c r="A3522" t="s">
        <v>16782</v>
      </c>
      <c r="B3522" t="s">
        <v>16783</v>
      </c>
      <c r="C3522" s="18">
        <v>10.971951713999999</v>
      </c>
      <c r="D3522" t="s">
        <v>353</v>
      </c>
      <c r="E3522" t="s">
        <v>354</v>
      </c>
      <c r="F3522" t="s">
        <v>355</v>
      </c>
      <c r="G3522" s="18">
        <v>5.8717838199999997E-2</v>
      </c>
      <c r="H3522" t="s">
        <v>64</v>
      </c>
      <c r="I3522" t="s">
        <v>86</v>
      </c>
      <c r="J3522" t="s">
        <v>413</v>
      </c>
      <c r="K3522" s="18">
        <v>5.8717838199999997E-2</v>
      </c>
      <c r="L3522" t="s">
        <v>64</v>
      </c>
      <c r="M3522" t="s">
        <v>86</v>
      </c>
      <c r="N3522" t="s">
        <v>413</v>
      </c>
      <c r="O3522" s="18">
        <v>15.600051737799999</v>
      </c>
      <c r="P3522" t="s">
        <v>359</v>
      </c>
      <c r="Q3522" t="s">
        <v>83</v>
      </c>
      <c r="R3522" t="s">
        <v>360</v>
      </c>
      <c r="S3522" s="18">
        <v>17.2417521737</v>
      </c>
      <c r="T3522" t="s">
        <v>85</v>
      </c>
      <c r="U3522" t="s">
        <v>86</v>
      </c>
      <c r="V3522" t="s">
        <v>87</v>
      </c>
      <c r="W3522" s="18">
        <v>13.9845413687</v>
      </c>
      <c r="X3522" t="s">
        <v>64</v>
      </c>
      <c r="Y3522" t="s">
        <v>86</v>
      </c>
      <c r="Z3522" t="s">
        <v>299</v>
      </c>
      <c r="AA3522" s="18">
        <v>13.9667183357</v>
      </c>
      <c r="AB3522" s="19" t="s">
        <v>361</v>
      </c>
      <c r="AC3522" t="s">
        <v>83</v>
      </c>
      <c r="AD3522" s="19" t="s">
        <v>362</v>
      </c>
      <c r="AE3522" s="18">
        <v>7.6719677200000003E-2</v>
      </c>
      <c r="AF3522" t="s">
        <v>5066</v>
      </c>
      <c r="AG3522" t="s">
        <v>5067</v>
      </c>
      <c r="AH3522" t="s">
        <v>5068</v>
      </c>
      <c r="AI3522" s="18">
        <v>0.161571044</v>
      </c>
      <c r="AJ3522" t="s">
        <v>5069</v>
      </c>
      <c r="AK3522" t="s">
        <v>5067</v>
      </c>
      <c r="AL3522" t="s">
        <v>5070</v>
      </c>
      <c r="AM3522" t="s">
        <v>64</v>
      </c>
      <c r="AN3522" t="s">
        <v>86</v>
      </c>
      <c r="AO3522" t="s">
        <v>413</v>
      </c>
      <c r="AP3522" s="18">
        <v>5.8717838199999997E-2</v>
      </c>
      <c r="AQ3522" t="s">
        <v>123</v>
      </c>
      <c r="AR3522" t="b">
        <f>ISNUMBER(SEARCH('Consulta Por Puntos Baloto'!$E$5,B3522,1))</f>
        <v>0</v>
      </c>
      <c r="AS3522">
        <f t="shared" si="108"/>
        <v>7</v>
      </c>
      <c r="AT3522" t="str">
        <f t="shared" si="109"/>
        <v>Cajero automático</v>
      </c>
    </row>
    <row r="3523" spans="1:46">
      <c r="A3523" t="s">
        <v>16932</v>
      </c>
      <c r="B3523" t="s">
        <v>16933</v>
      </c>
      <c r="C3523" s="18">
        <v>6.4274041442999996</v>
      </c>
      <c r="D3523" t="s">
        <v>4096</v>
      </c>
      <c r="E3523" t="s">
        <v>4097</v>
      </c>
      <c r="F3523" t="s">
        <v>4098</v>
      </c>
      <c r="G3523" s="18">
        <v>44.414329345799999</v>
      </c>
      <c r="H3523" t="s">
        <v>4029</v>
      </c>
      <c r="I3523" t="s">
        <v>4029</v>
      </c>
      <c r="J3523" t="s">
        <v>4099</v>
      </c>
      <c r="K3523" s="18">
        <v>44.580138429599998</v>
      </c>
      <c r="L3523" t="s">
        <v>64</v>
      </c>
      <c r="M3523" t="s">
        <v>4029</v>
      </c>
      <c r="N3523" t="s">
        <v>4030</v>
      </c>
      <c r="O3523" s="18">
        <v>80.417617926199995</v>
      </c>
      <c r="P3523" t="s">
        <v>4100</v>
      </c>
      <c r="Q3523" t="s">
        <v>4101</v>
      </c>
      <c r="R3523" t="s">
        <v>4102</v>
      </c>
      <c r="S3523" s="18">
        <v>80.970853556099996</v>
      </c>
      <c r="T3523" t="s">
        <v>227</v>
      </c>
      <c r="U3523" t="s">
        <v>228</v>
      </c>
      <c r="V3523" t="s">
        <v>229</v>
      </c>
      <c r="W3523" s="18">
        <v>45.603694647700003</v>
      </c>
      <c r="X3523" t="s">
        <v>4103</v>
      </c>
      <c r="Y3523" t="s">
        <v>4029</v>
      </c>
      <c r="Z3523" t="s">
        <v>4104</v>
      </c>
      <c r="AA3523" s="18">
        <v>44.427183175400003</v>
      </c>
      <c r="AB3523" s="19" t="s">
        <v>4105</v>
      </c>
      <c r="AC3523" t="s">
        <v>4106</v>
      </c>
      <c r="AD3523" t="s">
        <v>4107</v>
      </c>
      <c r="AE3523" s="18">
        <v>1.28962939E-2</v>
      </c>
      <c r="AF3523" t="s">
        <v>4108</v>
      </c>
      <c r="AG3523" t="s">
        <v>4109</v>
      </c>
      <c r="AH3523" t="s">
        <v>4110</v>
      </c>
      <c r="AI3523" s="18">
        <v>1.23686527E-2</v>
      </c>
      <c r="AJ3523" t="s">
        <v>4111</v>
      </c>
      <c r="AK3523" t="s">
        <v>4112</v>
      </c>
      <c r="AL3523" t="s">
        <v>4113</v>
      </c>
      <c r="AM3523" t="s">
        <v>4111</v>
      </c>
      <c r="AN3523" t="s">
        <v>4112</v>
      </c>
      <c r="AO3523" t="s">
        <v>4113</v>
      </c>
      <c r="AP3523" s="18">
        <v>1.23686527E-2</v>
      </c>
      <c r="AQ3523" t="s">
        <v>123</v>
      </c>
      <c r="AR3523" t="b">
        <f>ISNUMBER(SEARCH('Consulta Por Puntos Baloto'!$E$5,B3523,1))</f>
        <v>0</v>
      </c>
      <c r="AS3523">
        <f t="shared" ref="AS3523:AS3586" si="110">MATCH(AP3523,A3523:AL3523,0)</f>
        <v>35</v>
      </c>
      <c r="AT3523" t="str">
        <f t="shared" ref="AT3523:AT3586" si="111">+VLOOKUP(AS3523,$AW$2:$AX$10,2,0)</f>
        <v>Punto red</v>
      </c>
    </row>
    <row r="3524" spans="1:46">
      <c r="A3524" t="s">
        <v>16934</v>
      </c>
      <c r="B3524" t="s">
        <v>16935</v>
      </c>
      <c r="C3524" s="18">
        <v>16.844319507800002</v>
      </c>
      <c r="D3524" t="s">
        <v>274</v>
      </c>
      <c r="E3524" t="s">
        <v>103</v>
      </c>
      <c r="F3524" t="s">
        <v>275</v>
      </c>
      <c r="G3524" s="18">
        <v>16.703532048100001</v>
      </c>
      <c r="H3524" t="s">
        <v>115</v>
      </c>
      <c r="I3524" t="s">
        <v>107</v>
      </c>
      <c r="J3524" t="s">
        <v>7122</v>
      </c>
      <c r="K3524" s="18">
        <v>16.747518417599998</v>
      </c>
      <c r="L3524" t="s">
        <v>64</v>
      </c>
      <c r="M3524" t="s">
        <v>107</v>
      </c>
      <c r="N3524" t="s">
        <v>108</v>
      </c>
      <c r="O3524" s="18">
        <v>16.656733313</v>
      </c>
      <c r="P3524" t="s">
        <v>109</v>
      </c>
      <c r="Q3524" t="s">
        <v>103</v>
      </c>
      <c r="R3524" t="s">
        <v>110</v>
      </c>
      <c r="S3524" s="18">
        <v>134.27411679459999</v>
      </c>
      <c r="T3524" t="s">
        <v>253</v>
      </c>
      <c r="U3524" t="s">
        <v>65</v>
      </c>
      <c r="V3524" t="s">
        <v>254</v>
      </c>
      <c r="W3524" s="18">
        <v>132.86440029440001</v>
      </c>
      <c r="X3524" t="s">
        <v>276</v>
      </c>
      <c r="Y3524" t="s">
        <v>65</v>
      </c>
      <c r="Z3524" t="s">
        <v>277</v>
      </c>
      <c r="AA3524" s="18">
        <v>16.598396362700001</v>
      </c>
      <c r="AB3524" s="19" t="s">
        <v>255</v>
      </c>
      <c r="AC3524" t="s">
        <v>103</v>
      </c>
      <c r="AD3524" t="s">
        <v>256</v>
      </c>
      <c r="AE3524" s="18">
        <v>1.7410674300000002E-2</v>
      </c>
      <c r="AF3524" t="s">
        <v>13839</v>
      </c>
      <c r="AG3524" t="s">
        <v>13840</v>
      </c>
      <c r="AH3524" t="s">
        <v>13841</v>
      </c>
      <c r="AI3524" s="18">
        <v>6.0909164999999998E-3</v>
      </c>
      <c r="AJ3524" t="s">
        <v>13842</v>
      </c>
      <c r="AK3524" t="s">
        <v>13840</v>
      </c>
      <c r="AL3524" t="s">
        <v>13843</v>
      </c>
      <c r="AM3524" t="s">
        <v>13842</v>
      </c>
      <c r="AN3524" t="s">
        <v>13840</v>
      </c>
      <c r="AO3524" t="s">
        <v>13843</v>
      </c>
      <c r="AP3524" s="18">
        <v>6.0909164999999998E-3</v>
      </c>
      <c r="AQ3524" t="s">
        <v>123</v>
      </c>
      <c r="AR3524" t="b">
        <f>ISNUMBER(SEARCH('Consulta Por Puntos Baloto'!$E$5,B3524,1))</f>
        <v>0</v>
      </c>
      <c r="AS3524">
        <f t="shared" si="110"/>
        <v>35</v>
      </c>
      <c r="AT3524" t="str">
        <f t="shared" si="111"/>
        <v>Punto red</v>
      </c>
    </row>
    <row r="3525" spans="1:46">
      <c r="A3525" t="s">
        <v>16936</v>
      </c>
      <c r="B3525" t="s">
        <v>16937</v>
      </c>
      <c r="C3525" s="18">
        <v>9.2369333964999996</v>
      </c>
      <c r="D3525" t="s">
        <v>5132</v>
      </c>
      <c r="E3525" t="s">
        <v>5133</v>
      </c>
      <c r="F3525" t="s">
        <v>5134</v>
      </c>
      <c r="G3525" s="18">
        <v>44.779985866799997</v>
      </c>
      <c r="H3525" t="s">
        <v>64</v>
      </c>
      <c r="I3525" t="s">
        <v>4027</v>
      </c>
      <c r="J3525" t="s">
        <v>5135</v>
      </c>
      <c r="K3525" s="18">
        <v>98.187962280099995</v>
      </c>
      <c r="L3525" t="s">
        <v>64</v>
      </c>
      <c r="M3525" t="s">
        <v>343</v>
      </c>
      <c r="N3525" t="s">
        <v>344</v>
      </c>
      <c r="O3525" s="18">
        <v>45.169454508900003</v>
      </c>
      <c r="P3525" t="s">
        <v>4031</v>
      </c>
      <c r="Q3525" t="s">
        <v>4025</v>
      </c>
      <c r="R3525" t="s">
        <v>4032</v>
      </c>
      <c r="S3525" s="18">
        <v>118.76466283720001</v>
      </c>
      <c r="T3525" t="s">
        <v>69</v>
      </c>
      <c r="U3525" t="s">
        <v>65</v>
      </c>
      <c r="V3525" t="s">
        <v>70</v>
      </c>
      <c r="W3525" s="18">
        <v>44.794247721700003</v>
      </c>
      <c r="X3525" t="s">
        <v>64</v>
      </c>
      <c r="Y3525" t="s">
        <v>4027</v>
      </c>
      <c r="Z3525" t="s">
        <v>4033</v>
      </c>
      <c r="AA3525" s="18">
        <v>54.687554977300003</v>
      </c>
      <c r="AB3525" t="s">
        <v>4899</v>
      </c>
      <c r="AC3525" t="s">
        <v>4900</v>
      </c>
      <c r="AD3525" t="s">
        <v>4901</v>
      </c>
      <c r="AE3525" s="18">
        <v>5.8867049999999999E-3</v>
      </c>
      <c r="AF3525" t="s">
        <v>16938</v>
      </c>
      <c r="AG3525" t="s">
        <v>5975</v>
      </c>
      <c r="AH3525" t="s">
        <v>16939</v>
      </c>
      <c r="AI3525" s="18">
        <v>6.0423684599999999E-2</v>
      </c>
      <c r="AJ3525" t="s">
        <v>16940</v>
      </c>
      <c r="AK3525" t="s">
        <v>5975</v>
      </c>
      <c r="AL3525" t="s">
        <v>16941</v>
      </c>
      <c r="AM3525" t="s">
        <v>16938</v>
      </c>
      <c r="AN3525" t="s">
        <v>5975</v>
      </c>
      <c r="AO3525" t="s">
        <v>16939</v>
      </c>
      <c r="AP3525" s="18">
        <v>5.8867049999999999E-3</v>
      </c>
      <c r="AQ3525" t="s">
        <v>123</v>
      </c>
      <c r="AR3525" t="b">
        <f>ISNUMBER(SEARCH('Consulta Por Puntos Baloto'!$E$5,B3525,1))</f>
        <v>0</v>
      </c>
      <c r="AS3525">
        <f t="shared" si="110"/>
        <v>31</v>
      </c>
      <c r="AT3525" t="str">
        <f t="shared" si="111"/>
        <v>Punto pago</v>
      </c>
    </row>
    <row r="3526" spans="1:46">
      <c r="A3526" t="s">
        <v>16942</v>
      </c>
      <c r="B3526" t="s">
        <v>16943</v>
      </c>
      <c r="C3526" s="18">
        <v>9.3432631600999994</v>
      </c>
      <c r="D3526" t="s">
        <v>5132</v>
      </c>
      <c r="E3526" t="s">
        <v>5133</v>
      </c>
      <c r="F3526" t="s">
        <v>5134</v>
      </c>
      <c r="G3526" s="18">
        <v>44.854407875</v>
      </c>
      <c r="H3526" t="s">
        <v>64</v>
      </c>
      <c r="I3526" t="s">
        <v>4027</v>
      </c>
      <c r="J3526" t="s">
        <v>5135</v>
      </c>
      <c r="K3526" s="18">
        <v>98.159159296599995</v>
      </c>
      <c r="L3526" t="s">
        <v>64</v>
      </c>
      <c r="M3526" t="s">
        <v>343</v>
      </c>
      <c r="N3526" t="s">
        <v>344</v>
      </c>
      <c r="O3526" s="18">
        <v>45.244989374399999</v>
      </c>
      <c r="P3526" t="s">
        <v>4031</v>
      </c>
      <c r="Q3526" t="s">
        <v>4025</v>
      </c>
      <c r="R3526" t="s">
        <v>4032</v>
      </c>
      <c r="S3526" s="18">
        <v>118.7137953652</v>
      </c>
      <c r="T3526" t="s">
        <v>69</v>
      </c>
      <c r="U3526" t="s">
        <v>65</v>
      </c>
      <c r="V3526" t="s">
        <v>70</v>
      </c>
      <c r="W3526" s="18">
        <v>44.868776195800002</v>
      </c>
      <c r="X3526" t="s">
        <v>64</v>
      </c>
      <c r="Y3526" t="s">
        <v>4027</v>
      </c>
      <c r="Z3526" t="s">
        <v>4033</v>
      </c>
      <c r="AA3526" s="18">
        <v>54.799563905799999</v>
      </c>
      <c r="AB3526" t="s">
        <v>4899</v>
      </c>
      <c r="AC3526" t="s">
        <v>4900</v>
      </c>
      <c r="AD3526" t="s">
        <v>4901</v>
      </c>
      <c r="AE3526" s="18">
        <v>7.1312926999999998E-3</v>
      </c>
      <c r="AF3526" t="s">
        <v>16944</v>
      </c>
      <c r="AG3526" t="s">
        <v>5975</v>
      </c>
      <c r="AH3526" t="s">
        <v>16945</v>
      </c>
      <c r="AI3526" s="18">
        <v>3.5766769800000001E-2</v>
      </c>
      <c r="AJ3526" t="s">
        <v>16946</v>
      </c>
      <c r="AK3526" t="s">
        <v>5975</v>
      </c>
      <c r="AL3526" t="s">
        <v>16947</v>
      </c>
      <c r="AM3526" t="s">
        <v>16944</v>
      </c>
      <c r="AN3526" t="s">
        <v>5975</v>
      </c>
      <c r="AO3526" t="s">
        <v>16945</v>
      </c>
      <c r="AP3526" s="18">
        <v>7.1312926999999998E-3</v>
      </c>
      <c r="AQ3526" t="s">
        <v>123</v>
      </c>
      <c r="AR3526" t="b">
        <f>ISNUMBER(SEARCH('Consulta Por Puntos Baloto'!$E$5,B3526,1))</f>
        <v>0</v>
      </c>
      <c r="AS3526">
        <f t="shared" si="110"/>
        <v>31</v>
      </c>
      <c r="AT3526" t="str">
        <f t="shared" si="111"/>
        <v>Punto pago</v>
      </c>
    </row>
    <row r="3527" spans="1:46">
      <c r="A3527" t="s">
        <v>16948</v>
      </c>
      <c r="B3527" t="s">
        <v>16949</v>
      </c>
      <c r="C3527" s="18">
        <v>12.7927406857</v>
      </c>
      <c r="D3527" t="s">
        <v>7281</v>
      </c>
      <c r="E3527" t="s">
        <v>7282</v>
      </c>
      <c r="F3527" t="s">
        <v>7283</v>
      </c>
      <c r="G3527" s="18">
        <v>35.099180106200002</v>
      </c>
      <c r="H3527" t="s">
        <v>64</v>
      </c>
      <c r="I3527" t="s">
        <v>4027</v>
      </c>
      <c r="J3527" t="s">
        <v>5135</v>
      </c>
      <c r="K3527" s="18">
        <v>65.018862885600001</v>
      </c>
      <c r="L3527" t="s">
        <v>64</v>
      </c>
      <c r="M3527" t="s">
        <v>154</v>
      </c>
      <c r="N3527" t="s">
        <v>156</v>
      </c>
      <c r="O3527" s="18">
        <v>34.7859811382</v>
      </c>
      <c r="P3527" t="s">
        <v>4031</v>
      </c>
      <c r="Q3527" t="s">
        <v>4025</v>
      </c>
      <c r="R3527" t="s">
        <v>4032</v>
      </c>
      <c r="S3527" s="18">
        <v>142.23663940360001</v>
      </c>
      <c r="T3527" t="s">
        <v>69</v>
      </c>
      <c r="U3527" t="s">
        <v>65</v>
      </c>
      <c r="V3527" t="s">
        <v>70</v>
      </c>
      <c r="W3527" s="18">
        <v>35.057988504100003</v>
      </c>
      <c r="X3527" t="s">
        <v>64</v>
      </c>
      <c r="Y3527" t="s">
        <v>4027</v>
      </c>
      <c r="Z3527" t="s">
        <v>4033</v>
      </c>
      <c r="AA3527" s="18">
        <v>15.3766829776</v>
      </c>
      <c r="AB3527" t="s">
        <v>4899</v>
      </c>
      <c r="AC3527" t="s">
        <v>4900</v>
      </c>
      <c r="AD3527" t="s">
        <v>4901</v>
      </c>
      <c r="AE3527" s="18">
        <v>9.4371069999999997E-4</v>
      </c>
      <c r="AF3527" t="s">
        <v>7284</v>
      </c>
      <c r="AG3527" t="s">
        <v>7285</v>
      </c>
      <c r="AH3527" t="s">
        <v>7286</v>
      </c>
      <c r="AI3527" s="18">
        <v>12.689581798100001</v>
      </c>
      <c r="AJ3527" t="s">
        <v>16950</v>
      </c>
      <c r="AK3527" t="s">
        <v>4900</v>
      </c>
      <c r="AL3527" t="s">
        <v>16951</v>
      </c>
      <c r="AM3527" t="s">
        <v>7284</v>
      </c>
      <c r="AN3527" t="s">
        <v>7285</v>
      </c>
      <c r="AO3527" t="s">
        <v>7286</v>
      </c>
      <c r="AP3527" s="18">
        <v>9.4371069999999997E-4</v>
      </c>
      <c r="AQ3527" t="s">
        <v>123</v>
      </c>
      <c r="AR3527" t="b">
        <f>ISNUMBER(SEARCH('Consulta Por Puntos Baloto'!$E$5,B3527,1))</f>
        <v>0</v>
      </c>
      <c r="AS3527">
        <f t="shared" si="110"/>
        <v>31</v>
      </c>
      <c r="AT3527" t="str">
        <f t="shared" si="111"/>
        <v>Punto pago</v>
      </c>
    </row>
    <row r="3528" spans="1:46">
      <c r="A3528" t="s">
        <v>16952</v>
      </c>
      <c r="B3528" t="s">
        <v>16953</v>
      </c>
      <c r="C3528" s="18">
        <v>1.2497586896999999</v>
      </c>
      <c r="D3528" t="s">
        <v>9547</v>
      </c>
      <c r="E3528" t="s">
        <v>3972</v>
      </c>
      <c r="F3528" t="s">
        <v>9548</v>
      </c>
      <c r="G3528" s="18">
        <v>0.97624993510000002</v>
      </c>
      <c r="H3528" t="s">
        <v>64</v>
      </c>
      <c r="I3528" t="s">
        <v>3974</v>
      </c>
      <c r="J3528" t="s">
        <v>4304</v>
      </c>
      <c r="K3528" s="18">
        <v>0.97624993510000002</v>
      </c>
      <c r="L3528" t="s">
        <v>64</v>
      </c>
      <c r="M3528" t="s">
        <v>3974</v>
      </c>
      <c r="N3528" t="s">
        <v>4304</v>
      </c>
      <c r="O3528" s="18">
        <v>0.88246858260000005</v>
      </c>
      <c r="P3528" t="s">
        <v>4305</v>
      </c>
      <c r="Q3528" t="s">
        <v>3972</v>
      </c>
      <c r="R3528" t="s">
        <v>4306</v>
      </c>
      <c r="S3528" s="18">
        <v>465.97544201879998</v>
      </c>
      <c r="T3528" t="s">
        <v>85</v>
      </c>
      <c r="U3528" t="s">
        <v>86</v>
      </c>
      <c r="V3528" t="s">
        <v>87</v>
      </c>
      <c r="W3528" s="18">
        <v>2.8670574279999999</v>
      </c>
      <c r="X3528" t="s">
        <v>3979</v>
      </c>
      <c r="Y3528" t="s">
        <v>3974</v>
      </c>
      <c r="Z3528" t="s">
        <v>3980</v>
      </c>
      <c r="AA3528" s="18">
        <v>1.2196597883</v>
      </c>
      <c r="AB3528" t="s">
        <v>4334</v>
      </c>
      <c r="AC3528" t="s">
        <v>3972</v>
      </c>
      <c r="AD3528" t="s">
        <v>4335</v>
      </c>
      <c r="AE3528" s="18">
        <v>0.32501285210000003</v>
      </c>
      <c r="AF3528" t="s">
        <v>16954</v>
      </c>
      <c r="AG3528" t="s">
        <v>3972</v>
      </c>
      <c r="AH3528" t="s">
        <v>16955</v>
      </c>
      <c r="AI3528" s="18">
        <v>0.73444001510000001</v>
      </c>
      <c r="AJ3528" t="s">
        <v>349</v>
      </c>
      <c r="AK3528" t="s">
        <v>3972</v>
      </c>
      <c r="AL3528" t="s">
        <v>11673</v>
      </c>
      <c r="AM3528" t="s">
        <v>16954</v>
      </c>
      <c r="AN3528" t="s">
        <v>3972</v>
      </c>
      <c r="AO3528" t="s">
        <v>16955</v>
      </c>
      <c r="AP3528" s="18">
        <v>0.32501285210000003</v>
      </c>
      <c r="AQ3528" t="s">
        <v>123</v>
      </c>
      <c r="AR3528" t="b">
        <f>ISNUMBER(SEARCH('Consulta Por Puntos Baloto'!$E$5,B3528,1))</f>
        <v>0</v>
      </c>
      <c r="AS3528">
        <f t="shared" si="110"/>
        <v>31</v>
      </c>
      <c r="AT3528" t="str">
        <f t="shared" si="111"/>
        <v>Punto pago</v>
      </c>
    </row>
    <row r="3529" spans="1:46">
      <c r="A3529" t="s">
        <v>16956</v>
      </c>
      <c r="B3529" t="s">
        <v>16957</v>
      </c>
      <c r="C3529" s="18">
        <v>54.319886189400002</v>
      </c>
      <c r="D3529" t="s">
        <v>5270</v>
      </c>
      <c r="E3529" t="s">
        <v>4172</v>
      </c>
      <c r="F3529" t="s">
        <v>5271</v>
      </c>
      <c r="G3529" s="18">
        <v>54.237932468099999</v>
      </c>
      <c r="H3529" t="s">
        <v>4168</v>
      </c>
      <c r="I3529" t="s">
        <v>4169</v>
      </c>
      <c r="J3529" t="s">
        <v>5409</v>
      </c>
      <c r="K3529" s="18">
        <v>57.927778530300003</v>
      </c>
      <c r="L3529" t="s">
        <v>64</v>
      </c>
      <c r="M3529" t="s">
        <v>86</v>
      </c>
      <c r="N3529" t="s">
        <v>402</v>
      </c>
      <c r="O3529" s="18">
        <v>57.927778530300003</v>
      </c>
      <c r="P3529" t="s">
        <v>403</v>
      </c>
      <c r="Q3529" t="s">
        <v>83</v>
      </c>
      <c r="R3529" t="s">
        <v>404</v>
      </c>
      <c r="S3529" s="18">
        <v>58.945449349699999</v>
      </c>
      <c r="T3529" t="s">
        <v>85</v>
      </c>
      <c r="U3529" t="s">
        <v>86</v>
      </c>
      <c r="V3529" t="s">
        <v>87</v>
      </c>
      <c r="W3529" s="18">
        <v>58.474708647699998</v>
      </c>
      <c r="X3529" t="s">
        <v>4584</v>
      </c>
      <c r="Y3529" t="s">
        <v>86</v>
      </c>
      <c r="Z3529" t="s">
        <v>4585</v>
      </c>
      <c r="AA3529" s="18">
        <v>54.224209162699999</v>
      </c>
      <c r="AB3529" t="s">
        <v>4168</v>
      </c>
      <c r="AC3529" t="s">
        <v>4172</v>
      </c>
      <c r="AD3529" t="s">
        <v>4173</v>
      </c>
      <c r="AE3529" s="18">
        <v>6.6628660199999995E-2</v>
      </c>
      <c r="AF3529" t="s">
        <v>5410</v>
      </c>
      <c r="AG3529" t="s">
        <v>5411</v>
      </c>
      <c r="AH3529" t="s">
        <v>5412</v>
      </c>
      <c r="AI3529" s="18">
        <v>2.8489891199999999E-2</v>
      </c>
      <c r="AJ3529" t="s">
        <v>16958</v>
      </c>
      <c r="AK3529" t="s">
        <v>5411</v>
      </c>
      <c r="AL3529" t="s">
        <v>16959</v>
      </c>
      <c r="AM3529" t="s">
        <v>16958</v>
      </c>
      <c r="AN3529" t="s">
        <v>5411</v>
      </c>
      <c r="AO3529" t="s">
        <v>16959</v>
      </c>
      <c r="AP3529" s="18">
        <v>2.8489891199999999E-2</v>
      </c>
      <c r="AQ3529" t="s">
        <v>123</v>
      </c>
      <c r="AR3529" t="b">
        <f>ISNUMBER(SEARCH('Consulta Por Puntos Baloto'!$E$5,B3529,1))</f>
        <v>0</v>
      </c>
      <c r="AS3529">
        <f t="shared" si="110"/>
        <v>35</v>
      </c>
      <c r="AT3529" t="str">
        <f t="shared" si="111"/>
        <v>Punto red</v>
      </c>
    </row>
    <row r="3530" spans="1:46">
      <c r="A3530" t="s">
        <v>16960</v>
      </c>
      <c r="B3530" t="s">
        <v>16961</v>
      </c>
      <c r="C3530" s="18">
        <v>54.523650097800001</v>
      </c>
      <c r="D3530" t="s">
        <v>4556</v>
      </c>
      <c r="E3530" t="s">
        <v>4557</v>
      </c>
      <c r="F3530" t="s">
        <v>4558</v>
      </c>
      <c r="G3530" s="18">
        <v>22.5251950217</v>
      </c>
      <c r="H3530" t="s">
        <v>64</v>
      </c>
      <c r="I3530" t="s">
        <v>4560</v>
      </c>
      <c r="J3530" t="s">
        <v>4562</v>
      </c>
      <c r="K3530" s="18">
        <v>22.5215485895</v>
      </c>
      <c r="L3530" t="s">
        <v>64</v>
      </c>
      <c r="M3530" t="s">
        <v>4560</v>
      </c>
      <c r="N3530" t="s">
        <v>4562</v>
      </c>
      <c r="O3530" s="18">
        <v>21.656390482900001</v>
      </c>
      <c r="P3530" t="s">
        <v>5857</v>
      </c>
      <c r="Q3530" t="s">
        <v>388</v>
      </c>
      <c r="R3530" t="s">
        <v>5858</v>
      </c>
      <c r="S3530" s="18">
        <v>252.9007042973</v>
      </c>
      <c r="T3530" t="s">
        <v>253</v>
      </c>
      <c r="U3530" t="s">
        <v>65</v>
      </c>
      <c r="V3530" t="s">
        <v>254</v>
      </c>
      <c r="W3530" s="18">
        <v>54.324153792700002</v>
      </c>
      <c r="X3530" t="s">
        <v>64</v>
      </c>
      <c r="Y3530" t="s">
        <v>4563</v>
      </c>
      <c r="Z3530" t="s">
        <v>4564</v>
      </c>
      <c r="AA3530" s="18">
        <v>21.571625422299999</v>
      </c>
      <c r="AB3530" t="s">
        <v>5859</v>
      </c>
      <c r="AC3530" t="s">
        <v>388</v>
      </c>
      <c r="AD3530" t="s">
        <v>5860</v>
      </c>
      <c r="AE3530" s="18">
        <v>0.1155418178</v>
      </c>
      <c r="AF3530" t="s">
        <v>16962</v>
      </c>
      <c r="AG3530" t="s">
        <v>16963</v>
      </c>
      <c r="AH3530" t="s">
        <v>16964</v>
      </c>
      <c r="AI3530" s="18">
        <v>0.13297918950000001</v>
      </c>
      <c r="AJ3530" t="s">
        <v>7411</v>
      </c>
      <c r="AK3530" t="s">
        <v>7412</v>
      </c>
      <c r="AL3530" t="s">
        <v>7413</v>
      </c>
      <c r="AM3530" t="s">
        <v>16962</v>
      </c>
      <c r="AN3530" t="s">
        <v>16963</v>
      </c>
      <c r="AO3530" t="s">
        <v>16964</v>
      </c>
      <c r="AP3530" s="18">
        <v>0.1155418178</v>
      </c>
      <c r="AQ3530" t="s">
        <v>123</v>
      </c>
      <c r="AR3530" t="b">
        <f>ISNUMBER(SEARCH('Consulta Por Puntos Baloto'!$E$5,B3530,1))</f>
        <v>0</v>
      </c>
      <c r="AS3530">
        <f t="shared" si="110"/>
        <v>31</v>
      </c>
      <c r="AT3530" t="str">
        <f t="shared" si="111"/>
        <v>Punto pago</v>
      </c>
    </row>
    <row r="3531" spans="1:46">
      <c r="A3531" t="s">
        <v>16965</v>
      </c>
      <c r="B3531" t="s">
        <v>16966</v>
      </c>
      <c r="C3531" s="18">
        <v>5.1050499816999997</v>
      </c>
      <c r="D3531" t="s">
        <v>508</v>
      </c>
      <c r="E3531" t="s">
        <v>509</v>
      </c>
      <c r="F3531" t="s">
        <v>510</v>
      </c>
      <c r="G3531" s="18">
        <v>1.9076370057000001</v>
      </c>
      <c r="H3531" t="s">
        <v>64</v>
      </c>
      <c r="I3531" t="s">
        <v>130</v>
      </c>
      <c r="J3531" t="s">
        <v>511</v>
      </c>
      <c r="K3531" s="18">
        <v>3.9329050109999999</v>
      </c>
      <c r="L3531" t="s">
        <v>64</v>
      </c>
      <c r="M3531" t="s">
        <v>112</v>
      </c>
      <c r="N3531" t="s">
        <v>721</v>
      </c>
      <c r="O3531" s="18">
        <v>3.5869869308000002</v>
      </c>
      <c r="P3531" t="s">
        <v>513</v>
      </c>
      <c r="Q3531" t="s">
        <v>509</v>
      </c>
      <c r="R3531" t="s">
        <v>514</v>
      </c>
      <c r="S3531" s="18">
        <v>3.4394571100000002</v>
      </c>
      <c r="T3531" t="s">
        <v>515</v>
      </c>
      <c r="U3531" t="s">
        <v>130</v>
      </c>
      <c r="V3531" t="s">
        <v>516</v>
      </c>
      <c r="W3531" s="18">
        <v>1.9760416609</v>
      </c>
      <c r="X3531" t="s">
        <v>64</v>
      </c>
      <c r="Y3531" t="s">
        <v>130</v>
      </c>
      <c r="Z3531" t="s">
        <v>517</v>
      </c>
      <c r="AA3531" s="18">
        <v>3.4394571100000002</v>
      </c>
      <c r="AB3531" t="s">
        <v>518</v>
      </c>
      <c r="AC3531" t="s">
        <v>128</v>
      </c>
      <c r="AD3531" t="s">
        <v>519</v>
      </c>
      <c r="AE3531" s="18">
        <v>0.1107565522</v>
      </c>
      <c r="AF3531" t="s">
        <v>16967</v>
      </c>
      <c r="AG3531" t="s">
        <v>143</v>
      </c>
      <c r="AH3531" t="s">
        <v>16968</v>
      </c>
      <c r="AI3531" s="18">
        <v>1.0999999999999999E-9</v>
      </c>
      <c r="AJ3531" t="s">
        <v>16969</v>
      </c>
      <c r="AK3531" t="s">
        <v>134</v>
      </c>
      <c r="AL3531" t="s">
        <v>16970</v>
      </c>
      <c r="AM3531" t="s">
        <v>16969</v>
      </c>
      <c r="AN3531" t="s">
        <v>134</v>
      </c>
      <c r="AO3531" t="s">
        <v>16970</v>
      </c>
      <c r="AP3531" s="18">
        <v>1.0999999999999999E-9</v>
      </c>
      <c r="AQ3531" t="s">
        <v>123</v>
      </c>
      <c r="AR3531" t="b">
        <f>ISNUMBER(SEARCH('Consulta Por Puntos Baloto'!$E$5,B3531,1))</f>
        <v>0</v>
      </c>
      <c r="AS3531">
        <f t="shared" si="110"/>
        <v>35</v>
      </c>
      <c r="AT3531" t="str">
        <f t="shared" si="111"/>
        <v>Punto red</v>
      </c>
    </row>
    <row r="3532" spans="1:46">
      <c r="A3532" t="s">
        <v>16971</v>
      </c>
      <c r="B3532" t="s">
        <v>16972</v>
      </c>
      <c r="C3532" s="18">
        <v>0.45287576330000001</v>
      </c>
      <c r="D3532" t="s">
        <v>4580</v>
      </c>
      <c r="E3532" t="s">
        <v>83</v>
      </c>
      <c r="F3532" t="s">
        <v>4581</v>
      </c>
      <c r="G3532" s="18">
        <v>0.70351648700000002</v>
      </c>
      <c r="H3532" t="s">
        <v>4584</v>
      </c>
      <c r="I3532" t="s">
        <v>86</v>
      </c>
      <c r="J3532" t="s">
        <v>4761</v>
      </c>
      <c r="K3532" s="18">
        <v>1.1651757351000001</v>
      </c>
      <c r="L3532" t="s">
        <v>64</v>
      </c>
      <c r="M3532" t="s">
        <v>86</v>
      </c>
      <c r="N3532" t="s">
        <v>402</v>
      </c>
      <c r="O3532" s="18">
        <v>0.17663131639999999</v>
      </c>
      <c r="P3532" t="s">
        <v>7384</v>
      </c>
      <c r="Q3532" t="s">
        <v>83</v>
      </c>
      <c r="R3532" t="s">
        <v>7385</v>
      </c>
      <c r="S3532" s="18">
        <v>1.0541440225000001</v>
      </c>
      <c r="T3532" t="s">
        <v>85</v>
      </c>
      <c r="U3532" t="s">
        <v>86</v>
      </c>
      <c r="V3532" t="s">
        <v>87</v>
      </c>
      <c r="W3532" s="18">
        <v>0.70351648700000002</v>
      </c>
      <c r="X3532" t="s">
        <v>4584</v>
      </c>
      <c r="Y3532" t="s">
        <v>86</v>
      </c>
      <c r="Z3532" t="s">
        <v>4585</v>
      </c>
      <c r="AA3532" s="18">
        <v>0.1050594465</v>
      </c>
      <c r="AB3532" t="s">
        <v>4586</v>
      </c>
      <c r="AC3532" t="s">
        <v>83</v>
      </c>
      <c r="AD3532" t="s">
        <v>4587</v>
      </c>
      <c r="AE3532" s="18">
        <v>0.37789187169999999</v>
      </c>
      <c r="AF3532" t="s">
        <v>13574</v>
      </c>
      <c r="AG3532" t="s">
        <v>83</v>
      </c>
      <c r="AH3532" t="s">
        <v>13575</v>
      </c>
      <c r="AI3532" s="18">
        <v>0.13003438449999999</v>
      </c>
      <c r="AJ3532" t="s">
        <v>16973</v>
      </c>
      <c r="AK3532" t="s">
        <v>83</v>
      </c>
      <c r="AL3532" t="s">
        <v>16974</v>
      </c>
      <c r="AM3532" t="s">
        <v>873</v>
      </c>
      <c r="AN3532" t="s">
        <v>83</v>
      </c>
      <c r="AO3532" t="s">
        <v>4587</v>
      </c>
      <c r="AP3532" s="18">
        <v>0.1050594465</v>
      </c>
      <c r="AQ3532" t="s">
        <v>123</v>
      </c>
      <c r="AR3532" t="b">
        <f>ISNUMBER(SEARCH('Consulta Por Puntos Baloto'!$E$5,B3532,1))</f>
        <v>0</v>
      </c>
      <c r="AS3532">
        <f t="shared" si="110"/>
        <v>27</v>
      </c>
      <c r="AT3532" t="str">
        <f t="shared" si="111"/>
        <v>Oficina física</v>
      </c>
    </row>
    <row r="3533" spans="1:46">
      <c r="A3533" t="s">
        <v>16975</v>
      </c>
      <c r="B3533" t="s">
        <v>16976</v>
      </c>
      <c r="C3533" s="18">
        <v>3.1750775500000002E-2</v>
      </c>
      <c r="D3533" t="s">
        <v>5116</v>
      </c>
      <c r="E3533" t="s">
        <v>4734</v>
      </c>
      <c r="F3533" t="s">
        <v>5117</v>
      </c>
      <c r="G3533" s="18">
        <v>90.097640118000001</v>
      </c>
      <c r="H3533" t="s">
        <v>383</v>
      </c>
      <c r="I3533" t="s">
        <v>384</v>
      </c>
      <c r="J3533" t="s">
        <v>385</v>
      </c>
      <c r="K3533" s="18">
        <v>90.577347481199993</v>
      </c>
      <c r="L3533" t="s">
        <v>64</v>
      </c>
      <c r="M3533" t="s">
        <v>384</v>
      </c>
      <c r="N3533" t="s">
        <v>386</v>
      </c>
      <c r="O3533" s="18">
        <v>0.1157655551</v>
      </c>
      <c r="P3533" t="s">
        <v>4733</v>
      </c>
      <c r="Q3533" t="s">
        <v>4734</v>
      </c>
      <c r="R3533" t="s">
        <v>4735</v>
      </c>
      <c r="S3533" s="18">
        <v>176.94673807629999</v>
      </c>
      <c r="T3533" t="s">
        <v>253</v>
      </c>
      <c r="U3533" t="s">
        <v>65</v>
      </c>
      <c r="V3533" t="s">
        <v>254</v>
      </c>
      <c r="W3533" s="18">
        <v>176.21948851210001</v>
      </c>
      <c r="X3533" t="s">
        <v>276</v>
      </c>
      <c r="Y3533" t="s">
        <v>65</v>
      </c>
      <c r="Z3533" t="s">
        <v>277</v>
      </c>
      <c r="AA3533" s="18">
        <v>90.100530620399994</v>
      </c>
      <c r="AB3533" t="s">
        <v>383</v>
      </c>
      <c r="AC3533" t="s">
        <v>391</v>
      </c>
      <c r="AD3533" t="s">
        <v>392</v>
      </c>
      <c r="AE3533" s="18">
        <v>8.1345660000000004E-4</v>
      </c>
      <c r="AF3533" t="s">
        <v>16977</v>
      </c>
      <c r="AG3533" t="s">
        <v>4734</v>
      </c>
      <c r="AH3533" t="s">
        <v>16978</v>
      </c>
      <c r="AI3533" s="18">
        <v>4.1445049999999997E-3</v>
      </c>
      <c r="AJ3533" t="s">
        <v>16979</v>
      </c>
      <c r="AK3533" t="s">
        <v>4734</v>
      </c>
      <c r="AL3533" t="s">
        <v>16980</v>
      </c>
      <c r="AM3533" t="s">
        <v>16977</v>
      </c>
      <c r="AN3533" t="s">
        <v>4734</v>
      </c>
      <c r="AO3533" t="s">
        <v>16978</v>
      </c>
      <c r="AP3533" s="18">
        <v>8.1345660000000004E-4</v>
      </c>
      <c r="AQ3533" t="s">
        <v>123</v>
      </c>
      <c r="AR3533" t="b">
        <f>ISNUMBER(SEARCH('Consulta Por Puntos Baloto'!$E$5,B3533,1))</f>
        <v>0</v>
      </c>
      <c r="AS3533">
        <f t="shared" si="110"/>
        <v>31</v>
      </c>
      <c r="AT3533" t="str">
        <f t="shared" si="111"/>
        <v>Punto pago</v>
      </c>
    </row>
    <row r="3534" spans="1:46">
      <c r="A3534" t="s">
        <v>16981</v>
      </c>
      <c r="B3534" t="s">
        <v>16982</v>
      </c>
      <c r="C3534" s="18">
        <v>0.27721620060000002</v>
      </c>
      <c r="D3534" t="s">
        <v>3382</v>
      </c>
      <c r="E3534" t="s">
        <v>3383</v>
      </c>
      <c r="F3534" t="s">
        <v>3384</v>
      </c>
      <c r="G3534" s="18">
        <v>37.120208290199997</v>
      </c>
      <c r="H3534" t="s">
        <v>64</v>
      </c>
      <c r="I3534" t="s">
        <v>2638</v>
      </c>
      <c r="J3534" t="s">
        <v>2639</v>
      </c>
      <c r="K3534" s="18">
        <v>37.120208290199997</v>
      </c>
      <c r="L3534" t="s">
        <v>64</v>
      </c>
      <c r="M3534" t="s">
        <v>2638</v>
      </c>
      <c r="N3534" t="s">
        <v>2639</v>
      </c>
      <c r="O3534" s="18">
        <v>67.069636250599999</v>
      </c>
      <c r="P3534" t="s">
        <v>2625</v>
      </c>
      <c r="Q3534" t="s">
        <v>134</v>
      </c>
      <c r="R3534" t="s">
        <v>2626</v>
      </c>
      <c r="S3534" s="18">
        <v>65.698771471000001</v>
      </c>
      <c r="T3534" t="s">
        <v>311</v>
      </c>
      <c r="U3534" t="s">
        <v>130</v>
      </c>
      <c r="V3534" t="s">
        <v>312</v>
      </c>
      <c r="W3534" s="18">
        <v>49.425840881200003</v>
      </c>
      <c r="X3534" t="s">
        <v>64</v>
      </c>
      <c r="Y3534" t="s">
        <v>313</v>
      </c>
      <c r="Z3534" t="s">
        <v>314</v>
      </c>
      <c r="AA3534" s="18">
        <v>55.411928341299998</v>
      </c>
      <c r="AB3534" t="s">
        <v>300</v>
      </c>
      <c r="AC3534" t="s">
        <v>301</v>
      </c>
      <c r="AD3534" t="s">
        <v>302</v>
      </c>
      <c r="AE3534" s="18">
        <v>0.46167862900000001</v>
      </c>
      <c r="AF3534" t="s">
        <v>3385</v>
      </c>
      <c r="AG3534" t="s">
        <v>3383</v>
      </c>
      <c r="AH3534" t="s">
        <v>3386</v>
      </c>
      <c r="AI3534" s="18">
        <v>5.4000000000000004E-9</v>
      </c>
      <c r="AJ3534" t="s">
        <v>16983</v>
      </c>
      <c r="AK3534" t="s">
        <v>3383</v>
      </c>
      <c r="AL3534" t="s">
        <v>16984</v>
      </c>
      <c r="AM3534" t="s">
        <v>16983</v>
      </c>
      <c r="AN3534" t="s">
        <v>3383</v>
      </c>
      <c r="AO3534" t="s">
        <v>16984</v>
      </c>
      <c r="AP3534" s="18">
        <v>5.4000000000000004E-9</v>
      </c>
      <c r="AQ3534" t="s">
        <v>123</v>
      </c>
      <c r="AR3534" t="b">
        <f>ISNUMBER(SEARCH('Consulta Por Puntos Baloto'!$E$5,B3534,1))</f>
        <v>0</v>
      </c>
      <c r="AS3534">
        <f t="shared" si="110"/>
        <v>35</v>
      </c>
      <c r="AT3534" t="str">
        <f t="shared" si="111"/>
        <v>Punto red</v>
      </c>
    </row>
    <row r="3535" spans="1:46">
      <c r="A3535" t="s">
        <v>16985</v>
      </c>
      <c r="B3535" t="s">
        <v>16986</v>
      </c>
      <c r="C3535" s="18">
        <v>0.42726418109999997</v>
      </c>
      <c r="D3535" t="s">
        <v>4951</v>
      </c>
      <c r="E3535" t="s">
        <v>4014</v>
      </c>
      <c r="F3535" t="s">
        <v>4952</v>
      </c>
      <c r="G3535" s="18">
        <v>0.56820241400000004</v>
      </c>
      <c r="H3535" t="s">
        <v>64</v>
      </c>
      <c r="I3535" t="s">
        <v>4008</v>
      </c>
      <c r="J3535" t="s">
        <v>4009</v>
      </c>
      <c r="K3535" s="18">
        <v>1.3239158003</v>
      </c>
      <c r="L3535" t="s">
        <v>4010</v>
      </c>
      <c r="M3535" t="s">
        <v>4008</v>
      </c>
      <c r="N3535" t="s">
        <v>4011</v>
      </c>
      <c r="O3535" s="18">
        <v>23.641406449600002</v>
      </c>
      <c r="P3535" t="s">
        <v>225</v>
      </c>
      <c r="Q3535" t="s">
        <v>220</v>
      </c>
      <c r="R3535" t="s">
        <v>226</v>
      </c>
      <c r="S3535" s="18">
        <v>24.408861026</v>
      </c>
      <c r="T3535" t="s">
        <v>227</v>
      </c>
      <c r="U3535" t="s">
        <v>228</v>
      </c>
      <c r="V3535" t="s">
        <v>229</v>
      </c>
      <c r="W3535" s="18">
        <v>22.467329743899999</v>
      </c>
      <c r="X3535" t="s">
        <v>64</v>
      </c>
      <c r="Y3535" t="s">
        <v>228</v>
      </c>
      <c r="Z3535" t="s">
        <v>4012</v>
      </c>
      <c r="AA3535" s="18">
        <v>0.55361238749999997</v>
      </c>
      <c r="AB3535" s="19" t="s">
        <v>4013</v>
      </c>
      <c r="AC3535" t="s">
        <v>4014</v>
      </c>
      <c r="AD3535" t="s">
        <v>4015</v>
      </c>
      <c r="AE3535" s="18">
        <v>6.0834793499999998E-2</v>
      </c>
      <c r="AF3535" t="s">
        <v>9027</v>
      </c>
      <c r="AG3535" t="s">
        <v>4014</v>
      </c>
      <c r="AH3535" t="s">
        <v>9028</v>
      </c>
      <c r="AI3535" s="18">
        <v>0.4896785528</v>
      </c>
      <c r="AJ3535" t="s">
        <v>16987</v>
      </c>
      <c r="AK3535" t="s">
        <v>4014</v>
      </c>
      <c r="AL3535" t="s">
        <v>16988</v>
      </c>
      <c r="AM3535" t="s">
        <v>9027</v>
      </c>
      <c r="AN3535" t="s">
        <v>4014</v>
      </c>
      <c r="AO3535" t="s">
        <v>9028</v>
      </c>
      <c r="AP3535" s="18">
        <v>6.0834793499999998E-2</v>
      </c>
      <c r="AQ3535" t="e">
        <v>#N/A</v>
      </c>
      <c r="AR3535" t="b">
        <f>ISNUMBER(SEARCH('Consulta Por Puntos Baloto'!$E$5,B3535,1))</f>
        <v>0</v>
      </c>
      <c r="AS3535">
        <f t="shared" si="110"/>
        <v>31</v>
      </c>
      <c r="AT3535" t="str">
        <f t="shared" si="111"/>
        <v>Punto pago</v>
      </c>
    </row>
    <row r="3536" spans="1:46">
      <c r="A3536" t="s">
        <v>16989</v>
      </c>
      <c r="B3536" t="s">
        <v>16990</v>
      </c>
      <c r="C3536" s="18">
        <v>1.4172571476</v>
      </c>
      <c r="D3536" t="s">
        <v>463</v>
      </c>
      <c r="E3536" t="s">
        <v>128</v>
      </c>
      <c r="F3536" t="s">
        <v>464</v>
      </c>
      <c r="G3536" s="18">
        <v>0.57007078600000005</v>
      </c>
      <c r="H3536" t="s">
        <v>64</v>
      </c>
      <c r="I3536" t="s">
        <v>130</v>
      </c>
      <c r="J3536" t="s">
        <v>1149</v>
      </c>
      <c r="K3536" s="18">
        <v>2.2774657767000002</v>
      </c>
      <c r="L3536" t="s">
        <v>64</v>
      </c>
      <c r="M3536" t="s">
        <v>130</v>
      </c>
      <c r="N3536" t="s">
        <v>714</v>
      </c>
      <c r="O3536" s="18">
        <v>2.5920645378999998</v>
      </c>
      <c r="P3536" t="s">
        <v>588</v>
      </c>
      <c r="Q3536" t="s">
        <v>134</v>
      </c>
      <c r="R3536" t="s">
        <v>589</v>
      </c>
      <c r="S3536" s="18">
        <v>2.0127448934999999</v>
      </c>
      <c r="T3536" t="s">
        <v>469</v>
      </c>
      <c r="U3536" t="s">
        <v>130</v>
      </c>
      <c r="V3536" t="s">
        <v>470</v>
      </c>
      <c r="W3536" s="18">
        <v>1.1798829501000001</v>
      </c>
      <c r="X3536" t="s">
        <v>64</v>
      </c>
      <c r="Y3536" t="s">
        <v>130</v>
      </c>
      <c r="Z3536" t="s">
        <v>690</v>
      </c>
      <c r="AA3536" s="18">
        <v>1.3685190166000001</v>
      </c>
      <c r="AB3536" s="19" t="s">
        <v>1195</v>
      </c>
      <c r="AC3536" t="s">
        <v>128</v>
      </c>
      <c r="AD3536" t="s">
        <v>1196</v>
      </c>
      <c r="AE3536" s="18">
        <v>0.46483956180000002</v>
      </c>
      <c r="AF3536" t="s">
        <v>3208</v>
      </c>
      <c r="AG3536" t="s">
        <v>143</v>
      </c>
      <c r="AH3536" t="s">
        <v>3209</v>
      </c>
      <c r="AI3536" s="18">
        <v>0.14530275300000001</v>
      </c>
      <c r="AJ3536" t="s">
        <v>3210</v>
      </c>
      <c r="AK3536" t="s">
        <v>134</v>
      </c>
      <c r="AL3536" t="s">
        <v>3211</v>
      </c>
      <c r="AM3536" t="s">
        <v>3210</v>
      </c>
      <c r="AN3536" t="s">
        <v>134</v>
      </c>
      <c r="AO3536" t="s">
        <v>3211</v>
      </c>
      <c r="AP3536" s="18">
        <v>0.14530275300000001</v>
      </c>
      <c r="AQ3536" t="s">
        <v>123</v>
      </c>
      <c r="AR3536" t="b">
        <f>ISNUMBER(SEARCH('Consulta Por Puntos Baloto'!$E$5,B3536,1))</f>
        <v>0</v>
      </c>
      <c r="AS3536">
        <f t="shared" si="110"/>
        <v>35</v>
      </c>
      <c r="AT3536" t="str">
        <f t="shared" si="111"/>
        <v>Punto red</v>
      </c>
    </row>
    <row r="3537" spans="1:46">
      <c r="A3537" t="s">
        <v>16991</v>
      </c>
      <c r="B3537" t="s">
        <v>16992</v>
      </c>
      <c r="C3537" s="18">
        <v>0.55839814499999996</v>
      </c>
      <c r="D3537" t="s">
        <v>202</v>
      </c>
      <c r="E3537" t="s">
        <v>128</v>
      </c>
      <c r="F3537" t="s">
        <v>203</v>
      </c>
      <c r="G3537" s="18">
        <v>0.35003231559999998</v>
      </c>
      <c r="H3537" t="s">
        <v>64</v>
      </c>
      <c r="I3537" t="s">
        <v>130</v>
      </c>
      <c r="J3537" t="s">
        <v>204</v>
      </c>
      <c r="K3537" s="18">
        <v>1.3758913271</v>
      </c>
      <c r="L3537" t="s">
        <v>64</v>
      </c>
      <c r="M3537" t="s">
        <v>130</v>
      </c>
      <c r="N3537" t="s">
        <v>1668</v>
      </c>
      <c r="O3537" s="18">
        <v>0.70224679690000003</v>
      </c>
      <c r="P3537" t="s">
        <v>207</v>
      </c>
      <c r="Q3537" t="s">
        <v>134</v>
      </c>
      <c r="R3537" t="s">
        <v>208</v>
      </c>
      <c r="S3537" s="18">
        <v>1.5369003497</v>
      </c>
      <c r="T3537" t="s">
        <v>675</v>
      </c>
      <c r="U3537" t="s">
        <v>130</v>
      </c>
      <c r="V3537" t="s">
        <v>676</v>
      </c>
      <c r="W3537" s="18">
        <v>1.5438427559000001</v>
      </c>
      <c r="X3537" t="s">
        <v>64</v>
      </c>
      <c r="Y3537" t="s">
        <v>130</v>
      </c>
      <c r="Z3537" t="s">
        <v>790</v>
      </c>
      <c r="AA3537" s="18">
        <v>1.1492360182000001</v>
      </c>
      <c r="AB3537" t="s">
        <v>210</v>
      </c>
      <c r="AC3537" t="s">
        <v>128</v>
      </c>
      <c r="AD3537" t="s">
        <v>211</v>
      </c>
      <c r="AE3537" s="18">
        <v>2.5293802800000001E-2</v>
      </c>
      <c r="AF3537" t="s">
        <v>1071</v>
      </c>
      <c r="AG3537" t="s">
        <v>143</v>
      </c>
      <c r="AH3537" t="s">
        <v>1072</v>
      </c>
      <c r="AI3537" s="18">
        <v>0.3608607721</v>
      </c>
      <c r="AJ3537" t="s">
        <v>2804</v>
      </c>
      <c r="AK3537" t="s">
        <v>134</v>
      </c>
      <c r="AL3537" t="s">
        <v>2805</v>
      </c>
      <c r="AM3537" t="s">
        <v>1071</v>
      </c>
      <c r="AN3537" t="s">
        <v>143</v>
      </c>
      <c r="AO3537" t="s">
        <v>1072</v>
      </c>
      <c r="AP3537" s="18">
        <v>2.5293802800000001E-2</v>
      </c>
      <c r="AQ3537" t="s">
        <v>123</v>
      </c>
      <c r="AR3537" t="b">
        <f>ISNUMBER(SEARCH('Consulta Por Puntos Baloto'!$E$5,B3537,1))</f>
        <v>0</v>
      </c>
      <c r="AS3537">
        <f t="shared" si="110"/>
        <v>31</v>
      </c>
      <c r="AT3537" t="str">
        <f t="shared" si="111"/>
        <v>Punto pago</v>
      </c>
    </row>
    <row r="3538" spans="1:46">
      <c r="A3538" t="s">
        <v>16993</v>
      </c>
      <c r="B3538" t="s">
        <v>16994</v>
      </c>
      <c r="C3538" s="18">
        <v>2.5903643031999999</v>
      </c>
      <c r="D3538" t="s">
        <v>2585</v>
      </c>
      <c r="E3538" t="s">
        <v>128</v>
      </c>
      <c r="F3538" t="s">
        <v>2586</v>
      </c>
      <c r="G3538" s="18">
        <v>0.70881870270000003</v>
      </c>
      <c r="H3538" t="s">
        <v>64</v>
      </c>
      <c r="I3538" t="s">
        <v>130</v>
      </c>
      <c r="J3538" t="s">
        <v>5290</v>
      </c>
      <c r="K3538" s="18">
        <v>1.4589914406</v>
      </c>
      <c r="L3538" t="s">
        <v>64</v>
      </c>
      <c r="M3538" t="s">
        <v>130</v>
      </c>
      <c r="N3538" t="s">
        <v>3478</v>
      </c>
      <c r="O3538" s="18">
        <v>2.3579878692</v>
      </c>
      <c r="P3538" t="s">
        <v>3479</v>
      </c>
      <c r="Q3538" t="s">
        <v>134</v>
      </c>
      <c r="R3538" t="s">
        <v>3480</v>
      </c>
      <c r="S3538" s="18">
        <v>2.4513638495999999</v>
      </c>
      <c r="T3538" t="s">
        <v>807</v>
      </c>
      <c r="U3538" t="s">
        <v>130</v>
      </c>
      <c r="V3538" t="s">
        <v>808</v>
      </c>
      <c r="W3538" s="18">
        <v>2.1140397040000001</v>
      </c>
      <c r="X3538" t="s">
        <v>2590</v>
      </c>
      <c r="Y3538" t="s">
        <v>130</v>
      </c>
      <c r="Z3538" t="s">
        <v>2591</v>
      </c>
      <c r="AA3538" s="18">
        <v>2.1140397040000001</v>
      </c>
      <c r="AB3538" t="s">
        <v>6560</v>
      </c>
      <c r="AC3538" t="s">
        <v>128</v>
      </c>
      <c r="AD3538" t="s">
        <v>6561</v>
      </c>
      <c r="AE3538" s="18">
        <v>0</v>
      </c>
      <c r="AF3538" t="s">
        <v>6659</v>
      </c>
      <c r="AG3538" t="s">
        <v>143</v>
      </c>
      <c r="AH3538" t="s">
        <v>16995</v>
      </c>
      <c r="AI3538" s="18">
        <v>4.7064600900000003E-2</v>
      </c>
      <c r="AJ3538" t="s">
        <v>13031</v>
      </c>
      <c r="AK3538" t="s">
        <v>134</v>
      </c>
      <c r="AL3538" t="s">
        <v>16996</v>
      </c>
      <c r="AM3538" t="s">
        <v>6659</v>
      </c>
      <c r="AN3538" t="s">
        <v>143</v>
      </c>
      <c r="AO3538" t="s">
        <v>16995</v>
      </c>
      <c r="AP3538" s="18">
        <v>0</v>
      </c>
      <c r="AQ3538" t="s">
        <v>123</v>
      </c>
      <c r="AR3538" t="b">
        <f>ISNUMBER(SEARCH('Consulta Por Puntos Baloto'!$E$5,B3538,1))</f>
        <v>0</v>
      </c>
      <c r="AS3538">
        <f t="shared" si="110"/>
        <v>31</v>
      </c>
      <c r="AT3538" t="str">
        <f t="shared" si="111"/>
        <v>Punto pago</v>
      </c>
    </row>
    <row r="3539" spans="1:46">
      <c r="A3539" t="s">
        <v>16997</v>
      </c>
      <c r="B3539" t="s">
        <v>16998</v>
      </c>
      <c r="C3539" s="18">
        <v>0.88080142939999995</v>
      </c>
      <c r="D3539" t="s">
        <v>941</v>
      </c>
      <c r="E3539" t="s">
        <v>128</v>
      </c>
      <c r="F3539" t="s">
        <v>942</v>
      </c>
      <c r="G3539" s="18">
        <v>0.73335794809999999</v>
      </c>
      <c r="H3539" t="s">
        <v>567</v>
      </c>
      <c r="I3539" t="s">
        <v>130</v>
      </c>
      <c r="J3539" t="s">
        <v>568</v>
      </c>
      <c r="K3539" s="18">
        <v>0.73335794809999999</v>
      </c>
      <c r="L3539" t="s">
        <v>567</v>
      </c>
      <c r="M3539" t="s">
        <v>130</v>
      </c>
      <c r="N3539" t="s">
        <v>568</v>
      </c>
      <c r="O3539" s="18">
        <v>1.5062895822</v>
      </c>
      <c r="P3539" t="s">
        <v>441</v>
      </c>
      <c r="Q3539" t="s">
        <v>134</v>
      </c>
      <c r="R3539" t="s">
        <v>442</v>
      </c>
      <c r="S3539" s="18">
        <v>0.95472948790000001</v>
      </c>
      <c r="T3539" t="s">
        <v>136</v>
      </c>
      <c r="U3539" t="s">
        <v>130</v>
      </c>
      <c r="V3539" t="s">
        <v>137</v>
      </c>
      <c r="W3539" s="18">
        <v>0.83918975929999995</v>
      </c>
      <c r="X3539" t="s">
        <v>64</v>
      </c>
      <c r="Y3539" t="s">
        <v>130</v>
      </c>
      <c r="Z3539" t="s">
        <v>569</v>
      </c>
      <c r="AA3539" s="18">
        <v>0.95472948790000001</v>
      </c>
      <c r="AB3539" t="s">
        <v>955</v>
      </c>
      <c r="AC3539" t="s">
        <v>128</v>
      </c>
      <c r="AD3539" t="s">
        <v>956</v>
      </c>
      <c r="AE3539" s="18">
        <v>0.40134003159999998</v>
      </c>
      <c r="AF3539" t="s">
        <v>12709</v>
      </c>
      <c r="AG3539" t="s">
        <v>143</v>
      </c>
      <c r="AH3539" t="s">
        <v>12710</v>
      </c>
      <c r="AI3539" s="18">
        <v>0.214540957</v>
      </c>
      <c r="AJ3539" t="s">
        <v>12711</v>
      </c>
      <c r="AK3539" t="s">
        <v>134</v>
      </c>
      <c r="AL3539" t="s">
        <v>12712</v>
      </c>
      <c r="AM3539" t="s">
        <v>12711</v>
      </c>
      <c r="AN3539" t="s">
        <v>134</v>
      </c>
      <c r="AO3539" t="s">
        <v>12712</v>
      </c>
      <c r="AP3539" s="18">
        <v>0.214540957</v>
      </c>
      <c r="AQ3539" t="s">
        <v>123</v>
      </c>
      <c r="AR3539" t="b">
        <f>ISNUMBER(SEARCH('Consulta Por Puntos Baloto'!$E$5,B3539,1))</f>
        <v>0</v>
      </c>
      <c r="AS3539">
        <f t="shared" si="110"/>
        <v>35</v>
      </c>
      <c r="AT3539" t="str">
        <f t="shared" si="111"/>
        <v>Punto red</v>
      </c>
    </row>
    <row r="3540" spans="1:46">
      <c r="A3540" t="s">
        <v>16999</v>
      </c>
      <c r="B3540" t="s">
        <v>17000</v>
      </c>
      <c r="C3540" s="18">
        <v>1.2723661429999999</v>
      </c>
      <c r="D3540" t="s">
        <v>4512</v>
      </c>
      <c r="E3540" t="s">
        <v>297</v>
      </c>
      <c r="F3540" t="s">
        <v>4513</v>
      </c>
      <c r="G3540" s="18">
        <v>15.723096069</v>
      </c>
      <c r="H3540" t="s">
        <v>64</v>
      </c>
      <c r="I3540" t="s">
        <v>4514</v>
      </c>
      <c r="J3540" t="s">
        <v>4515</v>
      </c>
      <c r="K3540" s="18">
        <v>15.723096069</v>
      </c>
      <c r="L3540" t="s">
        <v>64</v>
      </c>
      <c r="M3540" t="s">
        <v>4514</v>
      </c>
      <c r="N3540" t="s">
        <v>4515</v>
      </c>
      <c r="O3540" s="18">
        <v>1.5769523354999999</v>
      </c>
      <c r="P3540" t="s">
        <v>296</v>
      </c>
      <c r="Q3540" t="s">
        <v>297</v>
      </c>
      <c r="R3540" t="s">
        <v>298</v>
      </c>
      <c r="S3540" s="18">
        <v>144.91822111299999</v>
      </c>
      <c r="T3540" t="s">
        <v>85</v>
      </c>
      <c r="U3540" t="s">
        <v>86</v>
      </c>
      <c r="V3540" t="s">
        <v>87</v>
      </c>
      <c r="W3540" s="18">
        <v>87.851097593700004</v>
      </c>
      <c r="X3540" t="s">
        <v>64</v>
      </c>
      <c r="Y3540" t="s">
        <v>4519</v>
      </c>
      <c r="Z3540" t="s">
        <v>4520</v>
      </c>
      <c r="AA3540" s="18">
        <v>48.853461943100001</v>
      </c>
      <c r="AB3540" t="s">
        <v>300</v>
      </c>
      <c r="AC3540" t="s">
        <v>301</v>
      </c>
      <c r="AD3540" t="s">
        <v>302</v>
      </c>
      <c r="AE3540" s="18">
        <v>0.90512914420000001</v>
      </c>
      <c r="AF3540" t="s">
        <v>7531</v>
      </c>
      <c r="AG3540" t="s">
        <v>297</v>
      </c>
      <c r="AH3540" t="s">
        <v>7532</v>
      </c>
      <c r="AI3540" s="18">
        <v>0.38647691309999999</v>
      </c>
      <c r="AJ3540" t="s">
        <v>17001</v>
      </c>
      <c r="AK3540" t="s">
        <v>297</v>
      </c>
      <c r="AL3540" t="s">
        <v>17002</v>
      </c>
      <c r="AM3540" t="s">
        <v>17001</v>
      </c>
      <c r="AN3540" t="s">
        <v>297</v>
      </c>
      <c r="AO3540" t="s">
        <v>17002</v>
      </c>
      <c r="AP3540" s="18">
        <v>0.38647691309999999</v>
      </c>
      <c r="AQ3540" t="s">
        <v>123</v>
      </c>
      <c r="AR3540" t="b">
        <f>ISNUMBER(SEARCH('Consulta Por Puntos Baloto'!$E$5,B3540,1))</f>
        <v>0</v>
      </c>
      <c r="AS3540">
        <f t="shared" si="110"/>
        <v>35</v>
      </c>
      <c r="AT3540" t="str">
        <f t="shared" si="111"/>
        <v>Punto red</v>
      </c>
    </row>
    <row r="3541" spans="1:46">
      <c r="A3541" t="s">
        <v>17003</v>
      </c>
      <c r="B3541" t="s">
        <v>17004</v>
      </c>
      <c r="C3541" s="18">
        <v>1.4837393203</v>
      </c>
      <c r="D3541" t="s">
        <v>584</v>
      </c>
      <c r="E3541" t="s">
        <v>128</v>
      </c>
      <c r="F3541" t="s">
        <v>585</v>
      </c>
      <c r="G3541" s="18">
        <v>0.51216999029999999</v>
      </c>
      <c r="H3541" t="s">
        <v>64</v>
      </c>
      <c r="I3541" t="s">
        <v>130</v>
      </c>
      <c r="J3541" t="s">
        <v>470</v>
      </c>
      <c r="K3541" s="18">
        <v>1.5820744395999999</v>
      </c>
      <c r="L3541" t="s">
        <v>64</v>
      </c>
      <c r="M3541" t="s">
        <v>130</v>
      </c>
      <c r="N3541" t="s">
        <v>714</v>
      </c>
      <c r="O3541" s="18">
        <v>2.7588176939000002</v>
      </c>
      <c r="P3541" t="s">
        <v>588</v>
      </c>
      <c r="Q3541" t="s">
        <v>134</v>
      </c>
      <c r="R3541" t="s">
        <v>589</v>
      </c>
      <c r="S3541" s="18">
        <v>0.7761568552</v>
      </c>
      <c r="T3541" t="s">
        <v>469</v>
      </c>
      <c r="U3541" t="s">
        <v>130</v>
      </c>
      <c r="V3541" t="s">
        <v>470</v>
      </c>
      <c r="W3541" s="18">
        <v>2.2634691925000001</v>
      </c>
      <c r="X3541" t="s">
        <v>64</v>
      </c>
      <c r="Y3541" t="s">
        <v>130</v>
      </c>
      <c r="Z3541" t="s">
        <v>690</v>
      </c>
      <c r="AA3541" s="18">
        <v>0.7761568552</v>
      </c>
      <c r="AB3541" t="s">
        <v>591</v>
      </c>
      <c r="AC3541" t="s">
        <v>128</v>
      </c>
      <c r="AD3541" t="s">
        <v>592</v>
      </c>
      <c r="AE3541" s="18">
        <v>0</v>
      </c>
      <c r="AF3541" t="s">
        <v>17005</v>
      </c>
      <c r="AG3541" t="s">
        <v>143</v>
      </c>
      <c r="AH3541" t="s">
        <v>17006</v>
      </c>
      <c r="AI3541" s="18">
        <v>0.26447179450000002</v>
      </c>
      <c r="AJ3541" t="s">
        <v>17007</v>
      </c>
      <c r="AK3541" t="s">
        <v>134</v>
      </c>
      <c r="AL3541" t="s">
        <v>17008</v>
      </c>
      <c r="AM3541" t="s">
        <v>17005</v>
      </c>
      <c r="AN3541" t="s">
        <v>143</v>
      </c>
      <c r="AO3541" t="s">
        <v>17006</v>
      </c>
      <c r="AP3541" s="18">
        <v>0</v>
      </c>
      <c r="AQ3541" t="s">
        <v>123</v>
      </c>
      <c r="AR3541" t="b">
        <f>ISNUMBER(SEARCH('Consulta Por Puntos Baloto'!$E$5,B3541,1))</f>
        <v>0</v>
      </c>
      <c r="AS3541">
        <f t="shared" si="110"/>
        <v>31</v>
      </c>
      <c r="AT3541" t="str">
        <f t="shared" si="111"/>
        <v>Punto pago</v>
      </c>
    </row>
    <row r="3542" spans="1:46">
      <c r="A3542" t="s">
        <v>17009</v>
      </c>
      <c r="B3542" t="s">
        <v>17010</v>
      </c>
      <c r="C3542" s="18">
        <v>1.6197041542999999</v>
      </c>
      <c r="D3542" t="s">
        <v>2585</v>
      </c>
      <c r="E3542" t="s">
        <v>128</v>
      </c>
      <c r="F3542" t="s">
        <v>2586</v>
      </c>
      <c r="G3542" s="18">
        <v>1.1156565879</v>
      </c>
      <c r="H3542" t="s">
        <v>64</v>
      </c>
      <c r="I3542" t="s">
        <v>130</v>
      </c>
      <c r="J3542" t="s">
        <v>6597</v>
      </c>
      <c r="K3542" s="18">
        <v>1.6643990282000001</v>
      </c>
      <c r="L3542" t="s">
        <v>64</v>
      </c>
      <c r="M3542" t="s">
        <v>130</v>
      </c>
      <c r="N3542" t="s">
        <v>2587</v>
      </c>
      <c r="O3542" s="18">
        <v>1.1493437587999999</v>
      </c>
      <c r="P3542" t="s">
        <v>2588</v>
      </c>
      <c r="Q3542" t="s">
        <v>134</v>
      </c>
      <c r="R3542" t="s">
        <v>2589</v>
      </c>
      <c r="S3542" s="18">
        <v>2.5061840398999999</v>
      </c>
      <c r="T3542" t="s">
        <v>311</v>
      </c>
      <c r="U3542" t="s">
        <v>130</v>
      </c>
      <c r="V3542" t="s">
        <v>312</v>
      </c>
      <c r="W3542" s="18">
        <v>1.4473533433000001</v>
      </c>
      <c r="X3542" t="s">
        <v>64</v>
      </c>
      <c r="Y3542" t="s">
        <v>130</v>
      </c>
      <c r="Z3542" t="s">
        <v>2627</v>
      </c>
      <c r="AA3542" s="18">
        <v>1.1130016882</v>
      </c>
      <c r="AB3542" t="s">
        <v>2628</v>
      </c>
      <c r="AC3542" t="s">
        <v>128</v>
      </c>
      <c r="AD3542" t="s">
        <v>2629</v>
      </c>
      <c r="AE3542" s="18">
        <v>0.22081053410000001</v>
      </c>
      <c r="AF3542" t="s">
        <v>17011</v>
      </c>
      <c r="AG3542" t="s">
        <v>143</v>
      </c>
      <c r="AH3542" t="s">
        <v>17012</v>
      </c>
      <c r="AI3542" s="18">
        <v>0.47564302110000001</v>
      </c>
      <c r="AJ3542" t="s">
        <v>12513</v>
      </c>
      <c r="AK3542" t="s">
        <v>134</v>
      </c>
      <c r="AL3542" t="s">
        <v>12514</v>
      </c>
      <c r="AM3542" t="s">
        <v>17011</v>
      </c>
      <c r="AN3542" t="s">
        <v>143</v>
      </c>
      <c r="AO3542" t="s">
        <v>17012</v>
      </c>
      <c r="AP3542" s="18">
        <v>0.22081053410000001</v>
      </c>
      <c r="AQ3542" t="s">
        <v>123</v>
      </c>
      <c r="AR3542" t="b">
        <f>ISNUMBER(SEARCH('Consulta Por Puntos Baloto'!$E$5,B3542,1))</f>
        <v>0</v>
      </c>
      <c r="AS3542">
        <f t="shared" si="110"/>
        <v>31</v>
      </c>
      <c r="AT3542" t="str">
        <f t="shared" si="111"/>
        <v>Punto pago</v>
      </c>
    </row>
    <row r="3543" spans="1:46">
      <c r="A3543" t="s">
        <v>17013</v>
      </c>
      <c r="B3543" t="s">
        <v>17014</v>
      </c>
      <c r="C3543" s="18">
        <v>93.765087679700002</v>
      </c>
      <c r="D3543" t="s">
        <v>1689</v>
      </c>
      <c r="E3543" t="s">
        <v>1690</v>
      </c>
      <c r="F3543" t="s">
        <v>1691</v>
      </c>
      <c r="G3543" s="18">
        <v>93.757779478900005</v>
      </c>
      <c r="H3543" t="s">
        <v>64</v>
      </c>
      <c r="I3543" t="s">
        <v>114</v>
      </c>
      <c r="J3543" t="s">
        <v>3347</v>
      </c>
      <c r="K3543" s="18">
        <v>113.5495693884</v>
      </c>
      <c r="L3543" t="s">
        <v>64</v>
      </c>
      <c r="M3543" t="s">
        <v>294</v>
      </c>
      <c r="N3543" t="s">
        <v>295</v>
      </c>
      <c r="O3543" s="18">
        <v>100.93156844169999</v>
      </c>
      <c r="P3543" t="s">
        <v>4963</v>
      </c>
      <c r="Q3543" t="s">
        <v>4964</v>
      </c>
      <c r="R3543" t="s">
        <v>4965</v>
      </c>
      <c r="S3543" s="18">
        <v>123.9587365065</v>
      </c>
      <c r="T3543" t="s">
        <v>807</v>
      </c>
      <c r="U3543" t="s">
        <v>130</v>
      </c>
      <c r="V3543" t="s">
        <v>808</v>
      </c>
      <c r="W3543" s="18">
        <v>94.373926141699997</v>
      </c>
      <c r="X3543" t="s">
        <v>3348</v>
      </c>
      <c r="Y3543" t="s">
        <v>114</v>
      </c>
      <c r="Z3543" t="s">
        <v>3349</v>
      </c>
      <c r="AA3543" s="18">
        <v>93.782533064899994</v>
      </c>
      <c r="AB3543" t="s">
        <v>1694</v>
      </c>
      <c r="AC3543" t="s">
        <v>1690</v>
      </c>
      <c r="AD3543" t="s">
        <v>1695</v>
      </c>
      <c r="AE3543" s="18">
        <v>41.007710556900001</v>
      </c>
      <c r="AF3543" t="s">
        <v>3350</v>
      </c>
      <c r="AG3543" t="s">
        <v>3351</v>
      </c>
      <c r="AH3543" t="s">
        <v>3352</v>
      </c>
      <c r="AI3543" s="18">
        <v>1.35365838E-2</v>
      </c>
      <c r="AJ3543" t="s">
        <v>17015</v>
      </c>
      <c r="AK3543" t="s">
        <v>7744</v>
      </c>
      <c r="AL3543" t="s">
        <v>17016</v>
      </c>
      <c r="AM3543" t="s">
        <v>17015</v>
      </c>
      <c r="AN3543" t="s">
        <v>7744</v>
      </c>
      <c r="AO3543" t="s">
        <v>17016</v>
      </c>
      <c r="AP3543" s="18">
        <v>1.35365838E-2</v>
      </c>
      <c r="AQ3543" t="s">
        <v>123</v>
      </c>
      <c r="AR3543" t="b">
        <f>ISNUMBER(SEARCH('Consulta Por Puntos Baloto'!$E$5,B3543,1))</f>
        <v>0</v>
      </c>
      <c r="AS3543">
        <f t="shared" si="110"/>
        <v>35</v>
      </c>
      <c r="AT3543" t="str">
        <f t="shared" si="111"/>
        <v>Punto red</v>
      </c>
    </row>
    <row r="3544" spans="1:46">
      <c r="A3544" t="s">
        <v>17017</v>
      </c>
      <c r="B3544" t="s">
        <v>17018</v>
      </c>
      <c r="C3544" s="18">
        <v>1.9978951529</v>
      </c>
      <c r="D3544" t="s">
        <v>1001</v>
      </c>
      <c r="E3544" t="s">
        <v>128</v>
      </c>
      <c r="F3544" t="s">
        <v>1002</v>
      </c>
      <c r="G3544" s="18">
        <v>1.0199594932</v>
      </c>
      <c r="H3544" t="s">
        <v>64</v>
      </c>
      <c r="I3544" t="s">
        <v>130</v>
      </c>
      <c r="J3544" t="s">
        <v>5566</v>
      </c>
      <c r="K3544" s="18">
        <v>1.1951046937000001</v>
      </c>
      <c r="L3544" t="s">
        <v>64</v>
      </c>
      <c r="M3544" t="s">
        <v>130</v>
      </c>
      <c r="N3544" t="s">
        <v>1004</v>
      </c>
      <c r="O3544" s="18">
        <v>1.6200832460000001</v>
      </c>
      <c r="P3544" t="s">
        <v>673</v>
      </c>
      <c r="Q3544" t="s">
        <v>134</v>
      </c>
      <c r="R3544" t="s">
        <v>674</v>
      </c>
      <c r="S3544" s="18">
        <v>3.8178553720999999</v>
      </c>
      <c r="T3544" t="s">
        <v>675</v>
      </c>
      <c r="U3544" t="s">
        <v>130</v>
      </c>
      <c r="V3544" t="s">
        <v>676</v>
      </c>
      <c r="W3544" s="18">
        <v>2.1966083473000002</v>
      </c>
      <c r="X3544" t="s">
        <v>64</v>
      </c>
      <c r="Y3544" t="s">
        <v>130</v>
      </c>
      <c r="Z3544" t="s">
        <v>1011</v>
      </c>
      <c r="AA3544" s="18">
        <v>1.6145865023999999</v>
      </c>
      <c r="AB3544" s="19" t="s">
        <v>1102</v>
      </c>
      <c r="AC3544" t="s">
        <v>128</v>
      </c>
      <c r="AD3544" t="s">
        <v>1103</v>
      </c>
      <c r="AE3544" s="18">
        <v>0.76987789269999996</v>
      </c>
      <c r="AF3544" t="s">
        <v>6366</v>
      </c>
      <c r="AG3544" t="s">
        <v>143</v>
      </c>
      <c r="AH3544" t="s">
        <v>6367</v>
      </c>
      <c r="AI3544" s="18">
        <v>0.24929389339999999</v>
      </c>
      <c r="AJ3544" t="s">
        <v>6368</v>
      </c>
      <c r="AK3544" t="s">
        <v>134</v>
      </c>
      <c r="AL3544" t="s">
        <v>6369</v>
      </c>
      <c r="AM3544" t="s">
        <v>6368</v>
      </c>
      <c r="AN3544" t="s">
        <v>134</v>
      </c>
      <c r="AO3544" t="s">
        <v>6369</v>
      </c>
      <c r="AP3544" s="18">
        <v>0.24929389339999999</v>
      </c>
      <c r="AQ3544" t="s">
        <v>123</v>
      </c>
      <c r="AR3544" t="b">
        <f>ISNUMBER(SEARCH('Consulta Por Puntos Baloto'!$E$5,B3544,1))</f>
        <v>0</v>
      </c>
      <c r="AS3544">
        <f t="shared" si="110"/>
        <v>35</v>
      </c>
      <c r="AT3544" t="str">
        <f t="shared" si="111"/>
        <v>Punto red</v>
      </c>
    </row>
    <row r="3545" spans="1:46">
      <c r="A3545" t="s">
        <v>17019</v>
      </c>
      <c r="B3545" t="s">
        <v>17020</v>
      </c>
      <c r="C3545" s="18">
        <v>0.65396437519999995</v>
      </c>
      <c r="D3545" t="s">
        <v>1001</v>
      </c>
      <c r="E3545" t="s">
        <v>128</v>
      </c>
      <c r="F3545" t="s">
        <v>1002</v>
      </c>
      <c r="G3545" s="18">
        <v>0.74970013570000005</v>
      </c>
      <c r="H3545" t="s">
        <v>64</v>
      </c>
      <c r="I3545" t="s">
        <v>130</v>
      </c>
      <c r="J3545" t="s">
        <v>2685</v>
      </c>
      <c r="K3545" s="18">
        <v>1.1513100595000001</v>
      </c>
      <c r="L3545" t="s">
        <v>64</v>
      </c>
      <c r="M3545" t="s">
        <v>130</v>
      </c>
      <c r="N3545" t="s">
        <v>1028</v>
      </c>
      <c r="O3545" s="18">
        <v>0.73931093869999998</v>
      </c>
      <c r="P3545" t="s">
        <v>673</v>
      </c>
      <c r="Q3545" t="s">
        <v>134</v>
      </c>
      <c r="R3545" t="s">
        <v>674</v>
      </c>
      <c r="S3545" s="18">
        <v>3.0843367961000001</v>
      </c>
      <c r="T3545" t="s">
        <v>675</v>
      </c>
      <c r="U3545" t="s">
        <v>130</v>
      </c>
      <c r="V3545" t="s">
        <v>676</v>
      </c>
      <c r="W3545" s="18">
        <v>0.94014744130000005</v>
      </c>
      <c r="X3545" t="s">
        <v>64</v>
      </c>
      <c r="Y3545" t="s">
        <v>130</v>
      </c>
      <c r="Z3545" t="s">
        <v>1011</v>
      </c>
      <c r="AA3545" s="18">
        <v>1.1651343085000001</v>
      </c>
      <c r="AB3545" t="s">
        <v>2688</v>
      </c>
      <c r="AC3545" t="s">
        <v>128</v>
      </c>
      <c r="AD3545" t="s">
        <v>2689</v>
      </c>
      <c r="AE3545" s="18">
        <v>0.14561867549999999</v>
      </c>
      <c r="AF3545" t="s">
        <v>6860</v>
      </c>
      <c r="AG3545" t="s">
        <v>143</v>
      </c>
      <c r="AH3545" t="s">
        <v>6861</v>
      </c>
      <c r="AI3545" s="18">
        <v>0.2445317474</v>
      </c>
      <c r="AJ3545" t="s">
        <v>6862</v>
      </c>
      <c r="AK3545" t="s">
        <v>134</v>
      </c>
      <c r="AL3545" t="s">
        <v>6863</v>
      </c>
      <c r="AM3545" t="s">
        <v>6860</v>
      </c>
      <c r="AN3545" t="s">
        <v>143</v>
      </c>
      <c r="AO3545" t="s">
        <v>6861</v>
      </c>
      <c r="AP3545" s="18">
        <v>0.14561867549999999</v>
      </c>
      <c r="AQ3545" t="s">
        <v>123</v>
      </c>
      <c r="AR3545" t="b">
        <f>ISNUMBER(SEARCH('Consulta Por Puntos Baloto'!$E$5,B3545,1))</f>
        <v>0</v>
      </c>
      <c r="AS3545">
        <f t="shared" si="110"/>
        <v>31</v>
      </c>
      <c r="AT3545" t="str">
        <f t="shared" si="111"/>
        <v>Punto pago</v>
      </c>
    </row>
    <row r="3546" spans="1:46">
      <c r="A3546" t="s">
        <v>17021</v>
      </c>
      <c r="B3546" t="s">
        <v>17022</v>
      </c>
      <c r="C3546" s="18">
        <v>13.6318692556</v>
      </c>
      <c r="D3546" t="s">
        <v>4447</v>
      </c>
      <c r="E3546" t="s">
        <v>4261</v>
      </c>
      <c r="F3546" t="s">
        <v>4448</v>
      </c>
      <c r="G3546" s="18">
        <v>13.4022606181</v>
      </c>
      <c r="H3546" t="s">
        <v>64</v>
      </c>
      <c r="I3546" t="s">
        <v>4250</v>
      </c>
      <c r="J3546" t="s">
        <v>4251</v>
      </c>
      <c r="K3546" s="18">
        <v>13.394533469500001</v>
      </c>
      <c r="L3546" t="s">
        <v>64</v>
      </c>
      <c r="M3546" t="s">
        <v>4250</v>
      </c>
      <c r="N3546" t="s">
        <v>4251</v>
      </c>
      <c r="O3546" s="18">
        <v>104.01011977269999</v>
      </c>
      <c r="P3546" t="s">
        <v>3977</v>
      </c>
      <c r="Q3546" t="s">
        <v>3972</v>
      </c>
      <c r="R3546" t="s">
        <v>3978</v>
      </c>
      <c r="S3546" s="18">
        <v>431.98760181850002</v>
      </c>
      <c r="T3546" t="s">
        <v>85</v>
      </c>
      <c r="U3546" t="s">
        <v>86</v>
      </c>
      <c r="V3546" t="s">
        <v>87</v>
      </c>
      <c r="W3546" s="18">
        <v>18.787449187299998</v>
      </c>
      <c r="X3546" t="s">
        <v>64</v>
      </c>
      <c r="Y3546" t="s">
        <v>4250</v>
      </c>
      <c r="Z3546" t="s">
        <v>4449</v>
      </c>
      <c r="AA3546" s="18">
        <v>18.0736796194</v>
      </c>
      <c r="AB3546" s="19" t="s">
        <v>4269</v>
      </c>
      <c r="AC3546" t="s">
        <v>4261</v>
      </c>
      <c r="AD3546" t="s">
        <v>4270</v>
      </c>
      <c r="AE3546" s="18">
        <v>6.6635936164</v>
      </c>
      <c r="AF3546" t="s">
        <v>17023</v>
      </c>
      <c r="AG3546" t="s">
        <v>4451</v>
      </c>
      <c r="AH3546" t="s">
        <v>17024</v>
      </c>
      <c r="AI3546" s="18">
        <v>9.5712487099999993E-2</v>
      </c>
      <c r="AJ3546" t="s">
        <v>17025</v>
      </c>
      <c r="AK3546" t="s">
        <v>17026</v>
      </c>
      <c r="AL3546" t="s">
        <v>17027</v>
      </c>
      <c r="AM3546" t="s">
        <v>17025</v>
      </c>
      <c r="AN3546" t="s">
        <v>17026</v>
      </c>
      <c r="AO3546" t="s">
        <v>17027</v>
      </c>
      <c r="AP3546" s="18">
        <v>9.5712487099999993E-2</v>
      </c>
      <c r="AQ3546" t="s">
        <v>123</v>
      </c>
      <c r="AR3546" t="b">
        <f>ISNUMBER(SEARCH('Consulta Por Puntos Baloto'!$E$5,B3546,1))</f>
        <v>0</v>
      </c>
      <c r="AS3546">
        <f t="shared" si="110"/>
        <v>35</v>
      </c>
      <c r="AT3546" t="str">
        <f t="shared" si="111"/>
        <v>Punto red</v>
      </c>
    </row>
    <row r="3547" spans="1:46">
      <c r="A3547" t="s">
        <v>17028</v>
      </c>
      <c r="B3547" t="s">
        <v>17029</v>
      </c>
      <c r="C3547" s="18">
        <v>76.132302760499996</v>
      </c>
      <c r="D3547" t="s">
        <v>4247</v>
      </c>
      <c r="E3547" t="s">
        <v>4248</v>
      </c>
      <c r="F3547" t="s">
        <v>4249</v>
      </c>
      <c r="G3547" s="18">
        <v>76.0371550176</v>
      </c>
      <c r="H3547" t="s">
        <v>64</v>
      </c>
      <c r="I3547" t="s">
        <v>4073</v>
      </c>
      <c r="J3547" t="s">
        <v>4074</v>
      </c>
      <c r="K3547" s="18">
        <v>194.646835477</v>
      </c>
      <c r="L3547" t="s">
        <v>64</v>
      </c>
      <c r="M3547" t="s">
        <v>4250</v>
      </c>
      <c r="N3547" t="s">
        <v>4251</v>
      </c>
      <c r="O3547" s="18">
        <v>84.489598453599996</v>
      </c>
      <c r="P3547" t="s">
        <v>4071</v>
      </c>
      <c r="Q3547" t="s">
        <v>4066</v>
      </c>
      <c r="R3547" t="s">
        <v>4072</v>
      </c>
      <c r="S3547" s="18">
        <v>279.57239370449997</v>
      </c>
      <c r="T3547" t="s">
        <v>85</v>
      </c>
      <c r="U3547" t="s">
        <v>86</v>
      </c>
      <c r="V3547" t="s">
        <v>87</v>
      </c>
      <c r="W3547" s="18">
        <v>76.080642107399996</v>
      </c>
      <c r="X3547" t="s">
        <v>64</v>
      </c>
      <c r="Y3547" t="s">
        <v>4073</v>
      </c>
      <c r="Z3547" t="s">
        <v>4074</v>
      </c>
      <c r="AA3547" s="18">
        <v>82.475207423399993</v>
      </c>
      <c r="AB3547" t="s">
        <v>4252</v>
      </c>
      <c r="AC3547" t="s">
        <v>4066</v>
      </c>
      <c r="AD3547" t="s">
        <v>4253</v>
      </c>
      <c r="AE3547" s="18">
        <v>1.31786166E-2</v>
      </c>
      <c r="AF3547" t="s">
        <v>17030</v>
      </c>
      <c r="AG3547" t="s">
        <v>16181</v>
      </c>
      <c r="AH3547" t="s">
        <v>17031</v>
      </c>
      <c r="AI3547" s="18">
        <v>2.0413812900000002E-2</v>
      </c>
      <c r="AJ3547" t="s">
        <v>17032</v>
      </c>
      <c r="AK3547" t="s">
        <v>16181</v>
      </c>
      <c r="AL3547" t="s">
        <v>17033</v>
      </c>
      <c r="AM3547" t="s">
        <v>17030</v>
      </c>
      <c r="AN3547" t="s">
        <v>16181</v>
      </c>
      <c r="AO3547" t="s">
        <v>17031</v>
      </c>
      <c r="AP3547" s="18">
        <v>1.31786166E-2</v>
      </c>
      <c r="AQ3547" t="s">
        <v>123</v>
      </c>
      <c r="AR3547" t="b">
        <f>ISNUMBER(SEARCH('Consulta Por Puntos Baloto'!$E$5,B3547,1))</f>
        <v>0</v>
      </c>
      <c r="AS3547">
        <f t="shared" si="110"/>
        <v>31</v>
      </c>
      <c r="AT3547" t="str">
        <f t="shared" si="111"/>
        <v>Punto pago</v>
      </c>
    </row>
    <row r="3548" spans="1:46">
      <c r="A3548" t="s">
        <v>17034</v>
      </c>
      <c r="B3548" t="s">
        <v>17035</v>
      </c>
      <c r="C3548" s="18">
        <v>2.9791863896000002</v>
      </c>
      <c r="D3548" t="s">
        <v>4869</v>
      </c>
      <c r="E3548" t="s">
        <v>4106</v>
      </c>
      <c r="F3548" t="s">
        <v>4870</v>
      </c>
      <c r="G3548" s="18">
        <v>0.47557964740000003</v>
      </c>
      <c r="H3548" t="s">
        <v>64</v>
      </c>
      <c r="I3548" t="s">
        <v>4029</v>
      </c>
      <c r="J3548" t="s">
        <v>4030</v>
      </c>
      <c r="K3548" s="18">
        <v>0.4617187526</v>
      </c>
      <c r="L3548" t="s">
        <v>64</v>
      </c>
      <c r="M3548" t="s">
        <v>4029</v>
      </c>
      <c r="N3548" t="s">
        <v>4030</v>
      </c>
      <c r="O3548" s="18">
        <v>56.789101391000003</v>
      </c>
      <c r="P3548" t="s">
        <v>4031</v>
      </c>
      <c r="Q3548" t="s">
        <v>4025</v>
      </c>
      <c r="R3548" t="s">
        <v>4032</v>
      </c>
      <c r="S3548" s="18">
        <v>122.9647580769</v>
      </c>
      <c r="T3548" t="s">
        <v>227</v>
      </c>
      <c r="U3548" t="s">
        <v>228</v>
      </c>
      <c r="V3548" t="s">
        <v>229</v>
      </c>
      <c r="W3548" s="18">
        <v>1.8680771056000001</v>
      </c>
      <c r="X3548" t="s">
        <v>4103</v>
      </c>
      <c r="Y3548" t="s">
        <v>4029</v>
      </c>
      <c r="Z3548" t="s">
        <v>4104</v>
      </c>
      <c r="AA3548" s="18">
        <v>0.51136926459999998</v>
      </c>
      <c r="AB3548" s="19" t="s">
        <v>4105</v>
      </c>
      <c r="AC3548" t="s">
        <v>4106</v>
      </c>
      <c r="AD3548" t="s">
        <v>4107</v>
      </c>
      <c r="AE3548" s="18">
        <v>3.1406338200000002E-2</v>
      </c>
      <c r="AF3548" t="s">
        <v>17036</v>
      </c>
      <c r="AG3548" t="s">
        <v>4106</v>
      </c>
      <c r="AH3548" t="s">
        <v>17037</v>
      </c>
      <c r="AI3548" s="18">
        <v>0.19516751190000001</v>
      </c>
      <c r="AJ3548" t="s">
        <v>17038</v>
      </c>
      <c r="AK3548" t="s">
        <v>4106</v>
      </c>
      <c r="AL3548" t="s">
        <v>17039</v>
      </c>
      <c r="AM3548" t="s">
        <v>17036</v>
      </c>
      <c r="AN3548" t="s">
        <v>4106</v>
      </c>
      <c r="AO3548" t="s">
        <v>17037</v>
      </c>
      <c r="AP3548" s="18">
        <v>3.1406338200000002E-2</v>
      </c>
      <c r="AQ3548" t="s">
        <v>123</v>
      </c>
      <c r="AR3548" t="b">
        <f>ISNUMBER(SEARCH('Consulta Por Puntos Baloto'!$E$5,B3548,1))</f>
        <v>0</v>
      </c>
      <c r="AS3548">
        <f t="shared" si="110"/>
        <v>31</v>
      </c>
      <c r="AT3548" t="str">
        <f t="shared" si="111"/>
        <v>Punto pago</v>
      </c>
    </row>
    <row r="3549" spans="1:46">
      <c r="A3549" t="s">
        <v>17040</v>
      </c>
      <c r="B3549" t="s">
        <v>17041</v>
      </c>
      <c r="C3549" s="18">
        <v>0.19929101290000001</v>
      </c>
      <c r="D3549" t="s">
        <v>5248</v>
      </c>
      <c r="E3549" t="s">
        <v>5249</v>
      </c>
      <c r="F3549" t="s">
        <v>5250</v>
      </c>
      <c r="G3549" s="18">
        <v>23.934905359399998</v>
      </c>
      <c r="H3549" t="s">
        <v>64</v>
      </c>
      <c r="I3549" t="s">
        <v>4389</v>
      </c>
      <c r="J3549" t="s">
        <v>4390</v>
      </c>
      <c r="K3549" s="18">
        <v>61.307084997399997</v>
      </c>
      <c r="L3549" t="s">
        <v>64</v>
      </c>
      <c r="M3549" t="s">
        <v>343</v>
      </c>
      <c r="N3549" t="s">
        <v>344</v>
      </c>
      <c r="O3549" s="18">
        <v>23.905364735500001</v>
      </c>
      <c r="P3549" t="s">
        <v>4391</v>
      </c>
      <c r="Q3549" t="s">
        <v>4392</v>
      </c>
      <c r="R3549" t="s">
        <v>4393</v>
      </c>
      <c r="S3549" s="18">
        <v>83.351814781800002</v>
      </c>
      <c r="T3549" t="s">
        <v>69</v>
      </c>
      <c r="U3549" t="s">
        <v>65</v>
      </c>
      <c r="V3549" t="s">
        <v>70</v>
      </c>
      <c r="W3549" s="18">
        <v>23.934905359399998</v>
      </c>
      <c r="X3549" t="s">
        <v>64</v>
      </c>
      <c r="Y3549" t="s">
        <v>4389</v>
      </c>
      <c r="Z3549" t="s">
        <v>4390</v>
      </c>
      <c r="AA3549" s="18">
        <v>62.655729602000001</v>
      </c>
      <c r="AB3549" t="s">
        <v>345</v>
      </c>
      <c r="AC3549" t="s">
        <v>341</v>
      </c>
      <c r="AD3549" t="s">
        <v>346</v>
      </c>
      <c r="AE3549" s="18">
        <v>0.33541703890000002</v>
      </c>
      <c r="AF3549" t="s">
        <v>11161</v>
      </c>
      <c r="AG3549" t="s">
        <v>5249</v>
      </c>
      <c r="AH3549" t="s">
        <v>11162</v>
      </c>
      <c r="AI3549" s="18">
        <v>0.19089328289999999</v>
      </c>
      <c r="AJ3549" t="s">
        <v>349</v>
      </c>
      <c r="AK3549" t="s">
        <v>7664</v>
      </c>
      <c r="AL3549" t="s">
        <v>15485</v>
      </c>
      <c r="AM3549" t="s">
        <v>349</v>
      </c>
      <c r="AN3549" t="s">
        <v>7664</v>
      </c>
      <c r="AO3549" t="s">
        <v>15485</v>
      </c>
      <c r="AP3549" s="18">
        <v>0.19089328289999999</v>
      </c>
      <c r="AQ3549" t="s">
        <v>123</v>
      </c>
      <c r="AR3549" t="b">
        <f>ISNUMBER(SEARCH('Consulta Por Puntos Baloto'!$E$5,B3549,1))</f>
        <v>0</v>
      </c>
      <c r="AS3549">
        <f t="shared" si="110"/>
        <v>35</v>
      </c>
      <c r="AT3549" t="str">
        <f t="shared" si="111"/>
        <v>Punto red</v>
      </c>
    </row>
    <row r="3550" spans="1:46">
      <c r="A3550" t="s">
        <v>17042</v>
      </c>
      <c r="B3550" t="s">
        <v>17043</v>
      </c>
      <c r="C3550" s="18">
        <v>0.2371492301</v>
      </c>
      <c r="D3550" t="s">
        <v>5197</v>
      </c>
      <c r="E3550" t="s">
        <v>5198</v>
      </c>
      <c r="F3550" t="s">
        <v>5199</v>
      </c>
      <c r="G3550" s="18">
        <v>1.9295630412</v>
      </c>
      <c r="H3550" t="s">
        <v>64</v>
      </c>
      <c r="I3550" t="s">
        <v>5200</v>
      </c>
      <c r="J3550" t="s">
        <v>5201</v>
      </c>
      <c r="K3550" s="18">
        <v>11.9814582742</v>
      </c>
      <c r="L3550" t="s">
        <v>64</v>
      </c>
      <c r="M3550" t="s">
        <v>65</v>
      </c>
      <c r="N3550" t="s">
        <v>5202</v>
      </c>
      <c r="O3550" s="18">
        <v>12.0577667237</v>
      </c>
      <c r="P3550" t="s">
        <v>67</v>
      </c>
      <c r="Q3550" t="s">
        <v>62</v>
      </c>
      <c r="R3550" t="s">
        <v>68</v>
      </c>
      <c r="S3550" s="18">
        <v>12.3032599135</v>
      </c>
      <c r="T3550" t="s">
        <v>253</v>
      </c>
      <c r="U3550" t="s">
        <v>65</v>
      </c>
      <c r="V3550" t="s">
        <v>254</v>
      </c>
      <c r="W3550" s="18">
        <v>12.047171694699999</v>
      </c>
      <c r="X3550" t="s">
        <v>276</v>
      </c>
      <c r="Y3550" t="s">
        <v>65</v>
      </c>
      <c r="Z3550" t="s">
        <v>277</v>
      </c>
      <c r="AA3550" s="18">
        <v>12.0357732886</v>
      </c>
      <c r="AB3550" t="s">
        <v>5203</v>
      </c>
      <c r="AC3550" t="s">
        <v>62</v>
      </c>
      <c r="AD3550" t="s">
        <v>5204</v>
      </c>
      <c r="AE3550" s="18">
        <v>0.42133268559999998</v>
      </c>
      <c r="AF3550" t="s">
        <v>6701</v>
      </c>
      <c r="AG3550" t="s">
        <v>6702</v>
      </c>
      <c r="AH3550" t="s">
        <v>6703</v>
      </c>
      <c r="AI3550" s="18">
        <v>0.14632615090000001</v>
      </c>
      <c r="AJ3550" t="s">
        <v>6704</v>
      </c>
      <c r="AK3550" t="s">
        <v>5198</v>
      </c>
      <c r="AL3550" t="s">
        <v>6705</v>
      </c>
      <c r="AM3550" t="s">
        <v>6704</v>
      </c>
      <c r="AN3550" t="s">
        <v>5198</v>
      </c>
      <c r="AO3550" t="s">
        <v>6705</v>
      </c>
      <c r="AP3550" s="18">
        <v>0.14632615090000001</v>
      </c>
      <c r="AQ3550" t="s">
        <v>4882</v>
      </c>
      <c r="AR3550" t="b">
        <f>ISNUMBER(SEARCH('Consulta Por Puntos Baloto'!$E$5,B3550,1))</f>
        <v>0</v>
      </c>
      <c r="AS3550">
        <f t="shared" si="110"/>
        <v>35</v>
      </c>
      <c r="AT3550" t="str">
        <f t="shared" si="111"/>
        <v>Punto red</v>
      </c>
    </row>
    <row r="3551" spans="1:46">
      <c r="A3551" t="s">
        <v>17044</v>
      </c>
      <c r="B3551" t="s">
        <v>17045</v>
      </c>
      <c r="C3551" s="18">
        <v>49.096266137400001</v>
      </c>
      <c r="D3551" t="s">
        <v>4913</v>
      </c>
      <c r="E3551" t="s">
        <v>4914</v>
      </c>
      <c r="F3551" t="s">
        <v>4915</v>
      </c>
      <c r="G3551" s="18">
        <v>155.75521963450001</v>
      </c>
      <c r="H3551" t="s">
        <v>4916</v>
      </c>
      <c r="I3551" t="s">
        <v>4169</v>
      </c>
      <c r="J3551" t="s">
        <v>4917</v>
      </c>
      <c r="K3551" s="18">
        <v>180.646406391</v>
      </c>
      <c r="L3551" t="s">
        <v>64</v>
      </c>
      <c r="M3551" t="s">
        <v>187</v>
      </c>
      <c r="N3551" t="s">
        <v>189</v>
      </c>
      <c r="O3551" s="18">
        <v>180.46048100050001</v>
      </c>
      <c r="P3551" t="s">
        <v>190</v>
      </c>
      <c r="Q3551" t="s">
        <v>191</v>
      </c>
      <c r="R3551" t="s">
        <v>192</v>
      </c>
      <c r="S3551" s="18">
        <v>182.9893386814</v>
      </c>
      <c r="T3551" t="s">
        <v>85</v>
      </c>
      <c r="U3551" t="s">
        <v>86</v>
      </c>
      <c r="V3551" t="s">
        <v>87</v>
      </c>
      <c r="W3551" s="18">
        <v>157.34234175899999</v>
      </c>
      <c r="X3551" t="s">
        <v>64</v>
      </c>
      <c r="Y3551" t="s">
        <v>4169</v>
      </c>
      <c r="Z3551" t="s">
        <v>4171</v>
      </c>
      <c r="AA3551" s="18">
        <v>155.79372121949999</v>
      </c>
      <c r="AB3551" t="s">
        <v>4916</v>
      </c>
      <c r="AC3551" t="s">
        <v>4172</v>
      </c>
      <c r="AD3551" t="s">
        <v>4918</v>
      </c>
      <c r="AE3551" s="18">
        <v>4.7188569899999998E-2</v>
      </c>
      <c r="AF3551" t="s">
        <v>6735</v>
      </c>
      <c r="AG3551" t="s">
        <v>6736</v>
      </c>
      <c r="AH3551" t="s">
        <v>6737</v>
      </c>
      <c r="AI3551" s="18">
        <v>1.06933462E-2</v>
      </c>
      <c r="AJ3551" t="s">
        <v>17046</v>
      </c>
      <c r="AK3551" t="s">
        <v>6736</v>
      </c>
      <c r="AL3551" t="s">
        <v>17047</v>
      </c>
      <c r="AM3551" t="s">
        <v>17046</v>
      </c>
      <c r="AN3551" t="s">
        <v>6736</v>
      </c>
      <c r="AO3551" t="s">
        <v>17047</v>
      </c>
      <c r="AP3551" s="18">
        <v>1.06933462E-2</v>
      </c>
      <c r="AQ3551" t="s">
        <v>123</v>
      </c>
      <c r="AR3551" t="b">
        <f>ISNUMBER(SEARCH('Consulta Por Puntos Baloto'!$E$5,B3551,1))</f>
        <v>0</v>
      </c>
      <c r="AS3551">
        <f t="shared" si="110"/>
        <v>35</v>
      </c>
      <c r="AT3551" t="str">
        <f t="shared" si="111"/>
        <v>Punto red</v>
      </c>
    </row>
    <row r="3552" spans="1:46">
      <c r="A3552" t="s">
        <v>17048</v>
      </c>
      <c r="B3552" t="s">
        <v>17049</v>
      </c>
      <c r="C3552" s="18">
        <v>0.21507249889999999</v>
      </c>
      <c r="D3552" t="s">
        <v>941</v>
      </c>
      <c r="E3552" t="s">
        <v>128</v>
      </c>
      <c r="F3552" t="s">
        <v>942</v>
      </c>
      <c r="G3552" s="18">
        <v>0.1683429444</v>
      </c>
      <c r="H3552" t="s">
        <v>205</v>
      </c>
      <c r="I3552" t="s">
        <v>130</v>
      </c>
      <c r="J3552" t="s">
        <v>206</v>
      </c>
      <c r="K3552" s="18">
        <v>0.1683429444</v>
      </c>
      <c r="L3552" t="s">
        <v>205</v>
      </c>
      <c r="M3552" t="s">
        <v>130</v>
      </c>
      <c r="N3552" t="s">
        <v>206</v>
      </c>
      <c r="O3552" s="18">
        <v>1.1765142602000001</v>
      </c>
      <c r="P3552" t="s">
        <v>453</v>
      </c>
      <c r="Q3552" t="s">
        <v>134</v>
      </c>
      <c r="R3552" t="s">
        <v>454</v>
      </c>
      <c r="S3552" s="18">
        <v>0.4073300977</v>
      </c>
      <c r="T3552" t="s">
        <v>136</v>
      </c>
      <c r="U3552" t="s">
        <v>130</v>
      </c>
      <c r="V3552" t="s">
        <v>137</v>
      </c>
      <c r="W3552" s="18">
        <v>1.3075962441</v>
      </c>
      <c r="X3552" t="s">
        <v>64</v>
      </c>
      <c r="Y3552" t="s">
        <v>130</v>
      </c>
      <c r="Z3552" t="s">
        <v>569</v>
      </c>
      <c r="AA3552" s="18">
        <v>0.2443792642</v>
      </c>
      <c r="AB3552" t="s">
        <v>943</v>
      </c>
      <c r="AC3552" t="s">
        <v>128</v>
      </c>
      <c r="AD3552" t="s">
        <v>944</v>
      </c>
      <c r="AE3552" s="18">
        <v>0.43428680510000001</v>
      </c>
      <c r="AF3552" t="s">
        <v>945</v>
      </c>
      <c r="AG3552" t="s">
        <v>143</v>
      </c>
      <c r="AH3552" t="s">
        <v>946</v>
      </c>
      <c r="AI3552" s="18">
        <v>0.18795944370000001</v>
      </c>
      <c r="AJ3552" t="s">
        <v>349</v>
      </c>
      <c r="AK3552" t="s">
        <v>134</v>
      </c>
      <c r="AL3552" t="s">
        <v>17050</v>
      </c>
      <c r="AM3552" t="s">
        <v>205</v>
      </c>
      <c r="AN3552" t="s">
        <v>130</v>
      </c>
      <c r="AO3552" t="s">
        <v>206</v>
      </c>
      <c r="AP3552" s="18">
        <v>0.1683429444</v>
      </c>
      <c r="AQ3552" t="s">
        <v>123</v>
      </c>
      <c r="AR3552" t="b">
        <f>ISNUMBER(SEARCH('Consulta Por Puntos Baloto'!$E$5,B3552,1))</f>
        <v>0</v>
      </c>
      <c r="AS3552">
        <f t="shared" si="110"/>
        <v>7</v>
      </c>
      <c r="AT3552" t="str">
        <f t="shared" si="111"/>
        <v>Cajero automático</v>
      </c>
    </row>
    <row r="3553" spans="1:46">
      <c r="A3553" t="s">
        <v>17048</v>
      </c>
      <c r="B3553" t="s">
        <v>17049</v>
      </c>
      <c r="C3553" s="18">
        <v>0.21507249889999999</v>
      </c>
      <c r="D3553" t="s">
        <v>941</v>
      </c>
      <c r="E3553" t="s">
        <v>128</v>
      </c>
      <c r="F3553" t="s">
        <v>942</v>
      </c>
      <c r="G3553" s="18">
        <v>0.1683429444</v>
      </c>
      <c r="H3553" t="s">
        <v>205</v>
      </c>
      <c r="I3553" t="s">
        <v>130</v>
      </c>
      <c r="J3553" t="s">
        <v>206</v>
      </c>
      <c r="K3553" s="18">
        <v>0.1683429444</v>
      </c>
      <c r="L3553" t="s">
        <v>205</v>
      </c>
      <c r="M3553" t="s">
        <v>130</v>
      </c>
      <c r="N3553" t="s">
        <v>206</v>
      </c>
      <c r="O3553" s="18">
        <v>1.1765142602000001</v>
      </c>
      <c r="P3553" t="s">
        <v>453</v>
      </c>
      <c r="Q3553" t="s">
        <v>134</v>
      </c>
      <c r="R3553" t="s">
        <v>454</v>
      </c>
      <c r="S3553" s="18">
        <v>0.4073300977</v>
      </c>
      <c r="T3553" t="s">
        <v>136</v>
      </c>
      <c r="U3553" t="s">
        <v>130</v>
      </c>
      <c r="V3553" t="s">
        <v>137</v>
      </c>
      <c r="W3553" s="18">
        <v>1.3075962441</v>
      </c>
      <c r="X3553" t="s">
        <v>64</v>
      </c>
      <c r="Y3553" t="s">
        <v>130</v>
      </c>
      <c r="Z3553" t="s">
        <v>569</v>
      </c>
      <c r="AA3553" s="18">
        <v>0.2443792642</v>
      </c>
      <c r="AB3553" t="s">
        <v>943</v>
      </c>
      <c r="AC3553" t="s">
        <v>128</v>
      </c>
      <c r="AD3553" t="s">
        <v>944</v>
      </c>
      <c r="AE3553" s="18">
        <v>0.43428680510000001</v>
      </c>
      <c r="AF3553" t="s">
        <v>945</v>
      </c>
      <c r="AG3553" t="s">
        <v>143</v>
      </c>
      <c r="AH3553" t="s">
        <v>946</v>
      </c>
      <c r="AI3553" s="18">
        <v>0.18795944370000001</v>
      </c>
      <c r="AJ3553" t="s">
        <v>349</v>
      </c>
      <c r="AK3553" t="s">
        <v>134</v>
      </c>
      <c r="AL3553" t="s">
        <v>17050</v>
      </c>
      <c r="AM3553" t="s">
        <v>205</v>
      </c>
      <c r="AN3553" t="s">
        <v>130</v>
      </c>
      <c r="AO3553" t="s">
        <v>206</v>
      </c>
      <c r="AP3553" s="18">
        <v>0.1683429444</v>
      </c>
      <c r="AQ3553" t="s">
        <v>123</v>
      </c>
      <c r="AR3553" t="b">
        <f>ISNUMBER(SEARCH('Consulta Por Puntos Baloto'!$E$5,B3553,1))</f>
        <v>0</v>
      </c>
      <c r="AS3553">
        <f t="shared" si="110"/>
        <v>7</v>
      </c>
      <c r="AT3553" t="str">
        <f t="shared" si="111"/>
        <v>Cajero automático</v>
      </c>
    </row>
    <row r="3554" spans="1:46">
      <c r="A3554" t="s">
        <v>17051</v>
      </c>
      <c r="B3554" t="s">
        <v>17052</v>
      </c>
      <c r="C3554" s="18">
        <v>0.3096819844</v>
      </c>
      <c r="D3554" t="s">
        <v>239</v>
      </c>
      <c r="E3554" t="s">
        <v>62</v>
      </c>
      <c r="F3554" t="s">
        <v>240</v>
      </c>
      <c r="G3554" s="18">
        <v>0.34160075769999998</v>
      </c>
      <c r="H3554" t="s">
        <v>71</v>
      </c>
      <c r="I3554" t="s">
        <v>65</v>
      </c>
      <c r="J3554" t="s">
        <v>72</v>
      </c>
      <c r="K3554" s="18">
        <v>2.5052763913999998</v>
      </c>
      <c r="L3554" t="s">
        <v>241</v>
      </c>
      <c r="M3554" t="s">
        <v>65</v>
      </c>
      <c r="N3554" t="s">
        <v>242</v>
      </c>
      <c r="O3554" s="18">
        <v>8.7338403102999997</v>
      </c>
      <c r="P3554" t="s">
        <v>67</v>
      </c>
      <c r="Q3554" t="s">
        <v>62</v>
      </c>
      <c r="R3554" t="s">
        <v>68</v>
      </c>
      <c r="S3554" s="18">
        <v>4.0685326016000003</v>
      </c>
      <c r="T3554" t="s">
        <v>69</v>
      </c>
      <c r="U3554" t="s">
        <v>65</v>
      </c>
      <c r="V3554" t="s">
        <v>70</v>
      </c>
      <c r="W3554" s="18">
        <v>0.35059546089999999</v>
      </c>
      <c r="X3554" t="s">
        <v>71</v>
      </c>
      <c r="Y3554" t="s">
        <v>65</v>
      </c>
      <c r="Z3554" t="s">
        <v>72</v>
      </c>
      <c r="AA3554" s="18">
        <v>0.34014870260000002</v>
      </c>
      <c r="AB3554" t="s">
        <v>243</v>
      </c>
      <c r="AC3554" t="s">
        <v>62</v>
      </c>
      <c r="AD3554" t="s">
        <v>244</v>
      </c>
      <c r="AE3554" s="18">
        <v>0.12532625880000001</v>
      </c>
      <c r="AF3554" t="s">
        <v>245</v>
      </c>
      <c r="AG3554" t="s">
        <v>62</v>
      </c>
      <c r="AH3554" t="s">
        <v>246</v>
      </c>
      <c r="AI3554" s="18">
        <v>0.14891693650000001</v>
      </c>
      <c r="AJ3554" t="s">
        <v>247</v>
      </c>
      <c r="AK3554" t="s">
        <v>62</v>
      </c>
      <c r="AL3554" t="s">
        <v>248</v>
      </c>
      <c r="AM3554" t="s">
        <v>245</v>
      </c>
      <c r="AN3554" t="s">
        <v>62</v>
      </c>
      <c r="AO3554" t="s">
        <v>246</v>
      </c>
      <c r="AP3554" s="18">
        <v>0.12532625880000001</v>
      </c>
      <c r="AQ3554" t="s">
        <v>123</v>
      </c>
      <c r="AR3554" t="b">
        <f>ISNUMBER(SEARCH('Consulta Por Puntos Baloto'!$E$5,B3554,1))</f>
        <v>0</v>
      </c>
      <c r="AS3554">
        <f t="shared" si="110"/>
        <v>31</v>
      </c>
      <c r="AT3554" t="str">
        <f t="shared" si="111"/>
        <v>Punto pago</v>
      </c>
    </row>
    <row r="3555" spans="1:46">
      <c r="A3555" t="s">
        <v>17053</v>
      </c>
      <c r="B3555" t="s">
        <v>17054</v>
      </c>
      <c r="C3555" s="18">
        <v>4.0747365729</v>
      </c>
      <c r="D3555" t="s">
        <v>526</v>
      </c>
      <c r="E3555" t="s">
        <v>128</v>
      </c>
      <c r="F3555" t="s">
        <v>527</v>
      </c>
      <c r="G3555" s="18">
        <v>0.54328126610000005</v>
      </c>
      <c r="H3555" t="s">
        <v>64</v>
      </c>
      <c r="I3555" t="s">
        <v>130</v>
      </c>
      <c r="J3555" t="s">
        <v>3865</v>
      </c>
      <c r="K3555" s="18">
        <v>1.6312270761000001</v>
      </c>
      <c r="L3555" t="s">
        <v>64</v>
      </c>
      <c r="M3555" t="s">
        <v>130</v>
      </c>
      <c r="N3555" t="s">
        <v>512</v>
      </c>
      <c r="O3555" s="18">
        <v>2.6871014974</v>
      </c>
      <c r="P3555" t="s">
        <v>1300</v>
      </c>
      <c r="Q3555" t="s">
        <v>134</v>
      </c>
      <c r="R3555" t="s">
        <v>1301</v>
      </c>
      <c r="S3555" s="18">
        <v>2.7011352521999998</v>
      </c>
      <c r="T3555" t="s">
        <v>371</v>
      </c>
      <c r="U3555" t="s">
        <v>130</v>
      </c>
      <c r="V3555" t="s">
        <v>372</v>
      </c>
      <c r="W3555" s="18">
        <v>1.4558184374000001</v>
      </c>
      <c r="X3555" t="s">
        <v>64</v>
      </c>
      <c r="Y3555" t="s">
        <v>130</v>
      </c>
      <c r="Z3555" t="s">
        <v>532</v>
      </c>
      <c r="AA3555" s="18">
        <v>1.2558134974999999</v>
      </c>
      <c r="AB3555" t="s">
        <v>1333</v>
      </c>
      <c r="AC3555" t="s">
        <v>128</v>
      </c>
      <c r="AD3555" t="s">
        <v>1334</v>
      </c>
      <c r="AE3555" s="18">
        <v>2.3995359399999999E-2</v>
      </c>
      <c r="AF3555" t="s">
        <v>17055</v>
      </c>
      <c r="AG3555" t="s">
        <v>143</v>
      </c>
      <c r="AH3555" t="s">
        <v>17056</v>
      </c>
      <c r="AI3555" s="18">
        <v>0.10256143130000001</v>
      </c>
      <c r="AJ3555" t="s">
        <v>17057</v>
      </c>
      <c r="AK3555" t="s">
        <v>134</v>
      </c>
      <c r="AL3555" t="s">
        <v>17058</v>
      </c>
      <c r="AM3555" t="s">
        <v>17055</v>
      </c>
      <c r="AN3555" t="s">
        <v>143</v>
      </c>
      <c r="AO3555" t="s">
        <v>17056</v>
      </c>
      <c r="AP3555" s="18">
        <v>2.3995359399999999E-2</v>
      </c>
      <c r="AQ3555" t="s">
        <v>123</v>
      </c>
      <c r="AR3555" t="b">
        <f>ISNUMBER(SEARCH('Consulta Por Puntos Baloto'!$E$5,B3555,1))</f>
        <v>0</v>
      </c>
      <c r="AS3555">
        <f t="shared" si="110"/>
        <v>31</v>
      </c>
      <c r="AT3555" t="str">
        <f t="shared" si="111"/>
        <v>Punto pago</v>
      </c>
    </row>
    <row r="3556" spans="1:46">
      <c r="A3556" t="s">
        <v>17059</v>
      </c>
      <c r="B3556" t="s">
        <v>17060</v>
      </c>
      <c r="C3556" s="18">
        <v>4.3315990787</v>
      </c>
      <c r="D3556" t="s">
        <v>274</v>
      </c>
      <c r="E3556" t="s">
        <v>103</v>
      </c>
      <c r="F3556" t="s">
        <v>275</v>
      </c>
      <c r="G3556" s="18">
        <v>4.0416304821000004</v>
      </c>
      <c r="H3556" t="s">
        <v>115</v>
      </c>
      <c r="I3556" t="s">
        <v>107</v>
      </c>
      <c r="J3556" t="s">
        <v>7122</v>
      </c>
      <c r="K3556" s="18">
        <v>4.4636321461000001</v>
      </c>
      <c r="L3556" t="s">
        <v>64</v>
      </c>
      <c r="M3556" t="s">
        <v>107</v>
      </c>
      <c r="N3556" t="s">
        <v>108</v>
      </c>
      <c r="O3556" s="18">
        <v>3.0313213896</v>
      </c>
      <c r="P3556" t="s">
        <v>109</v>
      </c>
      <c r="Q3556" t="s">
        <v>103</v>
      </c>
      <c r="R3556" t="s">
        <v>110</v>
      </c>
      <c r="S3556" s="18">
        <v>146.1353298176</v>
      </c>
      <c r="T3556" t="s">
        <v>253</v>
      </c>
      <c r="U3556" t="s">
        <v>65</v>
      </c>
      <c r="V3556" t="s">
        <v>254</v>
      </c>
      <c r="W3556" s="18">
        <v>144.70552934950001</v>
      </c>
      <c r="X3556" t="s">
        <v>276</v>
      </c>
      <c r="Y3556" t="s">
        <v>65</v>
      </c>
      <c r="Z3556" t="s">
        <v>277</v>
      </c>
      <c r="AA3556" s="18">
        <v>3.0849420979</v>
      </c>
      <c r="AB3556" s="19" t="s">
        <v>255</v>
      </c>
      <c r="AC3556" t="s">
        <v>103</v>
      </c>
      <c r="AD3556" t="s">
        <v>256</v>
      </c>
      <c r="AE3556" s="18">
        <v>0.1613468646</v>
      </c>
      <c r="AF3556" t="s">
        <v>17061</v>
      </c>
      <c r="AG3556" t="s">
        <v>103</v>
      </c>
      <c r="AH3556" t="s">
        <v>17062</v>
      </c>
      <c r="AI3556" s="18">
        <v>7.1888165000000004E-3</v>
      </c>
      <c r="AJ3556" t="s">
        <v>17060</v>
      </c>
      <c r="AK3556" t="s">
        <v>103</v>
      </c>
      <c r="AL3556" t="s">
        <v>17063</v>
      </c>
      <c r="AM3556" t="s">
        <v>17060</v>
      </c>
      <c r="AN3556" t="s">
        <v>103</v>
      </c>
      <c r="AO3556" t="s">
        <v>17063</v>
      </c>
      <c r="AP3556" s="18">
        <v>7.1888165000000004E-3</v>
      </c>
      <c r="AQ3556" t="s">
        <v>123</v>
      </c>
      <c r="AR3556" t="b">
        <f>ISNUMBER(SEARCH('Consulta Por Puntos Baloto'!$E$5,B3556,1))</f>
        <v>0</v>
      </c>
      <c r="AS3556">
        <f t="shared" si="110"/>
        <v>35</v>
      </c>
      <c r="AT3556" t="str">
        <f t="shared" si="111"/>
        <v>Punto red</v>
      </c>
    </row>
    <row r="3557" spans="1:46">
      <c r="A3557" t="s">
        <v>17064</v>
      </c>
      <c r="B3557" t="s">
        <v>17065</v>
      </c>
      <c r="C3557" s="18">
        <v>1.3093994792999999</v>
      </c>
      <c r="D3557" t="s">
        <v>5001</v>
      </c>
      <c r="E3557" t="s">
        <v>220</v>
      </c>
      <c r="F3557" t="s">
        <v>5002</v>
      </c>
      <c r="G3557" s="18">
        <v>1.0948499534</v>
      </c>
      <c r="H3557" t="s">
        <v>64</v>
      </c>
      <c r="I3557" t="s">
        <v>223</v>
      </c>
      <c r="J3557" t="s">
        <v>5004</v>
      </c>
      <c r="K3557" s="18">
        <v>1.0948499534</v>
      </c>
      <c r="L3557" t="s">
        <v>64</v>
      </c>
      <c r="M3557" t="s">
        <v>223</v>
      </c>
      <c r="N3557" t="s">
        <v>5004</v>
      </c>
      <c r="O3557" s="18">
        <v>3.9484068835000001</v>
      </c>
      <c r="P3557" t="s">
        <v>225</v>
      </c>
      <c r="Q3557" t="s">
        <v>220</v>
      </c>
      <c r="R3557" t="s">
        <v>226</v>
      </c>
      <c r="S3557" s="18">
        <v>5.2728534666</v>
      </c>
      <c r="T3557" t="s">
        <v>227</v>
      </c>
      <c r="U3557" t="s">
        <v>228</v>
      </c>
      <c r="V3557" t="s">
        <v>229</v>
      </c>
      <c r="W3557" s="18">
        <v>4.0369056625999997</v>
      </c>
      <c r="X3557" t="s">
        <v>64</v>
      </c>
      <c r="Y3557" t="s">
        <v>5603</v>
      </c>
      <c r="Z3557" t="s">
        <v>5604</v>
      </c>
      <c r="AA3557" s="18">
        <v>0.96920564760000005</v>
      </c>
      <c r="AB3557" t="s">
        <v>5005</v>
      </c>
      <c r="AC3557" t="s">
        <v>220</v>
      </c>
      <c r="AD3557" t="s">
        <v>5006</v>
      </c>
      <c r="AE3557" s="18">
        <v>0.16127712259999999</v>
      </c>
      <c r="AF3557" t="s">
        <v>17066</v>
      </c>
      <c r="AG3557" t="s">
        <v>220</v>
      </c>
      <c r="AH3557" t="s">
        <v>17067</v>
      </c>
      <c r="AI3557" s="18">
        <v>1.0948499534</v>
      </c>
      <c r="AJ3557" t="s">
        <v>349</v>
      </c>
      <c r="AK3557" t="s">
        <v>220</v>
      </c>
      <c r="AL3557" t="s">
        <v>5009</v>
      </c>
      <c r="AM3557" t="s">
        <v>17066</v>
      </c>
      <c r="AN3557" t="s">
        <v>220</v>
      </c>
      <c r="AO3557" t="s">
        <v>17067</v>
      </c>
      <c r="AP3557" s="18">
        <v>0.16127712259999999</v>
      </c>
      <c r="AQ3557" t="s">
        <v>123</v>
      </c>
      <c r="AR3557" t="b">
        <f>ISNUMBER(SEARCH('Consulta Por Puntos Baloto'!$E$5,B3557,1))</f>
        <v>0</v>
      </c>
      <c r="AS3557">
        <f t="shared" si="110"/>
        <v>31</v>
      </c>
      <c r="AT3557" t="str">
        <f t="shared" si="111"/>
        <v>Punto pago</v>
      </c>
    </row>
    <row r="3558" spans="1:46">
      <c r="A3558" t="s">
        <v>17068</v>
      </c>
      <c r="B3558" t="s">
        <v>17069</v>
      </c>
      <c r="C3558" s="18">
        <v>5.8657512861000001</v>
      </c>
      <c r="D3558" t="s">
        <v>127</v>
      </c>
      <c r="E3558" t="s">
        <v>128</v>
      </c>
      <c r="F3558" t="s">
        <v>129</v>
      </c>
      <c r="G3558" s="18">
        <v>1.9338971914</v>
      </c>
      <c r="H3558" t="s">
        <v>64</v>
      </c>
      <c r="I3558" t="s">
        <v>130</v>
      </c>
      <c r="J3558" t="s">
        <v>1041</v>
      </c>
      <c r="K3558" s="18">
        <v>3.7303352442</v>
      </c>
      <c r="L3558" t="s">
        <v>64</v>
      </c>
      <c r="M3558" t="s">
        <v>130</v>
      </c>
      <c r="N3558" t="s">
        <v>512</v>
      </c>
      <c r="O3558" s="18">
        <v>5.2737549708999998</v>
      </c>
      <c r="P3558" t="s">
        <v>133</v>
      </c>
      <c r="Q3558" t="s">
        <v>134</v>
      </c>
      <c r="R3558" t="s">
        <v>135</v>
      </c>
      <c r="S3558" s="18">
        <v>4.2017820565999999</v>
      </c>
      <c r="T3558" t="s">
        <v>371</v>
      </c>
      <c r="U3558" t="s">
        <v>130</v>
      </c>
      <c r="V3558" t="s">
        <v>372</v>
      </c>
      <c r="W3558" s="18">
        <v>2.4268691476000002</v>
      </c>
      <c r="X3558" t="s">
        <v>64</v>
      </c>
      <c r="Y3558" t="s">
        <v>130</v>
      </c>
      <c r="Z3558" t="s">
        <v>517</v>
      </c>
      <c r="AA3558" s="18">
        <v>3.7915072484999999</v>
      </c>
      <c r="AB3558" s="19" t="s">
        <v>963</v>
      </c>
      <c r="AC3558" t="s">
        <v>128</v>
      </c>
      <c r="AD3558" t="s">
        <v>964</v>
      </c>
      <c r="AE3558" s="18">
        <v>0.15050377609999999</v>
      </c>
      <c r="AF3558" t="s">
        <v>1327</v>
      </c>
      <c r="AG3558" t="s">
        <v>143</v>
      </c>
      <c r="AH3558" t="s">
        <v>1328</v>
      </c>
      <c r="AI3558" s="18">
        <v>8.8551597400000001E-2</v>
      </c>
      <c r="AJ3558" t="s">
        <v>17070</v>
      </c>
      <c r="AK3558" t="s">
        <v>134</v>
      </c>
      <c r="AL3558" t="s">
        <v>17071</v>
      </c>
      <c r="AM3558" t="s">
        <v>17070</v>
      </c>
      <c r="AN3558" t="s">
        <v>134</v>
      </c>
      <c r="AO3558" t="s">
        <v>17071</v>
      </c>
      <c r="AP3558" s="18">
        <v>8.8551597400000001E-2</v>
      </c>
      <c r="AQ3558" t="e">
        <v>#N/A</v>
      </c>
      <c r="AR3558" t="b">
        <f>ISNUMBER(SEARCH('Consulta Por Puntos Baloto'!$E$5,B3558,1))</f>
        <v>0</v>
      </c>
      <c r="AS3558">
        <f t="shared" si="110"/>
        <v>35</v>
      </c>
      <c r="AT3558" t="str">
        <f t="shared" si="111"/>
        <v>Punto red</v>
      </c>
    </row>
    <row r="3559" spans="1:46">
      <c r="A3559" t="s">
        <v>17072</v>
      </c>
      <c r="B3559" t="s">
        <v>17073</v>
      </c>
      <c r="C3559" s="18">
        <v>3.7146133838000002</v>
      </c>
      <c r="D3559" t="s">
        <v>526</v>
      </c>
      <c r="E3559" t="s">
        <v>128</v>
      </c>
      <c r="F3559" t="s">
        <v>527</v>
      </c>
      <c r="G3559" s="18">
        <v>1.0111358556000001</v>
      </c>
      <c r="H3559" t="s">
        <v>64</v>
      </c>
      <c r="I3559" t="s">
        <v>130</v>
      </c>
      <c r="J3559" t="s">
        <v>3865</v>
      </c>
      <c r="K3559" s="18">
        <v>1.5548819079</v>
      </c>
      <c r="L3559" t="s">
        <v>64</v>
      </c>
      <c r="M3559" t="s">
        <v>130</v>
      </c>
      <c r="N3559" t="s">
        <v>512</v>
      </c>
      <c r="O3559" s="18">
        <v>2.821344512</v>
      </c>
      <c r="P3559" t="s">
        <v>1300</v>
      </c>
      <c r="Q3559" t="s">
        <v>134</v>
      </c>
      <c r="R3559" t="s">
        <v>1301</v>
      </c>
      <c r="S3559" s="18">
        <v>2.2666818516</v>
      </c>
      <c r="T3559" t="s">
        <v>371</v>
      </c>
      <c r="U3559" t="s">
        <v>130</v>
      </c>
      <c r="V3559" t="s">
        <v>372</v>
      </c>
      <c r="W3559" s="18">
        <v>1.2159441594</v>
      </c>
      <c r="X3559" t="s">
        <v>64</v>
      </c>
      <c r="Y3559" t="s">
        <v>130</v>
      </c>
      <c r="Z3559" t="s">
        <v>532</v>
      </c>
      <c r="AA3559" s="18">
        <v>1.0962614152000001</v>
      </c>
      <c r="AB3559" t="s">
        <v>1333</v>
      </c>
      <c r="AC3559" t="s">
        <v>128</v>
      </c>
      <c r="AD3559" t="s">
        <v>1334</v>
      </c>
      <c r="AE3559" s="18">
        <v>0.2166432029</v>
      </c>
      <c r="AF3559" t="s">
        <v>445</v>
      </c>
      <c r="AG3559" t="s">
        <v>143</v>
      </c>
      <c r="AH3559" t="s">
        <v>17074</v>
      </c>
      <c r="AI3559" s="18">
        <v>0.13101873150000001</v>
      </c>
      <c r="AJ3559" t="s">
        <v>11157</v>
      </c>
      <c r="AK3559" t="s">
        <v>134</v>
      </c>
      <c r="AL3559" t="s">
        <v>11158</v>
      </c>
      <c r="AM3559" t="s">
        <v>11157</v>
      </c>
      <c r="AN3559" t="s">
        <v>134</v>
      </c>
      <c r="AO3559" t="s">
        <v>11158</v>
      </c>
      <c r="AP3559" s="18">
        <v>0.13101873150000001</v>
      </c>
      <c r="AQ3559" t="s">
        <v>123</v>
      </c>
      <c r="AR3559" t="b">
        <f>ISNUMBER(SEARCH('Consulta Por Puntos Baloto'!$E$5,B3559,1))</f>
        <v>0</v>
      </c>
      <c r="AS3559">
        <f t="shared" si="110"/>
        <v>35</v>
      </c>
      <c r="AT3559" t="str">
        <f t="shared" si="111"/>
        <v>Punto red</v>
      </c>
    </row>
    <row r="3560" spans="1:46">
      <c r="A3560" t="s">
        <v>17075</v>
      </c>
      <c r="B3560" t="s">
        <v>17076</v>
      </c>
      <c r="C3560" s="18">
        <v>0.48348183500000003</v>
      </c>
      <c r="D3560" t="s">
        <v>185</v>
      </c>
      <c r="E3560" t="s">
        <v>83</v>
      </c>
      <c r="F3560" t="s">
        <v>186</v>
      </c>
      <c r="G3560" s="18">
        <v>0.28526225090000001</v>
      </c>
      <c r="H3560" t="s">
        <v>4776</v>
      </c>
      <c r="I3560" t="s">
        <v>86</v>
      </c>
      <c r="J3560" t="s">
        <v>4777</v>
      </c>
      <c r="K3560" s="18">
        <v>0.68634168309999999</v>
      </c>
      <c r="L3560" t="s">
        <v>64</v>
      </c>
      <c r="M3560" t="s">
        <v>86</v>
      </c>
      <c r="N3560" t="s">
        <v>88</v>
      </c>
      <c r="O3560" s="18">
        <v>0.47423383479999998</v>
      </c>
      <c r="P3560" t="s">
        <v>89</v>
      </c>
      <c r="Q3560" t="s">
        <v>83</v>
      </c>
      <c r="R3560" t="s">
        <v>90</v>
      </c>
      <c r="S3560" s="18">
        <v>0.58413252670000004</v>
      </c>
      <c r="T3560" t="s">
        <v>85</v>
      </c>
      <c r="U3560" t="s">
        <v>86</v>
      </c>
      <c r="V3560" t="s">
        <v>87</v>
      </c>
      <c r="W3560" s="18">
        <v>0.58413252670000004</v>
      </c>
      <c r="X3560" t="s">
        <v>64</v>
      </c>
      <c r="Y3560" t="s">
        <v>91</v>
      </c>
      <c r="Z3560" t="s">
        <v>92</v>
      </c>
      <c r="AA3560" s="18">
        <v>0.28526225090000001</v>
      </c>
      <c r="AB3560" t="s">
        <v>193</v>
      </c>
      <c r="AC3560" t="s">
        <v>83</v>
      </c>
      <c r="AD3560" t="s">
        <v>194</v>
      </c>
      <c r="AE3560" s="18">
        <v>1.7227218999999998E-2</v>
      </c>
      <c r="AF3560" t="s">
        <v>17077</v>
      </c>
      <c r="AG3560" t="s">
        <v>83</v>
      </c>
      <c r="AH3560" t="s">
        <v>17078</v>
      </c>
      <c r="AI3560" s="18">
        <v>9.6196235500000005E-2</v>
      </c>
      <c r="AJ3560" t="s">
        <v>17079</v>
      </c>
      <c r="AK3560" t="s">
        <v>83</v>
      </c>
      <c r="AL3560" t="s">
        <v>17080</v>
      </c>
      <c r="AM3560" t="s">
        <v>17077</v>
      </c>
      <c r="AN3560" t="s">
        <v>83</v>
      </c>
      <c r="AO3560" t="s">
        <v>17078</v>
      </c>
      <c r="AP3560" s="18">
        <v>1.7227218999999998E-2</v>
      </c>
      <c r="AQ3560" t="s">
        <v>123</v>
      </c>
      <c r="AR3560" t="b">
        <f>ISNUMBER(SEARCH('Consulta Por Puntos Baloto'!$E$5,B3560,1))</f>
        <v>0</v>
      </c>
      <c r="AS3560">
        <f t="shared" si="110"/>
        <v>31</v>
      </c>
      <c r="AT3560" t="str">
        <f t="shared" si="111"/>
        <v>Punto pago</v>
      </c>
    </row>
    <row r="3561" spans="1:46">
      <c r="A3561" t="s">
        <v>17081</v>
      </c>
      <c r="B3561" t="s">
        <v>17082</v>
      </c>
      <c r="C3561" s="18">
        <v>0.1157933773</v>
      </c>
      <c r="D3561" t="s">
        <v>353</v>
      </c>
      <c r="E3561" t="s">
        <v>354</v>
      </c>
      <c r="F3561" t="s">
        <v>355</v>
      </c>
      <c r="G3561" s="18">
        <v>0.3196512748</v>
      </c>
      <c r="H3561" t="s">
        <v>64</v>
      </c>
      <c r="I3561" t="s">
        <v>86</v>
      </c>
      <c r="J3561" t="s">
        <v>358</v>
      </c>
      <c r="K3561" s="18">
        <v>0.30420024429999998</v>
      </c>
      <c r="L3561" t="s">
        <v>64</v>
      </c>
      <c r="M3561" t="s">
        <v>86</v>
      </c>
      <c r="N3561" t="s">
        <v>358</v>
      </c>
      <c r="O3561" s="18">
        <v>5.0327415192</v>
      </c>
      <c r="P3561" t="s">
        <v>359</v>
      </c>
      <c r="Q3561" t="s">
        <v>83</v>
      </c>
      <c r="R3561" t="s">
        <v>360</v>
      </c>
      <c r="S3561" s="18">
        <v>6.4539521893999998</v>
      </c>
      <c r="T3561" t="s">
        <v>85</v>
      </c>
      <c r="U3561" t="s">
        <v>86</v>
      </c>
      <c r="V3561" t="s">
        <v>87</v>
      </c>
      <c r="W3561" s="18">
        <v>3.3419793804000002</v>
      </c>
      <c r="X3561" t="s">
        <v>64</v>
      </c>
      <c r="Y3561" t="s">
        <v>86</v>
      </c>
      <c r="Z3561" t="s">
        <v>299</v>
      </c>
      <c r="AA3561" s="18">
        <v>3.3457109411000001</v>
      </c>
      <c r="AB3561" s="19" t="s">
        <v>361</v>
      </c>
      <c r="AC3561" t="s">
        <v>83</v>
      </c>
      <c r="AD3561" s="19" t="s">
        <v>362</v>
      </c>
      <c r="AE3561" s="18">
        <v>0.75342983669999997</v>
      </c>
      <c r="AF3561" t="s">
        <v>6955</v>
      </c>
      <c r="AG3561" t="s">
        <v>354</v>
      </c>
      <c r="AH3561" t="s">
        <v>6956</v>
      </c>
      <c r="AI3561" s="18">
        <v>0.48472125900000002</v>
      </c>
      <c r="AJ3561" t="s">
        <v>6957</v>
      </c>
      <c r="AK3561" t="s">
        <v>354</v>
      </c>
      <c r="AL3561" t="s">
        <v>6958</v>
      </c>
      <c r="AM3561" t="s">
        <v>353</v>
      </c>
      <c r="AN3561" t="s">
        <v>354</v>
      </c>
      <c r="AO3561" t="s">
        <v>355</v>
      </c>
      <c r="AP3561" s="18">
        <v>0.1157933773</v>
      </c>
      <c r="AQ3561" t="e">
        <v>#N/A</v>
      </c>
      <c r="AR3561" t="b">
        <f>ISNUMBER(SEARCH('Consulta Por Puntos Baloto'!$E$5,B3561,1))</f>
        <v>0</v>
      </c>
      <c r="AS3561">
        <f t="shared" si="110"/>
        <v>3</v>
      </c>
      <c r="AT3561" t="str">
        <f t="shared" si="111"/>
        <v>Punto 472</v>
      </c>
    </row>
    <row r="3562" spans="1:46">
      <c r="A3562" t="s">
        <v>17083</v>
      </c>
      <c r="B3562" t="s">
        <v>17084</v>
      </c>
      <c r="C3562" s="18">
        <v>34.0724008766</v>
      </c>
      <c r="D3562" t="s">
        <v>892</v>
      </c>
      <c r="E3562" t="s">
        <v>893</v>
      </c>
      <c r="F3562" t="s">
        <v>894</v>
      </c>
      <c r="G3562" s="18">
        <v>29.564888739800001</v>
      </c>
      <c r="H3562" t="s">
        <v>64</v>
      </c>
      <c r="I3562" t="s">
        <v>154</v>
      </c>
      <c r="J3562" t="s">
        <v>5018</v>
      </c>
      <c r="K3562" s="18">
        <v>31.134133524700001</v>
      </c>
      <c r="L3562" t="s">
        <v>64</v>
      </c>
      <c r="M3562" t="s">
        <v>154</v>
      </c>
      <c r="N3562" t="s">
        <v>156</v>
      </c>
      <c r="O3562" s="18">
        <v>31.1483350741</v>
      </c>
      <c r="P3562" t="s">
        <v>157</v>
      </c>
      <c r="Q3562" t="s">
        <v>151</v>
      </c>
      <c r="R3562" t="s">
        <v>158</v>
      </c>
      <c r="S3562" s="18">
        <v>83.305317714899999</v>
      </c>
      <c r="T3562" t="s">
        <v>111</v>
      </c>
      <c r="U3562" t="s">
        <v>112</v>
      </c>
      <c r="V3562" t="s">
        <v>113</v>
      </c>
      <c r="W3562" s="18">
        <v>29.7062745749</v>
      </c>
      <c r="X3562" t="s">
        <v>64</v>
      </c>
      <c r="Y3562" t="s">
        <v>154</v>
      </c>
      <c r="Z3562" t="s">
        <v>159</v>
      </c>
      <c r="AA3562" s="18">
        <v>31.0908985915</v>
      </c>
      <c r="AB3562" s="19" t="s">
        <v>899</v>
      </c>
      <c r="AC3562" t="s">
        <v>151</v>
      </c>
      <c r="AD3562" t="s">
        <v>900</v>
      </c>
      <c r="AE3562" s="18">
        <v>3.8815840300000001E-2</v>
      </c>
      <c r="AF3562" t="s">
        <v>17085</v>
      </c>
      <c r="AG3562" t="s">
        <v>17086</v>
      </c>
      <c r="AH3562" t="s">
        <v>17087</v>
      </c>
      <c r="AI3562" s="18">
        <v>7.9091453999999995E-3</v>
      </c>
      <c r="AJ3562" t="s">
        <v>17088</v>
      </c>
      <c r="AK3562" t="s">
        <v>17086</v>
      </c>
      <c r="AL3562" t="s">
        <v>17089</v>
      </c>
      <c r="AM3562" t="s">
        <v>17088</v>
      </c>
      <c r="AN3562" t="s">
        <v>17086</v>
      </c>
      <c r="AO3562" t="s">
        <v>17089</v>
      </c>
      <c r="AP3562" s="18">
        <v>7.9091453999999995E-3</v>
      </c>
      <c r="AQ3562" t="s">
        <v>123</v>
      </c>
      <c r="AR3562" t="b">
        <f>ISNUMBER(SEARCH('Consulta Por Puntos Baloto'!$E$5,B3562,1))</f>
        <v>0</v>
      </c>
      <c r="AS3562">
        <f t="shared" si="110"/>
        <v>35</v>
      </c>
      <c r="AT3562" t="str">
        <f t="shared" si="111"/>
        <v>Punto red</v>
      </c>
    </row>
    <row r="3563" spans="1:46">
      <c r="A3563" t="s">
        <v>17090</v>
      </c>
      <c r="B3563" t="s">
        <v>17091</v>
      </c>
      <c r="C3563" s="18">
        <v>3.9386731844999998</v>
      </c>
      <c r="D3563" t="s">
        <v>5165</v>
      </c>
      <c r="E3563" t="s">
        <v>220</v>
      </c>
      <c r="F3563" t="s">
        <v>5166</v>
      </c>
      <c r="G3563" s="18">
        <v>4.3408278304000003</v>
      </c>
      <c r="H3563" t="s">
        <v>64</v>
      </c>
      <c r="I3563" t="s">
        <v>223</v>
      </c>
      <c r="J3563" t="s">
        <v>5327</v>
      </c>
      <c r="K3563" s="18">
        <v>5.7395644871</v>
      </c>
      <c r="L3563" t="s">
        <v>64</v>
      </c>
      <c r="M3563" t="s">
        <v>223</v>
      </c>
      <c r="N3563" t="s">
        <v>4070</v>
      </c>
      <c r="O3563" s="18">
        <v>3.2087790948000001</v>
      </c>
      <c r="P3563" t="s">
        <v>4052</v>
      </c>
      <c r="Q3563" t="s">
        <v>4053</v>
      </c>
      <c r="R3563" t="s">
        <v>4054</v>
      </c>
      <c r="S3563" s="18">
        <v>13.509909328000001</v>
      </c>
      <c r="T3563" t="s">
        <v>227</v>
      </c>
      <c r="U3563" t="s">
        <v>228</v>
      </c>
      <c r="V3563" t="s">
        <v>229</v>
      </c>
      <c r="W3563" s="18">
        <v>5.3754433925000003</v>
      </c>
      <c r="X3563" t="s">
        <v>64</v>
      </c>
      <c r="Y3563" t="s">
        <v>4055</v>
      </c>
      <c r="Z3563" t="s">
        <v>4056</v>
      </c>
      <c r="AA3563" s="18">
        <v>3.5911840649000002</v>
      </c>
      <c r="AB3563" t="s">
        <v>4088</v>
      </c>
      <c r="AC3563" t="s">
        <v>220</v>
      </c>
      <c r="AD3563" t="s">
        <v>4089</v>
      </c>
      <c r="AE3563" s="18">
        <v>0.37987239630000003</v>
      </c>
      <c r="AF3563" t="s">
        <v>17092</v>
      </c>
      <c r="AG3563" t="s">
        <v>220</v>
      </c>
      <c r="AH3563" t="s">
        <v>17093</v>
      </c>
      <c r="AI3563" s="18">
        <v>0.10280987079999999</v>
      </c>
      <c r="AJ3563" t="s">
        <v>6834</v>
      </c>
      <c r="AK3563" t="s">
        <v>220</v>
      </c>
      <c r="AL3563" t="s">
        <v>6835</v>
      </c>
      <c r="AM3563" t="s">
        <v>6834</v>
      </c>
      <c r="AN3563" t="s">
        <v>220</v>
      </c>
      <c r="AO3563" t="s">
        <v>6835</v>
      </c>
      <c r="AP3563" s="18">
        <v>0.10280987079999999</v>
      </c>
      <c r="AQ3563" t="s">
        <v>123</v>
      </c>
      <c r="AR3563" t="b">
        <f>ISNUMBER(SEARCH('Consulta Por Puntos Baloto'!$E$5,B3563,1))</f>
        <v>0</v>
      </c>
      <c r="AS3563">
        <f t="shared" si="110"/>
        <v>35</v>
      </c>
      <c r="AT3563" t="str">
        <f t="shared" si="111"/>
        <v>Punto red</v>
      </c>
    </row>
    <row r="3564" spans="1:46">
      <c r="A3564" t="s">
        <v>17094</v>
      </c>
      <c r="B3564" t="s">
        <v>17095</v>
      </c>
      <c r="C3564" s="18">
        <v>8.6543671</v>
      </c>
      <c r="D3564" t="s">
        <v>4663</v>
      </c>
      <c r="E3564" t="s">
        <v>4664</v>
      </c>
      <c r="F3564" t="s">
        <v>4665</v>
      </c>
      <c r="G3564" s="18">
        <v>12.507030562700001</v>
      </c>
      <c r="H3564" t="s">
        <v>64</v>
      </c>
      <c r="I3564" t="s">
        <v>4008</v>
      </c>
      <c r="J3564" t="s">
        <v>4009</v>
      </c>
      <c r="K3564" s="18">
        <v>12.8013339286</v>
      </c>
      <c r="L3564" t="s">
        <v>4010</v>
      </c>
      <c r="M3564" t="s">
        <v>4008</v>
      </c>
      <c r="N3564" t="s">
        <v>4011</v>
      </c>
      <c r="O3564" s="18">
        <v>35.611003584400002</v>
      </c>
      <c r="P3564" t="s">
        <v>225</v>
      </c>
      <c r="Q3564" t="s">
        <v>220</v>
      </c>
      <c r="R3564" t="s">
        <v>226</v>
      </c>
      <c r="S3564" s="18">
        <v>36.474162057199997</v>
      </c>
      <c r="T3564" t="s">
        <v>227</v>
      </c>
      <c r="U3564" t="s">
        <v>228</v>
      </c>
      <c r="V3564" t="s">
        <v>229</v>
      </c>
      <c r="W3564" s="18">
        <v>34.482472054699997</v>
      </c>
      <c r="X3564" t="s">
        <v>64</v>
      </c>
      <c r="Y3564" t="s">
        <v>228</v>
      </c>
      <c r="Z3564" t="s">
        <v>4012</v>
      </c>
      <c r="AA3564" s="18">
        <v>12.4973800246</v>
      </c>
      <c r="AB3564" s="19" t="s">
        <v>4013</v>
      </c>
      <c r="AC3564" t="s">
        <v>4014</v>
      </c>
      <c r="AD3564" t="s">
        <v>4015</v>
      </c>
      <c r="AE3564" s="18">
        <v>0.258133165</v>
      </c>
      <c r="AF3564" t="s">
        <v>17096</v>
      </c>
      <c r="AG3564" t="s">
        <v>17097</v>
      </c>
      <c r="AH3564" t="s">
        <v>17098</v>
      </c>
      <c r="AI3564" s="18">
        <v>8.6411763863999997</v>
      </c>
      <c r="AJ3564" t="s">
        <v>13497</v>
      </c>
      <c r="AK3564" t="s">
        <v>4664</v>
      </c>
      <c r="AL3564" t="s">
        <v>13498</v>
      </c>
      <c r="AM3564" t="s">
        <v>17096</v>
      </c>
      <c r="AN3564" t="s">
        <v>17097</v>
      </c>
      <c r="AO3564" t="s">
        <v>17098</v>
      </c>
      <c r="AP3564" s="18">
        <v>0.258133165</v>
      </c>
      <c r="AQ3564" t="s">
        <v>123</v>
      </c>
      <c r="AR3564" t="b">
        <f>ISNUMBER(SEARCH('Consulta Por Puntos Baloto'!$E$5,B3564,1))</f>
        <v>0</v>
      </c>
      <c r="AS3564">
        <f t="shared" si="110"/>
        <v>31</v>
      </c>
      <c r="AT3564" t="str">
        <f t="shared" si="111"/>
        <v>Punto pago</v>
      </c>
    </row>
    <row r="3565" spans="1:46">
      <c r="A3565" t="s">
        <v>17099</v>
      </c>
      <c r="B3565" t="s">
        <v>17100</v>
      </c>
      <c r="C3565" s="18">
        <v>26.724517243699999</v>
      </c>
      <c r="D3565" t="s">
        <v>7281</v>
      </c>
      <c r="E3565" t="s">
        <v>7282</v>
      </c>
      <c r="F3565" t="s">
        <v>7283</v>
      </c>
      <c r="G3565" s="18">
        <v>46.1375760042</v>
      </c>
      <c r="H3565" t="s">
        <v>64</v>
      </c>
      <c r="I3565" t="s">
        <v>4027</v>
      </c>
      <c r="J3565" t="s">
        <v>5135</v>
      </c>
      <c r="K3565" s="18">
        <v>70.648829768400006</v>
      </c>
      <c r="L3565" t="s">
        <v>64</v>
      </c>
      <c r="M3565" t="s">
        <v>154</v>
      </c>
      <c r="N3565" t="s">
        <v>156</v>
      </c>
      <c r="O3565" s="18">
        <v>45.963525440300003</v>
      </c>
      <c r="P3565" t="s">
        <v>4031</v>
      </c>
      <c r="Q3565" t="s">
        <v>4025</v>
      </c>
      <c r="R3565" t="s">
        <v>4032</v>
      </c>
      <c r="S3565" s="18">
        <v>128.9095745841</v>
      </c>
      <c r="T3565" t="s">
        <v>69</v>
      </c>
      <c r="U3565" t="s">
        <v>65</v>
      </c>
      <c r="V3565" t="s">
        <v>70</v>
      </c>
      <c r="W3565" s="18">
        <v>46.105796682200001</v>
      </c>
      <c r="X3565" t="s">
        <v>64</v>
      </c>
      <c r="Y3565" t="s">
        <v>4027</v>
      </c>
      <c r="Z3565" t="s">
        <v>4033</v>
      </c>
      <c r="AA3565" s="18">
        <v>27.9607107193</v>
      </c>
      <c r="AB3565" t="s">
        <v>4899</v>
      </c>
      <c r="AC3565" t="s">
        <v>4900</v>
      </c>
      <c r="AD3565" t="s">
        <v>4901</v>
      </c>
      <c r="AE3565" s="18">
        <v>3.5992586999999999E-3</v>
      </c>
      <c r="AF3565" t="s">
        <v>17101</v>
      </c>
      <c r="AG3565" t="s">
        <v>14146</v>
      </c>
      <c r="AH3565" t="s">
        <v>17102</v>
      </c>
      <c r="AI3565" s="18">
        <v>0.10582384139999999</v>
      </c>
      <c r="AJ3565" t="s">
        <v>14148</v>
      </c>
      <c r="AK3565" t="s">
        <v>14146</v>
      </c>
      <c r="AL3565" t="s">
        <v>14149</v>
      </c>
      <c r="AM3565" t="s">
        <v>17101</v>
      </c>
      <c r="AN3565" t="s">
        <v>14146</v>
      </c>
      <c r="AO3565" t="s">
        <v>17102</v>
      </c>
      <c r="AP3565" s="18">
        <v>3.5992586999999999E-3</v>
      </c>
      <c r="AQ3565" t="s">
        <v>123</v>
      </c>
      <c r="AR3565" t="b">
        <f>ISNUMBER(SEARCH('Consulta Por Puntos Baloto'!$E$5,B3565,1))</f>
        <v>0</v>
      </c>
      <c r="AS3565">
        <f t="shared" si="110"/>
        <v>31</v>
      </c>
      <c r="AT3565" t="str">
        <f t="shared" si="111"/>
        <v>Punto pago</v>
      </c>
    </row>
    <row r="3566" spans="1:46">
      <c r="A3566" t="s">
        <v>17103</v>
      </c>
      <c r="B3566" t="s">
        <v>17104</v>
      </c>
      <c r="C3566" s="18">
        <v>1.8171602116000001</v>
      </c>
      <c r="D3566" t="s">
        <v>481</v>
      </c>
      <c r="E3566" t="s">
        <v>128</v>
      </c>
      <c r="F3566" t="s">
        <v>482</v>
      </c>
      <c r="G3566" s="18">
        <v>0.50222091120000001</v>
      </c>
      <c r="H3566" t="s">
        <v>483</v>
      </c>
      <c r="I3566" t="s">
        <v>130</v>
      </c>
      <c r="J3566" t="s">
        <v>484</v>
      </c>
      <c r="K3566" s="18">
        <v>1.9950204054</v>
      </c>
      <c r="L3566" t="s">
        <v>64</v>
      </c>
      <c r="M3566" t="s">
        <v>130</v>
      </c>
      <c r="N3566" t="s">
        <v>370</v>
      </c>
      <c r="O3566" s="18">
        <v>2.4605799972</v>
      </c>
      <c r="P3566" t="s">
        <v>441</v>
      </c>
      <c r="Q3566" t="s">
        <v>134</v>
      </c>
      <c r="R3566" t="s">
        <v>442</v>
      </c>
      <c r="S3566" s="18">
        <v>2.2974613998</v>
      </c>
      <c r="T3566" t="s">
        <v>371</v>
      </c>
      <c r="U3566" t="s">
        <v>130</v>
      </c>
      <c r="V3566" t="s">
        <v>372</v>
      </c>
      <c r="W3566" s="18">
        <v>2.6892897415000001</v>
      </c>
      <c r="X3566" t="s">
        <v>64</v>
      </c>
      <c r="Y3566" t="s">
        <v>130</v>
      </c>
      <c r="Z3566" t="s">
        <v>209</v>
      </c>
      <c r="AA3566" s="18">
        <v>0.52151754520000004</v>
      </c>
      <c r="AB3566" s="19" t="s">
        <v>485</v>
      </c>
      <c r="AC3566" t="s">
        <v>128</v>
      </c>
      <c r="AD3566" t="s">
        <v>486</v>
      </c>
      <c r="AE3566" s="18">
        <v>0.1222537878</v>
      </c>
      <c r="AF3566" t="s">
        <v>980</v>
      </c>
      <c r="AG3566" t="s">
        <v>143</v>
      </c>
      <c r="AH3566" t="s">
        <v>981</v>
      </c>
      <c r="AI3566" s="18">
        <v>0.17374937239999999</v>
      </c>
      <c r="AJ3566" t="s">
        <v>982</v>
      </c>
      <c r="AK3566" t="s">
        <v>134</v>
      </c>
      <c r="AL3566" t="s">
        <v>983</v>
      </c>
      <c r="AM3566" t="s">
        <v>980</v>
      </c>
      <c r="AN3566" t="s">
        <v>143</v>
      </c>
      <c r="AO3566" t="s">
        <v>981</v>
      </c>
      <c r="AP3566" s="18">
        <v>0.1222537878</v>
      </c>
      <c r="AQ3566" t="s">
        <v>123</v>
      </c>
      <c r="AR3566" t="b">
        <f>ISNUMBER(SEARCH('Consulta Por Puntos Baloto'!$E$5,B3566,1))</f>
        <v>0</v>
      </c>
      <c r="AS3566">
        <f t="shared" si="110"/>
        <v>31</v>
      </c>
      <c r="AT3566" t="str">
        <f t="shared" si="111"/>
        <v>Punto pago</v>
      </c>
    </row>
    <row r="3567" spans="1:46">
      <c r="A3567" t="s">
        <v>17105</v>
      </c>
      <c r="B3567" t="s">
        <v>17106</v>
      </c>
      <c r="C3567" s="18">
        <v>0.858293537</v>
      </c>
      <c r="D3567" t="s">
        <v>6916</v>
      </c>
      <c r="E3567" t="s">
        <v>62</v>
      </c>
      <c r="F3567" t="s">
        <v>6917</v>
      </c>
      <c r="G3567" s="18">
        <v>0.547187969</v>
      </c>
      <c r="H3567" t="s">
        <v>64</v>
      </c>
      <c r="I3567" t="s">
        <v>65</v>
      </c>
      <c r="J3567" t="s">
        <v>284</v>
      </c>
      <c r="K3567" s="18">
        <v>0.54007323340000002</v>
      </c>
      <c r="L3567" t="s">
        <v>64</v>
      </c>
      <c r="M3567" t="s">
        <v>65</v>
      </c>
      <c r="N3567" t="s">
        <v>284</v>
      </c>
      <c r="O3567" s="18">
        <v>10.6486176433</v>
      </c>
      <c r="P3567" t="s">
        <v>67</v>
      </c>
      <c r="Q3567" t="s">
        <v>62</v>
      </c>
      <c r="R3567" t="s">
        <v>68</v>
      </c>
      <c r="S3567" s="18">
        <v>6.1764925485999997</v>
      </c>
      <c r="T3567" t="s">
        <v>69</v>
      </c>
      <c r="U3567" t="s">
        <v>65</v>
      </c>
      <c r="V3567" t="s">
        <v>70</v>
      </c>
      <c r="W3567" s="18">
        <v>0.72056071740000005</v>
      </c>
      <c r="X3567" t="s">
        <v>241</v>
      </c>
      <c r="Y3567" t="s">
        <v>65</v>
      </c>
      <c r="Z3567" t="s">
        <v>242</v>
      </c>
      <c r="AA3567" s="18">
        <v>0.65066292349999999</v>
      </c>
      <c r="AB3567" s="19" t="s">
        <v>241</v>
      </c>
      <c r="AC3567" t="s">
        <v>62</v>
      </c>
      <c r="AD3567" t="s">
        <v>6919</v>
      </c>
      <c r="AE3567" s="18">
        <v>0.23247429610000001</v>
      </c>
      <c r="AF3567" t="s">
        <v>6920</v>
      </c>
      <c r="AG3567" t="s">
        <v>62</v>
      </c>
      <c r="AH3567" t="s">
        <v>6921</v>
      </c>
      <c r="AI3567" s="18">
        <v>0.45946750660000002</v>
      </c>
      <c r="AJ3567" t="s">
        <v>6922</v>
      </c>
      <c r="AK3567" t="s">
        <v>62</v>
      </c>
      <c r="AL3567" t="s">
        <v>6923</v>
      </c>
      <c r="AM3567" t="s">
        <v>6920</v>
      </c>
      <c r="AN3567" t="s">
        <v>62</v>
      </c>
      <c r="AO3567" t="s">
        <v>6921</v>
      </c>
      <c r="AP3567" s="18">
        <v>0.23247429610000001</v>
      </c>
      <c r="AQ3567" t="s">
        <v>123</v>
      </c>
      <c r="AR3567" t="b">
        <f>ISNUMBER(SEARCH('Consulta Por Puntos Baloto'!$E$5,B3567,1))</f>
        <v>0</v>
      </c>
      <c r="AS3567">
        <f t="shared" si="110"/>
        <v>31</v>
      </c>
      <c r="AT3567" t="str">
        <f t="shared" si="111"/>
        <v>Punto pago</v>
      </c>
    </row>
    <row r="3568" spans="1:46">
      <c r="A3568" t="s">
        <v>17107</v>
      </c>
      <c r="B3568" t="s">
        <v>17108</v>
      </c>
      <c r="C3568" s="18">
        <v>31.285649823899998</v>
      </c>
      <c r="D3568" t="s">
        <v>4913</v>
      </c>
      <c r="E3568" t="s">
        <v>4914</v>
      </c>
      <c r="F3568" t="s">
        <v>4915</v>
      </c>
      <c r="G3568" s="18">
        <v>129.18311335429999</v>
      </c>
      <c r="H3568" t="s">
        <v>64</v>
      </c>
      <c r="I3568" t="s">
        <v>4073</v>
      </c>
      <c r="J3568" t="s">
        <v>4074</v>
      </c>
      <c r="K3568" s="18">
        <v>182.55313431409999</v>
      </c>
      <c r="L3568" t="s">
        <v>64</v>
      </c>
      <c r="M3568" t="s">
        <v>3993</v>
      </c>
      <c r="N3568" t="s">
        <v>3995</v>
      </c>
      <c r="O3568" s="18">
        <v>180.8587371614</v>
      </c>
      <c r="P3568" t="s">
        <v>3996</v>
      </c>
      <c r="Q3568" t="s">
        <v>3991</v>
      </c>
      <c r="R3568" t="s">
        <v>3997</v>
      </c>
      <c r="S3568" s="18">
        <v>254.23546035050001</v>
      </c>
      <c r="T3568" t="s">
        <v>85</v>
      </c>
      <c r="U3568" t="s">
        <v>86</v>
      </c>
      <c r="V3568" t="s">
        <v>87</v>
      </c>
      <c r="W3568" s="18">
        <v>129.12996414599999</v>
      </c>
      <c r="X3568" t="s">
        <v>64</v>
      </c>
      <c r="Y3568" t="s">
        <v>4073</v>
      </c>
      <c r="Z3568" t="s">
        <v>4074</v>
      </c>
      <c r="AA3568" s="18">
        <v>181.77995457040001</v>
      </c>
      <c r="AB3568" t="s">
        <v>4000</v>
      </c>
      <c r="AC3568" t="s">
        <v>3991</v>
      </c>
      <c r="AD3568" t="s">
        <v>4001</v>
      </c>
      <c r="AE3568" s="18">
        <v>3.5239793999999998E-2</v>
      </c>
      <c r="AF3568" t="s">
        <v>17109</v>
      </c>
      <c r="AG3568" t="s">
        <v>7151</v>
      </c>
      <c r="AH3568" t="s">
        <v>17110</v>
      </c>
      <c r="AI3568" s="18">
        <v>6.1499611000000003E-3</v>
      </c>
      <c r="AJ3568" t="s">
        <v>17111</v>
      </c>
      <c r="AK3568" t="s">
        <v>7151</v>
      </c>
      <c r="AL3568" t="s">
        <v>17112</v>
      </c>
      <c r="AM3568" t="s">
        <v>17111</v>
      </c>
      <c r="AN3568" t="s">
        <v>7151</v>
      </c>
      <c r="AO3568" t="s">
        <v>17112</v>
      </c>
      <c r="AP3568" s="18">
        <v>6.1499611000000003E-3</v>
      </c>
      <c r="AQ3568" t="s">
        <v>123</v>
      </c>
      <c r="AR3568" t="b">
        <f>ISNUMBER(SEARCH('Consulta Por Puntos Baloto'!$E$5,B3568,1))</f>
        <v>0</v>
      </c>
      <c r="AS3568">
        <f t="shared" si="110"/>
        <v>35</v>
      </c>
      <c r="AT3568" t="str">
        <f t="shared" si="111"/>
        <v>Punto red</v>
      </c>
    </row>
    <row r="3569" spans="1:46">
      <c r="A3569" t="s">
        <v>17113</v>
      </c>
      <c r="B3569" t="s">
        <v>17114</v>
      </c>
      <c r="C3569" s="18">
        <v>11.4093212159</v>
      </c>
      <c r="D3569" t="s">
        <v>4853</v>
      </c>
      <c r="E3569" t="s">
        <v>4854</v>
      </c>
      <c r="F3569" t="s">
        <v>4855</v>
      </c>
      <c r="G3569" s="18">
        <v>64.427491564199997</v>
      </c>
      <c r="H3569" t="s">
        <v>64</v>
      </c>
      <c r="I3569" t="s">
        <v>86</v>
      </c>
      <c r="J3569" t="s">
        <v>413</v>
      </c>
      <c r="K3569" s="18">
        <v>64.427491564199997</v>
      </c>
      <c r="L3569" t="s">
        <v>64</v>
      </c>
      <c r="M3569" t="s">
        <v>86</v>
      </c>
      <c r="N3569" t="s">
        <v>413</v>
      </c>
      <c r="O3569" s="18">
        <v>15.839736479999999</v>
      </c>
      <c r="P3569" t="s">
        <v>414</v>
      </c>
      <c r="Q3569" t="s">
        <v>411</v>
      </c>
      <c r="R3569" t="s">
        <v>415</v>
      </c>
      <c r="S3569" s="18">
        <v>78.677054465300003</v>
      </c>
      <c r="T3569" t="s">
        <v>85</v>
      </c>
      <c r="U3569" t="s">
        <v>86</v>
      </c>
      <c r="V3569" t="s">
        <v>87</v>
      </c>
      <c r="W3569" s="18">
        <v>75.883224900800002</v>
      </c>
      <c r="X3569" t="s">
        <v>64</v>
      </c>
      <c r="Y3569" t="s">
        <v>86</v>
      </c>
      <c r="Z3569" t="s">
        <v>299</v>
      </c>
      <c r="AA3569" s="18">
        <v>75.8932524449</v>
      </c>
      <c r="AB3569" s="19" t="s">
        <v>361</v>
      </c>
      <c r="AC3569" t="s">
        <v>83</v>
      </c>
      <c r="AD3569" s="19" t="s">
        <v>362</v>
      </c>
      <c r="AE3569" s="18">
        <v>11.286441588600001</v>
      </c>
      <c r="AF3569" t="s">
        <v>17115</v>
      </c>
      <c r="AG3569" t="s">
        <v>4854</v>
      </c>
      <c r="AH3569" t="s">
        <v>17116</v>
      </c>
      <c r="AI3569" s="18">
        <v>7.2725275300000003E-2</v>
      </c>
      <c r="AJ3569" t="s">
        <v>17117</v>
      </c>
      <c r="AK3569" t="s">
        <v>17118</v>
      </c>
      <c r="AL3569" t="s">
        <v>17119</v>
      </c>
      <c r="AM3569" t="s">
        <v>17117</v>
      </c>
      <c r="AN3569" t="s">
        <v>17118</v>
      </c>
      <c r="AO3569" t="s">
        <v>17119</v>
      </c>
      <c r="AP3569" s="18">
        <v>7.2725275300000003E-2</v>
      </c>
      <c r="AQ3569" t="s">
        <v>123</v>
      </c>
      <c r="AR3569" t="b">
        <f>ISNUMBER(SEARCH('Consulta Por Puntos Baloto'!$E$5,B3569,1))</f>
        <v>0</v>
      </c>
      <c r="AS3569">
        <f t="shared" si="110"/>
        <v>35</v>
      </c>
      <c r="AT3569" t="str">
        <f t="shared" si="111"/>
        <v>Punto red</v>
      </c>
    </row>
    <row r="3570" spans="1:46">
      <c r="A3570" t="s">
        <v>17120</v>
      </c>
      <c r="B3570" t="s">
        <v>17121</v>
      </c>
      <c r="C3570" s="18">
        <v>4.9075007239000001</v>
      </c>
      <c r="D3570" t="s">
        <v>4495</v>
      </c>
      <c r="E3570" t="s">
        <v>4496</v>
      </c>
      <c r="F3570" t="s">
        <v>4497</v>
      </c>
      <c r="G3570" s="18">
        <v>4.6994165482000003</v>
      </c>
      <c r="H3570" t="s">
        <v>383</v>
      </c>
      <c r="I3570" t="s">
        <v>384</v>
      </c>
      <c r="J3570" t="s">
        <v>385</v>
      </c>
      <c r="K3570" s="18">
        <v>5.6192546692000001</v>
      </c>
      <c r="L3570" t="s">
        <v>64</v>
      </c>
      <c r="M3570" t="s">
        <v>384</v>
      </c>
      <c r="N3570" t="s">
        <v>386</v>
      </c>
      <c r="O3570" s="18">
        <v>94.349851769699995</v>
      </c>
      <c r="P3570" t="s">
        <v>4733</v>
      </c>
      <c r="Q3570" t="s">
        <v>4734</v>
      </c>
      <c r="R3570" t="s">
        <v>4735</v>
      </c>
      <c r="S3570" s="18">
        <v>101.686459222</v>
      </c>
      <c r="T3570" t="s">
        <v>253</v>
      </c>
      <c r="U3570" t="s">
        <v>65</v>
      </c>
      <c r="V3570" t="s">
        <v>254</v>
      </c>
      <c r="W3570" s="18">
        <v>101.5451521376</v>
      </c>
      <c r="X3570" t="s">
        <v>276</v>
      </c>
      <c r="Y3570" t="s">
        <v>65</v>
      </c>
      <c r="Z3570" t="s">
        <v>277</v>
      </c>
      <c r="AA3570" s="18">
        <v>4.6961566819999998</v>
      </c>
      <c r="AB3570" t="s">
        <v>383</v>
      </c>
      <c r="AC3570" t="s">
        <v>391</v>
      </c>
      <c r="AD3570" t="s">
        <v>392</v>
      </c>
      <c r="AE3570" s="18">
        <v>1.0062471882999999</v>
      </c>
      <c r="AF3570" t="s">
        <v>6999</v>
      </c>
      <c r="AG3570" t="s">
        <v>4496</v>
      </c>
      <c r="AH3570" t="s">
        <v>7000</v>
      </c>
      <c r="AI3570" s="18">
        <v>0.59815173190000004</v>
      </c>
      <c r="AJ3570" t="s">
        <v>17122</v>
      </c>
      <c r="AK3570" t="s">
        <v>391</v>
      </c>
      <c r="AL3570" t="s">
        <v>17123</v>
      </c>
      <c r="AM3570" t="s">
        <v>17122</v>
      </c>
      <c r="AN3570" t="s">
        <v>391</v>
      </c>
      <c r="AO3570" t="s">
        <v>17123</v>
      </c>
      <c r="AP3570" s="18">
        <v>0.59815173190000004</v>
      </c>
      <c r="AQ3570" t="s">
        <v>123</v>
      </c>
      <c r="AR3570" t="b">
        <f>ISNUMBER(SEARCH('Consulta Por Puntos Baloto'!$E$5,B3570,1))</f>
        <v>0</v>
      </c>
      <c r="AS3570">
        <f t="shared" si="110"/>
        <v>35</v>
      </c>
      <c r="AT3570" t="str">
        <f t="shared" si="111"/>
        <v>Punto red</v>
      </c>
    </row>
    <row r="3571" spans="1:46">
      <c r="A3571" t="s">
        <v>17124</v>
      </c>
      <c r="B3571" t="s">
        <v>17125</v>
      </c>
      <c r="C3571" s="18">
        <v>1.1559175499000001</v>
      </c>
      <c r="D3571" t="s">
        <v>4679</v>
      </c>
      <c r="E3571" t="s">
        <v>220</v>
      </c>
      <c r="F3571" t="s">
        <v>4680</v>
      </c>
      <c r="G3571" s="18">
        <v>0.62219409459999997</v>
      </c>
      <c r="H3571" t="s">
        <v>64</v>
      </c>
      <c r="I3571" t="s">
        <v>223</v>
      </c>
      <c r="J3571" t="s">
        <v>4683</v>
      </c>
      <c r="K3571" s="18">
        <v>0.62219409459999997</v>
      </c>
      <c r="L3571" t="s">
        <v>64</v>
      </c>
      <c r="M3571" t="s">
        <v>223</v>
      </c>
      <c r="N3571" t="s">
        <v>4683</v>
      </c>
      <c r="O3571" s="18">
        <v>1.3690864012999999</v>
      </c>
      <c r="P3571" t="s">
        <v>225</v>
      </c>
      <c r="Q3571" t="s">
        <v>220</v>
      </c>
      <c r="R3571" t="s">
        <v>226</v>
      </c>
      <c r="S3571" s="18">
        <v>4.8123865158000001</v>
      </c>
      <c r="T3571" t="s">
        <v>227</v>
      </c>
      <c r="U3571" t="s">
        <v>228</v>
      </c>
      <c r="V3571" t="s">
        <v>229</v>
      </c>
      <c r="W3571" s="18">
        <v>1.9354674009999999</v>
      </c>
      <c r="X3571" t="s">
        <v>4684</v>
      </c>
      <c r="Y3571" t="s">
        <v>223</v>
      </c>
      <c r="Z3571" t="s">
        <v>4685</v>
      </c>
      <c r="AA3571" s="18">
        <v>0.80825888410000002</v>
      </c>
      <c r="AB3571" t="s">
        <v>6401</v>
      </c>
      <c r="AC3571" t="s">
        <v>220</v>
      </c>
      <c r="AD3571" t="s">
        <v>6402</v>
      </c>
      <c r="AE3571" s="18">
        <v>0.3675711036</v>
      </c>
      <c r="AF3571" t="s">
        <v>17126</v>
      </c>
      <c r="AG3571" t="s">
        <v>220</v>
      </c>
      <c r="AH3571" t="s">
        <v>17127</v>
      </c>
      <c r="AI3571" s="18">
        <v>0.96642981429999997</v>
      </c>
      <c r="AJ3571" t="s">
        <v>11246</v>
      </c>
      <c r="AK3571" t="s">
        <v>220</v>
      </c>
      <c r="AL3571" t="s">
        <v>11247</v>
      </c>
      <c r="AM3571" t="s">
        <v>17126</v>
      </c>
      <c r="AN3571" t="s">
        <v>220</v>
      </c>
      <c r="AO3571" t="s">
        <v>17127</v>
      </c>
      <c r="AP3571" s="18">
        <v>0.3675711036</v>
      </c>
      <c r="AQ3571" t="s">
        <v>123</v>
      </c>
      <c r="AR3571" t="b">
        <f>ISNUMBER(SEARCH('Consulta Por Puntos Baloto'!$E$5,B3571,1))</f>
        <v>0</v>
      </c>
      <c r="AS3571">
        <f t="shared" si="110"/>
        <v>31</v>
      </c>
      <c r="AT3571" t="str">
        <f t="shared" si="111"/>
        <v>Punto pago</v>
      </c>
    </row>
    <row r="3572" spans="1:46">
      <c r="A3572" t="s">
        <v>17128</v>
      </c>
      <c r="B3572" t="s">
        <v>17129</v>
      </c>
      <c r="C3572" s="18">
        <v>1.2169249755</v>
      </c>
      <c r="D3572" t="s">
        <v>563</v>
      </c>
      <c r="E3572" t="s">
        <v>128</v>
      </c>
      <c r="F3572" t="s">
        <v>564</v>
      </c>
      <c r="G3572" s="18">
        <v>0.2064080328</v>
      </c>
      <c r="H3572" t="s">
        <v>565</v>
      </c>
      <c r="I3572" t="s">
        <v>130</v>
      </c>
      <c r="J3572" t="s">
        <v>566</v>
      </c>
      <c r="K3572" s="18">
        <v>0.32541224320000001</v>
      </c>
      <c r="L3572" t="s">
        <v>567</v>
      </c>
      <c r="M3572" t="s">
        <v>130</v>
      </c>
      <c r="N3572" t="s">
        <v>568</v>
      </c>
      <c r="O3572" s="18">
        <v>1.0868253256</v>
      </c>
      <c r="P3572" t="s">
        <v>441</v>
      </c>
      <c r="Q3572" t="s">
        <v>134</v>
      </c>
      <c r="R3572" t="s">
        <v>442</v>
      </c>
      <c r="S3572" s="18">
        <v>1.8899375140000001</v>
      </c>
      <c r="T3572" t="s">
        <v>136</v>
      </c>
      <c r="U3572" t="s">
        <v>130</v>
      </c>
      <c r="V3572" t="s">
        <v>137</v>
      </c>
      <c r="W3572" s="18">
        <v>0.83308368020000001</v>
      </c>
      <c r="X3572" t="s">
        <v>64</v>
      </c>
      <c r="Y3572" t="s">
        <v>130</v>
      </c>
      <c r="Z3572" t="s">
        <v>209</v>
      </c>
      <c r="AA3572" s="18">
        <v>0.2064080328</v>
      </c>
      <c r="AB3572" s="19" t="s">
        <v>443</v>
      </c>
      <c r="AC3572" t="s">
        <v>128</v>
      </c>
      <c r="AD3572" t="s">
        <v>444</v>
      </c>
      <c r="AE3572" s="18">
        <v>0.40014568820000002</v>
      </c>
      <c r="AF3572" t="s">
        <v>2839</v>
      </c>
      <c r="AG3572" t="s">
        <v>143</v>
      </c>
      <c r="AH3572" t="s">
        <v>2840</v>
      </c>
      <c r="AI3572" s="18">
        <v>0.15218075440000001</v>
      </c>
      <c r="AJ3572" t="s">
        <v>17130</v>
      </c>
      <c r="AK3572" t="s">
        <v>134</v>
      </c>
      <c r="AL3572" t="s">
        <v>17131</v>
      </c>
      <c r="AM3572" t="s">
        <v>17130</v>
      </c>
      <c r="AN3572" t="s">
        <v>134</v>
      </c>
      <c r="AO3572" t="s">
        <v>17131</v>
      </c>
      <c r="AP3572" s="18">
        <v>0.15218075440000001</v>
      </c>
      <c r="AQ3572" t="s">
        <v>123</v>
      </c>
      <c r="AR3572" t="b">
        <f>ISNUMBER(SEARCH('Consulta Por Puntos Baloto'!$E$5,B3572,1))</f>
        <v>0</v>
      </c>
      <c r="AS3572">
        <f t="shared" si="110"/>
        <v>35</v>
      </c>
      <c r="AT3572" t="str">
        <f t="shared" si="111"/>
        <v>Punto red</v>
      </c>
    </row>
    <row r="3573" spans="1:46">
      <c r="A3573" t="s">
        <v>17132</v>
      </c>
      <c r="B3573" t="s">
        <v>17133</v>
      </c>
      <c r="C3573" s="18">
        <v>2.3292403581999999</v>
      </c>
      <c r="D3573" t="s">
        <v>686</v>
      </c>
      <c r="E3573" t="s">
        <v>128</v>
      </c>
      <c r="F3573" t="s">
        <v>687</v>
      </c>
      <c r="G3573" s="18">
        <v>1.1091404464000001</v>
      </c>
      <c r="H3573" t="s">
        <v>64</v>
      </c>
      <c r="I3573" t="s">
        <v>130</v>
      </c>
      <c r="J3573" t="s">
        <v>672</v>
      </c>
      <c r="K3573" s="18">
        <v>1.1091404464000001</v>
      </c>
      <c r="L3573" t="s">
        <v>64</v>
      </c>
      <c r="M3573" t="s">
        <v>130</v>
      </c>
      <c r="N3573" t="s">
        <v>672</v>
      </c>
      <c r="O3573" s="18">
        <v>2.4357915323000001</v>
      </c>
      <c r="P3573" t="s">
        <v>688</v>
      </c>
      <c r="Q3573" t="s">
        <v>134</v>
      </c>
      <c r="R3573" t="s">
        <v>689</v>
      </c>
      <c r="S3573" s="18">
        <v>2.5408898802</v>
      </c>
      <c r="T3573" t="s">
        <v>496</v>
      </c>
      <c r="U3573" t="s">
        <v>130</v>
      </c>
      <c r="V3573" t="s">
        <v>497</v>
      </c>
      <c r="W3573" s="18">
        <v>1.7610471355999999</v>
      </c>
      <c r="X3573" t="s">
        <v>64</v>
      </c>
      <c r="Y3573" t="s">
        <v>130</v>
      </c>
      <c r="Z3573" t="s">
        <v>690</v>
      </c>
      <c r="AA3573" s="18">
        <v>1.3722168904000001</v>
      </c>
      <c r="AB3573" t="s">
        <v>691</v>
      </c>
      <c r="AC3573" t="s">
        <v>128</v>
      </c>
      <c r="AD3573" t="s">
        <v>692</v>
      </c>
      <c r="AE3573" s="18">
        <v>0.25807492189999998</v>
      </c>
      <c r="AF3573" t="s">
        <v>701</v>
      </c>
      <c r="AG3573" t="s">
        <v>143</v>
      </c>
      <c r="AH3573" t="s">
        <v>702</v>
      </c>
      <c r="AI3573" s="18">
        <v>0.1821115847</v>
      </c>
      <c r="AJ3573" t="s">
        <v>703</v>
      </c>
      <c r="AK3573" t="s">
        <v>134</v>
      </c>
      <c r="AL3573" t="s">
        <v>704</v>
      </c>
      <c r="AM3573" t="s">
        <v>703</v>
      </c>
      <c r="AN3573" t="s">
        <v>134</v>
      </c>
      <c r="AO3573" t="s">
        <v>704</v>
      </c>
      <c r="AP3573" s="18">
        <v>0.1821115847</v>
      </c>
      <c r="AQ3573" t="s">
        <v>123</v>
      </c>
      <c r="AR3573" t="b">
        <f>ISNUMBER(SEARCH('Consulta Por Puntos Baloto'!$E$5,B3573,1))</f>
        <v>0</v>
      </c>
      <c r="AS3573">
        <f t="shared" si="110"/>
        <v>35</v>
      </c>
      <c r="AT3573" t="str">
        <f t="shared" si="111"/>
        <v>Punto red</v>
      </c>
    </row>
    <row r="3574" spans="1:46">
      <c r="A3574" t="s">
        <v>17134</v>
      </c>
      <c r="B3574" t="s">
        <v>17135</v>
      </c>
      <c r="C3574" s="18">
        <v>0.56964858429999998</v>
      </c>
      <c r="D3574" t="s">
        <v>202</v>
      </c>
      <c r="E3574" t="s">
        <v>128</v>
      </c>
      <c r="F3574" t="s">
        <v>203</v>
      </c>
      <c r="G3574" s="18">
        <v>0.39745080789999998</v>
      </c>
      <c r="H3574" t="s">
        <v>64</v>
      </c>
      <c r="I3574" t="s">
        <v>130</v>
      </c>
      <c r="J3574" t="s">
        <v>789</v>
      </c>
      <c r="K3574" s="18">
        <v>0.39745080789999998</v>
      </c>
      <c r="L3574" t="s">
        <v>64</v>
      </c>
      <c r="M3574" t="s">
        <v>130</v>
      </c>
      <c r="N3574" t="s">
        <v>789</v>
      </c>
      <c r="O3574" s="18">
        <v>0.1503515339</v>
      </c>
      <c r="P3574" t="s">
        <v>1398</v>
      </c>
      <c r="Q3574" t="s">
        <v>134</v>
      </c>
      <c r="R3574" t="s">
        <v>1399</v>
      </c>
      <c r="S3574" s="18">
        <v>1.0705198767999999</v>
      </c>
      <c r="T3574" t="s">
        <v>675</v>
      </c>
      <c r="U3574" t="s">
        <v>130</v>
      </c>
      <c r="V3574" t="s">
        <v>676</v>
      </c>
      <c r="W3574" s="18">
        <v>1.2957212207</v>
      </c>
      <c r="X3574" t="s">
        <v>64</v>
      </c>
      <c r="Y3574" t="s">
        <v>130</v>
      </c>
      <c r="Z3574" t="s">
        <v>790</v>
      </c>
      <c r="AA3574" s="18">
        <v>0.61016702249999999</v>
      </c>
      <c r="AB3574" t="s">
        <v>210</v>
      </c>
      <c r="AC3574" t="s">
        <v>128</v>
      </c>
      <c r="AD3574" t="s">
        <v>211</v>
      </c>
      <c r="AE3574" s="18">
        <v>4.55852323E-2</v>
      </c>
      <c r="AF3574" t="s">
        <v>9485</v>
      </c>
      <c r="AG3574" t="s">
        <v>143</v>
      </c>
      <c r="AH3574" t="s">
        <v>9486</v>
      </c>
      <c r="AI3574" s="18">
        <v>0.20317245240000001</v>
      </c>
      <c r="AJ3574" t="s">
        <v>6091</v>
      </c>
      <c r="AK3574" t="s">
        <v>134</v>
      </c>
      <c r="AL3574" t="s">
        <v>6092</v>
      </c>
      <c r="AM3574" t="s">
        <v>9485</v>
      </c>
      <c r="AN3574" t="s">
        <v>143</v>
      </c>
      <c r="AO3574" t="s">
        <v>9486</v>
      </c>
      <c r="AP3574" s="18">
        <v>4.55852323E-2</v>
      </c>
      <c r="AQ3574" t="s">
        <v>123</v>
      </c>
      <c r="AR3574" t="b">
        <f>ISNUMBER(SEARCH('Consulta Por Puntos Baloto'!$E$5,B3574,1))</f>
        <v>0</v>
      </c>
      <c r="AS3574">
        <f t="shared" si="110"/>
        <v>31</v>
      </c>
      <c r="AT3574" t="str">
        <f t="shared" si="111"/>
        <v>Punto pago</v>
      </c>
    </row>
    <row r="3575" spans="1:46">
      <c r="A3575" t="s">
        <v>17136</v>
      </c>
      <c r="B3575" t="s">
        <v>17137</v>
      </c>
      <c r="C3575" s="18">
        <v>2.0481683546</v>
      </c>
      <c r="D3575" t="s">
        <v>584</v>
      </c>
      <c r="E3575" t="s">
        <v>128</v>
      </c>
      <c r="F3575" t="s">
        <v>585</v>
      </c>
      <c r="G3575" s="18">
        <v>0.35361927110000002</v>
      </c>
      <c r="H3575" t="s">
        <v>64</v>
      </c>
      <c r="I3575" t="s">
        <v>130</v>
      </c>
      <c r="J3575" t="s">
        <v>629</v>
      </c>
      <c r="K3575" s="18">
        <v>0.3567625619</v>
      </c>
      <c r="L3575" t="s">
        <v>64</v>
      </c>
      <c r="M3575" t="s">
        <v>130</v>
      </c>
      <c r="N3575" t="s">
        <v>629</v>
      </c>
      <c r="O3575" s="18">
        <v>4.3089196263999998</v>
      </c>
      <c r="P3575" t="s">
        <v>173</v>
      </c>
      <c r="Q3575" t="s">
        <v>134</v>
      </c>
      <c r="R3575" t="s">
        <v>174</v>
      </c>
      <c r="S3575" s="18">
        <v>1.8698056036999999</v>
      </c>
      <c r="T3575" t="s">
        <v>469</v>
      </c>
      <c r="U3575" t="s">
        <v>130</v>
      </c>
      <c r="V3575" t="s">
        <v>470</v>
      </c>
      <c r="W3575" s="18">
        <v>4.0145815145999997</v>
      </c>
      <c r="X3575" t="s">
        <v>620</v>
      </c>
      <c r="Y3575" t="s">
        <v>130</v>
      </c>
      <c r="Z3575" t="s">
        <v>621</v>
      </c>
      <c r="AA3575" s="18">
        <v>1.8698056036999999</v>
      </c>
      <c r="AB3575" t="s">
        <v>591</v>
      </c>
      <c r="AC3575" t="s">
        <v>128</v>
      </c>
      <c r="AD3575" t="s">
        <v>592</v>
      </c>
      <c r="AE3575" s="18">
        <v>4.1881965299999997E-2</v>
      </c>
      <c r="AF3575" t="s">
        <v>3295</v>
      </c>
      <c r="AG3575" t="s">
        <v>143</v>
      </c>
      <c r="AH3575" t="s">
        <v>3296</v>
      </c>
      <c r="AI3575" s="18">
        <v>0.32420807740000002</v>
      </c>
      <c r="AJ3575" t="s">
        <v>3297</v>
      </c>
      <c r="AK3575" t="s">
        <v>134</v>
      </c>
      <c r="AL3575" t="s">
        <v>3298</v>
      </c>
      <c r="AM3575" t="s">
        <v>3295</v>
      </c>
      <c r="AN3575" t="s">
        <v>143</v>
      </c>
      <c r="AO3575" t="s">
        <v>3296</v>
      </c>
      <c r="AP3575" s="18">
        <v>4.1881965299999997E-2</v>
      </c>
      <c r="AQ3575" t="s">
        <v>123</v>
      </c>
      <c r="AR3575" t="b">
        <f>ISNUMBER(SEARCH('Consulta Por Puntos Baloto'!$E$5,B3575,1))</f>
        <v>0</v>
      </c>
      <c r="AS3575">
        <f t="shared" si="110"/>
        <v>31</v>
      </c>
      <c r="AT3575" t="str">
        <f t="shared" si="111"/>
        <v>Punto pago</v>
      </c>
    </row>
    <row r="3576" spans="1:46">
      <c r="A3576" t="s">
        <v>17138</v>
      </c>
      <c r="B3576" t="s">
        <v>17139</v>
      </c>
      <c r="C3576" s="18">
        <v>1.4674758990000001</v>
      </c>
      <c r="D3576" t="s">
        <v>3971</v>
      </c>
      <c r="E3576" t="s">
        <v>3972</v>
      </c>
      <c r="F3576" t="s">
        <v>3973</v>
      </c>
      <c r="G3576" s="18">
        <v>0.80908533039999997</v>
      </c>
      <c r="H3576" t="s">
        <v>64</v>
      </c>
      <c r="I3576" t="s">
        <v>3974</v>
      </c>
      <c r="J3576" t="s">
        <v>4295</v>
      </c>
      <c r="K3576" s="18">
        <v>1.9799828588999999</v>
      </c>
      <c r="L3576" t="s">
        <v>64</v>
      </c>
      <c r="M3576" t="s">
        <v>3974</v>
      </c>
      <c r="N3576" t="s">
        <v>3976</v>
      </c>
      <c r="O3576" s="18">
        <v>1.0761293724000001</v>
      </c>
      <c r="P3576" t="s">
        <v>3977</v>
      </c>
      <c r="Q3576" t="s">
        <v>3972</v>
      </c>
      <c r="R3576" t="s">
        <v>3978</v>
      </c>
      <c r="S3576" s="18">
        <v>462.43409285889999</v>
      </c>
      <c r="T3576" t="s">
        <v>85</v>
      </c>
      <c r="U3576" t="s">
        <v>86</v>
      </c>
      <c r="V3576" t="s">
        <v>87</v>
      </c>
      <c r="W3576" s="18">
        <v>5.5015351975</v>
      </c>
      <c r="X3576" t="s">
        <v>3979</v>
      </c>
      <c r="Y3576" t="s">
        <v>3974</v>
      </c>
      <c r="Z3576" t="s">
        <v>3980</v>
      </c>
      <c r="AA3576" s="18">
        <v>2.1230235475999999</v>
      </c>
      <c r="AB3576" t="s">
        <v>3981</v>
      </c>
      <c r="AC3576" t="s">
        <v>3972</v>
      </c>
      <c r="AD3576" t="s">
        <v>3982</v>
      </c>
      <c r="AE3576" s="18">
        <v>6.4542577599999998E-2</v>
      </c>
      <c r="AF3576" t="s">
        <v>4296</v>
      </c>
      <c r="AG3576" t="s">
        <v>3972</v>
      </c>
      <c r="AH3576" t="s">
        <v>4297</v>
      </c>
      <c r="AI3576" s="18">
        <v>0.19116660320000001</v>
      </c>
      <c r="AJ3576" t="s">
        <v>4298</v>
      </c>
      <c r="AK3576" t="s">
        <v>3972</v>
      </c>
      <c r="AL3576" t="s">
        <v>4299</v>
      </c>
      <c r="AM3576" t="s">
        <v>4296</v>
      </c>
      <c r="AN3576" t="s">
        <v>3972</v>
      </c>
      <c r="AO3576" t="s">
        <v>4297</v>
      </c>
      <c r="AP3576" s="18">
        <v>6.4542577599999998E-2</v>
      </c>
      <c r="AQ3576" t="s">
        <v>123</v>
      </c>
      <c r="AR3576" t="b">
        <f>ISNUMBER(SEARCH('Consulta Por Puntos Baloto'!$E$5,B3576,1))</f>
        <v>0</v>
      </c>
      <c r="AS3576">
        <f t="shared" si="110"/>
        <v>31</v>
      </c>
      <c r="AT3576" t="str">
        <f t="shared" si="111"/>
        <v>Punto pago</v>
      </c>
    </row>
    <row r="3577" spans="1:46">
      <c r="A3577" t="s">
        <v>17140</v>
      </c>
      <c r="B3577" t="s">
        <v>17141</v>
      </c>
      <c r="C3577" s="18">
        <v>1.4387299757000001</v>
      </c>
      <c r="D3577" t="s">
        <v>463</v>
      </c>
      <c r="E3577" t="s">
        <v>128</v>
      </c>
      <c r="F3577" t="s">
        <v>464</v>
      </c>
      <c r="G3577" s="18">
        <v>0.86560649700000003</v>
      </c>
      <c r="H3577" t="s">
        <v>64</v>
      </c>
      <c r="I3577" t="s">
        <v>130</v>
      </c>
      <c r="J3577" t="s">
        <v>1149</v>
      </c>
      <c r="K3577" s="18">
        <v>2.0332406352999999</v>
      </c>
      <c r="L3577" t="s">
        <v>64</v>
      </c>
      <c r="M3577" t="s">
        <v>130</v>
      </c>
      <c r="N3577" t="s">
        <v>714</v>
      </c>
      <c r="O3577" s="18">
        <v>2.5918985344999999</v>
      </c>
      <c r="P3577" t="s">
        <v>588</v>
      </c>
      <c r="Q3577" t="s">
        <v>134</v>
      </c>
      <c r="R3577" t="s">
        <v>589</v>
      </c>
      <c r="S3577" s="18">
        <v>1.6564725578999999</v>
      </c>
      <c r="T3577" t="s">
        <v>469</v>
      </c>
      <c r="U3577" t="s">
        <v>130</v>
      </c>
      <c r="V3577" t="s">
        <v>470</v>
      </c>
      <c r="W3577" s="18">
        <v>1.4609145903</v>
      </c>
      <c r="X3577" t="s">
        <v>64</v>
      </c>
      <c r="Y3577" t="s">
        <v>130</v>
      </c>
      <c r="Z3577" t="s">
        <v>690</v>
      </c>
      <c r="AA3577" s="18">
        <v>1.4150654517000001</v>
      </c>
      <c r="AB3577" s="19" t="s">
        <v>1195</v>
      </c>
      <c r="AC3577" t="s">
        <v>128</v>
      </c>
      <c r="AD3577" t="s">
        <v>1196</v>
      </c>
      <c r="AE3577" s="18">
        <v>0.20129573040000001</v>
      </c>
      <c r="AF3577" t="s">
        <v>3208</v>
      </c>
      <c r="AG3577" t="s">
        <v>143</v>
      </c>
      <c r="AH3577" t="s">
        <v>3209</v>
      </c>
      <c r="AI3577" s="18">
        <v>0.2438702298</v>
      </c>
      <c r="AJ3577" t="s">
        <v>3210</v>
      </c>
      <c r="AK3577" t="s">
        <v>134</v>
      </c>
      <c r="AL3577" t="s">
        <v>3211</v>
      </c>
      <c r="AM3577" t="s">
        <v>3208</v>
      </c>
      <c r="AN3577" t="s">
        <v>143</v>
      </c>
      <c r="AO3577" t="s">
        <v>3209</v>
      </c>
      <c r="AP3577" s="18">
        <v>0.20129573040000001</v>
      </c>
      <c r="AQ3577" t="e">
        <v>#N/A</v>
      </c>
      <c r="AR3577" t="b">
        <f>ISNUMBER(SEARCH('Consulta Por Puntos Baloto'!$E$5,B3577,1))</f>
        <v>0</v>
      </c>
      <c r="AS3577">
        <f t="shared" si="110"/>
        <v>31</v>
      </c>
      <c r="AT3577" t="str">
        <f t="shared" si="111"/>
        <v>Punto pago</v>
      </c>
    </row>
    <row r="3578" spans="1:46">
      <c r="A3578" t="s">
        <v>17142</v>
      </c>
      <c r="B3578" t="s">
        <v>17143</v>
      </c>
      <c r="C3578" s="18">
        <v>67.371808272899997</v>
      </c>
      <c r="D3578" t="s">
        <v>1689</v>
      </c>
      <c r="E3578" t="s">
        <v>1690</v>
      </c>
      <c r="F3578" t="s">
        <v>1691</v>
      </c>
      <c r="G3578" s="18">
        <v>31.2374644123</v>
      </c>
      <c r="H3578" t="s">
        <v>64</v>
      </c>
      <c r="I3578" t="s">
        <v>105</v>
      </c>
      <c r="J3578" t="s">
        <v>106</v>
      </c>
      <c r="K3578" s="18">
        <v>122.9284611298</v>
      </c>
      <c r="L3578" t="s">
        <v>64</v>
      </c>
      <c r="M3578" t="s">
        <v>130</v>
      </c>
      <c r="N3578" t="s">
        <v>370</v>
      </c>
      <c r="O3578" s="18">
        <v>121.314369044</v>
      </c>
      <c r="P3578" t="s">
        <v>133</v>
      </c>
      <c r="Q3578" t="s">
        <v>134</v>
      </c>
      <c r="R3578" t="s">
        <v>135</v>
      </c>
      <c r="S3578" s="18">
        <v>124.4348370064</v>
      </c>
      <c r="T3578" t="s">
        <v>136</v>
      </c>
      <c r="U3578" t="s">
        <v>130</v>
      </c>
      <c r="V3578" t="s">
        <v>137</v>
      </c>
      <c r="W3578" s="18">
        <v>31.131785649499999</v>
      </c>
      <c r="X3578" t="s">
        <v>64</v>
      </c>
      <c r="Y3578" t="s">
        <v>114</v>
      </c>
      <c r="Z3578" t="s">
        <v>106</v>
      </c>
      <c r="AA3578" s="18">
        <v>65.263173856400002</v>
      </c>
      <c r="AB3578" s="19" t="s">
        <v>3348</v>
      </c>
      <c r="AC3578" t="s">
        <v>1690</v>
      </c>
      <c r="AD3578" s="19" t="s">
        <v>5358</v>
      </c>
      <c r="AE3578" s="18">
        <v>0.10925929970000001</v>
      </c>
      <c r="AF3578" t="s">
        <v>7859</v>
      </c>
      <c r="AG3578" t="s">
        <v>4664</v>
      </c>
      <c r="AH3578" t="s">
        <v>7860</v>
      </c>
      <c r="AI3578" s="18">
        <v>4.4073490000000001E-4</v>
      </c>
      <c r="AJ3578" t="s">
        <v>17144</v>
      </c>
      <c r="AK3578" t="s">
        <v>4664</v>
      </c>
      <c r="AL3578" t="s">
        <v>17145</v>
      </c>
      <c r="AM3578" t="s">
        <v>17144</v>
      </c>
      <c r="AN3578" t="s">
        <v>4664</v>
      </c>
      <c r="AO3578" t="s">
        <v>17145</v>
      </c>
      <c r="AP3578" s="18">
        <v>4.4073490000000001E-4</v>
      </c>
      <c r="AQ3578" t="s">
        <v>123</v>
      </c>
      <c r="AR3578" t="b">
        <f>ISNUMBER(SEARCH('Consulta Por Puntos Baloto'!$E$5,B3578,1))</f>
        <v>0</v>
      </c>
      <c r="AS3578">
        <f t="shared" si="110"/>
        <v>35</v>
      </c>
      <c r="AT3578" t="str">
        <f t="shared" si="111"/>
        <v>Punto red</v>
      </c>
    </row>
    <row r="3579" spans="1:46">
      <c r="A3579" t="s">
        <v>17146</v>
      </c>
      <c r="B3579" t="s">
        <v>17147</v>
      </c>
      <c r="C3579" s="18">
        <v>1.3975014144</v>
      </c>
      <c r="D3579" t="s">
        <v>150</v>
      </c>
      <c r="E3579" t="s">
        <v>151</v>
      </c>
      <c r="F3579" t="s">
        <v>152</v>
      </c>
      <c r="G3579" s="18">
        <v>1.5138227609999999</v>
      </c>
      <c r="H3579" t="s">
        <v>153</v>
      </c>
      <c r="I3579" t="s">
        <v>154</v>
      </c>
      <c r="J3579" t="s">
        <v>155</v>
      </c>
      <c r="K3579" s="18">
        <v>3.0724468995000001</v>
      </c>
      <c r="L3579" t="s">
        <v>64</v>
      </c>
      <c r="M3579" t="s">
        <v>154</v>
      </c>
      <c r="N3579" t="s">
        <v>156</v>
      </c>
      <c r="O3579" s="18">
        <v>3.1046690866</v>
      </c>
      <c r="P3579" t="s">
        <v>157</v>
      </c>
      <c r="Q3579" t="s">
        <v>151</v>
      </c>
      <c r="R3579" t="s">
        <v>158</v>
      </c>
      <c r="S3579" s="18">
        <v>115.08218714820001</v>
      </c>
      <c r="T3579" t="s">
        <v>111</v>
      </c>
      <c r="U3579" t="s">
        <v>112</v>
      </c>
      <c r="V3579" t="s">
        <v>113</v>
      </c>
      <c r="W3579" s="18">
        <v>4.5207020282999997</v>
      </c>
      <c r="X3579" t="s">
        <v>64</v>
      </c>
      <c r="Y3579" t="s">
        <v>154</v>
      </c>
      <c r="Z3579" t="s">
        <v>159</v>
      </c>
      <c r="AA3579" s="18">
        <v>1.5063855641999999</v>
      </c>
      <c r="AB3579" s="19" t="s">
        <v>153</v>
      </c>
      <c r="AC3579" t="s">
        <v>151</v>
      </c>
      <c r="AD3579" t="s">
        <v>160</v>
      </c>
      <c r="AE3579" s="18">
        <v>0.10322567470000001</v>
      </c>
      <c r="AF3579" t="s">
        <v>17148</v>
      </c>
      <c r="AG3579" t="s">
        <v>4535</v>
      </c>
      <c r="AH3579" t="s">
        <v>17149</v>
      </c>
      <c r="AI3579" s="18">
        <v>0.34366798209999999</v>
      </c>
      <c r="AJ3579" t="s">
        <v>17150</v>
      </c>
      <c r="AK3579" t="s">
        <v>151</v>
      </c>
      <c r="AL3579" t="s">
        <v>17151</v>
      </c>
      <c r="AM3579" t="s">
        <v>17148</v>
      </c>
      <c r="AN3579" t="s">
        <v>4535</v>
      </c>
      <c r="AO3579" t="s">
        <v>17149</v>
      </c>
      <c r="AP3579" s="18">
        <v>0.10322567470000001</v>
      </c>
      <c r="AQ3579" t="s">
        <v>123</v>
      </c>
      <c r="AR3579" t="b">
        <f>ISNUMBER(SEARCH('Consulta Por Puntos Baloto'!$E$5,B3579,1))</f>
        <v>0</v>
      </c>
      <c r="AS3579">
        <f t="shared" si="110"/>
        <v>31</v>
      </c>
      <c r="AT3579" t="str">
        <f t="shared" si="111"/>
        <v>Punto pago</v>
      </c>
    </row>
    <row r="3580" spans="1:46">
      <c r="A3580" t="s">
        <v>17152</v>
      </c>
      <c r="B3580" t="s">
        <v>17153</v>
      </c>
      <c r="C3580" s="18">
        <v>1.9148339183</v>
      </c>
      <c r="D3580" t="s">
        <v>169</v>
      </c>
      <c r="E3580" t="s">
        <v>128</v>
      </c>
      <c r="F3580" t="s">
        <v>170</v>
      </c>
      <c r="G3580" s="18">
        <v>1.0083736963000001</v>
      </c>
      <c r="H3580" t="s">
        <v>64</v>
      </c>
      <c r="I3580" t="s">
        <v>130</v>
      </c>
      <c r="J3580" t="s">
        <v>171</v>
      </c>
      <c r="K3580" s="18">
        <v>2.1373392478</v>
      </c>
      <c r="L3580" t="s">
        <v>64</v>
      </c>
      <c r="M3580" t="s">
        <v>130</v>
      </c>
      <c r="N3580" t="s">
        <v>172</v>
      </c>
      <c r="O3580" s="18">
        <v>1.1767422446</v>
      </c>
      <c r="P3580" t="s">
        <v>173</v>
      </c>
      <c r="Q3580" t="s">
        <v>134</v>
      </c>
      <c r="R3580" t="s">
        <v>174</v>
      </c>
      <c r="S3580" s="18">
        <v>1.0712695712</v>
      </c>
      <c r="T3580" t="s">
        <v>64</v>
      </c>
      <c r="U3580" t="s">
        <v>130</v>
      </c>
      <c r="V3580" t="s">
        <v>171</v>
      </c>
      <c r="W3580" s="18">
        <v>1.3037631909</v>
      </c>
      <c r="X3580" t="s">
        <v>64</v>
      </c>
      <c r="Y3580" t="s">
        <v>130</v>
      </c>
      <c r="Z3580" t="s">
        <v>175</v>
      </c>
      <c r="AA3580" s="18">
        <v>1.0201022377</v>
      </c>
      <c r="AB3580" t="s">
        <v>176</v>
      </c>
      <c r="AC3580" t="s">
        <v>128</v>
      </c>
      <c r="AD3580" t="s">
        <v>177</v>
      </c>
      <c r="AE3580" s="18">
        <v>0.53820253129999995</v>
      </c>
      <c r="AF3580" t="s">
        <v>17154</v>
      </c>
      <c r="AG3580" t="s">
        <v>143</v>
      </c>
      <c r="AH3580" t="s">
        <v>17155</v>
      </c>
      <c r="AI3580" s="18">
        <v>0.1173236516</v>
      </c>
      <c r="AJ3580" t="s">
        <v>17156</v>
      </c>
      <c r="AK3580" t="s">
        <v>134</v>
      </c>
      <c r="AL3580" t="s">
        <v>17157</v>
      </c>
      <c r="AM3580" t="s">
        <v>17156</v>
      </c>
      <c r="AN3580" t="s">
        <v>134</v>
      </c>
      <c r="AO3580" t="s">
        <v>17157</v>
      </c>
      <c r="AP3580" s="18">
        <v>0.1173236516</v>
      </c>
      <c r="AQ3580" t="s">
        <v>123</v>
      </c>
      <c r="AR3580" t="b">
        <f>ISNUMBER(SEARCH('Consulta Por Puntos Baloto'!$E$5,B3580,1))</f>
        <v>0</v>
      </c>
      <c r="AS3580">
        <f t="shared" si="110"/>
        <v>35</v>
      </c>
      <c r="AT3580" t="str">
        <f t="shared" si="111"/>
        <v>Punto red</v>
      </c>
    </row>
    <row r="3581" spans="1:46">
      <c r="A3581" t="s">
        <v>17158</v>
      </c>
      <c r="B3581" t="s">
        <v>17159</v>
      </c>
      <c r="C3581" s="18">
        <v>10.360414008499999</v>
      </c>
      <c r="D3581" t="s">
        <v>185</v>
      </c>
      <c r="E3581" t="s">
        <v>83</v>
      </c>
      <c r="F3581" t="s">
        <v>186</v>
      </c>
      <c r="G3581" s="18">
        <v>10.439246256700001</v>
      </c>
      <c r="H3581" t="s">
        <v>4776</v>
      </c>
      <c r="I3581" t="s">
        <v>86</v>
      </c>
      <c r="J3581" t="s">
        <v>4777</v>
      </c>
      <c r="K3581" s="18">
        <v>10.654138176</v>
      </c>
      <c r="L3581" t="s">
        <v>64</v>
      </c>
      <c r="M3581" t="s">
        <v>86</v>
      </c>
      <c r="N3581" t="s">
        <v>88</v>
      </c>
      <c r="O3581" s="18">
        <v>10.208735598900001</v>
      </c>
      <c r="P3581" t="s">
        <v>89</v>
      </c>
      <c r="Q3581" t="s">
        <v>83</v>
      </c>
      <c r="R3581" t="s">
        <v>90</v>
      </c>
      <c r="S3581" s="18">
        <v>10.9697577132</v>
      </c>
      <c r="T3581" t="s">
        <v>85</v>
      </c>
      <c r="U3581" t="s">
        <v>86</v>
      </c>
      <c r="V3581" t="s">
        <v>87</v>
      </c>
      <c r="W3581" s="18">
        <v>10.9697577132</v>
      </c>
      <c r="X3581" t="s">
        <v>64</v>
      </c>
      <c r="Y3581" t="s">
        <v>91</v>
      </c>
      <c r="Z3581" t="s">
        <v>92</v>
      </c>
      <c r="AA3581" s="18">
        <v>10.439246256700001</v>
      </c>
      <c r="AB3581" t="s">
        <v>193</v>
      </c>
      <c r="AC3581" t="s">
        <v>83</v>
      </c>
      <c r="AD3581" t="s">
        <v>194</v>
      </c>
      <c r="AE3581" s="18">
        <v>0.11602231039999999</v>
      </c>
      <c r="AF3581" t="s">
        <v>17160</v>
      </c>
      <c r="AG3581" t="s">
        <v>4779</v>
      </c>
      <c r="AH3581" t="s">
        <v>17161</v>
      </c>
      <c r="AI3581" s="18">
        <v>1.5718401699999999E-2</v>
      </c>
      <c r="AJ3581" t="s">
        <v>17162</v>
      </c>
      <c r="AK3581" t="s">
        <v>4779</v>
      </c>
      <c r="AL3581" t="s">
        <v>17163</v>
      </c>
      <c r="AM3581" t="s">
        <v>17162</v>
      </c>
      <c r="AN3581" t="s">
        <v>4779</v>
      </c>
      <c r="AO3581" t="s">
        <v>17163</v>
      </c>
      <c r="AP3581" s="18">
        <v>1.5718401699999999E-2</v>
      </c>
      <c r="AQ3581" t="s">
        <v>123</v>
      </c>
      <c r="AR3581" t="b">
        <f>ISNUMBER(SEARCH('Consulta Por Puntos Baloto'!$E$5,B3581,1))</f>
        <v>0</v>
      </c>
      <c r="AS3581">
        <f t="shared" si="110"/>
        <v>35</v>
      </c>
      <c r="AT3581" t="str">
        <f t="shared" si="111"/>
        <v>Punto red</v>
      </c>
    </row>
    <row r="3582" spans="1:46">
      <c r="A3582" t="s">
        <v>17164</v>
      </c>
      <c r="B3582" t="s">
        <v>17165</v>
      </c>
      <c r="C3582" s="18">
        <v>0.1197000008</v>
      </c>
      <c r="D3582" t="s">
        <v>323</v>
      </c>
      <c r="E3582" t="s">
        <v>324</v>
      </c>
      <c r="F3582" t="s">
        <v>325</v>
      </c>
      <c r="G3582" s="18">
        <v>26.700740434299998</v>
      </c>
      <c r="H3582" t="s">
        <v>64</v>
      </c>
      <c r="I3582" t="s">
        <v>107</v>
      </c>
      <c r="J3582" t="s">
        <v>108</v>
      </c>
      <c r="K3582" s="18">
        <v>26.700740434299998</v>
      </c>
      <c r="L3582" t="s">
        <v>64</v>
      </c>
      <c r="M3582" t="s">
        <v>107</v>
      </c>
      <c r="N3582" t="s">
        <v>108</v>
      </c>
      <c r="O3582" s="18">
        <v>28.0347443888</v>
      </c>
      <c r="P3582" t="s">
        <v>109</v>
      </c>
      <c r="Q3582" t="s">
        <v>103</v>
      </c>
      <c r="R3582" t="s">
        <v>110</v>
      </c>
      <c r="S3582" s="18">
        <v>154.9859384319</v>
      </c>
      <c r="T3582" t="s">
        <v>253</v>
      </c>
      <c r="U3582" t="s">
        <v>65</v>
      </c>
      <c r="V3582" t="s">
        <v>254</v>
      </c>
      <c r="W3582" s="18">
        <v>153.6112637677</v>
      </c>
      <c r="X3582" t="s">
        <v>276</v>
      </c>
      <c r="Y3582" t="s">
        <v>65</v>
      </c>
      <c r="Z3582" t="s">
        <v>277</v>
      </c>
      <c r="AA3582" s="18">
        <v>27.597187181700001</v>
      </c>
      <c r="AB3582" t="s">
        <v>115</v>
      </c>
      <c r="AC3582" t="s">
        <v>103</v>
      </c>
      <c r="AD3582" t="s">
        <v>116</v>
      </c>
      <c r="AE3582" s="18">
        <v>8.3854626000000008E-3</v>
      </c>
      <c r="AF3582" t="s">
        <v>17166</v>
      </c>
      <c r="AG3582" t="s">
        <v>324</v>
      </c>
      <c r="AH3582" t="s">
        <v>17167</v>
      </c>
      <c r="AI3582" s="18">
        <v>2.3771430100000001E-2</v>
      </c>
      <c r="AJ3582" t="s">
        <v>12046</v>
      </c>
      <c r="AK3582" t="s">
        <v>324</v>
      </c>
      <c r="AL3582" t="s">
        <v>12047</v>
      </c>
      <c r="AM3582" t="s">
        <v>17166</v>
      </c>
      <c r="AN3582" t="s">
        <v>324</v>
      </c>
      <c r="AO3582" t="s">
        <v>17167</v>
      </c>
      <c r="AP3582" s="18">
        <v>8.3854626000000008E-3</v>
      </c>
      <c r="AQ3582" t="s">
        <v>123</v>
      </c>
      <c r="AR3582" t="b">
        <f>ISNUMBER(SEARCH('Consulta Por Puntos Baloto'!$E$5,B3582,1))</f>
        <v>0</v>
      </c>
      <c r="AS3582">
        <f t="shared" si="110"/>
        <v>31</v>
      </c>
      <c r="AT3582" t="str">
        <f t="shared" si="111"/>
        <v>Punto pago</v>
      </c>
    </row>
    <row r="3583" spans="1:46">
      <c r="A3583" t="s">
        <v>17168</v>
      </c>
      <c r="B3583" t="s">
        <v>17169</v>
      </c>
      <c r="C3583" s="18">
        <v>2.3638743213</v>
      </c>
      <c r="D3583" t="s">
        <v>61</v>
      </c>
      <c r="E3583" t="s">
        <v>62</v>
      </c>
      <c r="F3583" t="s">
        <v>63</v>
      </c>
      <c r="G3583" s="18">
        <v>3.241485919</v>
      </c>
      <c r="H3583" t="s">
        <v>64</v>
      </c>
      <c r="I3583" t="s">
        <v>65</v>
      </c>
      <c r="J3583" t="s">
        <v>66</v>
      </c>
      <c r="K3583" s="18">
        <v>3.2528240213999999</v>
      </c>
      <c r="L3583" t="s">
        <v>64</v>
      </c>
      <c r="M3583" t="s">
        <v>65</v>
      </c>
      <c r="N3583" t="s">
        <v>66</v>
      </c>
      <c r="O3583" s="18">
        <v>7.9305933824999997</v>
      </c>
      <c r="P3583" t="s">
        <v>67</v>
      </c>
      <c r="Q3583" t="s">
        <v>62</v>
      </c>
      <c r="R3583" t="s">
        <v>68</v>
      </c>
      <c r="S3583" s="18">
        <v>5.1994401026999997</v>
      </c>
      <c r="T3583" t="s">
        <v>69</v>
      </c>
      <c r="U3583" t="s">
        <v>65</v>
      </c>
      <c r="V3583" t="s">
        <v>70</v>
      </c>
      <c r="W3583" s="18">
        <v>4.1158889740999998</v>
      </c>
      <c r="X3583" t="s">
        <v>71</v>
      </c>
      <c r="Y3583" t="s">
        <v>65</v>
      </c>
      <c r="Z3583" t="s">
        <v>72</v>
      </c>
      <c r="AA3583" s="18">
        <v>3.9527325767999999</v>
      </c>
      <c r="AB3583" t="s">
        <v>73</v>
      </c>
      <c r="AC3583" t="s">
        <v>62</v>
      </c>
      <c r="AD3583" t="s">
        <v>74</v>
      </c>
      <c r="AE3583" s="18">
        <v>9.2982985599999998E-2</v>
      </c>
      <c r="AF3583" t="s">
        <v>17170</v>
      </c>
      <c r="AG3583" t="s">
        <v>62</v>
      </c>
      <c r="AH3583" t="s">
        <v>17171</v>
      </c>
      <c r="AI3583" s="18">
        <v>0.20766019469999999</v>
      </c>
      <c r="AJ3583" t="s">
        <v>17172</v>
      </c>
      <c r="AK3583" t="s">
        <v>62</v>
      </c>
      <c r="AL3583" t="s">
        <v>17173</v>
      </c>
      <c r="AM3583" t="s">
        <v>17170</v>
      </c>
      <c r="AN3583" t="s">
        <v>62</v>
      </c>
      <c r="AO3583" t="s">
        <v>17171</v>
      </c>
      <c r="AP3583" s="18">
        <v>9.2982985599999998E-2</v>
      </c>
      <c r="AQ3583" t="s">
        <v>123</v>
      </c>
      <c r="AR3583" t="b">
        <f>ISNUMBER(SEARCH('Consulta Por Puntos Baloto'!$E$5,B3583,1))</f>
        <v>0</v>
      </c>
      <c r="AS3583">
        <f t="shared" si="110"/>
        <v>31</v>
      </c>
      <c r="AT3583" t="str">
        <f t="shared" si="111"/>
        <v>Punto pago</v>
      </c>
    </row>
    <row r="3584" spans="1:46">
      <c r="A3584" t="s">
        <v>17174</v>
      </c>
      <c r="B3584" t="s">
        <v>17175</v>
      </c>
      <c r="C3584" s="18">
        <v>1.1814668707</v>
      </c>
      <c r="D3584" t="s">
        <v>786</v>
      </c>
      <c r="E3584" t="s">
        <v>128</v>
      </c>
      <c r="F3584" t="s">
        <v>787</v>
      </c>
      <c r="G3584" s="18">
        <v>0.37995646189999999</v>
      </c>
      <c r="H3584" t="s">
        <v>64</v>
      </c>
      <c r="I3584" t="s">
        <v>130</v>
      </c>
      <c r="J3584" t="s">
        <v>2783</v>
      </c>
      <c r="K3584" s="18">
        <v>0.68159193910000004</v>
      </c>
      <c r="L3584" t="s">
        <v>64</v>
      </c>
      <c r="M3584" t="s">
        <v>130</v>
      </c>
      <c r="N3584" t="s">
        <v>789</v>
      </c>
      <c r="O3584" s="18">
        <v>0.89018437480000001</v>
      </c>
      <c r="P3584" t="s">
        <v>2706</v>
      </c>
      <c r="Q3584" t="s">
        <v>134</v>
      </c>
      <c r="R3584" t="s">
        <v>2707</v>
      </c>
      <c r="S3584" s="18">
        <v>1.1887291431</v>
      </c>
      <c r="T3584" t="s">
        <v>675</v>
      </c>
      <c r="U3584" t="s">
        <v>130</v>
      </c>
      <c r="V3584" t="s">
        <v>676</v>
      </c>
      <c r="W3584" s="18">
        <v>1.0062308981999999</v>
      </c>
      <c r="X3584" t="s">
        <v>64</v>
      </c>
      <c r="Y3584" t="s">
        <v>130</v>
      </c>
      <c r="Z3584" t="s">
        <v>994</v>
      </c>
      <c r="AA3584" s="18">
        <v>1.1887291431</v>
      </c>
      <c r="AB3584" t="s">
        <v>791</v>
      </c>
      <c r="AC3584" t="s">
        <v>128</v>
      </c>
      <c r="AD3584" t="s">
        <v>792</v>
      </c>
      <c r="AE3584" s="18">
        <v>2.1961896599999999E-2</v>
      </c>
      <c r="AF3584" t="s">
        <v>17176</v>
      </c>
      <c r="AG3584" t="s">
        <v>143</v>
      </c>
      <c r="AH3584" t="s">
        <v>17177</v>
      </c>
      <c r="AI3584" s="18">
        <v>0.12690509059999999</v>
      </c>
      <c r="AJ3584" t="s">
        <v>9875</v>
      </c>
      <c r="AK3584" t="s">
        <v>134</v>
      </c>
      <c r="AL3584" t="s">
        <v>9876</v>
      </c>
      <c r="AM3584" t="s">
        <v>17176</v>
      </c>
      <c r="AN3584" t="s">
        <v>143</v>
      </c>
      <c r="AO3584" t="s">
        <v>17177</v>
      </c>
      <c r="AP3584" s="18">
        <v>2.1961896599999999E-2</v>
      </c>
      <c r="AQ3584" t="s">
        <v>123</v>
      </c>
      <c r="AR3584" t="b">
        <f>ISNUMBER(SEARCH('Consulta Por Puntos Baloto'!$E$5,B3584,1))</f>
        <v>0</v>
      </c>
      <c r="AS3584">
        <f t="shared" si="110"/>
        <v>31</v>
      </c>
      <c r="AT3584" t="str">
        <f t="shared" si="111"/>
        <v>Punto pago</v>
      </c>
    </row>
    <row r="3585" spans="1:46">
      <c r="A3585" t="s">
        <v>17178</v>
      </c>
      <c r="B3585" t="s">
        <v>17179</v>
      </c>
      <c r="C3585" s="18">
        <v>0.57970637459999996</v>
      </c>
      <c r="D3585" t="s">
        <v>1510</v>
      </c>
      <c r="E3585" t="s">
        <v>1511</v>
      </c>
      <c r="F3585" t="s">
        <v>1512</v>
      </c>
      <c r="G3585" s="18">
        <v>5.9664963843000001</v>
      </c>
      <c r="H3585" t="s">
        <v>64</v>
      </c>
      <c r="I3585" t="s">
        <v>471</v>
      </c>
      <c r="J3585" t="s">
        <v>1453</v>
      </c>
      <c r="K3585" s="18">
        <v>5.9521948159000004</v>
      </c>
      <c r="L3585" t="s">
        <v>64</v>
      </c>
      <c r="M3585" t="s">
        <v>471</v>
      </c>
      <c r="N3585" t="s">
        <v>1453</v>
      </c>
      <c r="O3585" s="18">
        <v>13.1244564674</v>
      </c>
      <c r="P3585" t="s">
        <v>1454</v>
      </c>
      <c r="Q3585" t="s">
        <v>1449</v>
      </c>
      <c r="R3585" t="s">
        <v>1455</v>
      </c>
      <c r="S3585" s="18">
        <v>17.01437125</v>
      </c>
      <c r="T3585" t="s">
        <v>469</v>
      </c>
      <c r="U3585" t="s">
        <v>130</v>
      </c>
      <c r="V3585" t="s">
        <v>470</v>
      </c>
      <c r="W3585" s="18">
        <v>11.5167226287</v>
      </c>
      <c r="X3585" t="s">
        <v>64</v>
      </c>
      <c r="Y3585" t="s">
        <v>471</v>
      </c>
      <c r="Z3585" t="s">
        <v>472</v>
      </c>
      <c r="AA3585" s="18">
        <v>15.0106662975</v>
      </c>
      <c r="AB3585" s="19" t="s">
        <v>473</v>
      </c>
      <c r="AC3585" t="s">
        <v>128</v>
      </c>
      <c r="AD3585" t="s">
        <v>474</v>
      </c>
      <c r="AE3585" s="18">
        <v>6.10204185E-2</v>
      </c>
      <c r="AF3585" t="s">
        <v>1513</v>
      </c>
      <c r="AG3585" t="s">
        <v>1511</v>
      </c>
      <c r="AH3585" t="s">
        <v>1514</v>
      </c>
      <c r="AI3585" s="18">
        <v>6.10204185E-2</v>
      </c>
      <c r="AJ3585" t="s">
        <v>17180</v>
      </c>
      <c r="AK3585" t="s">
        <v>1511</v>
      </c>
      <c r="AL3585" t="s">
        <v>17181</v>
      </c>
      <c r="AM3585" t="s">
        <v>1513</v>
      </c>
      <c r="AN3585" t="s">
        <v>1511</v>
      </c>
      <c r="AO3585" t="s">
        <v>1514</v>
      </c>
      <c r="AP3585" s="18">
        <v>6.10204185E-2</v>
      </c>
      <c r="AQ3585" t="s">
        <v>123</v>
      </c>
      <c r="AR3585" t="b">
        <f>ISNUMBER(SEARCH('Consulta Por Puntos Baloto'!$E$5,B3585,1))</f>
        <v>0</v>
      </c>
      <c r="AS3585">
        <f t="shared" si="110"/>
        <v>31</v>
      </c>
      <c r="AT3585" t="str">
        <f t="shared" si="111"/>
        <v>Punto pago</v>
      </c>
    </row>
    <row r="3586" spans="1:46">
      <c r="A3586" t="s">
        <v>17178</v>
      </c>
      <c r="B3586" t="s">
        <v>17179</v>
      </c>
      <c r="C3586" s="18">
        <v>0.57970637459999996</v>
      </c>
      <c r="D3586" t="s">
        <v>1510</v>
      </c>
      <c r="E3586" t="s">
        <v>1511</v>
      </c>
      <c r="F3586" t="s">
        <v>1512</v>
      </c>
      <c r="G3586" s="18">
        <v>5.9664963843000001</v>
      </c>
      <c r="H3586" t="s">
        <v>64</v>
      </c>
      <c r="I3586" t="s">
        <v>471</v>
      </c>
      <c r="J3586" t="s">
        <v>1453</v>
      </c>
      <c r="K3586" s="18">
        <v>5.9521948159000004</v>
      </c>
      <c r="L3586" t="s">
        <v>64</v>
      </c>
      <c r="M3586" t="s">
        <v>471</v>
      </c>
      <c r="N3586" t="s">
        <v>1453</v>
      </c>
      <c r="O3586" s="18">
        <v>13.1244564674</v>
      </c>
      <c r="P3586" t="s">
        <v>1454</v>
      </c>
      <c r="Q3586" t="s">
        <v>1449</v>
      </c>
      <c r="R3586" t="s">
        <v>1455</v>
      </c>
      <c r="S3586" s="18">
        <v>17.01437125</v>
      </c>
      <c r="T3586" t="s">
        <v>469</v>
      </c>
      <c r="U3586" t="s">
        <v>130</v>
      </c>
      <c r="V3586" t="s">
        <v>470</v>
      </c>
      <c r="W3586" s="18">
        <v>11.5167226287</v>
      </c>
      <c r="X3586" t="s">
        <v>64</v>
      </c>
      <c r="Y3586" t="s">
        <v>471</v>
      </c>
      <c r="Z3586" t="s">
        <v>472</v>
      </c>
      <c r="AA3586" s="18">
        <v>15.0106662975</v>
      </c>
      <c r="AB3586" s="19" t="s">
        <v>473</v>
      </c>
      <c r="AC3586" t="s">
        <v>128</v>
      </c>
      <c r="AD3586" t="s">
        <v>474</v>
      </c>
      <c r="AE3586" s="18">
        <v>6.10204185E-2</v>
      </c>
      <c r="AF3586" t="s">
        <v>1513</v>
      </c>
      <c r="AG3586" t="s">
        <v>1511</v>
      </c>
      <c r="AH3586" t="s">
        <v>1514</v>
      </c>
      <c r="AI3586" s="18">
        <v>6.10204185E-2</v>
      </c>
      <c r="AJ3586" t="s">
        <v>17180</v>
      </c>
      <c r="AK3586" t="s">
        <v>1511</v>
      </c>
      <c r="AL3586" t="s">
        <v>17181</v>
      </c>
      <c r="AM3586" t="s">
        <v>17180</v>
      </c>
      <c r="AN3586" t="s">
        <v>1511</v>
      </c>
      <c r="AO3586" t="s">
        <v>17181</v>
      </c>
      <c r="AP3586" s="18">
        <v>6.10204185E-2</v>
      </c>
      <c r="AQ3586" t="s">
        <v>123</v>
      </c>
      <c r="AR3586" t="b">
        <f>ISNUMBER(SEARCH('Consulta Por Puntos Baloto'!$E$5,B3586,1))</f>
        <v>0</v>
      </c>
      <c r="AS3586">
        <f t="shared" si="110"/>
        <v>31</v>
      </c>
      <c r="AT3586" t="str">
        <f t="shared" si="111"/>
        <v>Punto pago</v>
      </c>
    </row>
    <row r="3587" spans="1:46">
      <c r="A3587" t="s">
        <v>17182</v>
      </c>
      <c r="B3587" t="s">
        <v>17183</v>
      </c>
      <c r="C3587" s="18">
        <v>95.702822883699994</v>
      </c>
      <c r="D3587" t="s">
        <v>4960</v>
      </c>
      <c r="E3587" t="s">
        <v>4961</v>
      </c>
      <c r="F3587" t="s">
        <v>4962</v>
      </c>
      <c r="G3587" s="18">
        <v>211.3659694342</v>
      </c>
      <c r="H3587" t="s">
        <v>64</v>
      </c>
      <c r="I3587" t="s">
        <v>4514</v>
      </c>
      <c r="J3587" t="s">
        <v>4515</v>
      </c>
      <c r="K3587" s="18">
        <v>211.3659694342</v>
      </c>
      <c r="L3587" t="s">
        <v>64</v>
      </c>
      <c r="M3587" t="s">
        <v>4514</v>
      </c>
      <c r="N3587" t="s">
        <v>4515</v>
      </c>
      <c r="O3587" s="18">
        <v>176.78371980879999</v>
      </c>
      <c r="P3587" t="s">
        <v>4963</v>
      </c>
      <c r="Q3587" t="s">
        <v>4964</v>
      </c>
      <c r="R3587" t="s">
        <v>4965</v>
      </c>
      <c r="S3587" s="18">
        <v>242.23823108810001</v>
      </c>
      <c r="T3587" t="s">
        <v>85</v>
      </c>
      <c r="U3587" t="s">
        <v>86</v>
      </c>
      <c r="V3587" t="s">
        <v>87</v>
      </c>
      <c r="W3587" s="18">
        <v>176.6958117897</v>
      </c>
      <c r="X3587" t="s">
        <v>64</v>
      </c>
      <c r="Y3587" t="s">
        <v>4519</v>
      </c>
      <c r="Z3587" t="s">
        <v>4520</v>
      </c>
      <c r="AA3587" s="18">
        <v>233.59522766329999</v>
      </c>
      <c r="AB3587" t="s">
        <v>4168</v>
      </c>
      <c r="AC3587" t="s">
        <v>4172</v>
      </c>
      <c r="AD3587" t="s">
        <v>4173</v>
      </c>
      <c r="AE3587" s="18">
        <v>8.6113062399999996E-2</v>
      </c>
      <c r="AF3587" t="s">
        <v>7244</v>
      </c>
      <c r="AG3587" t="s">
        <v>7245</v>
      </c>
      <c r="AH3587" t="s">
        <v>7246</v>
      </c>
      <c r="AI3587" s="18">
        <v>9.5346975799999997E-2</v>
      </c>
      <c r="AJ3587" t="s">
        <v>17184</v>
      </c>
      <c r="AK3587" t="s">
        <v>17185</v>
      </c>
      <c r="AL3587" t="s">
        <v>17186</v>
      </c>
      <c r="AM3587" t="s">
        <v>7244</v>
      </c>
      <c r="AN3587" t="s">
        <v>7245</v>
      </c>
      <c r="AO3587" t="s">
        <v>7246</v>
      </c>
      <c r="AP3587" s="18">
        <v>8.6113062399999996E-2</v>
      </c>
      <c r="AQ3587" t="e">
        <v>#N/A</v>
      </c>
      <c r="AR3587" t="b">
        <f>ISNUMBER(SEARCH('Consulta Por Puntos Baloto'!$E$5,B3587,1))</f>
        <v>0</v>
      </c>
      <c r="AS3587">
        <f t="shared" ref="AS3587:AS3650" si="112">MATCH(AP3587,A3587:AL3587,0)</f>
        <v>31</v>
      </c>
      <c r="AT3587" t="str">
        <f t="shared" ref="AT3587:AT3650" si="113">+VLOOKUP(AS3587,$AW$2:$AX$10,2,0)</f>
        <v>Punto pago</v>
      </c>
    </row>
    <row r="3588" spans="1:46">
      <c r="A3588" t="s">
        <v>17187</v>
      </c>
      <c r="B3588" t="s">
        <v>17188</v>
      </c>
      <c r="C3588" s="18">
        <v>0.78919525879999997</v>
      </c>
      <c r="D3588" t="s">
        <v>4065</v>
      </c>
      <c r="E3588" t="s">
        <v>4066</v>
      </c>
      <c r="F3588" t="s">
        <v>4067</v>
      </c>
      <c r="G3588" s="18">
        <v>0.73014637010000005</v>
      </c>
      <c r="H3588" t="s">
        <v>4075</v>
      </c>
      <c r="I3588" t="s">
        <v>4068</v>
      </c>
      <c r="J3588" t="s">
        <v>13451</v>
      </c>
      <c r="K3588" s="18">
        <v>185.3627225896</v>
      </c>
      <c r="L3588" t="s">
        <v>64</v>
      </c>
      <c r="M3588" t="s">
        <v>4250</v>
      </c>
      <c r="N3588" t="s">
        <v>4251</v>
      </c>
      <c r="O3588" s="18">
        <v>2.8158559501</v>
      </c>
      <c r="P3588" t="s">
        <v>4071</v>
      </c>
      <c r="Q3588" t="s">
        <v>4066</v>
      </c>
      <c r="R3588" t="s">
        <v>4072</v>
      </c>
      <c r="S3588" s="18">
        <v>287.77706699359999</v>
      </c>
      <c r="T3588" t="s">
        <v>227</v>
      </c>
      <c r="U3588" t="s">
        <v>228</v>
      </c>
      <c r="V3588" t="s">
        <v>229</v>
      </c>
      <c r="W3588" s="18">
        <v>80.849601828700003</v>
      </c>
      <c r="X3588" t="s">
        <v>64</v>
      </c>
      <c r="Y3588" t="s">
        <v>4073</v>
      </c>
      <c r="Z3588" t="s">
        <v>4074</v>
      </c>
      <c r="AA3588" s="18">
        <v>0.74549529299999995</v>
      </c>
      <c r="AB3588" s="19" t="s">
        <v>4075</v>
      </c>
      <c r="AC3588" t="s">
        <v>4066</v>
      </c>
      <c r="AD3588" t="s">
        <v>4076</v>
      </c>
      <c r="AE3588" s="18">
        <v>0.44281202120000002</v>
      </c>
      <c r="AF3588" t="s">
        <v>13452</v>
      </c>
      <c r="AG3588" t="s">
        <v>4066</v>
      </c>
      <c r="AH3588" t="s">
        <v>13453</v>
      </c>
      <c r="AI3588" s="18">
        <v>2.7730377099999998E-2</v>
      </c>
      <c r="AJ3588" t="s">
        <v>17189</v>
      </c>
      <c r="AK3588" t="s">
        <v>4066</v>
      </c>
      <c r="AL3588" t="s">
        <v>17190</v>
      </c>
      <c r="AM3588" t="s">
        <v>17189</v>
      </c>
      <c r="AN3588" t="s">
        <v>4066</v>
      </c>
      <c r="AO3588" t="s">
        <v>17190</v>
      </c>
      <c r="AP3588" s="18">
        <v>2.7730377099999998E-2</v>
      </c>
      <c r="AQ3588" t="s">
        <v>123</v>
      </c>
      <c r="AR3588" t="b">
        <f>ISNUMBER(SEARCH('Consulta Por Puntos Baloto'!$E$5,B3588,1))</f>
        <v>0</v>
      </c>
      <c r="AS3588">
        <f t="shared" si="112"/>
        <v>35</v>
      </c>
      <c r="AT3588" t="str">
        <f t="shared" si="113"/>
        <v>Punto red</v>
      </c>
    </row>
    <row r="3589" spans="1:46">
      <c r="A3589" t="s">
        <v>17191</v>
      </c>
      <c r="B3589" t="s">
        <v>17192</v>
      </c>
      <c r="C3589" s="18">
        <v>81.231789136900005</v>
      </c>
      <c r="D3589" t="s">
        <v>4495</v>
      </c>
      <c r="E3589" t="s">
        <v>4496</v>
      </c>
      <c r="F3589" t="s">
        <v>4497</v>
      </c>
      <c r="G3589" s="18">
        <v>81.104242584800005</v>
      </c>
      <c r="H3589" t="s">
        <v>383</v>
      </c>
      <c r="I3589" t="s">
        <v>384</v>
      </c>
      <c r="J3589" t="s">
        <v>385</v>
      </c>
      <c r="K3589" s="18">
        <v>83.253900192800003</v>
      </c>
      <c r="L3589" t="s">
        <v>64</v>
      </c>
      <c r="M3589" t="s">
        <v>384</v>
      </c>
      <c r="N3589" t="s">
        <v>386</v>
      </c>
      <c r="O3589" s="18">
        <v>91.130506933199996</v>
      </c>
      <c r="P3589" t="s">
        <v>387</v>
      </c>
      <c r="Q3589" t="s">
        <v>388</v>
      </c>
      <c r="R3589" t="s">
        <v>389</v>
      </c>
      <c r="S3589" s="18">
        <v>165.43639615999999</v>
      </c>
      <c r="T3589" t="s">
        <v>253</v>
      </c>
      <c r="U3589" t="s">
        <v>65</v>
      </c>
      <c r="V3589" t="s">
        <v>254</v>
      </c>
      <c r="W3589" s="18">
        <v>142.36912154289999</v>
      </c>
      <c r="X3589" t="s">
        <v>64</v>
      </c>
      <c r="Y3589" t="s">
        <v>4563</v>
      </c>
      <c r="Z3589" t="s">
        <v>4564</v>
      </c>
      <c r="AA3589" s="18">
        <v>81.102208419799993</v>
      </c>
      <c r="AB3589" t="s">
        <v>383</v>
      </c>
      <c r="AC3589" t="s">
        <v>391</v>
      </c>
      <c r="AD3589" t="s">
        <v>392</v>
      </c>
      <c r="AE3589" s="18">
        <v>2.4130067799999998E-2</v>
      </c>
      <c r="AF3589" t="s">
        <v>17193</v>
      </c>
      <c r="AG3589" t="s">
        <v>4499</v>
      </c>
      <c r="AH3589" t="s">
        <v>17194</v>
      </c>
      <c r="AI3589" s="18">
        <v>15.3348450104</v>
      </c>
      <c r="AJ3589" t="s">
        <v>4501</v>
      </c>
      <c r="AK3589" t="s">
        <v>4502</v>
      </c>
      <c r="AL3589" t="s">
        <v>4503</v>
      </c>
      <c r="AM3589" t="s">
        <v>17193</v>
      </c>
      <c r="AN3589" t="s">
        <v>4499</v>
      </c>
      <c r="AO3589" t="s">
        <v>17194</v>
      </c>
      <c r="AP3589" s="18">
        <v>2.4130067799999998E-2</v>
      </c>
      <c r="AQ3589" t="s">
        <v>123</v>
      </c>
      <c r="AR3589" t="b">
        <f>ISNUMBER(SEARCH('Consulta Por Puntos Baloto'!$E$5,B3589,1))</f>
        <v>0</v>
      </c>
      <c r="AS3589">
        <f t="shared" si="112"/>
        <v>31</v>
      </c>
      <c r="AT3589" t="str">
        <f t="shared" si="113"/>
        <v>Punto pago</v>
      </c>
    </row>
    <row r="3590" spans="1:46">
      <c r="A3590" t="s">
        <v>17195</v>
      </c>
      <c r="B3590" t="s">
        <v>17196</v>
      </c>
      <c r="C3590" s="18">
        <v>59.131408631699998</v>
      </c>
      <c r="D3590" t="s">
        <v>4065</v>
      </c>
      <c r="E3590" t="s">
        <v>4066</v>
      </c>
      <c r="F3590" t="s">
        <v>4067</v>
      </c>
      <c r="G3590" s="18">
        <v>58.123108267900001</v>
      </c>
      <c r="H3590" t="s">
        <v>64</v>
      </c>
      <c r="I3590" t="s">
        <v>4068</v>
      </c>
      <c r="J3590" t="s">
        <v>4069</v>
      </c>
      <c r="K3590" s="18">
        <v>199.8633550484</v>
      </c>
      <c r="L3590" t="s">
        <v>64</v>
      </c>
      <c r="M3590" t="s">
        <v>4250</v>
      </c>
      <c r="N3590" t="s">
        <v>4251</v>
      </c>
      <c r="O3590" s="18">
        <v>58.123108278300002</v>
      </c>
      <c r="P3590" t="s">
        <v>4071</v>
      </c>
      <c r="Q3590" t="s">
        <v>4066</v>
      </c>
      <c r="R3590" t="s">
        <v>4072</v>
      </c>
      <c r="S3590" s="18">
        <v>308.1680211652</v>
      </c>
      <c r="T3590" t="s">
        <v>227</v>
      </c>
      <c r="U3590" t="s">
        <v>228</v>
      </c>
      <c r="V3590" t="s">
        <v>229</v>
      </c>
      <c r="W3590" s="18">
        <v>123.9588283973</v>
      </c>
      <c r="X3590" t="s">
        <v>64</v>
      </c>
      <c r="Y3590" t="s">
        <v>4073</v>
      </c>
      <c r="Z3590" t="s">
        <v>4074</v>
      </c>
      <c r="AA3590" s="18">
        <v>58.830450718900003</v>
      </c>
      <c r="AB3590" s="19" t="s">
        <v>4075</v>
      </c>
      <c r="AC3590" t="s">
        <v>4066</v>
      </c>
      <c r="AD3590" t="s">
        <v>4076</v>
      </c>
      <c r="AE3590" s="18">
        <v>19.967767548699999</v>
      </c>
      <c r="AF3590" t="s">
        <v>13420</v>
      </c>
      <c r="AG3590" t="s">
        <v>13421</v>
      </c>
      <c r="AH3590" t="s">
        <v>13422</v>
      </c>
      <c r="AI3590" s="18">
        <v>0.42812995409999999</v>
      </c>
      <c r="AJ3590" t="s">
        <v>13423</v>
      </c>
      <c r="AK3590" t="s">
        <v>13424</v>
      </c>
      <c r="AL3590" t="s">
        <v>13425</v>
      </c>
      <c r="AM3590" t="s">
        <v>13423</v>
      </c>
      <c r="AN3590" t="s">
        <v>13424</v>
      </c>
      <c r="AO3590" t="s">
        <v>13425</v>
      </c>
      <c r="AP3590" s="18">
        <v>0.42812995409999999</v>
      </c>
      <c r="AQ3590" t="s">
        <v>123</v>
      </c>
      <c r="AR3590" t="b">
        <f>ISNUMBER(SEARCH('Consulta Por Puntos Baloto'!$E$5,B3590,1))</f>
        <v>0</v>
      </c>
      <c r="AS3590">
        <f t="shared" si="112"/>
        <v>35</v>
      </c>
      <c r="AT3590" t="str">
        <f t="shared" si="113"/>
        <v>Punto red</v>
      </c>
    </row>
    <row r="3591" spans="1:46">
      <c r="A3591" t="s">
        <v>17197</v>
      </c>
      <c r="B3591" t="s">
        <v>17198</v>
      </c>
      <c r="C3591" s="18">
        <v>30.650264557</v>
      </c>
      <c r="D3591" t="s">
        <v>5528</v>
      </c>
      <c r="E3591" t="s">
        <v>5529</v>
      </c>
      <c r="F3591" t="s">
        <v>5530</v>
      </c>
      <c r="G3591" s="18">
        <v>103.82819975699999</v>
      </c>
      <c r="H3591" t="s">
        <v>64</v>
      </c>
      <c r="I3591" t="s">
        <v>384</v>
      </c>
      <c r="J3591" t="s">
        <v>6030</v>
      </c>
      <c r="K3591" s="18">
        <v>103.8367731742</v>
      </c>
      <c r="L3591" t="s">
        <v>64</v>
      </c>
      <c r="M3591" t="s">
        <v>384</v>
      </c>
      <c r="N3591" t="s">
        <v>386</v>
      </c>
      <c r="O3591" s="18">
        <v>31.376785737500001</v>
      </c>
      <c r="P3591" t="s">
        <v>4733</v>
      </c>
      <c r="Q3591" t="s">
        <v>4734</v>
      </c>
      <c r="R3591" t="s">
        <v>4735</v>
      </c>
      <c r="S3591" s="18">
        <v>175.4667388542</v>
      </c>
      <c r="T3591" t="s">
        <v>253</v>
      </c>
      <c r="U3591" t="s">
        <v>65</v>
      </c>
      <c r="V3591" t="s">
        <v>254</v>
      </c>
      <c r="W3591" s="18">
        <v>174.53113557239999</v>
      </c>
      <c r="X3591" t="s">
        <v>276</v>
      </c>
      <c r="Y3591" t="s">
        <v>65</v>
      </c>
      <c r="Z3591" t="s">
        <v>277</v>
      </c>
      <c r="AA3591" s="18">
        <v>104.0321812519</v>
      </c>
      <c r="AB3591" t="s">
        <v>383</v>
      </c>
      <c r="AC3591" t="s">
        <v>391</v>
      </c>
      <c r="AD3591" t="s">
        <v>392</v>
      </c>
      <c r="AE3591" s="18">
        <v>3.7976202000000001E-2</v>
      </c>
      <c r="AF3591" t="s">
        <v>17199</v>
      </c>
      <c r="AG3591" t="s">
        <v>17200</v>
      </c>
      <c r="AH3591" t="s">
        <v>17201</v>
      </c>
      <c r="AI3591" s="18">
        <v>2.0668078900000001E-2</v>
      </c>
      <c r="AJ3591" t="s">
        <v>17202</v>
      </c>
      <c r="AK3591" t="s">
        <v>17200</v>
      </c>
      <c r="AL3591" t="s">
        <v>17203</v>
      </c>
      <c r="AM3591" t="s">
        <v>17202</v>
      </c>
      <c r="AN3591" t="s">
        <v>17200</v>
      </c>
      <c r="AO3591" t="s">
        <v>17203</v>
      </c>
      <c r="AP3591" s="18">
        <v>2.0668078900000001E-2</v>
      </c>
      <c r="AQ3591" t="s">
        <v>123</v>
      </c>
      <c r="AR3591" t="b">
        <f>ISNUMBER(SEARCH('Consulta Por Puntos Baloto'!$E$5,B3591,1))</f>
        <v>0</v>
      </c>
      <c r="AS3591">
        <f t="shared" si="112"/>
        <v>35</v>
      </c>
      <c r="AT3591" t="str">
        <f t="shared" si="113"/>
        <v>Punto red</v>
      </c>
    </row>
    <row r="3592" spans="1:46">
      <c r="A3592" t="s">
        <v>17204</v>
      </c>
      <c r="B3592" t="s">
        <v>17205</v>
      </c>
      <c r="C3592" s="18">
        <v>4.2951149642999997</v>
      </c>
      <c r="D3592" t="s">
        <v>4084</v>
      </c>
      <c r="E3592" t="s">
        <v>4053</v>
      </c>
      <c r="F3592" t="s">
        <v>4085</v>
      </c>
      <c r="G3592" s="18">
        <v>4.3851109178999996</v>
      </c>
      <c r="H3592" t="s">
        <v>64</v>
      </c>
      <c r="I3592" t="s">
        <v>4055</v>
      </c>
      <c r="J3592" t="s">
        <v>4056</v>
      </c>
      <c r="K3592" s="18">
        <v>6.3081931258999999</v>
      </c>
      <c r="L3592" t="s">
        <v>64</v>
      </c>
      <c r="M3592" t="s">
        <v>223</v>
      </c>
      <c r="N3592" t="s">
        <v>4070</v>
      </c>
      <c r="O3592" s="18">
        <v>2.2149256480999999</v>
      </c>
      <c r="P3592" t="s">
        <v>4052</v>
      </c>
      <c r="Q3592" t="s">
        <v>4053</v>
      </c>
      <c r="R3592" t="s">
        <v>4054</v>
      </c>
      <c r="S3592" s="18">
        <v>14.3679797278</v>
      </c>
      <c r="T3592" t="s">
        <v>227</v>
      </c>
      <c r="U3592" t="s">
        <v>228</v>
      </c>
      <c r="V3592" t="s">
        <v>229</v>
      </c>
      <c r="W3592" s="18">
        <v>4.3783356267000002</v>
      </c>
      <c r="X3592" t="s">
        <v>64</v>
      </c>
      <c r="Y3592" t="s">
        <v>4055</v>
      </c>
      <c r="Z3592" t="s">
        <v>4056</v>
      </c>
      <c r="AA3592" s="18">
        <v>4.4541155308000002</v>
      </c>
      <c r="AB3592" t="s">
        <v>4088</v>
      </c>
      <c r="AC3592" t="s">
        <v>220</v>
      </c>
      <c r="AD3592" t="s">
        <v>4089</v>
      </c>
      <c r="AE3592" s="18">
        <v>0.17022479739999999</v>
      </c>
      <c r="AF3592" t="s">
        <v>17206</v>
      </c>
      <c r="AG3592" t="s">
        <v>220</v>
      </c>
      <c r="AH3592" t="s">
        <v>17207</v>
      </c>
      <c r="AI3592" s="18">
        <v>0.1520036478</v>
      </c>
      <c r="AJ3592" t="s">
        <v>17208</v>
      </c>
      <c r="AK3592" t="s">
        <v>220</v>
      </c>
      <c r="AL3592" t="s">
        <v>17209</v>
      </c>
      <c r="AM3592" t="s">
        <v>17208</v>
      </c>
      <c r="AN3592" t="s">
        <v>220</v>
      </c>
      <c r="AO3592" t="s">
        <v>17209</v>
      </c>
      <c r="AP3592" s="18">
        <v>0.1520036478</v>
      </c>
      <c r="AQ3592" t="s">
        <v>123</v>
      </c>
      <c r="AR3592" t="b">
        <f>ISNUMBER(SEARCH('Consulta Por Puntos Baloto'!$E$5,B3592,1))</f>
        <v>0</v>
      </c>
      <c r="AS3592">
        <f t="shared" si="112"/>
        <v>35</v>
      </c>
      <c r="AT3592" t="str">
        <f t="shared" si="113"/>
        <v>Punto red</v>
      </c>
    </row>
    <row r="3593" spans="1:46">
      <c r="A3593" t="s">
        <v>17210</v>
      </c>
      <c r="B3593" t="s">
        <v>17211</v>
      </c>
      <c r="C3593" s="18">
        <v>58.965767782500002</v>
      </c>
      <c r="D3593" t="s">
        <v>6434</v>
      </c>
      <c r="E3593" t="s">
        <v>6435</v>
      </c>
      <c r="F3593" t="s">
        <v>6436</v>
      </c>
      <c r="G3593" s="18">
        <v>30.765619239900001</v>
      </c>
      <c r="H3593" t="s">
        <v>64</v>
      </c>
      <c r="I3593" t="s">
        <v>4560</v>
      </c>
      <c r="J3593" t="s">
        <v>4562</v>
      </c>
      <c r="K3593" s="18">
        <v>30.746860002599998</v>
      </c>
      <c r="L3593" t="s">
        <v>64</v>
      </c>
      <c r="M3593" t="s">
        <v>4560</v>
      </c>
      <c r="N3593" t="s">
        <v>4562</v>
      </c>
      <c r="O3593" s="18">
        <v>30.937203623199999</v>
      </c>
      <c r="P3593" t="s">
        <v>387</v>
      </c>
      <c r="Q3593" t="s">
        <v>388</v>
      </c>
      <c r="R3593" t="s">
        <v>389</v>
      </c>
      <c r="S3593" s="18">
        <v>223.9608127452</v>
      </c>
      <c r="T3593" t="s">
        <v>253</v>
      </c>
      <c r="U3593" t="s">
        <v>65</v>
      </c>
      <c r="V3593" t="s">
        <v>254</v>
      </c>
      <c r="W3593" s="18">
        <v>89.757993885999994</v>
      </c>
      <c r="X3593" t="s">
        <v>64</v>
      </c>
      <c r="Y3593" t="s">
        <v>4563</v>
      </c>
      <c r="Z3593" t="s">
        <v>4564</v>
      </c>
      <c r="AA3593" s="18">
        <v>30.925650155700001</v>
      </c>
      <c r="AB3593" t="s">
        <v>4559</v>
      </c>
      <c r="AC3593" t="s">
        <v>388</v>
      </c>
      <c r="AD3593" t="s">
        <v>4565</v>
      </c>
      <c r="AE3593" s="18">
        <v>8.2705647577000008</v>
      </c>
      <c r="AF3593" t="s">
        <v>7575</v>
      </c>
      <c r="AG3593" t="s">
        <v>7576</v>
      </c>
      <c r="AH3593" t="s">
        <v>7577</v>
      </c>
      <c r="AI3593" s="18">
        <v>9.4923798015000003</v>
      </c>
      <c r="AJ3593" t="s">
        <v>6440</v>
      </c>
      <c r="AK3593" t="s">
        <v>6441</v>
      </c>
      <c r="AL3593" t="s">
        <v>6442</v>
      </c>
      <c r="AM3593" t="s">
        <v>7575</v>
      </c>
      <c r="AN3593" t="s">
        <v>7576</v>
      </c>
      <c r="AO3593" t="s">
        <v>7577</v>
      </c>
      <c r="AP3593" s="18">
        <v>8.2705647577000008</v>
      </c>
      <c r="AQ3593" t="s">
        <v>123</v>
      </c>
      <c r="AR3593" t="b">
        <f>ISNUMBER(SEARCH('Consulta Por Puntos Baloto'!$E$5,B3593,1))</f>
        <v>0</v>
      </c>
      <c r="AS3593">
        <f t="shared" si="112"/>
        <v>31</v>
      </c>
      <c r="AT3593" t="str">
        <f t="shared" si="113"/>
        <v>Punto pago</v>
      </c>
    </row>
    <row r="3594" spans="1:46">
      <c r="A3594" t="s">
        <v>17212</v>
      </c>
      <c r="B3594" t="s">
        <v>17213</v>
      </c>
      <c r="C3594" s="18">
        <v>32.176470332299999</v>
      </c>
      <c r="D3594" t="s">
        <v>4084</v>
      </c>
      <c r="E3594" t="s">
        <v>4053</v>
      </c>
      <c r="F3594" t="s">
        <v>4085</v>
      </c>
      <c r="G3594" s="18">
        <v>32.531844551299997</v>
      </c>
      <c r="H3594" t="s">
        <v>64</v>
      </c>
      <c r="I3594" t="s">
        <v>4055</v>
      </c>
      <c r="J3594" t="s">
        <v>4086</v>
      </c>
      <c r="K3594" s="18">
        <v>39.911620402799997</v>
      </c>
      <c r="L3594" t="s">
        <v>64</v>
      </c>
      <c r="M3594" t="s">
        <v>223</v>
      </c>
      <c r="N3594" t="s">
        <v>4070</v>
      </c>
      <c r="O3594" s="18">
        <v>34.298066584300003</v>
      </c>
      <c r="P3594" t="s">
        <v>4052</v>
      </c>
      <c r="Q3594" t="s">
        <v>4053</v>
      </c>
      <c r="R3594" t="s">
        <v>4054</v>
      </c>
      <c r="S3594" s="18">
        <v>48.221893356899997</v>
      </c>
      <c r="T3594" t="s">
        <v>227</v>
      </c>
      <c r="U3594" t="s">
        <v>228</v>
      </c>
      <c r="V3594" t="s">
        <v>229</v>
      </c>
      <c r="W3594" s="18">
        <v>32.5743879694</v>
      </c>
      <c r="X3594" t="s">
        <v>64</v>
      </c>
      <c r="Y3594" t="s">
        <v>4055</v>
      </c>
      <c r="Z3594" t="s">
        <v>4056</v>
      </c>
      <c r="AA3594" s="18">
        <v>39.911620425499997</v>
      </c>
      <c r="AB3594" t="s">
        <v>5168</v>
      </c>
      <c r="AC3594" t="s">
        <v>220</v>
      </c>
      <c r="AD3594" t="s">
        <v>5169</v>
      </c>
      <c r="AE3594" s="18">
        <v>14.614662341100001</v>
      </c>
      <c r="AF3594" t="s">
        <v>17214</v>
      </c>
      <c r="AG3594" t="s">
        <v>17215</v>
      </c>
      <c r="AH3594" t="s">
        <v>17216</v>
      </c>
      <c r="AI3594" s="18">
        <v>17.9033551739</v>
      </c>
      <c r="AJ3594" t="s">
        <v>17217</v>
      </c>
      <c r="AK3594" t="s">
        <v>17218</v>
      </c>
      <c r="AL3594" t="s">
        <v>17219</v>
      </c>
      <c r="AM3594" t="s">
        <v>17214</v>
      </c>
      <c r="AN3594" t="s">
        <v>17215</v>
      </c>
      <c r="AO3594" t="s">
        <v>17216</v>
      </c>
      <c r="AP3594" s="18">
        <v>14.614662341100001</v>
      </c>
      <c r="AQ3594" t="s">
        <v>123</v>
      </c>
      <c r="AR3594" t="b">
        <f>ISNUMBER(SEARCH('Consulta Por Puntos Baloto'!$E$5,B3594,1))</f>
        <v>0</v>
      </c>
      <c r="AS3594">
        <f t="shared" si="112"/>
        <v>31</v>
      </c>
      <c r="AT3594" t="str">
        <f t="shared" si="113"/>
        <v>Punto pago</v>
      </c>
    </row>
    <row r="3595" spans="1:46">
      <c r="A3595" t="s">
        <v>17220</v>
      </c>
      <c r="B3595" t="s">
        <v>17221</v>
      </c>
      <c r="C3595" s="18">
        <v>1.0422142451</v>
      </c>
      <c r="D3595" t="s">
        <v>4580</v>
      </c>
      <c r="E3595" t="s">
        <v>83</v>
      </c>
      <c r="F3595" t="s">
        <v>4581</v>
      </c>
      <c r="G3595" s="18">
        <v>0.54260611479999998</v>
      </c>
      <c r="H3595" t="s">
        <v>4582</v>
      </c>
      <c r="I3595" t="s">
        <v>86</v>
      </c>
      <c r="J3595" t="s">
        <v>4583</v>
      </c>
      <c r="K3595" s="18">
        <v>0.56522907249999998</v>
      </c>
      <c r="L3595" t="s">
        <v>64</v>
      </c>
      <c r="M3595" t="s">
        <v>86</v>
      </c>
      <c r="N3595" t="s">
        <v>402</v>
      </c>
      <c r="O3595" s="18">
        <v>0.49498057719999999</v>
      </c>
      <c r="P3595" t="s">
        <v>7384</v>
      </c>
      <c r="Q3595" t="s">
        <v>83</v>
      </c>
      <c r="R3595" t="s">
        <v>7385</v>
      </c>
      <c r="S3595" s="18">
        <v>1.0515254089999999</v>
      </c>
      <c r="T3595" t="s">
        <v>85</v>
      </c>
      <c r="U3595" t="s">
        <v>86</v>
      </c>
      <c r="V3595" t="s">
        <v>87</v>
      </c>
      <c r="W3595" s="18">
        <v>1.0515254089999999</v>
      </c>
      <c r="X3595" t="s">
        <v>64</v>
      </c>
      <c r="Y3595" t="s">
        <v>91</v>
      </c>
      <c r="Z3595" t="s">
        <v>92</v>
      </c>
      <c r="AA3595" s="18">
        <v>0.60282494050000002</v>
      </c>
      <c r="AB3595" t="s">
        <v>4586</v>
      </c>
      <c r="AC3595" t="s">
        <v>83</v>
      </c>
      <c r="AD3595" t="s">
        <v>4587</v>
      </c>
      <c r="AE3595" s="18">
        <v>3.5837458599999997E-2</v>
      </c>
      <c r="AF3595" t="s">
        <v>12070</v>
      </c>
      <c r="AG3595" t="s">
        <v>83</v>
      </c>
      <c r="AH3595" t="s">
        <v>12071</v>
      </c>
      <c r="AI3595" s="18">
        <v>0.2437746804</v>
      </c>
      <c r="AJ3595" t="s">
        <v>17222</v>
      </c>
      <c r="AK3595" t="s">
        <v>83</v>
      </c>
      <c r="AL3595" t="s">
        <v>17223</v>
      </c>
      <c r="AM3595" t="s">
        <v>12070</v>
      </c>
      <c r="AN3595" t="s">
        <v>83</v>
      </c>
      <c r="AO3595" t="s">
        <v>12071</v>
      </c>
      <c r="AP3595" s="18">
        <v>3.5837458599999997E-2</v>
      </c>
      <c r="AQ3595" t="s">
        <v>123</v>
      </c>
      <c r="AR3595" t="b">
        <f>ISNUMBER(SEARCH('Consulta Por Puntos Baloto'!$E$5,B3595,1))</f>
        <v>0</v>
      </c>
      <c r="AS3595">
        <f t="shared" si="112"/>
        <v>31</v>
      </c>
      <c r="AT3595" t="str">
        <f t="shared" si="113"/>
        <v>Punto pago</v>
      </c>
    </row>
    <row r="3596" spans="1:46">
      <c r="A3596" t="s">
        <v>17224</v>
      </c>
      <c r="B3596" t="s">
        <v>17225</v>
      </c>
      <c r="C3596" s="18">
        <v>0.55903111819999995</v>
      </c>
      <c r="D3596" t="s">
        <v>239</v>
      </c>
      <c r="E3596" t="s">
        <v>62</v>
      </c>
      <c r="F3596" t="s">
        <v>240</v>
      </c>
      <c r="G3596" s="18">
        <v>0.5426551396</v>
      </c>
      <c r="H3596" t="s">
        <v>71</v>
      </c>
      <c r="I3596" t="s">
        <v>65</v>
      </c>
      <c r="J3596" t="s">
        <v>72</v>
      </c>
      <c r="K3596" s="18">
        <v>2.5955381224999998</v>
      </c>
      <c r="L3596" t="s">
        <v>64</v>
      </c>
      <c r="M3596" t="s">
        <v>65</v>
      </c>
      <c r="N3596" t="s">
        <v>284</v>
      </c>
      <c r="O3596" s="18">
        <v>8.5682844800000009</v>
      </c>
      <c r="P3596" t="s">
        <v>67</v>
      </c>
      <c r="Q3596" t="s">
        <v>62</v>
      </c>
      <c r="R3596" t="s">
        <v>68</v>
      </c>
      <c r="S3596" s="18">
        <v>4.0020938832999997</v>
      </c>
      <c r="T3596" t="s">
        <v>69</v>
      </c>
      <c r="U3596" t="s">
        <v>65</v>
      </c>
      <c r="V3596" t="s">
        <v>70</v>
      </c>
      <c r="W3596" s="18">
        <v>0.5486723483</v>
      </c>
      <c r="X3596" t="s">
        <v>71</v>
      </c>
      <c r="Y3596" t="s">
        <v>65</v>
      </c>
      <c r="Z3596" t="s">
        <v>72</v>
      </c>
      <c r="AA3596" s="18">
        <v>0.5422709241</v>
      </c>
      <c r="AB3596" t="s">
        <v>243</v>
      </c>
      <c r="AC3596" t="s">
        <v>62</v>
      </c>
      <c r="AD3596" t="s">
        <v>244</v>
      </c>
      <c r="AE3596" s="18">
        <v>8.51814E-4</v>
      </c>
      <c r="AF3596" t="s">
        <v>17226</v>
      </c>
      <c r="AG3596" t="s">
        <v>62</v>
      </c>
      <c r="AH3596" t="s">
        <v>17227</v>
      </c>
      <c r="AI3596" s="18">
        <v>9.5743642399999995E-2</v>
      </c>
      <c r="AJ3596" t="s">
        <v>17228</v>
      </c>
      <c r="AK3596" t="s">
        <v>62</v>
      </c>
      <c r="AL3596" t="s">
        <v>17229</v>
      </c>
      <c r="AM3596" t="s">
        <v>17226</v>
      </c>
      <c r="AN3596" t="s">
        <v>62</v>
      </c>
      <c r="AO3596" t="s">
        <v>17227</v>
      </c>
      <c r="AP3596" s="18">
        <v>8.51814E-4</v>
      </c>
      <c r="AQ3596" t="s">
        <v>123</v>
      </c>
      <c r="AR3596" t="b">
        <f>ISNUMBER(SEARCH('Consulta Por Puntos Baloto'!$E$5,B3596,1))</f>
        <v>0</v>
      </c>
      <c r="AS3596">
        <f t="shared" si="112"/>
        <v>31</v>
      </c>
      <c r="AT3596" t="str">
        <f t="shared" si="113"/>
        <v>Punto pago</v>
      </c>
    </row>
    <row r="3597" spans="1:46">
      <c r="A3597" t="s">
        <v>17230</v>
      </c>
      <c r="B3597" t="s">
        <v>17231</v>
      </c>
      <c r="C3597" s="18">
        <v>0.16783170929999999</v>
      </c>
      <c r="D3597" t="s">
        <v>1448</v>
      </c>
      <c r="E3597" t="s">
        <v>1449</v>
      </c>
      <c r="F3597" t="s">
        <v>1450</v>
      </c>
      <c r="G3597" s="18">
        <v>5.2951436099999999E-2</v>
      </c>
      <c r="H3597" t="s">
        <v>64</v>
      </c>
      <c r="I3597" t="s">
        <v>1451</v>
      </c>
      <c r="J3597" t="s">
        <v>1452</v>
      </c>
      <c r="K3597" s="18">
        <v>18.690809642200001</v>
      </c>
      <c r="L3597" t="s">
        <v>64</v>
      </c>
      <c r="M3597" t="s">
        <v>471</v>
      </c>
      <c r="N3597" t="s">
        <v>1453</v>
      </c>
      <c r="O3597" s="18">
        <v>0.89882482610000003</v>
      </c>
      <c r="P3597" t="s">
        <v>1454</v>
      </c>
      <c r="Q3597" t="s">
        <v>1449</v>
      </c>
      <c r="R3597" t="s">
        <v>1455</v>
      </c>
      <c r="S3597" s="18">
        <v>28.882347251399999</v>
      </c>
      <c r="T3597" t="s">
        <v>469</v>
      </c>
      <c r="U3597" t="s">
        <v>130</v>
      </c>
      <c r="V3597" t="s">
        <v>470</v>
      </c>
      <c r="W3597" s="18">
        <v>0.90343646840000003</v>
      </c>
      <c r="X3597" t="s">
        <v>64</v>
      </c>
      <c r="Y3597" t="s">
        <v>1451</v>
      </c>
      <c r="Z3597" t="s">
        <v>1456</v>
      </c>
      <c r="AA3597" s="18">
        <v>27.565072861099999</v>
      </c>
      <c r="AB3597" s="19" t="s">
        <v>473</v>
      </c>
      <c r="AC3597" t="s">
        <v>128</v>
      </c>
      <c r="AD3597" t="s">
        <v>474</v>
      </c>
      <c r="AE3597" s="18">
        <v>0.14000659609999999</v>
      </c>
      <c r="AF3597" t="s">
        <v>1484</v>
      </c>
      <c r="AG3597" t="s">
        <v>1449</v>
      </c>
      <c r="AH3597" t="s">
        <v>1485</v>
      </c>
      <c r="AI3597" s="18">
        <v>9.4436001800000002E-2</v>
      </c>
      <c r="AJ3597" t="s">
        <v>1543</v>
      </c>
      <c r="AK3597" t="s">
        <v>1449</v>
      </c>
      <c r="AL3597" t="s">
        <v>1544</v>
      </c>
      <c r="AM3597" t="s">
        <v>64</v>
      </c>
      <c r="AN3597" t="s">
        <v>1451</v>
      </c>
      <c r="AO3597" t="s">
        <v>1452</v>
      </c>
      <c r="AP3597" s="18">
        <v>5.2951436099999999E-2</v>
      </c>
      <c r="AQ3597" t="s">
        <v>4882</v>
      </c>
      <c r="AR3597" t="b">
        <f>ISNUMBER(SEARCH('Consulta Por Puntos Baloto'!$E$5,B3597,1))</f>
        <v>0</v>
      </c>
      <c r="AS3597">
        <f t="shared" si="112"/>
        <v>7</v>
      </c>
      <c r="AT3597" t="str">
        <f t="shared" si="113"/>
        <v>Cajero automático</v>
      </c>
    </row>
    <row r="3598" spans="1:46">
      <c r="A3598" t="s">
        <v>17232</v>
      </c>
      <c r="B3598" t="s">
        <v>17233</v>
      </c>
      <c r="C3598" s="18">
        <v>2.2581461074</v>
      </c>
      <c r="D3598" t="s">
        <v>169</v>
      </c>
      <c r="E3598" t="s">
        <v>128</v>
      </c>
      <c r="F3598" t="s">
        <v>170</v>
      </c>
      <c r="G3598" s="18">
        <v>1.1532781278999999</v>
      </c>
      <c r="H3598" t="s">
        <v>64</v>
      </c>
      <c r="I3598" t="s">
        <v>130</v>
      </c>
      <c r="J3598" t="s">
        <v>586</v>
      </c>
      <c r="K3598" s="18">
        <v>2.1151888549</v>
      </c>
      <c r="L3598" t="s">
        <v>64</v>
      </c>
      <c r="M3598" t="s">
        <v>130</v>
      </c>
      <c r="N3598" t="s">
        <v>172</v>
      </c>
      <c r="O3598" s="18">
        <v>2.2661363719000001</v>
      </c>
      <c r="P3598" t="s">
        <v>173</v>
      </c>
      <c r="Q3598" t="s">
        <v>134</v>
      </c>
      <c r="R3598" t="s">
        <v>174</v>
      </c>
      <c r="S3598" s="18">
        <v>2.4021478920999999</v>
      </c>
      <c r="T3598" t="s">
        <v>64</v>
      </c>
      <c r="U3598" t="s">
        <v>130</v>
      </c>
      <c r="V3598" t="s">
        <v>171</v>
      </c>
      <c r="W3598" s="18">
        <v>2.2161063470000002</v>
      </c>
      <c r="X3598" t="s">
        <v>64</v>
      </c>
      <c r="Y3598" t="s">
        <v>130</v>
      </c>
      <c r="Z3598" t="s">
        <v>175</v>
      </c>
      <c r="AA3598" s="18">
        <v>2.4468823480999999</v>
      </c>
      <c r="AB3598" t="s">
        <v>176</v>
      </c>
      <c r="AC3598" t="s">
        <v>128</v>
      </c>
      <c r="AD3598" t="s">
        <v>177</v>
      </c>
      <c r="AE3598" s="18">
        <v>7.0040791300000002E-2</v>
      </c>
      <c r="AF3598" t="s">
        <v>17234</v>
      </c>
      <c r="AG3598" t="s">
        <v>143</v>
      </c>
      <c r="AH3598" t="s">
        <v>17235</v>
      </c>
      <c r="AI3598" s="18">
        <v>0.28425231090000003</v>
      </c>
      <c r="AJ3598" t="s">
        <v>17236</v>
      </c>
      <c r="AK3598" t="s">
        <v>134</v>
      </c>
      <c r="AL3598" t="s">
        <v>17237</v>
      </c>
      <c r="AM3598" t="s">
        <v>17234</v>
      </c>
      <c r="AN3598" t="s">
        <v>143</v>
      </c>
      <c r="AO3598" t="s">
        <v>17235</v>
      </c>
      <c r="AP3598" s="18">
        <v>7.0040791300000002E-2</v>
      </c>
      <c r="AQ3598" t="s">
        <v>123</v>
      </c>
      <c r="AR3598" t="b">
        <f>ISNUMBER(SEARCH('Consulta Por Puntos Baloto'!$E$5,B3598,1))</f>
        <v>0</v>
      </c>
      <c r="AS3598">
        <f t="shared" si="112"/>
        <v>31</v>
      </c>
      <c r="AT3598" t="str">
        <f t="shared" si="113"/>
        <v>Punto pago</v>
      </c>
    </row>
    <row r="3599" spans="1:46">
      <c r="A3599" t="s">
        <v>17238</v>
      </c>
      <c r="B3599" t="s">
        <v>17239</v>
      </c>
      <c r="C3599" s="18">
        <v>9.2897881400000007E-2</v>
      </c>
      <c r="D3599" t="s">
        <v>3960</v>
      </c>
      <c r="E3599" t="s">
        <v>128</v>
      </c>
      <c r="F3599" t="s">
        <v>3961</v>
      </c>
      <c r="G3599" s="18">
        <v>0.25289544619999998</v>
      </c>
      <c r="H3599" t="s">
        <v>64</v>
      </c>
      <c r="I3599" t="s">
        <v>130</v>
      </c>
      <c r="J3599" t="s">
        <v>1427</v>
      </c>
      <c r="K3599" s="18">
        <v>0.7675051947</v>
      </c>
      <c r="L3599" t="s">
        <v>64</v>
      </c>
      <c r="M3599" t="s">
        <v>130</v>
      </c>
      <c r="N3599" t="s">
        <v>3962</v>
      </c>
      <c r="O3599" s="18">
        <v>1.2232840543000001</v>
      </c>
      <c r="P3599" t="s">
        <v>1425</v>
      </c>
      <c r="Q3599" t="s">
        <v>134</v>
      </c>
      <c r="R3599" t="s">
        <v>1426</v>
      </c>
      <c r="S3599" s="18">
        <v>0.45879344750000001</v>
      </c>
      <c r="T3599" t="s">
        <v>1086</v>
      </c>
      <c r="U3599" t="s">
        <v>130</v>
      </c>
      <c r="V3599" t="s">
        <v>1087</v>
      </c>
      <c r="W3599" s="18">
        <v>0.25289544619999998</v>
      </c>
      <c r="X3599" t="s">
        <v>64</v>
      </c>
      <c r="Y3599" t="s">
        <v>130</v>
      </c>
      <c r="Z3599" t="s">
        <v>1427</v>
      </c>
      <c r="AA3599" s="18">
        <v>0.46745824689999999</v>
      </c>
      <c r="AB3599" t="s">
        <v>3963</v>
      </c>
      <c r="AC3599" t="s">
        <v>128</v>
      </c>
      <c r="AD3599" t="s">
        <v>3964</v>
      </c>
      <c r="AE3599" s="18">
        <v>9.3105934900000006E-2</v>
      </c>
      <c r="AF3599" t="s">
        <v>3965</v>
      </c>
      <c r="AG3599" t="s">
        <v>143</v>
      </c>
      <c r="AH3599" t="s">
        <v>3966</v>
      </c>
      <c r="AI3599" s="18">
        <v>0.1132939139</v>
      </c>
      <c r="AJ3599" t="s">
        <v>3967</v>
      </c>
      <c r="AK3599" t="s">
        <v>134</v>
      </c>
      <c r="AL3599" t="s">
        <v>3968</v>
      </c>
      <c r="AM3599" t="s">
        <v>3960</v>
      </c>
      <c r="AN3599" t="s">
        <v>128</v>
      </c>
      <c r="AO3599" t="s">
        <v>3961</v>
      </c>
      <c r="AP3599" s="18">
        <v>9.2897881400000007E-2</v>
      </c>
      <c r="AQ3599" t="s">
        <v>123</v>
      </c>
      <c r="AR3599" t="b">
        <f>ISNUMBER(SEARCH('Consulta Por Puntos Baloto'!$E$5,B3599,1))</f>
        <v>0</v>
      </c>
      <c r="AS3599">
        <f t="shared" si="112"/>
        <v>3</v>
      </c>
      <c r="AT3599" t="str">
        <f t="shared" si="113"/>
        <v>Punto 472</v>
      </c>
    </row>
    <row r="3600" spans="1:46">
      <c r="A3600" t="s">
        <v>17240</v>
      </c>
      <c r="B3600" t="s">
        <v>17241</v>
      </c>
      <c r="C3600" s="18">
        <v>32.750105643300003</v>
      </c>
      <c r="D3600" t="s">
        <v>3990</v>
      </c>
      <c r="E3600" t="s">
        <v>3991</v>
      </c>
      <c r="F3600" t="s">
        <v>3992</v>
      </c>
      <c r="G3600" s="18">
        <v>33.3263859391</v>
      </c>
      <c r="H3600" t="s">
        <v>64</v>
      </c>
      <c r="I3600" t="s">
        <v>3993</v>
      </c>
      <c r="J3600" t="s">
        <v>8991</v>
      </c>
      <c r="K3600" s="18">
        <v>34.211931062399998</v>
      </c>
      <c r="L3600" t="s">
        <v>64</v>
      </c>
      <c r="M3600" t="s">
        <v>3993</v>
      </c>
      <c r="N3600" t="s">
        <v>3995</v>
      </c>
      <c r="O3600" s="18">
        <v>33.331525964699999</v>
      </c>
      <c r="P3600" t="s">
        <v>3996</v>
      </c>
      <c r="Q3600" t="s">
        <v>3991</v>
      </c>
      <c r="R3600" t="s">
        <v>3997</v>
      </c>
      <c r="S3600" s="18">
        <v>385.50221547609999</v>
      </c>
      <c r="T3600" t="s">
        <v>85</v>
      </c>
      <c r="U3600" t="s">
        <v>86</v>
      </c>
      <c r="V3600" t="s">
        <v>87</v>
      </c>
      <c r="W3600" s="18">
        <v>150.5396623366</v>
      </c>
      <c r="X3600" t="s">
        <v>64</v>
      </c>
      <c r="Y3600" t="s">
        <v>3998</v>
      </c>
      <c r="Z3600" t="s">
        <v>3999</v>
      </c>
      <c r="AA3600" s="18">
        <v>33.342829589499999</v>
      </c>
      <c r="AB3600" t="s">
        <v>4000</v>
      </c>
      <c r="AC3600" t="s">
        <v>3991</v>
      </c>
      <c r="AD3600" t="s">
        <v>4001</v>
      </c>
      <c r="AE3600" s="18">
        <v>7.4216040684999998</v>
      </c>
      <c r="AF3600" t="s">
        <v>13144</v>
      </c>
      <c r="AG3600" t="s">
        <v>13145</v>
      </c>
      <c r="AH3600" t="s">
        <v>13146</v>
      </c>
      <c r="AI3600" s="18">
        <v>4.0147517600000002E-2</v>
      </c>
      <c r="AJ3600" t="s">
        <v>17242</v>
      </c>
      <c r="AK3600" t="s">
        <v>7744</v>
      </c>
      <c r="AL3600" t="s">
        <v>17243</v>
      </c>
      <c r="AM3600" t="s">
        <v>17242</v>
      </c>
      <c r="AN3600" t="s">
        <v>7744</v>
      </c>
      <c r="AO3600" t="s">
        <v>17243</v>
      </c>
      <c r="AP3600" s="18">
        <v>4.0147517600000002E-2</v>
      </c>
      <c r="AQ3600" t="s">
        <v>123</v>
      </c>
      <c r="AR3600" t="b">
        <f>ISNUMBER(SEARCH('Consulta Por Puntos Baloto'!$E$5,B3600,1))</f>
        <v>0</v>
      </c>
      <c r="AS3600">
        <f t="shared" si="112"/>
        <v>35</v>
      </c>
      <c r="AT3600" t="str">
        <f t="shared" si="113"/>
        <v>Punto red</v>
      </c>
    </row>
    <row r="3601" spans="1:46">
      <c r="A3601" t="s">
        <v>17244</v>
      </c>
      <c r="B3601" t="s">
        <v>17245</v>
      </c>
      <c r="C3601" s="18">
        <v>1.4350970973999999</v>
      </c>
      <c r="D3601" t="s">
        <v>437</v>
      </c>
      <c r="E3601" t="s">
        <v>128</v>
      </c>
      <c r="F3601" t="s">
        <v>438</v>
      </c>
      <c r="G3601" s="18">
        <v>0.4563707166</v>
      </c>
      <c r="H3601" t="s">
        <v>64</v>
      </c>
      <c r="I3601" t="s">
        <v>130</v>
      </c>
      <c r="J3601" t="s">
        <v>974</v>
      </c>
      <c r="K3601" s="18">
        <v>0.89400658990000004</v>
      </c>
      <c r="L3601" t="s">
        <v>64</v>
      </c>
      <c r="M3601" t="s">
        <v>130</v>
      </c>
      <c r="N3601" t="s">
        <v>1668</v>
      </c>
      <c r="O3601" s="18">
        <v>0.55634134800000001</v>
      </c>
      <c r="P3601" t="s">
        <v>441</v>
      </c>
      <c r="Q3601" t="s">
        <v>134</v>
      </c>
      <c r="R3601" t="s">
        <v>442</v>
      </c>
      <c r="S3601" s="18">
        <v>2.1332929445</v>
      </c>
      <c r="T3601" t="s">
        <v>136</v>
      </c>
      <c r="U3601" t="s">
        <v>130</v>
      </c>
      <c r="V3601" t="s">
        <v>137</v>
      </c>
      <c r="W3601" s="18">
        <v>0.44593038169999999</v>
      </c>
      <c r="X3601" t="s">
        <v>64</v>
      </c>
      <c r="Y3601" t="s">
        <v>130</v>
      </c>
      <c r="Z3601" t="s">
        <v>209</v>
      </c>
      <c r="AA3601" s="18">
        <v>1.1176222124999999</v>
      </c>
      <c r="AB3601" s="19" t="s">
        <v>443</v>
      </c>
      <c r="AC3601" t="s">
        <v>128</v>
      </c>
      <c r="AD3601" t="s">
        <v>444</v>
      </c>
      <c r="AE3601" s="18">
        <v>0.26839036319999998</v>
      </c>
      <c r="AF3601" t="s">
        <v>14592</v>
      </c>
      <c r="AG3601" t="s">
        <v>143</v>
      </c>
      <c r="AH3601" t="s">
        <v>14593</v>
      </c>
      <c r="AI3601" s="18">
        <v>0.43098722979999998</v>
      </c>
      <c r="AJ3601" t="s">
        <v>17246</v>
      </c>
      <c r="AK3601" t="s">
        <v>134</v>
      </c>
      <c r="AL3601" t="s">
        <v>17247</v>
      </c>
      <c r="AM3601" t="s">
        <v>14592</v>
      </c>
      <c r="AN3601" t="s">
        <v>143</v>
      </c>
      <c r="AO3601" t="s">
        <v>14593</v>
      </c>
      <c r="AP3601" s="18">
        <v>0.26839036319999998</v>
      </c>
      <c r="AQ3601" t="s">
        <v>123</v>
      </c>
      <c r="AR3601" t="b">
        <f>ISNUMBER(SEARCH('Consulta Por Puntos Baloto'!$E$5,B3601,1))</f>
        <v>0</v>
      </c>
      <c r="AS3601">
        <f t="shared" si="112"/>
        <v>31</v>
      </c>
      <c r="AT3601" t="str">
        <f t="shared" si="113"/>
        <v>Punto pago</v>
      </c>
    </row>
    <row r="3602" spans="1:46">
      <c r="A3602" t="s">
        <v>17248</v>
      </c>
      <c r="B3602" t="s">
        <v>17249</v>
      </c>
      <c r="C3602" s="18">
        <v>3.1542346068999998</v>
      </c>
      <c r="D3602" t="s">
        <v>1519</v>
      </c>
      <c r="E3602" t="s">
        <v>1520</v>
      </c>
      <c r="F3602" t="s">
        <v>1521</v>
      </c>
      <c r="G3602" s="18">
        <v>2.6204773867000002</v>
      </c>
      <c r="H3602" t="s">
        <v>64</v>
      </c>
      <c r="I3602" t="s">
        <v>471</v>
      </c>
      <c r="J3602" t="s">
        <v>1453</v>
      </c>
      <c r="K3602" s="18">
        <v>2.6508663611999999</v>
      </c>
      <c r="L3602" t="s">
        <v>64</v>
      </c>
      <c r="M3602" t="s">
        <v>471</v>
      </c>
      <c r="N3602" t="s">
        <v>1453</v>
      </c>
      <c r="O3602" s="18">
        <v>5.9635227906999999</v>
      </c>
      <c r="P3602" t="s">
        <v>467</v>
      </c>
      <c r="Q3602" t="s">
        <v>134</v>
      </c>
      <c r="R3602" t="s">
        <v>468</v>
      </c>
      <c r="S3602" s="18">
        <v>9.1878970005999996</v>
      </c>
      <c r="T3602" t="s">
        <v>469</v>
      </c>
      <c r="U3602" t="s">
        <v>130</v>
      </c>
      <c r="V3602" t="s">
        <v>470</v>
      </c>
      <c r="W3602" s="18">
        <v>3.4371695614000002</v>
      </c>
      <c r="X3602" t="s">
        <v>64</v>
      </c>
      <c r="Y3602" t="s">
        <v>471</v>
      </c>
      <c r="Z3602" t="s">
        <v>472</v>
      </c>
      <c r="AA3602" s="18">
        <v>6.9673116472999999</v>
      </c>
      <c r="AB3602" s="19" t="s">
        <v>473</v>
      </c>
      <c r="AC3602" t="s">
        <v>128</v>
      </c>
      <c r="AD3602" t="s">
        <v>474</v>
      </c>
      <c r="AE3602" s="18">
        <v>0.1885912022</v>
      </c>
      <c r="AF3602" t="s">
        <v>17250</v>
      </c>
      <c r="AG3602" t="s">
        <v>1523</v>
      </c>
      <c r="AH3602" t="s">
        <v>17251</v>
      </c>
      <c r="AI3602" s="18">
        <v>0.50309428310000004</v>
      </c>
      <c r="AJ3602" t="s">
        <v>17252</v>
      </c>
      <c r="AK3602" t="s">
        <v>1523</v>
      </c>
      <c r="AL3602" t="s">
        <v>17253</v>
      </c>
      <c r="AM3602" t="s">
        <v>17250</v>
      </c>
      <c r="AN3602" t="s">
        <v>1523</v>
      </c>
      <c r="AO3602" t="s">
        <v>17251</v>
      </c>
      <c r="AP3602" s="18">
        <v>0.1885912022</v>
      </c>
      <c r="AQ3602" t="s">
        <v>123</v>
      </c>
      <c r="AR3602" t="b">
        <f>ISNUMBER(SEARCH('Consulta Por Puntos Baloto'!$E$5,B3602,1))</f>
        <v>0</v>
      </c>
      <c r="AS3602">
        <f t="shared" si="112"/>
        <v>31</v>
      </c>
      <c r="AT3602" t="str">
        <f t="shared" si="113"/>
        <v>Punto pago</v>
      </c>
    </row>
    <row r="3603" spans="1:46">
      <c r="A3603" t="s">
        <v>17254</v>
      </c>
      <c r="B3603" t="s">
        <v>17255</v>
      </c>
      <c r="C3603" s="18">
        <v>4.2860143605000003</v>
      </c>
      <c r="D3603" t="s">
        <v>127</v>
      </c>
      <c r="E3603" t="s">
        <v>128</v>
      </c>
      <c r="F3603" t="s">
        <v>129</v>
      </c>
      <c r="G3603" s="18">
        <v>0.79434208579999999</v>
      </c>
      <c r="H3603" t="s">
        <v>64</v>
      </c>
      <c r="I3603" t="s">
        <v>130</v>
      </c>
      <c r="J3603" t="s">
        <v>1261</v>
      </c>
      <c r="K3603" s="18">
        <v>5.4699821960000001</v>
      </c>
      <c r="L3603" t="s">
        <v>64</v>
      </c>
      <c r="M3603" t="s">
        <v>130</v>
      </c>
      <c r="N3603" t="s">
        <v>370</v>
      </c>
      <c r="O3603" s="18">
        <v>3.9682995679999999</v>
      </c>
      <c r="P3603" t="s">
        <v>133</v>
      </c>
      <c r="Q3603" t="s">
        <v>134</v>
      </c>
      <c r="R3603" t="s">
        <v>135</v>
      </c>
      <c r="S3603" s="18">
        <v>6.1091585871999996</v>
      </c>
      <c r="T3603" t="s">
        <v>371</v>
      </c>
      <c r="U3603" t="s">
        <v>130</v>
      </c>
      <c r="V3603" t="s">
        <v>372</v>
      </c>
      <c r="W3603" s="18">
        <v>4.8493168995999998</v>
      </c>
      <c r="X3603" t="s">
        <v>64</v>
      </c>
      <c r="Y3603" t="s">
        <v>130</v>
      </c>
      <c r="Z3603" t="s">
        <v>373</v>
      </c>
      <c r="AA3603" s="18">
        <v>4.4745967543000003</v>
      </c>
      <c r="AB3603" t="s">
        <v>140</v>
      </c>
      <c r="AC3603" t="s">
        <v>128</v>
      </c>
      <c r="AD3603" t="s">
        <v>141</v>
      </c>
      <c r="AE3603" s="18">
        <v>0.1394989213</v>
      </c>
      <c r="AF3603" t="s">
        <v>17256</v>
      </c>
      <c r="AG3603" t="s">
        <v>143</v>
      </c>
      <c r="AH3603" t="s">
        <v>17257</v>
      </c>
      <c r="AI3603" s="18">
        <v>7.7792141499999995E-2</v>
      </c>
      <c r="AJ3603" t="s">
        <v>17258</v>
      </c>
      <c r="AK3603" t="s">
        <v>134</v>
      </c>
      <c r="AL3603" t="s">
        <v>17259</v>
      </c>
      <c r="AM3603" t="s">
        <v>17258</v>
      </c>
      <c r="AN3603" t="s">
        <v>134</v>
      </c>
      <c r="AO3603" t="s">
        <v>17259</v>
      </c>
      <c r="AP3603" s="18">
        <v>7.7792141499999995E-2</v>
      </c>
      <c r="AQ3603" t="s">
        <v>123</v>
      </c>
      <c r="AR3603" t="b">
        <f>ISNUMBER(SEARCH('Consulta Por Puntos Baloto'!$E$5,B3603,1))</f>
        <v>0</v>
      </c>
      <c r="AS3603">
        <f t="shared" si="112"/>
        <v>35</v>
      </c>
      <c r="AT3603" t="str">
        <f t="shared" si="113"/>
        <v>Punto red</v>
      </c>
    </row>
    <row r="3604" spans="1:46">
      <c r="A3604" t="s">
        <v>17260</v>
      </c>
      <c r="B3604" t="s">
        <v>17261</v>
      </c>
      <c r="C3604" s="18">
        <v>5.9185914070000001</v>
      </c>
      <c r="D3604" t="s">
        <v>526</v>
      </c>
      <c r="E3604" t="s">
        <v>128</v>
      </c>
      <c r="F3604" t="s">
        <v>527</v>
      </c>
      <c r="G3604" s="18">
        <v>0.53573108069999997</v>
      </c>
      <c r="H3604" t="s">
        <v>64</v>
      </c>
      <c r="I3604" t="s">
        <v>130</v>
      </c>
      <c r="J3604" t="s">
        <v>543</v>
      </c>
      <c r="K3604" s="18">
        <v>2.298087534</v>
      </c>
      <c r="L3604" t="s">
        <v>64</v>
      </c>
      <c r="M3604" t="s">
        <v>130</v>
      </c>
      <c r="N3604" t="s">
        <v>512</v>
      </c>
      <c r="O3604" s="18">
        <v>3.5999445932</v>
      </c>
      <c r="P3604" t="s">
        <v>530</v>
      </c>
      <c r="Q3604" t="s">
        <v>134</v>
      </c>
      <c r="R3604" t="s">
        <v>531</v>
      </c>
      <c r="S3604" s="18">
        <v>2.8689536498999999</v>
      </c>
      <c r="T3604" t="s">
        <v>515</v>
      </c>
      <c r="U3604" t="s">
        <v>130</v>
      </c>
      <c r="V3604" t="s">
        <v>516</v>
      </c>
      <c r="W3604" s="18">
        <v>2.1118271854000001</v>
      </c>
      <c r="X3604" t="s">
        <v>64</v>
      </c>
      <c r="Y3604" t="s">
        <v>130</v>
      </c>
      <c r="Z3604" t="s">
        <v>517</v>
      </c>
      <c r="AA3604" s="18">
        <v>2.5863112154999999</v>
      </c>
      <c r="AB3604" t="s">
        <v>533</v>
      </c>
      <c r="AC3604" t="s">
        <v>128</v>
      </c>
      <c r="AD3604" t="s">
        <v>534</v>
      </c>
      <c r="AE3604" s="18">
        <v>0.294197019</v>
      </c>
      <c r="AF3604" t="s">
        <v>767</v>
      </c>
      <c r="AG3604" t="s">
        <v>143</v>
      </c>
      <c r="AH3604" t="s">
        <v>768</v>
      </c>
      <c r="AI3604" s="18">
        <v>0.26804221649999999</v>
      </c>
      <c r="AJ3604" t="s">
        <v>773</v>
      </c>
      <c r="AK3604" t="s">
        <v>134</v>
      </c>
      <c r="AL3604" t="s">
        <v>774</v>
      </c>
      <c r="AM3604" t="s">
        <v>773</v>
      </c>
      <c r="AN3604" t="s">
        <v>134</v>
      </c>
      <c r="AO3604" t="s">
        <v>774</v>
      </c>
      <c r="AP3604" s="18">
        <v>0.26804221649999999</v>
      </c>
      <c r="AQ3604" t="s">
        <v>123</v>
      </c>
      <c r="AR3604" t="b">
        <f>ISNUMBER(SEARCH('Consulta Por Puntos Baloto'!$E$5,B3604,1))</f>
        <v>0</v>
      </c>
      <c r="AS3604">
        <f t="shared" si="112"/>
        <v>35</v>
      </c>
      <c r="AT3604" t="str">
        <f t="shared" si="113"/>
        <v>Punto red</v>
      </c>
    </row>
    <row r="3605" spans="1:46">
      <c r="A3605" t="s">
        <v>17262</v>
      </c>
      <c r="B3605" t="s">
        <v>17263</v>
      </c>
      <c r="C3605" s="18">
        <v>1.5344021574</v>
      </c>
      <c r="D3605" t="s">
        <v>541</v>
      </c>
      <c r="E3605" t="s">
        <v>128</v>
      </c>
      <c r="F3605" t="s">
        <v>542</v>
      </c>
      <c r="G3605" s="18">
        <v>1.5269284314</v>
      </c>
      <c r="H3605" t="s">
        <v>565</v>
      </c>
      <c r="I3605" t="s">
        <v>130</v>
      </c>
      <c r="J3605" t="s">
        <v>566</v>
      </c>
      <c r="K3605" s="18">
        <v>1.7113873341000001</v>
      </c>
      <c r="L3605" t="s">
        <v>567</v>
      </c>
      <c r="M3605" t="s">
        <v>130</v>
      </c>
      <c r="N3605" t="s">
        <v>568</v>
      </c>
      <c r="O3605" s="18">
        <v>2.1463840420999998</v>
      </c>
      <c r="P3605" t="s">
        <v>441</v>
      </c>
      <c r="Q3605" t="s">
        <v>134</v>
      </c>
      <c r="R3605" t="s">
        <v>442</v>
      </c>
      <c r="S3605" s="18">
        <v>3.1409200904999999</v>
      </c>
      <c r="T3605" t="s">
        <v>136</v>
      </c>
      <c r="U3605" t="s">
        <v>130</v>
      </c>
      <c r="V3605" t="s">
        <v>137</v>
      </c>
      <c r="W3605" s="18">
        <v>2.1661752534000001</v>
      </c>
      <c r="X3605" t="s">
        <v>64</v>
      </c>
      <c r="Y3605" t="s">
        <v>130</v>
      </c>
      <c r="Z3605" t="s">
        <v>209</v>
      </c>
      <c r="AA3605" s="18">
        <v>1.4542968404000001</v>
      </c>
      <c r="AB3605" t="s">
        <v>818</v>
      </c>
      <c r="AC3605" t="s">
        <v>128</v>
      </c>
      <c r="AD3605" t="s">
        <v>819</v>
      </c>
      <c r="AE3605" s="18">
        <v>0.2487659753</v>
      </c>
      <c r="AF3605" t="s">
        <v>12278</v>
      </c>
      <c r="AG3605" t="s">
        <v>143</v>
      </c>
      <c r="AH3605" t="s">
        <v>12279</v>
      </c>
      <c r="AI3605" s="18">
        <v>0.27526832940000001</v>
      </c>
      <c r="AJ3605" t="s">
        <v>17264</v>
      </c>
      <c r="AK3605" t="s">
        <v>134</v>
      </c>
      <c r="AL3605" t="s">
        <v>17265</v>
      </c>
      <c r="AM3605" t="s">
        <v>12278</v>
      </c>
      <c r="AN3605" t="s">
        <v>143</v>
      </c>
      <c r="AO3605" t="s">
        <v>12279</v>
      </c>
      <c r="AP3605" s="18">
        <v>0.2487659753</v>
      </c>
      <c r="AQ3605" t="s">
        <v>123</v>
      </c>
      <c r="AR3605" t="b">
        <f>ISNUMBER(SEARCH('Consulta Por Puntos Baloto'!$E$5,B3605,1))</f>
        <v>0</v>
      </c>
      <c r="AS3605">
        <f t="shared" si="112"/>
        <v>31</v>
      </c>
      <c r="AT3605" t="str">
        <f t="shared" si="113"/>
        <v>Punto pago</v>
      </c>
    </row>
    <row r="3606" spans="1:46">
      <c r="A3606" t="s">
        <v>17266</v>
      </c>
      <c r="B3606" t="s">
        <v>17267</v>
      </c>
      <c r="C3606" s="18">
        <v>0.52715699890000001</v>
      </c>
      <c r="D3606" t="s">
        <v>563</v>
      </c>
      <c r="E3606" t="s">
        <v>128</v>
      </c>
      <c r="F3606" t="s">
        <v>564</v>
      </c>
      <c r="G3606" s="18">
        <v>0.93396169139999996</v>
      </c>
      <c r="H3606" t="s">
        <v>64</v>
      </c>
      <c r="I3606" t="s">
        <v>130</v>
      </c>
      <c r="J3606" t="s">
        <v>885</v>
      </c>
      <c r="K3606" s="18">
        <v>1.0909190482</v>
      </c>
      <c r="L3606" t="s">
        <v>64</v>
      </c>
      <c r="M3606" t="s">
        <v>130</v>
      </c>
      <c r="N3606" t="s">
        <v>132</v>
      </c>
      <c r="O3606" s="18">
        <v>2.0526625335999999</v>
      </c>
      <c r="P3606" t="s">
        <v>453</v>
      </c>
      <c r="Q3606" t="s">
        <v>134</v>
      </c>
      <c r="R3606" t="s">
        <v>454</v>
      </c>
      <c r="S3606" s="18">
        <v>2.1532315555000001</v>
      </c>
      <c r="T3606" t="s">
        <v>136</v>
      </c>
      <c r="U3606" t="s">
        <v>130</v>
      </c>
      <c r="V3606" t="s">
        <v>137</v>
      </c>
      <c r="W3606" s="18">
        <v>1.1657214988</v>
      </c>
      <c r="X3606" t="s">
        <v>64</v>
      </c>
      <c r="Y3606" t="s">
        <v>130</v>
      </c>
      <c r="Z3606" t="s">
        <v>569</v>
      </c>
      <c r="AA3606" s="18">
        <v>1.4476969165</v>
      </c>
      <c r="AB3606" s="19" t="s">
        <v>455</v>
      </c>
      <c r="AC3606" t="s">
        <v>128</v>
      </c>
      <c r="AD3606" t="s">
        <v>456</v>
      </c>
      <c r="AE3606" s="18">
        <v>2.6907943300000001E-2</v>
      </c>
      <c r="AF3606" t="s">
        <v>8894</v>
      </c>
      <c r="AG3606" t="s">
        <v>143</v>
      </c>
      <c r="AH3606" t="s">
        <v>8895</v>
      </c>
      <c r="AI3606" s="18">
        <v>8.5762475599999999E-2</v>
      </c>
      <c r="AJ3606" t="s">
        <v>2525</v>
      </c>
      <c r="AK3606" t="s">
        <v>134</v>
      </c>
      <c r="AL3606" t="s">
        <v>2526</v>
      </c>
      <c r="AM3606" t="s">
        <v>8894</v>
      </c>
      <c r="AN3606" t="s">
        <v>143</v>
      </c>
      <c r="AO3606" t="s">
        <v>8895</v>
      </c>
      <c r="AP3606" s="18">
        <v>2.6907943300000001E-2</v>
      </c>
      <c r="AQ3606" t="s">
        <v>123</v>
      </c>
      <c r="AR3606" t="b">
        <f>ISNUMBER(SEARCH('Consulta Por Puntos Baloto'!$E$5,B3606,1))</f>
        <v>0</v>
      </c>
      <c r="AS3606">
        <f t="shared" si="112"/>
        <v>31</v>
      </c>
      <c r="AT3606" t="str">
        <f t="shared" si="113"/>
        <v>Punto pago</v>
      </c>
    </row>
    <row r="3607" spans="1:46">
      <c r="A3607" t="s">
        <v>17268</v>
      </c>
      <c r="B3607" t="s">
        <v>17269</v>
      </c>
      <c r="C3607" s="18">
        <v>1.0477486809000001</v>
      </c>
      <c r="D3607" t="s">
        <v>563</v>
      </c>
      <c r="E3607" t="s">
        <v>128</v>
      </c>
      <c r="F3607" t="s">
        <v>564</v>
      </c>
      <c r="G3607" s="18">
        <v>0.86391798769999995</v>
      </c>
      <c r="H3607" t="s">
        <v>565</v>
      </c>
      <c r="I3607" t="s">
        <v>130</v>
      </c>
      <c r="J3607" t="s">
        <v>566</v>
      </c>
      <c r="K3607" s="18">
        <v>0.91614105339999996</v>
      </c>
      <c r="L3607" t="s">
        <v>567</v>
      </c>
      <c r="M3607" t="s">
        <v>130</v>
      </c>
      <c r="N3607" t="s">
        <v>568</v>
      </c>
      <c r="O3607" s="18">
        <v>1.6801884099</v>
      </c>
      <c r="P3607" t="s">
        <v>441</v>
      </c>
      <c r="Q3607" t="s">
        <v>134</v>
      </c>
      <c r="R3607" t="s">
        <v>442</v>
      </c>
      <c r="S3607" s="18">
        <v>2.3245422015999999</v>
      </c>
      <c r="T3607" t="s">
        <v>136</v>
      </c>
      <c r="U3607" t="s">
        <v>130</v>
      </c>
      <c r="V3607" t="s">
        <v>137</v>
      </c>
      <c r="W3607" s="18">
        <v>1.4031055163999999</v>
      </c>
      <c r="X3607" t="s">
        <v>64</v>
      </c>
      <c r="Y3607" t="s">
        <v>130</v>
      </c>
      <c r="Z3607" t="s">
        <v>569</v>
      </c>
      <c r="AA3607" s="18">
        <v>0.86391798769999995</v>
      </c>
      <c r="AB3607" s="19" t="s">
        <v>443</v>
      </c>
      <c r="AC3607" t="s">
        <v>128</v>
      </c>
      <c r="AD3607" t="s">
        <v>444</v>
      </c>
      <c r="AE3607" s="18">
        <v>0.170503923</v>
      </c>
      <c r="AF3607" t="s">
        <v>570</v>
      </c>
      <c r="AG3607" t="s">
        <v>143</v>
      </c>
      <c r="AH3607" t="s">
        <v>571</v>
      </c>
      <c r="AI3607" s="18">
        <v>5.1396389799999997E-2</v>
      </c>
      <c r="AJ3607" t="s">
        <v>2606</v>
      </c>
      <c r="AK3607" t="s">
        <v>134</v>
      </c>
      <c r="AL3607" t="s">
        <v>2607</v>
      </c>
      <c r="AM3607" t="s">
        <v>2606</v>
      </c>
      <c r="AN3607" t="s">
        <v>134</v>
      </c>
      <c r="AO3607" t="s">
        <v>2607</v>
      </c>
      <c r="AP3607" s="18">
        <v>5.1396389799999997E-2</v>
      </c>
      <c r="AQ3607" t="e">
        <v>#N/A</v>
      </c>
      <c r="AR3607" t="b">
        <f>ISNUMBER(SEARCH('Consulta Por Puntos Baloto'!$E$5,B3607,1))</f>
        <v>0</v>
      </c>
      <c r="AS3607">
        <f t="shared" si="112"/>
        <v>35</v>
      </c>
      <c r="AT3607" t="str">
        <f t="shared" si="113"/>
        <v>Punto red</v>
      </c>
    </row>
    <row r="3608" spans="1:46">
      <c r="A3608" t="s">
        <v>17270</v>
      </c>
      <c r="B3608" t="s">
        <v>17271</v>
      </c>
      <c r="C3608" s="18">
        <v>1.9711378315999999</v>
      </c>
      <c r="D3608" t="s">
        <v>169</v>
      </c>
      <c r="E3608" t="s">
        <v>128</v>
      </c>
      <c r="F3608" t="s">
        <v>170</v>
      </c>
      <c r="G3608" s="18">
        <v>1.1998779921</v>
      </c>
      <c r="H3608" t="s">
        <v>64</v>
      </c>
      <c r="I3608" t="s">
        <v>130</v>
      </c>
      <c r="J3608" t="s">
        <v>619</v>
      </c>
      <c r="K3608" s="18">
        <v>1.8993506897000001</v>
      </c>
      <c r="L3608" t="s">
        <v>64</v>
      </c>
      <c r="M3608" t="s">
        <v>130</v>
      </c>
      <c r="N3608" t="s">
        <v>172</v>
      </c>
      <c r="O3608" s="18">
        <v>1.6010552074</v>
      </c>
      <c r="P3608" t="s">
        <v>173</v>
      </c>
      <c r="Q3608" t="s">
        <v>134</v>
      </c>
      <c r="R3608" t="s">
        <v>174</v>
      </c>
      <c r="S3608" s="18">
        <v>1.7209857531999999</v>
      </c>
      <c r="T3608" t="s">
        <v>64</v>
      </c>
      <c r="U3608" t="s">
        <v>130</v>
      </c>
      <c r="V3608" t="s">
        <v>171</v>
      </c>
      <c r="W3608" s="18">
        <v>1.4895461373000001</v>
      </c>
      <c r="X3608" t="s">
        <v>620</v>
      </c>
      <c r="Y3608" t="s">
        <v>130</v>
      </c>
      <c r="Z3608" t="s">
        <v>621</v>
      </c>
      <c r="AA3608" s="18">
        <v>1.7692031217999999</v>
      </c>
      <c r="AB3608" t="s">
        <v>176</v>
      </c>
      <c r="AC3608" t="s">
        <v>128</v>
      </c>
      <c r="AD3608" t="s">
        <v>177</v>
      </c>
      <c r="AE3608" s="18">
        <v>3.9241855499999999E-2</v>
      </c>
      <c r="AF3608" t="s">
        <v>12290</v>
      </c>
      <c r="AG3608" t="s">
        <v>143</v>
      </c>
      <c r="AH3608" t="s">
        <v>12291</v>
      </c>
      <c r="AI3608" s="18">
        <v>5.2003315600000002E-2</v>
      </c>
      <c r="AJ3608" t="s">
        <v>17272</v>
      </c>
      <c r="AK3608" t="s">
        <v>134</v>
      </c>
      <c r="AL3608" t="s">
        <v>17273</v>
      </c>
      <c r="AM3608" t="s">
        <v>12290</v>
      </c>
      <c r="AN3608" t="s">
        <v>143</v>
      </c>
      <c r="AO3608" t="s">
        <v>12291</v>
      </c>
      <c r="AP3608" s="18">
        <v>3.9241855499999999E-2</v>
      </c>
      <c r="AQ3608" t="s">
        <v>123</v>
      </c>
      <c r="AR3608" t="b">
        <f>ISNUMBER(SEARCH('Consulta Por Puntos Baloto'!$E$5,B3608,1))</f>
        <v>0</v>
      </c>
      <c r="AS3608">
        <f t="shared" si="112"/>
        <v>31</v>
      </c>
      <c r="AT3608" t="str">
        <f t="shared" si="113"/>
        <v>Punto pago</v>
      </c>
    </row>
    <row r="3609" spans="1:46">
      <c r="A3609" t="s">
        <v>17274</v>
      </c>
      <c r="B3609" t="s">
        <v>17275</v>
      </c>
      <c r="C3609" s="18">
        <v>0.84919939320000004</v>
      </c>
      <c r="D3609" t="s">
        <v>541</v>
      </c>
      <c r="E3609" t="s">
        <v>128</v>
      </c>
      <c r="F3609" t="s">
        <v>542</v>
      </c>
      <c r="G3609" s="18">
        <v>0.82585118000000002</v>
      </c>
      <c r="H3609" t="s">
        <v>64</v>
      </c>
      <c r="I3609" t="s">
        <v>130</v>
      </c>
      <c r="J3609" t="s">
        <v>370</v>
      </c>
      <c r="K3609" s="18">
        <v>0.82585118000000002</v>
      </c>
      <c r="L3609" t="s">
        <v>64</v>
      </c>
      <c r="M3609" t="s">
        <v>130</v>
      </c>
      <c r="N3609" t="s">
        <v>370</v>
      </c>
      <c r="O3609" s="18">
        <v>1.2185623081000001</v>
      </c>
      <c r="P3609" t="s">
        <v>133</v>
      </c>
      <c r="Q3609" t="s">
        <v>134</v>
      </c>
      <c r="R3609" t="s">
        <v>135</v>
      </c>
      <c r="S3609" s="18">
        <v>3.4619222076999998</v>
      </c>
      <c r="T3609" t="s">
        <v>371</v>
      </c>
      <c r="U3609" t="s">
        <v>130</v>
      </c>
      <c r="V3609" t="s">
        <v>372</v>
      </c>
      <c r="W3609" s="18">
        <v>3.4302542065999999</v>
      </c>
      <c r="X3609" t="s">
        <v>64</v>
      </c>
      <c r="Y3609" t="s">
        <v>130</v>
      </c>
      <c r="Z3609" t="s">
        <v>569</v>
      </c>
      <c r="AA3609" s="18">
        <v>0.9840612191</v>
      </c>
      <c r="AB3609" t="s">
        <v>818</v>
      </c>
      <c r="AC3609" t="s">
        <v>128</v>
      </c>
      <c r="AD3609" t="s">
        <v>819</v>
      </c>
      <c r="AE3609" s="18">
        <v>0.52033835750000001</v>
      </c>
      <c r="AF3609" t="s">
        <v>3085</v>
      </c>
      <c r="AG3609" t="s">
        <v>143</v>
      </c>
      <c r="AH3609" t="s">
        <v>3086</v>
      </c>
      <c r="AI3609" s="18">
        <v>0.30268943250000002</v>
      </c>
      <c r="AJ3609" t="s">
        <v>10934</v>
      </c>
      <c r="AK3609" t="s">
        <v>134</v>
      </c>
      <c r="AL3609" t="s">
        <v>10935</v>
      </c>
      <c r="AM3609" t="s">
        <v>10934</v>
      </c>
      <c r="AN3609" t="s">
        <v>134</v>
      </c>
      <c r="AO3609" t="s">
        <v>10935</v>
      </c>
      <c r="AP3609" s="18">
        <v>0.30268943250000002</v>
      </c>
      <c r="AQ3609" t="s">
        <v>123</v>
      </c>
      <c r="AR3609" t="b">
        <f>ISNUMBER(SEARCH('Consulta Por Puntos Baloto'!$E$5,B3609,1))</f>
        <v>0</v>
      </c>
      <c r="AS3609">
        <f t="shared" si="112"/>
        <v>35</v>
      </c>
      <c r="AT3609" t="str">
        <f t="shared" si="113"/>
        <v>Punto red</v>
      </c>
    </row>
    <row r="3610" spans="1:46">
      <c r="A3610" t="s">
        <v>17276</v>
      </c>
      <c r="B3610" t="s">
        <v>17277</v>
      </c>
      <c r="C3610" s="18">
        <v>1.8707645015000001</v>
      </c>
      <c r="D3610" t="s">
        <v>508</v>
      </c>
      <c r="E3610" t="s">
        <v>509</v>
      </c>
      <c r="F3610" t="s">
        <v>510</v>
      </c>
      <c r="G3610" s="18">
        <v>1.6594600326</v>
      </c>
      <c r="H3610" t="s">
        <v>64</v>
      </c>
      <c r="I3610" t="s">
        <v>112</v>
      </c>
      <c r="J3610" t="s">
        <v>721</v>
      </c>
      <c r="K3610" s="18">
        <v>1.6532751996999999</v>
      </c>
      <c r="L3610" t="s">
        <v>64</v>
      </c>
      <c r="M3610" t="s">
        <v>112</v>
      </c>
      <c r="N3610" t="s">
        <v>721</v>
      </c>
      <c r="O3610" s="18">
        <v>1.8610352160999999</v>
      </c>
      <c r="P3610" t="s">
        <v>513</v>
      </c>
      <c r="Q3610" t="s">
        <v>509</v>
      </c>
      <c r="R3610" t="s">
        <v>514</v>
      </c>
      <c r="S3610" s="18">
        <v>1.8628384911</v>
      </c>
      <c r="T3610" t="s">
        <v>111</v>
      </c>
      <c r="U3610" t="s">
        <v>112</v>
      </c>
      <c r="V3610" t="s">
        <v>113</v>
      </c>
      <c r="W3610" s="18">
        <v>7.0072074903999999</v>
      </c>
      <c r="X3610" t="s">
        <v>64</v>
      </c>
      <c r="Y3610" t="s">
        <v>130</v>
      </c>
      <c r="Z3610" t="s">
        <v>517</v>
      </c>
      <c r="AA3610" s="18">
        <v>1.8637496844999999</v>
      </c>
      <c r="AB3610" s="19" t="s">
        <v>1111</v>
      </c>
      <c r="AC3610" t="s">
        <v>509</v>
      </c>
      <c r="AD3610" s="19" t="s">
        <v>1112</v>
      </c>
      <c r="AE3610" s="18">
        <v>0.85292669990000003</v>
      </c>
      <c r="AF3610" t="s">
        <v>9121</v>
      </c>
      <c r="AG3610" t="s">
        <v>509</v>
      </c>
      <c r="AH3610" t="s">
        <v>9122</v>
      </c>
      <c r="AI3610" s="18">
        <v>0.57220954719999995</v>
      </c>
      <c r="AJ3610" t="s">
        <v>9123</v>
      </c>
      <c r="AK3610" t="s">
        <v>509</v>
      </c>
      <c r="AL3610" t="s">
        <v>9124</v>
      </c>
      <c r="AM3610" t="s">
        <v>9123</v>
      </c>
      <c r="AN3610" t="s">
        <v>509</v>
      </c>
      <c r="AO3610" t="s">
        <v>9124</v>
      </c>
      <c r="AP3610" s="18">
        <v>0.57220954719999995</v>
      </c>
      <c r="AQ3610" t="s">
        <v>123</v>
      </c>
      <c r="AR3610" t="b">
        <f>ISNUMBER(SEARCH('Consulta Por Puntos Baloto'!$E$5,B3610,1))</f>
        <v>0</v>
      </c>
      <c r="AS3610">
        <f t="shared" si="112"/>
        <v>35</v>
      </c>
      <c r="AT3610" t="str">
        <f t="shared" si="113"/>
        <v>Punto red</v>
      </c>
    </row>
    <row r="3611" spans="1:46">
      <c r="A3611" t="s">
        <v>17278</v>
      </c>
      <c r="B3611" t="s">
        <v>17279</v>
      </c>
      <c r="C3611" s="18">
        <v>1.1275110873</v>
      </c>
      <c r="D3611" t="s">
        <v>584</v>
      </c>
      <c r="E3611" t="s">
        <v>128</v>
      </c>
      <c r="F3611" t="s">
        <v>585</v>
      </c>
      <c r="G3611" s="18">
        <v>0.74005958199999999</v>
      </c>
      <c r="H3611" t="s">
        <v>64</v>
      </c>
      <c r="I3611" t="s">
        <v>130</v>
      </c>
      <c r="J3611" t="s">
        <v>714</v>
      </c>
      <c r="K3611" s="18">
        <v>0.74005958199999999</v>
      </c>
      <c r="L3611" t="s">
        <v>64</v>
      </c>
      <c r="M3611" t="s">
        <v>130</v>
      </c>
      <c r="N3611" t="s">
        <v>714</v>
      </c>
      <c r="O3611" s="18">
        <v>1.3965899728</v>
      </c>
      <c r="P3611" t="s">
        <v>588</v>
      </c>
      <c r="Q3611" t="s">
        <v>134</v>
      </c>
      <c r="R3611" t="s">
        <v>589</v>
      </c>
      <c r="S3611" s="18">
        <v>2.3431926930000002</v>
      </c>
      <c r="T3611" t="s">
        <v>469</v>
      </c>
      <c r="U3611" t="s">
        <v>130</v>
      </c>
      <c r="V3611" t="s">
        <v>470</v>
      </c>
      <c r="W3611" s="18">
        <v>1.4272140724</v>
      </c>
      <c r="X3611" t="s">
        <v>64</v>
      </c>
      <c r="Y3611" t="s">
        <v>130</v>
      </c>
      <c r="Z3611" t="s">
        <v>590</v>
      </c>
      <c r="AA3611" s="18">
        <v>2.217410536</v>
      </c>
      <c r="AB3611" t="s">
        <v>637</v>
      </c>
      <c r="AC3611" t="s">
        <v>128</v>
      </c>
      <c r="AD3611" t="s">
        <v>638</v>
      </c>
      <c r="AE3611" s="18">
        <v>0</v>
      </c>
      <c r="AF3611" t="s">
        <v>907</v>
      </c>
      <c r="AG3611" t="s">
        <v>143</v>
      </c>
      <c r="AH3611" t="s">
        <v>908</v>
      </c>
      <c r="AI3611" s="18">
        <v>0.2019520655</v>
      </c>
      <c r="AJ3611" t="s">
        <v>11596</v>
      </c>
      <c r="AK3611" t="s">
        <v>134</v>
      </c>
      <c r="AL3611" t="s">
        <v>11597</v>
      </c>
      <c r="AM3611" t="s">
        <v>907</v>
      </c>
      <c r="AN3611" t="s">
        <v>143</v>
      </c>
      <c r="AO3611" t="s">
        <v>908</v>
      </c>
      <c r="AP3611" s="18">
        <v>0</v>
      </c>
      <c r="AQ3611" t="s">
        <v>123</v>
      </c>
      <c r="AR3611" t="b">
        <f>ISNUMBER(SEARCH('Consulta Por Puntos Baloto'!$E$5,B3611,1))</f>
        <v>0</v>
      </c>
      <c r="AS3611">
        <f t="shared" si="112"/>
        <v>31</v>
      </c>
      <c r="AT3611" t="str">
        <f t="shared" si="113"/>
        <v>Punto pago</v>
      </c>
    </row>
    <row r="3612" spans="1:46">
      <c r="A3612" t="s">
        <v>17280</v>
      </c>
      <c r="B3612" t="s">
        <v>17281</v>
      </c>
      <c r="C3612" s="18">
        <v>0.1865805096</v>
      </c>
      <c r="D3612" t="s">
        <v>5165</v>
      </c>
      <c r="E3612" t="s">
        <v>220</v>
      </c>
      <c r="F3612" t="s">
        <v>5166</v>
      </c>
      <c r="G3612" s="18">
        <v>1.0474429208</v>
      </c>
      <c r="H3612" t="s">
        <v>64</v>
      </c>
      <c r="I3612" t="s">
        <v>223</v>
      </c>
      <c r="J3612" t="s">
        <v>5327</v>
      </c>
      <c r="K3612" s="18">
        <v>2.112390183</v>
      </c>
      <c r="L3612" t="s">
        <v>64</v>
      </c>
      <c r="M3612" t="s">
        <v>223</v>
      </c>
      <c r="N3612" t="s">
        <v>4070</v>
      </c>
      <c r="O3612" s="18">
        <v>1.5318998759</v>
      </c>
      <c r="P3612" t="s">
        <v>4231</v>
      </c>
      <c r="Q3612" t="s">
        <v>220</v>
      </c>
      <c r="R3612" t="s">
        <v>4232</v>
      </c>
      <c r="S3612" s="18">
        <v>10.6731776543</v>
      </c>
      <c r="T3612" t="s">
        <v>227</v>
      </c>
      <c r="U3612" t="s">
        <v>228</v>
      </c>
      <c r="V3612" t="s">
        <v>229</v>
      </c>
      <c r="W3612" s="18">
        <v>3.9712874936999998</v>
      </c>
      <c r="X3612" t="s">
        <v>222</v>
      </c>
      <c r="Y3612" t="s">
        <v>223</v>
      </c>
      <c r="Z3612" t="s">
        <v>224</v>
      </c>
      <c r="AA3612" s="18">
        <v>2.1123902044</v>
      </c>
      <c r="AB3612" t="s">
        <v>5168</v>
      </c>
      <c r="AC3612" t="s">
        <v>220</v>
      </c>
      <c r="AD3612" t="s">
        <v>5169</v>
      </c>
      <c r="AE3612" s="18">
        <v>0.19981561010000001</v>
      </c>
      <c r="AF3612" t="s">
        <v>6463</v>
      </c>
      <c r="AG3612" t="s">
        <v>220</v>
      </c>
      <c r="AH3612" t="s">
        <v>6464</v>
      </c>
      <c r="AI3612" s="18">
        <v>0.46240633650000001</v>
      </c>
      <c r="AJ3612" t="s">
        <v>6465</v>
      </c>
      <c r="AK3612" t="s">
        <v>220</v>
      </c>
      <c r="AL3612" t="s">
        <v>6466</v>
      </c>
      <c r="AM3612" t="s">
        <v>5165</v>
      </c>
      <c r="AN3612" t="s">
        <v>220</v>
      </c>
      <c r="AO3612" t="s">
        <v>5166</v>
      </c>
      <c r="AP3612" s="18">
        <v>0.1865805096</v>
      </c>
      <c r="AQ3612" t="s">
        <v>123</v>
      </c>
      <c r="AR3612" t="b">
        <f>ISNUMBER(SEARCH('Consulta Por Puntos Baloto'!$E$5,B3612,1))</f>
        <v>0</v>
      </c>
      <c r="AS3612">
        <f t="shared" si="112"/>
        <v>3</v>
      </c>
      <c r="AT3612" t="str">
        <f t="shared" si="113"/>
        <v>Punto 472</v>
      </c>
    </row>
    <row r="3613" spans="1:46">
      <c r="A3613" t="s">
        <v>17282</v>
      </c>
      <c r="B3613" t="s">
        <v>17283</v>
      </c>
      <c r="C3613" s="18">
        <v>1.1120913097</v>
      </c>
      <c r="D3613" t="s">
        <v>5165</v>
      </c>
      <c r="E3613" t="s">
        <v>220</v>
      </c>
      <c r="F3613" t="s">
        <v>5166</v>
      </c>
      <c r="G3613" s="18">
        <v>0.60188630600000004</v>
      </c>
      <c r="H3613" t="s">
        <v>64</v>
      </c>
      <c r="I3613" t="s">
        <v>223</v>
      </c>
      <c r="J3613" t="s">
        <v>5327</v>
      </c>
      <c r="K3613" s="18">
        <v>1.9607683561</v>
      </c>
      <c r="L3613" t="s">
        <v>64</v>
      </c>
      <c r="M3613" t="s">
        <v>223</v>
      </c>
      <c r="N3613" t="s">
        <v>4070</v>
      </c>
      <c r="O3613" s="18">
        <v>0.63999348180000004</v>
      </c>
      <c r="P3613" t="s">
        <v>4231</v>
      </c>
      <c r="Q3613" t="s">
        <v>220</v>
      </c>
      <c r="R3613" t="s">
        <v>4232</v>
      </c>
      <c r="S3613" s="18">
        <v>9.8810057166000007</v>
      </c>
      <c r="T3613" t="s">
        <v>227</v>
      </c>
      <c r="U3613" t="s">
        <v>228</v>
      </c>
      <c r="V3613" t="s">
        <v>229</v>
      </c>
      <c r="W3613" s="18">
        <v>2.9887628236000001</v>
      </c>
      <c r="X3613" t="s">
        <v>222</v>
      </c>
      <c r="Y3613" t="s">
        <v>223</v>
      </c>
      <c r="Z3613" t="s">
        <v>224</v>
      </c>
      <c r="AA3613" s="18">
        <v>1.0330616209000001</v>
      </c>
      <c r="AB3613" t="s">
        <v>4088</v>
      </c>
      <c r="AC3613" t="s">
        <v>220</v>
      </c>
      <c r="AD3613" t="s">
        <v>4089</v>
      </c>
      <c r="AE3613" s="18">
        <v>0.1746120276</v>
      </c>
      <c r="AF3613" t="s">
        <v>17284</v>
      </c>
      <c r="AG3613" t="s">
        <v>220</v>
      </c>
      <c r="AH3613" t="s">
        <v>17285</v>
      </c>
      <c r="AI3613" s="18">
        <v>2.87809157E-2</v>
      </c>
      <c r="AJ3613" t="s">
        <v>349</v>
      </c>
      <c r="AK3613" t="s">
        <v>220</v>
      </c>
      <c r="AL3613" t="s">
        <v>15968</v>
      </c>
      <c r="AM3613" t="s">
        <v>349</v>
      </c>
      <c r="AN3613" t="s">
        <v>220</v>
      </c>
      <c r="AO3613" t="s">
        <v>15968</v>
      </c>
      <c r="AP3613" s="18">
        <v>2.87809157E-2</v>
      </c>
      <c r="AQ3613" t="s">
        <v>123</v>
      </c>
      <c r="AR3613" t="b">
        <f>ISNUMBER(SEARCH('Consulta Por Puntos Baloto'!$E$5,B3613,1))</f>
        <v>0</v>
      </c>
      <c r="AS3613">
        <f t="shared" si="112"/>
        <v>35</v>
      </c>
      <c r="AT3613" t="str">
        <f t="shared" si="113"/>
        <v>Punto red</v>
      </c>
    </row>
    <row r="3614" spans="1:46">
      <c r="A3614" t="s">
        <v>17286</v>
      </c>
      <c r="B3614" t="s">
        <v>17287</v>
      </c>
      <c r="C3614" s="18">
        <v>1.3118345521000001</v>
      </c>
      <c r="D3614" t="s">
        <v>4580</v>
      </c>
      <c r="E3614" t="s">
        <v>83</v>
      </c>
      <c r="F3614" t="s">
        <v>4581</v>
      </c>
      <c r="G3614" s="18">
        <v>0.2772576665</v>
      </c>
      <c r="H3614" t="s">
        <v>4582</v>
      </c>
      <c r="I3614" t="s">
        <v>86</v>
      </c>
      <c r="J3614" t="s">
        <v>4583</v>
      </c>
      <c r="K3614" s="18">
        <v>0.30987150870000002</v>
      </c>
      <c r="L3614" t="s">
        <v>64</v>
      </c>
      <c r="M3614" t="s">
        <v>86</v>
      </c>
      <c r="N3614" t="s">
        <v>402</v>
      </c>
      <c r="O3614" s="18">
        <v>0.30987150870000002</v>
      </c>
      <c r="P3614" t="s">
        <v>403</v>
      </c>
      <c r="Q3614" t="s">
        <v>83</v>
      </c>
      <c r="R3614" t="s">
        <v>404</v>
      </c>
      <c r="S3614" s="18">
        <v>1.0639021003</v>
      </c>
      <c r="T3614" t="s">
        <v>85</v>
      </c>
      <c r="U3614" t="s">
        <v>86</v>
      </c>
      <c r="V3614" t="s">
        <v>87</v>
      </c>
      <c r="W3614" s="18">
        <v>1.0639021003</v>
      </c>
      <c r="X3614" t="s">
        <v>64</v>
      </c>
      <c r="Y3614" t="s">
        <v>91</v>
      </c>
      <c r="Z3614" t="s">
        <v>92</v>
      </c>
      <c r="AA3614" s="18">
        <v>0.84695759400000004</v>
      </c>
      <c r="AB3614" t="s">
        <v>4586</v>
      </c>
      <c r="AC3614" t="s">
        <v>83</v>
      </c>
      <c r="AD3614" t="s">
        <v>4587</v>
      </c>
      <c r="AE3614" s="18">
        <v>0.17016724159999999</v>
      </c>
      <c r="AF3614" t="s">
        <v>17288</v>
      </c>
      <c r="AG3614" t="s">
        <v>83</v>
      </c>
      <c r="AH3614" t="s">
        <v>17289</v>
      </c>
      <c r="AI3614" s="18">
        <v>5.86055407E-2</v>
      </c>
      <c r="AJ3614" t="s">
        <v>12072</v>
      </c>
      <c r="AK3614" t="s">
        <v>83</v>
      </c>
      <c r="AL3614" t="s">
        <v>12073</v>
      </c>
      <c r="AM3614" t="s">
        <v>12072</v>
      </c>
      <c r="AN3614" t="s">
        <v>83</v>
      </c>
      <c r="AO3614" t="s">
        <v>12073</v>
      </c>
      <c r="AP3614" s="18">
        <v>5.86055407E-2</v>
      </c>
      <c r="AQ3614" t="s">
        <v>123</v>
      </c>
      <c r="AR3614" t="b">
        <f>ISNUMBER(SEARCH('Consulta Por Puntos Baloto'!$E$5,B3614,1))</f>
        <v>0</v>
      </c>
      <c r="AS3614">
        <f t="shared" si="112"/>
        <v>35</v>
      </c>
      <c r="AT3614" t="str">
        <f t="shared" si="113"/>
        <v>Punto red</v>
      </c>
    </row>
    <row r="3615" spans="1:46">
      <c r="A3615" t="s">
        <v>17290</v>
      </c>
      <c r="B3615" t="s">
        <v>17291</v>
      </c>
      <c r="C3615" s="18">
        <v>2.2976779844999999</v>
      </c>
      <c r="D3615" t="s">
        <v>353</v>
      </c>
      <c r="E3615" t="s">
        <v>354</v>
      </c>
      <c r="F3615" t="s">
        <v>355</v>
      </c>
      <c r="G3615" s="18">
        <v>2.1113959717999999</v>
      </c>
      <c r="H3615" t="s">
        <v>64</v>
      </c>
      <c r="I3615" t="s">
        <v>86</v>
      </c>
      <c r="J3615" t="s">
        <v>358</v>
      </c>
      <c r="K3615" s="18">
        <v>2.1416475360999998</v>
      </c>
      <c r="L3615" t="s">
        <v>64</v>
      </c>
      <c r="M3615" t="s">
        <v>86</v>
      </c>
      <c r="N3615" t="s">
        <v>358</v>
      </c>
      <c r="O3615" s="18">
        <v>3.6050754981000002</v>
      </c>
      <c r="P3615" t="s">
        <v>359</v>
      </c>
      <c r="Q3615" t="s">
        <v>83</v>
      </c>
      <c r="R3615" t="s">
        <v>360</v>
      </c>
      <c r="S3615" s="18">
        <v>4.6422841402000001</v>
      </c>
      <c r="T3615" t="s">
        <v>85</v>
      </c>
      <c r="U3615" t="s">
        <v>86</v>
      </c>
      <c r="V3615" t="s">
        <v>87</v>
      </c>
      <c r="W3615" s="18">
        <v>2.226284599</v>
      </c>
      <c r="X3615" t="s">
        <v>64</v>
      </c>
      <c r="Y3615" t="s">
        <v>86</v>
      </c>
      <c r="Z3615" t="s">
        <v>299</v>
      </c>
      <c r="AA3615" s="18">
        <v>2.2632470872999999</v>
      </c>
      <c r="AB3615" s="19" t="s">
        <v>361</v>
      </c>
      <c r="AC3615" t="s">
        <v>83</v>
      </c>
      <c r="AD3615" s="19" t="s">
        <v>362</v>
      </c>
      <c r="AE3615" s="18">
        <v>7.9263977400000005E-2</v>
      </c>
      <c r="AF3615" t="s">
        <v>17292</v>
      </c>
      <c r="AG3615" t="s">
        <v>83</v>
      </c>
      <c r="AH3615" t="s">
        <v>17293</v>
      </c>
      <c r="AI3615" s="18">
        <v>5.7594669600000002E-2</v>
      </c>
      <c r="AJ3615" t="s">
        <v>17294</v>
      </c>
      <c r="AK3615" t="s">
        <v>83</v>
      </c>
      <c r="AL3615" t="s">
        <v>17295</v>
      </c>
      <c r="AM3615" t="s">
        <v>17294</v>
      </c>
      <c r="AN3615" t="s">
        <v>83</v>
      </c>
      <c r="AO3615" t="s">
        <v>17295</v>
      </c>
      <c r="AP3615" s="18">
        <v>5.7594669600000002E-2</v>
      </c>
      <c r="AQ3615" t="s">
        <v>123</v>
      </c>
      <c r="AR3615" t="b">
        <f>ISNUMBER(SEARCH('Consulta Por Puntos Baloto'!$E$5,B3615,1))</f>
        <v>0</v>
      </c>
      <c r="AS3615">
        <f t="shared" si="112"/>
        <v>35</v>
      </c>
      <c r="AT3615" t="str">
        <f t="shared" si="113"/>
        <v>Punto red</v>
      </c>
    </row>
    <row r="3616" spans="1:46">
      <c r="A3616" t="s">
        <v>17296</v>
      </c>
      <c r="B3616" t="s">
        <v>17297</v>
      </c>
      <c r="C3616" s="18">
        <v>6.5592385500000003E-2</v>
      </c>
      <c r="D3616" t="s">
        <v>5165</v>
      </c>
      <c r="E3616" t="s">
        <v>220</v>
      </c>
      <c r="F3616" t="s">
        <v>5166</v>
      </c>
      <c r="G3616" s="18">
        <v>0.82213019170000001</v>
      </c>
      <c r="H3616" t="s">
        <v>64</v>
      </c>
      <c r="I3616" t="s">
        <v>223</v>
      </c>
      <c r="J3616" t="s">
        <v>5327</v>
      </c>
      <c r="K3616" s="18">
        <v>1.9195810793999999</v>
      </c>
      <c r="L3616" t="s">
        <v>64</v>
      </c>
      <c r="M3616" t="s">
        <v>223</v>
      </c>
      <c r="N3616" t="s">
        <v>4070</v>
      </c>
      <c r="O3616" s="18">
        <v>1.3107544869000001</v>
      </c>
      <c r="P3616" t="s">
        <v>4231</v>
      </c>
      <c r="Q3616" t="s">
        <v>220</v>
      </c>
      <c r="R3616" t="s">
        <v>4232</v>
      </c>
      <c r="S3616" s="18">
        <v>10.450747334800001</v>
      </c>
      <c r="T3616" t="s">
        <v>227</v>
      </c>
      <c r="U3616" t="s">
        <v>228</v>
      </c>
      <c r="V3616" t="s">
        <v>229</v>
      </c>
      <c r="W3616" s="18">
        <v>3.7451252971</v>
      </c>
      <c r="X3616" t="s">
        <v>222</v>
      </c>
      <c r="Y3616" t="s">
        <v>223</v>
      </c>
      <c r="Z3616" t="s">
        <v>224</v>
      </c>
      <c r="AA3616" s="18">
        <v>1.9195811002000001</v>
      </c>
      <c r="AB3616" t="s">
        <v>5168</v>
      </c>
      <c r="AC3616" t="s">
        <v>220</v>
      </c>
      <c r="AD3616" t="s">
        <v>5169</v>
      </c>
      <c r="AE3616" s="18">
        <v>0.42590788870000001</v>
      </c>
      <c r="AF3616" t="s">
        <v>6463</v>
      </c>
      <c r="AG3616" t="s">
        <v>220</v>
      </c>
      <c r="AH3616" t="s">
        <v>6464</v>
      </c>
      <c r="AI3616" s="18">
        <v>0.43836747570000001</v>
      </c>
      <c r="AJ3616" t="s">
        <v>6465</v>
      </c>
      <c r="AK3616" t="s">
        <v>220</v>
      </c>
      <c r="AL3616" t="s">
        <v>6466</v>
      </c>
      <c r="AM3616" t="s">
        <v>5165</v>
      </c>
      <c r="AN3616" t="s">
        <v>220</v>
      </c>
      <c r="AO3616" t="s">
        <v>5166</v>
      </c>
      <c r="AP3616" s="18">
        <v>6.5592385500000003E-2</v>
      </c>
      <c r="AQ3616" t="s">
        <v>123</v>
      </c>
      <c r="AR3616" t="b">
        <f>ISNUMBER(SEARCH('Consulta Por Puntos Baloto'!$E$5,B3616,1))</f>
        <v>0</v>
      </c>
      <c r="AS3616">
        <f t="shared" si="112"/>
        <v>3</v>
      </c>
      <c r="AT3616" t="str">
        <f t="shared" si="113"/>
        <v>Punto 472</v>
      </c>
    </row>
    <row r="3617" spans="1:46">
      <c r="A3617" t="s">
        <v>17298</v>
      </c>
      <c r="B3617" t="s">
        <v>17299</v>
      </c>
      <c r="C3617" s="18">
        <v>0.43292498239999999</v>
      </c>
      <c r="D3617" t="s">
        <v>1096</v>
      </c>
      <c r="E3617" t="s">
        <v>128</v>
      </c>
      <c r="F3617" t="s">
        <v>1097</v>
      </c>
      <c r="G3617" s="18">
        <v>0.1426712319</v>
      </c>
      <c r="H3617" t="s">
        <v>64</v>
      </c>
      <c r="I3617" t="s">
        <v>130</v>
      </c>
      <c r="J3617" t="s">
        <v>4366</v>
      </c>
      <c r="K3617" s="18">
        <v>0.889666654</v>
      </c>
      <c r="L3617" t="s">
        <v>64</v>
      </c>
      <c r="M3617" t="s">
        <v>130</v>
      </c>
      <c r="N3617" t="s">
        <v>4367</v>
      </c>
      <c r="O3617" s="18">
        <v>1.4144376208</v>
      </c>
      <c r="P3617" t="s">
        <v>4368</v>
      </c>
      <c r="Q3617" t="s">
        <v>134</v>
      </c>
      <c r="R3617" t="s">
        <v>4369</v>
      </c>
      <c r="S3617" s="18">
        <v>1.1269650279000001</v>
      </c>
      <c r="T3617" t="s">
        <v>1086</v>
      </c>
      <c r="U3617" t="s">
        <v>130</v>
      </c>
      <c r="V3617" t="s">
        <v>1087</v>
      </c>
      <c r="W3617" s="18">
        <v>0.42655533759999997</v>
      </c>
      <c r="X3617" t="s">
        <v>64</v>
      </c>
      <c r="Y3617" t="s">
        <v>130</v>
      </c>
      <c r="Z3617" t="s">
        <v>1427</v>
      </c>
      <c r="AA3617" s="18">
        <v>1.0598238689999999</v>
      </c>
      <c r="AB3617" t="s">
        <v>3963</v>
      </c>
      <c r="AC3617" t="s">
        <v>128</v>
      </c>
      <c r="AD3617" t="s">
        <v>3964</v>
      </c>
      <c r="AE3617" s="18">
        <v>0.50142065349999998</v>
      </c>
      <c r="AF3617" t="s">
        <v>17300</v>
      </c>
      <c r="AG3617" t="s">
        <v>143</v>
      </c>
      <c r="AH3617" t="s">
        <v>17301</v>
      </c>
      <c r="AI3617" s="18">
        <v>0.19972850950000001</v>
      </c>
      <c r="AJ3617" t="s">
        <v>4373</v>
      </c>
      <c r="AK3617" t="s">
        <v>134</v>
      </c>
      <c r="AL3617" t="s">
        <v>4374</v>
      </c>
      <c r="AM3617" t="s">
        <v>64</v>
      </c>
      <c r="AN3617" t="s">
        <v>130</v>
      </c>
      <c r="AO3617" t="s">
        <v>4366</v>
      </c>
      <c r="AP3617" s="18">
        <v>0.1426712319</v>
      </c>
      <c r="AQ3617" t="s">
        <v>123</v>
      </c>
      <c r="AR3617" t="b">
        <f>ISNUMBER(SEARCH('Consulta Por Puntos Baloto'!$E$5,B3617,1))</f>
        <v>0</v>
      </c>
      <c r="AS3617">
        <f t="shared" si="112"/>
        <v>7</v>
      </c>
      <c r="AT3617" t="str">
        <f t="shared" si="113"/>
        <v>Cajero automático</v>
      </c>
    </row>
    <row r="3618" spans="1:46">
      <c r="A3618" t="s">
        <v>17302</v>
      </c>
      <c r="B3618" t="s">
        <v>17303</v>
      </c>
      <c r="C3618" s="18">
        <v>2.4122781909</v>
      </c>
      <c r="D3618" t="s">
        <v>4679</v>
      </c>
      <c r="E3618" t="s">
        <v>220</v>
      </c>
      <c r="F3618" t="s">
        <v>4680</v>
      </c>
      <c r="G3618" s="18">
        <v>0.59149277180000004</v>
      </c>
      <c r="H3618" t="s">
        <v>64</v>
      </c>
      <c r="I3618" t="s">
        <v>223</v>
      </c>
      <c r="J3618" t="s">
        <v>6225</v>
      </c>
      <c r="K3618" s="18">
        <v>0.59149277180000004</v>
      </c>
      <c r="L3618" t="s">
        <v>64</v>
      </c>
      <c r="M3618" t="s">
        <v>223</v>
      </c>
      <c r="N3618" t="s">
        <v>6225</v>
      </c>
      <c r="O3618" s="18">
        <v>3.9588784357</v>
      </c>
      <c r="P3618" t="s">
        <v>4100</v>
      </c>
      <c r="Q3618" t="s">
        <v>4101</v>
      </c>
      <c r="R3618" t="s">
        <v>4102</v>
      </c>
      <c r="S3618" s="18">
        <v>2.0061966815000001</v>
      </c>
      <c r="T3618" t="s">
        <v>227</v>
      </c>
      <c r="U3618" t="s">
        <v>228</v>
      </c>
      <c r="V3618" t="s">
        <v>229</v>
      </c>
      <c r="W3618" s="18">
        <v>0.99959116150000005</v>
      </c>
      <c r="X3618" t="s">
        <v>64</v>
      </c>
      <c r="Y3618" t="s">
        <v>223</v>
      </c>
      <c r="Z3618" t="s">
        <v>12969</v>
      </c>
      <c r="AA3618" s="18">
        <v>0.8584910912</v>
      </c>
      <c r="AB3618" t="s">
        <v>6226</v>
      </c>
      <c r="AC3618" t="s">
        <v>220</v>
      </c>
      <c r="AD3618" t="s">
        <v>6227</v>
      </c>
      <c r="AE3618" s="18">
        <v>0.703436163</v>
      </c>
      <c r="AF3618" t="s">
        <v>6214</v>
      </c>
      <c r="AG3618" t="s">
        <v>220</v>
      </c>
      <c r="AH3618" t="s">
        <v>6215</v>
      </c>
      <c r="AI3618" s="18">
        <v>0.99959116150000005</v>
      </c>
      <c r="AJ3618" t="s">
        <v>349</v>
      </c>
      <c r="AK3618" t="s">
        <v>220</v>
      </c>
      <c r="AL3618" t="s">
        <v>17304</v>
      </c>
      <c r="AM3618" t="s">
        <v>64</v>
      </c>
      <c r="AN3618" t="s">
        <v>223</v>
      </c>
      <c r="AO3618" t="s">
        <v>6225</v>
      </c>
      <c r="AP3618" s="18">
        <v>0.59149277180000004</v>
      </c>
      <c r="AQ3618" t="s">
        <v>123</v>
      </c>
      <c r="AR3618" t="b">
        <f>ISNUMBER(SEARCH('Consulta Por Puntos Baloto'!$E$5,B3618,1))</f>
        <v>0</v>
      </c>
      <c r="AS3618">
        <f t="shared" si="112"/>
        <v>7</v>
      </c>
      <c r="AT3618" t="str">
        <f t="shared" si="113"/>
        <v>Cajero automático</v>
      </c>
    </row>
    <row r="3619" spans="1:46">
      <c r="A3619" t="s">
        <v>17302</v>
      </c>
      <c r="B3619" t="s">
        <v>17303</v>
      </c>
      <c r="C3619" s="18">
        <v>2.4122781909</v>
      </c>
      <c r="D3619" t="s">
        <v>4679</v>
      </c>
      <c r="E3619" t="s">
        <v>220</v>
      </c>
      <c r="F3619" t="s">
        <v>4680</v>
      </c>
      <c r="G3619" s="18">
        <v>0.59149277180000004</v>
      </c>
      <c r="H3619" t="s">
        <v>64</v>
      </c>
      <c r="I3619" t="s">
        <v>223</v>
      </c>
      <c r="J3619" t="s">
        <v>6225</v>
      </c>
      <c r="K3619" s="18">
        <v>0.59149277180000004</v>
      </c>
      <c r="L3619" t="s">
        <v>64</v>
      </c>
      <c r="M3619" t="s">
        <v>223</v>
      </c>
      <c r="N3619" t="s">
        <v>6225</v>
      </c>
      <c r="O3619" s="18">
        <v>3.9588784357</v>
      </c>
      <c r="P3619" t="s">
        <v>4100</v>
      </c>
      <c r="Q3619" t="s">
        <v>4101</v>
      </c>
      <c r="R3619" t="s">
        <v>4102</v>
      </c>
      <c r="S3619" s="18">
        <v>2.0061966815000001</v>
      </c>
      <c r="T3619" t="s">
        <v>227</v>
      </c>
      <c r="U3619" t="s">
        <v>228</v>
      </c>
      <c r="V3619" t="s">
        <v>229</v>
      </c>
      <c r="W3619" s="18">
        <v>0.99959116150000005</v>
      </c>
      <c r="X3619" t="s">
        <v>64</v>
      </c>
      <c r="Y3619" t="s">
        <v>223</v>
      </c>
      <c r="Z3619" t="s">
        <v>12969</v>
      </c>
      <c r="AA3619" s="18">
        <v>0.8584910912</v>
      </c>
      <c r="AB3619" t="s">
        <v>6226</v>
      </c>
      <c r="AC3619" t="s">
        <v>220</v>
      </c>
      <c r="AD3619" t="s">
        <v>6227</v>
      </c>
      <c r="AE3619" s="18">
        <v>0.703436163</v>
      </c>
      <c r="AF3619" t="s">
        <v>6214</v>
      </c>
      <c r="AG3619" t="s">
        <v>220</v>
      </c>
      <c r="AH3619" t="s">
        <v>6215</v>
      </c>
      <c r="AI3619" s="18">
        <v>0.99959116150000005</v>
      </c>
      <c r="AJ3619" t="s">
        <v>349</v>
      </c>
      <c r="AK3619" t="s">
        <v>220</v>
      </c>
      <c r="AL3619" t="s">
        <v>17304</v>
      </c>
      <c r="AM3619" t="s">
        <v>64</v>
      </c>
      <c r="AN3619" t="s">
        <v>223</v>
      </c>
      <c r="AO3619" t="s">
        <v>6225</v>
      </c>
      <c r="AP3619" s="18">
        <v>0.59149277180000004</v>
      </c>
      <c r="AQ3619" t="s">
        <v>123</v>
      </c>
      <c r="AR3619" t="b">
        <f>ISNUMBER(SEARCH('Consulta Por Puntos Baloto'!$E$5,B3619,1))</f>
        <v>0</v>
      </c>
      <c r="AS3619">
        <f t="shared" si="112"/>
        <v>7</v>
      </c>
      <c r="AT3619" t="str">
        <f t="shared" si="113"/>
        <v>Cajero automático</v>
      </c>
    </row>
    <row r="3620" spans="1:46">
      <c r="A3620" t="s">
        <v>17305</v>
      </c>
      <c r="B3620" t="s">
        <v>17306</v>
      </c>
      <c r="C3620" s="18">
        <v>1.2379226771</v>
      </c>
      <c r="D3620" t="s">
        <v>5102</v>
      </c>
      <c r="E3620" t="s">
        <v>220</v>
      </c>
      <c r="F3620" t="s">
        <v>5103</v>
      </c>
      <c r="G3620" s="18">
        <v>0.51727360850000004</v>
      </c>
      <c r="H3620" t="s">
        <v>7193</v>
      </c>
      <c r="I3620" t="s">
        <v>223</v>
      </c>
      <c r="J3620" t="s">
        <v>7194</v>
      </c>
      <c r="K3620" s="18">
        <v>1.9097357519</v>
      </c>
      <c r="L3620" t="s">
        <v>64</v>
      </c>
      <c r="M3620" t="s">
        <v>223</v>
      </c>
      <c r="N3620" t="s">
        <v>4070</v>
      </c>
      <c r="O3620" s="18">
        <v>1.6973818412999999</v>
      </c>
      <c r="P3620" t="s">
        <v>5106</v>
      </c>
      <c r="Q3620" t="s">
        <v>220</v>
      </c>
      <c r="R3620" t="s">
        <v>5107</v>
      </c>
      <c r="S3620" s="18">
        <v>7.9015253265999998</v>
      </c>
      <c r="T3620" t="s">
        <v>227</v>
      </c>
      <c r="U3620" t="s">
        <v>228</v>
      </c>
      <c r="V3620" t="s">
        <v>229</v>
      </c>
      <c r="W3620" s="18">
        <v>3.4259833323</v>
      </c>
      <c r="X3620" t="s">
        <v>222</v>
      </c>
      <c r="Y3620" t="s">
        <v>223</v>
      </c>
      <c r="Z3620" t="s">
        <v>224</v>
      </c>
      <c r="AA3620" s="18">
        <v>0.51727360850000004</v>
      </c>
      <c r="AB3620" t="s">
        <v>5188</v>
      </c>
      <c r="AC3620" t="s">
        <v>220</v>
      </c>
      <c r="AD3620" t="s">
        <v>5189</v>
      </c>
      <c r="AE3620" s="18">
        <v>0.1186386824</v>
      </c>
      <c r="AF3620" t="s">
        <v>8243</v>
      </c>
      <c r="AG3620" t="s">
        <v>220</v>
      </c>
      <c r="AH3620" t="s">
        <v>8244</v>
      </c>
      <c r="AI3620" s="18">
        <v>0.2887297767</v>
      </c>
      <c r="AJ3620" t="s">
        <v>7197</v>
      </c>
      <c r="AK3620" t="s">
        <v>220</v>
      </c>
      <c r="AL3620" t="s">
        <v>7198</v>
      </c>
      <c r="AM3620" t="s">
        <v>8243</v>
      </c>
      <c r="AN3620" t="s">
        <v>220</v>
      </c>
      <c r="AO3620" t="s">
        <v>8244</v>
      </c>
      <c r="AP3620" s="18">
        <v>0.1186386824</v>
      </c>
      <c r="AQ3620" t="s">
        <v>123</v>
      </c>
      <c r="AR3620" t="b">
        <f>ISNUMBER(SEARCH('Consulta Por Puntos Baloto'!$E$5,B3620,1))</f>
        <v>0</v>
      </c>
      <c r="AS3620">
        <f t="shared" si="112"/>
        <v>31</v>
      </c>
      <c r="AT3620" t="str">
        <f t="shared" si="113"/>
        <v>Punto pago</v>
      </c>
    </row>
    <row r="3621" spans="1:46">
      <c r="A3621" t="s">
        <v>17307</v>
      </c>
      <c r="B3621" t="s">
        <v>17308</v>
      </c>
      <c r="C3621" s="18">
        <v>2.0601151119000001</v>
      </c>
      <c r="D3621" t="s">
        <v>4024</v>
      </c>
      <c r="E3621" t="s">
        <v>4025</v>
      </c>
      <c r="F3621" t="s">
        <v>4026</v>
      </c>
      <c r="G3621" s="18">
        <v>1.5226736994000001</v>
      </c>
      <c r="H3621" t="s">
        <v>64</v>
      </c>
      <c r="I3621" t="s">
        <v>4027</v>
      </c>
      <c r="J3621" t="s">
        <v>5135</v>
      </c>
      <c r="K3621" s="18">
        <v>57.671003198199998</v>
      </c>
      <c r="L3621" t="s">
        <v>64</v>
      </c>
      <c r="M3621" t="s">
        <v>4029</v>
      </c>
      <c r="N3621" t="s">
        <v>4030</v>
      </c>
      <c r="O3621" s="18">
        <v>1.1366424839</v>
      </c>
      <c r="P3621" t="s">
        <v>4031</v>
      </c>
      <c r="Q3621" t="s">
        <v>4025</v>
      </c>
      <c r="R3621" t="s">
        <v>4032</v>
      </c>
      <c r="S3621" s="18">
        <v>161.96347362540001</v>
      </c>
      <c r="T3621" t="s">
        <v>69</v>
      </c>
      <c r="U3621" t="s">
        <v>65</v>
      </c>
      <c r="V3621" t="s">
        <v>70</v>
      </c>
      <c r="W3621" s="18">
        <v>1.4710635928</v>
      </c>
      <c r="X3621" t="s">
        <v>64</v>
      </c>
      <c r="Y3621" t="s">
        <v>4027</v>
      </c>
      <c r="Z3621" t="s">
        <v>4033</v>
      </c>
      <c r="AA3621" s="18">
        <v>20.084934559600001</v>
      </c>
      <c r="AB3621" t="s">
        <v>4034</v>
      </c>
      <c r="AC3621" t="s">
        <v>4035</v>
      </c>
      <c r="AD3621" t="s">
        <v>4036</v>
      </c>
      <c r="AE3621" s="18">
        <v>0.15224953399999999</v>
      </c>
      <c r="AF3621" t="s">
        <v>17309</v>
      </c>
      <c r="AG3621" t="s">
        <v>4025</v>
      </c>
      <c r="AH3621" t="s">
        <v>17310</v>
      </c>
      <c r="AI3621" s="18">
        <v>1.7549452377999999</v>
      </c>
      <c r="AJ3621" t="s">
        <v>349</v>
      </c>
      <c r="AK3621" t="s">
        <v>4025</v>
      </c>
      <c r="AL3621" t="s">
        <v>10070</v>
      </c>
      <c r="AM3621" t="s">
        <v>17309</v>
      </c>
      <c r="AN3621" t="s">
        <v>4025</v>
      </c>
      <c r="AO3621" t="s">
        <v>17310</v>
      </c>
      <c r="AP3621" s="18">
        <v>0.15224953399999999</v>
      </c>
      <c r="AQ3621" t="s">
        <v>123</v>
      </c>
      <c r="AR3621" t="b">
        <f>ISNUMBER(SEARCH('Consulta Por Puntos Baloto'!$E$5,B3621,1))</f>
        <v>0</v>
      </c>
      <c r="AS3621">
        <f t="shared" si="112"/>
        <v>31</v>
      </c>
      <c r="AT3621" t="str">
        <f t="shared" si="113"/>
        <v>Punto pago</v>
      </c>
    </row>
    <row r="3622" spans="1:46">
      <c r="A3622" t="s">
        <v>17311</v>
      </c>
      <c r="B3622" t="s">
        <v>17312</v>
      </c>
      <c r="C3622" s="18">
        <v>0.62510994710000001</v>
      </c>
      <c r="D3622" t="s">
        <v>4284</v>
      </c>
      <c r="E3622" t="s">
        <v>3972</v>
      </c>
      <c r="F3622" t="s">
        <v>4285</v>
      </c>
      <c r="G3622" s="18">
        <v>1.135179224</v>
      </c>
      <c r="H3622" t="s">
        <v>4286</v>
      </c>
      <c r="I3622" t="s">
        <v>3974</v>
      </c>
      <c r="J3622" t="s">
        <v>4287</v>
      </c>
      <c r="K3622" s="18">
        <v>1.1695650229000001</v>
      </c>
      <c r="L3622" t="s">
        <v>64</v>
      </c>
      <c r="M3622" t="s">
        <v>3974</v>
      </c>
      <c r="N3622" t="s">
        <v>4288</v>
      </c>
      <c r="O3622" s="18">
        <v>1.2380555198000001</v>
      </c>
      <c r="P3622" t="s">
        <v>4265</v>
      </c>
      <c r="Q3622" t="s">
        <v>3972</v>
      </c>
      <c r="R3622" t="s">
        <v>4266</v>
      </c>
      <c r="S3622" s="18">
        <v>465.56538109979999</v>
      </c>
      <c r="T3622" t="s">
        <v>85</v>
      </c>
      <c r="U3622" t="s">
        <v>86</v>
      </c>
      <c r="V3622" t="s">
        <v>87</v>
      </c>
      <c r="W3622" s="18">
        <v>2.3656065619</v>
      </c>
      <c r="X3622" t="s">
        <v>3979</v>
      </c>
      <c r="Y3622" t="s">
        <v>3974</v>
      </c>
      <c r="Z3622" t="s">
        <v>3980</v>
      </c>
      <c r="AA3622" s="18">
        <v>1.1351792966000001</v>
      </c>
      <c r="AB3622" t="s">
        <v>4286</v>
      </c>
      <c r="AC3622" t="s">
        <v>3972</v>
      </c>
      <c r="AD3622" t="s">
        <v>4289</v>
      </c>
      <c r="AE3622" s="18">
        <v>9.7328010500000006E-2</v>
      </c>
      <c r="AF3622" t="s">
        <v>17313</v>
      </c>
      <c r="AG3622" t="s">
        <v>3972</v>
      </c>
      <c r="AH3622" t="s">
        <v>17314</v>
      </c>
      <c r="AI3622" s="18">
        <v>0.83206965470000005</v>
      </c>
      <c r="AJ3622" t="s">
        <v>17315</v>
      </c>
      <c r="AK3622" t="s">
        <v>3972</v>
      </c>
      <c r="AL3622" t="s">
        <v>17316</v>
      </c>
      <c r="AM3622" t="s">
        <v>17313</v>
      </c>
      <c r="AN3622" t="s">
        <v>3972</v>
      </c>
      <c r="AO3622" t="s">
        <v>17314</v>
      </c>
      <c r="AP3622" s="18">
        <v>9.7328010500000006E-2</v>
      </c>
      <c r="AQ3622" t="s">
        <v>123</v>
      </c>
      <c r="AR3622" t="b">
        <f>ISNUMBER(SEARCH('Consulta Por Puntos Baloto'!$E$5,B3622,1))</f>
        <v>0</v>
      </c>
      <c r="AS3622">
        <f t="shared" si="112"/>
        <v>31</v>
      </c>
      <c r="AT3622" t="str">
        <f t="shared" si="113"/>
        <v>Punto pago</v>
      </c>
    </row>
    <row r="3623" spans="1:46">
      <c r="A3623" t="s">
        <v>17317</v>
      </c>
      <c r="B3623" t="s">
        <v>17318</v>
      </c>
      <c r="C3623" s="18">
        <v>86.419990875300002</v>
      </c>
      <c r="D3623" t="s">
        <v>4428</v>
      </c>
      <c r="E3623" t="s">
        <v>4429</v>
      </c>
      <c r="F3623" t="s">
        <v>4430</v>
      </c>
      <c r="G3623" s="18">
        <v>109.5113163365</v>
      </c>
      <c r="H3623" t="s">
        <v>4899</v>
      </c>
      <c r="I3623" t="s">
        <v>4432</v>
      </c>
      <c r="J3623" t="s">
        <v>4992</v>
      </c>
      <c r="K3623" s="18">
        <v>126.15514174969999</v>
      </c>
      <c r="L3623" t="s">
        <v>64</v>
      </c>
      <c r="M3623" t="s">
        <v>4434</v>
      </c>
      <c r="N3623" t="s">
        <v>4435</v>
      </c>
      <c r="O3623" s="18">
        <v>127.9426210046</v>
      </c>
      <c r="P3623" t="s">
        <v>4100</v>
      </c>
      <c r="Q3623" t="s">
        <v>4101</v>
      </c>
      <c r="R3623" t="s">
        <v>4102</v>
      </c>
      <c r="S3623" s="18">
        <v>130.16797753220001</v>
      </c>
      <c r="T3623" t="s">
        <v>227</v>
      </c>
      <c r="U3623" t="s">
        <v>228</v>
      </c>
      <c r="V3623" t="s">
        <v>229</v>
      </c>
      <c r="W3623" s="18">
        <v>130.78714635989999</v>
      </c>
      <c r="X3623" t="s">
        <v>64</v>
      </c>
      <c r="Y3623" t="s">
        <v>5603</v>
      </c>
      <c r="Z3623" t="s">
        <v>5604</v>
      </c>
      <c r="AA3623" s="18">
        <v>128.01866079600001</v>
      </c>
      <c r="AB3623" t="s">
        <v>4436</v>
      </c>
      <c r="AC3623" t="s">
        <v>4437</v>
      </c>
      <c r="AD3623" t="s">
        <v>4438</v>
      </c>
      <c r="AE3623" s="18">
        <v>1.84878448E-2</v>
      </c>
      <c r="AF3623" t="s">
        <v>17319</v>
      </c>
      <c r="AG3623" t="s">
        <v>9042</v>
      </c>
      <c r="AH3623" t="s">
        <v>17320</v>
      </c>
      <c r="AI3623" s="18">
        <v>9.9251270000000003E-2</v>
      </c>
      <c r="AJ3623" t="s">
        <v>17321</v>
      </c>
      <c r="AK3623" t="s">
        <v>9042</v>
      </c>
      <c r="AL3623" t="s">
        <v>17322</v>
      </c>
      <c r="AM3623" t="s">
        <v>17319</v>
      </c>
      <c r="AN3623" t="s">
        <v>9042</v>
      </c>
      <c r="AO3623" t="s">
        <v>17320</v>
      </c>
      <c r="AP3623" s="18">
        <v>1.84878448E-2</v>
      </c>
      <c r="AQ3623" t="s">
        <v>123</v>
      </c>
      <c r="AR3623" t="b">
        <f>ISNUMBER(SEARCH('Consulta Por Puntos Baloto'!$E$5,B3623,1))</f>
        <v>0</v>
      </c>
      <c r="AS3623">
        <f t="shared" si="112"/>
        <v>31</v>
      </c>
      <c r="AT3623" t="str">
        <f t="shared" si="113"/>
        <v>Punto pago</v>
      </c>
    </row>
    <row r="3624" spans="1:46">
      <c r="A3624" t="s">
        <v>17323</v>
      </c>
      <c r="B3624" t="s">
        <v>17324</v>
      </c>
      <c r="C3624" s="18">
        <v>86.506373693699999</v>
      </c>
      <c r="D3624" t="s">
        <v>4428</v>
      </c>
      <c r="E3624" t="s">
        <v>4429</v>
      </c>
      <c r="F3624" t="s">
        <v>4430</v>
      </c>
      <c r="G3624" s="18">
        <v>109.2651612049</v>
      </c>
      <c r="H3624" t="s">
        <v>4899</v>
      </c>
      <c r="I3624" t="s">
        <v>4432</v>
      </c>
      <c r="J3624" t="s">
        <v>4992</v>
      </c>
      <c r="K3624" s="18">
        <v>125.95345089209999</v>
      </c>
      <c r="L3624" t="s">
        <v>64</v>
      </c>
      <c r="M3624" t="s">
        <v>4434</v>
      </c>
      <c r="N3624" t="s">
        <v>4435</v>
      </c>
      <c r="O3624" s="18">
        <v>127.730901268</v>
      </c>
      <c r="P3624" t="s">
        <v>4100</v>
      </c>
      <c r="Q3624" t="s">
        <v>4101</v>
      </c>
      <c r="R3624" t="s">
        <v>4102</v>
      </c>
      <c r="S3624" s="18">
        <v>129.95892211399999</v>
      </c>
      <c r="T3624" t="s">
        <v>227</v>
      </c>
      <c r="U3624" t="s">
        <v>228</v>
      </c>
      <c r="V3624" t="s">
        <v>229</v>
      </c>
      <c r="W3624" s="18">
        <v>130.572442696</v>
      </c>
      <c r="X3624" t="s">
        <v>64</v>
      </c>
      <c r="Y3624" t="s">
        <v>5603</v>
      </c>
      <c r="Z3624" t="s">
        <v>5604</v>
      </c>
      <c r="AA3624" s="18">
        <v>127.8136764158</v>
      </c>
      <c r="AB3624" t="s">
        <v>4436</v>
      </c>
      <c r="AC3624" t="s">
        <v>4437</v>
      </c>
      <c r="AD3624" t="s">
        <v>4438</v>
      </c>
      <c r="AE3624" s="18">
        <v>0.30288238810000001</v>
      </c>
      <c r="AF3624" t="s">
        <v>17325</v>
      </c>
      <c r="AG3624" t="s">
        <v>9042</v>
      </c>
      <c r="AH3624" t="s">
        <v>17326</v>
      </c>
      <c r="AI3624" s="18">
        <v>0.3626420132</v>
      </c>
      <c r="AJ3624" t="s">
        <v>15254</v>
      </c>
      <c r="AK3624" t="s">
        <v>9042</v>
      </c>
      <c r="AL3624" t="s">
        <v>15255</v>
      </c>
      <c r="AM3624" t="s">
        <v>17325</v>
      </c>
      <c r="AN3624" t="s">
        <v>9042</v>
      </c>
      <c r="AO3624" t="s">
        <v>17326</v>
      </c>
      <c r="AP3624" s="18">
        <v>0.30288238810000001</v>
      </c>
      <c r="AQ3624" t="s">
        <v>123</v>
      </c>
      <c r="AR3624" t="b">
        <f>ISNUMBER(SEARCH('Consulta Por Puntos Baloto'!$E$5,B3624,1))</f>
        <v>0</v>
      </c>
      <c r="AS3624">
        <f t="shared" si="112"/>
        <v>31</v>
      </c>
      <c r="AT3624" t="str">
        <f t="shared" si="113"/>
        <v>Punto pago</v>
      </c>
    </row>
    <row r="3625" spans="1:46">
      <c r="A3625" t="s">
        <v>17327</v>
      </c>
      <c r="B3625" t="s">
        <v>17328</v>
      </c>
      <c r="C3625" s="18">
        <v>0.1639838656</v>
      </c>
      <c r="D3625" t="s">
        <v>219</v>
      </c>
      <c r="E3625" t="s">
        <v>220</v>
      </c>
      <c r="F3625" t="s">
        <v>221</v>
      </c>
      <c r="G3625" s="18">
        <v>0.32188216619999999</v>
      </c>
      <c r="H3625" t="s">
        <v>4795</v>
      </c>
      <c r="I3625" t="s">
        <v>223</v>
      </c>
      <c r="J3625" t="s">
        <v>4939</v>
      </c>
      <c r="K3625" s="18">
        <v>0.531769398</v>
      </c>
      <c r="L3625" t="s">
        <v>64</v>
      </c>
      <c r="M3625" t="s">
        <v>223</v>
      </c>
      <c r="N3625" t="s">
        <v>6211</v>
      </c>
      <c r="O3625" s="18">
        <v>1.3895575758000001</v>
      </c>
      <c r="P3625" t="s">
        <v>4231</v>
      </c>
      <c r="Q3625" t="s">
        <v>220</v>
      </c>
      <c r="R3625" t="s">
        <v>4232</v>
      </c>
      <c r="S3625" s="18">
        <v>2.4497950898999998</v>
      </c>
      <c r="T3625" t="s">
        <v>227</v>
      </c>
      <c r="U3625" t="s">
        <v>228</v>
      </c>
      <c r="V3625" t="s">
        <v>229</v>
      </c>
      <c r="W3625" s="18">
        <v>1.1992736373999999</v>
      </c>
      <c r="X3625" t="s">
        <v>222</v>
      </c>
      <c r="Y3625" t="s">
        <v>223</v>
      </c>
      <c r="Z3625" t="s">
        <v>224</v>
      </c>
      <c r="AA3625" s="18">
        <v>0.24568642660000001</v>
      </c>
      <c r="AB3625" t="s">
        <v>4797</v>
      </c>
      <c r="AC3625" t="s">
        <v>220</v>
      </c>
      <c r="AD3625" t="s">
        <v>4798</v>
      </c>
      <c r="AE3625" s="18">
        <v>3.9225369000000003E-2</v>
      </c>
      <c r="AF3625" t="s">
        <v>17329</v>
      </c>
      <c r="AG3625" t="s">
        <v>220</v>
      </c>
      <c r="AH3625" t="s">
        <v>17330</v>
      </c>
      <c r="AI3625" s="18">
        <v>0</v>
      </c>
      <c r="AJ3625" t="s">
        <v>7509</v>
      </c>
      <c r="AK3625" t="s">
        <v>220</v>
      </c>
      <c r="AL3625" t="s">
        <v>7510</v>
      </c>
      <c r="AM3625" t="s">
        <v>7509</v>
      </c>
      <c r="AN3625" t="s">
        <v>220</v>
      </c>
      <c r="AO3625" t="s">
        <v>7510</v>
      </c>
      <c r="AP3625" s="18">
        <v>0</v>
      </c>
      <c r="AQ3625" t="s">
        <v>123</v>
      </c>
      <c r="AR3625" t="b">
        <f>ISNUMBER(SEARCH('Consulta Por Puntos Baloto'!$E$5,B3625,1))</f>
        <v>0</v>
      </c>
      <c r="AS3625">
        <f t="shared" si="112"/>
        <v>35</v>
      </c>
      <c r="AT3625" t="str">
        <f t="shared" si="113"/>
        <v>Punto red</v>
      </c>
    </row>
    <row r="3626" spans="1:46">
      <c r="A3626" t="s">
        <v>17331</v>
      </c>
      <c r="B3626" t="s">
        <v>17332</v>
      </c>
      <c r="C3626" s="18">
        <v>1.2801790071000001</v>
      </c>
      <c r="D3626" t="s">
        <v>4065</v>
      </c>
      <c r="E3626" t="s">
        <v>4066</v>
      </c>
      <c r="F3626" t="s">
        <v>4067</v>
      </c>
      <c r="G3626" s="18">
        <v>1.8022489000000001E-3</v>
      </c>
      <c r="H3626" t="s">
        <v>4252</v>
      </c>
      <c r="I3626" t="s">
        <v>4068</v>
      </c>
      <c r="J3626" t="s">
        <v>17333</v>
      </c>
      <c r="K3626" s="18">
        <v>185.08342896350001</v>
      </c>
      <c r="L3626" t="s">
        <v>64</v>
      </c>
      <c r="M3626" t="s">
        <v>4250</v>
      </c>
      <c r="N3626" t="s">
        <v>4251</v>
      </c>
      <c r="O3626" s="18">
        <v>3.3894328557</v>
      </c>
      <c r="P3626" t="s">
        <v>4071</v>
      </c>
      <c r="Q3626" t="s">
        <v>4066</v>
      </c>
      <c r="R3626" t="s">
        <v>4072</v>
      </c>
      <c r="S3626" s="18">
        <v>287.75585224629998</v>
      </c>
      <c r="T3626" t="s">
        <v>227</v>
      </c>
      <c r="U3626" t="s">
        <v>228</v>
      </c>
      <c r="V3626" t="s">
        <v>229</v>
      </c>
      <c r="W3626" s="18">
        <v>80.210213910999997</v>
      </c>
      <c r="X3626" t="s">
        <v>64</v>
      </c>
      <c r="Y3626" t="s">
        <v>4073</v>
      </c>
      <c r="Z3626" t="s">
        <v>4074</v>
      </c>
      <c r="AA3626" s="18">
        <v>6.0865371799999998E-2</v>
      </c>
      <c r="AB3626" t="s">
        <v>4252</v>
      </c>
      <c r="AC3626" t="s">
        <v>4066</v>
      </c>
      <c r="AD3626" t="s">
        <v>4253</v>
      </c>
      <c r="AE3626" s="18">
        <v>0.8749276654</v>
      </c>
      <c r="AF3626" t="s">
        <v>13452</v>
      </c>
      <c r="AG3626" t="s">
        <v>4066</v>
      </c>
      <c r="AH3626" t="s">
        <v>13453</v>
      </c>
      <c r="AI3626" s="18">
        <v>0.17103270540000001</v>
      </c>
      <c r="AJ3626" t="s">
        <v>17334</v>
      </c>
      <c r="AK3626" t="s">
        <v>4066</v>
      </c>
      <c r="AL3626" t="s">
        <v>17335</v>
      </c>
      <c r="AM3626" t="s">
        <v>4252</v>
      </c>
      <c r="AN3626" t="s">
        <v>4068</v>
      </c>
      <c r="AO3626" t="s">
        <v>17333</v>
      </c>
      <c r="AP3626" s="18">
        <v>1.8022489000000001E-3</v>
      </c>
      <c r="AQ3626" t="s">
        <v>123</v>
      </c>
      <c r="AR3626" t="b">
        <f>ISNUMBER(SEARCH('Consulta Por Puntos Baloto'!$E$5,B3626,1))</f>
        <v>0</v>
      </c>
      <c r="AS3626">
        <f t="shared" si="112"/>
        <v>7</v>
      </c>
      <c r="AT3626" t="str">
        <f t="shared" si="113"/>
        <v>Cajero automático</v>
      </c>
    </row>
    <row r="3627" spans="1:46">
      <c r="A3627" t="s">
        <v>17336</v>
      </c>
      <c r="B3627" t="s">
        <v>17337</v>
      </c>
      <c r="C3627" s="18">
        <v>2.1042979000000002</v>
      </c>
      <c r="D3627" t="s">
        <v>7736</v>
      </c>
      <c r="E3627" t="s">
        <v>4964</v>
      </c>
      <c r="F3627" t="s">
        <v>7737</v>
      </c>
      <c r="G3627" s="18">
        <v>73.509783785699994</v>
      </c>
      <c r="H3627" t="s">
        <v>64</v>
      </c>
      <c r="I3627" t="s">
        <v>4514</v>
      </c>
      <c r="J3627" t="s">
        <v>4515</v>
      </c>
      <c r="K3627" s="18">
        <v>73.509783785699994</v>
      </c>
      <c r="L3627" t="s">
        <v>64</v>
      </c>
      <c r="M3627" t="s">
        <v>4514</v>
      </c>
      <c r="N3627" t="s">
        <v>4515</v>
      </c>
      <c r="O3627" s="18">
        <v>1.6162791854</v>
      </c>
      <c r="P3627" t="s">
        <v>4963</v>
      </c>
      <c r="Q3627" t="s">
        <v>4964</v>
      </c>
      <c r="R3627" t="s">
        <v>4965</v>
      </c>
      <c r="S3627" s="18">
        <v>194.51832670249999</v>
      </c>
      <c r="T3627" t="s">
        <v>311</v>
      </c>
      <c r="U3627" t="s">
        <v>130</v>
      </c>
      <c r="V3627" t="s">
        <v>312</v>
      </c>
      <c r="W3627" s="18">
        <v>1.6392183891000001</v>
      </c>
      <c r="X3627" t="s">
        <v>64</v>
      </c>
      <c r="Y3627" t="s">
        <v>4519</v>
      </c>
      <c r="Z3627" t="s">
        <v>4520</v>
      </c>
      <c r="AA3627" s="18">
        <v>110.5177928968</v>
      </c>
      <c r="AB3627" t="s">
        <v>300</v>
      </c>
      <c r="AC3627" t="s">
        <v>301</v>
      </c>
      <c r="AD3627" t="s">
        <v>302</v>
      </c>
      <c r="AE3627" s="18">
        <v>1.5317937181000001</v>
      </c>
      <c r="AF3627" t="s">
        <v>7738</v>
      </c>
      <c r="AG3627" t="s">
        <v>4964</v>
      </c>
      <c r="AH3627" t="s">
        <v>7739</v>
      </c>
      <c r="AI3627" s="18">
        <v>0.4294597403</v>
      </c>
      <c r="AJ3627" t="s">
        <v>17338</v>
      </c>
      <c r="AK3627" t="s">
        <v>4964</v>
      </c>
      <c r="AL3627" t="s">
        <v>17339</v>
      </c>
      <c r="AM3627" t="s">
        <v>17338</v>
      </c>
      <c r="AN3627" t="s">
        <v>4964</v>
      </c>
      <c r="AO3627" t="s">
        <v>17339</v>
      </c>
      <c r="AP3627" s="18">
        <v>0.4294597403</v>
      </c>
      <c r="AQ3627" t="s">
        <v>123</v>
      </c>
      <c r="AR3627" t="b">
        <f>ISNUMBER(SEARCH('Consulta Por Puntos Baloto'!$E$5,B3627,1))</f>
        <v>0</v>
      </c>
      <c r="AS3627">
        <f t="shared" si="112"/>
        <v>35</v>
      </c>
      <c r="AT3627" t="str">
        <f t="shared" si="113"/>
        <v>Punto red</v>
      </c>
    </row>
    <row r="3628" spans="1:46">
      <c r="A3628" t="s">
        <v>17340</v>
      </c>
      <c r="B3628" t="s">
        <v>17341</v>
      </c>
      <c r="C3628" s="18">
        <v>2.9934145493000002</v>
      </c>
      <c r="D3628" t="s">
        <v>5001</v>
      </c>
      <c r="E3628" t="s">
        <v>220</v>
      </c>
      <c r="F3628" t="s">
        <v>5002</v>
      </c>
      <c r="G3628" s="18">
        <v>1.4839273967</v>
      </c>
      <c r="H3628" t="s">
        <v>64</v>
      </c>
      <c r="I3628" t="s">
        <v>223</v>
      </c>
      <c r="J3628" t="s">
        <v>5003</v>
      </c>
      <c r="K3628" s="18">
        <v>3.1795896768</v>
      </c>
      <c r="L3628" t="s">
        <v>64</v>
      </c>
      <c r="M3628" t="s">
        <v>223</v>
      </c>
      <c r="N3628" t="s">
        <v>5004</v>
      </c>
      <c r="O3628" s="18">
        <v>3.3895372581999998</v>
      </c>
      <c r="P3628" t="s">
        <v>4100</v>
      </c>
      <c r="Q3628" t="s">
        <v>4101</v>
      </c>
      <c r="R3628" t="s">
        <v>4102</v>
      </c>
      <c r="S3628" s="18">
        <v>3.1969048407999998</v>
      </c>
      <c r="T3628" t="s">
        <v>227</v>
      </c>
      <c r="U3628" t="s">
        <v>228</v>
      </c>
      <c r="V3628" t="s">
        <v>229</v>
      </c>
      <c r="W3628" s="18">
        <v>2.0950589040000001</v>
      </c>
      <c r="X3628" t="s">
        <v>64</v>
      </c>
      <c r="Y3628" t="s">
        <v>5603</v>
      </c>
      <c r="Z3628" t="s">
        <v>5604</v>
      </c>
      <c r="AA3628" s="18">
        <v>1.6324000268000001</v>
      </c>
      <c r="AB3628" t="s">
        <v>5005</v>
      </c>
      <c r="AC3628" t="s">
        <v>220</v>
      </c>
      <c r="AD3628" t="s">
        <v>5006</v>
      </c>
      <c r="AE3628" s="18">
        <v>0</v>
      </c>
      <c r="AF3628" t="s">
        <v>17342</v>
      </c>
      <c r="AG3628" t="s">
        <v>220</v>
      </c>
      <c r="AH3628" t="s">
        <v>17343</v>
      </c>
      <c r="AI3628" s="18">
        <v>2.1024613559000001</v>
      </c>
      <c r="AJ3628" t="s">
        <v>6230</v>
      </c>
      <c r="AK3628" t="s">
        <v>4101</v>
      </c>
      <c r="AL3628" t="s">
        <v>6231</v>
      </c>
      <c r="AM3628" t="s">
        <v>17342</v>
      </c>
      <c r="AN3628" t="s">
        <v>220</v>
      </c>
      <c r="AO3628" t="s">
        <v>17343</v>
      </c>
      <c r="AP3628" s="18">
        <v>0</v>
      </c>
      <c r="AQ3628" t="s">
        <v>123</v>
      </c>
      <c r="AR3628" t="b">
        <f>ISNUMBER(SEARCH('Consulta Por Puntos Baloto'!$E$5,B3628,1))</f>
        <v>0</v>
      </c>
      <c r="AS3628">
        <f t="shared" si="112"/>
        <v>31</v>
      </c>
      <c r="AT3628" t="str">
        <f t="shared" si="113"/>
        <v>Punto pago</v>
      </c>
    </row>
    <row r="3629" spans="1:46">
      <c r="A3629" t="s">
        <v>17344</v>
      </c>
      <c r="B3629" t="s">
        <v>17345</v>
      </c>
      <c r="C3629" s="18">
        <v>1.396616184</v>
      </c>
      <c r="D3629" t="s">
        <v>9667</v>
      </c>
      <c r="E3629" t="s">
        <v>4101</v>
      </c>
      <c r="F3629" t="s">
        <v>9668</v>
      </c>
      <c r="G3629" s="18">
        <v>1.2545783081999999</v>
      </c>
      <c r="H3629" t="s">
        <v>64</v>
      </c>
      <c r="I3629" t="s">
        <v>5603</v>
      </c>
      <c r="J3629" t="s">
        <v>9669</v>
      </c>
      <c r="K3629" s="18">
        <v>1.7666075122</v>
      </c>
      <c r="L3629" t="s">
        <v>64</v>
      </c>
      <c r="M3629" t="s">
        <v>4434</v>
      </c>
      <c r="N3629" t="s">
        <v>5602</v>
      </c>
      <c r="O3629" s="18">
        <v>1.3201082234999999</v>
      </c>
      <c r="P3629" t="s">
        <v>4100</v>
      </c>
      <c r="Q3629" t="s">
        <v>4101</v>
      </c>
      <c r="R3629" t="s">
        <v>4102</v>
      </c>
      <c r="S3629" s="18">
        <v>3.5518676347999998</v>
      </c>
      <c r="T3629" t="s">
        <v>227</v>
      </c>
      <c r="U3629" t="s">
        <v>228</v>
      </c>
      <c r="V3629" t="s">
        <v>229</v>
      </c>
      <c r="W3629" s="18">
        <v>4.2313727804000001</v>
      </c>
      <c r="X3629" t="s">
        <v>64</v>
      </c>
      <c r="Y3629" t="s">
        <v>5603</v>
      </c>
      <c r="Z3629" t="s">
        <v>5604</v>
      </c>
      <c r="AA3629" s="18">
        <v>1.8472895765999999</v>
      </c>
      <c r="AB3629" t="s">
        <v>4436</v>
      </c>
      <c r="AC3629" t="s">
        <v>4437</v>
      </c>
      <c r="AD3629" t="s">
        <v>4438</v>
      </c>
      <c r="AE3629" s="18">
        <v>1.8060107247999999</v>
      </c>
      <c r="AF3629" t="s">
        <v>13252</v>
      </c>
      <c r="AG3629" t="s">
        <v>4437</v>
      </c>
      <c r="AH3629" t="s">
        <v>13253</v>
      </c>
      <c r="AI3629" s="18">
        <v>0.71496953799999996</v>
      </c>
      <c r="AJ3629" t="s">
        <v>8560</v>
      </c>
      <c r="AK3629" t="s">
        <v>4101</v>
      </c>
      <c r="AL3629" t="s">
        <v>8561</v>
      </c>
      <c r="AM3629" t="s">
        <v>8560</v>
      </c>
      <c r="AN3629" t="s">
        <v>4101</v>
      </c>
      <c r="AO3629" t="s">
        <v>8561</v>
      </c>
      <c r="AP3629" s="18">
        <v>0.71496953799999996</v>
      </c>
      <c r="AQ3629" t="s">
        <v>123</v>
      </c>
      <c r="AR3629" t="b">
        <f>ISNUMBER(SEARCH('Consulta Por Puntos Baloto'!$E$5,B3629,1))</f>
        <v>0</v>
      </c>
      <c r="AS3629">
        <f t="shared" si="112"/>
        <v>35</v>
      </c>
      <c r="AT3629" t="str">
        <f t="shared" si="113"/>
        <v>Punto red</v>
      </c>
    </row>
    <row r="3630" spans="1:46">
      <c r="A3630" t="s">
        <v>17346</v>
      </c>
      <c r="B3630" t="s">
        <v>17347</v>
      </c>
      <c r="C3630" s="18">
        <v>1.1286920872999999</v>
      </c>
      <c r="D3630" t="s">
        <v>5165</v>
      </c>
      <c r="E3630" t="s">
        <v>220</v>
      </c>
      <c r="F3630" t="s">
        <v>5166</v>
      </c>
      <c r="G3630" s="18">
        <v>0.59415706219999997</v>
      </c>
      <c r="H3630" t="s">
        <v>64</v>
      </c>
      <c r="I3630" t="s">
        <v>223</v>
      </c>
      <c r="J3630" t="s">
        <v>5327</v>
      </c>
      <c r="K3630" s="18">
        <v>1.9434047565000001</v>
      </c>
      <c r="L3630" t="s">
        <v>64</v>
      </c>
      <c r="M3630" t="s">
        <v>223</v>
      </c>
      <c r="N3630" t="s">
        <v>4070</v>
      </c>
      <c r="O3630" s="18">
        <v>0.61416171549999998</v>
      </c>
      <c r="P3630" t="s">
        <v>4231</v>
      </c>
      <c r="Q3630" t="s">
        <v>220</v>
      </c>
      <c r="R3630" t="s">
        <v>4232</v>
      </c>
      <c r="S3630" s="18">
        <v>9.8523051636000005</v>
      </c>
      <c r="T3630" t="s">
        <v>227</v>
      </c>
      <c r="U3630" t="s">
        <v>228</v>
      </c>
      <c r="V3630" t="s">
        <v>229</v>
      </c>
      <c r="W3630" s="18">
        <v>2.9600913578000001</v>
      </c>
      <c r="X3630" t="s">
        <v>222</v>
      </c>
      <c r="Y3630" t="s">
        <v>223</v>
      </c>
      <c r="Z3630" t="s">
        <v>224</v>
      </c>
      <c r="AA3630" s="18">
        <v>1.0310074199000001</v>
      </c>
      <c r="AB3630" t="s">
        <v>4088</v>
      </c>
      <c r="AC3630" t="s">
        <v>220</v>
      </c>
      <c r="AD3630" t="s">
        <v>4089</v>
      </c>
      <c r="AE3630" s="18">
        <v>0.15012941860000001</v>
      </c>
      <c r="AF3630" t="s">
        <v>17348</v>
      </c>
      <c r="AG3630" t="s">
        <v>220</v>
      </c>
      <c r="AH3630" t="s">
        <v>17349</v>
      </c>
      <c r="AI3630" s="18">
        <v>0</v>
      </c>
      <c r="AJ3630" t="s">
        <v>349</v>
      </c>
      <c r="AK3630" t="s">
        <v>220</v>
      </c>
      <c r="AL3630" t="s">
        <v>15968</v>
      </c>
      <c r="AM3630" t="s">
        <v>349</v>
      </c>
      <c r="AN3630" t="s">
        <v>220</v>
      </c>
      <c r="AO3630" t="s">
        <v>15968</v>
      </c>
      <c r="AP3630" s="18">
        <v>0</v>
      </c>
      <c r="AQ3630" t="s">
        <v>123</v>
      </c>
      <c r="AR3630" t="b">
        <f>ISNUMBER(SEARCH('Consulta Por Puntos Baloto'!$E$5,B3630,1))</f>
        <v>0</v>
      </c>
      <c r="AS3630">
        <f t="shared" si="112"/>
        <v>35</v>
      </c>
      <c r="AT3630" t="str">
        <f t="shared" si="113"/>
        <v>Punto red</v>
      </c>
    </row>
    <row r="3631" spans="1:46">
      <c r="A3631" t="s">
        <v>17350</v>
      </c>
      <c r="B3631" t="s">
        <v>17351</v>
      </c>
      <c r="C3631" s="18">
        <v>0.93918139460000005</v>
      </c>
      <c r="D3631" t="s">
        <v>5165</v>
      </c>
      <c r="E3631" t="s">
        <v>220</v>
      </c>
      <c r="F3631" t="s">
        <v>5166</v>
      </c>
      <c r="G3631" s="18">
        <v>0.99560507929999997</v>
      </c>
      <c r="H3631" t="s">
        <v>64</v>
      </c>
      <c r="I3631" t="s">
        <v>223</v>
      </c>
      <c r="J3631" t="s">
        <v>5327</v>
      </c>
      <c r="K3631" s="18">
        <v>2.4043725947999999</v>
      </c>
      <c r="L3631" t="s">
        <v>64</v>
      </c>
      <c r="M3631" t="s">
        <v>223</v>
      </c>
      <c r="N3631" t="s">
        <v>4070</v>
      </c>
      <c r="O3631" s="18">
        <v>1.2339666625000001</v>
      </c>
      <c r="P3631" t="s">
        <v>4231</v>
      </c>
      <c r="Q3631" t="s">
        <v>220</v>
      </c>
      <c r="R3631" t="s">
        <v>4232</v>
      </c>
      <c r="S3631" s="18">
        <v>10.5007253749</v>
      </c>
      <c r="T3631" t="s">
        <v>227</v>
      </c>
      <c r="U3631" t="s">
        <v>228</v>
      </c>
      <c r="V3631" t="s">
        <v>229</v>
      </c>
      <c r="W3631" s="18">
        <v>3.6048233945999999</v>
      </c>
      <c r="X3631" t="s">
        <v>222</v>
      </c>
      <c r="Y3631" t="s">
        <v>223</v>
      </c>
      <c r="Z3631" t="s">
        <v>224</v>
      </c>
      <c r="AA3631" s="18">
        <v>1.2294569855999999</v>
      </c>
      <c r="AB3631" t="s">
        <v>4088</v>
      </c>
      <c r="AC3631" t="s">
        <v>220</v>
      </c>
      <c r="AD3631" t="s">
        <v>4089</v>
      </c>
      <c r="AE3631" s="18">
        <v>0.26618262450000002</v>
      </c>
      <c r="AF3631" t="s">
        <v>17352</v>
      </c>
      <c r="AG3631" t="s">
        <v>220</v>
      </c>
      <c r="AH3631" t="s">
        <v>17353</v>
      </c>
      <c r="AI3631" s="18">
        <v>0.64885842250000003</v>
      </c>
      <c r="AJ3631" t="s">
        <v>349</v>
      </c>
      <c r="AK3631" t="s">
        <v>220</v>
      </c>
      <c r="AL3631" t="s">
        <v>15968</v>
      </c>
      <c r="AM3631" t="s">
        <v>17352</v>
      </c>
      <c r="AN3631" t="s">
        <v>220</v>
      </c>
      <c r="AO3631" t="s">
        <v>17353</v>
      </c>
      <c r="AP3631" s="18">
        <v>0.26618262450000002</v>
      </c>
      <c r="AQ3631" t="s">
        <v>123</v>
      </c>
      <c r="AR3631" t="b">
        <f>ISNUMBER(SEARCH('Consulta Por Puntos Baloto'!$E$5,B3631,1))</f>
        <v>0</v>
      </c>
      <c r="AS3631">
        <f t="shared" si="112"/>
        <v>31</v>
      </c>
      <c r="AT3631" t="str">
        <f t="shared" si="113"/>
        <v>Punto pago</v>
      </c>
    </row>
    <row r="3632" spans="1:46">
      <c r="A3632" t="s">
        <v>17354</v>
      </c>
      <c r="B3632" t="s">
        <v>17355</v>
      </c>
      <c r="C3632" s="18">
        <v>1.5703539132</v>
      </c>
      <c r="D3632" t="s">
        <v>4679</v>
      </c>
      <c r="E3632" t="s">
        <v>220</v>
      </c>
      <c r="F3632" t="s">
        <v>4680</v>
      </c>
      <c r="G3632" s="18">
        <v>0.83681587099999999</v>
      </c>
      <c r="H3632" t="s">
        <v>64</v>
      </c>
      <c r="I3632" t="s">
        <v>223</v>
      </c>
      <c r="J3632" t="s">
        <v>12969</v>
      </c>
      <c r="K3632" s="18">
        <v>1.2306069584999999</v>
      </c>
      <c r="L3632" t="s">
        <v>64</v>
      </c>
      <c r="M3632" t="s">
        <v>223</v>
      </c>
      <c r="N3632" t="s">
        <v>4683</v>
      </c>
      <c r="O3632" s="18">
        <v>3.1358556340999999</v>
      </c>
      <c r="P3632" t="s">
        <v>225</v>
      </c>
      <c r="Q3632" t="s">
        <v>220</v>
      </c>
      <c r="R3632" t="s">
        <v>226</v>
      </c>
      <c r="S3632" s="18">
        <v>3.0438604228999999</v>
      </c>
      <c r="T3632" t="s">
        <v>227</v>
      </c>
      <c r="U3632" t="s">
        <v>228</v>
      </c>
      <c r="V3632" t="s">
        <v>229</v>
      </c>
      <c r="W3632" s="18">
        <v>0.83681587099999999</v>
      </c>
      <c r="X3632" t="s">
        <v>64</v>
      </c>
      <c r="Y3632" t="s">
        <v>223</v>
      </c>
      <c r="Z3632" t="s">
        <v>12969</v>
      </c>
      <c r="AA3632" s="18">
        <v>0.86558446160000002</v>
      </c>
      <c r="AB3632" s="19" t="s">
        <v>4686</v>
      </c>
      <c r="AC3632" t="s">
        <v>220</v>
      </c>
      <c r="AD3632" t="s">
        <v>4687</v>
      </c>
      <c r="AE3632" s="18">
        <v>0.45273792390000001</v>
      </c>
      <c r="AF3632" t="s">
        <v>17356</v>
      </c>
      <c r="AG3632" t="s">
        <v>220</v>
      </c>
      <c r="AH3632" t="s">
        <v>17357</v>
      </c>
      <c r="AI3632" s="18">
        <v>0.83681587099999999</v>
      </c>
      <c r="AJ3632" t="s">
        <v>349</v>
      </c>
      <c r="AK3632" t="s">
        <v>220</v>
      </c>
      <c r="AL3632" t="s">
        <v>17304</v>
      </c>
      <c r="AM3632" t="s">
        <v>17356</v>
      </c>
      <c r="AN3632" t="s">
        <v>220</v>
      </c>
      <c r="AO3632" t="s">
        <v>17357</v>
      </c>
      <c r="AP3632" s="18">
        <v>0.45273792390000001</v>
      </c>
      <c r="AQ3632" t="s">
        <v>123</v>
      </c>
      <c r="AR3632" t="b">
        <f>ISNUMBER(SEARCH('Consulta Por Puntos Baloto'!$E$5,B3632,1))</f>
        <v>0</v>
      </c>
      <c r="AS3632">
        <f t="shared" si="112"/>
        <v>31</v>
      </c>
      <c r="AT3632" t="str">
        <f t="shared" si="113"/>
        <v>Punto pago</v>
      </c>
    </row>
    <row r="3633" spans="1:46">
      <c r="A3633" t="s">
        <v>17358</v>
      </c>
      <c r="B3633" t="s">
        <v>17359</v>
      </c>
      <c r="C3633" s="18">
        <v>0.8951110914</v>
      </c>
      <c r="D3633" t="s">
        <v>4793</v>
      </c>
      <c r="E3633" t="s">
        <v>220</v>
      </c>
      <c r="F3633" t="s">
        <v>4794</v>
      </c>
      <c r="G3633" s="18">
        <v>0.24633956139999999</v>
      </c>
      <c r="H3633" t="s">
        <v>64</v>
      </c>
      <c r="I3633" t="s">
        <v>223</v>
      </c>
      <c r="J3633" t="s">
        <v>4230</v>
      </c>
      <c r="K3633" s="18">
        <v>0.24633956139999999</v>
      </c>
      <c r="L3633" t="s">
        <v>64</v>
      </c>
      <c r="M3633" t="s">
        <v>223</v>
      </c>
      <c r="N3633" t="s">
        <v>4230</v>
      </c>
      <c r="O3633" s="18">
        <v>1.3800567459999999</v>
      </c>
      <c r="P3633" t="s">
        <v>5106</v>
      </c>
      <c r="Q3633" t="s">
        <v>220</v>
      </c>
      <c r="R3633" t="s">
        <v>5107</v>
      </c>
      <c r="S3633" s="18">
        <v>7.4407439093000001</v>
      </c>
      <c r="T3633" t="s">
        <v>227</v>
      </c>
      <c r="U3633" t="s">
        <v>228</v>
      </c>
      <c r="V3633" t="s">
        <v>229</v>
      </c>
      <c r="W3633" s="18">
        <v>0.78894889629999998</v>
      </c>
      <c r="X3633" t="s">
        <v>222</v>
      </c>
      <c r="Y3633" t="s">
        <v>223</v>
      </c>
      <c r="Z3633" t="s">
        <v>224</v>
      </c>
      <c r="AA3633" s="18">
        <v>0.78894889629999998</v>
      </c>
      <c r="AB3633" t="s">
        <v>230</v>
      </c>
      <c r="AC3633" t="s">
        <v>220</v>
      </c>
      <c r="AD3633" t="s">
        <v>231</v>
      </c>
      <c r="AE3633" s="18">
        <v>0.1329561708</v>
      </c>
      <c r="AF3633" t="s">
        <v>17360</v>
      </c>
      <c r="AG3633" t="s">
        <v>220</v>
      </c>
      <c r="AH3633" t="s">
        <v>17361</v>
      </c>
      <c r="AI3633" s="18">
        <v>0.38065780440000002</v>
      </c>
      <c r="AJ3633" t="s">
        <v>9229</v>
      </c>
      <c r="AK3633" t="s">
        <v>220</v>
      </c>
      <c r="AL3633" t="s">
        <v>9230</v>
      </c>
      <c r="AM3633" t="s">
        <v>17360</v>
      </c>
      <c r="AN3633" t="s">
        <v>220</v>
      </c>
      <c r="AO3633" t="s">
        <v>17361</v>
      </c>
      <c r="AP3633" s="18">
        <v>0.1329561708</v>
      </c>
      <c r="AQ3633" t="s">
        <v>123</v>
      </c>
      <c r="AR3633" t="b">
        <f>ISNUMBER(SEARCH('Consulta Por Puntos Baloto'!$E$5,B3633,1))</f>
        <v>0</v>
      </c>
      <c r="AS3633">
        <f t="shared" si="112"/>
        <v>31</v>
      </c>
      <c r="AT3633" t="str">
        <f t="shared" si="113"/>
        <v>Punto pago</v>
      </c>
    </row>
    <row r="3634" spans="1:46">
      <c r="A3634" t="s">
        <v>17362</v>
      </c>
      <c r="B3634" t="s">
        <v>17363</v>
      </c>
      <c r="C3634" s="18">
        <v>0.50838681350000003</v>
      </c>
      <c r="D3634" t="s">
        <v>219</v>
      </c>
      <c r="E3634" t="s">
        <v>220</v>
      </c>
      <c r="F3634" t="s">
        <v>221</v>
      </c>
      <c r="G3634" s="18">
        <v>2.0178578400000001E-2</v>
      </c>
      <c r="H3634" t="s">
        <v>4228</v>
      </c>
      <c r="I3634" t="s">
        <v>223</v>
      </c>
      <c r="J3634" t="s">
        <v>4229</v>
      </c>
      <c r="K3634" s="18">
        <v>1.1331088763999999</v>
      </c>
      <c r="L3634" t="s">
        <v>64</v>
      </c>
      <c r="M3634" t="s">
        <v>223</v>
      </c>
      <c r="N3634" t="s">
        <v>4230</v>
      </c>
      <c r="O3634" s="18">
        <v>1.1146259511000001</v>
      </c>
      <c r="P3634" t="s">
        <v>4231</v>
      </c>
      <c r="Q3634" t="s">
        <v>220</v>
      </c>
      <c r="R3634" t="s">
        <v>4232</v>
      </c>
      <c r="S3634" s="18">
        <v>8.6136227255000009</v>
      </c>
      <c r="T3634" t="s">
        <v>227</v>
      </c>
      <c r="U3634" t="s">
        <v>228</v>
      </c>
      <c r="V3634" t="s">
        <v>229</v>
      </c>
      <c r="W3634" s="18">
        <v>1.6663308547</v>
      </c>
      <c r="X3634" t="s">
        <v>222</v>
      </c>
      <c r="Y3634" t="s">
        <v>223</v>
      </c>
      <c r="Z3634" t="s">
        <v>224</v>
      </c>
      <c r="AA3634" s="18">
        <v>0.41609430349999998</v>
      </c>
      <c r="AB3634" t="s">
        <v>4797</v>
      </c>
      <c r="AC3634" t="s">
        <v>220</v>
      </c>
      <c r="AD3634" t="s">
        <v>4798</v>
      </c>
      <c r="AE3634" s="18">
        <v>4.1450592100000003E-2</v>
      </c>
      <c r="AF3634" t="s">
        <v>17364</v>
      </c>
      <c r="AG3634" t="s">
        <v>220</v>
      </c>
      <c r="AH3634" t="s">
        <v>17365</v>
      </c>
      <c r="AI3634" s="18">
        <v>5.2320536899999999E-2</v>
      </c>
      <c r="AJ3634" t="s">
        <v>11602</v>
      </c>
      <c r="AK3634" t="s">
        <v>220</v>
      </c>
      <c r="AL3634" t="s">
        <v>11603</v>
      </c>
      <c r="AM3634" t="s">
        <v>4228</v>
      </c>
      <c r="AN3634" t="s">
        <v>223</v>
      </c>
      <c r="AO3634" t="s">
        <v>4229</v>
      </c>
      <c r="AP3634" s="18">
        <v>2.0178578400000001E-2</v>
      </c>
      <c r="AQ3634" t="s">
        <v>123</v>
      </c>
      <c r="AR3634" t="b">
        <f>ISNUMBER(SEARCH('Consulta Por Puntos Baloto'!$E$5,B3634,1))</f>
        <v>0</v>
      </c>
      <c r="AS3634">
        <f t="shared" si="112"/>
        <v>7</v>
      </c>
      <c r="AT3634" t="str">
        <f t="shared" si="113"/>
        <v>Cajero automático</v>
      </c>
    </row>
    <row r="3635" spans="1:46">
      <c r="A3635" t="s">
        <v>17366</v>
      </c>
      <c r="B3635" t="s">
        <v>17367</v>
      </c>
      <c r="C3635" s="18">
        <v>39.715407928399998</v>
      </c>
      <c r="D3635" t="s">
        <v>291</v>
      </c>
      <c r="E3635" t="s">
        <v>292</v>
      </c>
      <c r="F3635" t="s">
        <v>293</v>
      </c>
      <c r="G3635" s="18">
        <v>59.693836388000001</v>
      </c>
      <c r="H3635" t="s">
        <v>64</v>
      </c>
      <c r="I3635" t="s">
        <v>294</v>
      </c>
      <c r="J3635" t="s">
        <v>295</v>
      </c>
      <c r="K3635" s="18">
        <v>59.700703983799997</v>
      </c>
      <c r="L3635" t="s">
        <v>64</v>
      </c>
      <c r="M3635" t="s">
        <v>294</v>
      </c>
      <c r="N3635" t="s">
        <v>295</v>
      </c>
      <c r="O3635" s="18">
        <v>75.406808368399993</v>
      </c>
      <c r="P3635" t="s">
        <v>296</v>
      </c>
      <c r="Q3635" t="s">
        <v>297</v>
      </c>
      <c r="R3635" t="s">
        <v>298</v>
      </c>
      <c r="S3635" s="18">
        <v>137.09277478499999</v>
      </c>
      <c r="T3635" t="s">
        <v>311</v>
      </c>
      <c r="U3635" t="s">
        <v>130</v>
      </c>
      <c r="V3635" t="s">
        <v>312</v>
      </c>
      <c r="W3635" s="18">
        <v>120.1778104557</v>
      </c>
      <c r="X3635" t="s">
        <v>64</v>
      </c>
      <c r="Y3635" t="s">
        <v>313</v>
      </c>
      <c r="Z3635" t="s">
        <v>314</v>
      </c>
      <c r="AA3635" s="18">
        <v>59.943562170600003</v>
      </c>
      <c r="AB3635" t="s">
        <v>300</v>
      </c>
      <c r="AC3635" t="s">
        <v>301</v>
      </c>
      <c r="AD3635" t="s">
        <v>302</v>
      </c>
      <c r="AE3635" s="18">
        <v>8.7973017171999999</v>
      </c>
      <c r="AF3635" t="s">
        <v>6445</v>
      </c>
      <c r="AG3635" t="s">
        <v>6446</v>
      </c>
      <c r="AH3635" t="s">
        <v>6447</v>
      </c>
      <c r="AI3635" s="18">
        <v>7.4519439389000004</v>
      </c>
      <c r="AJ3635" t="s">
        <v>6448</v>
      </c>
      <c r="AK3635" t="s">
        <v>6449</v>
      </c>
      <c r="AL3635" t="s">
        <v>6450</v>
      </c>
      <c r="AM3635" t="s">
        <v>6448</v>
      </c>
      <c r="AN3635" t="s">
        <v>6449</v>
      </c>
      <c r="AO3635" t="s">
        <v>6450</v>
      </c>
      <c r="AP3635" s="18">
        <v>7.4519439389000004</v>
      </c>
      <c r="AQ3635" t="s">
        <v>123</v>
      </c>
      <c r="AR3635" t="b">
        <f>ISNUMBER(SEARCH('Consulta Por Puntos Baloto'!$E$5,B3635,1))</f>
        <v>0</v>
      </c>
      <c r="AS3635">
        <f t="shared" si="112"/>
        <v>35</v>
      </c>
      <c r="AT3635" t="str">
        <f t="shared" si="113"/>
        <v>Punto red</v>
      </c>
    </row>
    <row r="3636" spans="1:46">
      <c r="A3636" t="s">
        <v>17368</v>
      </c>
      <c r="B3636" t="s">
        <v>17369</v>
      </c>
      <c r="C3636" s="18">
        <v>32.741317453699999</v>
      </c>
      <c r="D3636" t="s">
        <v>3990</v>
      </c>
      <c r="E3636" t="s">
        <v>3991</v>
      </c>
      <c r="F3636" t="s">
        <v>3992</v>
      </c>
      <c r="G3636" s="18">
        <v>33.3176289823</v>
      </c>
      <c r="H3636" t="s">
        <v>64</v>
      </c>
      <c r="I3636" t="s">
        <v>3993</v>
      </c>
      <c r="J3636" t="s">
        <v>8991</v>
      </c>
      <c r="K3636" s="18">
        <v>34.203161081200001</v>
      </c>
      <c r="L3636" t="s">
        <v>64</v>
      </c>
      <c r="M3636" t="s">
        <v>3993</v>
      </c>
      <c r="N3636" t="s">
        <v>3995</v>
      </c>
      <c r="O3636" s="18">
        <v>33.322769066500001</v>
      </c>
      <c r="P3636" t="s">
        <v>3996</v>
      </c>
      <c r="Q3636" t="s">
        <v>3991</v>
      </c>
      <c r="R3636" t="s">
        <v>3997</v>
      </c>
      <c r="S3636" s="18">
        <v>385.49813405890001</v>
      </c>
      <c r="T3636" t="s">
        <v>85</v>
      </c>
      <c r="U3636" t="s">
        <v>86</v>
      </c>
      <c r="V3636" t="s">
        <v>87</v>
      </c>
      <c r="W3636" s="18">
        <v>150.5343392522</v>
      </c>
      <c r="X3636" t="s">
        <v>64</v>
      </c>
      <c r="Y3636" t="s">
        <v>3998</v>
      </c>
      <c r="Z3636" t="s">
        <v>3999</v>
      </c>
      <c r="AA3636" s="18">
        <v>33.334041313900002</v>
      </c>
      <c r="AB3636" t="s">
        <v>4000</v>
      </c>
      <c r="AC3636" t="s">
        <v>3991</v>
      </c>
      <c r="AD3636" t="s">
        <v>4001</v>
      </c>
      <c r="AE3636" s="18">
        <v>7.4300382452999996</v>
      </c>
      <c r="AF3636" t="s">
        <v>13144</v>
      </c>
      <c r="AG3636" t="s">
        <v>13145</v>
      </c>
      <c r="AH3636" t="s">
        <v>13146</v>
      </c>
      <c r="AI3636" s="18">
        <v>4.8428796699999999E-2</v>
      </c>
      <c r="AJ3636" t="s">
        <v>17242</v>
      </c>
      <c r="AK3636" t="s">
        <v>7744</v>
      </c>
      <c r="AL3636" t="s">
        <v>17243</v>
      </c>
      <c r="AM3636" t="s">
        <v>17242</v>
      </c>
      <c r="AN3636" t="s">
        <v>7744</v>
      </c>
      <c r="AO3636" t="s">
        <v>17243</v>
      </c>
      <c r="AP3636" s="18">
        <v>4.8428796699999999E-2</v>
      </c>
      <c r="AQ3636" t="s">
        <v>123</v>
      </c>
      <c r="AR3636" t="b">
        <f>ISNUMBER(SEARCH('Consulta Por Puntos Baloto'!$E$5,B3636,1))</f>
        <v>0</v>
      </c>
      <c r="AS3636">
        <f t="shared" si="112"/>
        <v>35</v>
      </c>
      <c r="AT3636" t="str">
        <f t="shared" si="113"/>
        <v>Punto red</v>
      </c>
    </row>
    <row r="3637" spans="1:46">
      <c r="A3637" t="s">
        <v>17370</v>
      </c>
      <c r="B3637" t="s">
        <v>17371</v>
      </c>
      <c r="C3637" s="18">
        <v>8.1315630377999994</v>
      </c>
      <c r="D3637" t="s">
        <v>127</v>
      </c>
      <c r="E3637" t="s">
        <v>128</v>
      </c>
      <c r="F3637" t="s">
        <v>129</v>
      </c>
      <c r="G3637" s="18">
        <v>2.3432365668999999</v>
      </c>
      <c r="H3637" t="s">
        <v>64</v>
      </c>
      <c r="I3637" t="s">
        <v>130</v>
      </c>
      <c r="J3637" t="s">
        <v>369</v>
      </c>
      <c r="K3637" s="18">
        <v>9.6948693328999997</v>
      </c>
      <c r="L3637" t="s">
        <v>64</v>
      </c>
      <c r="M3637" t="s">
        <v>130</v>
      </c>
      <c r="N3637" t="s">
        <v>370</v>
      </c>
      <c r="O3637" s="18">
        <v>8.0405074345000003</v>
      </c>
      <c r="P3637" t="s">
        <v>133</v>
      </c>
      <c r="Q3637" t="s">
        <v>134</v>
      </c>
      <c r="R3637" t="s">
        <v>135</v>
      </c>
      <c r="S3637" s="18">
        <v>10.7006933119</v>
      </c>
      <c r="T3637" t="s">
        <v>371</v>
      </c>
      <c r="U3637" t="s">
        <v>130</v>
      </c>
      <c r="V3637" t="s">
        <v>372</v>
      </c>
      <c r="W3637" s="18">
        <v>9.4421481884999992</v>
      </c>
      <c r="X3637" t="s">
        <v>64</v>
      </c>
      <c r="Y3637" t="s">
        <v>130</v>
      </c>
      <c r="Z3637" t="s">
        <v>373</v>
      </c>
      <c r="AA3637" s="18">
        <v>8.2713023961999994</v>
      </c>
      <c r="AB3637" t="s">
        <v>140</v>
      </c>
      <c r="AC3637" t="s">
        <v>128</v>
      </c>
      <c r="AD3637" t="s">
        <v>141</v>
      </c>
      <c r="AE3637" s="18">
        <v>0.1162869669</v>
      </c>
      <c r="AF3637" t="s">
        <v>1648</v>
      </c>
      <c r="AG3637" t="s">
        <v>143</v>
      </c>
      <c r="AH3637" t="s">
        <v>1649</v>
      </c>
      <c r="AI3637" s="18">
        <v>8.3634857300000004E-2</v>
      </c>
      <c r="AJ3637" t="s">
        <v>17372</v>
      </c>
      <c r="AK3637" t="s">
        <v>134</v>
      </c>
      <c r="AL3637" t="s">
        <v>17373</v>
      </c>
      <c r="AM3637" t="s">
        <v>17372</v>
      </c>
      <c r="AN3637" t="s">
        <v>134</v>
      </c>
      <c r="AO3637" t="s">
        <v>17373</v>
      </c>
      <c r="AP3637" s="18">
        <v>8.3634857300000004E-2</v>
      </c>
      <c r="AQ3637" t="s">
        <v>123</v>
      </c>
      <c r="AR3637" t="b">
        <f>ISNUMBER(SEARCH('Consulta Por Puntos Baloto'!$E$5,B3637,1))</f>
        <v>0</v>
      </c>
      <c r="AS3637">
        <f t="shared" si="112"/>
        <v>35</v>
      </c>
      <c r="AT3637" t="str">
        <f t="shared" si="113"/>
        <v>Punto red</v>
      </c>
    </row>
    <row r="3638" spans="1:46">
      <c r="A3638" t="s">
        <v>17374</v>
      </c>
      <c r="B3638" t="s">
        <v>17375</v>
      </c>
      <c r="C3638" s="18">
        <v>0.8873270123</v>
      </c>
      <c r="D3638" t="s">
        <v>2585</v>
      </c>
      <c r="E3638" t="s">
        <v>128</v>
      </c>
      <c r="F3638" t="s">
        <v>2586</v>
      </c>
      <c r="G3638" s="18">
        <v>0.26126724699999998</v>
      </c>
      <c r="H3638" t="s">
        <v>64</v>
      </c>
      <c r="I3638" t="s">
        <v>130</v>
      </c>
      <c r="J3638" t="s">
        <v>3950</v>
      </c>
      <c r="K3638" s="18">
        <v>0.26126724699999998</v>
      </c>
      <c r="L3638" t="s">
        <v>64</v>
      </c>
      <c r="M3638" t="s">
        <v>130</v>
      </c>
      <c r="N3638" t="s">
        <v>2624</v>
      </c>
      <c r="O3638" s="18">
        <v>1.3910859131</v>
      </c>
      <c r="P3638" t="s">
        <v>2625</v>
      </c>
      <c r="Q3638" t="s">
        <v>134</v>
      </c>
      <c r="R3638" t="s">
        <v>2626</v>
      </c>
      <c r="S3638" s="18">
        <v>0.71014517150000001</v>
      </c>
      <c r="T3638" t="s">
        <v>311</v>
      </c>
      <c r="U3638" t="s">
        <v>130</v>
      </c>
      <c r="V3638" t="s">
        <v>312</v>
      </c>
      <c r="W3638" s="18">
        <v>0.71014517150000001</v>
      </c>
      <c r="X3638" t="s">
        <v>64</v>
      </c>
      <c r="Y3638" t="s">
        <v>130</v>
      </c>
      <c r="Z3638" t="s">
        <v>2659</v>
      </c>
      <c r="AA3638" s="18">
        <v>0.62440617359999995</v>
      </c>
      <c r="AB3638" t="s">
        <v>2661</v>
      </c>
      <c r="AC3638" t="s">
        <v>128</v>
      </c>
      <c r="AD3638" t="s">
        <v>2662</v>
      </c>
      <c r="AE3638" s="18">
        <v>4.89432614E-2</v>
      </c>
      <c r="AF3638" t="s">
        <v>11958</v>
      </c>
      <c r="AG3638" t="s">
        <v>143</v>
      </c>
      <c r="AH3638" t="s">
        <v>11959</v>
      </c>
      <c r="AI3638" s="18">
        <v>0.17012722299999999</v>
      </c>
      <c r="AJ3638" t="s">
        <v>6883</v>
      </c>
      <c r="AK3638" t="s">
        <v>134</v>
      </c>
      <c r="AL3638" t="s">
        <v>6884</v>
      </c>
      <c r="AM3638" t="s">
        <v>11958</v>
      </c>
      <c r="AN3638" t="s">
        <v>143</v>
      </c>
      <c r="AO3638" t="s">
        <v>11959</v>
      </c>
      <c r="AP3638" s="18">
        <v>4.89432614E-2</v>
      </c>
      <c r="AQ3638" t="s">
        <v>123</v>
      </c>
      <c r="AR3638" t="b">
        <f>ISNUMBER(SEARCH('Consulta Por Puntos Baloto'!$E$5,B3638,1))</f>
        <v>0</v>
      </c>
      <c r="AS3638">
        <f t="shared" si="112"/>
        <v>31</v>
      </c>
      <c r="AT3638" t="str">
        <f t="shared" si="113"/>
        <v>Punto pago</v>
      </c>
    </row>
    <row r="3639" spans="1:46">
      <c r="A3639" t="s">
        <v>17376</v>
      </c>
      <c r="B3639" t="s">
        <v>17377</v>
      </c>
      <c r="C3639" s="18">
        <v>0.12723149119999999</v>
      </c>
      <c r="D3639" t="s">
        <v>150</v>
      </c>
      <c r="E3639" t="s">
        <v>151</v>
      </c>
      <c r="F3639" t="s">
        <v>152</v>
      </c>
      <c r="G3639" s="18">
        <v>6.1929934800000003E-2</v>
      </c>
      <c r="H3639" t="s">
        <v>153</v>
      </c>
      <c r="I3639" t="s">
        <v>154</v>
      </c>
      <c r="J3639" t="s">
        <v>155</v>
      </c>
      <c r="K3639" s="18">
        <v>4.4720990367000004</v>
      </c>
      <c r="L3639" t="s">
        <v>64</v>
      </c>
      <c r="M3639" t="s">
        <v>154</v>
      </c>
      <c r="N3639" t="s">
        <v>156</v>
      </c>
      <c r="O3639" s="18">
        <v>4.5122098487000004</v>
      </c>
      <c r="P3639" t="s">
        <v>157</v>
      </c>
      <c r="Q3639" t="s">
        <v>151</v>
      </c>
      <c r="R3639" t="s">
        <v>158</v>
      </c>
      <c r="S3639" s="18">
        <v>116.3230465338</v>
      </c>
      <c r="T3639" t="s">
        <v>111</v>
      </c>
      <c r="U3639" t="s">
        <v>112</v>
      </c>
      <c r="V3639" t="s">
        <v>113</v>
      </c>
      <c r="W3639" s="18">
        <v>5.8757162135999996</v>
      </c>
      <c r="X3639" t="s">
        <v>64</v>
      </c>
      <c r="Y3639" t="s">
        <v>154</v>
      </c>
      <c r="Z3639" t="s">
        <v>159</v>
      </c>
      <c r="AA3639" s="18">
        <v>5.0089359E-2</v>
      </c>
      <c r="AB3639" s="19" t="s">
        <v>153</v>
      </c>
      <c r="AC3639" t="s">
        <v>151</v>
      </c>
      <c r="AD3639" t="s">
        <v>160</v>
      </c>
      <c r="AE3639" s="18">
        <v>0.1045078799</v>
      </c>
      <c r="AF3639" t="s">
        <v>17378</v>
      </c>
      <c r="AG3639" t="s">
        <v>4535</v>
      </c>
      <c r="AH3639" t="s">
        <v>17379</v>
      </c>
      <c r="AI3639" s="18">
        <v>1.2668100099999999E-2</v>
      </c>
      <c r="AJ3639" t="s">
        <v>349</v>
      </c>
      <c r="AK3639" t="s">
        <v>151</v>
      </c>
      <c r="AL3639" t="s">
        <v>6829</v>
      </c>
      <c r="AM3639" t="s">
        <v>349</v>
      </c>
      <c r="AN3639" t="s">
        <v>151</v>
      </c>
      <c r="AO3639" t="s">
        <v>6829</v>
      </c>
      <c r="AP3639" s="18">
        <v>1.2668100099999999E-2</v>
      </c>
      <c r="AQ3639" t="s">
        <v>123</v>
      </c>
      <c r="AR3639" t="b">
        <f>ISNUMBER(SEARCH('Consulta Por Puntos Baloto'!$E$5,B3639,1))</f>
        <v>0</v>
      </c>
      <c r="AS3639">
        <f t="shared" si="112"/>
        <v>35</v>
      </c>
      <c r="AT3639" t="str">
        <f t="shared" si="113"/>
        <v>Punto red</v>
      </c>
    </row>
    <row r="3640" spans="1:46">
      <c r="A3640" t="s">
        <v>17380</v>
      </c>
      <c r="B3640" t="s">
        <v>17381</v>
      </c>
      <c r="C3640" s="18">
        <v>7.1213111897000001</v>
      </c>
      <c r="D3640" t="s">
        <v>353</v>
      </c>
      <c r="E3640" t="s">
        <v>354</v>
      </c>
      <c r="F3640" t="s">
        <v>355</v>
      </c>
      <c r="G3640" s="18">
        <v>5.8492469558</v>
      </c>
      <c r="H3640" t="s">
        <v>64</v>
      </c>
      <c r="I3640" t="s">
        <v>86</v>
      </c>
      <c r="J3640" t="s">
        <v>7050</v>
      </c>
      <c r="K3640" s="18">
        <v>7.1493706709999998</v>
      </c>
      <c r="L3640" t="s">
        <v>64</v>
      </c>
      <c r="M3640" t="s">
        <v>86</v>
      </c>
      <c r="N3640" t="s">
        <v>358</v>
      </c>
      <c r="O3640" s="18">
        <v>7.4608766652999998</v>
      </c>
      <c r="P3640" t="s">
        <v>89</v>
      </c>
      <c r="Q3640" t="s">
        <v>83</v>
      </c>
      <c r="R3640" t="s">
        <v>90</v>
      </c>
      <c r="S3640" s="18">
        <v>8.4438027829000006</v>
      </c>
      <c r="T3640" t="s">
        <v>85</v>
      </c>
      <c r="U3640" t="s">
        <v>86</v>
      </c>
      <c r="V3640" t="s">
        <v>87</v>
      </c>
      <c r="W3640" s="18">
        <v>7.7350385822999996</v>
      </c>
      <c r="X3640" t="s">
        <v>64</v>
      </c>
      <c r="Y3640" t="s">
        <v>86</v>
      </c>
      <c r="Z3640" t="s">
        <v>299</v>
      </c>
      <c r="AA3640" s="18">
        <v>7.5943105401000004</v>
      </c>
      <c r="AB3640" t="s">
        <v>193</v>
      </c>
      <c r="AC3640" t="s">
        <v>83</v>
      </c>
      <c r="AD3640" t="s">
        <v>194</v>
      </c>
      <c r="AE3640" s="18">
        <v>5.8256800800000001E-2</v>
      </c>
      <c r="AF3640" t="s">
        <v>17382</v>
      </c>
      <c r="AG3640" t="s">
        <v>7055</v>
      </c>
      <c r="AH3640" t="s">
        <v>17383</v>
      </c>
      <c r="AI3640" s="18">
        <v>0.14757889669999999</v>
      </c>
      <c r="AJ3640" t="s">
        <v>17384</v>
      </c>
      <c r="AK3640" t="s">
        <v>7055</v>
      </c>
      <c r="AL3640" t="s">
        <v>17385</v>
      </c>
      <c r="AM3640" t="s">
        <v>17382</v>
      </c>
      <c r="AN3640" t="s">
        <v>7055</v>
      </c>
      <c r="AO3640" t="s">
        <v>17383</v>
      </c>
      <c r="AP3640" s="18">
        <v>5.8256800800000001E-2</v>
      </c>
      <c r="AQ3640" t="s">
        <v>4218</v>
      </c>
      <c r="AR3640" t="b">
        <f>ISNUMBER(SEARCH('Consulta Por Puntos Baloto'!$E$5,B3640,1))</f>
        <v>0</v>
      </c>
      <c r="AS3640">
        <f t="shared" si="112"/>
        <v>31</v>
      </c>
      <c r="AT3640" t="str">
        <f t="shared" si="113"/>
        <v>Punto pago</v>
      </c>
    </row>
    <row r="3641" spans="1:46">
      <c r="A3641" t="s">
        <v>17386</v>
      </c>
      <c r="B3641" t="s">
        <v>17387</v>
      </c>
      <c r="C3641" s="18">
        <v>19.587768303299999</v>
      </c>
      <c r="D3641" t="s">
        <v>4386</v>
      </c>
      <c r="E3641" t="s">
        <v>4387</v>
      </c>
      <c r="F3641" t="s">
        <v>4388</v>
      </c>
      <c r="G3641" s="18">
        <v>20.007969668299999</v>
      </c>
      <c r="H3641" t="s">
        <v>64</v>
      </c>
      <c r="I3641" t="s">
        <v>4389</v>
      </c>
      <c r="J3641" t="s">
        <v>4390</v>
      </c>
      <c r="K3641" s="18">
        <v>20.865888286400001</v>
      </c>
      <c r="L3641" t="s">
        <v>64</v>
      </c>
      <c r="M3641" t="s">
        <v>343</v>
      </c>
      <c r="N3641" t="s">
        <v>344</v>
      </c>
      <c r="O3641" s="18">
        <v>19.8845188769</v>
      </c>
      <c r="P3641" t="s">
        <v>4391</v>
      </c>
      <c r="Q3641" t="s">
        <v>4392</v>
      </c>
      <c r="R3641" t="s">
        <v>4393</v>
      </c>
      <c r="S3641" s="18">
        <v>45.811488580400002</v>
      </c>
      <c r="T3641" t="s">
        <v>69</v>
      </c>
      <c r="U3641" t="s">
        <v>65</v>
      </c>
      <c r="V3641" t="s">
        <v>70</v>
      </c>
      <c r="W3641" s="18">
        <v>20.007969668299999</v>
      </c>
      <c r="X3641" t="s">
        <v>64</v>
      </c>
      <c r="Y3641" t="s">
        <v>4389</v>
      </c>
      <c r="Z3641" t="s">
        <v>4390</v>
      </c>
      <c r="AA3641" s="18">
        <v>22.209047907199999</v>
      </c>
      <c r="AB3641" t="s">
        <v>345</v>
      </c>
      <c r="AC3641" t="s">
        <v>341</v>
      </c>
      <c r="AD3641" t="s">
        <v>346</v>
      </c>
      <c r="AE3641" s="18">
        <v>1.33914173E-2</v>
      </c>
      <c r="AF3641" t="s">
        <v>17388</v>
      </c>
      <c r="AG3641" t="s">
        <v>4395</v>
      </c>
      <c r="AH3641" t="s">
        <v>17389</v>
      </c>
      <c r="AI3641" s="18">
        <v>2.3308526000000002E-3</v>
      </c>
      <c r="AJ3641" t="s">
        <v>4397</v>
      </c>
      <c r="AK3641" t="s">
        <v>4395</v>
      </c>
      <c r="AL3641" t="s">
        <v>4398</v>
      </c>
      <c r="AM3641" t="s">
        <v>4397</v>
      </c>
      <c r="AN3641" t="s">
        <v>4395</v>
      </c>
      <c r="AO3641" t="s">
        <v>4398</v>
      </c>
      <c r="AP3641" s="18">
        <v>2.3308526000000002E-3</v>
      </c>
      <c r="AQ3641" t="s">
        <v>123</v>
      </c>
      <c r="AR3641" t="b">
        <f>ISNUMBER(SEARCH('Consulta Por Puntos Baloto'!$E$5,B3641,1))</f>
        <v>0</v>
      </c>
      <c r="AS3641">
        <f t="shared" si="112"/>
        <v>35</v>
      </c>
      <c r="AT3641" t="str">
        <f t="shared" si="113"/>
        <v>Punto red</v>
      </c>
    </row>
    <row r="3642" spans="1:46">
      <c r="A3642" t="s">
        <v>17390</v>
      </c>
      <c r="B3642" t="s">
        <v>17391</v>
      </c>
      <c r="C3642" s="18">
        <v>2.8568672722000001</v>
      </c>
      <c r="D3642" t="s">
        <v>4401</v>
      </c>
      <c r="E3642" t="s">
        <v>62</v>
      </c>
      <c r="F3642" t="s">
        <v>4402</v>
      </c>
      <c r="G3642" s="18">
        <v>1.8719878585</v>
      </c>
      <c r="H3642" t="s">
        <v>64</v>
      </c>
      <c r="I3642" t="s">
        <v>65</v>
      </c>
      <c r="J3642" t="s">
        <v>70</v>
      </c>
      <c r="K3642" s="18">
        <v>2.4445063713000001</v>
      </c>
      <c r="L3642" t="s">
        <v>64</v>
      </c>
      <c r="M3642" t="s">
        <v>65</v>
      </c>
      <c r="N3642" t="s">
        <v>4212</v>
      </c>
      <c r="O3642" s="18">
        <v>3.8092411470999998</v>
      </c>
      <c r="P3642" t="s">
        <v>67</v>
      </c>
      <c r="Q3642" t="s">
        <v>62</v>
      </c>
      <c r="R3642" t="s">
        <v>68</v>
      </c>
      <c r="S3642" s="18">
        <v>1.8663041834</v>
      </c>
      <c r="T3642" t="s">
        <v>69</v>
      </c>
      <c r="U3642" t="s">
        <v>65</v>
      </c>
      <c r="V3642" t="s">
        <v>70</v>
      </c>
      <c r="W3642" s="18">
        <v>2.4802953646999999</v>
      </c>
      <c r="X3642" t="s">
        <v>64</v>
      </c>
      <c r="Y3642" t="s">
        <v>65</v>
      </c>
      <c r="Z3642" t="s">
        <v>4213</v>
      </c>
      <c r="AA3642" s="18">
        <v>1.8637791822000001</v>
      </c>
      <c r="AB3642" t="s">
        <v>4405</v>
      </c>
      <c r="AC3642" t="s">
        <v>62</v>
      </c>
      <c r="AD3642" t="s">
        <v>4406</v>
      </c>
      <c r="AE3642" s="18">
        <v>4.7314250799999999E-2</v>
      </c>
      <c r="AF3642" t="s">
        <v>14498</v>
      </c>
      <c r="AG3642" t="s">
        <v>62</v>
      </c>
      <c r="AH3642" t="s">
        <v>14499</v>
      </c>
      <c r="AI3642" s="18">
        <v>0.42726625210000002</v>
      </c>
      <c r="AJ3642" t="s">
        <v>14500</v>
      </c>
      <c r="AK3642" t="s">
        <v>62</v>
      </c>
      <c r="AL3642" t="s">
        <v>14501</v>
      </c>
      <c r="AM3642" t="s">
        <v>14498</v>
      </c>
      <c r="AN3642" t="s">
        <v>62</v>
      </c>
      <c r="AO3642" t="s">
        <v>14499</v>
      </c>
      <c r="AP3642" s="18">
        <v>4.7314250799999999E-2</v>
      </c>
      <c r="AQ3642" t="s">
        <v>123</v>
      </c>
      <c r="AR3642" t="b">
        <f>ISNUMBER(SEARCH('Consulta Por Puntos Baloto'!$E$5,B3642,1))</f>
        <v>0</v>
      </c>
      <c r="AS3642">
        <f t="shared" si="112"/>
        <v>31</v>
      </c>
      <c r="AT3642" t="str">
        <f t="shared" si="113"/>
        <v>Punto pago</v>
      </c>
    </row>
    <row r="3643" spans="1:46">
      <c r="A3643" t="s">
        <v>17392</v>
      </c>
      <c r="B3643" t="s">
        <v>17393</v>
      </c>
      <c r="C3643" s="18">
        <v>2.1661247438000002</v>
      </c>
      <c r="D3643" t="s">
        <v>526</v>
      </c>
      <c r="E3643" t="s">
        <v>128</v>
      </c>
      <c r="F3643" t="s">
        <v>527</v>
      </c>
      <c r="G3643" s="18">
        <v>0.4423958167</v>
      </c>
      <c r="H3643" t="s">
        <v>64</v>
      </c>
      <c r="I3643" t="s">
        <v>130</v>
      </c>
      <c r="J3643" t="s">
        <v>529</v>
      </c>
      <c r="K3643" s="18">
        <v>0.4423958167</v>
      </c>
      <c r="L3643" t="s">
        <v>64</v>
      </c>
      <c r="M3643" t="s">
        <v>130</v>
      </c>
      <c r="N3643" t="s">
        <v>529</v>
      </c>
      <c r="O3643" s="18">
        <v>0.91226234439999998</v>
      </c>
      <c r="P3643" t="s">
        <v>1300</v>
      </c>
      <c r="Q3643" t="s">
        <v>134</v>
      </c>
      <c r="R3643" t="s">
        <v>1301</v>
      </c>
      <c r="S3643" s="18">
        <v>3.9737354795000002</v>
      </c>
      <c r="T3643" t="s">
        <v>496</v>
      </c>
      <c r="U3643" t="s">
        <v>130</v>
      </c>
      <c r="V3643" t="s">
        <v>497</v>
      </c>
      <c r="W3643" s="18">
        <v>1.9456563345</v>
      </c>
      <c r="X3643" t="s">
        <v>64</v>
      </c>
      <c r="Y3643" t="s">
        <v>130</v>
      </c>
      <c r="Z3643" t="s">
        <v>532</v>
      </c>
      <c r="AA3643" s="18">
        <v>1.9933785341000001</v>
      </c>
      <c r="AB3643" t="s">
        <v>533</v>
      </c>
      <c r="AC3643" t="s">
        <v>128</v>
      </c>
      <c r="AD3643" t="s">
        <v>534</v>
      </c>
      <c r="AE3643" s="18">
        <v>0.11576913379999999</v>
      </c>
      <c r="AF3643" t="s">
        <v>17394</v>
      </c>
      <c r="AG3643" t="s">
        <v>143</v>
      </c>
      <c r="AH3643" t="s">
        <v>17395</v>
      </c>
      <c r="AI3643" s="18">
        <v>0.1683536719</v>
      </c>
      <c r="AJ3643" t="s">
        <v>6497</v>
      </c>
      <c r="AK3643" t="s">
        <v>134</v>
      </c>
      <c r="AL3643" t="s">
        <v>6498</v>
      </c>
      <c r="AM3643" t="s">
        <v>17394</v>
      </c>
      <c r="AN3643" t="s">
        <v>143</v>
      </c>
      <c r="AO3643" t="s">
        <v>17395</v>
      </c>
      <c r="AP3643" s="18">
        <v>0.11576913379999999</v>
      </c>
      <c r="AQ3643" t="s">
        <v>123</v>
      </c>
      <c r="AR3643" t="b">
        <f>ISNUMBER(SEARCH('Consulta Por Puntos Baloto'!$E$5,B3643,1))</f>
        <v>0</v>
      </c>
      <c r="AS3643">
        <f t="shared" si="112"/>
        <v>31</v>
      </c>
      <c r="AT3643" t="str">
        <f t="shared" si="113"/>
        <v>Punto pago</v>
      </c>
    </row>
    <row r="3644" spans="1:46">
      <c r="A3644" t="s">
        <v>17396</v>
      </c>
      <c r="B3644" t="s">
        <v>17397</v>
      </c>
      <c r="C3644" s="18">
        <v>5.2129057370999998</v>
      </c>
      <c r="D3644" t="s">
        <v>127</v>
      </c>
      <c r="E3644" t="s">
        <v>128</v>
      </c>
      <c r="F3644" t="s">
        <v>129</v>
      </c>
      <c r="G3644" s="18">
        <v>1.3035272767999999</v>
      </c>
      <c r="H3644" t="s">
        <v>64</v>
      </c>
      <c r="I3644" t="s">
        <v>130</v>
      </c>
      <c r="J3644" t="s">
        <v>1041</v>
      </c>
      <c r="K3644" s="18">
        <v>3.5504842919000001</v>
      </c>
      <c r="L3644" t="s">
        <v>64</v>
      </c>
      <c r="M3644" t="s">
        <v>130</v>
      </c>
      <c r="N3644" t="s">
        <v>512</v>
      </c>
      <c r="O3644" s="18">
        <v>4.6213863437000002</v>
      </c>
      <c r="P3644" t="s">
        <v>133</v>
      </c>
      <c r="Q3644" t="s">
        <v>134</v>
      </c>
      <c r="R3644" t="s">
        <v>135</v>
      </c>
      <c r="S3644" s="18">
        <v>3.7844892094000002</v>
      </c>
      <c r="T3644" t="s">
        <v>371</v>
      </c>
      <c r="U3644" t="s">
        <v>130</v>
      </c>
      <c r="V3644" t="s">
        <v>372</v>
      </c>
      <c r="W3644" s="18">
        <v>2.1543054445999998</v>
      </c>
      <c r="X3644" t="s">
        <v>64</v>
      </c>
      <c r="Y3644" t="s">
        <v>130</v>
      </c>
      <c r="Z3644" t="s">
        <v>373</v>
      </c>
      <c r="AA3644" s="18">
        <v>3.2820634363000001</v>
      </c>
      <c r="AB3644" s="19" t="s">
        <v>963</v>
      </c>
      <c r="AC3644" t="s">
        <v>128</v>
      </c>
      <c r="AD3644" t="s">
        <v>964</v>
      </c>
      <c r="AE3644" s="18">
        <v>2.5267323299999998E-2</v>
      </c>
      <c r="AF3644" t="s">
        <v>17398</v>
      </c>
      <c r="AG3644" t="s">
        <v>143</v>
      </c>
      <c r="AH3644" t="s">
        <v>17399</v>
      </c>
      <c r="AI3644" s="18">
        <v>0.18384809329999999</v>
      </c>
      <c r="AJ3644" t="s">
        <v>17400</v>
      </c>
      <c r="AK3644" t="s">
        <v>134</v>
      </c>
      <c r="AL3644" t="s">
        <v>17401</v>
      </c>
      <c r="AM3644" t="s">
        <v>17398</v>
      </c>
      <c r="AN3644" t="s">
        <v>143</v>
      </c>
      <c r="AO3644" t="s">
        <v>17399</v>
      </c>
      <c r="AP3644" s="18">
        <v>2.5267323299999998E-2</v>
      </c>
      <c r="AQ3644" t="s">
        <v>123</v>
      </c>
      <c r="AR3644" t="b">
        <f>ISNUMBER(SEARCH('Consulta Por Puntos Baloto'!$E$5,B3644,1))</f>
        <v>0</v>
      </c>
      <c r="AS3644">
        <f t="shared" si="112"/>
        <v>31</v>
      </c>
      <c r="AT3644" t="str">
        <f t="shared" si="113"/>
        <v>Punto pago</v>
      </c>
    </row>
    <row r="3645" spans="1:46">
      <c r="A3645" t="s">
        <v>17402</v>
      </c>
      <c r="B3645" t="s">
        <v>17403</v>
      </c>
      <c r="C3645" s="18">
        <v>1.7408749777999999</v>
      </c>
      <c r="D3645" t="s">
        <v>1765</v>
      </c>
      <c r="E3645" t="s">
        <v>1766</v>
      </c>
      <c r="F3645" t="s">
        <v>1767</v>
      </c>
      <c r="G3645" s="18">
        <v>32.415134209100003</v>
      </c>
      <c r="H3645" t="s">
        <v>64</v>
      </c>
      <c r="I3645" t="s">
        <v>112</v>
      </c>
      <c r="J3645" t="s">
        <v>1110</v>
      </c>
      <c r="K3645" s="18">
        <v>33.608156558099999</v>
      </c>
      <c r="L3645" t="s">
        <v>64</v>
      </c>
      <c r="M3645" t="s">
        <v>112</v>
      </c>
      <c r="N3645" t="s">
        <v>721</v>
      </c>
      <c r="O3645" s="18">
        <v>33.961818205699998</v>
      </c>
      <c r="P3645" t="s">
        <v>513</v>
      </c>
      <c r="Q3645" t="s">
        <v>509</v>
      </c>
      <c r="R3645" t="s">
        <v>514</v>
      </c>
      <c r="S3645" s="18">
        <v>33.945330763599998</v>
      </c>
      <c r="T3645" t="s">
        <v>111</v>
      </c>
      <c r="U3645" t="s">
        <v>112</v>
      </c>
      <c r="V3645" t="s">
        <v>113</v>
      </c>
      <c r="W3645" s="18">
        <v>2.4265657671</v>
      </c>
      <c r="X3645" t="s">
        <v>64</v>
      </c>
      <c r="Y3645" t="s">
        <v>1768</v>
      </c>
      <c r="Z3645" t="s">
        <v>1769</v>
      </c>
      <c r="AA3645" s="18">
        <v>33.946428765699999</v>
      </c>
      <c r="AB3645" s="19" t="s">
        <v>1111</v>
      </c>
      <c r="AC3645" t="s">
        <v>509</v>
      </c>
      <c r="AD3645" s="19" t="s">
        <v>1112</v>
      </c>
      <c r="AE3645" s="18">
        <v>0.21887404690000001</v>
      </c>
      <c r="AF3645" t="s">
        <v>1919</v>
      </c>
      <c r="AG3645" t="s">
        <v>1779</v>
      </c>
      <c r="AH3645" t="s">
        <v>1920</v>
      </c>
      <c r="AI3645" s="18">
        <v>3.0138046999999999E-3</v>
      </c>
      <c r="AJ3645" t="s">
        <v>1921</v>
      </c>
      <c r="AK3645" t="s">
        <v>1766</v>
      </c>
      <c r="AL3645" t="s">
        <v>1922</v>
      </c>
      <c r="AM3645" t="s">
        <v>1921</v>
      </c>
      <c r="AN3645" t="s">
        <v>1766</v>
      </c>
      <c r="AO3645" t="s">
        <v>1922</v>
      </c>
      <c r="AP3645" s="18">
        <v>3.0138046999999999E-3</v>
      </c>
      <c r="AQ3645" t="s">
        <v>123</v>
      </c>
      <c r="AR3645" t="b">
        <f>ISNUMBER(SEARCH('Consulta Por Puntos Baloto'!$E$5,B3645,1))</f>
        <v>0</v>
      </c>
      <c r="AS3645">
        <f t="shared" si="112"/>
        <v>35</v>
      </c>
      <c r="AT3645" t="str">
        <f t="shared" si="113"/>
        <v>Punto red</v>
      </c>
    </row>
    <row r="3646" spans="1:46">
      <c r="A3646" t="s">
        <v>17404</v>
      </c>
      <c r="B3646" t="s">
        <v>17405</v>
      </c>
      <c r="C3646" s="18">
        <v>4.6398632704000002</v>
      </c>
      <c r="D3646" t="s">
        <v>526</v>
      </c>
      <c r="E3646" t="s">
        <v>128</v>
      </c>
      <c r="F3646" t="s">
        <v>527</v>
      </c>
      <c r="G3646" s="18">
        <v>0.54978769159999996</v>
      </c>
      <c r="H3646" t="s">
        <v>64</v>
      </c>
      <c r="I3646" t="s">
        <v>130</v>
      </c>
      <c r="J3646" t="s">
        <v>661</v>
      </c>
      <c r="K3646" s="18">
        <v>2.2849489475999998</v>
      </c>
      <c r="L3646" t="s">
        <v>64</v>
      </c>
      <c r="M3646" t="s">
        <v>130</v>
      </c>
      <c r="N3646" t="s">
        <v>529</v>
      </c>
      <c r="O3646" s="18">
        <v>1.3407749864</v>
      </c>
      <c r="P3646" t="s">
        <v>530</v>
      </c>
      <c r="Q3646" t="s">
        <v>134</v>
      </c>
      <c r="R3646" t="s">
        <v>531</v>
      </c>
      <c r="S3646" s="18">
        <v>4.6679907121999999</v>
      </c>
      <c r="T3646" t="s">
        <v>515</v>
      </c>
      <c r="U3646" t="s">
        <v>130</v>
      </c>
      <c r="V3646" t="s">
        <v>516</v>
      </c>
      <c r="W3646" s="18">
        <v>3.6896397903999998</v>
      </c>
      <c r="X3646" t="s">
        <v>64</v>
      </c>
      <c r="Y3646" t="s">
        <v>130</v>
      </c>
      <c r="Z3646" t="s">
        <v>532</v>
      </c>
      <c r="AA3646" s="18">
        <v>2.5959294118999998</v>
      </c>
      <c r="AB3646" t="s">
        <v>533</v>
      </c>
      <c r="AC3646" t="s">
        <v>128</v>
      </c>
      <c r="AD3646" t="s">
        <v>534</v>
      </c>
      <c r="AE3646" s="18">
        <v>0.18527224689999999</v>
      </c>
      <c r="AF3646" t="s">
        <v>9754</v>
      </c>
      <c r="AG3646" t="s">
        <v>143</v>
      </c>
      <c r="AH3646" t="s">
        <v>9755</v>
      </c>
      <c r="AI3646" s="18">
        <v>0.1181940828</v>
      </c>
      <c r="AJ3646" t="s">
        <v>3956</v>
      </c>
      <c r="AK3646" t="s">
        <v>134</v>
      </c>
      <c r="AL3646" t="s">
        <v>3957</v>
      </c>
      <c r="AM3646" t="s">
        <v>3956</v>
      </c>
      <c r="AN3646" t="s">
        <v>134</v>
      </c>
      <c r="AO3646" t="s">
        <v>3957</v>
      </c>
      <c r="AP3646" s="18">
        <v>0.1181940828</v>
      </c>
      <c r="AQ3646" t="s">
        <v>123</v>
      </c>
      <c r="AR3646" t="b">
        <f>ISNUMBER(SEARCH('Consulta Por Puntos Baloto'!$E$5,B3646,1))</f>
        <v>0</v>
      </c>
      <c r="AS3646">
        <f t="shared" si="112"/>
        <v>35</v>
      </c>
      <c r="AT3646" t="str">
        <f t="shared" si="113"/>
        <v>Punto red</v>
      </c>
    </row>
    <row r="3647" spans="1:46">
      <c r="A3647" t="s">
        <v>17406</v>
      </c>
      <c r="B3647" t="s">
        <v>17407</v>
      </c>
      <c r="C3647" s="18">
        <v>5.0427471146</v>
      </c>
      <c r="D3647" t="s">
        <v>508</v>
      </c>
      <c r="E3647" t="s">
        <v>509</v>
      </c>
      <c r="F3647" t="s">
        <v>510</v>
      </c>
      <c r="G3647" s="18">
        <v>0.98227658500000004</v>
      </c>
      <c r="H3647" t="s">
        <v>64</v>
      </c>
      <c r="I3647" t="s">
        <v>130</v>
      </c>
      <c r="J3647" t="s">
        <v>707</v>
      </c>
      <c r="K3647" s="18">
        <v>3.6006330844000001</v>
      </c>
      <c r="L3647" t="s">
        <v>64</v>
      </c>
      <c r="M3647" t="s">
        <v>112</v>
      </c>
      <c r="N3647" t="s">
        <v>721</v>
      </c>
      <c r="O3647" s="18">
        <v>3.1519510028000002</v>
      </c>
      <c r="P3647" t="s">
        <v>513</v>
      </c>
      <c r="Q3647" t="s">
        <v>509</v>
      </c>
      <c r="R3647" t="s">
        <v>514</v>
      </c>
      <c r="S3647" s="18">
        <v>1.3892455278</v>
      </c>
      <c r="T3647" t="s">
        <v>515</v>
      </c>
      <c r="U3647" t="s">
        <v>130</v>
      </c>
      <c r="V3647" t="s">
        <v>516</v>
      </c>
      <c r="W3647" s="18">
        <v>2.7580147657</v>
      </c>
      <c r="X3647" t="s">
        <v>64</v>
      </c>
      <c r="Y3647" t="s">
        <v>130</v>
      </c>
      <c r="Z3647" t="s">
        <v>517</v>
      </c>
      <c r="AA3647" s="18">
        <v>1.3892455278</v>
      </c>
      <c r="AB3647" t="s">
        <v>518</v>
      </c>
      <c r="AC3647" t="s">
        <v>128</v>
      </c>
      <c r="AD3647" t="s">
        <v>519</v>
      </c>
      <c r="AE3647" s="18">
        <v>0.23786270470000001</v>
      </c>
      <c r="AF3647" t="s">
        <v>11455</v>
      </c>
      <c r="AG3647" t="s">
        <v>143</v>
      </c>
      <c r="AH3647" t="s">
        <v>11456</v>
      </c>
      <c r="AI3647" s="18">
        <v>7.9520310100000005E-2</v>
      </c>
      <c r="AJ3647" t="s">
        <v>11457</v>
      </c>
      <c r="AK3647" t="s">
        <v>134</v>
      </c>
      <c r="AL3647" t="s">
        <v>11458</v>
      </c>
      <c r="AM3647" t="s">
        <v>11457</v>
      </c>
      <c r="AN3647" t="s">
        <v>134</v>
      </c>
      <c r="AO3647" t="s">
        <v>11458</v>
      </c>
      <c r="AP3647" s="18">
        <v>7.9520310100000005E-2</v>
      </c>
      <c r="AQ3647" t="s">
        <v>123</v>
      </c>
      <c r="AR3647" t="b">
        <f>ISNUMBER(SEARCH('Consulta Por Puntos Baloto'!$E$5,B3647,1))</f>
        <v>0</v>
      </c>
      <c r="AS3647">
        <f t="shared" si="112"/>
        <v>35</v>
      </c>
      <c r="AT3647" t="str">
        <f t="shared" si="113"/>
        <v>Punto red</v>
      </c>
    </row>
    <row r="3648" spans="1:46">
      <c r="A3648" t="s">
        <v>17408</v>
      </c>
      <c r="B3648" t="s">
        <v>17409</v>
      </c>
      <c r="C3648" s="18">
        <v>1.6902986187</v>
      </c>
      <c r="D3648" t="s">
        <v>481</v>
      </c>
      <c r="E3648" t="s">
        <v>128</v>
      </c>
      <c r="F3648" t="s">
        <v>482</v>
      </c>
      <c r="G3648" s="18">
        <v>0.50033991769999997</v>
      </c>
      <c r="H3648" t="s">
        <v>64</v>
      </c>
      <c r="I3648" t="s">
        <v>130</v>
      </c>
      <c r="J3648" t="s">
        <v>550</v>
      </c>
      <c r="K3648" s="18">
        <v>1.8555003096</v>
      </c>
      <c r="L3648" t="s">
        <v>64</v>
      </c>
      <c r="M3648" t="s">
        <v>130</v>
      </c>
      <c r="N3648" t="s">
        <v>440</v>
      </c>
      <c r="O3648" s="18">
        <v>1.6802604818</v>
      </c>
      <c r="P3648" t="s">
        <v>494</v>
      </c>
      <c r="Q3648" t="s">
        <v>134</v>
      </c>
      <c r="R3648" t="s">
        <v>495</v>
      </c>
      <c r="S3648" s="18">
        <v>2.8649120147999998</v>
      </c>
      <c r="T3648" t="s">
        <v>371</v>
      </c>
      <c r="U3648" t="s">
        <v>130</v>
      </c>
      <c r="V3648" t="s">
        <v>372</v>
      </c>
      <c r="W3648" s="18">
        <v>1.6332210628999999</v>
      </c>
      <c r="X3648" t="s">
        <v>64</v>
      </c>
      <c r="Y3648" t="s">
        <v>130</v>
      </c>
      <c r="Z3648" t="s">
        <v>532</v>
      </c>
      <c r="AA3648" s="18">
        <v>1.6802604818</v>
      </c>
      <c r="AB3648" t="s">
        <v>500</v>
      </c>
      <c r="AC3648" t="s">
        <v>128</v>
      </c>
      <c r="AD3648" t="s">
        <v>501</v>
      </c>
      <c r="AE3648" s="18">
        <v>9.9577261299999997E-2</v>
      </c>
      <c r="AF3648" t="s">
        <v>2956</v>
      </c>
      <c r="AG3648" t="s">
        <v>143</v>
      </c>
      <c r="AH3648" t="s">
        <v>2957</v>
      </c>
      <c r="AI3648" s="18">
        <v>9.5293704300000004E-2</v>
      </c>
      <c r="AJ3648" t="s">
        <v>17410</v>
      </c>
      <c r="AK3648" t="s">
        <v>134</v>
      </c>
      <c r="AL3648" t="s">
        <v>17411</v>
      </c>
      <c r="AM3648" t="s">
        <v>17410</v>
      </c>
      <c r="AN3648" t="s">
        <v>134</v>
      </c>
      <c r="AO3648" t="s">
        <v>17411</v>
      </c>
      <c r="AP3648" s="18">
        <v>9.5293704300000004E-2</v>
      </c>
      <c r="AQ3648" t="s">
        <v>123</v>
      </c>
      <c r="AR3648" t="b">
        <f>ISNUMBER(SEARCH('Consulta Por Puntos Baloto'!$E$5,B3648,1))</f>
        <v>0</v>
      </c>
      <c r="AS3648">
        <f t="shared" si="112"/>
        <v>35</v>
      </c>
      <c r="AT3648" t="str">
        <f t="shared" si="113"/>
        <v>Punto red</v>
      </c>
    </row>
    <row r="3649" spans="1:46">
      <c r="A3649" t="s">
        <v>17412</v>
      </c>
      <c r="B3649" t="s">
        <v>17413</v>
      </c>
      <c r="C3649" s="18">
        <v>2.9627824265</v>
      </c>
      <c r="D3649" t="s">
        <v>508</v>
      </c>
      <c r="E3649" t="s">
        <v>509</v>
      </c>
      <c r="F3649" t="s">
        <v>510</v>
      </c>
      <c r="G3649" s="18">
        <v>0.4491726238</v>
      </c>
      <c r="H3649" t="s">
        <v>64</v>
      </c>
      <c r="I3649" t="s">
        <v>112</v>
      </c>
      <c r="J3649" t="s">
        <v>1172</v>
      </c>
      <c r="K3649" s="18">
        <v>1.5195236135000001</v>
      </c>
      <c r="L3649" t="s">
        <v>64</v>
      </c>
      <c r="M3649" t="s">
        <v>112</v>
      </c>
      <c r="N3649" t="s">
        <v>721</v>
      </c>
      <c r="O3649" s="18">
        <v>1.0720369086999999</v>
      </c>
      <c r="P3649" t="s">
        <v>513</v>
      </c>
      <c r="Q3649" t="s">
        <v>509</v>
      </c>
      <c r="R3649" t="s">
        <v>514</v>
      </c>
      <c r="S3649" s="18">
        <v>1.0833579209999999</v>
      </c>
      <c r="T3649" t="s">
        <v>111</v>
      </c>
      <c r="U3649" t="s">
        <v>112</v>
      </c>
      <c r="V3649" t="s">
        <v>113</v>
      </c>
      <c r="W3649" s="18">
        <v>4.3233255812999998</v>
      </c>
      <c r="X3649" t="s">
        <v>64</v>
      </c>
      <c r="Y3649" t="s">
        <v>130</v>
      </c>
      <c r="Z3649" t="s">
        <v>517</v>
      </c>
      <c r="AA3649" s="18">
        <v>1.0818721419999999</v>
      </c>
      <c r="AB3649" s="19" t="s">
        <v>1111</v>
      </c>
      <c r="AC3649" t="s">
        <v>509</v>
      </c>
      <c r="AD3649" s="19" t="s">
        <v>1112</v>
      </c>
      <c r="AE3649" s="18">
        <v>0.64781341999999997</v>
      </c>
      <c r="AF3649" t="s">
        <v>3363</v>
      </c>
      <c r="AG3649" t="s">
        <v>509</v>
      </c>
      <c r="AH3649" t="s">
        <v>3364</v>
      </c>
      <c r="AI3649" s="18">
        <v>0.1013618988</v>
      </c>
      <c r="AJ3649" t="s">
        <v>3365</v>
      </c>
      <c r="AK3649" t="s">
        <v>509</v>
      </c>
      <c r="AL3649" t="s">
        <v>3366</v>
      </c>
      <c r="AM3649" t="s">
        <v>3365</v>
      </c>
      <c r="AN3649" t="s">
        <v>509</v>
      </c>
      <c r="AO3649" t="s">
        <v>3366</v>
      </c>
      <c r="AP3649" s="18">
        <v>0.1013618988</v>
      </c>
      <c r="AQ3649" t="s">
        <v>123</v>
      </c>
      <c r="AR3649" t="b">
        <f>ISNUMBER(SEARCH('Consulta Por Puntos Baloto'!$E$5,B3649,1))</f>
        <v>0</v>
      </c>
      <c r="AS3649">
        <f t="shared" si="112"/>
        <v>35</v>
      </c>
      <c r="AT3649" t="str">
        <f t="shared" si="113"/>
        <v>Punto red</v>
      </c>
    </row>
    <row r="3650" spans="1:46">
      <c r="A3650" t="s">
        <v>17414</v>
      </c>
      <c r="B3650" t="s">
        <v>17415</v>
      </c>
      <c r="C3650" s="18">
        <v>0.33622923729999998</v>
      </c>
      <c r="D3650" t="s">
        <v>563</v>
      </c>
      <c r="E3650" t="s">
        <v>128</v>
      </c>
      <c r="F3650" t="s">
        <v>564</v>
      </c>
      <c r="G3650" s="18">
        <v>0.33123829989999998</v>
      </c>
      <c r="H3650" t="s">
        <v>64</v>
      </c>
      <c r="I3650" t="s">
        <v>130</v>
      </c>
      <c r="J3650" t="s">
        <v>569</v>
      </c>
      <c r="K3650" s="18">
        <v>0.72423373150000003</v>
      </c>
      <c r="L3650" t="s">
        <v>138</v>
      </c>
      <c r="M3650" t="s">
        <v>130</v>
      </c>
      <c r="N3650" t="s">
        <v>139</v>
      </c>
      <c r="O3650" s="18">
        <v>1.3071627906000001</v>
      </c>
      <c r="P3650" t="s">
        <v>453</v>
      </c>
      <c r="Q3650" t="s">
        <v>134</v>
      </c>
      <c r="R3650" t="s">
        <v>454</v>
      </c>
      <c r="S3650" s="18">
        <v>1.3136755047999999</v>
      </c>
      <c r="T3650" t="s">
        <v>136</v>
      </c>
      <c r="U3650" t="s">
        <v>130</v>
      </c>
      <c r="V3650" t="s">
        <v>137</v>
      </c>
      <c r="W3650" s="18">
        <v>0.33123829989999998</v>
      </c>
      <c r="X3650" t="s">
        <v>64</v>
      </c>
      <c r="Y3650" t="s">
        <v>130</v>
      </c>
      <c r="Z3650" t="s">
        <v>569</v>
      </c>
      <c r="AA3650" s="18">
        <v>0.72423373150000003</v>
      </c>
      <c r="AB3650" s="19" t="s">
        <v>455</v>
      </c>
      <c r="AC3650" t="s">
        <v>128</v>
      </c>
      <c r="AD3650" t="s">
        <v>456</v>
      </c>
      <c r="AE3650" s="18">
        <v>0.44466253230000002</v>
      </c>
      <c r="AF3650" t="s">
        <v>457</v>
      </c>
      <c r="AG3650" t="s">
        <v>143</v>
      </c>
      <c r="AH3650" t="s">
        <v>458</v>
      </c>
      <c r="AI3650" s="18">
        <v>0</v>
      </c>
      <c r="AJ3650" t="s">
        <v>613</v>
      </c>
      <c r="AK3650" t="s">
        <v>134</v>
      </c>
      <c r="AL3650" t="s">
        <v>614</v>
      </c>
      <c r="AM3650" t="s">
        <v>613</v>
      </c>
      <c r="AN3650" t="s">
        <v>134</v>
      </c>
      <c r="AO3650" t="s">
        <v>614</v>
      </c>
      <c r="AP3650" s="18">
        <v>0</v>
      </c>
      <c r="AQ3650" t="s">
        <v>123</v>
      </c>
      <c r="AR3650" t="b">
        <f>ISNUMBER(SEARCH('Consulta Por Puntos Baloto'!$E$5,B3650,1))</f>
        <v>0</v>
      </c>
      <c r="AS3650">
        <f t="shared" si="112"/>
        <v>35</v>
      </c>
      <c r="AT3650" t="str">
        <f t="shared" si="113"/>
        <v>Punto red</v>
      </c>
    </row>
    <row r="3651" spans="1:46">
      <c r="A3651" t="s">
        <v>17416</v>
      </c>
      <c r="B3651" t="s">
        <v>17417</v>
      </c>
      <c r="C3651" s="18">
        <v>7.3422459808999996</v>
      </c>
      <c r="D3651" t="s">
        <v>127</v>
      </c>
      <c r="E3651" t="s">
        <v>128</v>
      </c>
      <c r="F3651" t="s">
        <v>129</v>
      </c>
      <c r="G3651" s="18">
        <v>0.68033493509999998</v>
      </c>
      <c r="H3651" t="s">
        <v>64</v>
      </c>
      <c r="I3651" t="s">
        <v>130</v>
      </c>
      <c r="J3651" t="s">
        <v>369</v>
      </c>
      <c r="K3651" s="18">
        <v>8.6510230104999994</v>
      </c>
      <c r="L3651" t="s">
        <v>64</v>
      </c>
      <c r="M3651" t="s">
        <v>130</v>
      </c>
      <c r="N3651" t="s">
        <v>370</v>
      </c>
      <c r="O3651" s="18">
        <v>7.0991824221000002</v>
      </c>
      <c r="P3651" t="s">
        <v>133</v>
      </c>
      <c r="Q3651" t="s">
        <v>134</v>
      </c>
      <c r="R3651" t="s">
        <v>135</v>
      </c>
      <c r="S3651" s="18">
        <v>9.1736544806999998</v>
      </c>
      <c r="T3651" t="s">
        <v>371</v>
      </c>
      <c r="U3651" t="s">
        <v>130</v>
      </c>
      <c r="V3651" t="s">
        <v>372</v>
      </c>
      <c r="W3651" s="18">
        <v>7.7610034375000003</v>
      </c>
      <c r="X3651" t="s">
        <v>64</v>
      </c>
      <c r="Y3651" t="s">
        <v>130</v>
      </c>
      <c r="Z3651" t="s">
        <v>373</v>
      </c>
      <c r="AA3651" s="18">
        <v>7.5157631317</v>
      </c>
      <c r="AB3651" t="s">
        <v>140</v>
      </c>
      <c r="AC3651" t="s">
        <v>128</v>
      </c>
      <c r="AD3651" t="s">
        <v>141</v>
      </c>
      <c r="AE3651" s="18">
        <v>0.51575616359999998</v>
      </c>
      <c r="AF3651" t="s">
        <v>17418</v>
      </c>
      <c r="AG3651" t="s">
        <v>143</v>
      </c>
      <c r="AH3651" t="s">
        <v>17419</v>
      </c>
      <c r="AI3651" s="18">
        <v>6.9677208099999999E-2</v>
      </c>
      <c r="AJ3651" t="s">
        <v>17420</v>
      </c>
      <c r="AK3651" t="s">
        <v>134</v>
      </c>
      <c r="AL3651" t="s">
        <v>17421</v>
      </c>
      <c r="AM3651" t="s">
        <v>17420</v>
      </c>
      <c r="AN3651" t="s">
        <v>134</v>
      </c>
      <c r="AO3651" t="s">
        <v>17421</v>
      </c>
      <c r="AP3651" s="18">
        <v>6.9677208099999999E-2</v>
      </c>
      <c r="AQ3651" t="s">
        <v>123</v>
      </c>
      <c r="AR3651" t="b">
        <f>ISNUMBER(SEARCH('Consulta Por Puntos Baloto'!$E$5,B3651,1))</f>
        <v>0</v>
      </c>
      <c r="AS3651">
        <f t="shared" ref="AS3651:AS3714" si="114">MATCH(AP3651,A3651:AL3651,0)</f>
        <v>35</v>
      </c>
      <c r="AT3651" t="str">
        <f t="shared" ref="AT3651:AT3714" si="115">+VLOOKUP(AS3651,$AW$2:$AX$10,2,0)</f>
        <v>Punto red</v>
      </c>
    </row>
    <row r="3652" spans="1:46">
      <c r="A3652" t="s">
        <v>17422</v>
      </c>
      <c r="B3652" t="s">
        <v>17423</v>
      </c>
      <c r="C3652" s="18">
        <v>4.0587645299000004</v>
      </c>
      <c r="D3652" t="s">
        <v>541</v>
      </c>
      <c r="E3652" t="s">
        <v>128</v>
      </c>
      <c r="F3652" t="s">
        <v>542</v>
      </c>
      <c r="G3652" s="18">
        <v>0.32568167469999998</v>
      </c>
      <c r="H3652" t="s">
        <v>64</v>
      </c>
      <c r="I3652" t="s">
        <v>130</v>
      </c>
      <c r="J3652" t="s">
        <v>512</v>
      </c>
      <c r="K3652" s="18">
        <v>0.33605565840000001</v>
      </c>
      <c r="L3652" t="s">
        <v>64</v>
      </c>
      <c r="M3652" t="s">
        <v>130</v>
      </c>
      <c r="N3652" t="s">
        <v>512</v>
      </c>
      <c r="O3652" s="18">
        <v>4.4856843049000004</v>
      </c>
      <c r="P3652" t="s">
        <v>1300</v>
      </c>
      <c r="Q3652" t="s">
        <v>134</v>
      </c>
      <c r="R3652" t="s">
        <v>1301</v>
      </c>
      <c r="S3652" s="18">
        <v>1.2806091686000001</v>
      </c>
      <c r="T3652" t="s">
        <v>371</v>
      </c>
      <c r="U3652" t="s">
        <v>130</v>
      </c>
      <c r="V3652" t="s">
        <v>372</v>
      </c>
      <c r="W3652" s="18">
        <v>1.6859998442999999</v>
      </c>
      <c r="X3652" t="s">
        <v>64</v>
      </c>
      <c r="Y3652" t="s">
        <v>130</v>
      </c>
      <c r="Z3652" t="s">
        <v>373</v>
      </c>
      <c r="AA3652" s="18">
        <v>1.8397984275999999</v>
      </c>
      <c r="AB3652" s="19" t="s">
        <v>963</v>
      </c>
      <c r="AC3652" t="s">
        <v>128</v>
      </c>
      <c r="AD3652" t="s">
        <v>964</v>
      </c>
      <c r="AE3652" s="18">
        <v>0.3071632044</v>
      </c>
      <c r="AF3652" t="s">
        <v>1662</v>
      </c>
      <c r="AG3652" t="s">
        <v>143</v>
      </c>
      <c r="AH3652" t="s">
        <v>1663</v>
      </c>
      <c r="AI3652" s="18">
        <v>0.22743250449999999</v>
      </c>
      <c r="AJ3652" t="s">
        <v>1664</v>
      </c>
      <c r="AK3652" t="s">
        <v>134</v>
      </c>
      <c r="AL3652" t="s">
        <v>1665</v>
      </c>
      <c r="AM3652" t="s">
        <v>1664</v>
      </c>
      <c r="AN3652" t="s">
        <v>134</v>
      </c>
      <c r="AO3652" t="s">
        <v>1665</v>
      </c>
      <c r="AP3652" s="18">
        <v>0.22743250449999999</v>
      </c>
      <c r="AQ3652" t="s">
        <v>123</v>
      </c>
      <c r="AR3652" t="b">
        <f>ISNUMBER(SEARCH('Consulta Por Puntos Baloto'!$E$5,B3652,1))</f>
        <v>0</v>
      </c>
      <c r="AS3652">
        <f t="shared" si="114"/>
        <v>35</v>
      </c>
      <c r="AT3652" t="str">
        <f t="shared" si="115"/>
        <v>Punto red</v>
      </c>
    </row>
    <row r="3653" spans="1:46">
      <c r="A3653" t="s">
        <v>17424</v>
      </c>
      <c r="B3653" t="s">
        <v>17425</v>
      </c>
      <c r="C3653" s="18">
        <v>4.3414105978000004</v>
      </c>
      <c r="D3653" t="s">
        <v>541</v>
      </c>
      <c r="E3653" t="s">
        <v>128</v>
      </c>
      <c r="F3653" t="s">
        <v>542</v>
      </c>
      <c r="G3653" s="18">
        <v>0.18695039029999999</v>
      </c>
      <c r="H3653" t="s">
        <v>64</v>
      </c>
      <c r="I3653" t="s">
        <v>130</v>
      </c>
      <c r="J3653" t="s">
        <v>512</v>
      </c>
      <c r="K3653" s="18">
        <v>0.1980459611</v>
      </c>
      <c r="L3653" t="s">
        <v>64</v>
      </c>
      <c r="M3653" t="s">
        <v>130</v>
      </c>
      <c r="N3653" t="s">
        <v>512</v>
      </c>
      <c r="O3653" s="18">
        <v>4.4962143700999997</v>
      </c>
      <c r="P3653" t="s">
        <v>1300</v>
      </c>
      <c r="Q3653" t="s">
        <v>134</v>
      </c>
      <c r="R3653" t="s">
        <v>1301</v>
      </c>
      <c r="S3653" s="18">
        <v>1.5759230044000001</v>
      </c>
      <c r="T3653" t="s">
        <v>371</v>
      </c>
      <c r="U3653" t="s">
        <v>130</v>
      </c>
      <c r="V3653" t="s">
        <v>372</v>
      </c>
      <c r="W3653" s="18">
        <v>1.7470964149999999</v>
      </c>
      <c r="X3653" t="s">
        <v>64</v>
      </c>
      <c r="Y3653" t="s">
        <v>130</v>
      </c>
      <c r="Z3653" t="s">
        <v>373</v>
      </c>
      <c r="AA3653" s="18">
        <v>2.0723039321000001</v>
      </c>
      <c r="AB3653" s="19" t="s">
        <v>963</v>
      </c>
      <c r="AC3653" t="s">
        <v>128</v>
      </c>
      <c r="AD3653" t="s">
        <v>964</v>
      </c>
      <c r="AE3653" s="18">
        <v>6.5131141599999998E-2</v>
      </c>
      <c r="AF3653" t="s">
        <v>2999</v>
      </c>
      <c r="AG3653" t="s">
        <v>143</v>
      </c>
      <c r="AH3653" t="s">
        <v>3000</v>
      </c>
      <c r="AI3653" s="18">
        <v>7.7697619499999995E-2</v>
      </c>
      <c r="AJ3653" t="s">
        <v>17426</v>
      </c>
      <c r="AK3653" t="s">
        <v>134</v>
      </c>
      <c r="AL3653" t="s">
        <v>17427</v>
      </c>
      <c r="AM3653" t="s">
        <v>2999</v>
      </c>
      <c r="AN3653" t="s">
        <v>143</v>
      </c>
      <c r="AO3653" t="s">
        <v>3000</v>
      </c>
      <c r="AP3653" s="18">
        <v>6.5131141599999998E-2</v>
      </c>
      <c r="AQ3653" t="s">
        <v>123</v>
      </c>
      <c r="AR3653" t="b">
        <f>ISNUMBER(SEARCH('Consulta Por Puntos Baloto'!$E$5,B3653,1))</f>
        <v>0</v>
      </c>
      <c r="AS3653">
        <f t="shared" si="114"/>
        <v>31</v>
      </c>
      <c r="AT3653" t="str">
        <f t="shared" si="115"/>
        <v>Punto pago</v>
      </c>
    </row>
    <row r="3654" spans="1:46">
      <c r="A3654" t="s">
        <v>17428</v>
      </c>
      <c r="B3654" t="s">
        <v>17429</v>
      </c>
      <c r="C3654" s="18">
        <v>2.1474581232999999</v>
      </c>
      <c r="D3654" t="s">
        <v>463</v>
      </c>
      <c r="E3654" t="s">
        <v>128</v>
      </c>
      <c r="F3654" t="s">
        <v>464</v>
      </c>
      <c r="G3654" s="18">
        <v>0.67594067489999998</v>
      </c>
      <c r="H3654" t="s">
        <v>64</v>
      </c>
      <c r="I3654" t="s">
        <v>130</v>
      </c>
      <c r="J3654" t="s">
        <v>1745</v>
      </c>
      <c r="K3654" s="18">
        <v>1.9667898854999999</v>
      </c>
      <c r="L3654" t="s">
        <v>64</v>
      </c>
      <c r="M3654" t="s">
        <v>130</v>
      </c>
      <c r="N3654" t="s">
        <v>466</v>
      </c>
      <c r="O3654" s="18">
        <v>1.3500410155</v>
      </c>
      <c r="P3654" t="s">
        <v>467</v>
      </c>
      <c r="Q3654" t="s">
        <v>134</v>
      </c>
      <c r="R3654" t="s">
        <v>468</v>
      </c>
      <c r="S3654" s="18">
        <v>3.2888469043000002</v>
      </c>
      <c r="T3654" t="s">
        <v>469</v>
      </c>
      <c r="U3654" t="s">
        <v>130</v>
      </c>
      <c r="V3654" t="s">
        <v>470</v>
      </c>
      <c r="W3654" s="18">
        <v>2.7461131519999999</v>
      </c>
      <c r="X3654" t="s">
        <v>745</v>
      </c>
      <c r="Y3654" t="s">
        <v>130</v>
      </c>
      <c r="Z3654" t="s">
        <v>746</v>
      </c>
      <c r="AA3654" s="18">
        <v>1.3978925131</v>
      </c>
      <c r="AB3654" s="19" t="s">
        <v>473</v>
      </c>
      <c r="AC3654" t="s">
        <v>128</v>
      </c>
      <c r="AD3654" t="s">
        <v>474</v>
      </c>
      <c r="AE3654" s="18">
        <v>0.21040264980000001</v>
      </c>
      <c r="AF3654" t="s">
        <v>17430</v>
      </c>
      <c r="AG3654" t="s">
        <v>143</v>
      </c>
      <c r="AH3654" t="s">
        <v>17431</v>
      </c>
      <c r="AI3654" s="18">
        <v>0.22747272560000001</v>
      </c>
      <c r="AJ3654" t="s">
        <v>2164</v>
      </c>
      <c r="AK3654" t="s">
        <v>134</v>
      </c>
      <c r="AL3654" t="s">
        <v>2165</v>
      </c>
      <c r="AM3654" t="s">
        <v>17430</v>
      </c>
      <c r="AN3654" t="s">
        <v>143</v>
      </c>
      <c r="AO3654" t="s">
        <v>17431</v>
      </c>
      <c r="AP3654" s="18">
        <v>0.21040264980000001</v>
      </c>
      <c r="AQ3654" t="s">
        <v>123</v>
      </c>
      <c r="AR3654" t="b">
        <f>ISNUMBER(SEARCH('Consulta Por Puntos Baloto'!$E$5,B3654,1))</f>
        <v>0</v>
      </c>
      <c r="AS3654">
        <f t="shared" si="114"/>
        <v>31</v>
      </c>
      <c r="AT3654" t="str">
        <f t="shared" si="115"/>
        <v>Punto pago</v>
      </c>
    </row>
    <row r="3655" spans="1:46">
      <c r="A3655" t="s">
        <v>17432</v>
      </c>
      <c r="B3655" t="s">
        <v>17433</v>
      </c>
      <c r="C3655" s="18">
        <v>6.2204664781999996</v>
      </c>
      <c r="D3655" t="s">
        <v>526</v>
      </c>
      <c r="E3655" t="s">
        <v>128</v>
      </c>
      <c r="F3655" t="s">
        <v>527</v>
      </c>
      <c r="G3655" s="18">
        <v>1.3266125499000001</v>
      </c>
      <c r="H3655" t="s">
        <v>64</v>
      </c>
      <c r="I3655" t="s">
        <v>130</v>
      </c>
      <c r="J3655" t="s">
        <v>2286</v>
      </c>
      <c r="K3655" s="18">
        <v>3.6192051681000001</v>
      </c>
      <c r="L3655" t="s">
        <v>64</v>
      </c>
      <c r="M3655" t="s">
        <v>130</v>
      </c>
      <c r="N3655" t="s">
        <v>466</v>
      </c>
      <c r="O3655" s="18">
        <v>1.9125115475000001</v>
      </c>
      <c r="P3655" t="s">
        <v>530</v>
      </c>
      <c r="Q3655" t="s">
        <v>134</v>
      </c>
      <c r="R3655" t="s">
        <v>531</v>
      </c>
      <c r="S3655" s="18">
        <v>4.7513933167999998</v>
      </c>
      <c r="T3655" t="s">
        <v>515</v>
      </c>
      <c r="U3655" t="s">
        <v>130</v>
      </c>
      <c r="V3655" t="s">
        <v>516</v>
      </c>
      <c r="W3655" s="18">
        <v>5.0513005928999997</v>
      </c>
      <c r="X3655" t="s">
        <v>64</v>
      </c>
      <c r="Y3655" t="s">
        <v>471</v>
      </c>
      <c r="Z3655" t="s">
        <v>472</v>
      </c>
      <c r="AA3655" s="18">
        <v>4.0965924118999997</v>
      </c>
      <c r="AB3655" t="s">
        <v>533</v>
      </c>
      <c r="AC3655" t="s">
        <v>128</v>
      </c>
      <c r="AD3655" t="s">
        <v>534</v>
      </c>
      <c r="AE3655" s="18">
        <v>0</v>
      </c>
      <c r="AF3655" t="s">
        <v>17434</v>
      </c>
      <c r="AG3655" t="s">
        <v>143</v>
      </c>
      <c r="AH3655" t="s">
        <v>17435</v>
      </c>
      <c r="AI3655" s="18">
        <v>0.31064774890000002</v>
      </c>
      <c r="AJ3655" t="s">
        <v>17436</v>
      </c>
      <c r="AK3655" t="s">
        <v>134</v>
      </c>
      <c r="AL3655" t="s">
        <v>17437</v>
      </c>
      <c r="AM3655" t="s">
        <v>17434</v>
      </c>
      <c r="AN3655" t="s">
        <v>143</v>
      </c>
      <c r="AO3655" t="s">
        <v>17435</v>
      </c>
      <c r="AP3655" s="18">
        <v>0</v>
      </c>
      <c r="AQ3655" t="s">
        <v>123</v>
      </c>
      <c r="AR3655" t="b">
        <f>ISNUMBER(SEARCH('Consulta Por Puntos Baloto'!$E$5,B3655,1))</f>
        <v>0</v>
      </c>
      <c r="AS3655">
        <f t="shared" si="114"/>
        <v>31</v>
      </c>
      <c r="AT3655" t="str">
        <f t="shared" si="115"/>
        <v>Punto pago</v>
      </c>
    </row>
    <row r="3656" spans="1:46">
      <c r="A3656" t="s">
        <v>17438</v>
      </c>
      <c r="B3656" t="s">
        <v>17439</v>
      </c>
      <c r="C3656" s="18">
        <v>0.13267794320000001</v>
      </c>
      <c r="D3656" t="s">
        <v>7309</v>
      </c>
      <c r="E3656" t="s">
        <v>7310</v>
      </c>
      <c r="F3656" t="s">
        <v>7311</v>
      </c>
      <c r="G3656" s="18">
        <v>78.572772969699997</v>
      </c>
      <c r="H3656" t="s">
        <v>64</v>
      </c>
      <c r="I3656" t="s">
        <v>384</v>
      </c>
      <c r="J3656" t="s">
        <v>386</v>
      </c>
      <c r="K3656" s="18">
        <v>78.572772969699997</v>
      </c>
      <c r="L3656" t="s">
        <v>64</v>
      </c>
      <c r="M3656" t="s">
        <v>384</v>
      </c>
      <c r="N3656" t="s">
        <v>386</v>
      </c>
      <c r="O3656" s="18">
        <v>61.907885153300001</v>
      </c>
      <c r="P3656" t="s">
        <v>4733</v>
      </c>
      <c r="Q3656" t="s">
        <v>4734</v>
      </c>
      <c r="R3656" t="s">
        <v>4735</v>
      </c>
      <c r="S3656" s="18">
        <v>130.5708187509</v>
      </c>
      <c r="T3656" t="s">
        <v>253</v>
      </c>
      <c r="U3656" t="s">
        <v>65</v>
      </c>
      <c r="V3656" t="s">
        <v>254</v>
      </c>
      <c r="W3656" s="18">
        <v>129.5383995375</v>
      </c>
      <c r="X3656" t="s">
        <v>276</v>
      </c>
      <c r="Y3656" t="s">
        <v>65</v>
      </c>
      <c r="Z3656" t="s">
        <v>277</v>
      </c>
      <c r="AA3656" s="18">
        <v>79.738796485799995</v>
      </c>
      <c r="AB3656" t="s">
        <v>383</v>
      </c>
      <c r="AC3656" t="s">
        <v>391</v>
      </c>
      <c r="AD3656" t="s">
        <v>392</v>
      </c>
      <c r="AE3656" s="18">
        <v>2.9523195999999999E-3</v>
      </c>
      <c r="AF3656" t="s">
        <v>17440</v>
      </c>
      <c r="AG3656" t="s">
        <v>7310</v>
      </c>
      <c r="AH3656" t="s">
        <v>17441</v>
      </c>
      <c r="AI3656" s="18">
        <v>3.9575340000000004E-3</v>
      </c>
      <c r="AJ3656" t="s">
        <v>17442</v>
      </c>
      <c r="AK3656" t="s">
        <v>7310</v>
      </c>
      <c r="AL3656" t="s">
        <v>17443</v>
      </c>
      <c r="AM3656" t="s">
        <v>17440</v>
      </c>
      <c r="AN3656" t="s">
        <v>7310</v>
      </c>
      <c r="AO3656" t="s">
        <v>17441</v>
      </c>
      <c r="AP3656" s="18">
        <v>2.9523195999999999E-3</v>
      </c>
      <c r="AQ3656" t="e">
        <v>#N/A</v>
      </c>
      <c r="AR3656" t="b">
        <f>ISNUMBER(SEARCH('Consulta Por Puntos Baloto'!$E$5,B3656,1))</f>
        <v>0</v>
      </c>
      <c r="AS3656">
        <f t="shared" si="114"/>
        <v>31</v>
      </c>
      <c r="AT3656" t="str">
        <f t="shared" si="115"/>
        <v>Punto pago</v>
      </c>
    </row>
    <row r="3657" spans="1:46">
      <c r="A3657" t="s">
        <v>17444</v>
      </c>
      <c r="B3657" t="s">
        <v>17445</v>
      </c>
      <c r="C3657" s="18">
        <v>1.9888650448</v>
      </c>
      <c r="D3657" t="s">
        <v>3971</v>
      </c>
      <c r="E3657" t="s">
        <v>3972</v>
      </c>
      <c r="F3657" t="s">
        <v>3973</v>
      </c>
      <c r="G3657" s="18">
        <v>1.478808057</v>
      </c>
      <c r="H3657" t="s">
        <v>64</v>
      </c>
      <c r="I3657" t="s">
        <v>3974</v>
      </c>
      <c r="J3657" t="s">
        <v>3976</v>
      </c>
      <c r="K3657" s="18">
        <v>1.4818196097</v>
      </c>
      <c r="L3657" t="s">
        <v>64</v>
      </c>
      <c r="M3657" t="s">
        <v>3974</v>
      </c>
      <c r="N3657" t="s">
        <v>3976</v>
      </c>
      <c r="O3657" s="18">
        <v>2.3756925225000001</v>
      </c>
      <c r="P3657" t="s">
        <v>3977</v>
      </c>
      <c r="Q3657" t="s">
        <v>3972</v>
      </c>
      <c r="R3657" t="s">
        <v>3978</v>
      </c>
      <c r="S3657" s="18">
        <v>459.0597717956</v>
      </c>
      <c r="T3657" t="s">
        <v>85</v>
      </c>
      <c r="U3657" t="s">
        <v>86</v>
      </c>
      <c r="V3657" t="s">
        <v>87</v>
      </c>
      <c r="W3657" s="18">
        <v>8.7364765797999997</v>
      </c>
      <c r="X3657" t="s">
        <v>3979</v>
      </c>
      <c r="Y3657" t="s">
        <v>3974</v>
      </c>
      <c r="Z3657" t="s">
        <v>3980</v>
      </c>
      <c r="AA3657" s="18">
        <v>5.3213295060999997</v>
      </c>
      <c r="AB3657" t="s">
        <v>3981</v>
      </c>
      <c r="AC3657" t="s">
        <v>3972</v>
      </c>
      <c r="AD3657" t="s">
        <v>3982</v>
      </c>
      <c r="AE3657" s="18">
        <v>0.25525904240000002</v>
      </c>
      <c r="AF3657" t="s">
        <v>17446</v>
      </c>
      <c r="AG3657" t="s">
        <v>3972</v>
      </c>
      <c r="AH3657" t="s">
        <v>17447</v>
      </c>
      <c r="AI3657" s="18">
        <v>0.1845230977</v>
      </c>
      <c r="AJ3657" t="s">
        <v>17448</v>
      </c>
      <c r="AK3657" t="s">
        <v>4280</v>
      </c>
      <c r="AL3657" t="s">
        <v>17449</v>
      </c>
      <c r="AM3657" t="s">
        <v>17448</v>
      </c>
      <c r="AN3657" t="s">
        <v>4280</v>
      </c>
      <c r="AO3657" t="s">
        <v>17449</v>
      </c>
      <c r="AP3657" s="18">
        <v>0.1845230977</v>
      </c>
      <c r="AQ3657" t="s">
        <v>123</v>
      </c>
      <c r="AR3657" t="b">
        <f>ISNUMBER(SEARCH('Consulta Por Puntos Baloto'!$E$5,B3657,1))</f>
        <v>0</v>
      </c>
      <c r="AS3657">
        <f t="shared" si="114"/>
        <v>35</v>
      </c>
      <c r="AT3657" t="str">
        <f t="shared" si="115"/>
        <v>Punto red</v>
      </c>
    </row>
    <row r="3658" spans="1:46">
      <c r="A3658" t="s">
        <v>17450</v>
      </c>
      <c r="B3658" t="s">
        <v>17451</v>
      </c>
      <c r="C3658" s="18">
        <v>0.96630786150000003</v>
      </c>
      <c r="D3658" t="s">
        <v>5165</v>
      </c>
      <c r="E3658" t="s">
        <v>220</v>
      </c>
      <c r="F3658" t="s">
        <v>5166</v>
      </c>
      <c r="G3658" s="18">
        <v>0.75488432429999996</v>
      </c>
      <c r="H3658" t="s">
        <v>64</v>
      </c>
      <c r="I3658" t="s">
        <v>223</v>
      </c>
      <c r="J3658" t="s">
        <v>5327</v>
      </c>
      <c r="K3658" s="18">
        <v>2.1656265127999998</v>
      </c>
      <c r="L3658" t="s">
        <v>64</v>
      </c>
      <c r="M3658" t="s">
        <v>223</v>
      </c>
      <c r="N3658" t="s">
        <v>4070</v>
      </c>
      <c r="O3658" s="18">
        <v>0.93394318899999995</v>
      </c>
      <c r="P3658" t="s">
        <v>4231</v>
      </c>
      <c r="Q3658" t="s">
        <v>220</v>
      </c>
      <c r="R3658" t="s">
        <v>4232</v>
      </c>
      <c r="S3658" s="18">
        <v>10.195530789099999</v>
      </c>
      <c r="T3658" t="s">
        <v>227</v>
      </c>
      <c r="U3658" t="s">
        <v>228</v>
      </c>
      <c r="V3658" t="s">
        <v>229</v>
      </c>
      <c r="W3658" s="18">
        <v>3.3033796925000001</v>
      </c>
      <c r="X3658" t="s">
        <v>222</v>
      </c>
      <c r="Y3658" t="s">
        <v>223</v>
      </c>
      <c r="Z3658" t="s">
        <v>224</v>
      </c>
      <c r="AA3658" s="18">
        <v>1.1075408705000001</v>
      </c>
      <c r="AB3658" t="s">
        <v>4088</v>
      </c>
      <c r="AC3658" t="s">
        <v>220</v>
      </c>
      <c r="AD3658" t="s">
        <v>4089</v>
      </c>
      <c r="AE3658" s="18">
        <v>0.12795529359999999</v>
      </c>
      <c r="AF3658" t="s">
        <v>15966</v>
      </c>
      <c r="AG3658" t="s">
        <v>220</v>
      </c>
      <c r="AH3658" t="s">
        <v>15967</v>
      </c>
      <c r="AI3658" s="18">
        <v>0.3443145219</v>
      </c>
      <c r="AJ3658" t="s">
        <v>349</v>
      </c>
      <c r="AK3658" t="s">
        <v>220</v>
      </c>
      <c r="AL3658" t="s">
        <v>15968</v>
      </c>
      <c r="AM3658" t="s">
        <v>15966</v>
      </c>
      <c r="AN3658" t="s">
        <v>220</v>
      </c>
      <c r="AO3658" t="s">
        <v>15967</v>
      </c>
      <c r="AP3658" s="18">
        <v>0.12795529359999999</v>
      </c>
      <c r="AQ3658" t="s">
        <v>123</v>
      </c>
      <c r="AR3658" t="b">
        <f>ISNUMBER(SEARCH('Consulta Por Puntos Baloto'!$E$5,B3658,1))</f>
        <v>0</v>
      </c>
      <c r="AS3658">
        <f t="shared" si="114"/>
        <v>31</v>
      </c>
      <c r="AT3658" t="str">
        <f t="shared" si="115"/>
        <v>Punto pago</v>
      </c>
    </row>
    <row r="3659" spans="1:46">
      <c r="A3659" t="s">
        <v>17452</v>
      </c>
      <c r="B3659" t="s">
        <v>17453</v>
      </c>
      <c r="C3659" s="18">
        <v>8.4117763100000006E-2</v>
      </c>
      <c r="D3659" t="s">
        <v>5165</v>
      </c>
      <c r="E3659" t="s">
        <v>220</v>
      </c>
      <c r="F3659" t="s">
        <v>5166</v>
      </c>
      <c r="G3659" s="18">
        <v>0.80382941340000003</v>
      </c>
      <c r="H3659" t="s">
        <v>64</v>
      </c>
      <c r="I3659" t="s">
        <v>223</v>
      </c>
      <c r="J3659" t="s">
        <v>5327</v>
      </c>
      <c r="K3659" s="18">
        <v>1.9099858299000001</v>
      </c>
      <c r="L3659" t="s">
        <v>64</v>
      </c>
      <c r="M3659" t="s">
        <v>223</v>
      </c>
      <c r="N3659" t="s">
        <v>4070</v>
      </c>
      <c r="O3659" s="18">
        <v>1.2918813012999999</v>
      </c>
      <c r="P3659" t="s">
        <v>4231</v>
      </c>
      <c r="Q3659" t="s">
        <v>220</v>
      </c>
      <c r="R3659" t="s">
        <v>4232</v>
      </c>
      <c r="S3659" s="18">
        <v>10.435531775099999</v>
      </c>
      <c r="T3659" t="s">
        <v>227</v>
      </c>
      <c r="U3659" t="s">
        <v>228</v>
      </c>
      <c r="V3659" t="s">
        <v>229</v>
      </c>
      <c r="W3659" s="18">
        <v>3.7271316352000001</v>
      </c>
      <c r="X3659" t="s">
        <v>222</v>
      </c>
      <c r="Y3659" t="s">
        <v>223</v>
      </c>
      <c r="Z3659" t="s">
        <v>224</v>
      </c>
      <c r="AA3659" s="18">
        <v>1.9099858505</v>
      </c>
      <c r="AB3659" t="s">
        <v>5168</v>
      </c>
      <c r="AC3659" t="s">
        <v>220</v>
      </c>
      <c r="AD3659" t="s">
        <v>5169</v>
      </c>
      <c r="AE3659" s="18">
        <v>0.4437732942</v>
      </c>
      <c r="AF3659" t="s">
        <v>6463</v>
      </c>
      <c r="AG3659" t="s">
        <v>220</v>
      </c>
      <c r="AH3659" t="s">
        <v>6464</v>
      </c>
      <c r="AI3659" s="18">
        <v>0.44972808330000003</v>
      </c>
      <c r="AJ3659" t="s">
        <v>6465</v>
      </c>
      <c r="AK3659" t="s">
        <v>220</v>
      </c>
      <c r="AL3659" t="s">
        <v>6466</v>
      </c>
      <c r="AM3659" t="s">
        <v>5165</v>
      </c>
      <c r="AN3659" t="s">
        <v>220</v>
      </c>
      <c r="AO3659" t="s">
        <v>5166</v>
      </c>
      <c r="AP3659" s="18">
        <v>8.4117763100000006E-2</v>
      </c>
      <c r="AQ3659" t="s">
        <v>123</v>
      </c>
      <c r="AR3659" t="b">
        <f>ISNUMBER(SEARCH('Consulta Por Puntos Baloto'!$E$5,B3659,1))</f>
        <v>0</v>
      </c>
      <c r="AS3659">
        <f t="shared" si="114"/>
        <v>3</v>
      </c>
      <c r="AT3659" t="str">
        <f t="shared" si="115"/>
        <v>Punto 472</v>
      </c>
    </row>
    <row r="3660" spans="1:46">
      <c r="A3660" t="s">
        <v>17454</v>
      </c>
      <c r="B3660" t="s">
        <v>17455</v>
      </c>
      <c r="C3660" s="18">
        <v>0.62510994710000001</v>
      </c>
      <c r="D3660" t="s">
        <v>4284</v>
      </c>
      <c r="E3660" t="s">
        <v>3972</v>
      </c>
      <c r="F3660" t="s">
        <v>4285</v>
      </c>
      <c r="G3660" s="18">
        <v>1.135179224</v>
      </c>
      <c r="H3660" t="s">
        <v>4286</v>
      </c>
      <c r="I3660" t="s">
        <v>3974</v>
      </c>
      <c r="J3660" t="s">
        <v>4287</v>
      </c>
      <c r="K3660" s="18">
        <v>1.1695650229000001</v>
      </c>
      <c r="L3660" t="s">
        <v>64</v>
      </c>
      <c r="M3660" t="s">
        <v>3974</v>
      </c>
      <c r="N3660" t="s">
        <v>4288</v>
      </c>
      <c r="O3660" s="18">
        <v>1.2380555198000001</v>
      </c>
      <c r="P3660" t="s">
        <v>4265</v>
      </c>
      <c r="Q3660" t="s">
        <v>3972</v>
      </c>
      <c r="R3660" t="s">
        <v>4266</v>
      </c>
      <c r="S3660" s="18">
        <v>465.56538109979999</v>
      </c>
      <c r="T3660" t="s">
        <v>85</v>
      </c>
      <c r="U3660" t="s">
        <v>86</v>
      </c>
      <c r="V3660" t="s">
        <v>87</v>
      </c>
      <c r="W3660" s="18">
        <v>2.3656065619</v>
      </c>
      <c r="X3660" t="s">
        <v>3979</v>
      </c>
      <c r="Y3660" t="s">
        <v>3974</v>
      </c>
      <c r="Z3660" t="s">
        <v>3980</v>
      </c>
      <c r="AA3660" s="18">
        <v>1.1351792966000001</v>
      </c>
      <c r="AB3660" t="s">
        <v>4286</v>
      </c>
      <c r="AC3660" t="s">
        <v>3972</v>
      </c>
      <c r="AD3660" t="s">
        <v>4289</v>
      </c>
      <c r="AE3660" s="18">
        <v>9.7328010500000006E-2</v>
      </c>
      <c r="AF3660" t="s">
        <v>17313</v>
      </c>
      <c r="AG3660" t="s">
        <v>3972</v>
      </c>
      <c r="AH3660" t="s">
        <v>17314</v>
      </c>
      <c r="AI3660" s="18">
        <v>0.83206965470000005</v>
      </c>
      <c r="AJ3660" t="s">
        <v>17315</v>
      </c>
      <c r="AK3660" t="s">
        <v>3972</v>
      </c>
      <c r="AL3660" t="s">
        <v>17316</v>
      </c>
      <c r="AM3660" t="s">
        <v>17313</v>
      </c>
      <c r="AN3660" t="s">
        <v>3972</v>
      </c>
      <c r="AO3660" t="s">
        <v>17314</v>
      </c>
      <c r="AP3660" s="18">
        <v>9.7328010500000006E-2</v>
      </c>
      <c r="AQ3660" t="s">
        <v>123</v>
      </c>
      <c r="AR3660" t="b">
        <f>ISNUMBER(SEARCH('Consulta Por Puntos Baloto'!$E$5,B3660,1))</f>
        <v>0</v>
      </c>
      <c r="AS3660">
        <f t="shared" si="114"/>
        <v>31</v>
      </c>
      <c r="AT3660" t="str">
        <f t="shared" si="115"/>
        <v>Punto pago</v>
      </c>
    </row>
    <row r="3661" spans="1:46">
      <c r="A3661" t="s">
        <v>17456</v>
      </c>
      <c r="B3661" t="s">
        <v>17457</v>
      </c>
      <c r="C3661" s="18">
        <v>0.62510994710000001</v>
      </c>
      <c r="D3661" t="s">
        <v>4284</v>
      </c>
      <c r="E3661" t="s">
        <v>3972</v>
      </c>
      <c r="F3661" t="s">
        <v>4285</v>
      </c>
      <c r="G3661" s="18">
        <v>1.135179224</v>
      </c>
      <c r="H3661" t="s">
        <v>4286</v>
      </c>
      <c r="I3661" t="s">
        <v>3974</v>
      </c>
      <c r="J3661" t="s">
        <v>4287</v>
      </c>
      <c r="K3661" s="18">
        <v>1.1695650229000001</v>
      </c>
      <c r="L3661" t="s">
        <v>64</v>
      </c>
      <c r="M3661" t="s">
        <v>3974</v>
      </c>
      <c r="N3661" t="s">
        <v>4288</v>
      </c>
      <c r="O3661" s="18">
        <v>1.2380555198000001</v>
      </c>
      <c r="P3661" t="s">
        <v>4265</v>
      </c>
      <c r="Q3661" t="s">
        <v>3972</v>
      </c>
      <c r="R3661" t="s">
        <v>4266</v>
      </c>
      <c r="S3661" s="18">
        <v>465.56538109979999</v>
      </c>
      <c r="T3661" t="s">
        <v>85</v>
      </c>
      <c r="U3661" t="s">
        <v>86</v>
      </c>
      <c r="V3661" t="s">
        <v>87</v>
      </c>
      <c r="W3661" s="18">
        <v>2.3656065619</v>
      </c>
      <c r="X3661" t="s">
        <v>3979</v>
      </c>
      <c r="Y3661" t="s">
        <v>3974</v>
      </c>
      <c r="Z3661" t="s">
        <v>3980</v>
      </c>
      <c r="AA3661" s="18">
        <v>1.1351792966000001</v>
      </c>
      <c r="AB3661" t="s">
        <v>4286</v>
      </c>
      <c r="AC3661" t="s">
        <v>3972</v>
      </c>
      <c r="AD3661" t="s">
        <v>4289</v>
      </c>
      <c r="AE3661" s="18">
        <v>9.7328010500000006E-2</v>
      </c>
      <c r="AF3661" t="s">
        <v>17313</v>
      </c>
      <c r="AG3661" t="s">
        <v>3972</v>
      </c>
      <c r="AH3661" t="s">
        <v>17314</v>
      </c>
      <c r="AI3661" s="18">
        <v>0.83206965470000005</v>
      </c>
      <c r="AJ3661" t="s">
        <v>17315</v>
      </c>
      <c r="AK3661" t="s">
        <v>3972</v>
      </c>
      <c r="AL3661" t="s">
        <v>17316</v>
      </c>
      <c r="AM3661" t="s">
        <v>17313</v>
      </c>
      <c r="AN3661" t="s">
        <v>3972</v>
      </c>
      <c r="AO3661" t="s">
        <v>17314</v>
      </c>
      <c r="AP3661" s="18">
        <v>9.7328010500000006E-2</v>
      </c>
      <c r="AQ3661" t="s">
        <v>123</v>
      </c>
      <c r="AR3661" t="b">
        <f>ISNUMBER(SEARCH('Consulta Por Puntos Baloto'!$E$5,B3661,1))</f>
        <v>0</v>
      </c>
      <c r="AS3661">
        <f t="shared" si="114"/>
        <v>31</v>
      </c>
      <c r="AT3661" t="str">
        <f t="shared" si="115"/>
        <v>Punto pago</v>
      </c>
    </row>
    <row r="3662" spans="1:46">
      <c r="A3662" t="s">
        <v>17458</v>
      </c>
      <c r="B3662" t="s">
        <v>17459</v>
      </c>
      <c r="C3662" s="18">
        <v>19.4747586467</v>
      </c>
      <c r="D3662" t="s">
        <v>5039</v>
      </c>
      <c r="E3662" t="s">
        <v>5040</v>
      </c>
      <c r="F3662" t="s">
        <v>5041</v>
      </c>
      <c r="G3662" s="18">
        <v>51.091710089999999</v>
      </c>
      <c r="H3662" t="s">
        <v>64</v>
      </c>
      <c r="I3662" t="s">
        <v>895</v>
      </c>
      <c r="J3662" t="s">
        <v>896</v>
      </c>
      <c r="K3662" s="18">
        <v>70.676866363100004</v>
      </c>
      <c r="L3662" t="s">
        <v>64</v>
      </c>
      <c r="M3662" t="s">
        <v>154</v>
      </c>
      <c r="N3662" t="s">
        <v>156</v>
      </c>
      <c r="O3662" s="18">
        <v>51.173531441000002</v>
      </c>
      <c r="P3662" t="s">
        <v>897</v>
      </c>
      <c r="Q3662" t="s">
        <v>893</v>
      </c>
      <c r="R3662" t="s">
        <v>898</v>
      </c>
      <c r="S3662" s="18">
        <v>114.0023752611</v>
      </c>
      <c r="T3662" t="s">
        <v>111</v>
      </c>
      <c r="U3662" t="s">
        <v>112</v>
      </c>
      <c r="V3662" t="s">
        <v>113</v>
      </c>
      <c r="W3662" s="18">
        <v>70.348058930099995</v>
      </c>
      <c r="X3662" t="s">
        <v>64</v>
      </c>
      <c r="Y3662" t="s">
        <v>154</v>
      </c>
      <c r="Z3662" t="s">
        <v>159</v>
      </c>
      <c r="AA3662" s="18">
        <v>71.352435515300002</v>
      </c>
      <c r="AB3662" s="19" t="s">
        <v>5019</v>
      </c>
      <c r="AC3662" t="s">
        <v>151</v>
      </c>
      <c r="AD3662" t="s">
        <v>5020</v>
      </c>
      <c r="AE3662" s="18">
        <v>7.6441205200000001E-2</v>
      </c>
      <c r="AF3662" t="s">
        <v>5124</v>
      </c>
      <c r="AG3662" t="s">
        <v>5125</v>
      </c>
      <c r="AH3662" t="s">
        <v>5126</v>
      </c>
      <c r="AI3662" s="18">
        <v>3.8482645599999997E-2</v>
      </c>
      <c r="AJ3662" t="s">
        <v>17460</v>
      </c>
      <c r="AK3662" t="s">
        <v>5128</v>
      </c>
      <c r="AL3662" t="s">
        <v>17461</v>
      </c>
      <c r="AM3662" t="s">
        <v>17460</v>
      </c>
      <c r="AN3662" t="s">
        <v>5128</v>
      </c>
      <c r="AO3662" t="s">
        <v>17461</v>
      </c>
      <c r="AP3662" s="18">
        <v>3.8482645599999997E-2</v>
      </c>
      <c r="AQ3662" t="s">
        <v>123</v>
      </c>
      <c r="AR3662" t="b">
        <f>ISNUMBER(SEARCH('Consulta Por Puntos Baloto'!$E$5,B3662,1))</f>
        <v>0</v>
      </c>
      <c r="AS3662">
        <f t="shared" si="114"/>
        <v>35</v>
      </c>
      <c r="AT3662" t="str">
        <f t="shared" si="115"/>
        <v>Punto red</v>
      </c>
    </row>
    <row r="3663" spans="1:46">
      <c r="A3663" t="s">
        <v>17462</v>
      </c>
      <c r="B3663" t="s">
        <v>17463</v>
      </c>
      <c r="C3663" s="18">
        <v>1.1539246941000001</v>
      </c>
      <c r="D3663" t="s">
        <v>786</v>
      </c>
      <c r="E3663" t="s">
        <v>128</v>
      </c>
      <c r="F3663" t="s">
        <v>787</v>
      </c>
      <c r="G3663" s="18">
        <v>0.15573371120000001</v>
      </c>
      <c r="H3663" t="s">
        <v>64</v>
      </c>
      <c r="I3663" t="s">
        <v>130</v>
      </c>
      <c r="J3663" t="s">
        <v>1414</v>
      </c>
      <c r="K3663" s="18">
        <v>1.0542398623</v>
      </c>
      <c r="L3663" t="s">
        <v>64</v>
      </c>
      <c r="M3663" t="s">
        <v>130</v>
      </c>
      <c r="N3663" t="s">
        <v>789</v>
      </c>
      <c r="O3663" s="18">
        <v>1.2577351357</v>
      </c>
      <c r="P3663" t="s">
        <v>1398</v>
      </c>
      <c r="Q3663" t="s">
        <v>134</v>
      </c>
      <c r="R3663" t="s">
        <v>1399</v>
      </c>
      <c r="S3663" s="18">
        <v>1.168538203</v>
      </c>
      <c r="T3663" t="s">
        <v>675</v>
      </c>
      <c r="U3663" t="s">
        <v>130</v>
      </c>
      <c r="V3663" t="s">
        <v>676</v>
      </c>
      <c r="W3663" s="18">
        <v>0.62245627370000001</v>
      </c>
      <c r="X3663" t="s">
        <v>64</v>
      </c>
      <c r="Y3663" t="s">
        <v>130</v>
      </c>
      <c r="Z3663" t="s">
        <v>994</v>
      </c>
      <c r="AA3663" s="18">
        <v>0.84364680930000002</v>
      </c>
      <c r="AB3663" t="s">
        <v>4703</v>
      </c>
      <c r="AC3663" t="s">
        <v>128</v>
      </c>
      <c r="AD3663" t="s">
        <v>4704</v>
      </c>
      <c r="AE3663" s="18">
        <v>0.19971289219999999</v>
      </c>
      <c r="AF3663" t="s">
        <v>17464</v>
      </c>
      <c r="AG3663" t="s">
        <v>143</v>
      </c>
      <c r="AH3663" t="s">
        <v>17465</v>
      </c>
      <c r="AI3663" s="18">
        <v>0.23908384630000001</v>
      </c>
      <c r="AJ3663" t="s">
        <v>17466</v>
      </c>
      <c r="AK3663" t="s">
        <v>134</v>
      </c>
      <c r="AL3663" t="s">
        <v>17467</v>
      </c>
      <c r="AM3663" t="s">
        <v>64</v>
      </c>
      <c r="AN3663" t="s">
        <v>130</v>
      </c>
      <c r="AO3663" t="s">
        <v>1414</v>
      </c>
      <c r="AP3663" s="18">
        <v>0.15573371120000001</v>
      </c>
      <c r="AQ3663" t="s">
        <v>123</v>
      </c>
      <c r="AR3663" t="b">
        <f>ISNUMBER(SEARCH('Consulta Por Puntos Baloto'!$E$5,B3663,1))</f>
        <v>0</v>
      </c>
      <c r="AS3663">
        <f t="shared" si="114"/>
        <v>7</v>
      </c>
      <c r="AT3663" t="str">
        <f t="shared" si="115"/>
        <v>Cajero automático</v>
      </c>
    </row>
    <row r="3664" spans="1:46">
      <c r="A3664" t="s">
        <v>17468</v>
      </c>
      <c r="B3664" t="s">
        <v>17469</v>
      </c>
      <c r="C3664" s="18">
        <v>1.7687553007000001</v>
      </c>
      <c r="D3664" t="s">
        <v>4302</v>
      </c>
      <c r="E3664" t="s">
        <v>3972</v>
      </c>
      <c r="F3664" t="s">
        <v>4303</v>
      </c>
      <c r="G3664" s="18">
        <v>0.53871246220000002</v>
      </c>
      <c r="H3664" t="s">
        <v>64</v>
      </c>
      <c r="I3664" t="s">
        <v>3974</v>
      </c>
      <c r="J3664" t="s">
        <v>4295</v>
      </c>
      <c r="K3664" s="18">
        <v>2.2067719544000002</v>
      </c>
      <c r="L3664" t="s">
        <v>64</v>
      </c>
      <c r="M3664" t="s">
        <v>3974</v>
      </c>
      <c r="N3664" t="s">
        <v>4304</v>
      </c>
      <c r="O3664" s="18">
        <v>1.5790571928999999</v>
      </c>
      <c r="P3664" t="s">
        <v>3977</v>
      </c>
      <c r="Q3664" t="s">
        <v>3972</v>
      </c>
      <c r="R3664" t="s">
        <v>3978</v>
      </c>
      <c r="S3664" s="18">
        <v>462.8505132784</v>
      </c>
      <c r="T3664" t="s">
        <v>85</v>
      </c>
      <c r="U3664" t="s">
        <v>86</v>
      </c>
      <c r="V3664" t="s">
        <v>87</v>
      </c>
      <c r="W3664" s="18">
        <v>5.1919156882999999</v>
      </c>
      <c r="X3664" t="s">
        <v>3979</v>
      </c>
      <c r="Y3664" t="s">
        <v>3974</v>
      </c>
      <c r="Z3664" t="s">
        <v>3980</v>
      </c>
      <c r="AA3664" s="18">
        <v>1.612517596</v>
      </c>
      <c r="AB3664" t="s">
        <v>3981</v>
      </c>
      <c r="AC3664" t="s">
        <v>3972</v>
      </c>
      <c r="AD3664" t="s">
        <v>3982</v>
      </c>
      <c r="AE3664" s="18">
        <v>0.23159355079999999</v>
      </c>
      <c r="AF3664" t="s">
        <v>17470</v>
      </c>
      <c r="AG3664" t="s">
        <v>3972</v>
      </c>
      <c r="AH3664" t="s">
        <v>17471</v>
      </c>
      <c r="AI3664" s="18">
        <v>0.47395342470000001</v>
      </c>
      <c r="AJ3664" t="s">
        <v>4298</v>
      </c>
      <c r="AK3664" t="s">
        <v>3972</v>
      </c>
      <c r="AL3664" t="s">
        <v>4299</v>
      </c>
      <c r="AM3664" t="s">
        <v>17470</v>
      </c>
      <c r="AN3664" t="s">
        <v>3972</v>
      </c>
      <c r="AO3664" t="s">
        <v>17471</v>
      </c>
      <c r="AP3664" s="18">
        <v>0.23159355079999999</v>
      </c>
      <c r="AQ3664" t="s">
        <v>123</v>
      </c>
      <c r="AR3664" t="b">
        <f>ISNUMBER(SEARCH('Consulta Por Puntos Baloto'!$E$5,B3664,1))</f>
        <v>0</v>
      </c>
      <c r="AS3664">
        <f t="shared" si="114"/>
        <v>31</v>
      </c>
      <c r="AT3664" t="str">
        <f t="shared" si="115"/>
        <v>Punto pago</v>
      </c>
    </row>
    <row r="3665" spans="1:46">
      <c r="A3665" t="s">
        <v>17472</v>
      </c>
      <c r="B3665" t="s">
        <v>17473</v>
      </c>
      <c r="C3665" s="18">
        <v>22.3365031391</v>
      </c>
      <c r="D3665" t="s">
        <v>4084</v>
      </c>
      <c r="E3665" t="s">
        <v>4053</v>
      </c>
      <c r="F3665" t="s">
        <v>4085</v>
      </c>
      <c r="G3665" s="18">
        <v>23.102284331100002</v>
      </c>
      <c r="H3665" t="s">
        <v>64</v>
      </c>
      <c r="I3665" t="s">
        <v>223</v>
      </c>
      <c r="J3665" t="s">
        <v>5167</v>
      </c>
      <c r="K3665" s="18">
        <v>26.606290234199999</v>
      </c>
      <c r="L3665" t="s">
        <v>64</v>
      </c>
      <c r="M3665" t="s">
        <v>223</v>
      </c>
      <c r="N3665" t="s">
        <v>4070</v>
      </c>
      <c r="O3665" s="18">
        <v>23.775817439699999</v>
      </c>
      <c r="P3665" t="s">
        <v>4052</v>
      </c>
      <c r="Q3665" t="s">
        <v>4053</v>
      </c>
      <c r="R3665" t="s">
        <v>4054</v>
      </c>
      <c r="S3665" s="18">
        <v>33.541637804899999</v>
      </c>
      <c r="T3665" t="s">
        <v>227</v>
      </c>
      <c r="U3665" t="s">
        <v>228</v>
      </c>
      <c r="V3665" t="s">
        <v>229</v>
      </c>
      <c r="W3665" s="18">
        <v>23.628705504900001</v>
      </c>
      <c r="X3665" t="s">
        <v>64</v>
      </c>
      <c r="Y3665" t="s">
        <v>4055</v>
      </c>
      <c r="Z3665" t="s">
        <v>4056</v>
      </c>
      <c r="AA3665" s="18">
        <v>26.221839361600001</v>
      </c>
      <c r="AB3665" t="s">
        <v>5188</v>
      </c>
      <c r="AC3665" t="s">
        <v>220</v>
      </c>
      <c r="AD3665" t="s">
        <v>5189</v>
      </c>
      <c r="AE3665" s="18">
        <v>1.0906971999999999E-3</v>
      </c>
      <c r="AF3665" t="s">
        <v>17474</v>
      </c>
      <c r="AG3665" t="s">
        <v>17475</v>
      </c>
      <c r="AH3665" t="s">
        <v>17476</v>
      </c>
      <c r="AI3665" s="18">
        <v>16.338714503799999</v>
      </c>
      <c r="AJ3665" t="s">
        <v>5193</v>
      </c>
      <c r="AK3665" t="s">
        <v>5191</v>
      </c>
      <c r="AL3665" t="s">
        <v>5194</v>
      </c>
      <c r="AM3665" t="s">
        <v>17474</v>
      </c>
      <c r="AN3665" t="s">
        <v>17475</v>
      </c>
      <c r="AO3665" t="s">
        <v>17476</v>
      </c>
      <c r="AP3665" s="18">
        <v>1.0906971999999999E-3</v>
      </c>
      <c r="AQ3665" t="e">
        <v>#N/A</v>
      </c>
      <c r="AR3665" t="b">
        <f>ISNUMBER(SEARCH('Consulta Por Puntos Baloto'!$E$5,B3665,1))</f>
        <v>0</v>
      </c>
      <c r="AS3665">
        <f t="shared" si="114"/>
        <v>31</v>
      </c>
      <c r="AT3665" t="str">
        <f t="shared" si="115"/>
        <v>Punto pago</v>
      </c>
    </row>
    <row r="3666" spans="1:46">
      <c r="A3666" t="s">
        <v>17477</v>
      </c>
      <c r="B3666" t="s">
        <v>17478</v>
      </c>
      <c r="C3666" s="18">
        <v>0.6044960989</v>
      </c>
      <c r="D3666" t="s">
        <v>239</v>
      </c>
      <c r="E3666" t="s">
        <v>62</v>
      </c>
      <c r="F3666" t="s">
        <v>240</v>
      </c>
      <c r="G3666" s="18">
        <v>0.42326676689999998</v>
      </c>
      <c r="H3666" t="s">
        <v>64</v>
      </c>
      <c r="I3666" t="s">
        <v>65</v>
      </c>
      <c r="J3666" t="s">
        <v>6204</v>
      </c>
      <c r="K3666" s="18">
        <v>2.5902567323999999</v>
      </c>
      <c r="L3666" t="s">
        <v>241</v>
      </c>
      <c r="M3666" t="s">
        <v>65</v>
      </c>
      <c r="N3666" t="s">
        <v>242</v>
      </c>
      <c r="O3666" s="18">
        <v>8.8690327152999995</v>
      </c>
      <c r="P3666" t="s">
        <v>67</v>
      </c>
      <c r="Q3666" t="s">
        <v>62</v>
      </c>
      <c r="R3666" t="s">
        <v>68</v>
      </c>
      <c r="S3666" s="18">
        <v>4.0892450435000001</v>
      </c>
      <c r="T3666" t="s">
        <v>69</v>
      </c>
      <c r="U3666" t="s">
        <v>65</v>
      </c>
      <c r="V3666" t="s">
        <v>70</v>
      </c>
      <c r="W3666" s="18">
        <v>0.4448878409</v>
      </c>
      <c r="X3666" t="s">
        <v>64</v>
      </c>
      <c r="Y3666" t="s">
        <v>65</v>
      </c>
      <c r="Z3666" t="s">
        <v>6204</v>
      </c>
      <c r="AA3666" s="18">
        <v>0.46983005690000001</v>
      </c>
      <c r="AB3666" s="19" t="s">
        <v>266</v>
      </c>
      <c r="AC3666" t="s">
        <v>62</v>
      </c>
      <c r="AD3666" t="s">
        <v>6543</v>
      </c>
      <c r="AE3666" s="18">
        <v>9.9915808000000002E-3</v>
      </c>
      <c r="AF3666" t="s">
        <v>17479</v>
      </c>
      <c r="AG3666" t="s">
        <v>62</v>
      </c>
      <c r="AH3666" t="s">
        <v>17480</v>
      </c>
      <c r="AI3666" s="18">
        <v>0.25578559140000001</v>
      </c>
      <c r="AJ3666" t="s">
        <v>6546</v>
      </c>
      <c r="AK3666" t="s">
        <v>62</v>
      </c>
      <c r="AL3666" t="s">
        <v>6547</v>
      </c>
      <c r="AM3666" t="s">
        <v>17479</v>
      </c>
      <c r="AN3666" t="s">
        <v>62</v>
      </c>
      <c r="AO3666" t="s">
        <v>17480</v>
      </c>
      <c r="AP3666" s="18">
        <v>9.9915808000000002E-3</v>
      </c>
      <c r="AQ3666" t="s">
        <v>123</v>
      </c>
      <c r="AR3666" t="b">
        <f>ISNUMBER(SEARCH('Consulta Por Puntos Baloto'!$E$5,B3666,1))</f>
        <v>0</v>
      </c>
      <c r="AS3666">
        <f t="shared" si="114"/>
        <v>31</v>
      </c>
      <c r="AT3666" t="str">
        <f t="shared" si="115"/>
        <v>Punto pago</v>
      </c>
    </row>
    <row r="3667" spans="1:46">
      <c r="A3667" t="s">
        <v>17481</v>
      </c>
      <c r="B3667" t="s">
        <v>17482</v>
      </c>
      <c r="C3667" s="18">
        <v>64.226418553599999</v>
      </c>
      <c r="D3667" t="s">
        <v>3971</v>
      </c>
      <c r="E3667" t="s">
        <v>3972</v>
      </c>
      <c r="F3667" t="s">
        <v>3973</v>
      </c>
      <c r="G3667" s="18">
        <v>61.921884851800002</v>
      </c>
      <c r="H3667" t="s">
        <v>64</v>
      </c>
      <c r="I3667" t="s">
        <v>3974</v>
      </c>
      <c r="J3667" t="s">
        <v>3975</v>
      </c>
      <c r="K3667" s="18">
        <v>63.770724633999997</v>
      </c>
      <c r="L3667" t="s">
        <v>64</v>
      </c>
      <c r="M3667" t="s">
        <v>3974</v>
      </c>
      <c r="N3667" t="s">
        <v>3976</v>
      </c>
      <c r="O3667" s="18">
        <v>64.620076237099994</v>
      </c>
      <c r="P3667" t="s">
        <v>3977</v>
      </c>
      <c r="Q3667" t="s">
        <v>3972</v>
      </c>
      <c r="R3667" t="s">
        <v>3978</v>
      </c>
      <c r="S3667" s="18">
        <v>408.7558919754</v>
      </c>
      <c r="T3667" t="s">
        <v>85</v>
      </c>
      <c r="U3667" t="s">
        <v>86</v>
      </c>
      <c r="V3667" t="s">
        <v>87</v>
      </c>
      <c r="W3667" s="18">
        <v>69.501687372600003</v>
      </c>
      <c r="X3667" t="s">
        <v>3979</v>
      </c>
      <c r="Y3667" t="s">
        <v>3974</v>
      </c>
      <c r="Z3667" t="s">
        <v>3980</v>
      </c>
      <c r="AA3667" s="18">
        <v>67.572648866099996</v>
      </c>
      <c r="AB3667" t="s">
        <v>4286</v>
      </c>
      <c r="AC3667" t="s">
        <v>3972</v>
      </c>
      <c r="AD3667" t="s">
        <v>4289</v>
      </c>
      <c r="AE3667" s="18">
        <v>6.1600949000000004E-3</v>
      </c>
      <c r="AF3667" t="s">
        <v>17483</v>
      </c>
      <c r="AG3667" t="s">
        <v>9197</v>
      </c>
      <c r="AH3667" t="s">
        <v>17484</v>
      </c>
      <c r="AI3667" s="18">
        <v>0.1317665033</v>
      </c>
      <c r="AJ3667" t="s">
        <v>9199</v>
      </c>
      <c r="AK3667" t="s">
        <v>9197</v>
      </c>
      <c r="AL3667" t="s">
        <v>9200</v>
      </c>
      <c r="AM3667" t="s">
        <v>17483</v>
      </c>
      <c r="AN3667" t="s">
        <v>9197</v>
      </c>
      <c r="AO3667" t="s">
        <v>17484</v>
      </c>
      <c r="AP3667" s="18">
        <v>6.1600949000000004E-3</v>
      </c>
      <c r="AQ3667" t="s">
        <v>123</v>
      </c>
      <c r="AR3667" t="b">
        <f>ISNUMBER(SEARCH('Consulta Por Puntos Baloto'!$E$5,B3667,1))</f>
        <v>0</v>
      </c>
      <c r="AS3667">
        <f t="shared" si="114"/>
        <v>31</v>
      </c>
      <c r="AT3667" t="str">
        <f t="shared" si="115"/>
        <v>Punto pago</v>
      </c>
    </row>
    <row r="3668" spans="1:46">
      <c r="A3668" t="s">
        <v>17485</v>
      </c>
      <c r="B3668" t="s">
        <v>17486</v>
      </c>
      <c r="C3668" s="18">
        <v>15.1680987634</v>
      </c>
      <c r="D3668" t="s">
        <v>5599</v>
      </c>
      <c r="E3668" t="s">
        <v>5600</v>
      </c>
      <c r="F3668" t="s">
        <v>5601</v>
      </c>
      <c r="G3668" s="18">
        <v>13.658874348299999</v>
      </c>
      <c r="H3668" t="s">
        <v>64</v>
      </c>
      <c r="I3668" t="s">
        <v>228</v>
      </c>
      <c r="J3668" t="s">
        <v>4012</v>
      </c>
      <c r="K3668" s="18">
        <v>14.2105832408</v>
      </c>
      <c r="L3668" t="s">
        <v>64</v>
      </c>
      <c r="M3668" t="s">
        <v>4008</v>
      </c>
      <c r="N3668" t="s">
        <v>4087</v>
      </c>
      <c r="O3668" s="18">
        <v>17.128031570800001</v>
      </c>
      <c r="P3668" t="s">
        <v>4100</v>
      </c>
      <c r="Q3668" t="s">
        <v>4101</v>
      </c>
      <c r="R3668" t="s">
        <v>4102</v>
      </c>
      <c r="S3668" s="18">
        <v>15.939668332</v>
      </c>
      <c r="T3668" t="s">
        <v>227</v>
      </c>
      <c r="U3668" t="s">
        <v>228</v>
      </c>
      <c r="V3668" t="s">
        <v>229</v>
      </c>
      <c r="W3668" s="18">
        <v>13.6349517411</v>
      </c>
      <c r="X3668" t="s">
        <v>64</v>
      </c>
      <c r="Y3668" t="s">
        <v>228</v>
      </c>
      <c r="Z3668" t="s">
        <v>4012</v>
      </c>
      <c r="AA3668" s="18">
        <v>13.7264002121</v>
      </c>
      <c r="AB3668" t="s">
        <v>6212</v>
      </c>
      <c r="AC3668" t="s">
        <v>5600</v>
      </c>
      <c r="AD3668" t="s">
        <v>6213</v>
      </c>
      <c r="AE3668" s="18">
        <v>2.20618559E-2</v>
      </c>
      <c r="AF3668" t="s">
        <v>17487</v>
      </c>
      <c r="AG3668" t="s">
        <v>17488</v>
      </c>
      <c r="AH3668" t="s">
        <v>17489</v>
      </c>
      <c r="AI3668" s="18">
        <v>7.8386663573000002</v>
      </c>
      <c r="AJ3668" t="s">
        <v>17490</v>
      </c>
      <c r="AK3668" t="s">
        <v>4954</v>
      </c>
      <c r="AL3668" t="s">
        <v>17491</v>
      </c>
      <c r="AM3668" t="s">
        <v>17487</v>
      </c>
      <c r="AN3668" t="s">
        <v>17488</v>
      </c>
      <c r="AO3668" t="s">
        <v>17489</v>
      </c>
      <c r="AP3668" s="18">
        <v>2.20618559E-2</v>
      </c>
      <c r="AQ3668" t="s">
        <v>123</v>
      </c>
      <c r="AR3668" t="b">
        <f>ISNUMBER(SEARCH('Consulta Por Puntos Baloto'!$E$5,B3668,1))</f>
        <v>0</v>
      </c>
      <c r="AS3668">
        <f t="shared" si="114"/>
        <v>31</v>
      </c>
      <c r="AT3668" t="str">
        <f t="shared" si="115"/>
        <v>Punto pago</v>
      </c>
    </row>
    <row r="3669" spans="1:46">
      <c r="A3669" t="s">
        <v>17492</v>
      </c>
      <c r="B3669" t="s">
        <v>17493</v>
      </c>
      <c r="C3669" s="18">
        <v>0.82428002030000003</v>
      </c>
      <c r="D3669" t="s">
        <v>4793</v>
      </c>
      <c r="E3669" t="s">
        <v>220</v>
      </c>
      <c r="F3669" t="s">
        <v>4794</v>
      </c>
      <c r="G3669" s="18">
        <v>0.77749296850000005</v>
      </c>
      <c r="H3669" t="s">
        <v>4795</v>
      </c>
      <c r="I3669" t="s">
        <v>223</v>
      </c>
      <c r="J3669" t="s">
        <v>4796</v>
      </c>
      <c r="K3669" s="18">
        <v>0.88609810519999999</v>
      </c>
      <c r="L3669" t="s">
        <v>64</v>
      </c>
      <c r="M3669" t="s">
        <v>223</v>
      </c>
      <c r="N3669" t="s">
        <v>4070</v>
      </c>
      <c r="O3669" s="18">
        <v>0.8281525756</v>
      </c>
      <c r="P3669" t="s">
        <v>5106</v>
      </c>
      <c r="Q3669" t="s">
        <v>220</v>
      </c>
      <c r="R3669" t="s">
        <v>5107</v>
      </c>
      <c r="S3669" s="18">
        <v>8.3740548861999997</v>
      </c>
      <c r="T3669" t="s">
        <v>227</v>
      </c>
      <c r="U3669" t="s">
        <v>228</v>
      </c>
      <c r="V3669" t="s">
        <v>229</v>
      </c>
      <c r="W3669" s="18">
        <v>1.7888748561000001</v>
      </c>
      <c r="X3669" t="s">
        <v>222</v>
      </c>
      <c r="Y3669" t="s">
        <v>223</v>
      </c>
      <c r="Z3669" t="s">
        <v>224</v>
      </c>
      <c r="AA3669" s="18">
        <v>0.88609809449999999</v>
      </c>
      <c r="AB3669" t="s">
        <v>5168</v>
      </c>
      <c r="AC3669" t="s">
        <v>220</v>
      </c>
      <c r="AD3669" t="s">
        <v>5169</v>
      </c>
      <c r="AE3669" s="18">
        <v>0.1094169265</v>
      </c>
      <c r="AF3669" t="s">
        <v>17494</v>
      </c>
      <c r="AG3669" t="s">
        <v>220</v>
      </c>
      <c r="AH3669" t="s">
        <v>17495</v>
      </c>
      <c r="AI3669" s="18">
        <v>0.42259454769999999</v>
      </c>
      <c r="AJ3669" t="s">
        <v>5431</v>
      </c>
      <c r="AK3669" t="s">
        <v>220</v>
      </c>
      <c r="AL3669" t="s">
        <v>5432</v>
      </c>
      <c r="AM3669" t="s">
        <v>17494</v>
      </c>
      <c r="AN3669" t="s">
        <v>220</v>
      </c>
      <c r="AO3669" t="s">
        <v>17495</v>
      </c>
      <c r="AP3669" s="18">
        <v>0.1094169265</v>
      </c>
      <c r="AQ3669" t="s">
        <v>123</v>
      </c>
      <c r="AR3669" t="b">
        <f>ISNUMBER(SEARCH('Consulta Por Puntos Baloto'!$E$5,B3669,1))</f>
        <v>0</v>
      </c>
      <c r="AS3669">
        <f t="shared" si="114"/>
        <v>31</v>
      </c>
      <c r="AT3669" t="str">
        <f t="shared" si="115"/>
        <v>Punto pago</v>
      </c>
    </row>
    <row r="3670" spans="1:46">
      <c r="A3670" t="s">
        <v>17496</v>
      </c>
      <c r="B3670" t="s">
        <v>17497</v>
      </c>
      <c r="C3670" s="18">
        <v>0.38742771570000001</v>
      </c>
      <c r="D3670" t="s">
        <v>5165</v>
      </c>
      <c r="E3670" t="s">
        <v>220</v>
      </c>
      <c r="F3670" t="s">
        <v>5166</v>
      </c>
      <c r="G3670" s="18">
        <v>1.0359151788000001</v>
      </c>
      <c r="H3670" t="s">
        <v>64</v>
      </c>
      <c r="I3670" t="s">
        <v>223</v>
      </c>
      <c r="J3670" t="s">
        <v>5327</v>
      </c>
      <c r="K3670" s="18">
        <v>1.7794843009000001</v>
      </c>
      <c r="L3670" t="s">
        <v>64</v>
      </c>
      <c r="M3670" t="s">
        <v>223</v>
      </c>
      <c r="N3670" t="s">
        <v>4070</v>
      </c>
      <c r="O3670" s="18">
        <v>1.5344887952999999</v>
      </c>
      <c r="P3670" t="s">
        <v>4231</v>
      </c>
      <c r="Q3670" t="s">
        <v>220</v>
      </c>
      <c r="R3670" t="s">
        <v>4232</v>
      </c>
      <c r="S3670" s="18">
        <v>10.436943443800001</v>
      </c>
      <c r="T3670" t="s">
        <v>227</v>
      </c>
      <c r="U3670" t="s">
        <v>228</v>
      </c>
      <c r="V3670" t="s">
        <v>229</v>
      </c>
      <c r="W3670" s="18">
        <v>3.8724725060999998</v>
      </c>
      <c r="X3670" t="s">
        <v>222</v>
      </c>
      <c r="Y3670" t="s">
        <v>223</v>
      </c>
      <c r="Z3670" t="s">
        <v>224</v>
      </c>
      <c r="AA3670" s="18">
        <v>1.7794843237</v>
      </c>
      <c r="AB3670" t="s">
        <v>5168</v>
      </c>
      <c r="AC3670" t="s">
        <v>220</v>
      </c>
      <c r="AD3670" t="s">
        <v>5169</v>
      </c>
      <c r="AE3670" s="18">
        <v>0.54317289550000003</v>
      </c>
      <c r="AF3670" t="s">
        <v>6463</v>
      </c>
      <c r="AG3670" t="s">
        <v>220</v>
      </c>
      <c r="AH3670" t="s">
        <v>6464</v>
      </c>
      <c r="AI3670" s="18">
        <v>0</v>
      </c>
      <c r="AJ3670" t="s">
        <v>6465</v>
      </c>
      <c r="AK3670" t="s">
        <v>220</v>
      </c>
      <c r="AL3670" t="s">
        <v>6466</v>
      </c>
      <c r="AM3670" t="s">
        <v>6465</v>
      </c>
      <c r="AN3670" t="s">
        <v>220</v>
      </c>
      <c r="AO3670" t="s">
        <v>6466</v>
      </c>
      <c r="AP3670" s="18">
        <v>0</v>
      </c>
      <c r="AQ3670" t="s">
        <v>123</v>
      </c>
      <c r="AR3670" t="b">
        <f>ISNUMBER(SEARCH('Consulta Por Puntos Baloto'!$E$5,B3670,1))</f>
        <v>0</v>
      </c>
      <c r="AS3670">
        <f t="shared" si="114"/>
        <v>35</v>
      </c>
      <c r="AT3670" t="str">
        <f t="shared" si="115"/>
        <v>Punto red</v>
      </c>
    </row>
    <row r="3671" spans="1:46">
      <c r="A3671" t="s">
        <v>17498</v>
      </c>
      <c r="B3671" t="s">
        <v>17499</v>
      </c>
      <c r="C3671" s="18">
        <v>1.34782644</v>
      </c>
      <c r="D3671" t="s">
        <v>5001</v>
      </c>
      <c r="E3671" t="s">
        <v>220</v>
      </c>
      <c r="F3671" t="s">
        <v>5002</v>
      </c>
      <c r="G3671" s="18">
        <v>0.72229388819999996</v>
      </c>
      <c r="H3671" t="s">
        <v>64</v>
      </c>
      <c r="I3671" t="s">
        <v>223</v>
      </c>
      <c r="J3671" t="s">
        <v>5003</v>
      </c>
      <c r="K3671" s="18">
        <v>1.7043759547999999</v>
      </c>
      <c r="L3671" t="s">
        <v>64</v>
      </c>
      <c r="M3671" t="s">
        <v>223</v>
      </c>
      <c r="N3671" t="s">
        <v>5004</v>
      </c>
      <c r="O3671" s="18">
        <v>3.3332293539000002</v>
      </c>
      <c r="P3671" t="s">
        <v>225</v>
      </c>
      <c r="Q3671" t="s">
        <v>220</v>
      </c>
      <c r="R3671" t="s">
        <v>226</v>
      </c>
      <c r="S3671" s="18">
        <v>4.5670537268000002</v>
      </c>
      <c r="T3671" t="s">
        <v>227</v>
      </c>
      <c r="U3671" t="s">
        <v>228</v>
      </c>
      <c r="V3671" t="s">
        <v>229</v>
      </c>
      <c r="W3671" s="18">
        <v>3.2613885894000001</v>
      </c>
      <c r="X3671" t="s">
        <v>64</v>
      </c>
      <c r="Y3671" t="s">
        <v>5603</v>
      </c>
      <c r="Z3671" t="s">
        <v>5604</v>
      </c>
      <c r="AA3671" s="18">
        <v>2.21035456E-2</v>
      </c>
      <c r="AB3671" t="s">
        <v>5005</v>
      </c>
      <c r="AC3671" t="s">
        <v>220</v>
      </c>
      <c r="AD3671" t="s">
        <v>5006</v>
      </c>
      <c r="AE3671" s="18">
        <v>0.19906690890000001</v>
      </c>
      <c r="AF3671" t="s">
        <v>14723</v>
      </c>
      <c r="AG3671" t="s">
        <v>220</v>
      </c>
      <c r="AH3671" t="s">
        <v>14724</v>
      </c>
      <c r="AI3671" s="18">
        <v>1.3480944176</v>
      </c>
      <c r="AJ3671" t="s">
        <v>349</v>
      </c>
      <c r="AK3671" t="s">
        <v>220</v>
      </c>
      <c r="AL3671" t="s">
        <v>8348</v>
      </c>
      <c r="AM3671" t="s">
        <v>873</v>
      </c>
      <c r="AN3671" t="s">
        <v>220</v>
      </c>
      <c r="AO3671" t="s">
        <v>5006</v>
      </c>
      <c r="AP3671" s="18">
        <v>2.21035456E-2</v>
      </c>
      <c r="AQ3671" t="s">
        <v>123</v>
      </c>
      <c r="AR3671" t="b">
        <f>ISNUMBER(SEARCH('Consulta Por Puntos Baloto'!$E$5,B3671,1))</f>
        <v>0</v>
      </c>
      <c r="AS3671">
        <f t="shared" si="114"/>
        <v>27</v>
      </c>
      <c r="AT3671" t="str">
        <f t="shared" si="115"/>
        <v>Oficina física</v>
      </c>
    </row>
    <row r="3672" spans="1:46">
      <c r="A3672" t="s">
        <v>17500</v>
      </c>
      <c r="B3672" t="s">
        <v>17501</v>
      </c>
      <c r="C3672" s="18">
        <v>2.0596218675000002</v>
      </c>
      <c r="D3672" t="s">
        <v>5102</v>
      </c>
      <c r="E3672" t="s">
        <v>220</v>
      </c>
      <c r="F3672" t="s">
        <v>5103</v>
      </c>
      <c r="G3672" s="18">
        <v>1.2861425745999999</v>
      </c>
      <c r="H3672" t="s">
        <v>7193</v>
      </c>
      <c r="I3672" t="s">
        <v>223</v>
      </c>
      <c r="J3672" t="s">
        <v>7194</v>
      </c>
      <c r="K3672" s="18">
        <v>2.3505459650999998</v>
      </c>
      <c r="L3672" t="s">
        <v>64</v>
      </c>
      <c r="M3672" t="s">
        <v>223</v>
      </c>
      <c r="N3672" t="s">
        <v>4070</v>
      </c>
      <c r="O3672" s="18">
        <v>2.4194599720999999</v>
      </c>
      <c r="P3672" t="s">
        <v>5106</v>
      </c>
      <c r="Q3672" t="s">
        <v>220</v>
      </c>
      <c r="R3672" t="s">
        <v>5107</v>
      </c>
      <c r="S3672" s="18">
        <v>9.0282956092000006</v>
      </c>
      <c r="T3672" t="s">
        <v>227</v>
      </c>
      <c r="U3672" t="s">
        <v>228</v>
      </c>
      <c r="V3672" t="s">
        <v>229</v>
      </c>
      <c r="W3672" s="18">
        <v>4.4478651412000003</v>
      </c>
      <c r="X3672" t="s">
        <v>222</v>
      </c>
      <c r="Y3672" t="s">
        <v>223</v>
      </c>
      <c r="Z3672" t="s">
        <v>224</v>
      </c>
      <c r="AA3672" s="18">
        <v>1.2861425745999999</v>
      </c>
      <c r="AB3672" t="s">
        <v>5188</v>
      </c>
      <c r="AC3672" t="s">
        <v>220</v>
      </c>
      <c r="AD3672" t="s">
        <v>5189</v>
      </c>
      <c r="AE3672" s="18">
        <v>2.4535542300000001E-2</v>
      </c>
      <c r="AF3672" t="s">
        <v>7583</v>
      </c>
      <c r="AG3672" t="s">
        <v>220</v>
      </c>
      <c r="AH3672" t="s">
        <v>7584</v>
      </c>
      <c r="AI3672" s="18">
        <v>0.93812802129999995</v>
      </c>
      <c r="AJ3672" t="s">
        <v>7197</v>
      </c>
      <c r="AK3672" t="s">
        <v>220</v>
      </c>
      <c r="AL3672" t="s">
        <v>7198</v>
      </c>
      <c r="AM3672" t="s">
        <v>7583</v>
      </c>
      <c r="AN3672" t="s">
        <v>220</v>
      </c>
      <c r="AO3672" t="s">
        <v>7584</v>
      </c>
      <c r="AP3672" s="18">
        <v>2.4535542300000001E-2</v>
      </c>
      <c r="AQ3672" t="s">
        <v>123</v>
      </c>
      <c r="AR3672" t="b">
        <f>ISNUMBER(SEARCH('Consulta Por Puntos Baloto'!$E$5,B3672,1))</f>
        <v>0</v>
      </c>
      <c r="AS3672">
        <f t="shared" si="114"/>
        <v>31</v>
      </c>
      <c r="AT3672" t="str">
        <f t="shared" si="115"/>
        <v>Punto pago</v>
      </c>
    </row>
    <row r="3673" spans="1:46">
      <c r="A3673" t="s">
        <v>17502</v>
      </c>
      <c r="B3673" t="s">
        <v>17503</v>
      </c>
      <c r="C3673" s="18">
        <v>5.1915686560000003</v>
      </c>
      <c r="D3673" t="s">
        <v>3971</v>
      </c>
      <c r="E3673" t="s">
        <v>3972</v>
      </c>
      <c r="F3673" t="s">
        <v>3973</v>
      </c>
      <c r="G3673" s="18">
        <v>2.8818499365000001</v>
      </c>
      <c r="H3673" t="s">
        <v>64</v>
      </c>
      <c r="I3673" t="s">
        <v>3974</v>
      </c>
      <c r="J3673" t="s">
        <v>3975</v>
      </c>
      <c r="K3673" s="18">
        <v>4.7729527418000002</v>
      </c>
      <c r="L3673" t="s">
        <v>64</v>
      </c>
      <c r="M3673" t="s">
        <v>3974</v>
      </c>
      <c r="N3673" t="s">
        <v>3976</v>
      </c>
      <c r="O3673" s="18">
        <v>5.5733582237999997</v>
      </c>
      <c r="P3673" t="s">
        <v>3977</v>
      </c>
      <c r="Q3673" t="s">
        <v>3972</v>
      </c>
      <c r="R3673" t="s">
        <v>3978</v>
      </c>
      <c r="S3673" s="18">
        <v>457.06435557060001</v>
      </c>
      <c r="T3673" t="s">
        <v>85</v>
      </c>
      <c r="U3673" t="s">
        <v>86</v>
      </c>
      <c r="V3673" t="s">
        <v>87</v>
      </c>
      <c r="W3673" s="18">
        <v>10.974474320300001</v>
      </c>
      <c r="X3673" t="s">
        <v>3979</v>
      </c>
      <c r="Y3673" t="s">
        <v>3974</v>
      </c>
      <c r="Z3673" t="s">
        <v>3980</v>
      </c>
      <c r="AA3673" s="18">
        <v>8.7218151076999995</v>
      </c>
      <c r="AB3673" t="s">
        <v>3981</v>
      </c>
      <c r="AC3673" t="s">
        <v>3972</v>
      </c>
      <c r="AD3673" t="s">
        <v>3982</v>
      </c>
      <c r="AE3673" s="18">
        <v>0.1065889305</v>
      </c>
      <c r="AF3673" t="s">
        <v>17504</v>
      </c>
      <c r="AG3673" t="s">
        <v>4280</v>
      </c>
      <c r="AH3673" t="s">
        <v>17505</v>
      </c>
      <c r="AI3673" s="18">
        <v>0.28080101959999998</v>
      </c>
      <c r="AJ3673" t="s">
        <v>17506</v>
      </c>
      <c r="AK3673" t="s">
        <v>4280</v>
      </c>
      <c r="AL3673" t="s">
        <v>17507</v>
      </c>
      <c r="AM3673" t="s">
        <v>17504</v>
      </c>
      <c r="AN3673" t="s">
        <v>4280</v>
      </c>
      <c r="AO3673" t="s">
        <v>17505</v>
      </c>
      <c r="AP3673" s="18">
        <v>0.1065889305</v>
      </c>
      <c r="AQ3673" t="s">
        <v>123</v>
      </c>
      <c r="AR3673" t="b">
        <f>ISNUMBER(SEARCH('Consulta Por Puntos Baloto'!$E$5,B3673,1))</f>
        <v>0</v>
      </c>
      <c r="AS3673">
        <f t="shared" si="114"/>
        <v>31</v>
      </c>
      <c r="AT3673" t="str">
        <f t="shared" si="115"/>
        <v>Punto pago</v>
      </c>
    </row>
    <row r="3674" spans="1:46">
      <c r="A3674" t="s">
        <v>17508</v>
      </c>
      <c r="B3674" t="s">
        <v>17509</v>
      </c>
      <c r="C3674" s="18">
        <v>2.2913732637000002</v>
      </c>
      <c r="D3674" t="s">
        <v>4679</v>
      </c>
      <c r="E3674" t="s">
        <v>220</v>
      </c>
      <c r="F3674" t="s">
        <v>4680</v>
      </c>
      <c r="G3674" s="18">
        <v>1.0245249384999999</v>
      </c>
      <c r="H3674" t="s">
        <v>64</v>
      </c>
      <c r="I3674" t="s">
        <v>5603</v>
      </c>
      <c r="J3674" t="s">
        <v>5604</v>
      </c>
      <c r="K3674" s="18">
        <v>1.3020946448999999</v>
      </c>
      <c r="L3674" t="s">
        <v>64</v>
      </c>
      <c r="M3674" t="s">
        <v>223</v>
      </c>
      <c r="N3674" t="s">
        <v>6225</v>
      </c>
      <c r="O3674" s="18">
        <v>3.8692382425999998</v>
      </c>
      <c r="P3674" t="s">
        <v>225</v>
      </c>
      <c r="Q3674" t="s">
        <v>220</v>
      </c>
      <c r="R3674" t="s">
        <v>226</v>
      </c>
      <c r="S3674" s="18">
        <v>2.3179887521000002</v>
      </c>
      <c r="T3674" t="s">
        <v>227</v>
      </c>
      <c r="U3674" t="s">
        <v>228</v>
      </c>
      <c r="V3674" t="s">
        <v>229</v>
      </c>
      <c r="W3674" s="18">
        <v>1.0425739136000001</v>
      </c>
      <c r="X3674" t="s">
        <v>64</v>
      </c>
      <c r="Y3674" t="s">
        <v>5603</v>
      </c>
      <c r="Z3674" t="s">
        <v>5604</v>
      </c>
      <c r="AA3674" s="18">
        <v>1.0828038408</v>
      </c>
      <c r="AB3674" t="s">
        <v>6226</v>
      </c>
      <c r="AC3674" t="s">
        <v>220</v>
      </c>
      <c r="AD3674" t="s">
        <v>6227</v>
      </c>
      <c r="AE3674" s="18">
        <v>0.52725171500000001</v>
      </c>
      <c r="AF3674" t="s">
        <v>17510</v>
      </c>
      <c r="AG3674" t="s">
        <v>220</v>
      </c>
      <c r="AH3674" t="s">
        <v>17511</v>
      </c>
      <c r="AI3674" s="18">
        <v>1.0382590319</v>
      </c>
      <c r="AJ3674" t="s">
        <v>6230</v>
      </c>
      <c r="AK3674" t="s">
        <v>4101</v>
      </c>
      <c r="AL3674" t="s">
        <v>6231</v>
      </c>
      <c r="AM3674" t="s">
        <v>17510</v>
      </c>
      <c r="AN3674" t="s">
        <v>220</v>
      </c>
      <c r="AO3674" t="s">
        <v>17511</v>
      </c>
      <c r="AP3674" s="18">
        <v>0.52725171500000001</v>
      </c>
      <c r="AQ3674" t="s">
        <v>123</v>
      </c>
      <c r="AR3674" t="b">
        <f>ISNUMBER(SEARCH('Consulta Por Puntos Baloto'!$E$5,B3674,1))</f>
        <v>0</v>
      </c>
      <c r="AS3674">
        <f t="shared" si="114"/>
        <v>31</v>
      </c>
      <c r="AT3674" t="str">
        <f t="shared" si="115"/>
        <v>Punto pago</v>
      </c>
    </row>
    <row r="3675" spans="1:46">
      <c r="A3675" t="s">
        <v>17512</v>
      </c>
      <c r="B3675" t="s">
        <v>17513</v>
      </c>
      <c r="C3675" s="18">
        <v>0.6298128529</v>
      </c>
      <c r="D3675" t="s">
        <v>4869</v>
      </c>
      <c r="E3675" t="s">
        <v>4106</v>
      </c>
      <c r="F3675" t="s">
        <v>4870</v>
      </c>
      <c r="G3675" s="18">
        <v>0.1270438072</v>
      </c>
      <c r="H3675" t="s">
        <v>64</v>
      </c>
      <c r="I3675" t="s">
        <v>4029</v>
      </c>
      <c r="J3675" t="s">
        <v>6039</v>
      </c>
      <c r="K3675" s="18">
        <v>3.1420752696999998</v>
      </c>
      <c r="L3675" t="s">
        <v>64</v>
      </c>
      <c r="M3675" t="s">
        <v>4029</v>
      </c>
      <c r="N3675" t="s">
        <v>4030</v>
      </c>
      <c r="O3675" s="18">
        <v>58.466190530299997</v>
      </c>
      <c r="P3675" t="s">
        <v>4031</v>
      </c>
      <c r="Q3675" t="s">
        <v>4025</v>
      </c>
      <c r="R3675" t="s">
        <v>4032</v>
      </c>
      <c r="S3675" s="18">
        <v>124.5893183778</v>
      </c>
      <c r="T3675" t="s">
        <v>227</v>
      </c>
      <c r="U3675" t="s">
        <v>228</v>
      </c>
      <c r="V3675" t="s">
        <v>229</v>
      </c>
      <c r="W3675" s="18">
        <v>0.14892524090000001</v>
      </c>
      <c r="X3675" t="s">
        <v>64</v>
      </c>
      <c r="Y3675" t="s">
        <v>4029</v>
      </c>
      <c r="Z3675" t="s">
        <v>6039</v>
      </c>
      <c r="AA3675" s="18">
        <v>1.3066590711999999</v>
      </c>
      <c r="AB3675" t="s">
        <v>5549</v>
      </c>
      <c r="AC3675" t="s">
        <v>4106</v>
      </c>
      <c r="AD3675" t="s">
        <v>5550</v>
      </c>
      <c r="AE3675" s="18">
        <v>0.13789222009999999</v>
      </c>
      <c r="AF3675" t="s">
        <v>6082</v>
      </c>
      <c r="AG3675" t="s">
        <v>4106</v>
      </c>
      <c r="AH3675" t="s">
        <v>6083</v>
      </c>
      <c r="AI3675" s="18">
        <v>0.123020847</v>
      </c>
      <c r="AJ3675" t="s">
        <v>349</v>
      </c>
      <c r="AK3675" t="s">
        <v>4106</v>
      </c>
      <c r="AL3675" t="s">
        <v>6084</v>
      </c>
      <c r="AM3675" t="s">
        <v>349</v>
      </c>
      <c r="AN3675" t="s">
        <v>4106</v>
      </c>
      <c r="AO3675" t="s">
        <v>6084</v>
      </c>
      <c r="AP3675" s="18">
        <v>0.123020847</v>
      </c>
      <c r="AQ3675" t="s">
        <v>123</v>
      </c>
      <c r="AR3675" t="b">
        <f>ISNUMBER(SEARCH('Consulta Por Puntos Baloto'!$E$5,B3675,1))</f>
        <v>0</v>
      </c>
      <c r="AS3675">
        <f t="shared" si="114"/>
        <v>35</v>
      </c>
      <c r="AT3675" t="str">
        <f t="shared" si="115"/>
        <v>Punto red</v>
      </c>
    </row>
    <row r="3676" spans="1:46">
      <c r="A3676" t="s">
        <v>17514</v>
      </c>
      <c r="B3676" t="s">
        <v>17515</v>
      </c>
      <c r="C3676" s="18">
        <v>0.15326239550000001</v>
      </c>
      <c r="D3676" t="s">
        <v>8555</v>
      </c>
      <c r="E3676" t="s">
        <v>4437</v>
      </c>
      <c r="F3676" t="s">
        <v>8556</v>
      </c>
      <c r="G3676" s="18">
        <v>0.36705701229999999</v>
      </c>
      <c r="H3676" t="s">
        <v>64</v>
      </c>
      <c r="I3676" t="s">
        <v>4434</v>
      </c>
      <c r="J3676" t="s">
        <v>4435</v>
      </c>
      <c r="K3676" s="18">
        <v>0.35532490760000002</v>
      </c>
      <c r="L3676" t="s">
        <v>64</v>
      </c>
      <c r="M3676" t="s">
        <v>4434</v>
      </c>
      <c r="N3676" t="s">
        <v>4435</v>
      </c>
      <c r="O3676" s="18">
        <v>2.4325731599</v>
      </c>
      <c r="P3676" t="s">
        <v>4100</v>
      </c>
      <c r="Q3676" t="s">
        <v>4101</v>
      </c>
      <c r="R3676" t="s">
        <v>4102</v>
      </c>
      <c r="S3676" s="18">
        <v>3.9468262968999999</v>
      </c>
      <c r="T3676" t="s">
        <v>227</v>
      </c>
      <c r="U3676" t="s">
        <v>228</v>
      </c>
      <c r="V3676" t="s">
        <v>229</v>
      </c>
      <c r="W3676" s="18">
        <v>4.8281499167000002</v>
      </c>
      <c r="X3676" t="s">
        <v>64</v>
      </c>
      <c r="Y3676" t="s">
        <v>228</v>
      </c>
      <c r="Z3676" t="s">
        <v>4012</v>
      </c>
      <c r="AA3676" s="18">
        <v>1.6328994403999999</v>
      </c>
      <c r="AB3676" t="s">
        <v>4436</v>
      </c>
      <c r="AC3676" t="s">
        <v>4437</v>
      </c>
      <c r="AD3676" t="s">
        <v>4438</v>
      </c>
      <c r="AE3676" s="18">
        <v>0.2366444217</v>
      </c>
      <c r="AF3676" t="s">
        <v>17516</v>
      </c>
      <c r="AG3676" t="s">
        <v>4437</v>
      </c>
      <c r="AH3676" t="s">
        <v>17517</v>
      </c>
      <c r="AI3676" s="18">
        <v>1.5512736225999999</v>
      </c>
      <c r="AJ3676" t="s">
        <v>8560</v>
      </c>
      <c r="AK3676" t="s">
        <v>4101</v>
      </c>
      <c r="AL3676" t="s">
        <v>8561</v>
      </c>
      <c r="AM3676" t="s">
        <v>8555</v>
      </c>
      <c r="AN3676" t="s">
        <v>4437</v>
      </c>
      <c r="AO3676" t="s">
        <v>8556</v>
      </c>
      <c r="AP3676" s="18">
        <v>0.15326239550000001</v>
      </c>
      <c r="AQ3676" t="e">
        <v>#N/A</v>
      </c>
      <c r="AR3676" t="b">
        <f>ISNUMBER(SEARCH('Consulta Por Puntos Baloto'!$E$5,B3676,1))</f>
        <v>0</v>
      </c>
      <c r="AS3676">
        <f t="shared" si="114"/>
        <v>3</v>
      </c>
      <c r="AT3676" t="str">
        <f t="shared" si="115"/>
        <v>Punto 472</v>
      </c>
    </row>
    <row r="3677" spans="1:46">
      <c r="A3677" t="s">
        <v>17518</v>
      </c>
      <c r="B3677" t="s">
        <v>17519</v>
      </c>
      <c r="C3677" s="18">
        <v>50.772963776200001</v>
      </c>
      <c r="D3677" t="s">
        <v>4065</v>
      </c>
      <c r="E3677" t="s">
        <v>4066</v>
      </c>
      <c r="F3677" t="s">
        <v>4067</v>
      </c>
      <c r="G3677" s="18">
        <v>48.555878650799997</v>
      </c>
      <c r="H3677" t="s">
        <v>64</v>
      </c>
      <c r="I3677" t="s">
        <v>4068</v>
      </c>
      <c r="J3677" t="s">
        <v>8065</v>
      </c>
      <c r="K3677" s="18">
        <v>219.54900323379999</v>
      </c>
      <c r="L3677" t="s">
        <v>64</v>
      </c>
      <c r="M3677" t="s">
        <v>4250</v>
      </c>
      <c r="N3677" t="s">
        <v>4251</v>
      </c>
      <c r="O3677" s="18">
        <v>50.415981185699998</v>
      </c>
      <c r="P3677" t="s">
        <v>4071</v>
      </c>
      <c r="Q3677" t="s">
        <v>4066</v>
      </c>
      <c r="R3677" t="s">
        <v>4072</v>
      </c>
      <c r="S3677" s="18">
        <v>246.70313500669999</v>
      </c>
      <c r="T3677" t="s">
        <v>227</v>
      </c>
      <c r="U3677" t="s">
        <v>228</v>
      </c>
      <c r="V3677" t="s">
        <v>229</v>
      </c>
      <c r="W3677" s="18">
        <v>101.3463832379</v>
      </c>
      <c r="X3677" t="s">
        <v>64</v>
      </c>
      <c r="Y3677" t="s">
        <v>4073</v>
      </c>
      <c r="Z3677" t="s">
        <v>4074</v>
      </c>
      <c r="AA3677" s="18">
        <v>50.797044799799998</v>
      </c>
      <c r="AB3677" t="s">
        <v>4252</v>
      </c>
      <c r="AC3677" t="s">
        <v>4066</v>
      </c>
      <c r="AD3677" t="s">
        <v>4253</v>
      </c>
      <c r="AE3677" s="18">
        <v>1.6941088E-3</v>
      </c>
      <c r="AF3677" t="s">
        <v>17520</v>
      </c>
      <c r="AG3677" t="s">
        <v>11867</v>
      </c>
      <c r="AH3677" t="s">
        <v>17521</v>
      </c>
      <c r="AI3677" s="18">
        <v>1.3211619000000001E-2</v>
      </c>
      <c r="AJ3677" t="s">
        <v>17522</v>
      </c>
      <c r="AK3677" t="s">
        <v>11867</v>
      </c>
      <c r="AL3677" t="s">
        <v>17523</v>
      </c>
      <c r="AM3677" t="s">
        <v>17520</v>
      </c>
      <c r="AN3677" t="s">
        <v>11867</v>
      </c>
      <c r="AO3677" t="s">
        <v>17521</v>
      </c>
      <c r="AP3677" s="18">
        <v>1.6941088E-3</v>
      </c>
      <c r="AQ3677" t="e">
        <v>#N/A</v>
      </c>
      <c r="AR3677" t="b">
        <f>ISNUMBER(SEARCH('Consulta Por Puntos Baloto'!$E$5,B3677,1))</f>
        <v>0</v>
      </c>
      <c r="AS3677">
        <f t="shared" si="114"/>
        <v>31</v>
      </c>
      <c r="AT3677" t="str">
        <f t="shared" si="115"/>
        <v>Punto pago</v>
      </c>
    </row>
    <row r="3678" spans="1:46">
      <c r="A3678" t="s">
        <v>17524</v>
      </c>
      <c r="B3678" t="s">
        <v>17525</v>
      </c>
      <c r="C3678" s="18">
        <v>6.1704489648000003</v>
      </c>
      <c r="D3678" t="s">
        <v>5102</v>
      </c>
      <c r="E3678" t="s">
        <v>220</v>
      </c>
      <c r="F3678" t="s">
        <v>5103</v>
      </c>
      <c r="G3678" s="18">
        <v>2.8512200771999998</v>
      </c>
      <c r="H3678" t="s">
        <v>64</v>
      </c>
      <c r="I3678" t="s">
        <v>223</v>
      </c>
      <c r="J3678" t="s">
        <v>5167</v>
      </c>
      <c r="K3678" s="18">
        <v>6.1911831812999996</v>
      </c>
      <c r="L3678" t="s">
        <v>64</v>
      </c>
      <c r="M3678" t="s">
        <v>223</v>
      </c>
      <c r="N3678" t="s">
        <v>5004</v>
      </c>
      <c r="O3678" s="18">
        <v>6.4840815088000001</v>
      </c>
      <c r="P3678" t="s">
        <v>5106</v>
      </c>
      <c r="Q3678" t="s">
        <v>220</v>
      </c>
      <c r="R3678" t="s">
        <v>5107</v>
      </c>
      <c r="S3678" s="18">
        <v>12.3033809545</v>
      </c>
      <c r="T3678" t="s">
        <v>227</v>
      </c>
      <c r="U3678" t="s">
        <v>228</v>
      </c>
      <c r="V3678" t="s">
        <v>229</v>
      </c>
      <c r="W3678" s="18">
        <v>8.5702757067000004</v>
      </c>
      <c r="X3678" t="s">
        <v>222</v>
      </c>
      <c r="Y3678" t="s">
        <v>223</v>
      </c>
      <c r="Z3678" t="s">
        <v>224</v>
      </c>
      <c r="AA3678" s="18">
        <v>5.0779323292000003</v>
      </c>
      <c r="AB3678" t="s">
        <v>5188</v>
      </c>
      <c r="AC3678" t="s">
        <v>220</v>
      </c>
      <c r="AD3678" t="s">
        <v>5189</v>
      </c>
      <c r="AE3678" s="18">
        <v>9.0524799999999999E-3</v>
      </c>
      <c r="AF3678" t="s">
        <v>17526</v>
      </c>
      <c r="AG3678" t="s">
        <v>220</v>
      </c>
      <c r="AH3678" t="s">
        <v>17527</v>
      </c>
      <c r="AI3678" s="18">
        <v>2.8676741307000002</v>
      </c>
      <c r="AJ3678" t="s">
        <v>10126</v>
      </c>
      <c r="AK3678" t="s">
        <v>220</v>
      </c>
      <c r="AL3678" t="s">
        <v>10127</v>
      </c>
      <c r="AM3678" t="s">
        <v>17526</v>
      </c>
      <c r="AN3678" t="s">
        <v>220</v>
      </c>
      <c r="AO3678" t="s">
        <v>17527</v>
      </c>
      <c r="AP3678" s="18">
        <v>9.0524799999999999E-3</v>
      </c>
      <c r="AQ3678" t="s">
        <v>123</v>
      </c>
      <c r="AR3678" t="b">
        <f>ISNUMBER(SEARCH('Consulta Por Puntos Baloto'!$E$5,B3678,1))</f>
        <v>0</v>
      </c>
      <c r="AS3678">
        <f t="shared" si="114"/>
        <v>31</v>
      </c>
      <c r="AT3678" t="str">
        <f t="shared" si="115"/>
        <v>Punto pago</v>
      </c>
    </row>
    <row r="3679" spans="1:46">
      <c r="A3679" t="s">
        <v>17528</v>
      </c>
      <c r="B3679" t="s">
        <v>17529</v>
      </c>
      <c r="C3679" s="18">
        <v>3.1242298445999999</v>
      </c>
      <c r="D3679" t="s">
        <v>5102</v>
      </c>
      <c r="E3679" t="s">
        <v>220</v>
      </c>
      <c r="F3679" t="s">
        <v>5103</v>
      </c>
      <c r="G3679" s="18">
        <v>1.808314832</v>
      </c>
      <c r="H3679" t="s">
        <v>7193</v>
      </c>
      <c r="I3679" t="s">
        <v>223</v>
      </c>
      <c r="J3679" t="s">
        <v>7194</v>
      </c>
      <c r="K3679" s="18">
        <v>3.0343212169</v>
      </c>
      <c r="L3679" t="s">
        <v>64</v>
      </c>
      <c r="M3679" t="s">
        <v>223</v>
      </c>
      <c r="N3679" t="s">
        <v>5004</v>
      </c>
      <c r="O3679" s="18">
        <v>3.5213125198999999</v>
      </c>
      <c r="P3679" t="s">
        <v>5106</v>
      </c>
      <c r="Q3679" t="s">
        <v>220</v>
      </c>
      <c r="R3679" t="s">
        <v>5107</v>
      </c>
      <c r="S3679" s="18">
        <v>9.2771762743000004</v>
      </c>
      <c r="T3679" t="s">
        <v>227</v>
      </c>
      <c r="U3679" t="s">
        <v>228</v>
      </c>
      <c r="V3679" t="s">
        <v>229</v>
      </c>
      <c r="W3679" s="18">
        <v>5.4524730836000002</v>
      </c>
      <c r="X3679" t="s">
        <v>222</v>
      </c>
      <c r="Y3679" t="s">
        <v>223</v>
      </c>
      <c r="Z3679" t="s">
        <v>224</v>
      </c>
      <c r="AA3679" s="18">
        <v>1.808314832</v>
      </c>
      <c r="AB3679" t="s">
        <v>5188</v>
      </c>
      <c r="AC3679" t="s">
        <v>220</v>
      </c>
      <c r="AD3679" t="s">
        <v>5189</v>
      </c>
      <c r="AE3679" s="18">
        <v>0.1096277452</v>
      </c>
      <c r="AF3679" t="s">
        <v>16240</v>
      </c>
      <c r="AG3679" t="s">
        <v>220</v>
      </c>
      <c r="AH3679" t="s">
        <v>16241</v>
      </c>
      <c r="AI3679" s="18">
        <v>0.71520286170000003</v>
      </c>
      <c r="AJ3679" t="s">
        <v>841</v>
      </c>
      <c r="AK3679" t="s">
        <v>220</v>
      </c>
      <c r="AL3679" t="s">
        <v>16242</v>
      </c>
      <c r="AM3679" t="s">
        <v>16240</v>
      </c>
      <c r="AN3679" t="s">
        <v>220</v>
      </c>
      <c r="AO3679" t="s">
        <v>16241</v>
      </c>
      <c r="AP3679" s="18">
        <v>0.1096277452</v>
      </c>
      <c r="AQ3679" t="s">
        <v>123</v>
      </c>
      <c r="AR3679" t="b">
        <f>ISNUMBER(SEARCH('Consulta Por Puntos Baloto'!$E$5,B3679,1))</f>
        <v>0</v>
      </c>
      <c r="AS3679">
        <f t="shared" si="114"/>
        <v>31</v>
      </c>
      <c r="AT3679" t="str">
        <f t="shared" si="115"/>
        <v>Punto pago</v>
      </c>
    </row>
    <row r="3680" spans="1:46">
      <c r="A3680" t="s">
        <v>17530</v>
      </c>
      <c r="B3680" t="s">
        <v>17531</v>
      </c>
      <c r="C3680" s="18">
        <v>0.88185916109999996</v>
      </c>
      <c r="D3680" t="s">
        <v>1765</v>
      </c>
      <c r="E3680" t="s">
        <v>1766</v>
      </c>
      <c r="F3680" t="s">
        <v>1767</v>
      </c>
      <c r="G3680" s="18">
        <v>31.7137493691</v>
      </c>
      <c r="H3680" t="s">
        <v>64</v>
      </c>
      <c r="I3680" t="s">
        <v>112</v>
      </c>
      <c r="J3680" t="s">
        <v>1110</v>
      </c>
      <c r="K3680" s="18">
        <v>32.922886831299998</v>
      </c>
      <c r="L3680" t="s">
        <v>64</v>
      </c>
      <c r="M3680" t="s">
        <v>112</v>
      </c>
      <c r="N3680" t="s">
        <v>721</v>
      </c>
      <c r="O3680" s="18">
        <v>33.2810389789</v>
      </c>
      <c r="P3680" t="s">
        <v>513</v>
      </c>
      <c r="Q3680" t="s">
        <v>509</v>
      </c>
      <c r="R3680" t="s">
        <v>514</v>
      </c>
      <c r="S3680" s="18">
        <v>33.264562721399997</v>
      </c>
      <c r="T3680" t="s">
        <v>111</v>
      </c>
      <c r="U3680" t="s">
        <v>112</v>
      </c>
      <c r="V3680" t="s">
        <v>113</v>
      </c>
      <c r="W3680" s="18">
        <v>1.6758615327999999</v>
      </c>
      <c r="X3680" t="s">
        <v>64</v>
      </c>
      <c r="Y3680" t="s">
        <v>1768</v>
      </c>
      <c r="Z3680" t="s">
        <v>1769</v>
      </c>
      <c r="AA3680" s="18">
        <v>33.2656769349</v>
      </c>
      <c r="AB3680" s="19" t="s">
        <v>1111</v>
      </c>
      <c r="AC3680" t="s">
        <v>509</v>
      </c>
      <c r="AD3680" s="19" t="s">
        <v>1112</v>
      </c>
      <c r="AE3680" s="18">
        <v>0.26810362580000002</v>
      </c>
      <c r="AF3680" t="s">
        <v>17532</v>
      </c>
      <c r="AG3680" t="s">
        <v>1766</v>
      </c>
      <c r="AH3680" t="s">
        <v>17533</v>
      </c>
      <c r="AI3680" s="18">
        <v>5.3297388600000002E-2</v>
      </c>
      <c r="AJ3680" t="s">
        <v>17534</v>
      </c>
      <c r="AK3680" t="s">
        <v>1766</v>
      </c>
      <c r="AL3680" t="s">
        <v>17535</v>
      </c>
      <c r="AM3680" t="s">
        <v>17534</v>
      </c>
      <c r="AN3680" t="s">
        <v>1766</v>
      </c>
      <c r="AO3680" t="s">
        <v>17535</v>
      </c>
      <c r="AP3680" s="18">
        <v>5.3297388600000002E-2</v>
      </c>
      <c r="AQ3680" t="s">
        <v>123</v>
      </c>
      <c r="AR3680" t="b">
        <f>ISNUMBER(SEARCH('Consulta Por Puntos Baloto'!$E$5,B3680,1))</f>
        <v>0</v>
      </c>
      <c r="AS3680">
        <f t="shared" si="114"/>
        <v>35</v>
      </c>
      <c r="AT3680" t="str">
        <f t="shared" si="115"/>
        <v>Punto red</v>
      </c>
    </row>
    <row r="3681" spans="1:46">
      <c r="A3681" t="s">
        <v>17536</v>
      </c>
      <c r="B3681" t="s">
        <v>17537</v>
      </c>
      <c r="C3681" s="18">
        <v>0.50032471850000004</v>
      </c>
      <c r="D3681" t="s">
        <v>1765</v>
      </c>
      <c r="E3681" t="s">
        <v>1766</v>
      </c>
      <c r="F3681" t="s">
        <v>1767</v>
      </c>
      <c r="G3681" s="18">
        <v>31.284847930000002</v>
      </c>
      <c r="H3681" t="s">
        <v>64</v>
      </c>
      <c r="I3681" t="s">
        <v>112</v>
      </c>
      <c r="J3681" t="s">
        <v>1110</v>
      </c>
      <c r="K3681" s="18">
        <v>32.4946673261</v>
      </c>
      <c r="L3681" t="s">
        <v>64</v>
      </c>
      <c r="M3681" t="s">
        <v>112</v>
      </c>
      <c r="N3681" t="s">
        <v>721</v>
      </c>
      <c r="O3681" s="18">
        <v>32.853073324199997</v>
      </c>
      <c r="P3681" t="s">
        <v>513</v>
      </c>
      <c r="Q3681" t="s">
        <v>509</v>
      </c>
      <c r="R3681" t="s">
        <v>514</v>
      </c>
      <c r="S3681" s="18">
        <v>32.836597879599999</v>
      </c>
      <c r="T3681" t="s">
        <v>111</v>
      </c>
      <c r="U3681" t="s">
        <v>112</v>
      </c>
      <c r="V3681" t="s">
        <v>113</v>
      </c>
      <c r="W3681" s="18">
        <v>1.6022989908</v>
      </c>
      <c r="X3681" t="s">
        <v>64</v>
      </c>
      <c r="Y3681" t="s">
        <v>1768</v>
      </c>
      <c r="Z3681" t="s">
        <v>1769</v>
      </c>
      <c r="AA3681" s="18">
        <v>32.8377130593</v>
      </c>
      <c r="AB3681" s="19" t="s">
        <v>1111</v>
      </c>
      <c r="AC3681" t="s">
        <v>509</v>
      </c>
      <c r="AD3681" s="19" t="s">
        <v>1112</v>
      </c>
      <c r="AE3681" s="18">
        <v>0.16425077690000001</v>
      </c>
      <c r="AF3681" t="s">
        <v>17532</v>
      </c>
      <c r="AG3681" t="s">
        <v>1766</v>
      </c>
      <c r="AH3681" t="s">
        <v>17533</v>
      </c>
      <c r="AI3681" s="18">
        <v>9.2422810300000005E-2</v>
      </c>
      <c r="AJ3681" t="s">
        <v>15862</v>
      </c>
      <c r="AK3681" t="s">
        <v>1766</v>
      </c>
      <c r="AL3681" t="s">
        <v>17538</v>
      </c>
      <c r="AM3681" t="s">
        <v>15862</v>
      </c>
      <c r="AN3681" t="s">
        <v>1766</v>
      </c>
      <c r="AO3681" t="s">
        <v>17538</v>
      </c>
      <c r="AP3681" s="18">
        <v>9.2422810300000005E-2</v>
      </c>
      <c r="AQ3681" t="s">
        <v>123</v>
      </c>
      <c r="AR3681" t="b">
        <f>ISNUMBER(SEARCH('Consulta Por Puntos Baloto'!$E$5,B3681,1))</f>
        <v>0</v>
      </c>
      <c r="AS3681">
        <f t="shared" si="114"/>
        <v>35</v>
      </c>
      <c r="AT3681" t="str">
        <f t="shared" si="115"/>
        <v>Punto red</v>
      </c>
    </row>
    <row r="3682" spans="1:46">
      <c r="A3682" t="s">
        <v>17539</v>
      </c>
      <c r="B3682" t="s">
        <v>17540</v>
      </c>
      <c r="C3682" s="18">
        <v>6.0619702008000003</v>
      </c>
      <c r="D3682" t="s">
        <v>508</v>
      </c>
      <c r="E3682" t="s">
        <v>509</v>
      </c>
      <c r="F3682" t="s">
        <v>510</v>
      </c>
      <c r="G3682" s="18">
        <v>6.0953545699999996</v>
      </c>
      <c r="H3682" t="s">
        <v>64</v>
      </c>
      <c r="I3682" t="s">
        <v>112</v>
      </c>
      <c r="J3682" t="s">
        <v>1110</v>
      </c>
      <c r="K3682" s="18">
        <v>7.1634366856999998</v>
      </c>
      <c r="L3682" t="s">
        <v>64</v>
      </c>
      <c r="M3682" t="s">
        <v>112</v>
      </c>
      <c r="N3682" t="s">
        <v>721</v>
      </c>
      <c r="O3682" s="18">
        <v>7.5074143550999999</v>
      </c>
      <c r="P3682" t="s">
        <v>513</v>
      </c>
      <c r="Q3682" t="s">
        <v>509</v>
      </c>
      <c r="R3682" t="s">
        <v>514</v>
      </c>
      <c r="S3682" s="18">
        <v>7.4909195069000001</v>
      </c>
      <c r="T3682" t="s">
        <v>111</v>
      </c>
      <c r="U3682" t="s">
        <v>112</v>
      </c>
      <c r="V3682" t="s">
        <v>113</v>
      </c>
      <c r="W3682" s="18">
        <v>10.687089932099999</v>
      </c>
      <c r="X3682" t="s">
        <v>64</v>
      </c>
      <c r="Y3682" t="s">
        <v>130</v>
      </c>
      <c r="Z3682" t="s">
        <v>517</v>
      </c>
      <c r="AA3682" s="18">
        <v>7.4919987005999999</v>
      </c>
      <c r="AB3682" s="19" t="s">
        <v>1111</v>
      </c>
      <c r="AC3682" t="s">
        <v>509</v>
      </c>
      <c r="AD3682" s="19" t="s">
        <v>1112</v>
      </c>
      <c r="AE3682" s="18">
        <v>5.0171591145000001</v>
      </c>
      <c r="AF3682" t="s">
        <v>1881</v>
      </c>
      <c r="AG3682" t="s">
        <v>1882</v>
      </c>
      <c r="AH3682" t="s">
        <v>1883</v>
      </c>
      <c r="AI3682" s="18">
        <v>4.5340708174</v>
      </c>
      <c r="AJ3682" t="s">
        <v>1884</v>
      </c>
      <c r="AK3682" t="s">
        <v>1882</v>
      </c>
      <c r="AL3682" t="s">
        <v>1885</v>
      </c>
      <c r="AM3682" t="s">
        <v>1884</v>
      </c>
      <c r="AN3682" t="s">
        <v>1882</v>
      </c>
      <c r="AO3682" t="s">
        <v>1885</v>
      </c>
      <c r="AP3682" s="18">
        <v>4.5340708174</v>
      </c>
      <c r="AQ3682" t="s">
        <v>123</v>
      </c>
      <c r="AR3682" t="b">
        <f>ISNUMBER(SEARCH('Consulta Por Puntos Baloto'!$E$5,B3682,1))</f>
        <v>0</v>
      </c>
      <c r="AS3682">
        <f t="shared" si="114"/>
        <v>35</v>
      </c>
      <c r="AT3682" t="str">
        <f t="shared" si="115"/>
        <v>Punto red</v>
      </c>
    </row>
    <row r="3683" spans="1:46">
      <c r="A3683" t="s">
        <v>17541</v>
      </c>
      <c r="B3683" t="s">
        <v>17542</v>
      </c>
      <c r="C3683" s="18">
        <v>2.0273150126999999</v>
      </c>
      <c r="D3683" t="s">
        <v>1001</v>
      </c>
      <c r="E3683" t="s">
        <v>128</v>
      </c>
      <c r="F3683" t="s">
        <v>1002</v>
      </c>
      <c r="G3683" s="18">
        <v>0.96642203069999999</v>
      </c>
      <c r="H3683" t="s">
        <v>64</v>
      </c>
      <c r="I3683" t="s">
        <v>130</v>
      </c>
      <c r="J3683" t="s">
        <v>5566</v>
      </c>
      <c r="K3683" s="18">
        <v>1.1530642974</v>
      </c>
      <c r="L3683" t="s">
        <v>64</v>
      </c>
      <c r="M3683" t="s">
        <v>130</v>
      </c>
      <c r="N3683" t="s">
        <v>1004</v>
      </c>
      <c r="O3683" s="18">
        <v>1.6278391896</v>
      </c>
      <c r="P3683" t="s">
        <v>673</v>
      </c>
      <c r="Q3683" t="s">
        <v>134</v>
      </c>
      <c r="R3683" t="s">
        <v>674</v>
      </c>
      <c r="S3683" s="18">
        <v>3.8709152818999999</v>
      </c>
      <c r="T3683" t="s">
        <v>675</v>
      </c>
      <c r="U3683" t="s">
        <v>130</v>
      </c>
      <c r="V3683" t="s">
        <v>676</v>
      </c>
      <c r="W3683" s="18">
        <v>2.2163047377999998</v>
      </c>
      <c r="X3683" t="s">
        <v>64</v>
      </c>
      <c r="Y3683" t="s">
        <v>130</v>
      </c>
      <c r="Z3683" t="s">
        <v>1011</v>
      </c>
      <c r="AA3683" s="18">
        <v>1.5677940041</v>
      </c>
      <c r="AB3683" s="19" t="s">
        <v>1102</v>
      </c>
      <c r="AC3683" t="s">
        <v>128</v>
      </c>
      <c r="AD3683" t="s">
        <v>1103</v>
      </c>
      <c r="AE3683" s="18">
        <v>0.81300139260000004</v>
      </c>
      <c r="AF3683" t="s">
        <v>6366</v>
      </c>
      <c r="AG3683" t="s">
        <v>143</v>
      </c>
      <c r="AH3683" t="s">
        <v>6367</v>
      </c>
      <c r="AI3683" s="18">
        <v>0.30022528980000002</v>
      </c>
      <c r="AJ3683" t="s">
        <v>6368</v>
      </c>
      <c r="AK3683" t="s">
        <v>134</v>
      </c>
      <c r="AL3683" t="s">
        <v>6369</v>
      </c>
      <c r="AM3683" t="s">
        <v>6368</v>
      </c>
      <c r="AN3683" t="s">
        <v>134</v>
      </c>
      <c r="AO3683" t="s">
        <v>6369</v>
      </c>
      <c r="AP3683" s="18">
        <v>0.30022528980000002</v>
      </c>
      <c r="AQ3683" t="s">
        <v>123</v>
      </c>
      <c r="AR3683" t="b">
        <f>ISNUMBER(SEARCH('Consulta Por Puntos Baloto'!$E$5,B3683,1))</f>
        <v>0</v>
      </c>
      <c r="AS3683">
        <f t="shared" si="114"/>
        <v>35</v>
      </c>
      <c r="AT3683" t="str">
        <f t="shared" si="115"/>
        <v>Punto red</v>
      </c>
    </row>
    <row r="3684" spans="1:46">
      <c r="A3684" t="s">
        <v>17543</v>
      </c>
      <c r="B3684" t="s">
        <v>17544</v>
      </c>
      <c r="C3684" s="18">
        <v>20.398368016999999</v>
      </c>
      <c r="D3684" t="s">
        <v>1448</v>
      </c>
      <c r="E3684" t="s">
        <v>1449</v>
      </c>
      <c r="F3684" t="s">
        <v>1450</v>
      </c>
      <c r="G3684" s="18">
        <v>19.6069512087</v>
      </c>
      <c r="H3684" t="s">
        <v>64</v>
      </c>
      <c r="I3684" t="s">
        <v>1451</v>
      </c>
      <c r="J3684" t="s">
        <v>1456</v>
      </c>
      <c r="K3684" s="18">
        <v>34.189588563699999</v>
      </c>
      <c r="L3684" t="s">
        <v>64</v>
      </c>
      <c r="M3684" t="s">
        <v>471</v>
      </c>
      <c r="N3684" t="s">
        <v>1453</v>
      </c>
      <c r="O3684" s="18">
        <v>19.606951219700001</v>
      </c>
      <c r="P3684" t="s">
        <v>1454</v>
      </c>
      <c r="Q3684" t="s">
        <v>1449</v>
      </c>
      <c r="R3684" t="s">
        <v>1455</v>
      </c>
      <c r="S3684" s="18">
        <v>37.498407355799998</v>
      </c>
      <c r="T3684" t="s">
        <v>64</v>
      </c>
      <c r="U3684" t="s">
        <v>130</v>
      </c>
      <c r="V3684" t="s">
        <v>171</v>
      </c>
      <c r="W3684" s="18">
        <v>19.616466655300002</v>
      </c>
      <c r="X3684" t="s">
        <v>64</v>
      </c>
      <c r="Y3684" t="s">
        <v>1451</v>
      </c>
      <c r="Z3684" t="s">
        <v>1456</v>
      </c>
      <c r="AA3684" s="18">
        <v>33.487212514299998</v>
      </c>
      <c r="AB3684" s="19" t="s">
        <v>2641</v>
      </c>
      <c r="AC3684" t="s">
        <v>1501</v>
      </c>
      <c r="AD3684" t="s">
        <v>2642</v>
      </c>
      <c r="AE3684" s="18">
        <v>1.9529284399999999E-2</v>
      </c>
      <c r="AF3684" t="s">
        <v>3703</v>
      </c>
      <c r="AG3684" t="s">
        <v>3704</v>
      </c>
      <c r="AH3684" t="s">
        <v>3705</v>
      </c>
      <c r="AI3684" s="18">
        <v>3.7451373900000001E-2</v>
      </c>
      <c r="AJ3684" t="s">
        <v>17545</v>
      </c>
      <c r="AK3684" t="s">
        <v>3704</v>
      </c>
      <c r="AL3684" t="s">
        <v>17546</v>
      </c>
      <c r="AM3684" t="s">
        <v>3703</v>
      </c>
      <c r="AN3684" t="s">
        <v>3704</v>
      </c>
      <c r="AO3684" t="s">
        <v>3705</v>
      </c>
      <c r="AP3684" s="18">
        <v>1.9529284399999999E-2</v>
      </c>
      <c r="AQ3684" t="s">
        <v>123</v>
      </c>
      <c r="AR3684" t="b">
        <f>ISNUMBER(SEARCH('Consulta Por Puntos Baloto'!$E$5,B3684,1))</f>
        <v>0</v>
      </c>
      <c r="AS3684">
        <f t="shared" si="114"/>
        <v>31</v>
      </c>
      <c r="AT3684" t="str">
        <f t="shared" si="115"/>
        <v>Punto pago</v>
      </c>
    </row>
    <row r="3685" spans="1:46">
      <c r="A3685" t="s">
        <v>17547</v>
      </c>
      <c r="B3685" t="s">
        <v>17548</v>
      </c>
      <c r="C3685" s="18">
        <v>1.7871502143</v>
      </c>
      <c r="D3685" t="s">
        <v>3012</v>
      </c>
      <c r="E3685" t="s">
        <v>3013</v>
      </c>
      <c r="F3685" t="s">
        <v>3014</v>
      </c>
      <c r="G3685" s="18">
        <v>0.81108624839999999</v>
      </c>
      <c r="H3685" t="s">
        <v>64</v>
      </c>
      <c r="I3685" t="s">
        <v>2638</v>
      </c>
      <c r="J3685" t="s">
        <v>2639</v>
      </c>
      <c r="K3685" s="18">
        <v>0.81108624839999999</v>
      </c>
      <c r="L3685" t="s">
        <v>64</v>
      </c>
      <c r="M3685" t="s">
        <v>2638</v>
      </c>
      <c r="N3685" t="s">
        <v>2639</v>
      </c>
      <c r="O3685" s="18">
        <v>31.554619585400001</v>
      </c>
      <c r="P3685" t="s">
        <v>2625</v>
      </c>
      <c r="Q3685" t="s">
        <v>134</v>
      </c>
      <c r="R3685" t="s">
        <v>2626</v>
      </c>
      <c r="S3685" s="18">
        <v>30.449930373000001</v>
      </c>
      <c r="T3685" t="s">
        <v>311</v>
      </c>
      <c r="U3685" t="s">
        <v>130</v>
      </c>
      <c r="V3685" t="s">
        <v>312</v>
      </c>
      <c r="W3685" s="18">
        <v>13.379769206100001</v>
      </c>
      <c r="X3685" t="s">
        <v>64</v>
      </c>
      <c r="Y3685" t="s">
        <v>313</v>
      </c>
      <c r="Z3685" t="s">
        <v>314</v>
      </c>
      <c r="AA3685" s="18">
        <v>20.260921808199999</v>
      </c>
      <c r="AB3685" s="19" t="s">
        <v>2641</v>
      </c>
      <c r="AC3685" t="s">
        <v>1501</v>
      </c>
      <c r="AD3685" t="s">
        <v>2642</v>
      </c>
      <c r="AE3685" s="18">
        <v>0.77853375729999996</v>
      </c>
      <c r="AF3685" t="s">
        <v>3391</v>
      </c>
      <c r="AG3685" t="s">
        <v>3013</v>
      </c>
      <c r="AH3685" t="s">
        <v>3392</v>
      </c>
      <c r="AI3685" s="18">
        <v>4.2103871700000003E-2</v>
      </c>
      <c r="AJ3685" t="s">
        <v>17549</v>
      </c>
      <c r="AK3685" t="s">
        <v>3013</v>
      </c>
      <c r="AL3685" t="s">
        <v>17550</v>
      </c>
      <c r="AM3685" t="s">
        <v>17549</v>
      </c>
      <c r="AN3685" t="s">
        <v>3013</v>
      </c>
      <c r="AO3685" t="s">
        <v>17550</v>
      </c>
      <c r="AP3685" s="18">
        <v>4.2103871700000003E-2</v>
      </c>
      <c r="AQ3685" t="s">
        <v>123</v>
      </c>
      <c r="AR3685" t="b">
        <f>ISNUMBER(SEARCH('Consulta Por Puntos Baloto'!$E$5,B3685,1))</f>
        <v>0</v>
      </c>
      <c r="AS3685">
        <f t="shared" si="114"/>
        <v>35</v>
      </c>
      <c r="AT3685" t="str">
        <f t="shared" si="115"/>
        <v>Punto red</v>
      </c>
    </row>
    <row r="3686" spans="1:46">
      <c r="A3686" t="s">
        <v>17551</v>
      </c>
      <c r="B3686" t="s">
        <v>17552</v>
      </c>
      <c r="C3686" s="18">
        <v>0.59268076390000002</v>
      </c>
      <c r="D3686" t="s">
        <v>941</v>
      </c>
      <c r="E3686" t="s">
        <v>128</v>
      </c>
      <c r="F3686" t="s">
        <v>942</v>
      </c>
      <c r="G3686" s="18">
        <v>0.11249085020000001</v>
      </c>
      <c r="H3686" t="s">
        <v>64</v>
      </c>
      <c r="I3686" t="s">
        <v>130</v>
      </c>
      <c r="J3686" t="s">
        <v>17553</v>
      </c>
      <c r="K3686" s="18">
        <v>0.32709529040000002</v>
      </c>
      <c r="L3686" t="s">
        <v>64</v>
      </c>
      <c r="M3686" t="s">
        <v>130</v>
      </c>
      <c r="N3686" t="s">
        <v>654</v>
      </c>
      <c r="O3686" s="18">
        <v>0.47031113990000001</v>
      </c>
      <c r="P3686" t="s">
        <v>453</v>
      </c>
      <c r="Q3686" t="s">
        <v>134</v>
      </c>
      <c r="R3686" t="s">
        <v>454</v>
      </c>
      <c r="S3686" s="18">
        <v>0.3782109199</v>
      </c>
      <c r="T3686" t="s">
        <v>136</v>
      </c>
      <c r="U3686" t="s">
        <v>130</v>
      </c>
      <c r="V3686" t="s">
        <v>137</v>
      </c>
      <c r="W3686" s="18">
        <v>0.60921781590000001</v>
      </c>
      <c r="X3686" t="s">
        <v>138</v>
      </c>
      <c r="Y3686" t="s">
        <v>130</v>
      </c>
      <c r="Z3686" t="s">
        <v>139</v>
      </c>
      <c r="AA3686" s="18">
        <v>0.3782109199</v>
      </c>
      <c r="AB3686" t="s">
        <v>955</v>
      </c>
      <c r="AC3686" t="s">
        <v>128</v>
      </c>
      <c r="AD3686" t="s">
        <v>956</v>
      </c>
      <c r="AE3686" s="18">
        <v>0.27710573989999998</v>
      </c>
      <c r="AF3686" t="s">
        <v>6059</v>
      </c>
      <c r="AG3686" t="s">
        <v>143</v>
      </c>
      <c r="AH3686" t="s">
        <v>6060</v>
      </c>
      <c r="AI3686" s="18">
        <v>0.1070259117</v>
      </c>
      <c r="AJ3686" t="s">
        <v>17554</v>
      </c>
      <c r="AK3686" t="s">
        <v>134</v>
      </c>
      <c r="AL3686" t="s">
        <v>17555</v>
      </c>
      <c r="AM3686" t="s">
        <v>17554</v>
      </c>
      <c r="AN3686" t="s">
        <v>134</v>
      </c>
      <c r="AO3686" t="s">
        <v>17555</v>
      </c>
      <c r="AP3686" s="18">
        <v>0.1070259117</v>
      </c>
      <c r="AQ3686" t="s">
        <v>123</v>
      </c>
      <c r="AR3686" t="b">
        <f>ISNUMBER(SEARCH('Consulta Por Puntos Baloto'!$E$5,B3686,1))</f>
        <v>0</v>
      </c>
      <c r="AS3686">
        <f t="shared" si="114"/>
        <v>35</v>
      </c>
      <c r="AT3686" t="str">
        <f t="shared" si="115"/>
        <v>Punto red</v>
      </c>
    </row>
    <row r="3687" spans="1:46">
      <c r="A3687" t="s">
        <v>17556</v>
      </c>
      <c r="B3687" t="s">
        <v>17557</v>
      </c>
      <c r="C3687" s="18">
        <v>2.0556772371999998</v>
      </c>
      <c r="D3687" t="s">
        <v>463</v>
      </c>
      <c r="E3687" t="s">
        <v>128</v>
      </c>
      <c r="F3687" t="s">
        <v>464</v>
      </c>
      <c r="G3687" s="18">
        <v>0.70466654520000005</v>
      </c>
      <c r="H3687" t="s">
        <v>2089</v>
      </c>
      <c r="I3687" t="s">
        <v>130</v>
      </c>
      <c r="J3687" t="s">
        <v>2090</v>
      </c>
      <c r="K3687" s="18">
        <v>1.4677953181000001</v>
      </c>
      <c r="L3687" t="s">
        <v>64</v>
      </c>
      <c r="M3687" t="s">
        <v>130</v>
      </c>
      <c r="N3687" t="s">
        <v>466</v>
      </c>
      <c r="O3687" s="18">
        <v>1.4692648096000001</v>
      </c>
      <c r="P3687" t="s">
        <v>467</v>
      </c>
      <c r="Q3687" t="s">
        <v>134</v>
      </c>
      <c r="R3687" t="s">
        <v>468</v>
      </c>
      <c r="S3687" s="18">
        <v>3.8851274366999999</v>
      </c>
      <c r="T3687" t="s">
        <v>469</v>
      </c>
      <c r="U3687" t="s">
        <v>130</v>
      </c>
      <c r="V3687" t="s">
        <v>470</v>
      </c>
      <c r="W3687" s="18">
        <v>1.7742626257</v>
      </c>
      <c r="X3687" t="s">
        <v>745</v>
      </c>
      <c r="Y3687" t="s">
        <v>130</v>
      </c>
      <c r="Z3687" t="s">
        <v>746</v>
      </c>
      <c r="AA3687" s="18">
        <v>0.70466654520000005</v>
      </c>
      <c r="AB3687" s="19" t="s">
        <v>473</v>
      </c>
      <c r="AC3687" t="s">
        <v>128</v>
      </c>
      <c r="AD3687" t="s">
        <v>474</v>
      </c>
      <c r="AE3687" s="18">
        <v>0.17546305500000001</v>
      </c>
      <c r="AF3687" t="s">
        <v>2120</v>
      </c>
      <c r="AG3687" t="s">
        <v>143</v>
      </c>
      <c r="AH3687" t="s">
        <v>2121</v>
      </c>
      <c r="AI3687" s="18">
        <v>0.12264597050000001</v>
      </c>
      <c r="AJ3687" t="s">
        <v>2122</v>
      </c>
      <c r="AK3687" t="s">
        <v>134</v>
      </c>
      <c r="AL3687" t="s">
        <v>2123</v>
      </c>
      <c r="AM3687" t="s">
        <v>2122</v>
      </c>
      <c r="AN3687" t="s">
        <v>134</v>
      </c>
      <c r="AO3687" t="s">
        <v>2123</v>
      </c>
      <c r="AP3687" s="18">
        <v>0.12264597050000001</v>
      </c>
      <c r="AQ3687" t="s">
        <v>123</v>
      </c>
      <c r="AR3687" t="b">
        <f>ISNUMBER(SEARCH('Consulta Por Puntos Baloto'!$E$5,B3687,1))</f>
        <v>0</v>
      </c>
      <c r="AS3687">
        <f t="shared" si="114"/>
        <v>35</v>
      </c>
      <c r="AT3687" t="str">
        <f t="shared" si="115"/>
        <v>Punto red</v>
      </c>
    </row>
    <row r="3688" spans="1:46">
      <c r="A3688" t="s">
        <v>17558</v>
      </c>
      <c r="B3688" t="s">
        <v>17559</v>
      </c>
      <c r="C3688" s="18">
        <v>1.9625741883000001</v>
      </c>
      <c r="D3688" t="s">
        <v>1519</v>
      </c>
      <c r="E3688" t="s">
        <v>1520</v>
      </c>
      <c r="F3688" t="s">
        <v>1521</v>
      </c>
      <c r="G3688" s="18">
        <v>1.4296336341</v>
      </c>
      <c r="H3688" t="s">
        <v>64</v>
      </c>
      <c r="I3688" t="s">
        <v>471</v>
      </c>
      <c r="J3688" t="s">
        <v>1453</v>
      </c>
      <c r="K3688" s="18">
        <v>1.4606307654999999</v>
      </c>
      <c r="L3688" t="s">
        <v>64</v>
      </c>
      <c r="M3688" t="s">
        <v>471</v>
      </c>
      <c r="N3688" t="s">
        <v>1453</v>
      </c>
      <c r="O3688" s="18">
        <v>7.0040186250999996</v>
      </c>
      <c r="P3688" t="s">
        <v>467</v>
      </c>
      <c r="Q3688" t="s">
        <v>134</v>
      </c>
      <c r="R3688" t="s">
        <v>468</v>
      </c>
      <c r="S3688" s="18">
        <v>10.377063339199999</v>
      </c>
      <c r="T3688" t="s">
        <v>469</v>
      </c>
      <c r="U3688" t="s">
        <v>130</v>
      </c>
      <c r="V3688" t="s">
        <v>470</v>
      </c>
      <c r="W3688" s="18">
        <v>4.5102815344999998</v>
      </c>
      <c r="X3688" t="s">
        <v>64</v>
      </c>
      <c r="Y3688" t="s">
        <v>471</v>
      </c>
      <c r="Z3688" t="s">
        <v>472</v>
      </c>
      <c r="AA3688" s="18">
        <v>7.9774568666999999</v>
      </c>
      <c r="AB3688" s="19" t="s">
        <v>473</v>
      </c>
      <c r="AC3688" t="s">
        <v>128</v>
      </c>
      <c r="AD3688" t="s">
        <v>474</v>
      </c>
      <c r="AE3688" s="18">
        <v>1.3267149900000001E-2</v>
      </c>
      <c r="AF3688" t="s">
        <v>2052</v>
      </c>
      <c r="AG3688" t="s">
        <v>1523</v>
      </c>
      <c r="AH3688" t="s">
        <v>2053</v>
      </c>
      <c r="AI3688" s="18">
        <v>1.01754298E-2</v>
      </c>
      <c r="AJ3688" t="s">
        <v>17560</v>
      </c>
      <c r="AK3688" t="s">
        <v>1523</v>
      </c>
      <c r="AL3688" t="s">
        <v>17561</v>
      </c>
      <c r="AM3688" t="s">
        <v>17560</v>
      </c>
      <c r="AN3688" t="s">
        <v>1523</v>
      </c>
      <c r="AO3688" t="s">
        <v>17561</v>
      </c>
      <c r="AP3688" s="18">
        <v>1.01754298E-2</v>
      </c>
      <c r="AQ3688" t="s">
        <v>123</v>
      </c>
      <c r="AR3688" t="b">
        <f>ISNUMBER(SEARCH('Consulta Por Puntos Baloto'!$E$5,B3688,1))</f>
        <v>0</v>
      </c>
      <c r="AS3688">
        <f t="shared" si="114"/>
        <v>35</v>
      </c>
      <c r="AT3688" t="str">
        <f t="shared" si="115"/>
        <v>Punto red</v>
      </c>
    </row>
    <row r="3689" spans="1:46">
      <c r="A3689" t="s">
        <v>17562</v>
      </c>
      <c r="B3689" t="s">
        <v>17563</v>
      </c>
      <c r="C3689" s="18">
        <v>5.8116312109999999</v>
      </c>
      <c r="D3689" t="s">
        <v>508</v>
      </c>
      <c r="E3689" t="s">
        <v>509</v>
      </c>
      <c r="F3689" t="s">
        <v>510</v>
      </c>
      <c r="G3689" s="18">
        <v>0.96338159469999995</v>
      </c>
      <c r="H3689" t="s">
        <v>64</v>
      </c>
      <c r="I3689" t="s">
        <v>130</v>
      </c>
      <c r="J3689" t="s">
        <v>605</v>
      </c>
      <c r="K3689" s="18">
        <v>4.4890738825999996</v>
      </c>
      <c r="L3689" t="s">
        <v>64</v>
      </c>
      <c r="M3689" t="s">
        <v>112</v>
      </c>
      <c r="N3689" t="s">
        <v>721</v>
      </c>
      <c r="O3689" s="18">
        <v>1.8475528605</v>
      </c>
      <c r="P3689" t="s">
        <v>606</v>
      </c>
      <c r="Q3689" t="s">
        <v>134</v>
      </c>
      <c r="R3689" t="s">
        <v>607</v>
      </c>
      <c r="S3689" s="18">
        <v>1.5497324278</v>
      </c>
      <c r="T3689" t="s">
        <v>515</v>
      </c>
      <c r="U3689" t="s">
        <v>130</v>
      </c>
      <c r="V3689" t="s">
        <v>516</v>
      </c>
      <c r="W3689" s="18">
        <v>5.1576050054999998</v>
      </c>
      <c r="X3689" t="s">
        <v>64</v>
      </c>
      <c r="Y3689" t="s">
        <v>130</v>
      </c>
      <c r="Z3689" t="s">
        <v>517</v>
      </c>
      <c r="AA3689" s="18">
        <v>1.5497324278</v>
      </c>
      <c r="AB3689" t="s">
        <v>518</v>
      </c>
      <c r="AC3689" t="s">
        <v>128</v>
      </c>
      <c r="AD3689" t="s">
        <v>519</v>
      </c>
      <c r="AE3689" s="18">
        <v>0.2993387676</v>
      </c>
      <c r="AF3689" t="s">
        <v>10026</v>
      </c>
      <c r="AG3689" t="s">
        <v>143</v>
      </c>
      <c r="AH3689" t="s">
        <v>10027</v>
      </c>
      <c r="AI3689" s="18">
        <v>0.1223263792</v>
      </c>
      <c r="AJ3689" t="s">
        <v>17564</v>
      </c>
      <c r="AK3689" t="s">
        <v>134</v>
      </c>
      <c r="AL3689" t="s">
        <v>17565</v>
      </c>
      <c r="AM3689" t="s">
        <v>17564</v>
      </c>
      <c r="AN3689" t="s">
        <v>134</v>
      </c>
      <c r="AO3689" t="s">
        <v>17565</v>
      </c>
      <c r="AP3689" s="18">
        <v>0.1223263792</v>
      </c>
      <c r="AQ3689" t="s">
        <v>123</v>
      </c>
      <c r="AR3689" t="b">
        <f>ISNUMBER(SEARCH('Consulta Por Puntos Baloto'!$E$5,B3689,1))</f>
        <v>0</v>
      </c>
      <c r="AS3689">
        <f t="shared" si="114"/>
        <v>35</v>
      </c>
      <c r="AT3689" t="str">
        <f t="shared" si="115"/>
        <v>Punto red</v>
      </c>
    </row>
    <row r="3690" spans="1:46">
      <c r="A3690" t="s">
        <v>17566</v>
      </c>
      <c r="B3690" t="s">
        <v>17567</v>
      </c>
      <c r="C3690" s="18">
        <v>6.4906444705000004</v>
      </c>
      <c r="D3690" t="s">
        <v>508</v>
      </c>
      <c r="E3690" t="s">
        <v>509</v>
      </c>
      <c r="F3690" t="s">
        <v>510</v>
      </c>
      <c r="G3690" s="18">
        <v>0.72627597269999999</v>
      </c>
      <c r="H3690" t="s">
        <v>64</v>
      </c>
      <c r="I3690" t="s">
        <v>130</v>
      </c>
      <c r="J3690" t="s">
        <v>1124</v>
      </c>
      <c r="K3690" s="18">
        <v>5.5432107907999999</v>
      </c>
      <c r="L3690" t="s">
        <v>64</v>
      </c>
      <c r="M3690" t="s">
        <v>112</v>
      </c>
      <c r="N3690" t="s">
        <v>721</v>
      </c>
      <c r="O3690" s="18">
        <v>0.68757627109999997</v>
      </c>
      <c r="P3690" t="s">
        <v>606</v>
      </c>
      <c r="Q3690" t="s">
        <v>134</v>
      </c>
      <c r="R3690" t="s">
        <v>607</v>
      </c>
      <c r="S3690" s="18">
        <v>3.7358117468000001</v>
      </c>
      <c r="T3690" t="s">
        <v>515</v>
      </c>
      <c r="U3690" t="s">
        <v>130</v>
      </c>
      <c r="V3690" t="s">
        <v>516</v>
      </c>
      <c r="W3690" s="18">
        <v>6.8727612109000003</v>
      </c>
      <c r="X3690" t="s">
        <v>64</v>
      </c>
      <c r="Y3690" t="s">
        <v>471</v>
      </c>
      <c r="Z3690" t="s">
        <v>472</v>
      </c>
      <c r="AA3690" s="18">
        <v>3.7358117468000001</v>
      </c>
      <c r="AB3690" t="s">
        <v>518</v>
      </c>
      <c r="AC3690" t="s">
        <v>128</v>
      </c>
      <c r="AD3690" t="s">
        <v>519</v>
      </c>
      <c r="AE3690" s="18">
        <v>0.1151213764</v>
      </c>
      <c r="AF3690" t="s">
        <v>17568</v>
      </c>
      <c r="AG3690" t="s">
        <v>143</v>
      </c>
      <c r="AH3690" t="s">
        <v>17569</v>
      </c>
      <c r="AI3690" s="18">
        <v>8.1554956299999995E-2</v>
      </c>
      <c r="AJ3690" t="s">
        <v>17570</v>
      </c>
      <c r="AK3690" t="s">
        <v>134</v>
      </c>
      <c r="AL3690" t="s">
        <v>17571</v>
      </c>
      <c r="AM3690" t="s">
        <v>17570</v>
      </c>
      <c r="AN3690" t="s">
        <v>134</v>
      </c>
      <c r="AO3690" t="s">
        <v>17571</v>
      </c>
      <c r="AP3690" s="18">
        <v>8.1554956299999995E-2</v>
      </c>
      <c r="AQ3690" t="s">
        <v>123</v>
      </c>
      <c r="AR3690" t="b">
        <f>ISNUMBER(SEARCH('Consulta Por Puntos Baloto'!$E$5,B3690,1))</f>
        <v>0</v>
      </c>
      <c r="AS3690">
        <f t="shared" si="114"/>
        <v>35</v>
      </c>
      <c r="AT3690" t="str">
        <f t="shared" si="115"/>
        <v>Punto red</v>
      </c>
    </row>
    <row r="3691" spans="1:46">
      <c r="A3691" t="s">
        <v>17572</v>
      </c>
      <c r="B3691" t="s">
        <v>17573</v>
      </c>
      <c r="C3691" s="18">
        <v>5.0211088096000003</v>
      </c>
      <c r="D3691" t="s">
        <v>1765</v>
      </c>
      <c r="E3691" t="s">
        <v>1766</v>
      </c>
      <c r="F3691" t="s">
        <v>1767</v>
      </c>
      <c r="G3691" s="18">
        <v>34.791765789899998</v>
      </c>
      <c r="H3691" t="s">
        <v>64</v>
      </c>
      <c r="I3691" t="s">
        <v>112</v>
      </c>
      <c r="J3691" t="s">
        <v>1110</v>
      </c>
      <c r="K3691" s="18">
        <v>36.096181333099999</v>
      </c>
      <c r="L3691" t="s">
        <v>64</v>
      </c>
      <c r="M3691" t="s">
        <v>112</v>
      </c>
      <c r="N3691" t="s">
        <v>721</v>
      </c>
      <c r="O3691" s="18">
        <v>36.4797796816</v>
      </c>
      <c r="P3691" t="s">
        <v>513</v>
      </c>
      <c r="Q3691" t="s">
        <v>509</v>
      </c>
      <c r="R3691" t="s">
        <v>514</v>
      </c>
      <c r="S3691" s="18">
        <v>36.463466001199997</v>
      </c>
      <c r="T3691" t="s">
        <v>111</v>
      </c>
      <c r="U3691" t="s">
        <v>112</v>
      </c>
      <c r="V3691" t="s">
        <v>113</v>
      </c>
      <c r="W3691" s="18">
        <v>3.9302855184999999</v>
      </c>
      <c r="X3691" t="s">
        <v>64</v>
      </c>
      <c r="Y3691" t="s">
        <v>1768</v>
      </c>
      <c r="Z3691" t="s">
        <v>1769</v>
      </c>
      <c r="AA3691" s="18">
        <v>36.4646723671</v>
      </c>
      <c r="AB3691" s="19" t="s">
        <v>1111</v>
      </c>
      <c r="AC3691" t="s">
        <v>509</v>
      </c>
      <c r="AD3691" s="19" t="s">
        <v>1112</v>
      </c>
      <c r="AE3691" s="18">
        <v>1.0256738162000001</v>
      </c>
      <c r="AF3691" t="s">
        <v>1785</v>
      </c>
      <c r="AG3691" t="s">
        <v>1779</v>
      </c>
      <c r="AH3691" t="s">
        <v>1786</v>
      </c>
      <c r="AI3691" s="18">
        <v>0.1138761724</v>
      </c>
      <c r="AJ3691" t="s">
        <v>1846</v>
      </c>
      <c r="AK3691" t="s">
        <v>1766</v>
      </c>
      <c r="AL3691" t="s">
        <v>1847</v>
      </c>
      <c r="AM3691" t="s">
        <v>1846</v>
      </c>
      <c r="AN3691" t="s">
        <v>1766</v>
      </c>
      <c r="AO3691" t="s">
        <v>1847</v>
      </c>
      <c r="AP3691" s="18">
        <v>0.1138761724</v>
      </c>
      <c r="AQ3691" t="s">
        <v>123</v>
      </c>
      <c r="AR3691" t="b">
        <f>ISNUMBER(SEARCH('Consulta Por Puntos Baloto'!$E$5,B3691,1))</f>
        <v>0</v>
      </c>
      <c r="AS3691">
        <f t="shared" si="114"/>
        <v>35</v>
      </c>
      <c r="AT3691" t="str">
        <f t="shared" si="115"/>
        <v>Punto red</v>
      </c>
    </row>
    <row r="3692" spans="1:46">
      <c r="A3692" t="s">
        <v>17574</v>
      </c>
      <c r="B3692" t="s">
        <v>17575</v>
      </c>
      <c r="C3692" s="18">
        <v>0.88326484579999998</v>
      </c>
      <c r="D3692" t="s">
        <v>1448</v>
      </c>
      <c r="E3692" t="s">
        <v>1449</v>
      </c>
      <c r="F3692" t="s">
        <v>1450</v>
      </c>
      <c r="G3692" s="18">
        <v>0.27070882930000001</v>
      </c>
      <c r="H3692" t="s">
        <v>64</v>
      </c>
      <c r="I3692" t="s">
        <v>1451</v>
      </c>
      <c r="J3692" t="s">
        <v>1456</v>
      </c>
      <c r="K3692" s="18">
        <v>19.295969890399999</v>
      </c>
      <c r="L3692" t="s">
        <v>64</v>
      </c>
      <c r="M3692" t="s">
        <v>471</v>
      </c>
      <c r="N3692" t="s">
        <v>1453</v>
      </c>
      <c r="O3692" s="18">
        <v>0.27070883429999998</v>
      </c>
      <c r="P3692" t="s">
        <v>1454</v>
      </c>
      <c r="Q3692" t="s">
        <v>1449</v>
      </c>
      <c r="R3692" t="s">
        <v>1455</v>
      </c>
      <c r="S3692" s="18">
        <v>29.2674388298</v>
      </c>
      <c r="T3692" t="s">
        <v>469</v>
      </c>
      <c r="U3692" t="s">
        <v>130</v>
      </c>
      <c r="V3692" t="s">
        <v>470</v>
      </c>
      <c r="W3692" s="18">
        <v>0.33280583270000003</v>
      </c>
      <c r="X3692" t="s">
        <v>64</v>
      </c>
      <c r="Y3692" t="s">
        <v>1451</v>
      </c>
      <c r="Z3692" t="s">
        <v>1456</v>
      </c>
      <c r="AA3692" s="18">
        <v>28.0828093969</v>
      </c>
      <c r="AB3692" s="19" t="s">
        <v>473</v>
      </c>
      <c r="AC3692" t="s">
        <v>128</v>
      </c>
      <c r="AD3692" t="s">
        <v>474</v>
      </c>
      <c r="AE3692" s="18">
        <v>0.35996389509999999</v>
      </c>
      <c r="AF3692" t="s">
        <v>1537</v>
      </c>
      <c r="AG3692" t="s">
        <v>1449</v>
      </c>
      <c r="AH3692" t="s">
        <v>1538</v>
      </c>
      <c r="AI3692" s="18">
        <v>7.0648037999999996E-2</v>
      </c>
      <c r="AJ3692" t="s">
        <v>1539</v>
      </c>
      <c r="AK3692" t="s">
        <v>1449</v>
      </c>
      <c r="AL3692" t="s">
        <v>1540</v>
      </c>
      <c r="AM3692" t="s">
        <v>1539</v>
      </c>
      <c r="AN3692" t="s">
        <v>1449</v>
      </c>
      <c r="AO3692" t="s">
        <v>1540</v>
      </c>
      <c r="AP3692" s="18">
        <v>7.0648037999999996E-2</v>
      </c>
      <c r="AQ3692" t="s">
        <v>123</v>
      </c>
      <c r="AR3692" t="b">
        <f>ISNUMBER(SEARCH('Consulta Por Puntos Baloto'!$E$5,B3692,1))</f>
        <v>0</v>
      </c>
      <c r="AS3692">
        <f t="shared" si="114"/>
        <v>35</v>
      </c>
      <c r="AT3692" t="str">
        <f t="shared" si="115"/>
        <v>Punto red</v>
      </c>
    </row>
    <row r="3693" spans="1:46">
      <c r="A3693" t="s">
        <v>17576</v>
      </c>
      <c r="B3693" t="s">
        <v>17577</v>
      </c>
      <c r="C3693" s="18">
        <v>2.5805466768</v>
      </c>
      <c r="D3693" t="s">
        <v>169</v>
      </c>
      <c r="E3693" t="s">
        <v>128</v>
      </c>
      <c r="F3693" t="s">
        <v>170</v>
      </c>
      <c r="G3693" s="18">
        <v>0.22044996319999999</v>
      </c>
      <c r="H3693" t="s">
        <v>64</v>
      </c>
      <c r="I3693" t="s">
        <v>130</v>
      </c>
      <c r="J3693" t="s">
        <v>619</v>
      </c>
      <c r="K3693" s="18">
        <v>2.5954478874000002</v>
      </c>
      <c r="L3693" t="s">
        <v>64</v>
      </c>
      <c r="M3693" t="s">
        <v>130</v>
      </c>
      <c r="N3693" t="s">
        <v>172</v>
      </c>
      <c r="O3693" s="18">
        <v>1.5686048571</v>
      </c>
      <c r="P3693" t="s">
        <v>173</v>
      </c>
      <c r="Q3693" t="s">
        <v>134</v>
      </c>
      <c r="R3693" t="s">
        <v>174</v>
      </c>
      <c r="S3693" s="18">
        <v>1.5965190168000001</v>
      </c>
      <c r="T3693" t="s">
        <v>64</v>
      </c>
      <c r="U3693" t="s">
        <v>130</v>
      </c>
      <c r="V3693" t="s">
        <v>171</v>
      </c>
      <c r="W3693" s="18">
        <v>1.1141721179999999</v>
      </c>
      <c r="X3693" t="s">
        <v>620</v>
      </c>
      <c r="Y3693" t="s">
        <v>130</v>
      </c>
      <c r="Z3693" t="s">
        <v>621</v>
      </c>
      <c r="AA3693" s="18">
        <v>1.6469268385</v>
      </c>
      <c r="AB3693" t="s">
        <v>176</v>
      </c>
      <c r="AC3693" t="s">
        <v>128</v>
      </c>
      <c r="AD3693" t="s">
        <v>177</v>
      </c>
      <c r="AE3693" s="18">
        <v>0.14607195349999999</v>
      </c>
      <c r="AF3693" t="s">
        <v>17578</v>
      </c>
      <c r="AG3693" t="s">
        <v>143</v>
      </c>
      <c r="AH3693" t="s">
        <v>17579</v>
      </c>
      <c r="AI3693" s="18">
        <v>8.0387470500000002E-2</v>
      </c>
      <c r="AJ3693" t="s">
        <v>17580</v>
      </c>
      <c r="AK3693" t="s">
        <v>134</v>
      </c>
      <c r="AL3693" t="s">
        <v>17581</v>
      </c>
      <c r="AM3693" t="s">
        <v>17580</v>
      </c>
      <c r="AN3693" t="s">
        <v>134</v>
      </c>
      <c r="AO3693" t="s">
        <v>17581</v>
      </c>
      <c r="AP3693" s="18">
        <v>8.0387470500000002E-2</v>
      </c>
      <c r="AQ3693" t="s">
        <v>123</v>
      </c>
      <c r="AR3693" t="b">
        <f>ISNUMBER(SEARCH('Consulta Por Puntos Baloto'!$E$5,B3693,1))</f>
        <v>0</v>
      </c>
      <c r="AS3693">
        <f t="shared" si="114"/>
        <v>35</v>
      </c>
      <c r="AT3693" t="str">
        <f t="shared" si="115"/>
        <v>Punto red</v>
      </c>
    </row>
    <row r="3694" spans="1:46">
      <c r="A3694" t="s">
        <v>17582</v>
      </c>
      <c r="B3694" t="s">
        <v>17583</v>
      </c>
      <c r="C3694" s="18">
        <v>60.966867491099997</v>
      </c>
      <c r="D3694" t="s">
        <v>102</v>
      </c>
      <c r="E3694" t="s">
        <v>103</v>
      </c>
      <c r="F3694" t="s">
        <v>104</v>
      </c>
      <c r="G3694" s="18">
        <v>61.803246387400002</v>
      </c>
      <c r="H3694" t="s">
        <v>251</v>
      </c>
      <c r="I3694" t="s">
        <v>107</v>
      </c>
      <c r="J3694" t="s">
        <v>252</v>
      </c>
      <c r="K3694" s="18">
        <v>64.993430469800003</v>
      </c>
      <c r="L3694" t="s">
        <v>64</v>
      </c>
      <c r="M3694" t="s">
        <v>107</v>
      </c>
      <c r="N3694" t="s">
        <v>108</v>
      </c>
      <c r="O3694" s="18">
        <v>64.192331451699999</v>
      </c>
      <c r="P3694" t="s">
        <v>109</v>
      </c>
      <c r="Q3694" t="s">
        <v>103</v>
      </c>
      <c r="R3694" t="s">
        <v>110</v>
      </c>
      <c r="S3694" s="18">
        <v>155.10773449339999</v>
      </c>
      <c r="T3694" t="s">
        <v>111</v>
      </c>
      <c r="U3694" t="s">
        <v>112</v>
      </c>
      <c r="V3694" t="s">
        <v>113</v>
      </c>
      <c r="W3694" s="18">
        <v>119.30160168179999</v>
      </c>
      <c r="X3694" t="s">
        <v>64</v>
      </c>
      <c r="Y3694" t="s">
        <v>154</v>
      </c>
      <c r="Z3694" t="s">
        <v>159</v>
      </c>
      <c r="AA3694" s="18">
        <v>64.259526550499999</v>
      </c>
      <c r="AB3694" s="19" t="s">
        <v>255</v>
      </c>
      <c r="AC3694" t="s">
        <v>103</v>
      </c>
      <c r="AD3694" t="s">
        <v>256</v>
      </c>
      <c r="AE3694" s="18">
        <v>2.6669533999999998E-3</v>
      </c>
      <c r="AF3694" t="s">
        <v>17584</v>
      </c>
      <c r="AG3694" t="s">
        <v>17585</v>
      </c>
      <c r="AH3694" t="s">
        <v>17586</v>
      </c>
      <c r="AI3694" s="18">
        <v>16.805988518300001</v>
      </c>
      <c r="AJ3694" t="s">
        <v>10106</v>
      </c>
      <c r="AK3694" t="s">
        <v>10104</v>
      </c>
      <c r="AL3694" t="s">
        <v>10107</v>
      </c>
      <c r="AM3694" t="s">
        <v>17584</v>
      </c>
      <c r="AN3694" t="s">
        <v>17585</v>
      </c>
      <c r="AO3694" t="s">
        <v>17586</v>
      </c>
      <c r="AP3694" s="18">
        <v>2.6669533999999998E-3</v>
      </c>
      <c r="AQ3694" t="s">
        <v>123</v>
      </c>
      <c r="AR3694" t="b">
        <f>ISNUMBER(SEARCH('Consulta Por Puntos Baloto'!$E$5,B3694,1))</f>
        <v>0</v>
      </c>
      <c r="AS3694">
        <f t="shared" si="114"/>
        <v>31</v>
      </c>
      <c r="AT3694" t="str">
        <f t="shared" si="115"/>
        <v>Punto pago</v>
      </c>
    </row>
    <row r="3695" spans="1:46">
      <c r="A3695" t="s">
        <v>17587</v>
      </c>
      <c r="B3695" t="s">
        <v>17588</v>
      </c>
      <c r="C3695" s="18">
        <v>0.35035713530000001</v>
      </c>
      <c r="D3695" t="s">
        <v>150</v>
      </c>
      <c r="E3695" t="s">
        <v>151</v>
      </c>
      <c r="F3695" t="s">
        <v>152</v>
      </c>
      <c r="G3695" s="18">
        <v>0.204882645</v>
      </c>
      <c r="H3695" t="s">
        <v>153</v>
      </c>
      <c r="I3695" t="s">
        <v>154</v>
      </c>
      <c r="J3695" t="s">
        <v>155</v>
      </c>
      <c r="K3695" s="18">
        <v>4.7226952099000004</v>
      </c>
      <c r="L3695" t="s">
        <v>64</v>
      </c>
      <c r="M3695" t="s">
        <v>154</v>
      </c>
      <c r="N3695" t="s">
        <v>156</v>
      </c>
      <c r="O3695" s="18">
        <v>4.7627852736999996</v>
      </c>
      <c r="P3695" t="s">
        <v>157</v>
      </c>
      <c r="Q3695" t="s">
        <v>151</v>
      </c>
      <c r="R3695" t="s">
        <v>158</v>
      </c>
      <c r="S3695" s="18">
        <v>116.5610247126</v>
      </c>
      <c r="T3695" t="s">
        <v>111</v>
      </c>
      <c r="U3695" t="s">
        <v>112</v>
      </c>
      <c r="V3695" t="s">
        <v>113</v>
      </c>
      <c r="W3695" s="18">
        <v>6.1251477725000001</v>
      </c>
      <c r="X3695" t="s">
        <v>64</v>
      </c>
      <c r="Y3695" t="s">
        <v>154</v>
      </c>
      <c r="Z3695" t="s">
        <v>159</v>
      </c>
      <c r="AA3695" s="18">
        <v>0.20580066150000001</v>
      </c>
      <c r="AB3695" s="19" t="s">
        <v>153</v>
      </c>
      <c r="AC3695" t="s">
        <v>151</v>
      </c>
      <c r="AD3695" t="s">
        <v>160</v>
      </c>
      <c r="AE3695" s="18">
        <v>0.12736919760000001</v>
      </c>
      <c r="AF3695" t="s">
        <v>17589</v>
      </c>
      <c r="AG3695" t="s">
        <v>4535</v>
      </c>
      <c r="AH3695" t="s">
        <v>17590</v>
      </c>
      <c r="AI3695" s="18">
        <v>0.1579699484</v>
      </c>
      <c r="AJ3695" t="s">
        <v>15481</v>
      </c>
      <c r="AK3695" t="s">
        <v>151</v>
      </c>
      <c r="AL3695" t="s">
        <v>15482</v>
      </c>
      <c r="AM3695" t="s">
        <v>17589</v>
      </c>
      <c r="AN3695" t="s">
        <v>4535</v>
      </c>
      <c r="AO3695" t="s">
        <v>17590</v>
      </c>
      <c r="AP3695" s="18">
        <v>0.12736919760000001</v>
      </c>
      <c r="AQ3695" t="e">
        <v>#N/A</v>
      </c>
      <c r="AR3695" t="b">
        <f>ISNUMBER(SEARCH('Consulta Por Puntos Baloto'!$E$5,B3695,1))</f>
        <v>0</v>
      </c>
      <c r="AS3695">
        <f t="shared" si="114"/>
        <v>31</v>
      </c>
      <c r="AT3695" t="str">
        <f t="shared" si="115"/>
        <v>Punto pago</v>
      </c>
    </row>
    <row r="3696" spans="1:46">
      <c r="A3696" t="s">
        <v>17591</v>
      </c>
      <c r="B3696" t="s">
        <v>17592</v>
      </c>
      <c r="C3696" s="18">
        <v>2.7765565829000001</v>
      </c>
      <c r="D3696" t="s">
        <v>3990</v>
      </c>
      <c r="E3696" t="s">
        <v>3991</v>
      </c>
      <c r="F3696" t="s">
        <v>3992</v>
      </c>
      <c r="G3696" s="18">
        <v>1.3904801643</v>
      </c>
      <c r="H3696" t="s">
        <v>64</v>
      </c>
      <c r="I3696" t="s">
        <v>3993</v>
      </c>
      <c r="J3696" t="s">
        <v>3995</v>
      </c>
      <c r="K3696" s="18">
        <v>1.8002180256</v>
      </c>
      <c r="L3696" t="s">
        <v>64</v>
      </c>
      <c r="M3696" t="s">
        <v>3993</v>
      </c>
      <c r="N3696" t="s">
        <v>3995</v>
      </c>
      <c r="O3696" s="18">
        <v>4.1486125035999999</v>
      </c>
      <c r="P3696" t="s">
        <v>3996</v>
      </c>
      <c r="Q3696" t="s">
        <v>3991</v>
      </c>
      <c r="R3696" t="s">
        <v>3997</v>
      </c>
      <c r="S3696" s="18">
        <v>371.24819286349998</v>
      </c>
      <c r="T3696" t="s">
        <v>85</v>
      </c>
      <c r="U3696" t="s">
        <v>86</v>
      </c>
      <c r="V3696" t="s">
        <v>87</v>
      </c>
      <c r="W3696" s="18">
        <v>131.55116765299999</v>
      </c>
      <c r="X3696" t="s">
        <v>64</v>
      </c>
      <c r="Y3696" t="s">
        <v>3998</v>
      </c>
      <c r="Z3696" t="s">
        <v>3999</v>
      </c>
      <c r="AA3696" s="18">
        <v>2.3100476069</v>
      </c>
      <c r="AB3696" t="s">
        <v>4000</v>
      </c>
      <c r="AC3696" t="s">
        <v>3991</v>
      </c>
      <c r="AD3696" t="s">
        <v>4001</v>
      </c>
      <c r="AE3696" s="18">
        <v>9.7019734499999996E-2</v>
      </c>
      <c r="AF3696" t="s">
        <v>17593</v>
      </c>
      <c r="AG3696" t="s">
        <v>3991</v>
      </c>
      <c r="AH3696" t="s">
        <v>17594</v>
      </c>
      <c r="AI3696" s="18">
        <v>2.08549193E-2</v>
      </c>
      <c r="AJ3696" t="s">
        <v>17595</v>
      </c>
      <c r="AK3696" t="s">
        <v>3991</v>
      </c>
      <c r="AL3696" t="s">
        <v>17596</v>
      </c>
      <c r="AM3696" t="s">
        <v>17595</v>
      </c>
      <c r="AN3696" t="s">
        <v>3991</v>
      </c>
      <c r="AO3696" t="s">
        <v>17596</v>
      </c>
      <c r="AP3696" s="18">
        <v>2.08549193E-2</v>
      </c>
      <c r="AQ3696" t="s">
        <v>123</v>
      </c>
      <c r="AR3696" t="b">
        <f>ISNUMBER(SEARCH('Consulta Por Puntos Baloto'!$E$5,B3696,1))</f>
        <v>0</v>
      </c>
      <c r="AS3696">
        <f t="shared" si="114"/>
        <v>35</v>
      </c>
      <c r="AT3696" t="str">
        <f t="shared" si="115"/>
        <v>Punto red</v>
      </c>
    </row>
    <row r="3697" spans="1:46">
      <c r="A3697" t="s">
        <v>17597</v>
      </c>
      <c r="B3697" t="s">
        <v>17598</v>
      </c>
      <c r="C3697" s="18">
        <v>3.1334636562</v>
      </c>
      <c r="D3697" t="s">
        <v>481</v>
      </c>
      <c r="E3697" t="s">
        <v>128</v>
      </c>
      <c r="F3697" t="s">
        <v>482</v>
      </c>
      <c r="G3697" s="18">
        <v>0.91918699559999995</v>
      </c>
      <c r="H3697" t="s">
        <v>64</v>
      </c>
      <c r="I3697" t="s">
        <v>130</v>
      </c>
      <c r="J3697" t="s">
        <v>532</v>
      </c>
      <c r="K3697" s="18">
        <v>1.9550652353</v>
      </c>
      <c r="L3697" t="s">
        <v>64</v>
      </c>
      <c r="M3697" t="s">
        <v>130</v>
      </c>
      <c r="N3697" t="s">
        <v>512</v>
      </c>
      <c r="O3697" s="18">
        <v>2.8070738449000001</v>
      </c>
      <c r="P3697" t="s">
        <v>1300</v>
      </c>
      <c r="Q3697" t="s">
        <v>134</v>
      </c>
      <c r="R3697" t="s">
        <v>1301</v>
      </c>
      <c r="S3697" s="18">
        <v>2.1907157760999998</v>
      </c>
      <c r="T3697" t="s">
        <v>371</v>
      </c>
      <c r="U3697" t="s">
        <v>130</v>
      </c>
      <c r="V3697" t="s">
        <v>372</v>
      </c>
      <c r="W3697" s="18">
        <v>0.96435245120000002</v>
      </c>
      <c r="X3697" t="s">
        <v>64</v>
      </c>
      <c r="Y3697" t="s">
        <v>130</v>
      </c>
      <c r="Z3697" t="s">
        <v>532</v>
      </c>
      <c r="AA3697" s="18">
        <v>0.98055121950000002</v>
      </c>
      <c r="AB3697" t="s">
        <v>1333</v>
      </c>
      <c r="AC3697" t="s">
        <v>128</v>
      </c>
      <c r="AD3697" t="s">
        <v>1334</v>
      </c>
      <c r="AE3697" s="18">
        <v>1.14180657E-2</v>
      </c>
      <c r="AF3697" t="s">
        <v>17599</v>
      </c>
      <c r="AG3697" t="s">
        <v>143</v>
      </c>
      <c r="AH3697" t="s">
        <v>17600</v>
      </c>
      <c r="AI3697" s="18">
        <v>0.33012701729999999</v>
      </c>
      <c r="AJ3697" t="s">
        <v>16373</v>
      </c>
      <c r="AK3697" t="s">
        <v>134</v>
      </c>
      <c r="AL3697" t="s">
        <v>16374</v>
      </c>
      <c r="AM3697" t="s">
        <v>17599</v>
      </c>
      <c r="AN3697" t="s">
        <v>143</v>
      </c>
      <c r="AO3697" t="s">
        <v>17600</v>
      </c>
      <c r="AP3697" s="18">
        <v>1.14180657E-2</v>
      </c>
      <c r="AQ3697" t="s">
        <v>123</v>
      </c>
      <c r="AR3697" t="b">
        <f>ISNUMBER(SEARCH('Consulta Por Puntos Baloto'!$E$5,B3697,1))</f>
        <v>0</v>
      </c>
      <c r="AS3697">
        <f t="shared" si="114"/>
        <v>31</v>
      </c>
      <c r="AT3697" t="str">
        <f t="shared" si="115"/>
        <v>Punto pago</v>
      </c>
    </row>
    <row r="3698" spans="1:46">
      <c r="A3698" t="s">
        <v>17601</v>
      </c>
      <c r="B3698" t="s">
        <v>17602</v>
      </c>
      <c r="C3698" s="18">
        <v>2.2269991228000001</v>
      </c>
      <c r="D3698" t="s">
        <v>463</v>
      </c>
      <c r="E3698" t="s">
        <v>128</v>
      </c>
      <c r="F3698" t="s">
        <v>464</v>
      </c>
      <c r="G3698" s="18">
        <v>0</v>
      </c>
      <c r="H3698" t="s">
        <v>745</v>
      </c>
      <c r="I3698" t="s">
        <v>130</v>
      </c>
      <c r="J3698" t="s">
        <v>746</v>
      </c>
      <c r="K3698" s="18">
        <v>1.2113461394</v>
      </c>
      <c r="L3698" t="s">
        <v>64</v>
      </c>
      <c r="M3698" t="s">
        <v>130</v>
      </c>
      <c r="N3698" t="s">
        <v>742</v>
      </c>
      <c r="O3698" s="18">
        <v>0.12686169110000001</v>
      </c>
      <c r="P3698" t="s">
        <v>743</v>
      </c>
      <c r="Q3698" t="s">
        <v>134</v>
      </c>
      <c r="R3698" t="s">
        <v>744</v>
      </c>
      <c r="S3698" s="18">
        <v>2.9818867381</v>
      </c>
      <c r="T3698" t="s">
        <v>496</v>
      </c>
      <c r="U3698" t="s">
        <v>130</v>
      </c>
      <c r="V3698" t="s">
        <v>497</v>
      </c>
      <c r="W3698" s="18">
        <v>0</v>
      </c>
      <c r="X3698" t="s">
        <v>745</v>
      </c>
      <c r="Y3698" t="s">
        <v>130</v>
      </c>
      <c r="Z3698" t="s">
        <v>746</v>
      </c>
      <c r="AA3698" s="18">
        <v>0</v>
      </c>
      <c r="AB3698" t="s">
        <v>2106</v>
      </c>
      <c r="AC3698" t="s">
        <v>128</v>
      </c>
      <c r="AD3698" t="s">
        <v>2107</v>
      </c>
      <c r="AE3698" s="18">
        <v>0.7617505966</v>
      </c>
      <c r="AF3698" t="s">
        <v>9296</v>
      </c>
      <c r="AG3698" t="s">
        <v>143</v>
      </c>
      <c r="AH3698" t="s">
        <v>9297</v>
      </c>
      <c r="AI3698" s="18">
        <v>0</v>
      </c>
      <c r="AJ3698" t="s">
        <v>17603</v>
      </c>
      <c r="AK3698" t="s">
        <v>134</v>
      </c>
      <c r="AL3698" t="s">
        <v>17604</v>
      </c>
      <c r="AM3698" t="s">
        <v>745</v>
      </c>
      <c r="AN3698" t="s">
        <v>130</v>
      </c>
      <c r="AO3698" t="s">
        <v>746</v>
      </c>
      <c r="AP3698" s="18">
        <v>0</v>
      </c>
      <c r="AQ3698" t="s">
        <v>123</v>
      </c>
      <c r="AR3698" t="b">
        <f>ISNUMBER(SEARCH('Consulta Por Puntos Baloto'!$E$5,B3698,1))</f>
        <v>0</v>
      </c>
      <c r="AS3698">
        <f t="shared" si="114"/>
        <v>7</v>
      </c>
      <c r="AT3698" t="str">
        <f t="shared" si="115"/>
        <v>Cajero automático</v>
      </c>
    </row>
    <row r="3699" spans="1:46">
      <c r="A3699" t="s">
        <v>17601</v>
      </c>
      <c r="B3699" t="s">
        <v>17602</v>
      </c>
      <c r="C3699" s="18">
        <v>2.2269991228000001</v>
      </c>
      <c r="D3699" t="s">
        <v>463</v>
      </c>
      <c r="E3699" t="s">
        <v>128</v>
      </c>
      <c r="F3699" t="s">
        <v>464</v>
      </c>
      <c r="G3699" s="18">
        <v>0</v>
      </c>
      <c r="H3699" t="s">
        <v>745</v>
      </c>
      <c r="I3699" t="s">
        <v>130</v>
      </c>
      <c r="J3699" t="s">
        <v>746</v>
      </c>
      <c r="K3699" s="18">
        <v>1.2113461394</v>
      </c>
      <c r="L3699" t="s">
        <v>64</v>
      </c>
      <c r="M3699" t="s">
        <v>130</v>
      </c>
      <c r="N3699" t="s">
        <v>742</v>
      </c>
      <c r="O3699" s="18">
        <v>0.12686169110000001</v>
      </c>
      <c r="P3699" t="s">
        <v>743</v>
      </c>
      <c r="Q3699" t="s">
        <v>134</v>
      </c>
      <c r="R3699" t="s">
        <v>744</v>
      </c>
      <c r="S3699" s="18">
        <v>2.9818867381</v>
      </c>
      <c r="T3699" t="s">
        <v>496</v>
      </c>
      <c r="U3699" t="s">
        <v>130</v>
      </c>
      <c r="V3699" t="s">
        <v>497</v>
      </c>
      <c r="W3699" s="18">
        <v>0</v>
      </c>
      <c r="X3699" t="s">
        <v>745</v>
      </c>
      <c r="Y3699" t="s">
        <v>130</v>
      </c>
      <c r="Z3699" t="s">
        <v>746</v>
      </c>
      <c r="AA3699" s="18">
        <v>0</v>
      </c>
      <c r="AB3699" t="s">
        <v>2106</v>
      </c>
      <c r="AC3699" t="s">
        <v>128</v>
      </c>
      <c r="AD3699" t="s">
        <v>2107</v>
      </c>
      <c r="AE3699" s="18">
        <v>0.7617505966</v>
      </c>
      <c r="AF3699" t="s">
        <v>9296</v>
      </c>
      <c r="AG3699" t="s">
        <v>143</v>
      </c>
      <c r="AH3699" t="s">
        <v>9297</v>
      </c>
      <c r="AI3699" s="18">
        <v>0</v>
      </c>
      <c r="AJ3699" t="s">
        <v>17603</v>
      </c>
      <c r="AK3699" t="s">
        <v>134</v>
      </c>
      <c r="AL3699" t="s">
        <v>17604</v>
      </c>
      <c r="AM3699" t="s">
        <v>17603</v>
      </c>
      <c r="AN3699" t="s">
        <v>134</v>
      </c>
      <c r="AO3699" t="s">
        <v>17604</v>
      </c>
      <c r="AP3699" s="18">
        <v>0</v>
      </c>
      <c r="AQ3699" t="s">
        <v>123</v>
      </c>
      <c r="AR3699" t="b">
        <f>ISNUMBER(SEARCH('Consulta Por Puntos Baloto'!$E$5,B3699,1))</f>
        <v>0</v>
      </c>
      <c r="AS3699">
        <f t="shared" si="114"/>
        <v>7</v>
      </c>
      <c r="AT3699" t="str">
        <f t="shared" si="115"/>
        <v>Cajero automático</v>
      </c>
    </row>
    <row r="3700" spans="1:46">
      <c r="A3700" t="s">
        <v>17601</v>
      </c>
      <c r="B3700" t="s">
        <v>17602</v>
      </c>
      <c r="C3700" s="18">
        <v>2.2269991228000001</v>
      </c>
      <c r="D3700" t="s">
        <v>463</v>
      </c>
      <c r="E3700" t="s">
        <v>128</v>
      </c>
      <c r="F3700" t="s">
        <v>464</v>
      </c>
      <c r="G3700" s="18">
        <v>0</v>
      </c>
      <c r="H3700" t="s">
        <v>745</v>
      </c>
      <c r="I3700" t="s">
        <v>130</v>
      </c>
      <c r="J3700" t="s">
        <v>746</v>
      </c>
      <c r="K3700" s="18">
        <v>1.2113461394</v>
      </c>
      <c r="L3700" t="s">
        <v>64</v>
      </c>
      <c r="M3700" t="s">
        <v>130</v>
      </c>
      <c r="N3700" t="s">
        <v>742</v>
      </c>
      <c r="O3700" s="18">
        <v>0.12686169110000001</v>
      </c>
      <c r="P3700" t="s">
        <v>743</v>
      </c>
      <c r="Q3700" t="s">
        <v>134</v>
      </c>
      <c r="R3700" t="s">
        <v>744</v>
      </c>
      <c r="S3700" s="18">
        <v>2.9818867381</v>
      </c>
      <c r="T3700" t="s">
        <v>496</v>
      </c>
      <c r="U3700" t="s">
        <v>130</v>
      </c>
      <c r="V3700" t="s">
        <v>497</v>
      </c>
      <c r="W3700" s="18">
        <v>0</v>
      </c>
      <c r="X3700" t="s">
        <v>745</v>
      </c>
      <c r="Y3700" t="s">
        <v>130</v>
      </c>
      <c r="Z3700" t="s">
        <v>746</v>
      </c>
      <c r="AA3700" s="18">
        <v>0</v>
      </c>
      <c r="AB3700" t="s">
        <v>2106</v>
      </c>
      <c r="AC3700" t="s">
        <v>128</v>
      </c>
      <c r="AD3700" t="s">
        <v>2107</v>
      </c>
      <c r="AE3700" s="18">
        <v>0.7617505966</v>
      </c>
      <c r="AF3700" t="s">
        <v>9296</v>
      </c>
      <c r="AG3700" t="s">
        <v>143</v>
      </c>
      <c r="AH3700" t="s">
        <v>9297</v>
      </c>
      <c r="AI3700" s="18">
        <v>0</v>
      </c>
      <c r="AJ3700" t="s">
        <v>17603</v>
      </c>
      <c r="AK3700" t="s">
        <v>134</v>
      </c>
      <c r="AL3700" t="s">
        <v>17604</v>
      </c>
      <c r="AM3700" t="s">
        <v>873</v>
      </c>
      <c r="AN3700" t="s">
        <v>128</v>
      </c>
      <c r="AO3700" t="s">
        <v>2107</v>
      </c>
      <c r="AP3700" s="18">
        <v>0</v>
      </c>
      <c r="AQ3700" t="s">
        <v>123</v>
      </c>
      <c r="AR3700" t="b">
        <f>ISNUMBER(SEARCH('Consulta Por Puntos Baloto'!$E$5,B3700,1))</f>
        <v>0</v>
      </c>
      <c r="AS3700">
        <f t="shared" si="114"/>
        <v>7</v>
      </c>
      <c r="AT3700" t="str">
        <f t="shared" si="115"/>
        <v>Cajero automático</v>
      </c>
    </row>
    <row r="3701" spans="1:46">
      <c r="A3701" t="s">
        <v>17601</v>
      </c>
      <c r="B3701" t="s">
        <v>17602</v>
      </c>
      <c r="C3701" s="18">
        <v>2.2269991228000001</v>
      </c>
      <c r="D3701" t="s">
        <v>463</v>
      </c>
      <c r="E3701" t="s">
        <v>128</v>
      </c>
      <c r="F3701" t="s">
        <v>464</v>
      </c>
      <c r="G3701" s="18">
        <v>0</v>
      </c>
      <c r="H3701" t="s">
        <v>745</v>
      </c>
      <c r="I3701" t="s">
        <v>130</v>
      </c>
      <c r="J3701" t="s">
        <v>746</v>
      </c>
      <c r="K3701" s="18">
        <v>1.2113461394</v>
      </c>
      <c r="L3701" t="s">
        <v>64</v>
      </c>
      <c r="M3701" t="s">
        <v>130</v>
      </c>
      <c r="N3701" t="s">
        <v>742</v>
      </c>
      <c r="O3701" s="18">
        <v>0.12686169110000001</v>
      </c>
      <c r="P3701" t="s">
        <v>743</v>
      </c>
      <c r="Q3701" t="s">
        <v>134</v>
      </c>
      <c r="R3701" t="s">
        <v>744</v>
      </c>
      <c r="S3701" s="18">
        <v>2.9818867381</v>
      </c>
      <c r="T3701" t="s">
        <v>496</v>
      </c>
      <c r="U3701" t="s">
        <v>130</v>
      </c>
      <c r="V3701" t="s">
        <v>497</v>
      </c>
      <c r="W3701" s="18">
        <v>0</v>
      </c>
      <c r="X3701" t="s">
        <v>745</v>
      </c>
      <c r="Y3701" t="s">
        <v>130</v>
      </c>
      <c r="Z3701" t="s">
        <v>746</v>
      </c>
      <c r="AA3701" s="18">
        <v>0</v>
      </c>
      <c r="AB3701" t="s">
        <v>2106</v>
      </c>
      <c r="AC3701" t="s">
        <v>128</v>
      </c>
      <c r="AD3701" t="s">
        <v>2107</v>
      </c>
      <c r="AE3701" s="18">
        <v>0.7617505966</v>
      </c>
      <c r="AF3701" t="s">
        <v>9296</v>
      </c>
      <c r="AG3701" t="s">
        <v>143</v>
      </c>
      <c r="AH3701" t="s">
        <v>9297</v>
      </c>
      <c r="AI3701" s="18">
        <v>0</v>
      </c>
      <c r="AJ3701" t="s">
        <v>17603</v>
      </c>
      <c r="AK3701" t="s">
        <v>134</v>
      </c>
      <c r="AL3701" t="s">
        <v>17604</v>
      </c>
      <c r="AM3701" t="s">
        <v>745</v>
      </c>
      <c r="AN3701" t="s">
        <v>130</v>
      </c>
      <c r="AO3701" t="s">
        <v>746</v>
      </c>
      <c r="AP3701" s="18">
        <v>0</v>
      </c>
      <c r="AQ3701" t="s">
        <v>123</v>
      </c>
      <c r="AR3701" t="b">
        <f>ISNUMBER(SEARCH('Consulta Por Puntos Baloto'!$E$5,B3701,1))</f>
        <v>0</v>
      </c>
      <c r="AS3701">
        <f t="shared" si="114"/>
        <v>7</v>
      </c>
      <c r="AT3701" t="str">
        <f t="shared" si="115"/>
        <v>Cajero automático</v>
      </c>
    </row>
    <row r="3702" spans="1:46">
      <c r="A3702" t="s">
        <v>17605</v>
      </c>
      <c r="B3702" t="s">
        <v>17606</v>
      </c>
      <c r="C3702" s="18">
        <v>19.612703397299999</v>
      </c>
      <c r="D3702" t="s">
        <v>4386</v>
      </c>
      <c r="E3702" t="s">
        <v>4387</v>
      </c>
      <c r="F3702" t="s">
        <v>4388</v>
      </c>
      <c r="G3702" s="18">
        <v>20.031870659900001</v>
      </c>
      <c r="H3702" t="s">
        <v>64</v>
      </c>
      <c r="I3702" t="s">
        <v>4389</v>
      </c>
      <c r="J3702" t="s">
        <v>4390</v>
      </c>
      <c r="K3702" s="18">
        <v>20.835799202099999</v>
      </c>
      <c r="L3702" t="s">
        <v>64</v>
      </c>
      <c r="M3702" t="s">
        <v>343</v>
      </c>
      <c r="N3702" t="s">
        <v>344</v>
      </c>
      <c r="O3702" s="18">
        <v>19.908589746200001</v>
      </c>
      <c r="P3702" t="s">
        <v>4391</v>
      </c>
      <c r="Q3702" t="s">
        <v>4392</v>
      </c>
      <c r="R3702" t="s">
        <v>4393</v>
      </c>
      <c r="S3702" s="18">
        <v>45.780580107600002</v>
      </c>
      <c r="T3702" t="s">
        <v>69</v>
      </c>
      <c r="U3702" t="s">
        <v>65</v>
      </c>
      <c r="V3702" t="s">
        <v>70</v>
      </c>
      <c r="W3702" s="18">
        <v>20.031870659900001</v>
      </c>
      <c r="X3702" t="s">
        <v>64</v>
      </c>
      <c r="Y3702" t="s">
        <v>4389</v>
      </c>
      <c r="Z3702" t="s">
        <v>4390</v>
      </c>
      <c r="AA3702" s="18">
        <v>22.1788621862</v>
      </c>
      <c r="AB3702" t="s">
        <v>345</v>
      </c>
      <c r="AC3702" t="s">
        <v>341</v>
      </c>
      <c r="AD3702" t="s">
        <v>346</v>
      </c>
      <c r="AE3702" s="18">
        <v>6.5621051E-3</v>
      </c>
      <c r="AF3702" t="s">
        <v>17607</v>
      </c>
      <c r="AG3702" t="s">
        <v>4395</v>
      </c>
      <c r="AH3702" t="s">
        <v>17608</v>
      </c>
      <c r="AI3702" s="18">
        <v>3.4089842400000001E-2</v>
      </c>
      <c r="AJ3702" t="s">
        <v>4397</v>
      </c>
      <c r="AK3702" t="s">
        <v>4395</v>
      </c>
      <c r="AL3702" t="s">
        <v>4398</v>
      </c>
      <c r="AM3702" t="s">
        <v>17607</v>
      </c>
      <c r="AN3702" t="s">
        <v>4395</v>
      </c>
      <c r="AO3702" t="s">
        <v>17608</v>
      </c>
      <c r="AP3702" s="18">
        <v>6.5621051E-3</v>
      </c>
      <c r="AQ3702" t="s">
        <v>123</v>
      </c>
      <c r="AR3702" t="b">
        <f>ISNUMBER(SEARCH('Consulta Por Puntos Baloto'!$E$5,B3702,1))</f>
        <v>0</v>
      </c>
      <c r="AS3702">
        <f t="shared" si="114"/>
        <v>31</v>
      </c>
      <c r="AT3702" t="str">
        <f t="shared" si="115"/>
        <v>Punto pago</v>
      </c>
    </row>
    <row r="3703" spans="1:46">
      <c r="A3703" t="s">
        <v>17609</v>
      </c>
      <c r="B3703" t="s">
        <v>17610</v>
      </c>
      <c r="C3703" s="18">
        <v>1.0169447261</v>
      </c>
      <c r="D3703" t="s">
        <v>264</v>
      </c>
      <c r="E3703" t="s">
        <v>62</v>
      </c>
      <c r="F3703" t="s">
        <v>265</v>
      </c>
      <c r="G3703" s="18">
        <v>0.97499960539999997</v>
      </c>
      <c r="H3703" t="s">
        <v>64</v>
      </c>
      <c r="I3703" t="s">
        <v>65</v>
      </c>
      <c r="J3703" t="s">
        <v>66</v>
      </c>
      <c r="K3703" s="18">
        <v>0.97018184230000004</v>
      </c>
      <c r="L3703" t="s">
        <v>64</v>
      </c>
      <c r="M3703" t="s">
        <v>65</v>
      </c>
      <c r="N3703" t="s">
        <v>66</v>
      </c>
      <c r="O3703" s="18">
        <v>11.714886617099999</v>
      </c>
      <c r="P3703" t="s">
        <v>67</v>
      </c>
      <c r="Q3703" t="s">
        <v>62</v>
      </c>
      <c r="R3703" t="s">
        <v>68</v>
      </c>
      <c r="S3703" s="18">
        <v>8.1834713024999992</v>
      </c>
      <c r="T3703" t="s">
        <v>69</v>
      </c>
      <c r="U3703" t="s">
        <v>65</v>
      </c>
      <c r="V3703" t="s">
        <v>70</v>
      </c>
      <c r="W3703" s="18">
        <v>3.9221616716000001</v>
      </c>
      <c r="X3703" t="s">
        <v>241</v>
      </c>
      <c r="Y3703" t="s">
        <v>65</v>
      </c>
      <c r="Z3703" t="s">
        <v>242</v>
      </c>
      <c r="AA3703" s="18">
        <v>1.4773876017000001</v>
      </c>
      <c r="AB3703" s="19" t="s">
        <v>266</v>
      </c>
      <c r="AC3703" t="s">
        <v>62</v>
      </c>
      <c r="AD3703" t="s">
        <v>267</v>
      </c>
      <c r="AE3703" s="18">
        <v>2.6577564500000001E-2</v>
      </c>
      <c r="AF3703" t="s">
        <v>17611</v>
      </c>
      <c r="AG3703" t="s">
        <v>62</v>
      </c>
      <c r="AH3703" t="s">
        <v>17612</v>
      </c>
      <c r="AI3703" s="18">
        <v>0.2440140495</v>
      </c>
      <c r="AJ3703" t="s">
        <v>336</v>
      </c>
      <c r="AK3703" t="s">
        <v>62</v>
      </c>
      <c r="AL3703" t="s">
        <v>337</v>
      </c>
      <c r="AM3703" t="s">
        <v>17611</v>
      </c>
      <c r="AN3703" t="s">
        <v>62</v>
      </c>
      <c r="AO3703" t="s">
        <v>17612</v>
      </c>
      <c r="AP3703" s="18">
        <v>2.6577564500000001E-2</v>
      </c>
      <c r="AQ3703" t="s">
        <v>123</v>
      </c>
      <c r="AR3703" t="b">
        <f>ISNUMBER(SEARCH('Consulta Por Puntos Baloto'!$E$5,B3703,1))</f>
        <v>0</v>
      </c>
      <c r="AS3703">
        <f t="shared" si="114"/>
        <v>31</v>
      </c>
      <c r="AT3703" t="str">
        <f t="shared" si="115"/>
        <v>Punto pago</v>
      </c>
    </row>
    <row r="3704" spans="1:46">
      <c r="A3704" t="s">
        <v>17613</v>
      </c>
      <c r="B3704" t="s">
        <v>17614</v>
      </c>
      <c r="C3704" s="18">
        <v>13.0194775372</v>
      </c>
      <c r="D3704" t="s">
        <v>6683</v>
      </c>
      <c r="E3704" t="s">
        <v>6684</v>
      </c>
      <c r="F3704" t="s">
        <v>6685</v>
      </c>
      <c r="G3704" s="18">
        <v>14.8267786078</v>
      </c>
      <c r="H3704" t="s">
        <v>4895</v>
      </c>
      <c r="I3704" t="s">
        <v>4146</v>
      </c>
      <c r="J3704" t="s">
        <v>4896</v>
      </c>
      <c r="K3704" s="18">
        <v>46.732850092699998</v>
      </c>
      <c r="L3704" t="s">
        <v>64</v>
      </c>
      <c r="M3704" t="s">
        <v>4029</v>
      </c>
      <c r="N3704" t="s">
        <v>4030</v>
      </c>
      <c r="O3704" s="18">
        <v>28.849849707299999</v>
      </c>
      <c r="P3704" t="s">
        <v>4031</v>
      </c>
      <c r="Q3704" t="s">
        <v>4025</v>
      </c>
      <c r="R3704" t="s">
        <v>4032</v>
      </c>
      <c r="S3704" s="18">
        <v>161.89549783039999</v>
      </c>
      <c r="T3704" t="s">
        <v>111</v>
      </c>
      <c r="U3704" t="s">
        <v>112</v>
      </c>
      <c r="V3704" t="s">
        <v>113</v>
      </c>
      <c r="W3704" s="18">
        <v>14.962869766300001</v>
      </c>
      <c r="X3704" t="s">
        <v>4897</v>
      </c>
      <c r="Y3704" t="s">
        <v>4146</v>
      </c>
      <c r="Z3704" t="s">
        <v>4898</v>
      </c>
      <c r="AA3704" s="18">
        <v>14.216590215</v>
      </c>
      <c r="AB3704" t="s">
        <v>4431</v>
      </c>
      <c r="AC3704" t="s">
        <v>4900</v>
      </c>
      <c r="AD3704" t="s">
        <v>6686</v>
      </c>
      <c r="AE3704" s="18">
        <v>0.1176752868</v>
      </c>
      <c r="AF3704" t="s">
        <v>6687</v>
      </c>
      <c r="AG3704" t="s">
        <v>6688</v>
      </c>
      <c r="AH3704" t="s">
        <v>6689</v>
      </c>
      <c r="AI3704" s="18">
        <v>7.4911817000000002E-3</v>
      </c>
      <c r="AJ3704" t="s">
        <v>6690</v>
      </c>
      <c r="AK3704" t="s">
        <v>6688</v>
      </c>
      <c r="AL3704" t="s">
        <v>6691</v>
      </c>
      <c r="AM3704" t="s">
        <v>6690</v>
      </c>
      <c r="AN3704" t="s">
        <v>6688</v>
      </c>
      <c r="AO3704" t="s">
        <v>6691</v>
      </c>
      <c r="AP3704" s="18">
        <v>7.4911817000000002E-3</v>
      </c>
      <c r="AQ3704" t="s">
        <v>123</v>
      </c>
      <c r="AR3704" t="b">
        <f>ISNUMBER(SEARCH('Consulta Por Puntos Baloto'!$E$5,B3704,1))</f>
        <v>0</v>
      </c>
      <c r="AS3704">
        <f t="shared" si="114"/>
        <v>35</v>
      </c>
      <c r="AT3704" t="str">
        <f t="shared" si="115"/>
        <v>Punto red</v>
      </c>
    </row>
    <row r="3705" spans="1:46">
      <c r="A3705" t="s">
        <v>17615</v>
      </c>
      <c r="B3705" t="s">
        <v>17616</v>
      </c>
      <c r="C3705" s="18">
        <v>0.82906104889999999</v>
      </c>
      <c r="D3705" t="s">
        <v>4869</v>
      </c>
      <c r="E3705" t="s">
        <v>4106</v>
      </c>
      <c r="F3705" t="s">
        <v>4870</v>
      </c>
      <c r="G3705" s="18">
        <v>0.75501864590000001</v>
      </c>
      <c r="H3705" t="s">
        <v>64</v>
      </c>
      <c r="I3705" t="s">
        <v>4029</v>
      </c>
      <c r="J3705" t="s">
        <v>6039</v>
      </c>
      <c r="K3705" s="18">
        <v>3.3939250803999998</v>
      </c>
      <c r="L3705" t="s">
        <v>64</v>
      </c>
      <c r="M3705" t="s">
        <v>4029</v>
      </c>
      <c r="N3705" t="s">
        <v>4030</v>
      </c>
      <c r="O3705" s="18">
        <v>59.209009911700001</v>
      </c>
      <c r="P3705" t="s">
        <v>4031</v>
      </c>
      <c r="Q3705" t="s">
        <v>4025</v>
      </c>
      <c r="R3705" t="s">
        <v>4032</v>
      </c>
      <c r="S3705" s="18">
        <v>124.07692892190001</v>
      </c>
      <c r="T3705" t="s">
        <v>227</v>
      </c>
      <c r="U3705" t="s">
        <v>228</v>
      </c>
      <c r="V3705" t="s">
        <v>229</v>
      </c>
      <c r="W3705" s="18">
        <v>0.75298916790000003</v>
      </c>
      <c r="X3705" t="s">
        <v>64</v>
      </c>
      <c r="Y3705" t="s">
        <v>4029</v>
      </c>
      <c r="Z3705" t="s">
        <v>6039</v>
      </c>
      <c r="AA3705" s="18">
        <v>1.5888072687000001</v>
      </c>
      <c r="AB3705" t="s">
        <v>5549</v>
      </c>
      <c r="AC3705" t="s">
        <v>4106</v>
      </c>
      <c r="AD3705" t="s">
        <v>5550</v>
      </c>
      <c r="AE3705" s="18">
        <v>4.60411654E-2</v>
      </c>
      <c r="AF3705" t="s">
        <v>17617</v>
      </c>
      <c r="AG3705" t="s">
        <v>4106</v>
      </c>
      <c r="AH3705" t="s">
        <v>17618</v>
      </c>
      <c r="AI3705" s="18">
        <v>0.36018476170000002</v>
      </c>
      <c r="AJ3705" t="s">
        <v>9642</v>
      </c>
      <c r="AK3705" t="s">
        <v>4106</v>
      </c>
      <c r="AL3705" t="s">
        <v>9643</v>
      </c>
      <c r="AM3705" t="s">
        <v>17617</v>
      </c>
      <c r="AN3705" t="s">
        <v>4106</v>
      </c>
      <c r="AO3705" t="s">
        <v>17618</v>
      </c>
      <c r="AP3705" s="18">
        <v>4.60411654E-2</v>
      </c>
      <c r="AQ3705" t="s">
        <v>123</v>
      </c>
      <c r="AR3705" t="b">
        <f>ISNUMBER(SEARCH('Consulta Por Puntos Baloto'!$E$5,B3705,1))</f>
        <v>0</v>
      </c>
      <c r="AS3705">
        <f t="shared" si="114"/>
        <v>31</v>
      </c>
      <c r="AT3705" t="str">
        <f t="shared" si="115"/>
        <v>Punto pago</v>
      </c>
    </row>
    <row r="3706" spans="1:46">
      <c r="A3706" t="s">
        <v>17619</v>
      </c>
      <c r="B3706" t="s">
        <v>17620</v>
      </c>
      <c r="C3706" s="18">
        <v>3.3398521765</v>
      </c>
      <c r="D3706" t="s">
        <v>526</v>
      </c>
      <c r="E3706" t="s">
        <v>128</v>
      </c>
      <c r="F3706" t="s">
        <v>527</v>
      </c>
      <c r="G3706" s="18">
        <v>0.99003559360000004</v>
      </c>
      <c r="H3706" t="s">
        <v>64</v>
      </c>
      <c r="I3706" t="s">
        <v>130</v>
      </c>
      <c r="J3706" t="s">
        <v>661</v>
      </c>
      <c r="K3706" s="18">
        <v>1.0581096884000001</v>
      </c>
      <c r="L3706" t="s">
        <v>64</v>
      </c>
      <c r="M3706" t="s">
        <v>130</v>
      </c>
      <c r="N3706" t="s">
        <v>529</v>
      </c>
      <c r="O3706" s="18">
        <v>1.512129026</v>
      </c>
      <c r="P3706" t="s">
        <v>1300</v>
      </c>
      <c r="Q3706" t="s">
        <v>134</v>
      </c>
      <c r="R3706" t="s">
        <v>1301</v>
      </c>
      <c r="S3706" s="18">
        <v>4.6202563411000002</v>
      </c>
      <c r="T3706" t="s">
        <v>496</v>
      </c>
      <c r="U3706" t="s">
        <v>130</v>
      </c>
      <c r="V3706" t="s">
        <v>497</v>
      </c>
      <c r="W3706" s="18">
        <v>2.6880342550999998</v>
      </c>
      <c r="X3706" t="s">
        <v>745</v>
      </c>
      <c r="Y3706" t="s">
        <v>130</v>
      </c>
      <c r="Z3706" t="s">
        <v>746</v>
      </c>
      <c r="AA3706" s="18">
        <v>2.6880342550999998</v>
      </c>
      <c r="AB3706" t="s">
        <v>2106</v>
      </c>
      <c r="AC3706" t="s">
        <v>128</v>
      </c>
      <c r="AD3706" t="s">
        <v>2107</v>
      </c>
      <c r="AE3706" s="18">
        <v>9.1880072800000004E-2</v>
      </c>
      <c r="AF3706" t="s">
        <v>2148</v>
      </c>
      <c r="AG3706" t="s">
        <v>143</v>
      </c>
      <c r="AH3706" t="s">
        <v>2149</v>
      </c>
      <c r="AI3706" s="18">
        <v>7.0440862600000001E-2</v>
      </c>
      <c r="AJ3706" t="s">
        <v>1755</v>
      </c>
      <c r="AK3706" t="s">
        <v>134</v>
      </c>
      <c r="AL3706" t="s">
        <v>1756</v>
      </c>
      <c r="AM3706" t="s">
        <v>1755</v>
      </c>
      <c r="AN3706" t="s">
        <v>134</v>
      </c>
      <c r="AO3706" t="s">
        <v>1756</v>
      </c>
      <c r="AP3706" s="18">
        <v>7.0440862600000001E-2</v>
      </c>
      <c r="AQ3706" t="s">
        <v>123</v>
      </c>
      <c r="AR3706" t="b">
        <f>ISNUMBER(SEARCH('Consulta Por Puntos Baloto'!$E$5,B3706,1))</f>
        <v>0</v>
      </c>
      <c r="AS3706">
        <f t="shared" si="114"/>
        <v>35</v>
      </c>
      <c r="AT3706" t="str">
        <f t="shared" si="115"/>
        <v>Punto red</v>
      </c>
    </row>
    <row r="3707" spans="1:46">
      <c r="A3707" t="s">
        <v>17621</v>
      </c>
      <c r="B3707" t="s">
        <v>17622</v>
      </c>
      <c r="C3707" s="18">
        <v>1.9918958894000001</v>
      </c>
      <c r="D3707" t="s">
        <v>5599</v>
      </c>
      <c r="E3707" t="s">
        <v>5600</v>
      </c>
      <c r="F3707" t="s">
        <v>5601</v>
      </c>
      <c r="G3707" s="18">
        <v>0.1877159383</v>
      </c>
      <c r="H3707" t="s">
        <v>64</v>
      </c>
      <c r="I3707" t="s">
        <v>5603</v>
      </c>
      <c r="J3707" t="s">
        <v>5604</v>
      </c>
      <c r="K3707" s="18">
        <v>1.226600256</v>
      </c>
      <c r="L3707" t="s">
        <v>64</v>
      </c>
      <c r="M3707" t="s">
        <v>223</v>
      </c>
      <c r="N3707" t="s">
        <v>6225</v>
      </c>
      <c r="O3707" s="18">
        <v>2.8522840881999998</v>
      </c>
      <c r="P3707" t="s">
        <v>4100</v>
      </c>
      <c r="Q3707" t="s">
        <v>4101</v>
      </c>
      <c r="R3707" t="s">
        <v>4102</v>
      </c>
      <c r="S3707" s="18">
        <v>1.2051623453</v>
      </c>
      <c r="T3707" t="s">
        <v>227</v>
      </c>
      <c r="U3707" t="s">
        <v>228</v>
      </c>
      <c r="V3707" t="s">
        <v>229</v>
      </c>
      <c r="W3707" s="18">
        <v>0.1689454004</v>
      </c>
      <c r="X3707" t="s">
        <v>64</v>
      </c>
      <c r="Y3707" t="s">
        <v>5603</v>
      </c>
      <c r="Z3707" t="s">
        <v>5604</v>
      </c>
      <c r="AA3707" s="18">
        <v>1.2075642151999999</v>
      </c>
      <c r="AB3707" t="s">
        <v>227</v>
      </c>
      <c r="AC3707" t="s">
        <v>5600</v>
      </c>
      <c r="AD3707" t="s">
        <v>5605</v>
      </c>
      <c r="AE3707" s="18">
        <v>0.98115438850000003</v>
      </c>
      <c r="AF3707" t="s">
        <v>8947</v>
      </c>
      <c r="AG3707" t="s">
        <v>220</v>
      </c>
      <c r="AH3707" t="s">
        <v>8948</v>
      </c>
      <c r="AI3707" s="18">
        <v>0.16571461060000001</v>
      </c>
      <c r="AJ3707" t="s">
        <v>6230</v>
      </c>
      <c r="AK3707" t="s">
        <v>4101</v>
      </c>
      <c r="AL3707" t="s">
        <v>6231</v>
      </c>
      <c r="AM3707" t="s">
        <v>6230</v>
      </c>
      <c r="AN3707" t="s">
        <v>4101</v>
      </c>
      <c r="AO3707" t="s">
        <v>6231</v>
      </c>
      <c r="AP3707" s="18">
        <v>0.16571461060000001</v>
      </c>
      <c r="AQ3707" t="s">
        <v>4882</v>
      </c>
      <c r="AR3707" t="b">
        <f>ISNUMBER(SEARCH('Consulta Por Puntos Baloto'!$E$5,B3707,1))</f>
        <v>0</v>
      </c>
      <c r="AS3707">
        <f t="shared" si="114"/>
        <v>35</v>
      </c>
      <c r="AT3707" t="str">
        <f t="shared" si="115"/>
        <v>Punto red</v>
      </c>
    </row>
    <row r="3708" spans="1:46">
      <c r="A3708" t="s">
        <v>17623</v>
      </c>
      <c r="B3708" t="s">
        <v>17624</v>
      </c>
      <c r="C3708" s="18">
        <v>0.2732297555</v>
      </c>
      <c r="D3708" t="s">
        <v>5165</v>
      </c>
      <c r="E3708" t="s">
        <v>220</v>
      </c>
      <c r="F3708" t="s">
        <v>5166</v>
      </c>
      <c r="G3708" s="18">
        <v>0.98309877690000003</v>
      </c>
      <c r="H3708" t="s">
        <v>64</v>
      </c>
      <c r="I3708" t="s">
        <v>223</v>
      </c>
      <c r="J3708" t="s">
        <v>5327</v>
      </c>
      <c r="K3708" s="18">
        <v>1.8260001553</v>
      </c>
      <c r="L3708" t="s">
        <v>64</v>
      </c>
      <c r="M3708" t="s">
        <v>223</v>
      </c>
      <c r="N3708" t="s">
        <v>4070</v>
      </c>
      <c r="O3708" s="18">
        <v>1.4844021105</v>
      </c>
      <c r="P3708" t="s">
        <v>4231</v>
      </c>
      <c r="Q3708" t="s">
        <v>220</v>
      </c>
      <c r="R3708" t="s">
        <v>4232</v>
      </c>
      <c r="S3708" s="18">
        <v>10.459020387300001</v>
      </c>
      <c r="T3708" t="s">
        <v>227</v>
      </c>
      <c r="U3708" t="s">
        <v>228</v>
      </c>
      <c r="V3708" t="s">
        <v>229</v>
      </c>
      <c r="W3708" s="18">
        <v>3.8545473904000001</v>
      </c>
      <c r="X3708" t="s">
        <v>222</v>
      </c>
      <c r="Y3708" t="s">
        <v>223</v>
      </c>
      <c r="Z3708" t="s">
        <v>224</v>
      </c>
      <c r="AA3708" s="18">
        <v>1.8260001776999999</v>
      </c>
      <c r="AB3708" t="s">
        <v>5168</v>
      </c>
      <c r="AC3708" t="s">
        <v>220</v>
      </c>
      <c r="AD3708" t="s">
        <v>5169</v>
      </c>
      <c r="AE3708" s="18">
        <v>0.46103487139999999</v>
      </c>
      <c r="AF3708" t="s">
        <v>6463</v>
      </c>
      <c r="AG3708" t="s">
        <v>220</v>
      </c>
      <c r="AH3708" t="s">
        <v>6464</v>
      </c>
      <c r="AI3708" s="18">
        <v>0.11468649860000001</v>
      </c>
      <c r="AJ3708" t="s">
        <v>6465</v>
      </c>
      <c r="AK3708" t="s">
        <v>220</v>
      </c>
      <c r="AL3708" t="s">
        <v>6466</v>
      </c>
      <c r="AM3708" t="s">
        <v>6465</v>
      </c>
      <c r="AN3708" t="s">
        <v>220</v>
      </c>
      <c r="AO3708" t="s">
        <v>6466</v>
      </c>
      <c r="AP3708" s="18">
        <v>0.11468649860000001</v>
      </c>
      <c r="AQ3708" t="s">
        <v>4218</v>
      </c>
      <c r="AR3708" t="b">
        <f>ISNUMBER(SEARCH('Consulta Por Puntos Baloto'!$E$5,B3708,1))</f>
        <v>0</v>
      </c>
      <c r="AS3708">
        <f t="shared" si="114"/>
        <v>35</v>
      </c>
      <c r="AT3708" t="str">
        <f t="shared" si="115"/>
        <v>Punto red</v>
      </c>
    </row>
    <row r="3709" spans="1:46">
      <c r="A3709" t="s">
        <v>17625</v>
      </c>
      <c r="B3709" t="s">
        <v>17626</v>
      </c>
      <c r="C3709" s="18">
        <v>1.7303610307999999</v>
      </c>
      <c r="D3709" t="s">
        <v>5599</v>
      </c>
      <c r="E3709" t="s">
        <v>5600</v>
      </c>
      <c r="F3709" t="s">
        <v>5601</v>
      </c>
      <c r="G3709" s="18">
        <v>0.45504144229999999</v>
      </c>
      <c r="H3709" t="s">
        <v>64</v>
      </c>
      <c r="I3709" t="s">
        <v>223</v>
      </c>
      <c r="J3709" t="s">
        <v>6225</v>
      </c>
      <c r="K3709" s="18">
        <v>0.45504144229999999</v>
      </c>
      <c r="L3709" t="s">
        <v>64</v>
      </c>
      <c r="M3709" t="s">
        <v>223</v>
      </c>
      <c r="N3709" t="s">
        <v>6225</v>
      </c>
      <c r="O3709" s="18">
        <v>3.5753401747</v>
      </c>
      <c r="P3709" t="s">
        <v>4100</v>
      </c>
      <c r="Q3709" t="s">
        <v>4101</v>
      </c>
      <c r="R3709" t="s">
        <v>4102</v>
      </c>
      <c r="S3709" s="18">
        <v>1.3368727428</v>
      </c>
      <c r="T3709" t="s">
        <v>227</v>
      </c>
      <c r="U3709" t="s">
        <v>228</v>
      </c>
      <c r="V3709" t="s">
        <v>229</v>
      </c>
      <c r="W3709" s="18">
        <v>1.2709601325</v>
      </c>
      <c r="X3709" t="s">
        <v>64</v>
      </c>
      <c r="Y3709" t="s">
        <v>5603</v>
      </c>
      <c r="Z3709" t="s">
        <v>5604</v>
      </c>
      <c r="AA3709" s="18">
        <v>1.3277878155</v>
      </c>
      <c r="AB3709" t="s">
        <v>227</v>
      </c>
      <c r="AC3709" t="s">
        <v>5600</v>
      </c>
      <c r="AD3709" t="s">
        <v>5605</v>
      </c>
      <c r="AE3709" s="18">
        <v>0.19630065429999999</v>
      </c>
      <c r="AF3709" t="s">
        <v>6228</v>
      </c>
      <c r="AG3709" t="s">
        <v>220</v>
      </c>
      <c r="AH3709" t="s">
        <v>6229</v>
      </c>
      <c r="AI3709" s="18">
        <v>1.2622911845</v>
      </c>
      <c r="AJ3709" t="s">
        <v>6230</v>
      </c>
      <c r="AK3709" t="s">
        <v>4101</v>
      </c>
      <c r="AL3709" t="s">
        <v>6231</v>
      </c>
      <c r="AM3709" t="s">
        <v>6228</v>
      </c>
      <c r="AN3709" t="s">
        <v>220</v>
      </c>
      <c r="AO3709" t="s">
        <v>6229</v>
      </c>
      <c r="AP3709" s="18">
        <v>0.19630065429999999</v>
      </c>
      <c r="AQ3709" t="s">
        <v>123</v>
      </c>
      <c r="AR3709" t="b">
        <f>ISNUMBER(SEARCH('Consulta Por Puntos Baloto'!$E$5,B3709,1))</f>
        <v>0</v>
      </c>
      <c r="AS3709">
        <f t="shared" si="114"/>
        <v>31</v>
      </c>
      <c r="AT3709" t="str">
        <f t="shared" si="115"/>
        <v>Punto pago</v>
      </c>
    </row>
    <row r="3710" spans="1:46">
      <c r="A3710" t="s">
        <v>17627</v>
      </c>
      <c r="B3710" t="s">
        <v>17628</v>
      </c>
      <c r="C3710" s="18">
        <v>0.97255764339999995</v>
      </c>
      <c r="D3710" t="s">
        <v>5102</v>
      </c>
      <c r="E3710" t="s">
        <v>220</v>
      </c>
      <c r="F3710" t="s">
        <v>5103</v>
      </c>
      <c r="G3710" s="18">
        <v>0.33887870949999999</v>
      </c>
      <c r="H3710" t="s">
        <v>5104</v>
      </c>
      <c r="I3710" t="s">
        <v>223</v>
      </c>
      <c r="J3710" t="s">
        <v>5105</v>
      </c>
      <c r="K3710" s="18">
        <v>1.7617622279</v>
      </c>
      <c r="L3710" t="s">
        <v>64</v>
      </c>
      <c r="M3710" t="s">
        <v>223</v>
      </c>
      <c r="N3710" t="s">
        <v>5004</v>
      </c>
      <c r="O3710" s="18">
        <v>1.4181448531</v>
      </c>
      <c r="P3710" t="s">
        <v>5106</v>
      </c>
      <c r="Q3710" t="s">
        <v>220</v>
      </c>
      <c r="R3710" t="s">
        <v>5107</v>
      </c>
      <c r="S3710" s="18">
        <v>7.4046334999000001</v>
      </c>
      <c r="T3710" t="s">
        <v>227</v>
      </c>
      <c r="U3710" t="s">
        <v>228</v>
      </c>
      <c r="V3710" t="s">
        <v>229</v>
      </c>
      <c r="W3710" s="18">
        <v>2.8436804275999998</v>
      </c>
      <c r="X3710" t="s">
        <v>222</v>
      </c>
      <c r="Y3710" t="s">
        <v>223</v>
      </c>
      <c r="Z3710" t="s">
        <v>224</v>
      </c>
      <c r="AA3710" s="18">
        <v>0.33887870949999999</v>
      </c>
      <c r="AB3710" t="s">
        <v>5108</v>
      </c>
      <c r="AC3710" t="s">
        <v>220</v>
      </c>
      <c r="AD3710" t="s">
        <v>5109</v>
      </c>
      <c r="AE3710" s="18">
        <v>4.7804091999999999E-2</v>
      </c>
      <c r="AF3710" t="s">
        <v>17629</v>
      </c>
      <c r="AG3710" t="s">
        <v>220</v>
      </c>
      <c r="AH3710" t="s">
        <v>17630</v>
      </c>
      <c r="AI3710" s="18">
        <v>0.88748560359999995</v>
      </c>
      <c r="AJ3710" t="s">
        <v>5112</v>
      </c>
      <c r="AK3710" t="s">
        <v>220</v>
      </c>
      <c r="AL3710" t="s">
        <v>5113</v>
      </c>
      <c r="AM3710" t="s">
        <v>17629</v>
      </c>
      <c r="AN3710" t="s">
        <v>220</v>
      </c>
      <c r="AO3710" t="s">
        <v>17630</v>
      </c>
      <c r="AP3710" s="18">
        <v>4.7804091999999999E-2</v>
      </c>
      <c r="AQ3710" t="s">
        <v>123</v>
      </c>
      <c r="AR3710" t="b">
        <f>ISNUMBER(SEARCH('Consulta Por Puntos Baloto'!$E$5,B3710,1))</f>
        <v>0</v>
      </c>
      <c r="AS3710">
        <f t="shared" si="114"/>
        <v>31</v>
      </c>
      <c r="AT3710" t="str">
        <f t="shared" si="115"/>
        <v>Punto pago</v>
      </c>
    </row>
    <row r="3711" spans="1:46">
      <c r="A3711" t="s">
        <v>17631</v>
      </c>
      <c r="B3711" t="s">
        <v>17632</v>
      </c>
      <c r="C3711" s="18">
        <v>5.7659791074999998</v>
      </c>
      <c r="D3711" t="s">
        <v>150</v>
      </c>
      <c r="E3711" t="s">
        <v>151</v>
      </c>
      <c r="F3711" t="s">
        <v>152</v>
      </c>
      <c r="G3711" s="18">
        <v>7.3841955000000003E-3</v>
      </c>
      <c r="H3711" t="s">
        <v>64</v>
      </c>
      <c r="I3711" t="s">
        <v>154</v>
      </c>
      <c r="J3711" t="s">
        <v>159</v>
      </c>
      <c r="K3711" s="18">
        <v>1.4716843342999999</v>
      </c>
      <c r="L3711" t="s">
        <v>64</v>
      </c>
      <c r="M3711" t="s">
        <v>154</v>
      </c>
      <c r="N3711" t="s">
        <v>156</v>
      </c>
      <c r="O3711" s="18">
        <v>1.4651642613</v>
      </c>
      <c r="P3711" t="s">
        <v>157</v>
      </c>
      <c r="Q3711" t="s">
        <v>151</v>
      </c>
      <c r="R3711" t="s">
        <v>158</v>
      </c>
      <c r="S3711" s="18">
        <v>110.6122317626</v>
      </c>
      <c r="T3711" t="s">
        <v>111</v>
      </c>
      <c r="U3711" t="s">
        <v>112</v>
      </c>
      <c r="V3711" t="s">
        <v>113</v>
      </c>
      <c r="W3711" s="18">
        <v>1.5218124899999999E-2</v>
      </c>
      <c r="X3711" t="s">
        <v>64</v>
      </c>
      <c r="Y3711" t="s">
        <v>154</v>
      </c>
      <c r="Z3711" t="s">
        <v>159</v>
      </c>
      <c r="AA3711" s="18">
        <v>2.0235647524</v>
      </c>
      <c r="AB3711" s="19" t="s">
        <v>899</v>
      </c>
      <c r="AC3711" t="s">
        <v>151</v>
      </c>
      <c r="AD3711" t="s">
        <v>900</v>
      </c>
      <c r="AE3711" s="18">
        <v>0.89017541420000001</v>
      </c>
      <c r="AF3711" t="s">
        <v>15266</v>
      </c>
      <c r="AG3711" t="s">
        <v>4535</v>
      </c>
      <c r="AH3711" t="s">
        <v>15267</v>
      </c>
      <c r="AI3711" s="18">
        <v>0.46473646610000002</v>
      </c>
      <c r="AJ3711" t="s">
        <v>15268</v>
      </c>
      <c r="AK3711" t="s">
        <v>151</v>
      </c>
      <c r="AL3711" t="s">
        <v>15269</v>
      </c>
      <c r="AM3711" t="s">
        <v>64</v>
      </c>
      <c r="AN3711" t="s">
        <v>154</v>
      </c>
      <c r="AO3711" t="s">
        <v>159</v>
      </c>
      <c r="AP3711" s="18">
        <v>7.3841955000000003E-3</v>
      </c>
      <c r="AQ3711" t="s">
        <v>4218</v>
      </c>
      <c r="AR3711" t="b">
        <f>ISNUMBER(SEARCH('Consulta Por Puntos Baloto'!$E$5,B3711,1))</f>
        <v>0</v>
      </c>
      <c r="AS3711">
        <f t="shared" si="114"/>
        <v>7</v>
      </c>
      <c r="AT3711" t="str">
        <f t="shared" si="115"/>
        <v>Cajero automático</v>
      </c>
    </row>
    <row r="3712" spans="1:46">
      <c r="A3712" t="s">
        <v>17633</v>
      </c>
      <c r="B3712" t="s">
        <v>17634</v>
      </c>
      <c r="C3712" s="18">
        <v>1.7124458648000001</v>
      </c>
      <c r="D3712" t="s">
        <v>9547</v>
      </c>
      <c r="E3712" t="s">
        <v>3972</v>
      </c>
      <c r="F3712" t="s">
        <v>9548</v>
      </c>
      <c r="G3712" s="18">
        <v>1.3535344920000001</v>
      </c>
      <c r="H3712" t="s">
        <v>64</v>
      </c>
      <c r="I3712" t="s">
        <v>3974</v>
      </c>
      <c r="J3712" t="s">
        <v>4331</v>
      </c>
      <c r="K3712" s="18">
        <v>1.3535344920000001</v>
      </c>
      <c r="L3712" t="s">
        <v>64</v>
      </c>
      <c r="M3712" t="s">
        <v>3974</v>
      </c>
      <c r="N3712" t="s">
        <v>4331</v>
      </c>
      <c r="O3712" s="18">
        <v>0.98073504239999998</v>
      </c>
      <c r="P3712" t="s">
        <v>4305</v>
      </c>
      <c r="Q3712" t="s">
        <v>3972</v>
      </c>
      <c r="R3712" t="s">
        <v>4306</v>
      </c>
      <c r="S3712" s="18">
        <v>467.81508181539999</v>
      </c>
      <c r="T3712" t="s">
        <v>85</v>
      </c>
      <c r="U3712" t="s">
        <v>86</v>
      </c>
      <c r="V3712" t="s">
        <v>87</v>
      </c>
      <c r="W3712" s="18">
        <v>2.4355689420000002</v>
      </c>
      <c r="X3712" t="s">
        <v>3979</v>
      </c>
      <c r="Y3712" t="s">
        <v>3974</v>
      </c>
      <c r="Z3712" t="s">
        <v>3980</v>
      </c>
      <c r="AA3712" s="18">
        <v>1.6117123048999999</v>
      </c>
      <c r="AB3712" t="s">
        <v>4334</v>
      </c>
      <c r="AC3712" t="s">
        <v>3972</v>
      </c>
      <c r="AD3712" t="s">
        <v>4335</v>
      </c>
      <c r="AE3712" s="18">
        <v>0.36166717720000002</v>
      </c>
      <c r="AF3712" t="s">
        <v>17635</v>
      </c>
      <c r="AG3712" t="s">
        <v>3972</v>
      </c>
      <c r="AH3712" t="s">
        <v>17636</v>
      </c>
      <c r="AI3712" s="18">
        <v>5.1457400600000001E-2</v>
      </c>
      <c r="AJ3712" t="s">
        <v>17637</v>
      </c>
      <c r="AK3712" t="s">
        <v>3972</v>
      </c>
      <c r="AL3712" t="s">
        <v>17638</v>
      </c>
      <c r="AM3712" t="s">
        <v>17637</v>
      </c>
      <c r="AN3712" t="s">
        <v>3972</v>
      </c>
      <c r="AO3712" t="s">
        <v>17638</v>
      </c>
      <c r="AP3712" s="18">
        <v>5.1457400600000001E-2</v>
      </c>
      <c r="AQ3712" t="s">
        <v>4218</v>
      </c>
      <c r="AR3712" t="b">
        <f>ISNUMBER(SEARCH('Consulta Por Puntos Baloto'!$E$5,B3712,1))</f>
        <v>0</v>
      </c>
      <c r="AS3712">
        <f t="shared" si="114"/>
        <v>35</v>
      </c>
      <c r="AT3712" t="str">
        <f t="shared" si="115"/>
        <v>Punto red</v>
      </c>
    </row>
    <row r="3713" spans="1:46">
      <c r="A3713" t="s">
        <v>17639</v>
      </c>
      <c r="B3713" t="s">
        <v>17640</v>
      </c>
      <c r="C3713" s="18">
        <v>1.5385761774</v>
      </c>
      <c r="D3713" t="s">
        <v>4065</v>
      </c>
      <c r="E3713" t="s">
        <v>4066</v>
      </c>
      <c r="F3713" t="s">
        <v>4067</v>
      </c>
      <c r="G3713" s="18">
        <v>0.19967288529999999</v>
      </c>
      <c r="H3713" t="s">
        <v>64</v>
      </c>
      <c r="I3713" t="s">
        <v>4068</v>
      </c>
      <c r="J3713" t="s">
        <v>15231</v>
      </c>
      <c r="K3713" s="18">
        <v>184.90197416469999</v>
      </c>
      <c r="L3713" t="s">
        <v>64</v>
      </c>
      <c r="M3713" t="s">
        <v>4250</v>
      </c>
      <c r="N3713" t="s">
        <v>4251</v>
      </c>
      <c r="O3713" s="18">
        <v>3.6407334363000001</v>
      </c>
      <c r="P3713" t="s">
        <v>4071</v>
      </c>
      <c r="Q3713" t="s">
        <v>4066</v>
      </c>
      <c r="R3713" t="s">
        <v>4072</v>
      </c>
      <c r="S3713" s="18">
        <v>287.86207472839999</v>
      </c>
      <c r="T3713" t="s">
        <v>227</v>
      </c>
      <c r="U3713" t="s">
        <v>228</v>
      </c>
      <c r="V3713" t="s">
        <v>229</v>
      </c>
      <c r="W3713" s="18">
        <v>79.9599406528</v>
      </c>
      <c r="X3713" t="s">
        <v>64</v>
      </c>
      <c r="Y3713" t="s">
        <v>4073</v>
      </c>
      <c r="Z3713" t="s">
        <v>4074</v>
      </c>
      <c r="AA3713" s="18">
        <v>0.2056712074</v>
      </c>
      <c r="AB3713" t="s">
        <v>4252</v>
      </c>
      <c r="AC3713" t="s">
        <v>4066</v>
      </c>
      <c r="AD3713" t="s">
        <v>4253</v>
      </c>
      <c r="AE3713" s="18">
        <v>1.0907353690999999</v>
      </c>
      <c r="AF3713" t="s">
        <v>15232</v>
      </c>
      <c r="AG3713" t="s">
        <v>15233</v>
      </c>
      <c r="AH3713" t="s">
        <v>15234</v>
      </c>
      <c r="AI3713" s="18">
        <v>0.1238878281</v>
      </c>
      <c r="AJ3713" t="s">
        <v>17641</v>
      </c>
      <c r="AK3713" t="s">
        <v>4066</v>
      </c>
      <c r="AL3713" t="s">
        <v>17642</v>
      </c>
      <c r="AM3713" t="s">
        <v>17641</v>
      </c>
      <c r="AN3713" t="s">
        <v>4066</v>
      </c>
      <c r="AO3713" t="s">
        <v>17642</v>
      </c>
      <c r="AP3713" s="18">
        <v>0.1238878281</v>
      </c>
      <c r="AQ3713" t="s">
        <v>4218</v>
      </c>
      <c r="AR3713" t="b">
        <f>ISNUMBER(SEARCH('Consulta Por Puntos Baloto'!$E$5,B3713,1))</f>
        <v>0</v>
      </c>
      <c r="AS3713">
        <f t="shared" si="114"/>
        <v>35</v>
      </c>
      <c r="AT3713" t="str">
        <f t="shared" si="115"/>
        <v>Punto red</v>
      </c>
    </row>
    <row r="3714" spans="1:46">
      <c r="A3714" t="s">
        <v>17643</v>
      </c>
      <c r="B3714" t="s">
        <v>17644</v>
      </c>
      <c r="C3714" s="18">
        <v>22.382927552799998</v>
      </c>
      <c r="D3714" t="s">
        <v>4084</v>
      </c>
      <c r="E3714" t="s">
        <v>4053</v>
      </c>
      <c r="F3714" t="s">
        <v>4085</v>
      </c>
      <c r="G3714" s="18">
        <v>23.150180472599999</v>
      </c>
      <c r="H3714" t="s">
        <v>64</v>
      </c>
      <c r="I3714" t="s">
        <v>223</v>
      </c>
      <c r="J3714" t="s">
        <v>5167</v>
      </c>
      <c r="K3714" s="18">
        <v>26.654361875399999</v>
      </c>
      <c r="L3714" t="s">
        <v>64</v>
      </c>
      <c r="M3714" t="s">
        <v>223</v>
      </c>
      <c r="N3714" t="s">
        <v>4070</v>
      </c>
      <c r="O3714" s="18">
        <v>23.823056600000001</v>
      </c>
      <c r="P3714" t="s">
        <v>4052</v>
      </c>
      <c r="Q3714" t="s">
        <v>4053</v>
      </c>
      <c r="R3714" t="s">
        <v>4054</v>
      </c>
      <c r="S3714" s="18">
        <v>33.588384451000003</v>
      </c>
      <c r="T3714" t="s">
        <v>227</v>
      </c>
      <c r="U3714" t="s">
        <v>228</v>
      </c>
      <c r="V3714" t="s">
        <v>229</v>
      </c>
      <c r="W3714" s="18">
        <v>23.674415291799999</v>
      </c>
      <c r="X3714" t="s">
        <v>64</v>
      </c>
      <c r="Y3714" t="s">
        <v>4055</v>
      </c>
      <c r="Z3714" t="s">
        <v>4056</v>
      </c>
      <c r="AA3714" s="18">
        <v>26.269412095</v>
      </c>
      <c r="AB3714" t="s">
        <v>5188</v>
      </c>
      <c r="AC3714" t="s">
        <v>220</v>
      </c>
      <c r="AD3714" t="s">
        <v>5189</v>
      </c>
      <c r="AE3714" s="18">
        <v>1.0474613400000001E-2</v>
      </c>
      <c r="AF3714" t="s">
        <v>5353</v>
      </c>
      <c r="AG3714" t="s">
        <v>5354</v>
      </c>
      <c r="AH3714" t="s">
        <v>5355</v>
      </c>
      <c r="AI3714" s="18">
        <v>16.2905496566</v>
      </c>
      <c r="AJ3714" t="s">
        <v>5193</v>
      </c>
      <c r="AK3714" t="s">
        <v>5191</v>
      </c>
      <c r="AL3714" t="s">
        <v>5194</v>
      </c>
      <c r="AM3714" t="s">
        <v>5353</v>
      </c>
      <c r="AN3714" t="s">
        <v>5354</v>
      </c>
      <c r="AO3714" t="s">
        <v>5355</v>
      </c>
      <c r="AP3714" s="18">
        <v>1.0474613400000001E-2</v>
      </c>
      <c r="AQ3714" t="s">
        <v>123</v>
      </c>
      <c r="AR3714" t="b">
        <f>ISNUMBER(SEARCH('Consulta Por Puntos Baloto'!$E$5,B3714,1))</f>
        <v>0</v>
      </c>
      <c r="AS3714">
        <f t="shared" si="114"/>
        <v>31</v>
      </c>
      <c r="AT3714" t="str">
        <f t="shared" si="115"/>
        <v>Punto pago</v>
      </c>
    </row>
    <row r="3715" spans="1:46">
      <c r="A3715" t="s">
        <v>17645</v>
      </c>
      <c r="B3715" t="s">
        <v>17646</v>
      </c>
      <c r="C3715" s="18">
        <v>0.79235370250000003</v>
      </c>
      <c r="D3715" t="s">
        <v>5599</v>
      </c>
      <c r="E3715" t="s">
        <v>5600</v>
      </c>
      <c r="F3715" t="s">
        <v>5601</v>
      </c>
      <c r="G3715" s="18">
        <v>0.53836015189999997</v>
      </c>
      <c r="H3715" t="s">
        <v>227</v>
      </c>
      <c r="I3715" t="s">
        <v>228</v>
      </c>
      <c r="J3715" t="s">
        <v>229</v>
      </c>
      <c r="K3715" s="18">
        <v>1.4042224928</v>
      </c>
      <c r="L3715" t="s">
        <v>64</v>
      </c>
      <c r="M3715" t="s">
        <v>223</v>
      </c>
      <c r="N3715" t="s">
        <v>6225</v>
      </c>
      <c r="O3715" s="18">
        <v>2.8165324542999999</v>
      </c>
      <c r="P3715" t="s">
        <v>4100</v>
      </c>
      <c r="Q3715" t="s">
        <v>4101</v>
      </c>
      <c r="R3715" t="s">
        <v>4102</v>
      </c>
      <c r="S3715" s="18">
        <v>0.53271627519999998</v>
      </c>
      <c r="T3715" t="s">
        <v>227</v>
      </c>
      <c r="U3715" t="s">
        <v>228</v>
      </c>
      <c r="V3715" t="s">
        <v>229</v>
      </c>
      <c r="W3715" s="18">
        <v>1.4866439741999999</v>
      </c>
      <c r="X3715" t="s">
        <v>64</v>
      </c>
      <c r="Y3715" t="s">
        <v>5603</v>
      </c>
      <c r="Z3715" t="s">
        <v>5604</v>
      </c>
      <c r="AA3715" s="18">
        <v>0.51970751339999999</v>
      </c>
      <c r="AB3715" t="s">
        <v>227</v>
      </c>
      <c r="AC3715" t="s">
        <v>5600</v>
      </c>
      <c r="AD3715" t="s">
        <v>5605</v>
      </c>
      <c r="AE3715" s="18">
        <v>0.69437930309999996</v>
      </c>
      <c r="AF3715" t="s">
        <v>17647</v>
      </c>
      <c r="AG3715" t="s">
        <v>5600</v>
      </c>
      <c r="AH3715" t="s">
        <v>17648</v>
      </c>
      <c r="AI3715" s="18">
        <v>0.53272904919999997</v>
      </c>
      <c r="AJ3715" t="s">
        <v>349</v>
      </c>
      <c r="AK3715" t="s">
        <v>5600</v>
      </c>
      <c r="AL3715" t="s">
        <v>5608</v>
      </c>
      <c r="AM3715" t="s">
        <v>873</v>
      </c>
      <c r="AN3715" t="s">
        <v>5600</v>
      </c>
      <c r="AO3715" t="s">
        <v>5605</v>
      </c>
      <c r="AP3715" s="18">
        <v>0.51970751339999999</v>
      </c>
      <c r="AQ3715" t="s">
        <v>123</v>
      </c>
      <c r="AR3715" t="b">
        <f>ISNUMBER(SEARCH('Consulta Por Puntos Baloto'!$E$5,B3715,1))</f>
        <v>0</v>
      </c>
      <c r="AS3715">
        <f t="shared" ref="AS3715:AS3778" si="116">MATCH(AP3715,A3715:AL3715,0)</f>
        <v>27</v>
      </c>
      <c r="AT3715" t="str">
        <f t="shared" ref="AT3715:AT3778" si="117">+VLOOKUP(AS3715,$AW$2:$AX$10,2,0)</f>
        <v>Oficina física</v>
      </c>
    </row>
    <row r="3716" spans="1:46">
      <c r="A3716" t="s">
        <v>17649</v>
      </c>
      <c r="B3716" t="s">
        <v>17650</v>
      </c>
      <c r="C3716" s="18">
        <v>2.7813547207</v>
      </c>
      <c r="D3716" t="s">
        <v>4065</v>
      </c>
      <c r="E3716" t="s">
        <v>4066</v>
      </c>
      <c r="F3716" t="s">
        <v>4067</v>
      </c>
      <c r="G3716" s="18">
        <v>0.38546932420000002</v>
      </c>
      <c r="H3716" t="s">
        <v>64</v>
      </c>
      <c r="I3716" t="s">
        <v>4068</v>
      </c>
      <c r="J3716" t="s">
        <v>17651</v>
      </c>
      <c r="K3716" s="18">
        <v>183.74574770149999</v>
      </c>
      <c r="L3716" t="s">
        <v>64</v>
      </c>
      <c r="M3716" t="s">
        <v>4250</v>
      </c>
      <c r="N3716" t="s">
        <v>4251</v>
      </c>
      <c r="O3716" s="18">
        <v>4.8954711252000003</v>
      </c>
      <c r="P3716" t="s">
        <v>4071</v>
      </c>
      <c r="Q3716" t="s">
        <v>4066</v>
      </c>
      <c r="R3716" t="s">
        <v>4072</v>
      </c>
      <c r="S3716" s="18">
        <v>288.78378218770001</v>
      </c>
      <c r="T3716" t="s">
        <v>227</v>
      </c>
      <c r="U3716" t="s">
        <v>228</v>
      </c>
      <c r="V3716" t="s">
        <v>229</v>
      </c>
      <c r="W3716" s="18">
        <v>78.704241642900001</v>
      </c>
      <c r="X3716" t="s">
        <v>64</v>
      </c>
      <c r="Y3716" t="s">
        <v>4073</v>
      </c>
      <c r="Z3716" t="s">
        <v>4074</v>
      </c>
      <c r="AA3716" s="18">
        <v>1.4571007739999999</v>
      </c>
      <c r="AB3716" t="s">
        <v>4252</v>
      </c>
      <c r="AC3716" t="s">
        <v>4066</v>
      </c>
      <c r="AD3716" t="s">
        <v>4253</v>
      </c>
      <c r="AE3716" s="18">
        <v>0.61937014189999995</v>
      </c>
      <c r="AF3716" t="s">
        <v>17652</v>
      </c>
      <c r="AG3716" t="s">
        <v>15233</v>
      </c>
      <c r="AH3716" t="s">
        <v>17653</v>
      </c>
      <c r="AI3716" s="18">
        <v>0.56465175280000002</v>
      </c>
      <c r="AJ3716" t="s">
        <v>16216</v>
      </c>
      <c r="AK3716" t="s">
        <v>4066</v>
      </c>
      <c r="AL3716" t="s">
        <v>16217</v>
      </c>
      <c r="AM3716" t="s">
        <v>64</v>
      </c>
      <c r="AN3716" t="s">
        <v>4068</v>
      </c>
      <c r="AO3716" t="s">
        <v>17651</v>
      </c>
      <c r="AP3716" s="18">
        <v>0.38546932420000002</v>
      </c>
      <c r="AQ3716" t="s">
        <v>123</v>
      </c>
      <c r="AR3716" t="b">
        <f>ISNUMBER(SEARCH('Consulta Por Puntos Baloto'!$E$5,B3716,1))</f>
        <v>0</v>
      </c>
      <c r="AS3716">
        <f t="shared" si="116"/>
        <v>7</v>
      </c>
      <c r="AT3716" t="str">
        <f t="shared" si="117"/>
        <v>Cajero automático</v>
      </c>
    </row>
    <row r="3717" spans="1:46">
      <c r="A3717" t="s">
        <v>17654</v>
      </c>
      <c r="B3717" t="s">
        <v>17655</v>
      </c>
      <c r="C3717" s="18">
        <v>2.0395553874000001</v>
      </c>
      <c r="D3717" t="s">
        <v>5001</v>
      </c>
      <c r="E3717" t="s">
        <v>220</v>
      </c>
      <c r="F3717" t="s">
        <v>5002</v>
      </c>
      <c r="G3717" s="18">
        <v>0.62596630900000005</v>
      </c>
      <c r="H3717" t="s">
        <v>7193</v>
      </c>
      <c r="I3717" t="s">
        <v>223</v>
      </c>
      <c r="J3717" t="s">
        <v>7194</v>
      </c>
      <c r="K3717" s="18">
        <v>1.4392106382000001</v>
      </c>
      <c r="L3717" t="s">
        <v>64</v>
      </c>
      <c r="M3717" t="s">
        <v>223</v>
      </c>
      <c r="N3717" t="s">
        <v>5004</v>
      </c>
      <c r="O3717" s="18">
        <v>2.8213757015000001</v>
      </c>
      <c r="P3717" t="s">
        <v>5106</v>
      </c>
      <c r="Q3717" t="s">
        <v>220</v>
      </c>
      <c r="R3717" t="s">
        <v>5107</v>
      </c>
      <c r="S3717" s="18">
        <v>7.6930487425000003</v>
      </c>
      <c r="T3717" t="s">
        <v>227</v>
      </c>
      <c r="U3717" t="s">
        <v>228</v>
      </c>
      <c r="V3717" t="s">
        <v>229</v>
      </c>
      <c r="W3717" s="18">
        <v>4.3277089132000004</v>
      </c>
      <c r="X3717" t="s">
        <v>222</v>
      </c>
      <c r="Y3717" t="s">
        <v>223</v>
      </c>
      <c r="Z3717" t="s">
        <v>224</v>
      </c>
      <c r="AA3717" s="18">
        <v>0.62596630900000005</v>
      </c>
      <c r="AB3717" t="s">
        <v>5188</v>
      </c>
      <c r="AC3717" t="s">
        <v>220</v>
      </c>
      <c r="AD3717" t="s">
        <v>5189</v>
      </c>
      <c r="AE3717" s="18">
        <v>3.81739195E-2</v>
      </c>
      <c r="AF3717" t="s">
        <v>17656</v>
      </c>
      <c r="AG3717" t="s">
        <v>220</v>
      </c>
      <c r="AH3717" t="s">
        <v>17657</v>
      </c>
      <c r="AI3717" s="18">
        <v>1.0587383852000001</v>
      </c>
      <c r="AJ3717" t="s">
        <v>7197</v>
      </c>
      <c r="AK3717" t="s">
        <v>220</v>
      </c>
      <c r="AL3717" t="s">
        <v>7198</v>
      </c>
      <c r="AM3717" t="s">
        <v>17656</v>
      </c>
      <c r="AN3717" t="s">
        <v>220</v>
      </c>
      <c r="AO3717" t="s">
        <v>17657</v>
      </c>
      <c r="AP3717" s="18">
        <v>3.81739195E-2</v>
      </c>
      <c r="AQ3717" t="s">
        <v>123</v>
      </c>
      <c r="AR3717" t="b">
        <f>ISNUMBER(SEARCH('Consulta Por Puntos Baloto'!$E$5,B3717,1))</f>
        <v>0</v>
      </c>
      <c r="AS3717">
        <f t="shared" si="116"/>
        <v>31</v>
      </c>
      <c r="AT3717" t="str">
        <f t="shared" si="117"/>
        <v>Punto pago</v>
      </c>
    </row>
    <row r="3718" spans="1:46">
      <c r="A3718" t="s">
        <v>17658</v>
      </c>
      <c r="B3718" t="s">
        <v>17659</v>
      </c>
      <c r="C3718" s="18">
        <v>0.2689613515</v>
      </c>
      <c r="D3718" t="s">
        <v>4084</v>
      </c>
      <c r="E3718" t="s">
        <v>4053</v>
      </c>
      <c r="F3718" t="s">
        <v>4085</v>
      </c>
      <c r="G3718" s="18">
        <v>1.7041977045000001</v>
      </c>
      <c r="H3718" t="s">
        <v>64</v>
      </c>
      <c r="I3718" t="s">
        <v>4055</v>
      </c>
      <c r="J3718" t="s">
        <v>4056</v>
      </c>
      <c r="K3718" s="18">
        <v>9.5544080730999994</v>
      </c>
      <c r="L3718" t="s">
        <v>64</v>
      </c>
      <c r="M3718" t="s">
        <v>223</v>
      </c>
      <c r="N3718" t="s">
        <v>4070</v>
      </c>
      <c r="O3718" s="18">
        <v>2.4779173014999998</v>
      </c>
      <c r="P3718" t="s">
        <v>4052</v>
      </c>
      <c r="Q3718" t="s">
        <v>4053</v>
      </c>
      <c r="R3718" t="s">
        <v>4054</v>
      </c>
      <c r="S3718" s="18">
        <v>18.181533901400002</v>
      </c>
      <c r="T3718" t="s">
        <v>227</v>
      </c>
      <c r="U3718" t="s">
        <v>228</v>
      </c>
      <c r="V3718" t="s">
        <v>229</v>
      </c>
      <c r="W3718" s="18">
        <v>1.7419115764999999</v>
      </c>
      <c r="X3718" t="s">
        <v>64</v>
      </c>
      <c r="Y3718" t="s">
        <v>4055</v>
      </c>
      <c r="Z3718" t="s">
        <v>4056</v>
      </c>
      <c r="AA3718" s="18">
        <v>8.6017218967000009</v>
      </c>
      <c r="AB3718" t="s">
        <v>4088</v>
      </c>
      <c r="AC3718" t="s">
        <v>220</v>
      </c>
      <c r="AD3718" t="s">
        <v>4089</v>
      </c>
      <c r="AE3718" s="18">
        <v>0.1144139289</v>
      </c>
      <c r="AF3718" t="s">
        <v>13097</v>
      </c>
      <c r="AG3718" t="s">
        <v>4053</v>
      </c>
      <c r="AH3718" t="s">
        <v>13098</v>
      </c>
      <c r="AI3718" s="18">
        <v>0.36419143469999998</v>
      </c>
      <c r="AJ3718" t="s">
        <v>7426</v>
      </c>
      <c r="AK3718" t="s">
        <v>4053</v>
      </c>
      <c r="AL3718" t="s">
        <v>7427</v>
      </c>
      <c r="AM3718" t="s">
        <v>13097</v>
      </c>
      <c r="AN3718" t="s">
        <v>4053</v>
      </c>
      <c r="AO3718" t="s">
        <v>13098</v>
      </c>
      <c r="AP3718" s="18">
        <v>0.1144139289</v>
      </c>
      <c r="AQ3718" t="s">
        <v>123</v>
      </c>
      <c r="AR3718" t="b">
        <f>ISNUMBER(SEARCH('Consulta Por Puntos Baloto'!$E$5,B3718,1))</f>
        <v>0</v>
      </c>
      <c r="AS3718">
        <f t="shared" si="116"/>
        <v>31</v>
      </c>
      <c r="AT3718" t="str">
        <f t="shared" si="117"/>
        <v>Punto pago</v>
      </c>
    </row>
    <row r="3719" spans="1:46">
      <c r="A3719" t="s">
        <v>17660</v>
      </c>
      <c r="B3719" t="s">
        <v>17661</v>
      </c>
      <c r="C3719" s="18">
        <v>1.8524640353999999</v>
      </c>
      <c r="D3719" t="s">
        <v>5001</v>
      </c>
      <c r="E3719" t="s">
        <v>220</v>
      </c>
      <c r="F3719" t="s">
        <v>5002</v>
      </c>
      <c r="G3719" s="18">
        <v>0.87315861650000004</v>
      </c>
      <c r="H3719" t="s">
        <v>64</v>
      </c>
      <c r="I3719" t="s">
        <v>223</v>
      </c>
      <c r="J3719" t="s">
        <v>5003</v>
      </c>
      <c r="K3719" s="18">
        <v>1.3255234569000001</v>
      </c>
      <c r="L3719" t="s">
        <v>64</v>
      </c>
      <c r="M3719" t="s">
        <v>223</v>
      </c>
      <c r="N3719" t="s">
        <v>4683</v>
      </c>
      <c r="O3719" s="18">
        <v>2.2581104048</v>
      </c>
      <c r="P3719" t="s">
        <v>225</v>
      </c>
      <c r="Q3719" t="s">
        <v>220</v>
      </c>
      <c r="R3719" t="s">
        <v>226</v>
      </c>
      <c r="S3719" s="18">
        <v>4.3525497949999998</v>
      </c>
      <c r="T3719" t="s">
        <v>227</v>
      </c>
      <c r="U3719" t="s">
        <v>228</v>
      </c>
      <c r="V3719" t="s">
        <v>229</v>
      </c>
      <c r="W3719" s="18">
        <v>2.275897048</v>
      </c>
      <c r="X3719" t="s">
        <v>4684</v>
      </c>
      <c r="Y3719" t="s">
        <v>223</v>
      </c>
      <c r="Z3719" t="s">
        <v>4685</v>
      </c>
      <c r="AA3719" s="18">
        <v>1.3393828954</v>
      </c>
      <c r="AB3719" t="s">
        <v>5005</v>
      </c>
      <c r="AC3719" t="s">
        <v>220</v>
      </c>
      <c r="AD3719" t="s">
        <v>5006</v>
      </c>
      <c r="AE3719" s="18">
        <v>0.1244601409</v>
      </c>
      <c r="AF3719" t="s">
        <v>8346</v>
      </c>
      <c r="AG3719" t="s">
        <v>220</v>
      </c>
      <c r="AH3719" t="s">
        <v>8347</v>
      </c>
      <c r="AI3719" s="18">
        <v>0</v>
      </c>
      <c r="AJ3719" t="s">
        <v>349</v>
      </c>
      <c r="AK3719" t="s">
        <v>220</v>
      </c>
      <c r="AL3719" t="s">
        <v>8348</v>
      </c>
      <c r="AM3719" t="s">
        <v>349</v>
      </c>
      <c r="AN3719" t="s">
        <v>220</v>
      </c>
      <c r="AO3719" t="s">
        <v>8348</v>
      </c>
      <c r="AP3719" s="18">
        <v>0</v>
      </c>
      <c r="AQ3719" t="s">
        <v>123</v>
      </c>
      <c r="AR3719" t="b">
        <f>ISNUMBER(SEARCH('Consulta Por Puntos Baloto'!$E$5,B3719,1))</f>
        <v>0</v>
      </c>
      <c r="AS3719">
        <f t="shared" si="116"/>
        <v>35</v>
      </c>
      <c r="AT3719" t="str">
        <f t="shared" si="117"/>
        <v>Punto red</v>
      </c>
    </row>
    <row r="3720" spans="1:46">
      <c r="A3720" t="s">
        <v>17662</v>
      </c>
      <c r="B3720" t="s">
        <v>17663</v>
      </c>
      <c r="C3720" s="18">
        <v>0.41321225560000002</v>
      </c>
      <c r="D3720" t="s">
        <v>219</v>
      </c>
      <c r="E3720" t="s">
        <v>220</v>
      </c>
      <c r="F3720" t="s">
        <v>221</v>
      </c>
      <c r="G3720" s="18">
        <v>0.6844755495</v>
      </c>
      <c r="H3720" t="s">
        <v>4795</v>
      </c>
      <c r="I3720" t="s">
        <v>223</v>
      </c>
      <c r="J3720" t="s">
        <v>4939</v>
      </c>
      <c r="K3720" s="18">
        <v>1.1807129689</v>
      </c>
      <c r="L3720" t="s">
        <v>64</v>
      </c>
      <c r="M3720" t="s">
        <v>223</v>
      </c>
      <c r="N3720" t="s">
        <v>4230</v>
      </c>
      <c r="O3720" s="18">
        <v>1.7986000467000001</v>
      </c>
      <c r="P3720" t="s">
        <v>4231</v>
      </c>
      <c r="Q3720" t="s">
        <v>220</v>
      </c>
      <c r="R3720" t="s">
        <v>4232</v>
      </c>
      <c r="S3720" s="18">
        <v>8.1636006798</v>
      </c>
      <c r="T3720" t="s">
        <v>227</v>
      </c>
      <c r="U3720" t="s">
        <v>228</v>
      </c>
      <c r="V3720" t="s">
        <v>229</v>
      </c>
      <c r="W3720" s="18">
        <v>1.3168358954999999</v>
      </c>
      <c r="X3720" t="s">
        <v>222</v>
      </c>
      <c r="Y3720" t="s">
        <v>223</v>
      </c>
      <c r="Z3720" t="s">
        <v>224</v>
      </c>
      <c r="AA3720" s="18">
        <v>0.78404890969999996</v>
      </c>
      <c r="AB3720" t="s">
        <v>4797</v>
      </c>
      <c r="AC3720" t="s">
        <v>220</v>
      </c>
      <c r="AD3720" t="s">
        <v>4798</v>
      </c>
      <c r="AE3720" s="18">
        <v>5.1436811499999999E-2</v>
      </c>
      <c r="AF3720" t="s">
        <v>17664</v>
      </c>
      <c r="AG3720" t="s">
        <v>220</v>
      </c>
      <c r="AH3720" t="s">
        <v>17665</v>
      </c>
      <c r="AI3720" s="18">
        <v>0.17308584090000001</v>
      </c>
      <c r="AJ3720" t="s">
        <v>4508</v>
      </c>
      <c r="AK3720" t="s">
        <v>220</v>
      </c>
      <c r="AL3720" t="s">
        <v>4509</v>
      </c>
      <c r="AM3720" t="s">
        <v>17664</v>
      </c>
      <c r="AN3720" t="s">
        <v>220</v>
      </c>
      <c r="AO3720" t="s">
        <v>17665</v>
      </c>
      <c r="AP3720" s="18">
        <v>5.1436811499999999E-2</v>
      </c>
      <c r="AQ3720" t="s">
        <v>123</v>
      </c>
      <c r="AR3720" t="b">
        <f>ISNUMBER(SEARCH('Consulta Por Puntos Baloto'!$E$5,B3720,1))</f>
        <v>0</v>
      </c>
      <c r="AS3720">
        <f t="shared" si="116"/>
        <v>31</v>
      </c>
      <c r="AT3720" t="str">
        <f t="shared" si="117"/>
        <v>Punto pago</v>
      </c>
    </row>
    <row r="3721" spans="1:46">
      <c r="A3721" t="s">
        <v>17666</v>
      </c>
      <c r="B3721" t="s">
        <v>17667</v>
      </c>
      <c r="C3721" s="18">
        <v>1.9783278017999999</v>
      </c>
      <c r="D3721" t="s">
        <v>219</v>
      </c>
      <c r="E3721" t="s">
        <v>220</v>
      </c>
      <c r="F3721" t="s">
        <v>221</v>
      </c>
      <c r="G3721" s="18">
        <v>1.567666188</v>
      </c>
      <c r="H3721" t="s">
        <v>4228</v>
      </c>
      <c r="I3721" t="s">
        <v>223</v>
      </c>
      <c r="J3721" t="s">
        <v>4229</v>
      </c>
      <c r="K3721" s="18">
        <v>2.7175724661</v>
      </c>
      <c r="L3721" t="s">
        <v>64</v>
      </c>
      <c r="M3721" t="s">
        <v>223</v>
      </c>
      <c r="N3721" t="s">
        <v>4230</v>
      </c>
      <c r="O3721" s="18">
        <v>1.9429292826</v>
      </c>
      <c r="P3721" t="s">
        <v>4231</v>
      </c>
      <c r="Q3721" t="s">
        <v>220</v>
      </c>
      <c r="R3721" t="s">
        <v>4232</v>
      </c>
      <c r="S3721" s="18">
        <v>9.9622662976999994</v>
      </c>
      <c r="T3721" t="s">
        <v>227</v>
      </c>
      <c r="U3721" t="s">
        <v>228</v>
      </c>
      <c r="V3721" t="s">
        <v>229</v>
      </c>
      <c r="W3721" s="18">
        <v>3.1172809459000002</v>
      </c>
      <c r="X3721" t="s">
        <v>222</v>
      </c>
      <c r="Y3721" t="s">
        <v>223</v>
      </c>
      <c r="Z3721" t="s">
        <v>224</v>
      </c>
      <c r="AA3721" s="18">
        <v>0.60145614950000004</v>
      </c>
      <c r="AB3721" t="s">
        <v>4088</v>
      </c>
      <c r="AC3721" t="s">
        <v>220</v>
      </c>
      <c r="AD3721" t="s">
        <v>4089</v>
      </c>
      <c r="AE3721" s="18">
        <v>8.1282533500000004E-2</v>
      </c>
      <c r="AF3721" t="s">
        <v>17668</v>
      </c>
      <c r="AG3721" t="s">
        <v>220</v>
      </c>
      <c r="AH3721" t="s">
        <v>17669</v>
      </c>
      <c r="AI3721" s="18">
        <v>0.88892120809999997</v>
      </c>
      <c r="AJ3721" t="s">
        <v>4235</v>
      </c>
      <c r="AK3721" t="s">
        <v>220</v>
      </c>
      <c r="AL3721" t="s">
        <v>4236</v>
      </c>
      <c r="AM3721" t="s">
        <v>17668</v>
      </c>
      <c r="AN3721" t="s">
        <v>220</v>
      </c>
      <c r="AO3721" t="s">
        <v>17669</v>
      </c>
      <c r="AP3721" s="18">
        <v>8.1282533500000004E-2</v>
      </c>
      <c r="AQ3721" t="s">
        <v>123</v>
      </c>
      <c r="AR3721" t="b">
        <f>ISNUMBER(SEARCH('Consulta Por Puntos Baloto'!$E$5,B3721,1))</f>
        <v>0</v>
      </c>
      <c r="AS3721">
        <f t="shared" si="116"/>
        <v>31</v>
      </c>
      <c r="AT3721" t="str">
        <f t="shared" si="117"/>
        <v>Punto pago</v>
      </c>
    </row>
    <row r="3722" spans="1:46">
      <c r="A3722" t="s">
        <v>17670</v>
      </c>
      <c r="B3722" t="s">
        <v>17671</v>
      </c>
      <c r="C3722" s="18">
        <v>1.5244967812000001</v>
      </c>
      <c r="D3722" t="s">
        <v>4512</v>
      </c>
      <c r="E3722" t="s">
        <v>297</v>
      </c>
      <c r="F3722" t="s">
        <v>4513</v>
      </c>
      <c r="G3722" s="18">
        <v>15.6478696857</v>
      </c>
      <c r="H3722" t="s">
        <v>64</v>
      </c>
      <c r="I3722" t="s">
        <v>4514</v>
      </c>
      <c r="J3722" t="s">
        <v>4515</v>
      </c>
      <c r="K3722" s="18">
        <v>15.6478696857</v>
      </c>
      <c r="L3722" t="s">
        <v>64</v>
      </c>
      <c r="M3722" t="s">
        <v>4514</v>
      </c>
      <c r="N3722" t="s">
        <v>4515</v>
      </c>
      <c r="O3722" s="18">
        <v>1.8894524201</v>
      </c>
      <c r="P3722" t="s">
        <v>296</v>
      </c>
      <c r="Q3722" t="s">
        <v>297</v>
      </c>
      <c r="R3722" t="s">
        <v>298</v>
      </c>
      <c r="S3722" s="18">
        <v>145.23330973189999</v>
      </c>
      <c r="T3722" t="s">
        <v>85</v>
      </c>
      <c r="U3722" t="s">
        <v>86</v>
      </c>
      <c r="V3722" t="s">
        <v>87</v>
      </c>
      <c r="W3722" s="18">
        <v>87.805757401099996</v>
      </c>
      <c r="X3722" t="s">
        <v>64</v>
      </c>
      <c r="Y3722" t="s">
        <v>4519</v>
      </c>
      <c r="Z3722" t="s">
        <v>4520</v>
      </c>
      <c r="AA3722" s="18">
        <v>48.500080851900002</v>
      </c>
      <c r="AB3722" t="s">
        <v>300</v>
      </c>
      <c r="AC3722" t="s">
        <v>301</v>
      </c>
      <c r="AD3722" t="s">
        <v>302</v>
      </c>
      <c r="AE3722" s="18">
        <v>1.2793829003999999</v>
      </c>
      <c r="AF3722" t="s">
        <v>7531</v>
      </c>
      <c r="AG3722" t="s">
        <v>297</v>
      </c>
      <c r="AH3722" t="s">
        <v>7532</v>
      </c>
      <c r="AI3722" s="18">
        <v>0.18299942620000001</v>
      </c>
      <c r="AJ3722" t="s">
        <v>9773</v>
      </c>
      <c r="AK3722" t="s">
        <v>297</v>
      </c>
      <c r="AL3722" t="s">
        <v>9774</v>
      </c>
      <c r="AM3722" t="s">
        <v>9773</v>
      </c>
      <c r="AN3722" t="s">
        <v>297</v>
      </c>
      <c r="AO3722" t="s">
        <v>9774</v>
      </c>
      <c r="AP3722" s="18">
        <v>0.18299942620000001</v>
      </c>
      <c r="AQ3722" t="s">
        <v>123</v>
      </c>
      <c r="AR3722" t="b">
        <f>ISNUMBER(SEARCH('Consulta Por Puntos Baloto'!$E$5,B3722,1))</f>
        <v>0</v>
      </c>
      <c r="AS3722">
        <f t="shared" si="116"/>
        <v>35</v>
      </c>
      <c r="AT3722" t="str">
        <f t="shared" si="117"/>
        <v>Punto red</v>
      </c>
    </row>
    <row r="3723" spans="1:46">
      <c r="A3723" t="s">
        <v>17672</v>
      </c>
      <c r="B3723" t="s">
        <v>17673</v>
      </c>
      <c r="C3723" s="18">
        <v>16.914606932800002</v>
      </c>
      <c r="D3723" t="s">
        <v>4512</v>
      </c>
      <c r="E3723" t="s">
        <v>297</v>
      </c>
      <c r="F3723" t="s">
        <v>4513</v>
      </c>
      <c r="G3723" s="18">
        <v>2.4918613422</v>
      </c>
      <c r="H3723" t="s">
        <v>64</v>
      </c>
      <c r="I3723" t="s">
        <v>4514</v>
      </c>
      <c r="J3723" t="s">
        <v>4515</v>
      </c>
      <c r="K3723" s="18">
        <v>2.4918613422</v>
      </c>
      <c r="L3723" t="s">
        <v>64</v>
      </c>
      <c r="M3723" t="s">
        <v>4514</v>
      </c>
      <c r="N3723" t="s">
        <v>4515</v>
      </c>
      <c r="O3723" s="18">
        <v>1.0039621517999999</v>
      </c>
      <c r="P3723" t="s">
        <v>4516</v>
      </c>
      <c r="Q3723" t="s">
        <v>4517</v>
      </c>
      <c r="R3723" t="s">
        <v>4518</v>
      </c>
      <c r="S3723" s="18">
        <v>157.95036307059999</v>
      </c>
      <c r="T3723" t="s">
        <v>85</v>
      </c>
      <c r="U3723" t="s">
        <v>86</v>
      </c>
      <c r="V3723" t="s">
        <v>87</v>
      </c>
      <c r="W3723" s="18">
        <v>72.756018819700003</v>
      </c>
      <c r="X3723" t="s">
        <v>64</v>
      </c>
      <c r="Y3723" t="s">
        <v>4519</v>
      </c>
      <c r="Z3723" t="s">
        <v>4520</v>
      </c>
      <c r="AA3723" s="18">
        <v>50.994433296799997</v>
      </c>
      <c r="AB3723" t="s">
        <v>300</v>
      </c>
      <c r="AC3723" t="s">
        <v>301</v>
      </c>
      <c r="AD3723" t="s">
        <v>302</v>
      </c>
      <c r="AE3723" s="18">
        <v>0.1652335513</v>
      </c>
      <c r="AF3723" t="s">
        <v>10148</v>
      </c>
      <c r="AG3723" t="s">
        <v>4517</v>
      </c>
      <c r="AH3723" t="s">
        <v>10149</v>
      </c>
      <c r="AI3723" s="18">
        <v>0.14788537299999999</v>
      </c>
      <c r="AJ3723" t="s">
        <v>11862</v>
      </c>
      <c r="AK3723" t="s">
        <v>4517</v>
      </c>
      <c r="AL3723" t="s">
        <v>11863</v>
      </c>
      <c r="AM3723" t="s">
        <v>11862</v>
      </c>
      <c r="AN3723" t="s">
        <v>4517</v>
      </c>
      <c r="AO3723" t="s">
        <v>11863</v>
      </c>
      <c r="AP3723" s="18">
        <v>0.14788537299999999</v>
      </c>
      <c r="AQ3723" t="s">
        <v>123</v>
      </c>
      <c r="AR3723" t="b">
        <f>ISNUMBER(SEARCH('Consulta Por Puntos Baloto'!$E$5,B3723,1))</f>
        <v>0</v>
      </c>
      <c r="AS3723">
        <f t="shared" si="116"/>
        <v>35</v>
      </c>
      <c r="AT3723" t="str">
        <f t="shared" si="117"/>
        <v>Punto red</v>
      </c>
    </row>
    <row r="3724" spans="1:46">
      <c r="A3724" t="s">
        <v>17674</v>
      </c>
      <c r="B3724" t="s">
        <v>17675</v>
      </c>
      <c r="C3724" s="18">
        <v>0.39200253289999998</v>
      </c>
      <c r="D3724" t="s">
        <v>4960</v>
      </c>
      <c r="E3724" t="s">
        <v>4961</v>
      </c>
      <c r="F3724" t="s">
        <v>4962</v>
      </c>
      <c r="G3724" s="18">
        <v>209.9406089387</v>
      </c>
      <c r="H3724" t="s">
        <v>64</v>
      </c>
      <c r="I3724" t="s">
        <v>4169</v>
      </c>
      <c r="J3724" t="s">
        <v>4171</v>
      </c>
      <c r="K3724" s="18">
        <v>253.18285482939999</v>
      </c>
      <c r="L3724" t="s">
        <v>64</v>
      </c>
      <c r="M3724" t="s">
        <v>86</v>
      </c>
      <c r="N3724" t="s">
        <v>413</v>
      </c>
      <c r="O3724" s="18">
        <v>259.32044282210001</v>
      </c>
      <c r="P3724" t="s">
        <v>359</v>
      </c>
      <c r="Q3724" t="s">
        <v>83</v>
      </c>
      <c r="R3724" t="s">
        <v>360</v>
      </c>
      <c r="S3724" s="18">
        <v>260.55700883560002</v>
      </c>
      <c r="T3724" t="s">
        <v>85</v>
      </c>
      <c r="U3724" t="s">
        <v>86</v>
      </c>
      <c r="V3724" t="s">
        <v>87</v>
      </c>
      <c r="W3724" s="18">
        <v>209.96804944230001</v>
      </c>
      <c r="X3724" t="s">
        <v>64</v>
      </c>
      <c r="Y3724" t="s">
        <v>4169</v>
      </c>
      <c r="Z3724" t="s">
        <v>4171</v>
      </c>
      <c r="AA3724" s="18">
        <v>211.22939770990001</v>
      </c>
      <c r="AB3724" t="s">
        <v>4916</v>
      </c>
      <c r="AC3724" t="s">
        <v>4172</v>
      </c>
      <c r="AD3724" t="s">
        <v>4918</v>
      </c>
      <c r="AE3724" s="18">
        <v>96.084669022200003</v>
      </c>
      <c r="AF3724" t="s">
        <v>7244</v>
      </c>
      <c r="AG3724" t="s">
        <v>7245</v>
      </c>
      <c r="AH3724" t="s">
        <v>7246</v>
      </c>
      <c r="AI3724" s="18">
        <v>0.1967965243</v>
      </c>
      <c r="AJ3724" t="s">
        <v>17676</v>
      </c>
      <c r="AK3724" t="s">
        <v>4961</v>
      </c>
      <c r="AL3724" t="s">
        <v>17677</v>
      </c>
      <c r="AM3724" t="s">
        <v>17676</v>
      </c>
      <c r="AN3724" t="s">
        <v>4961</v>
      </c>
      <c r="AO3724" t="s">
        <v>17677</v>
      </c>
      <c r="AP3724" s="18">
        <v>0.1967965243</v>
      </c>
      <c r="AQ3724" t="s">
        <v>123</v>
      </c>
      <c r="AR3724" t="b">
        <f>ISNUMBER(SEARCH('Consulta Por Puntos Baloto'!$E$5,B3724,1))</f>
        <v>0</v>
      </c>
      <c r="AS3724">
        <f t="shared" si="116"/>
        <v>35</v>
      </c>
      <c r="AT3724" t="str">
        <f t="shared" si="117"/>
        <v>Punto red</v>
      </c>
    </row>
    <row r="3725" spans="1:46">
      <c r="A3725" t="s">
        <v>17678</v>
      </c>
      <c r="B3725" t="s">
        <v>17679</v>
      </c>
      <c r="C3725" s="18">
        <v>2.4705966928</v>
      </c>
      <c r="D3725" t="s">
        <v>4084</v>
      </c>
      <c r="E3725" t="s">
        <v>4053</v>
      </c>
      <c r="F3725" t="s">
        <v>4085</v>
      </c>
      <c r="G3725" s="18">
        <v>3.4465740716000002</v>
      </c>
      <c r="H3725" t="s">
        <v>64</v>
      </c>
      <c r="I3725" t="s">
        <v>4055</v>
      </c>
      <c r="J3725" t="s">
        <v>4056</v>
      </c>
      <c r="K3725" s="18">
        <v>6.8597241176999999</v>
      </c>
      <c r="L3725" t="s">
        <v>64</v>
      </c>
      <c r="M3725" t="s">
        <v>223</v>
      </c>
      <c r="N3725" t="s">
        <v>4070</v>
      </c>
      <c r="O3725" s="18">
        <v>0.64024020690000005</v>
      </c>
      <c r="P3725" t="s">
        <v>4052</v>
      </c>
      <c r="Q3725" t="s">
        <v>4053</v>
      </c>
      <c r="R3725" t="s">
        <v>4054</v>
      </c>
      <c r="S3725" s="18">
        <v>15.4549622722</v>
      </c>
      <c r="T3725" t="s">
        <v>227</v>
      </c>
      <c r="U3725" t="s">
        <v>228</v>
      </c>
      <c r="V3725" t="s">
        <v>229</v>
      </c>
      <c r="W3725" s="18">
        <v>3.4621075632</v>
      </c>
      <c r="X3725" t="s">
        <v>64</v>
      </c>
      <c r="Y3725" t="s">
        <v>4055</v>
      </c>
      <c r="Z3725" t="s">
        <v>4056</v>
      </c>
      <c r="AA3725" s="18">
        <v>5.9182258346000003</v>
      </c>
      <c r="AB3725" t="s">
        <v>4088</v>
      </c>
      <c r="AC3725" t="s">
        <v>220</v>
      </c>
      <c r="AD3725" t="s">
        <v>4089</v>
      </c>
      <c r="AE3725" s="18">
        <v>0.18518590330000001</v>
      </c>
      <c r="AF3725" t="s">
        <v>9237</v>
      </c>
      <c r="AG3725" t="s">
        <v>4053</v>
      </c>
      <c r="AH3725" t="s">
        <v>9238</v>
      </c>
      <c r="AI3725" s="18">
        <v>0.62761385270000003</v>
      </c>
      <c r="AJ3725" t="s">
        <v>349</v>
      </c>
      <c r="AK3725" t="s">
        <v>4053</v>
      </c>
      <c r="AL3725" t="s">
        <v>8196</v>
      </c>
      <c r="AM3725" t="s">
        <v>9237</v>
      </c>
      <c r="AN3725" t="s">
        <v>4053</v>
      </c>
      <c r="AO3725" t="s">
        <v>9238</v>
      </c>
      <c r="AP3725" s="18">
        <v>0.18518590330000001</v>
      </c>
      <c r="AQ3725" t="s">
        <v>123</v>
      </c>
      <c r="AR3725" t="b">
        <f>ISNUMBER(SEARCH('Consulta Por Puntos Baloto'!$E$5,B3725,1))</f>
        <v>0</v>
      </c>
      <c r="AS3725">
        <f t="shared" si="116"/>
        <v>31</v>
      </c>
      <c r="AT3725" t="str">
        <f t="shared" si="117"/>
        <v>Punto pago</v>
      </c>
    </row>
    <row r="3726" spans="1:46">
      <c r="A3726" t="s">
        <v>17680</v>
      </c>
      <c r="B3726" t="s">
        <v>17681</v>
      </c>
      <c r="C3726" s="18">
        <v>4.4287978852999998</v>
      </c>
      <c r="D3726" t="s">
        <v>508</v>
      </c>
      <c r="E3726" t="s">
        <v>509</v>
      </c>
      <c r="F3726" t="s">
        <v>510</v>
      </c>
      <c r="G3726" s="18">
        <v>1.2447486852</v>
      </c>
      <c r="H3726" t="s">
        <v>64</v>
      </c>
      <c r="I3726" t="s">
        <v>130</v>
      </c>
      <c r="J3726" t="s">
        <v>728</v>
      </c>
      <c r="K3726" s="18">
        <v>3.3261521103999998</v>
      </c>
      <c r="L3726" t="s">
        <v>64</v>
      </c>
      <c r="M3726" t="s">
        <v>112</v>
      </c>
      <c r="N3726" t="s">
        <v>721</v>
      </c>
      <c r="O3726" s="18">
        <v>1.7891636926000001</v>
      </c>
      <c r="P3726" t="s">
        <v>606</v>
      </c>
      <c r="Q3726" t="s">
        <v>134</v>
      </c>
      <c r="R3726" t="s">
        <v>607</v>
      </c>
      <c r="S3726" s="18">
        <v>1.9289443981000001</v>
      </c>
      <c r="T3726" t="s">
        <v>515</v>
      </c>
      <c r="U3726" t="s">
        <v>130</v>
      </c>
      <c r="V3726" t="s">
        <v>516</v>
      </c>
      <c r="W3726" s="18">
        <v>6.055272123</v>
      </c>
      <c r="X3726" t="s">
        <v>64</v>
      </c>
      <c r="Y3726" t="s">
        <v>130</v>
      </c>
      <c r="Z3726" t="s">
        <v>517</v>
      </c>
      <c r="AA3726" s="18">
        <v>1.9289443981000001</v>
      </c>
      <c r="AB3726" t="s">
        <v>518</v>
      </c>
      <c r="AC3726" t="s">
        <v>128</v>
      </c>
      <c r="AD3726" t="s">
        <v>519</v>
      </c>
      <c r="AE3726" s="18">
        <v>5.62255651E-2</v>
      </c>
      <c r="AF3726" t="s">
        <v>17682</v>
      </c>
      <c r="AG3726" t="s">
        <v>143</v>
      </c>
      <c r="AH3726" t="s">
        <v>17683</v>
      </c>
      <c r="AI3726" s="18">
        <v>0.31395476420000001</v>
      </c>
      <c r="AJ3726" t="s">
        <v>16904</v>
      </c>
      <c r="AK3726" t="s">
        <v>134</v>
      </c>
      <c r="AL3726" t="s">
        <v>16905</v>
      </c>
      <c r="AM3726" t="s">
        <v>17682</v>
      </c>
      <c r="AN3726" t="s">
        <v>143</v>
      </c>
      <c r="AO3726" t="s">
        <v>17683</v>
      </c>
      <c r="AP3726" s="18">
        <v>5.62255651E-2</v>
      </c>
      <c r="AQ3726" t="s">
        <v>123</v>
      </c>
      <c r="AR3726" t="b">
        <f>ISNUMBER(SEARCH('Consulta Por Puntos Baloto'!$E$5,B3726,1))</f>
        <v>0</v>
      </c>
      <c r="AS3726">
        <f t="shared" si="116"/>
        <v>31</v>
      </c>
      <c r="AT3726" t="str">
        <f t="shared" si="117"/>
        <v>Punto pago</v>
      </c>
    </row>
    <row r="3727" spans="1:46">
      <c r="A3727" t="s">
        <v>17684</v>
      </c>
      <c r="B3727" t="s">
        <v>17685</v>
      </c>
      <c r="C3727" s="18">
        <v>0.17398994039999999</v>
      </c>
      <c r="D3727" t="s">
        <v>1448</v>
      </c>
      <c r="E3727" t="s">
        <v>1449</v>
      </c>
      <c r="F3727" t="s">
        <v>1450</v>
      </c>
      <c r="G3727" s="18">
        <v>0.1042907743</v>
      </c>
      <c r="H3727" t="s">
        <v>64</v>
      </c>
      <c r="I3727" t="s">
        <v>1451</v>
      </c>
      <c r="J3727" t="s">
        <v>1452</v>
      </c>
      <c r="K3727" s="18">
        <v>18.7124518235</v>
      </c>
      <c r="L3727" t="s">
        <v>64</v>
      </c>
      <c r="M3727" t="s">
        <v>471</v>
      </c>
      <c r="N3727" t="s">
        <v>1453</v>
      </c>
      <c r="O3727" s="18">
        <v>0.79779967799999996</v>
      </c>
      <c r="P3727" t="s">
        <v>1454</v>
      </c>
      <c r="Q3727" t="s">
        <v>1449</v>
      </c>
      <c r="R3727" t="s">
        <v>1455</v>
      </c>
      <c r="S3727" s="18">
        <v>28.8777181257</v>
      </c>
      <c r="T3727" t="s">
        <v>469</v>
      </c>
      <c r="U3727" t="s">
        <v>130</v>
      </c>
      <c r="V3727" t="s">
        <v>470</v>
      </c>
      <c r="W3727" s="18">
        <v>0.80141080899999995</v>
      </c>
      <c r="X3727" t="s">
        <v>64</v>
      </c>
      <c r="Y3727" t="s">
        <v>1451</v>
      </c>
      <c r="Z3727" t="s">
        <v>1456</v>
      </c>
      <c r="AA3727" s="18">
        <v>27.576150277699998</v>
      </c>
      <c r="AB3727" s="19" t="s">
        <v>473</v>
      </c>
      <c r="AC3727" t="s">
        <v>128</v>
      </c>
      <c r="AD3727" t="s">
        <v>474</v>
      </c>
      <c r="AE3727" s="18">
        <v>0.15328174450000001</v>
      </c>
      <c r="AF3727" t="s">
        <v>1484</v>
      </c>
      <c r="AG3727" t="s">
        <v>1449</v>
      </c>
      <c r="AH3727" t="s">
        <v>1485</v>
      </c>
      <c r="AI3727" s="18">
        <v>1.4196598499999999E-2</v>
      </c>
      <c r="AJ3727" t="s">
        <v>1543</v>
      </c>
      <c r="AK3727" t="s">
        <v>1449</v>
      </c>
      <c r="AL3727" t="s">
        <v>1544</v>
      </c>
      <c r="AM3727" t="s">
        <v>1543</v>
      </c>
      <c r="AN3727" t="s">
        <v>1449</v>
      </c>
      <c r="AO3727" t="s">
        <v>1544</v>
      </c>
      <c r="AP3727" s="18">
        <v>1.4196598499999999E-2</v>
      </c>
      <c r="AQ3727" t="s">
        <v>123</v>
      </c>
      <c r="AR3727" t="b">
        <f>ISNUMBER(SEARCH('Consulta Por Puntos Baloto'!$E$5,B3727,1))</f>
        <v>0</v>
      </c>
      <c r="AS3727">
        <f t="shared" si="116"/>
        <v>35</v>
      </c>
      <c r="AT3727" t="str">
        <f t="shared" si="117"/>
        <v>Punto red</v>
      </c>
    </row>
    <row r="3728" spans="1:46">
      <c r="A3728" t="s">
        <v>17686</v>
      </c>
      <c r="B3728" t="s">
        <v>17687</v>
      </c>
      <c r="C3728" s="18">
        <v>0.78457842479999995</v>
      </c>
      <c r="D3728" t="s">
        <v>451</v>
      </c>
      <c r="E3728" t="s">
        <v>128</v>
      </c>
      <c r="F3728" t="s">
        <v>452</v>
      </c>
      <c r="G3728" s="18">
        <v>0.30472909209999999</v>
      </c>
      <c r="H3728" t="s">
        <v>64</v>
      </c>
      <c r="I3728" t="s">
        <v>130</v>
      </c>
      <c r="J3728" t="s">
        <v>654</v>
      </c>
      <c r="K3728" s="18">
        <v>0.30472909209999999</v>
      </c>
      <c r="L3728" t="s">
        <v>64</v>
      </c>
      <c r="M3728" t="s">
        <v>130</v>
      </c>
      <c r="N3728" t="s">
        <v>654</v>
      </c>
      <c r="O3728" s="18">
        <v>0.19048462820000001</v>
      </c>
      <c r="P3728" t="s">
        <v>453</v>
      </c>
      <c r="Q3728" t="s">
        <v>134</v>
      </c>
      <c r="R3728" t="s">
        <v>454</v>
      </c>
      <c r="S3728" s="18">
        <v>0.81006471049999995</v>
      </c>
      <c r="T3728" t="s">
        <v>136</v>
      </c>
      <c r="U3728" t="s">
        <v>130</v>
      </c>
      <c r="V3728" t="s">
        <v>137</v>
      </c>
      <c r="W3728" s="18">
        <v>0.41500877279999998</v>
      </c>
      <c r="X3728" t="s">
        <v>138</v>
      </c>
      <c r="Y3728" t="s">
        <v>130</v>
      </c>
      <c r="Z3728" t="s">
        <v>139</v>
      </c>
      <c r="AA3728" s="18">
        <v>0.41500877279999998</v>
      </c>
      <c r="AB3728" s="19" t="s">
        <v>455</v>
      </c>
      <c r="AC3728" t="s">
        <v>128</v>
      </c>
      <c r="AD3728" t="s">
        <v>456</v>
      </c>
      <c r="AE3728" s="18">
        <v>0.36065387609999999</v>
      </c>
      <c r="AF3728" t="s">
        <v>6059</v>
      </c>
      <c r="AG3728" t="s">
        <v>143</v>
      </c>
      <c r="AH3728" t="s">
        <v>6060</v>
      </c>
      <c r="AI3728" s="18">
        <v>0.14697759660000001</v>
      </c>
      <c r="AJ3728" t="s">
        <v>17688</v>
      </c>
      <c r="AK3728" t="s">
        <v>134</v>
      </c>
      <c r="AL3728" t="s">
        <v>17689</v>
      </c>
      <c r="AM3728" t="s">
        <v>17688</v>
      </c>
      <c r="AN3728" t="s">
        <v>134</v>
      </c>
      <c r="AO3728" t="s">
        <v>17689</v>
      </c>
      <c r="AP3728" s="18">
        <v>0.14697759660000001</v>
      </c>
      <c r="AQ3728" t="s">
        <v>123</v>
      </c>
      <c r="AR3728" t="b">
        <f>ISNUMBER(SEARCH('Consulta Por Puntos Baloto'!$E$5,B3728,1))</f>
        <v>0</v>
      </c>
      <c r="AS3728">
        <f t="shared" si="116"/>
        <v>35</v>
      </c>
      <c r="AT3728" t="str">
        <f t="shared" si="117"/>
        <v>Punto red</v>
      </c>
    </row>
    <row r="3729" spans="1:46">
      <c r="A3729" t="s">
        <v>17690</v>
      </c>
      <c r="B3729" t="s">
        <v>17691</v>
      </c>
      <c r="C3729" s="18">
        <v>0.98100930909999995</v>
      </c>
      <c r="D3729" t="s">
        <v>941</v>
      </c>
      <c r="E3729" t="s">
        <v>128</v>
      </c>
      <c r="F3729" t="s">
        <v>942</v>
      </c>
      <c r="G3729" s="18">
        <v>0.946109906</v>
      </c>
      <c r="H3729" t="s">
        <v>64</v>
      </c>
      <c r="I3729" t="s">
        <v>130</v>
      </c>
      <c r="J3729" t="s">
        <v>204</v>
      </c>
      <c r="K3729" s="18">
        <v>0.9947317752</v>
      </c>
      <c r="L3729" t="s">
        <v>567</v>
      </c>
      <c r="M3729" t="s">
        <v>130</v>
      </c>
      <c r="N3729" t="s">
        <v>568</v>
      </c>
      <c r="O3729" s="18">
        <v>1.3821265379000001</v>
      </c>
      <c r="P3729" t="s">
        <v>441</v>
      </c>
      <c r="Q3729" t="s">
        <v>134</v>
      </c>
      <c r="R3729" t="s">
        <v>442</v>
      </c>
      <c r="S3729" s="18">
        <v>1.1263408488</v>
      </c>
      <c r="T3729" t="s">
        <v>136</v>
      </c>
      <c r="U3729" t="s">
        <v>130</v>
      </c>
      <c r="V3729" t="s">
        <v>137</v>
      </c>
      <c r="W3729" s="18">
        <v>0.9036317962</v>
      </c>
      <c r="X3729" t="s">
        <v>64</v>
      </c>
      <c r="Y3729" t="s">
        <v>130</v>
      </c>
      <c r="Z3729" t="s">
        <v>209</v>
      </c>
      <c r="AA3729" s="18">
        <v>1.0294467242000001</v>
      </c>
      <c r="AB3729" t="s">
        <v>943</v>
      </c>
      <c r="AC3729" t="s">
        <v>128</v>
      </c>
      <c r="AD3729" t="s">
        <v>944</v>
      </c>
      <c r="AE3729" s="18">
        <v>0</v>
      </c>
      <c r="AF3729" t="s">
        <v>12709</v>
      </c>
      <c r="AG3729" t="s">
        <v>143</v>
      </c>
      <c r="AH3729" t="s">
        <v>12710</v>
      </c>
      <c r="AI3729" s="18">
        <v>0.28805489629999997</v>
      </c>
      <c r="AJ3729" t="s">
        <v>17692</v>
      </c>
      <c r="AK3729" t="s">
        <v>134</v>
      </c>
      <c r="AL3729" t="s">
        <v>17693</v>
      </c>
      <c r="AM3729" t="s">
        <v>12709</v>
      </c>
      <c r="AN3729" t="s">
        <v>143</v>
      </c>
      <c r="AO3729" t="s">
        <v>12710</v>
      </c>
      <c r="AP3729" s="18">
        <v>0</v>
      </c>
      <c r="AQ3729" t="s">
        <v>123</v>
      </c>
      <c r="AR3729" t="b">
        <f>ISNUMBER(SEARCH('Consulta Por Puntos Baloto'!$E$5,B3729,1))</f>
        <v>0</v>
      </c>
      <c r="AS3729">
        <f t="shared" si="116"/>
        <v>31</v>
      </c>
      <c r="AT3729" t="str">
        <f t="shared" si="117"/>
        <v>Punto pago</v>
      </c>
    </row>
    <row r="3730" spans="1:46">
      <c r="A3730" t="s">
        <v>17694</v>
      </c>
      <c r="B3730" t="s">
        <v>17695</v>
      </c>
      <c r="C3730" s="18">
        <v>1.6893192861999999</v>
      </c>
      <c r="D3730" t="s">
        <v>169</v>
      </c>
      <c r="E3730" t="s">
        <v>128</v>
      </c>
      <c r="F3730" t="s">
        <v>170</v>
      </c>
      <c r="G3730" s="18">
        <v>0.33924164080000002</v>
      </c>
      <c r="H3730" t="s">
        <v>64</v>
      </c>
      <c r="I3730" t="s">
        <v>130</v>
      </c>
      <c r="J3730" t="s">
        <v>586</v>
      </c>
      <c r="K3730" s="18">
        <v>1.4580715153999999</v>
      </c>
      <c r="L3730" t="s">
        <v>64</v>
      </c>
      <c r="M3730" t="s">
        <v>130</v>
      </c>
      <c r="N3730" t="s">
        <v>172</v>
      </c>
      <c r="O3730" s="18">
        <v>2.5191318218999998</v>
      </c>
      <c r="P3730" t="s">
        <v>805</v>
      </c>
      <c r="Q3730" t="s">
        <v>134</v>
      </c>
      <c r="R3730" t="s">
        <v>806</v>
      </c>
      <c r="S3730" s="18">
        <v>2.7389377400999999</v>
      </c>
      <c r="T3730" t="s">
        <v>64</v>
      </c>
      <c r="U3730" t="s">
        <v>130</v>
      </c>
      <c r="V3730" t="s">
        <v>171</v>
      </c>
      <c r="W3730" s="18">
        <v>2.4072395593999998</v>
      </c>
      <c r="X3730" t="s">
        <v>2720</v>
      </c>
      <c r="Y3730" t="s">
        <v>130</v>
      </c>
      <c r="Z3730" t="s">
        <v>2721</v>
      </c>
      <c r="AA3730" s="18">
        <v>2.5191318218999998</v>
      </c>
      <c r="AB3730" t="s">
        <v>2722</v>
      </c>
      <c r="AC3730" t="s">
        <v>128</v>
      </c>
      <c r="AD3730" t="s">
        <v>2723</v>
      </c>
      <c r="AE3730" s="18">
        <v>0.24862632130000001</v>
      </c>
      <c r="AF3730" t="s">
        <v>17696</v>
      </c>
      <c r="AG3730" t="s">
        <v>143</v>
      </c>
      <c r="AH3730" t="s">
        <v>17697</v>
      </c>
      <c r="AI3730" s="18">
        <v>0.1721699203</v>
      </c>
      <c r="AJ3730" t="s">
        <v>2820</v>
      </c>
      <c r="AK3730" t="s">
        <v>134</v>
      </c>
      <c r="AL3730" t="s">
        <v>2821</v>
      </c>
      <c r="AM3730" t="s">
        <v>2820</v>
      </c>
      <c r="AN3730" t="s">
        <v>134</v>
      </c>
      <c r="AO3730" t="s">
        <v>2821</v>
      </c>
      <c r="AP3730" s="18">
        <v>0.1721699203</v>
      </c>
      <c r="AQ3730" t="s">
        <v>123</v>
      </c>
      <c r="AR3730" t="b">
        <f>ISNUMBER(SEARCH('Consulta Por Puntos Baloto'!$E$5,B3730,1))</f>
        <v>0</v>
      </c>
      <c r="AS3730">
        <f t="shared" si="116"/>
        <v>35</v>
      </c>
      <c r="AT3730" t="str">
        <f t="shared" si="117"/>
        <v>Punto red</v>
      </c>
    </row>
    <row r="3731" spans="1:46">
      <c r="A3731" t="s">
        <v>17698</v>
      </c>
      <c r="B3731" t="s">
        <v>17699</v>
      </c>
      <c r="C3731" s="18">
        <v>1.4141491638000001</v>
      </c>
      <c r="D3731" t="s">
        <v>563</v>
      </c>
      <c r="E3731" t="s">
        <v>128</v>
      </c>
      <c r="F3731" t="s">
        <v>564</v>
      </c>
      <c r="G3731" s="18">
        <v>1.5604348486999999</v>
      </c>
      <c r="H3731" t="s">
        <v>565</v>
      </c>
      <c r="I3731" t="s">
        <v>130</v>
      </c>
      <c r="J3731" t="s">
        <v>566</v>
      </c>
      <c r="K3731" s="18">
        <v>1.631479044</v>
      </c>
      <c r="L3731" t="s">
        <v>567</v>
      </c>
      <c r="M3731" t="s">
        <v>130</v>
      </c>
      <c r="N3731" t="s">
        <v>568</v>
      </c>
      <c r="O3731" s="18">
        <v>2.2998423204999998</v>
      </c>
      <c r="P3731" t="s">
        <v>441</v>
      </c>
      <c r="Q3731" t="s">
        <v>134</v>
      </c>
      <c r="R3731" t="s">
        <v>442</v>
      </c>
      <c r="S3731" s="18">
        <v>2.9334983994999999</v>
      </c>
      <c r="T3731" t="s">
        <v>136</v>
      </c>
      <c r="U3731" t="s">
        <v>130</v>
      </c>
      <c r="V3731" t="s">
        <v>137</v>
      </c>
      <c r="W3731" s="18">
        <v>1.9573599249</v>
      </c>
      <c r="X3731" t="s">
        <v>64</v>
      </c>
      <c r="Y3731" t="s">
        <v>130</v>
      </c>
      <c r="Z3731" t="s">
        <v>569</v>
      </c>
      <c r="AA3731" s="18">
        <v>1.4053473248999999</v>
      </c>
      <c r="AB3731" t="s">
        <v>818</v>
      </c>
      <c r="AC3731" t="s">
        <v>128</v>
      </c>
      <c r="AD3731" t="s">
        <v>819</v>
      </c>
      <c r="AE3731" s="18">
        <v>0.15721104429999999</v>
      </c>
      <c r="AF3731" t="s">
        <v>935</v>
      </c>
      <c r="AG3731" t="s">
        <v>143</v>
      </c>
      <c r="AH3731" t="s">
        <v>936</v>
      </c>
      <c r="AI3731" s="18">
        <v>0.24931811300000001</v>
      </c>
      <c r="AJ3731" t="s">
        <v>3837</v>
      </c>
      <c r="AK3731" t="s">
        <v>134</v>
      </c>
      <c r="AL3731" t="s">
        <v>3838</v>
      </c>
      <c r="AM3731" t="s">
        <v>935</v>
      </c>
      <c r="AN3731" t="s">
        <v>143</v>
      </c>
      <c r="AO3731" t="s">
        <v>936</v>
      </c>
      <c r="AP3731" s="18">
        <v>0.15721104429999999</v>
      </c>
      <c r="AQ3731" t="s">
        <v>123</v>
      </c>
      <c r="AR3731" t="b">
        <f>ISNUMBER(SEARCH('Consulta Por Puntos Baloto'!$E$5,B3731,1))</f>
        <v>0</v>
      </c>
      <c r="AS3731">
        <f t="shared" si="116"/>
        <v>31</v>
      </c>
      <c r="AT3731" t="str">
        <f t="shared" si="117"/>
        <v>Punto pago</v>
      </c>
    </row>
    <row r="3732" spans="1:46">
      <c r="A3732" t="s">
        <v>17700</v>
      </c>
      <c r="B3732" t="s">
        <v>17701</v>
      </c>
      <c r="C3732" s="18">
        <v>0.51519425340000002</v>
      </c>
      <c r="D3732" t="s">
        <v>481</v>
      </c>
      <c r="E3732" t="s">
        <v>128</v>
      </c>
      <c r="F3732" t="s">
        <v>482</v>
      </c>
      <c r="G3732" s="18">
        <v>1.1201755119000001</v>
      </c>
      <c r="H3732" t="s">
        <v>64</v>
      </c>
      <c r="I3732" t="s">
        <v>130</v>
      </c>
      <c r="J3732" t="s">
        <v>439</v>
      </c>
      <c r="K3732" s="18">
        <v>1.4265179806999999</v>
      </c>
      <c r="L3732" t="s">
        <v>64</v>
      </c>
      <c r="M3732" t="s">
        <v>130</v>
      </c>
      <c r="N3732" t="s">
        <v>440</v>
      </c>
      <c r="O3732" s="18">
        <v>1.5259972462</v>
      </c>
      <c r="P3732" t="s">
        <v>441</v>
      </c>
      <c r="Q3732" t="s">
        <v>134</v>
      </c>
      <c r="R3732" t="s">
        <v>442</v>
      </c>
      <c r="S3732" s="18">
        <v>3.3187139889999999</v>
      </c>
      <c r="T3732" t="s">
        <v>371</v>
      </c>
      <c r="U3732" t="s">
        <v>130</v>
      </c>
      <c r="V3732" t="s">
        <v>372</v>
      </c>
      <c r="W3732" s="18">
        <v>1.9394579032000001</v>
      </c>
      <c r="X3732" t="s">
        <v>64</v>
      </c>
      <c r="Y3732" t="s">
        <v>130</v>
      </c>
      <c r="Z3732" t="s">
        <v>209</v>
      </c>
      <c r="AA3732" s="18">
        <v>1.5921994100000001</v>
      </c>
      <c r="AB3732" s="19" t="s">
        <v>485</v>
      </c>
      <c r="AC3732" t="s">
        <v>128</v>
      </c>
      <c r="AD3732" t="s">
        <v>486</v>
      </c>
      <c r="AE3732" s="18">
        <v>0.25130889610000001</v>
      </c>
      <c r="AF3732" t="s">
        <v>445</v>
      </c>
      <c r="AG3732" t="s">
        <v>143</v>
      </c>
      <c r="AH3732" t="s">
        <v>446</v>
      </c>
      <c r="AI3732" s="18">
        <v>7.18590536E-2</v>
      </c>
      <c r="AJ3732" t="s">
        <v>3876</v>
      </c>
      <c r="AK3732" t="s">
        <v>134</v>
      </c>
      <c r="AL3732" t="s">
        <v>3877</v>
      </c>
      <c r="AM3732" t="s">
        <v>3876</v>
      </c>
      <c r="AN3732" t="s">
        <v>134</v>
      </c>
      <c r="AO3732" t="s">
        <v>3877</v>
      </c>
      <c r="AP3732" s="18">
        <v>7.18590536E-2</v>
      </c>
      <c r="AQ3732" t="s">
        <v>123</v>
      </c>
      <c r="AR3732" t="b">
        <f>ISNUMBER(SEARCH('Consulta Por Puntos Baloto'!$E$5,B3732,1))</f>
        <v>0</v>
      </c>
      <c r="AS3732">
        <f t="shared" si="116"/>
        <v>35</v>
      </c>
      <c r="AT3732" t="str">
        <f t="shared" si="117"/>
        <v>Punto red</v>
      </c>
    </row>
    <row r="3733" spans="1:46">
      <c r="A3733" t="s">
        <v>17702</v>
      </c>
      <c r="B3733" t="s">
        <v>17703</v>
      </c>
      <c r="C3733" s="18">
        <v>0.10413465199999999</v>
      </c>
      <c r="D3733" t="s">
        <v>6132</v>
      </c>
      <c r="E3733" t="s">
        <v>128</v>
      </c>
      <c r="F3733" t="s">
        <v>6133</v>
      </c>
      <c r="G3733" s="18">
        <v>0.13442613989999999</v>
      </c>
      <c r="H3733" t="s">
        <v>64</v>
      </c>
      <c r="I3733" t="s">
        <v>130</v>
      </c>
      <c r="J3733" t="s">
        <v>17704</v>
      </c>
      <c r="K3733" s="18">
        <v>0.2426954737</v>
      </c>
      <c r="L3733" t="s">
        <v>990</v>
      </c>
      <c r="M3733" t="s">
        <v>130</v>
      </c>
      <c r="N3733" t="s">
        <v>991</v>
      </c>
      <c r="O3733" s="18">
        <v>1.4262607646000001</v>
      </c>
      <c r="P3733" t="s">
        <v>992</v>
      </c>
      <c r="Q3733" t="s">
        <v>134</v>
      </c>
      <c r="R3733" t="s">
        <v>993</v>
      </c>
      <c r="S3733" s="18">
        <v>2.3484854822000001</v>
      </c>
      <c r="T3733" t="s">
        <v>675</v>
      </c>
      <c r="U3733" t="s">
        <v>130</v>
      </c>
      <c r="V3733" t="s">
        <v>676</v>
      </c>
      <c r="W3733" s="18">
        <v>0.21567022280000001</v>
      </c>
      <c r="X3733" t="s">
        <v>64</v>
      </c>
      <c r="Y3733" t="s">
        <v>130</v>
      </c>
      <c r="Z3733" t="s">
        <v>6197</v>
      </c>
      <c r="AA3733" s="18">
        <v>0.2426954737</v>
      </c>
      <c r="AB3733" t="s">
        <v>2790</v>
      </c>
      <c r="AC3733" t="s">
        <v>128</v>
      </c>
      <c r="AD3733" t="s">
        <v>2791</v>
      </c>
      <c r="AE3733" s="18">
        <v>0.48506741780000001</v>
      </c>
      <c r="AF3733" t="s">
        <v>17705</v>
      </c>
      <c r="AG3733" t="s">
        <v>143</v>
      </c>
      <c r="AH3733" t="s">
        <v>17706</v>
      </c>
      <c r="AI3733" s="18">
        <v>0.16143888379999999</v>
      </c>
      <c r="AJ3733" t="s">
        <v>17707</v>
      </c>
      <c r="AK3733" t="s">
        <v>134</v>
      </c>
      <c r="AL3733" t="s">
        <v>17708</v>
      </c>
      <c r="AM3733" t="s">
        <v>6132</v>
      </c>
      <c r="AN3733" t="s">
        <v>128</v>
      </c>
      <c r="AO3733" t="s">
        <v>6133</v>
      </c>
      <c r="AP3733" s="18">
        <v>0.10413465199999999</v>
      </c>
      <c r="AQ3733" t="s">
        <v>123</v>
      </c>
      <c r="AR3733" t="b">
        <f>ISNUMBER(SEARCH('Consulta Por Puntos Baloto'!$E$5,B3733,1))</f>
        <v>0</v>
      </c>
      <c r="AS3733">
        <f t="shared" si="116"/>
        <v>3</v>
      </c>
      <c r="AT3733" t="str">
        <f t="shared" si="117"/>
        <v>Punto 472</v>
      </c>
    </row>
    <row r="3734" spans="1:46">
      <c r="A3734" t="s">
        <v>17709</v>
      </c>
      <c r="B3734" t="s">
        <v>17710</v>
      </c>
      <c r="C3734" s="18">
        <v>5.4210375545999998</v>
      </c>
      <c r="D3734" t="s">
        <v>508</v>
      </c>
      <c r="E3734" t="s">
        <v>509</v>
      </c>
      <c r="F3734" t="s">
        <v>510</v>
      </c>
      <c r="G3734" s="18">
        <v>1.648734535</v>
      </c>
      <c r="H3734" t="s">
        <v>64</v>
      </c>
      <c r="I3734" t="s">
        <v>130</v>
      </c>
      <c r="J3734" t="s">
        <v>511</v>
      </c>
      <c r="K3734" s="18">
        <v>4.1534838231000002</v>
      </c>
      <c r="L3734" t="s">
        <v>64</v>
      </c>
      <c r="M3734" t="s">
        <v>130</v>
      </c>
      <c r="N3734" t="s">
        <v>512</v>
      </c>
      <c r="O3734" s="18">
        <v>3.9539557922999999</v>
      </c>
      <c r="P3734" t="s">
        <v>513</v>
      </c>
      <c r="Q3734" t="s">
        <v>509</v>
      </c>
      <c r="R3734" t="s">
        <v>514</v>
      </c>
      <c r="S3734" s="18">
        <v>3.8016883233000001</v>
      </c>
      <c r="T3734" t="s">
        <v>515</v>
      </c>
      <c r="U3734" t="s">
        <v>130</v>
      </c>
      <c r="V3734" t="s">
        <v>516</v>
      </c>
      <c r="W3734" s="18">
        <v>1.8097063844000001</v>
      </c>
      <c r="X3734" t="s">
        <v>64</v>
      </c>
      <c r="Y3734" t="s">
        <v>130</v>
      </c>
      <c r="Z3734" t="s">
        <v>517</v>
      </c>
      <c r="AA3734" s="18">
        <v>3.8016883233000001</v>
      </c>
      <c r="AB3734" t="s">
        <v>518</v>
      </c>
      <c r="AC3734" t="s">
        <v>128</v>
      </c>
      <c r="AD3734" t="s">
        <v>519</v>
      </c>
      <c r="AE3734" s="18">
        <v>0.31309191739999997</v>
      </c>
      <c r="AF3734" t="s">
        <v>16967</v>
      </c>
      <c r="AG3734" t="s">
        <v>143</v>
      </c>
      <c r="AH3734" t="s">
        <v>16968</v>
      </c>
      <c r="AI3734" s="18">
        <v>5.6422962100000001E-2</v>
      </c>
      <c r="AJ3734" t="s">
        <v>17711</v>
      </c>
      <c r="AK3734" t="s">
        <v>134</v>
      </c>
      <c r="AL3734" t="s">
        <v>17712</v>
      </c>
      <c r="AM3734" t="s">
        <v>17711</v>
      </c>
      <c r="AN3734" t="s">
        <v>134</v>
      </c>
      <c r="AO3734" t="s">
        <v>17712</v>
      </c>
      <c r="AP3734" s="18">
        <v>5.6422962100000001E-2</v>
      </c>
      <c r="AQ3734" t="s">
        <v>123</v>
      </c>
      <c r="AR3734" t="b">
        <f>ISNUMBER(SEARCH('Consulta Por Puntos Baloto'!$E$5,B3734,1))</f>
        <v>0</v>
      </c>
      <c r="AS3734">
        <f t="shared" si="116"/>
        <v>35</v>
      </c>
      <c r="AT3734" t="str">
        <f t="shared" si="117"/>
        <v>Punto red</v>
      </c>
    </row>
    <row r="3735" spans="1:46">
      <c r="A3735" t="s">
        <v>17713</v>
      </c>
      <c r="B3735" t="s">
        <v>17714</v>
      </c>
      <c r="C3735" s="18">
        <v>6.7078050949000003</v>
      </c>
      <c r="D3735" t="s">
        <v>127</v>
      </c>
      <c r="E3735" t="s">
        <v>128</v>
      </c>
      <c r="F3735" t="s">
        <v>129</v>
      </c>
      <c r="G3735" s="18">
        <v>2.5968166163999999</v>
      </c>
      <c r="H3735" t="s">
        <v>64</v>
      </c>
      <c r="I3735" t="s">
        <v>130</v>
      </c>
      <c r="J3735" t="s">
        <v>511</v>
      </c>
      <c r="K3735" s="18">
        <v>4.7710531007999997</v>
      </c>
      <c r="L3735" t="s">
        <v>64</v>
      </c>
      <c r="M3735" t="s">
        <v>130</v>
      </c>
      <c r="N3735" t="s">
        <v>512</v>
      </c>
      <c r="O3735" s="18">
        <v>6.1288791383000003</v>
      </c>
      <c r="P3735" t="s">
        <v>133</v>
      </c>
      <c r="Q3735" t="s">
        <v>134</v>
      </c>
      <c r="R3735" t="s">
        <v>135</v>
      </c>
      <c r="S3735" s="18">
        <v>5.3100549071999996</v>
      </c>
      <c r="T3735" t="s">
        <v>371</v>
      </c>
      <c r="U3735" t="s">
        <v>130</v>
      </c>
      <c r="V3735" t="s">
        <v>372</v>
      </c>
      <c r="W3735" s="18">
        <v>3.1171367419</v>
      </c>
      <c r="X3735" t="s">
        <v>64</v>
      </c>
      <c r="Y3735" t="s">
        <v>130</v>
      </c>
      <c r="Z3735" t="s">
        <v>517</v>
      </c>
      <c r="AA3735" s="18">
        <v>4.8848699152000004</v>
      </c>
      <c r="AB3735" s="19" t="s">
        <v>963</v>
      </c>
      <c r="AC3735" t="s">
        <v>128</v>
      </c>
      <c r="AD3735" t="s">
        <v>964</v>
      </c>
      <c r="AE3735" s="18">
        <v>0.48531184560000001</v>
      </c>
      <c r="AF3735" t="s">
        <v>6342</v>
      </c>
      <c r="AG3735" t="s">
        <v>143</v>
      </c>
      <c r="AH3735" t="s">
        <v>6343</v>
      </c>
      <c r="AI3735" s="18">
        <v>9.4115465800000006E-2</v>
      </c>
      <c r="AJ3735" t="s">
        <v>17715</v>
      </c>
      <c r="AK3735" t="s">
        <v>134</v>
      </c>
      <c r="AL3735" t="s">
        <v>17716</v>
      </c>
      <c r="AM3735" t="s">
        <v>17715</v>
      </c>
      <c r="AN3735" t="s">
        <v>134</v>
      </c>
      <c r="AO3735" t="s">
        <v>17716</v>
      </c>
      <c r="AP3735" s="18">
        <v>9.4115465800000006E-2</v>
      </c>
      <c r="AQ3735" t="s">
        <v>123</v>
      </c>
      <c r="AR3735" t="b">
        <f>ISNUMBER(SEARCH('Consulta Por Puntos Baloto'!$E$5,B3735,1))</f>
        <v>0</v>
      </c>
      <c r="AS3735">
        <f t="shared" si="116"/>
        <v>35</v>
      </c>
      <c r="AT3735" t="str">
        <f t="shared" si="117"/>
        <v>Punto red</v>
      </c>
    </row>
    <row r="3736" spans="1:46">
      <c r="A3736" t="s">
        <v>17717</v>
      </c>
      <c r="B3736" t="s">
        <v>17718</v>
      </c>
      <c r="C3736" s="18">
        <v>4.7497025926000003</v>
      </c>
      <c r="D3736" t="s">
        <v>541</v>
      </c>
      <c r="E3736" t="s">
        <v>128</v>
      </c>
      <c r="F3736" t="s">
        <v>542</v>
      </c>
      <c r="G3736" s="18">
        <v>1.335941788</v>
      </c>
      <c r="H3736" t="s">
        <v>64</v>
      </c>
      <c r="I3736" t="s">
        <v>130</v>
      </c>
      <c r="J3736" t="s">
        <v>1268</v>
      </c>
      <c r="K3736" s="18">
        <v>1.4659266917</v>
      </c>
      <c r="L3736" t="s">
        <v>64</v>
      </c>
      <c r="M3736" t="s">
        <v>130</v>
      </c>
      <c r="N3736" t="s">
        <v>512</v>
      </c>
      <c r="O3736" s="18">
        <v>4.8920735524000003</v>
      </c>
      <c r="P3736" t="s">
        <v>133</v>
      </c>
      <c r="Q3736" t="s">
        <v>134</v>
      </c>
      <c r="R3736" t="s">
        <v>135</v>
      </c>
      <c r="S3736" s="18">
        <v>2.3252426864000002</v>
      </c>
      <c r="T3736" t="s">
        <v>371</v>
      </c>
      <c r="U3736" t="s">
        <v>130</v>
      </c>
      <c r="V3736" t="s">
        <v>372</v>
      </c>
      <c r="W3736" s="18">
        <v>1.3422210254</v>
      </c>
      <c r="X3736" t="s">
        <v>64</v>
      </c>
      <c r="Y3736" t="s">
        <v>130</v>
      </c>
      <c r="Z3736" t="s">
        <v>373</v>
      </c>
      <c r="AA3736" s="18">
        <v>2.3437075572000001</v>
      </c>
      <c r="AB3736" s="19" t="s">
        <v>963</v>
      </c>
      <c r="AC3736" t="s">
        <v>128</v>
      </c>
      <c r="AD3736" t="s">
        <v>964</v>
      </c>
      <c r="AE3736" s="18">
        <v>0.18409712449999999</v>
      </c>
      <c r="AF3736" t="s">
        <v>17719</v>
      </c>
      <c r="AG3736" t="s">
        <v>143</v>
      </c>
      <c r="AH3736" t="s">
        <v>17720</v>
      </c>
      <c r="AI3736" s="18">
        <v>0.1258786361</v>
      </c>
      <c r="AJ3736" t="s">
        <v>17721</v>
      </c>
      <c r="AK3736" t="s">
        <v>134</v>
      </c>
      <c r="AL3736" t="s">
        <v>17722</v>
      </c>
      <c r="AM3736" t="s">
        <v>17721</v>
      </c>
      <c r="AN3736" t="s">
        <v>134</v>
      </c>
      <c r="AO3736" t="s">
        <v>17722</v>
      </c>
      <c r="AP3736" s="18">
        <v>0.1258786361</v>
      </c>
      <c r="AQ3736" t="s">
        <v>123</v>
      </c>
      <c r="AR3736" t="b">
        <f>ISNUMBER(SEARCH('Consulta Por Puntos Baloto'!$E$5,B3736,1))</f>
        <v>0</v>
      </c>
      <c r="AS3736">
        <f t="shared" si="116"/>
        <v>35</v>
      </c>
      <c r="AT3736" t="str">
        <f t="shared" si="117"/>
        <v>Punto red</v>
      </c>
    </row>
    <row r="3737" spans="1:46">
      <c r="A3737" t="s">
        <v>17723</v>
      </c>
      <c r="B3737" t="s">
        <v>17724</v>
      </c>
      <c r="C3737" s="18">
        <v>2.491179678</v>
      </c>
      <c r="D3737" t="s">
        <v>2444</v>
      </c>
      <c r="E3737" t="s">
        <v>128</v>
      </c>
      <c r="F3737" t="s">
        <v>2445</v>
      </c>
      <c r="G3737" s="18">
        <v>0.40652618210000002</v>
      </c>
      <c r="H3737" t="s">
        <v>807</v>
      </c>
      <c r="I3737" t="s">
        <v>130</v>
      </c>
      <c r="J3737" t="s">
        <v>12824</v>
      </c>
      <c r="K3737" s="18">
        <v>0.75891055370000005</v>
      </c>
      <c r="L3737" t="s">
        <v>64</v>
      </c>
      <c r="M3737" t="s">
        <v>130</v>
      </c>
      <c r="N3737" t="s">
        <v>3478</v>
      </c>
      <c r="O3737" s="18">
        <v>0.83654611639999998</v>
      </c>
      <c r="P3737" t="s">
        <v>3479</v>
      </c>
      <c r="Q3737" t="s">
        <v>134</v>
      </c>
      <c r="R3737" t="s">
        <v>3480</v>
      </c>
      <c r="S3737" s="18">
        <v>0.43316737919999998</v>
      </c>
      <c r="T3737" t="s">
        <v>807</v>
      </c>
      <c r="U3737" t="s">
        <v>130</v>
      </c>
      <c r="V3737" t="s">
        <v>808</v>
      </c>
      <c r="W3737" s="18">
        <v>0.65903320320000003</v>
      </c>
      <c r="X3737" t="s">
        <v>64</v>
      </c>
      <c r="Y3737" t="s">
        <v>130</v>
      </c>
      <c r="Z3737" t="s">
        <v>6104</v>
      </c>
      <c r="AA3737" s="18">
        <v>0.45471431620000002</v>
      </c>
      <c r="AB3737" t="s">
        <v>6075</v>
      </c>
      <c r="AC3737" t="s">
        <v>128</v>
      </c>
      <c r="AD3737" t="s">
        <v>6076</v>
      </c>
      <c r="AE3737" s="18">
        <v>0.1688741335</v>
      </c>
      <c r="AF3737" t="s">
        <v>17725</v>
      </c>
      <c r="AG3737" t="s">
        <v>143</v>
      </c>
      <c r="AH3737" t="s">
        <v>17726</v>
      </c>
      <c r="AI3737" s="18">
        <v>0.44395873959999999</v>
      </c>
      <c r="AJ3737" t="s">
        <v>6107</v>
      </c>
      <c r="AK3737" t="s">
        <v>134</v>
      </c>
      <c r="AL3737" t="s">
        <v>6108</v>
      </c>
      <c r="AM3737" t="s">
        <v>17725</v>
      </c>
      <c r="AN3737" t="s">
        <v>143</v>
      </c>
      <c r="AO3737" t="s">
        <v>17726</v>
      </c>
      <c r="AP3737" s="18">
        <v>0.1688741335</v>
      </c>
      <c r="AQ3737" t="s">
        <v>123</v>
      </c>
      <c r="AR3737" t="b">
        <f>ISNUMBER(SEARCH('Consulta Por Puntos Baloto'!$E$5,B3737,1))</f>
        <v>0</v>
      </c>
      <c r="AS3737">
        <f t="shared" si="116"/>
        <v>31</v>
      </c>
      <c r="AT3737" t="str">
        <f t="shared" si="117"/>
        <v>Punto pago</v>
      </c>
    </row>
    <row r="3738" spans="1:46">
      <c r="A3738" t="s">
        <v>17727</v>
      </c>
      <c r="B3738" t="s">
        <v>17728</v>
      </c>
      <c r="C3738" s="18">
        <v>1.1045616692</v>
      </c>
      <c r="D3738" t="s">
        <v>2585</v>
      </c>
      <c r="E3738" t="s">
        <v>128</v>
      </c>
      <c r="F3738" t="s">
        <v>2586</v>
      </c>
      <c r="G3738" s="18">
        <v>0.4122362249</v>
      </c>
      <c r="H3738" t="s">
        <v>64</v>
      </c>
      <c r="I3738" t="s">
        <v>130</v>
      </c>
      <c r="J3738" t="s">
        <v>2587</v>
      </c>
      <c r="K3738" s="18">
        <v>0.4122362249</v>
      </c>
      <c r="L3738" t="s">
        <v>64</v>
      </c>
      <c r="M3738" t="s">
        <v>130</v>
      </c>
      <c r="N3738" t="s">
        <v>2587</v>
      </c>
      <c r="O3738" s="18">
        <v>0.95198833959999996</v>
      </c>
      <c r="P3738" t="s">
        <v>2588</v>
      </c>
      <c r="Q3738" t="s">
        <v>134</v>
      </c>
      <c r="R3738" t="s">
        <v>2589</v>
      </c>
      <c r="S3738" s="18">
        <v>2.3700661628000002</v>
      </c>
      <c r="T3738" t="s">
        <v>807</v>
      </c>
      <c r="U3738" t="s">
        <v>130</v>
      </c>
      <c r="V3738" t="s">
        <v>808</v>
      </c>
      <c r="W3738" s="18">
        <v>1.0868322505000001</v>
      </c>
      <c r="X3738" t="s">
        <v>2590</v>
      </c>
      <c r="Y3738" t="s">
        <v>130</v>
      </c>
      <c r="Z3738" t="s">
        <v>2591</v>
      </c>
      <c r="AA3738" s="18">
        <v>0.84482593049999999</v>
      </c>
      <c r="AB3738" t="s">
        <v>2592</v>
      </c>
      <c r="AC3738" t="s">
        <v>128</v>
      </c>
      <c r="AD3738" t="s">
        <v>2593</v>
      </c>
      <c r="AE3738" s="18">
        <v>0.25561867690000001</v>
      </c>
      <c r="AF3738" t="s">
        <v>13820</v>
      </c>
      <c r="AG3738" t="s">
        <v>143</v>
      </c>
      <c r="AH3738" t="s">
        <v>13821</v>
      </c>
      <c r="AI3738" s="18">
        <v>0.25612744180000002</v>
      </c>
      <c r="AJ3738" t="s">
        <v>2596</v>
      </c>
      <c r="AK3738" t="s">
        <v>134</v>
      </c>
      <c r="AL3738" t="s">
        <v>2597</v>
      </c>
      <c r="AM3738" t="s">
        <v>13820</v>
      </c>
      <c r="AN3738" t="s">
        <v>143</v>
      </c>
      <c r="AO3738" t="s">
        <v>13821</v>
      </c>
      <c r="AP3738" s="18">
        <v>0.25561867690000001</v>
      </c>
      <c r="AQ3738" t="s">
        <v>123</v>
      </c>
      <c r="AR3738" t="b">
        <f>ISNUMBER(SEARCH('Consulta Por Puntos Baloto'!$E$5,B3738,1))</f>
        <v>0</v>
      </c>
      <c r="AS3738">
        <f t="shared" si="116"/>
        <v>31</v>
      </c>
      <c r="AT3738" t="str">
        <f t="shared" si="117"/>
        <v>Punto pago</v>
      </c>
    </row>
    <row r="3739" spans="1:46">
      <c r="A3739" t="s">
        <v>17729</v>
      </c>
      <c r="B3739" t="s">
        <v>17730</v>
      </c>
      <c r="C3739" s="18">
        <v>1.2360427755000001</v>
      </c>
      <c r="D3739" t="s">
        <v>127</v>
      </c>
      <c r="E3739" t="s">
        <v>128</v>
      </c>
      <c r="F3739" t="s">
        <v>129</v>
      </c>
      <c r="G3739" s="18">
        <v>0.92024651069999996</v>
      </c>
      <c r="H3739" t="s">
        <v>423</v>
      </c>
      <c r="I3739" t="s">
        <v>130</v>
      </c>
      <c r="J3739" t="s">
        <v>424</v>
      </c>
      <c r="K3739" s="18">
        <v>1.9438936748</v>
      </c>
      <c r="L3739" t="s">
        <v>64</v>
      </c>
      <c r="M3739" t="s">
        <v>130</v>
      </c>
      <c r="N3739" t="s">
        <v>370</v>
      </c>
      <c r="O3739" s="18">
        <v>1.7607291389999999</v>
      </c>
      <c r="P3739" t="s">
        <v>133</v>
      </c>
      <c r="Q3739" t="s">
        <v>134</v>
      </c>
      <c r="R3739" t="s">
        <v>135</v>
      </c>
      <c r="S3739" s="18">
        <v>4.0739267038999998</v>
      </c>
      <c r="T3739" t="s">
        <v>136</v>
      </c>
      <c r="U3739" t="s">
        <v>130</v>
      </c>
      <c r="V3739" t="s">
        <v>137</v>
      </c>
      <c r="W3739" s="18">
        <v>3.1292188921999999</v>
      </c>
      <c r="X3739" t="s">
        <v>138</v>
      </c>
      <c r="Y3739" t="s">
        <v>130</v>
      </c>
      <c r="Z3739" t="s">
        <v>139</v>
      </c>
      <c r="AA3739" s="18">
        <v>1.0331599843999999</v>
      </c>
      <c r="AB3739" t="s">
        <v>140</v>
      </c>
      <c r="AC3739" t="s">
        <v>128</v>
      </c>
      <c r="AD3739" t="s">
        <v>141</v>
      </c>
      <c r="AE3739" s="18">
        <v>0.69356775510000002</v>
      </c>
      <c r="AF3739" t="s">
        <v>3085</v>
      </c>
      <c r="AG3739" t="s">
        <v>143</v>
      </c>
      <c r="AH3739" t="s">
        <v>3086</v>
      </c>
      <c r="AI3739" s="18">
        <v>0.217761707</v>
      </c>
      <c r="AJ3739" t="s">
        <v>8874</v>
      </c>
      <c r="AK3739" t="s">
        <v>134</v>
      </c>
      <c r="AL3739" t="s">
        <v>8875</v>
      </c>
      <c r="AM3739" t="s">
        <v>8874</v>
      </c>
      <c r="AN3739" t="s">
        <v>134</v>
      </c>
      <c r="AO3739" t="s">
        <v>8875</v>
      </c>
      <c r="AP3739" s="18">
        <v>0.217761707</v>
      </c>
      <c r="AQ3739" t="s">
        <v>123</v>
      </c>
      <c r="AR3739" t="b">
        <f>ISNUMBER(SEARCH('Consulta Por Puntos Baloto'!$E$5,B3739,1))</f>
        <v>0</v>
      </c>
      <c r="AS3739">
        <f t="shared" si="116"/>
        <v>35</v>
      </c>
      <c r="AT3739" t="str">
        <f t="shared" si="117"/>
        <v>Punto red</v>
      </c>
    </row>
    <row r="3740" spans="1:46">
      <c r="A3740" t="s">
        <v>17731</v>
      </c>
      <c r="B3740" t="s">
        <v>17732</v>
      </c>
      <c r="C3740" s="18">
        <v>1.1163344310000001</v>
      </c>
      <c r="D3740" t="s">
        <v>481</v>
      </c>
      <c r="E3740" t="s">
        <v>128</v>
      </c>
      <c r="F3740" t="s">
        <v>482</v>
      </c>
      <c r="G3740" s="18">
        <v>0.88228623890000002</v>
      </c>
      <c r="H3740" t="s">
        <v>483</v>
      </c>
      <c r="I3740" t="s">
        <v>130</v>
      </c>
      <c r="J3740" t="s">
        <v>484</v>
      </c>
      <c r="K3740" s="18">
        <v>1.9864463774000001</v>
      </c>
      <c r="L3740" t="s">
        <v>64</v>
      </c>
      <c r="M3740" t="s">
        <v>130</v>
      </c>
      <c r="N3740" t="s">
        <v>440</v>
      </c>
      <c r="O3740" s="18">
        <v>2.2627127293</v>
      </c>
      <c r="P3740" t="s">
        <v>441</v>
      </c>
      <c r="Q3740" t="s">
        <v>134</v>
      </c>
      <c r="R3740" t="s">
        <v>442</v>
      </c>
      <c r="S3740" s="18">
        <v>2.5143211320000001</v>
      </c>
      <c r="T3740" t="s">
        <v>371</v>
      </c>
      <c r="U3740" t="s">
        <v>130</v>
      </c>
      <c r="V3740" t="s">
        <v>372</v>
      </c>
      <c r="W3740" s="18">
        <v>2.6197686734999999</v>
      </c>
      <c r="X3740" t="s">
        <v>64</v>
      </c>
      <c r="Y3740" t="s">
        <v>130</v>
      </c>
      <c r="Z3740" t="s">
        <v>209</v>
      </c>
      <c r="AA3740" s="18">
        <v>0.84622451480000005</v>
      </c>
      <c r="AB3740" s="19" t="s">
        <v>485</v>
      </c>
      <c r="AC3740" t="s">
        <v>128</v>
      </c>
      <c r="AD3740" t="s">
        <v>486</v>
      </c>
      <c r="AE3740" s="18">
        <v>0.24310194069999999</v>
      </c>
      <c r="AF3740" t="s">
        <v>17733</v>
      </c>
      <c r="AG3740" t="s">
        <v>143</v>
      </c>
      <c r="AH3740" t="s">
        <v>17734</v>
      </c>
      <c r="AI3740" s="18">
        <v>0.16634783140000001</v>
      </c>
      <c r="AJ3740" t="s">
        <v>847</v>
      </c>
      <c r="AK3740" t="s">
        <v>134</v>
      </c>
      <c r="AL3740" t="s">
        <v>848</v>
      </c>
      <c r="AM3740" t="s">
        <v>847</v>
      </c>
      <c r="AN3740" t="s">
        <v>134</v>
      </c>
      <c r="AO3740" t="s">
        <v>848</v>
      </c>
      <c r="AP3740" s="18">
        <v>0.16634783140000001</v>
      </c>
      <c r="AQ3740" t="s">
        <v>123</v>
      </c>
      <c r="AR3740" t="b">
        <f>ISNUMBER(SEARCH('Consulta Por Puntos Baloto'!$E$5,B3740,1))</f>
        <v>0</v>
      </c>
      <c r="AS3740">
        <f t="shared" si="116"/>
        <v>35</v>
      </c>
      <c r="AT3740" t="str">
        <f t="shared" si="117"/>
        <v>Punto red</v>
      </c>
    </row>
    <row r="3741" spans="1:46">
      <c r="A3741" t="s">
        <v>17735</v>
      </c>
      <c r="B3741" t="s">
        <v>17736</v>
      </c>
      <c r="C3741" s="18">
        <v>1.5989830419</v>
      </c>
      <c r="D3741" t="s">
        <v>584</v>
      </c>
      <c r="E3741" t="s">
        <v>128</v>
      </c>
      <c r="F3741" t="s">
        <v>585</v>
      </c>
      <c r="G3741" s="18">
        <v>1.0853931104000001</v>
      </c>
      <c r="H3741" t="s">
        <v>64</v>
      </c>
      <c r="I3741" t="s">
        <v>130</v>
      </c>
      <c r="J3741" t="s">
        <v>590</v>
      </c>
      <c r="K3741" s="18">
        <v>1.1754277850999999</v>
      </c>
      <c r="L3741" t="s">
        <v>64</v>
      </c>
      <c r="M3741" t="s">
        <v>130</v>
      </c>
      <c r="N3741" t="s">
        <v>714</v>
      </c>
      <c r="O3741" s="18">
        <v>1.0471048098</v>
      </c>
      <c r="P3741" t="s">
        <v>588</v>
      </c>
      <c r="Q3741" t="s">
        <v>134</v>
      </c>
      <c r="R3741" t="s">
        <v>589</v>
      </c>
      <c r="S3741" s="18">
        <v>2.7721978462000001</v>
      </c>
      <c r="T3741" t="s">
        <v>469</v>
      </c>
      <c r="U3741" t="s">
        <v>130</v>
      </c>
      <c r="V3741" t="s">
        <v>470</v>
      </c>
      <c r="W3741" s="18">
        <v>1.0710722549</v>
      </c>
      <c r="X3741" t="s">
        <v>64</v>
      </c>
      <c r="Y3741" t="s">
        <v>130</v>
      </c>
      <c r="Z3741" t="s">
        <v>590</v>
      </c>
      <c r="AA3741" s="18">
        <v>1.7967643397999999</v>
      </c>
      <c r="AB3741" t="s">
        <v>637</v>
      </c>
      <c r="AC3741" t="s">
        <v>128</v>
      </c>
      <c r="AD3741" t="s">
        <v>638</v>
      </c>
      <c r="AE3741" s="18">
        <v>2.5224596500000002E-2</v>
      </c>
      <c r="AF3741" t="s">
        <v>10442</v>
      </c>
      <c r="AG3741" t="s">
        <v>143</v>
      </c>
      <c r="AH3741" t="s">
        <v>10443</v>
      </c>
      <c r="AI3741" s="18">
        <v>6.4175784999999999E-3</v>
      </c>
      <c r="AJ3741" t="s">
        <v>17737</v>
      </c>
      <c r="AK3741" t="s">
        <v>134</v>
      </c>
      <c r="AL3741" t="s">
        <v>17738</v>
      </c>
      <c r="AM3741" t="s">
        <v>17737</v>
      </c>
      <c r="AN3741" t="s">
        <v>134</v>
      </c>
      <c r="AO3741" t="s">
        <v>17738</v>
      </c>
      <c r="AP3741" s="18">
        <v>6.4175784999999999E-3</v>
      </c>
      <c r="AQ3741" t="s">
        <v>4218</v>
      </c>
      <c r="AR3741" t="b">
        <f>ISNUMBER(SEARCH('Consulta Por Puntos Baloto'!$E$5,B3741,1))</f>
        <v>0</v>
      </c>
      <c r="AS3741">
        <f t="shared" si="116"/>
        <v>35</v>
      </c>
      <c r="AT3741" t="str">
        <f t="shared" si="117"/>
        <v>Punto red</v>
      </c>
    </row>
    <row r="3742" spans="1:46">
      <c r="A3742" t="s">
        <v>17739</v>
      </c>
      <c r="B3742" t="s">
        <v>17740</v>
      </c>
      <c r="C3742" s="18">
        <v>2.0422908523999999</v>
      </c>
      <c r="D3742" t="s">
        <v>584</v>
      </c>
      <c r="E3742" t="s">
        <v>128</v>
      </c>
      <c r="F3742" t="s">
        <v>585</v>
      </c>
      <c r="G3742" s="18">
        <v>0.60656981730000004</v>
      </c>
      <c r="H3742" t="s">
        <v>64</v>
      </c>
      <c r="I3742" t="s">
        <v>130</v>
      </c>
      <c r="J3742" t="s">
        <v>629</v>
      </c>
      <c r="K3742" s="18">
        <v>0.61086710720000004</v>
      </c>
      <c r="L3742" t="s">
        <v>64</v>
      </c>
      <c r="M3742" t="s">
        <v>130</v>
      </c>
      <c r="N3742" t="s">
        <v>629</v>
      </c>
      <c r="O3742" s="18">
        <v>4.3071490828999996</v>
      </c>
      <c r="P3742" t="s">
        <v>588</v>
      </c>
      <c r="Q3742" t="s">
        <v>134</v>
      </c>
      <c r="R3742" t="s">
        <v>589</v>
      </c>
      <c r="S3742" s="18">
        <v>1.5459372689999999</v>
      </c>
      <c r="T3742" t="s">
        <v>469</v>
      </c>
      <c r="U3742" t="s">
        <v>130</v>
      </c>
      <c r="V3742" t="s">
        <v>470</v>
      </c>
      <c r="W3742" s="18">
        <v>4.3437214750999997</v>
      </c>
      <c r="X3742" t="s">
        <v>64</v>
      </c>
      <c r="Y3742" t="s">
        <v>130</v>
      </c>
      <c r="Z3742" t="s">
        <v>590</v>
      </c>
      <c r="AA3742" s="18">
        <v>1.5459372689999999</v>
      </c>
      <c r="AB3742" t="s">
        <v>591</v>
      </c>
      <c r="AC3742" t="s">
        <v>128</v>
      </c>
      <c r="AD3742" t="s">
        <v>592</v>
      </c>
      <c r="AE3742" s="18">
        <v>0.12137660090000001</v>
      </c>
      <c r="AF3742" t="s">
        <v>17741</v>
      </c>
      <c r="AG3742" t="s">
        <v>143</v>
      </c>
      <c r="AH3742" t="s">
        <v>17742</v>
      </c>
      <c r="AI3742" s="18">
        <v>0.16835805300000001</v>
      </c>
      <c r="AJ3742" t="s">
        <v>3853</v>
      </c>
      <c r="AK3742" t="s">
        <v>134</v>
      </c>
      <c r="AL3742" t="s">
        <v>3854</v>
      </c>
      <c r="AM3742" t="s">
        <v>17741</v>
      </c>
      <c r="AN3742" t="s">
        <v>143</v>
      </c>
      <c r="AO3742" t="s">
        <v>17742</v>
      </c>
      <c r="AP3742" s="18">
        <v>0.12137660090000001</v>
      </c>
      <c r="AQ3742" t="s">
        <v>123</v>
      </c>
      <c r="AR3742" t="b">
        <f>ISNUMBER(SEARCH('Consulta Por Puntos Baloto'!$E$5,B3742,1))</f>
        <v>0</v>
      </c>
      <c r="AS3742">
        <f t="shared" si="116"/>
        <v>31</v>
      </c>
      <c r="AT3742" t="str">
        <f t="shared" si="117"/>
        <v>Punto pago</v>
      </c>
    </row>
    <row r="3743" spans="1:46">
      <c r="A3743" t="s">
        <v>17743</v>
      </c>
      <c r="B3743" t="s">
        <v>17744</v>
      </c>
      <c r="C3743" s="18">
        <v>1.9774482717999999</v>
      </c>
      <c r="D3743" t="s">
        <v>508</v>
      </c>
      <c r="E3743" t="s">
        <v>509</v>
      </c>
      <c r="F3743" t="s">
        <v>510</v>
      </c>
      <c r="G3743" s="18">
        <v>0.54243753179999998</v>
      </c>
      <c r="H3743" t="s">
        <v>111</v>
      </c>
      <c r="I3743" t="s">
        <v>112</v>
      </c>
      <c r="J3743" t="s">
        <v>113</v>
      </c>
      <c r="K3743" s="18">
        <v>0.68314849779999998</v>
      </c>
      <c r="L3743" t="s">
        <v>64</v>
      </c>
      <c r="M3743" t="s">
        <v>112</v>
      </c>
      <c r="N3743" t="s">
        <v>721</v>
      </c>
      <c r="O3743" s="18">
        <v>0.54248808439999996</v>
      </c>
      <c r="P3743" t="s">
        <v>513</v>
      </c>
      <c r="Q3743" t="s">
        <v>509</v>
      </c>
      <c r="R3743" t="s">
        <v>514</v>
      </c>
      <c r="S3743" s="18">
        <v>0.55242213620000002</v>
      </c>
      <c r="T3743" t="s">
        <v>111</v>
      </c>
      <c r="U3743" t="s">
        <v>112</v>
      </c>
      <c r="V3743" t="s">
        <v>113</v>
      </c>
      <c r="W3743" s="18">
        <v>5.6100278540000001</v>
      </c>
      <c r="X3743" t="s">
        <v>64</v>
      </c>
      <c r="Y3743" t="s">
        <v>130</v>
      </c>
      <c r="Z3743" t="s">
        <v>517</v>
      </c>
      <c r="AA3743" s="18">
        <v>0.55259487809999996</v>
      </c>
      <c r="AB3743" s="19" t="s">
        <v>1111</v>
      </c>
      <c r="AC3743" t="s">
        <v>509</v>
      </c>
      <c r="AD3743" s="19" t="s">
        <v>1112</v>
      </c>
      <c r="AE3743" s="18">
        <v>0.55015754439999998</v>
      </c>
      <c r="AF3743" t="s">
        <v>1237</v>
      </c>
      <c r="AG3743" t="s">
        <v>509</v>
      </c>
      <c r="AH3743" t="s">
        <v>1238</v>
      </c>
      <c r="AI3743" s="18">
        <v>1.3755925299999999E-2</v>
      </c>
      <c r="AJ3743" t="s">
        <v>17745</v>
      </c>
      <c r="AK3743" t="s">
        <v>509</v>
      </c>
      <c r="AL3743" t="s">
        <v>17746</v>
      </c>
      <c r="AM3743" t="s">
        <v>17745</v>
      </c>
      <c r="AN3743" t="s">
        <v>509</v>
      </c>
      <c r="AO3743" t="s">
        <v>17746</v>
      </c>
      <c r="AP3743" s="18">
        <v>1.3755925299999999E-2</v>
      </c>
      <c r="AQ3743" t="s">
        <v>123</v>
      </c>
      <c r="AR3743" t="b">
        <f>ISNUMBER(SEARCH('Consulta Por Puntos Baloto'!$E$5,B3743,1))</f>
        <v>0</v>
      </c>
      <c r="AS3743">
        <f t="shared" si="116"/>
        <v>35</v>
      </c>
      <c r="AT3743" t="str">
        <f t="shared" si="117"/>
        <v>Punto red</v>
      </c>
    </row>
    <row r="3744" spans="1:46">
      <c r="A3744" t="s">
        <v>17747</v>
      </c>
      <c r="B3744" t="s">
        <v>17748</v>
      </c>
      <c r="C3744" s="18">
        <v>1.5511683316</v>
      </c>
      <c r="D3744" t="s">
        <v>2585</v>
      </c>
      <c r="E3744" t="s">
        <v>128</v>
      </c>
      <c r="F3744" t="s">
        <v>2586</v>
      </c>
      <c r="G3744" s="18">
        <v>0.71489941410000002</v>
      </c>
      <c r="H3744" t="s">
        <v>64</v>
      </c>
      <c r="I3744" t="s">
        <v>130</v>
      </c>
      <c r="J3744" t="s">
        <v>5290</v>
      </c>
      <c r="K3744" s="18">
        <v>0.72784536369999997</v>
      </c>
      <c r="L3744" t="s">
        <v>64</v>
      </c>
      <c r="M3744" t="s">
        <v>130</v>
      </c>
      <c r="N3744" t="s">
        <v>2587</v>
      </c>
      <c r="O3744" s="18">
        <v>1.2615459778</v>
      </c>
      <c r="P3744" t="s">
        <v>2746</v>
      </c>
      <c r="Q3744" t="s">
        <v>134</v>
      </c>
      <c r="R3744" t="s">
        <v>2747</v>
      </c>
      <c r="S3744" s="18">
        <v>2.0182739694</v>
      </c>
      <c r="T3744" t="s">
        <v>807</v>
      </c>
      <c r="U3744" t="s">
        <v>130</v>
      </c>
      <c r="V3744" t="s">
        <v>808</v>
      </c>
      <c r="W3744" s="18">
        <v>0.95516237439999996</v>
      </c>
      <c r="X3744" t="s">
        <v>2590</v>
      </c>
      <c r="Y3744" t="s">
        <v>130</v>
      </c>
      <c r="Z3744" t="s">
        <v>2591</v>
      </c>
      <c r="AA3744" s="18">
        <v>0.95516237439999996</v>
      </c>
      <c r="AB3744" t="s">
        <v>6560</v>
      </c>
      <c r="AC3744" t="s">
        <v>128</v>
      </c>
      <c r="AD3744" t="s">
        <v>6561</v>
      </c>
      <c r="AE3744" s="18">
        <v>0.36693234250000001</v>
      </c>
      <c r="AF3744" t="s">
        <v>13820</v>
      </c>
      <c r="AG3744" t="s">
        <v>143</v>
      </c>
      <c r="AH3744" t="s">
        <v>13821</v>
      </c>
      <c r="AI3744" s="18">
        <v>0.435558889</v>
      </c>
      <c r="AJ3744" t="s">
        <v>12837</v>
      </c>
      <c r="AK3744" t="s">
        <v>134</v>
      </c>
      <c r="AL3744" t="s">
        <v>12838</v>
      </c>
      <c r="AM3744" t="s">
        <v>13820</v>
      </c>
      <c r="AN3744" t="s">
        <v>143</v>
      </c>
      <c r="AO3744" t="s">
        <v>13821</v>
      </c>
      <c r="AP3744" s="18">
        <v>0.36693234250000001</v>
      </c>
      <c r="AQ3744" t="e">
        <v>#N/A</v>
      </c>
      <c r="AR3744" t="b">
        <f>ISNUMBER(SEARCH('Consulta Por Puntos Baloto'!$E$5,B3744,1))</f>
        <v>0</v>
      </c>
      <c r="AS3744">
        <f t="shared" si="116"/>
        <v>31</v>
      </c>
      <c r="AT3744" t="str">
        <f t="shared" si="117"/>
        <v>Punto pago</v>
      </c>
    </row>
    <row r="3745" spans="1:46">
      <c r="A3745" t="s">
        <v>17749</v>
      </c>
      <c r="B3745" t="s">
        <v>17750</v>
      </c>
      <c r="C3745" s="18">
        <v>2.2026688888999999</v>
      </c>
      <c r="D3745" t="s">
        <v>2585</v>
      </c>
      <c r="E3745" t="s">
        <v>128</v>
      </c>
      <c r="F3745" t="s">
        <v>2586</v>
      </c>
      <c r="G3745" s="18">
        <v>0.55151334649999995</v>
      </c>
      <c r="H3745" t="s">
        <v>64</v>
      </c>
      <c r="I3745" t="s">
        <v>130</v>
      </c>
      <c r="J3745" t="s">
        <v>8427</v>
      </c>
      <c r="K3745" s="18">
        <v>2.3216399974000002</v>
      </c>
      <c r="L3745" t="s">
        <v>64</v>
      </c>
      <c r="M3745" t="s">
        <v>130</v>
      </c>
      <c r="N3745" t="s">
        <v>6598</v>
      </c>
      <c r="O3745" s="18">
        <v>2.6579019916000002</v>
      </c>
      <c r="P3745" t="s">
        <v>2588</v>
      </c>
      <c r="Q3745" t="s">
        <v>134</v>
      </c>
      <c r="R3745" t="s">
        <v>2589</v>
      </c>
      <c r="S3745" s="18">
        <v>2.6004726303000001</v>
      </c>
      <c r="T3745" t="s">
        <v>311</v>
      </c>
      <c r="U3745" t="s">
        <v>130</v>
      </c>
      <c r="V3745" t="s">
        <v>312</v>
      </c>
      <c r="W3745" s="18">
        <v>2.6004726303000001</v>
      </c>
      <c r="X3745" t="s">
        <v>64</v>
      </c>
      <c r="Y3745" t="s">
        <v>130</v>
      </c>
      <c r="Z3745" t="s">
        <v>2659</v>
      </c>
      <c r="AA3745" s="18">
        <v>2.5272260776</v>
      </c>
      <c r="AB3745" t="s">
        <v>2592</v>
      </c>
      <c r="AC3745" t="s">
        <v>128</v>
      </c>
      <c r="AD3745" t="s">
        <v>2593</v>
      </c>
      <c r="AE3745" s="18">
        <v>0</v>
      </c>
      <c r="AF3745" t="s">
        <v>8428</v>
      </c>
      <c r="AG3745" t="s">
        <v>143</v>
      </c>
      <c r="AH3745" t="s">
        <v>8429</v>
      </c>
      <c r="AI3745" s="18">
        <v>0.27705228259999998</v>
      </c>
      <c r="AJ3745" t="s">
        <v>8430</v>
      </c>
      <c r="AK3745" t="s">
        <v>134</v>
      </c>
      <c r="AL3745" t="s">
        <v>8431</v>
      </c>
      <c r="AM3745" t="s">
        <v>8428</v>
      </c>
      <c r="AN3745" t="s">
        <v>143</v>
      </c>
      <c r="AO3745" t="s">
        <v>8429</v>
      </c>
      <c r="AP3745" s="18">
        <v>0</v>
      </c>
      <c r="AQ3745" t="s">
        <v>123</v>
      </c>
      <c r="AR3745" t="b">
        <f>ISNUMBER(SEARCH('Consulta Por Puntos Baloto'!$E$5,B3745,1))</f>
        <v>0</v>
      </c>
      <c r="AS3745">
        <f t="shared" si="116"/>
        <v>31</v>
      </c>
      <c r="AT3745" t="str">
        <f t="shared" si="117"/>
        <v>Punto pago</v>
      </c>
    </row>
    <row r="3746" spans="1:46">
      <c r="A3746" t="s">
        <v>17751</v>
      </c>
      <c r="B3746" t="s">
        <v>17752</v>
      </c>
      <c r="C3746" s="18">
        <v>4.5650109239000001</v>
      </c>
      <c r="D3746" t="s">
        <v>526</v>
      </c>
      <c r="E3746" t="s">
        <v>128</v>
      </c>
      <c r="F3746" t="s">
        <v>527</v>
      </c>
      <c r="G3746" s="18">
        <v>0.8544657269</v>
      </c>
      <c r="H3746" t="s">
        <v>64</v>
      </c>
      <c r="I3746" t="s">
        <v>130</v>
      </c>
      <c r="J3746" t="s">
        <v>661</v>
      </c>
      <c r="K3746" s="18">
        <v>2.2771996298000001</v>
      </c>
      <c r="L3746" t="s">
        <v>64</v>
      </c>
      <c r="M3746" t="s">
        <v>130</v>
      </c>
      <c r="N3746" t="s">
        <v>529</v>
      </c>
      <c r="O3746" s="18">
        <v>1.0229200711999999</v>
      </c>
      <c r="P3746" t="s">
        <v>530</v>
      </c>
      <c r="Q3746" t="s">
        <v>134</v>
      </c>
      <c r="R3746" t="s">
        <v>531</v>
      </c>
      <c r="S3746" s="18">
        <v>4.2775380731999997</v>
      </c>
      <c r="T3746" t="s">
        <v>515</v>
      </c>
      <c r="U3746" t="s">
        <v>130</v>
      </c>
      <c r="V3746" t="s">
        <v>516</v>
      </c>
      <c r="W3746" s="18">
        <v>3.3391664203999998</v>
      </c>
      <c r="X3746" t="s">
        <v>64</v>
      </c>
      <c r="Y3746" t="s">
        <v>130</v>
      </c>
      <c r="Z3746" t="s">
        <v>532</v>
      </c>
      <c r="AA3746" s="18">
        <v>2.1521549706999998</v>
      </c>
      <c r="AB3746" t="s">
        <v>533</v>
      </c>
      <c r="AC3746" t="s">
        <v>128</v>
      </c>
      <c r="AD3746" t="s">
        <v>534</v>
      </c>
      <c r="AE3746" s="18">
        <v>0.22474711210000001</v>
      </c>
      <c r="AF3746" t="s">
        <v>17753</v>
      </c>
      <c r="AG3746" t="s">
        <v>143</v>
      </c>
      <c r="AH3746" t="s">
        <v>17754</v>
      </c>
      <c r="AI3746" s="18">
        <v>6.6817670800000006E-2</v>
      </c>
      <c r="AJ3746" t="s">
        <v>17755</v>
      </c>
      <c r="AK3746" t="s">
        <v>134</v>
      </c>
      <c r="AL3746" t="s">
        <v>17756</v>
      </c>
      <c r="AM3746" t="s">
        <v>17755</v>
      </c>
      <c r="AN3746" t="s">
        <v>134</v>
      </c>
      <c r="AO3746" t="s">
        <v>17756</v>
      </c>
      <c r="AP3746" s="18">
        <v>6.6817670800000006E-2</v>
      </c>
      <c r="AQ3746" t="s">
        <v>123</v>
      </c>
      <c r="AR3746" t="b">
        <f>ISNUMBER(SEARCH('Consulta Por Puntos Baloto'!$E$5,B3746,1))</f>
        <v>0</v>
      </c>
      <c r="AS3746">
        <f t="shared" si="116"/>
        <v>35</v>
      </c>
      <c r="AT3746" t="str">
        <f t="shared" si="117"/>
        <v>Punto red</v>
      </c>
    </row>
    <row r="3747" spans="1:46">
      <c r="A3747" t="s">
        <v>17757</v>
      </c>
      <c r="B3747" t="s">
        <v>17758</v>
      </c>
      <c r="C3747" s="18">
        <v>1.2546058090000001</v>
      </c>
      <c r="D3747" t="s">
        <v>563</v>
      </c>
      <c r="E3747" t="s">
        <v>128</v>
      </c>
      <c r="F3747" t="s">
        <v>564</v>
      </c>
      <c r="G3747" s="18">
        <v>0.67375005889999995</v>
      </c>
      <c r="H3747" t="s">
        <v>565</v>
      </c>
      <c r="I3747" t="s">
        <v>130</v>
      </c>
      <c r="J3747" t="s">
        <v>566</v>
      </c>
      <c r="K3747" s="18">
        <v>0.85765441460000003</v>
      </c>
      <c r="L3747" t="s">
        <v>567</v>
      </c>
      <c r="M3747" t="s">
        <v>130</v>
      </c>
      <c r="N3747" t="s">
        <v>568</v>
      </c>
      <c r="O3747" s="18">
        <v>1.4322972705999999</v>
      </c>
      <c r="P3747" t="s">
        <v>441</v>
      </c>
      <c r="Q3747" t="s">
        <v>134</v>
      </c>
      <c r="R3747" t="s">
        <v>442</v>
      </c>
      <c r="S3747" s="18">
        <v>2.3694746716999999</v>
      </c>
      <c r="T3747" t="s">
        <v>136</v>
      </c>
      <c r="U3747" t="s">
        <v>130</v>
      </c>
      <c r="V3747" t="s">
        <v>137</v>
      </c>
      <c r="W3747" s="18">
        <v>1.3410284899</v>
      </c>
      <c r="X3747" t="s">
        <v>64</v>
      </c>
      <c r="Y3747" t="s">
        <v>130</v>
      </c>
      <c r="Z3747" t="s">
        <v>209</v>
      </c>
      <c r="AA3747" s="18">
        <v>0.67375005889999995</v>
      </c>
      <c r="AB3747" s="19" t="s">
        <v>443</v>
      </c>
      <c r="AC3747" t="s">
        <v>128</v>
      </c>
      <c r="AD3747" t="s">
        <v>444</v>
      </c>
      <c r="AE3747" s="18">
        <v>0.13678664739999999</v>
      </c>
      <c r="AF3747" t="s">
        <v>929</v>
      </c>
      <c r="AG3747" t="s">
        <v>143</v>
      </c>
      <c r="AH3747" t="s">
        <v>930</v>
      </c>
      <c r="AI3747" s="18">
        <v>1.51321523E-2</v>
      </c>
      <c r="AJ3747" t="s">
        <v>3857</v>
      </c>
      <c r="AK3747" t="s">
        <v>134</v>
      </c>
      <c r="AL3747" t="s">
        <v>3858</v>
      </c>
      <c r="AM3747" t="s">
        <v>3857</v>
      </c>
      <c r="AN3747" t="s">
        <v>134</v>
      </c>
      <c r="AO3747" t="s">
        <v>3858</v>
      </c>
      <c r="AP3747" s="18">
        <v>1.51321523E-2</v>
      </c>
      <c r="AQ3747" t="s">
        <v>123</v>
      </c>
      <c r="AR3747" t="b">
        <f>ISNUMBER(SEARCH('Consulta Por Puntos Baloto'!$E$5,B3747,1))</f>
        <v>0</v>
      </c>
      <c r="AS3747">
        <f t="shared" si="116"/>
        <v>35</v>
      </c>
      <c r="AT3747" t="str">
        <f t="shared" si="117"/>
        <v>Punto red</v>
      </c>
    </row>
    <row r="3748" spans="1:46">
      <c r="A3748" t="s">
        <v>17759</v>
      </c>
      <c r="B3748" t="s">
        <v>17760</v>
      </c>
      <c r="C3748" s="18">
        <v>2.6341577967999998</v>
      </c>
      <c r="D3748" t="s">
        <v>5165</v>
      </c>
      <c r="E3748" t="s">
        <v>220</v>
      </c>
      <c r="F3748" t="s">
        <v>5166</v>
      </c>
      <c r="G3748" s="18">
        <v>3.1437062838999998</v>
      </c>
      <c r="H3748" t="s">
        <v>64</v>
      </c>
      <c r="I3748" t="s">
        <v>223</v>
      </c>
      <c r="J3748" t="s">
        <v>5327</v>
      </c>
      <c r="K3748" s="18">
        <v>4.5024031463999998</v>
      </c>
      <c r="L3748" t="s">
        <v>64</v>
      </c>
      <c r="M3748" t="s">
        <v>223</v>
      </c>
      <c r="N3748" t="s">
        <v>4070</v>
      </c>
      <c r="O3748" s="18">
        <v>3.3658459077999998</v>
      </c>
      <c r="P3748" t="s">
        <v>4052</v>
      </c>
      <c r="Q3748" t="s">
        <v>4053</v>
      </c>
      <c r="R3748" t="s">
        <v>4054</v>
      </c>
      <c r="S3748" s="18">
        <v>12.619288747900001</v>
      </c>
      <c r="T3748" t="s">
        <v>227</v>
      </c>
      <c r="U3748" t="s">
        <v>228</v>
      </c>
      <c r="V3748" t="s">
        <v>229</v>
      </c>
      <c r="W3748" s="18">
        <v>5.6768946404999996</v>
      </c>
      <c r="X3748" t="s">
        <v>222</v>
      </c>
      <c r="Y3748" t="s">
        <v>223</v>
      </c>
      <c r="Z3748" t="s">
        <v>224</v>
      </c>
      <c r="AA3748" s="18">
        <v>2.7815826671999999</v>
      </c>
      <c r="AB3748" t="s">
        <v>4088</v>
      </c>
      <c r="AC3748" t="s">
        <v>220</v>
      </c>
      <c r="AD3748" t="s">
        <v>4089</v>
      </c>
      <c r="AE3748" s="18">
        <v>9.7819056000000001E-2</v>
      </c>
      <c r="AF3748" t="s">
        <v>17761</v>
      </c>
      <c r="AG3748" t="s">
        <v>220</v>
      </c>
      <c r="AH3748" t="s">
        <v>17762</v>
      </c>
      <c r="AI3748" s="18">
        <v>0.26990334160000001</v>
      </c>
      <c r="AJ3748" t="s">
        <v>8266</v>
      </c>
      <c r="AK3748" t="s">
        <v>220</v>
      </c>
      <c r="AL3748" t="s">
        <v>8267</v>
      </c>
      <c r="AM3748" t="s">
        <v>17761</v>
      </c>
      <c r="AN3748" t="s">
        <v>220</v>
      </c>
      <c r="AO3748" t="s">
        <v>17762</v>
      </c>
      <c r="AP3748" s="18">
        <v>9.7819056000000001E-2</v>
      </c>
      <c r="AQ3748" t="s">
        <v>4218</v>
      </c>
      <c r="AR3748" t="b">
        <f>ISNUMBER(SEARCH('Consulta Por Puntos Baloto'!$E$5,B3748,1))</f>
        <v>0</v>
      </c>
      <c r="AS3748">
        <f t="shared" si="116"/>
        <v>31</v>
      </c>
      <c r="AT3748" t="str">
        <f t="shared" si="117"/>
        <v>Punto pago</v>
      </c>
    </row>
    <row r="3749" spans="1:46">
      <c r="A3749" t="s">
        <v>17763</v>
      </c>
      <c r="B3749" t="s">
        <v>17764</v>
      </c>
      <c r="C3749" s="18">
        <v>3.4680795581999999</v>
      </c>
      <c r="D3749" t="s">
        <v>4892</v>
      </c>
      <c r="E3749" t="s">
        <v>4893</v>
      </c>
      <c r="F3749" t="s">
        <v>4894</v>
      </c>
      <c r="G3749" s="18">
        <v>29.844990786699999</v>
      </c>
      <c r="H3749" t="s">
        <v>4895</v>
      </c>
      <c r="I3749" t="s">
        <v>4146</v>
      </c>
      <c r="J3749" t="s">
        <v>4896</v>
      </c>
      <c r="K3749" s="18">
        <v>53.543350481700003</v>
      </c>
      <c r="L3749" t="s">
        <v>64</v>
      </c>
      <c r="M3749" t="s">
        <v>154</v>
      </c>
      <c r="N3749" t="s">
        <v>156</v>
      </c>
      <c r="O3749" s="18">
        <v>34.852587011799997</v>
      </c>
      <c r="P3749" t="s">
        <v>4031</v>
      </c>
      <c r="Q3749" t="s">
        <v>4025</v>
      </c>
      <c r="R3749" t="s">
        <v>4032</v>
      </c>
      <c r="S3749" s="18">
        <v>157.01477590979999</v>
      </c>
      <c r="T3749" t="s">
        <v>69</v>
      </c>
      <c r="U3749" t="s">
        <v>65</v>
      </c>
      <c r="V3749" t="s">
        <v>70</v>
      </c>
      <c r="W3749" s="18">
        <v>30.097638015200001</v>
      </c>
      <c r="X3749" t="s">
        <v>4897</v>
      </c>
      <c r="Y3749" t="s">
        <v>4146</v>
      </c>
      <c r="Z3749" t="s">
        <v>4898</v>
      </c>
      <c r="AA3749" s="18">
        <v>0.19896792420000001</v>
      </c>
      <c r="AB3749" t="s">
        <v>4899</v>
      </c>
      <c r="AC3749" t="s">
        <v>4900</v>
      </c>
      <c r="AD3749" t="s">
        <v>4901</v>
      </c>
      <c r="AE3749" s="18">
        <v>3.4413626465</v>
      </c>
      <c r="AF3749" t="s">
        <v>4945</v>
      </c>
      <c r="AG3749" t="s">
        <v>4903</v>
      </c>
      <c r="AH3749" t="s">
        <v>4946</v>
      </c>
      <c r="AI3749" s="18">
        <v>1.1149481100000001E-2</v>
      </c>
      <c r="AJ3749" t="s">
        <v>17765</v>
      </c>
      <c r="AK3749" t="s">
        <v>4900</v>
      </c>
      <c r="AL3749" t="s">
        <v>17766</v>
      </c>
      <c r="AM3749" t="s">
        <v>17765</v>
      </c>
      <c r="AN3749" t="s">
        <v>4900</v>
      </c>
      <c r="AO3749" t="s">
        <v>17766</v>
      </c>
      <c r="AP3749" s="18">
        <v>1.1149481100000001E-2</v>
      </c>
      <c r="AQ3749" t="s">
        <v>4218</v>
      </c>
      <c r="AR3749" t="b">
        <f>ISNUMBER(SEARCH('Consulta Por Puntos Baloto'!$E$5,B3749,1))</f>
        <v>0</v>
      </c>
      <c r="AS3749">
        <f t="shared" si="116"/>
        <v>35</v>
      </c>
      <c r="AT3749" t="str">
        <f t="shared" si="117"/>
        <v>Punto red</v>
      </c>
    </row>
    <row r="3750" spans="1:46">
      <c r="A3750" t="s">
        <v>17767</v>
      </c>
      <c r="B3750" t="s">
        <v>17768</v>
      </c>
      <c r="C3750" s="18">
        <v>0.75145753140000004</v>
      </c>
      <c r="D3750" t="s">
        <v>4805</v>
      </c>
      <c r="E3750" t="s">
        <v>3972</v>
      </c>
      <c r="F3750" t="s">
        <v>4806</v>
      </c>
      <c r="G3750" s="18">
        <v>4.1740383499999999E-2</v>
      </c>
      <c r="H3750" t="s">
        <v>5817</v>
      </c>
      <c r="I3750" t="s">
        <v>3974</v>
      </c>
      <c r="J3750" t="s">
        <v>5818</v>
      </c>
      <c r="K3750" s="18">
        <v>1.6232674218000001</v>
      </c>
      <c r="L3750" t="s">
        <v>64</v>
      </c>
      <c r="M3750" t="s">
        <v>3974</v>
      </c>
      <c r="N3750" t="s">
        <v>4331</v>
      </c>
      <c r="O3750" s="18">
        <v>1.0211394552999999</v>
      </c>
      <c r="P3750" t="s">
        <v>5791</v>
      </c>
      <c r="Q3750" t="s">
        <v>3972</v>
      </c>
      <c r="R3750" t="s">
        <v>5792</v>
      </c>
      <c r="S3750" s="18">
        <v>468.2864821714</v>
      </c>
      <c r="T3750" t="s">
        <v>85</v>
      </c>
      <c r="U3750" t="s">
        <v>86</v>
      </c>
      <c r="V3750" t="s">
        <v>87</v>
      </c>
      <c r="W3750" s="18">
        <v>0.5524024314</v>
      </c>
      <c r="X3750" t="s">
        <v>3979</v>
      </c>
      <c r="Y3750" t="s">
        <v>3974</v>
      </c>
      <c r="Z3750" t="s">
        <v>3980</v>
      </c>
      <c r="AA3750" s="18">
        <v>0.21017222269999999</v>
      </c>
      <c r="AB3750" s="19" t="s">
        <v>5819</v>
      </c>
      <c r="AC3750" t="s">
        <v>3972</v>
      </c>
      <c r="AD3750" t="s">
        <v>5820</v>
      </c>
      <c r="AE3750" s="18">
        <v>0.33295597300000002</v>
      </c>
      <c r="AF3750" t="s">
        <v>16498</v>
      </c>
      <c r="AG3750" t="s">
        <v>3972</v>
      </c>
      <c r="AH3750" t="s">
        <v>16499</v>
      </c>
      <c r="AI3750" s="18">
        <v>0</v>
      </c>
      <c r="AJ3750" t="s">
        <v>349</v>
      </c>
      <c r="AK3750" t="s">
        <v>3972</v>
      </c>
      <c r="AL3750" t="s">
        <v>16500</v>
      </c>
      <c r="AM3750" t="s">
        <v>349</v>
      </c>
      <c r="AN3750" t="s">
        <v>3972</v>
      </c>
      <c r="AO3750" t="s">
        <v>16500</v>
      </c>
      <c r="AP3750" s="18">
        <v>0</v>
      </c>
      <c r="AQ3750" t="s">
        <v>123</v>
      </c>
      <c r="AR3750" t="b">
        <f>ISNUMBER(SEARCH('Consulta Por Puntos Baloto'!$E$5,B3750,1))</f>
        <v>0</v>
      </c>
      <c r="AS3750">
        <f t="shared" si="116"/>
        <v>35</v>
      </c>
      <c r="AT3750" t="str">
        <f t="shared" si="117"/>
        <v>Punto red</v>
      </c>
    </row>
    <row r="3751" spans="1:46">
      <c r="A3751" t="s">
        <v>17769</v>
      </c>
      <c r="B3751" t="s">
        <v>17770</v>
      </c>
      <c r="C3751" s="18">
        <v>4.6679280575000002</v>
      </c>
      <c r="D3751" t="s">
        <v>508</v>
      </c>
      <c r="E3751" t="s">
        <v>509</v>
      </c>
      <c r="F3751" t="s">
        <v>510</v>
      </c>
      <c r="G3751" s="18">
        <v>0</v>
      </c>
      <c r="H3751" t="s">
        <v>64</v>
      </c>
      <c r="I3751" t="s">
        <v>130</v>
      </c>
      <c r="J3751" t="s">
        <v>761</v>
      </c>
      <c r="K3751" s="18">
        <v>3.2358959889999999</v>
      </c>
      <c r="L3751" t="s">
        <v>64</v>
      </c>
      <c r="M3751" t="s">
        <v>112</v>
      </c>
      <c r="N3751" t="s">
        <v>721</v>
      </c>
      <c r="O3751" s="18">
        <v>2.8070811550000001</v>
      </c>
      <c r="P3751" t="s">
        <v>513</v>
      </c>
      <c r="Q3751" t="s">
        <v>509</v>
      </c>
      <c r="R3751" t="s">
        <v>514</v>
      </c>
      <c r="S3751" s="18">
        <v>0.1298520266</v>
      </c>
      <c r="T3751" t="s">
        <v>515</v>
      </c>
      <c r="U3751" t="s">
        <v>130</v>
      </c>
      <c r="V3751" t="s">
        <v>516</v>
      </c>
      <c r="W3751" s="18">
        <v>4.0060933517999997</v>
      </c>
      <c r="X3751" t="s">
        <v>64</v>
      </c>
      <c r="Y3751" t="s">
        <v>130</v>
      </c>
      <c r="Z3751" t="s">
        <v>517</v>
      </c>
      <c r="AA3751" s="18">
        <v>0.1298520266</v>
      </c>
      <c r="AB3751" t="s">
        <v>518</v>
      </c>
      <c r="AC3751" t="s">
        <v>128</v>
      </c>
      <c r="AD3751" t="s">
        <v>519</v>
      </c>
      <c r="AE3751" s="18">
        <v>0.20192919779999999</v>
      </c>
      <c r="AF3751" t="s">
        <v>3926</v>
      </c>
      <c r="AG3751" t="s">
        <v>143</v>
      </c>
      <c r="AH3751" t="s">
        <v>3927</v>
      </c>
      <c r="AI3751" s="18">
        <v>6.1159242000000003E-2</v>
      </c>
      <c r="AJ3751" t="s">
        <v>3928</v>
      </c>
      <c r="AK3751" t="s">
        <v>134</v>
      </c>
      <c r="AL3751" t="s">
        <v>3929</v>
      </c>
      <c r="AM3751" t="s">
        <v>64</v>
      </c>
      <c r="AN3751" t="s">
        <v>130</v>
      </c>
      <c r="AO3751" t="s">
        <v>761</v>
      </c>
      <c r="AP3751" s="18">
        <v>0</v>
      </c>
      <c r="AQ3751" t="s">
        <v>4218</v>
      </c>
      <c r="AR3751" t="b">
        <f>ISNUMBER(SEARCH('Consulta Por Puntos Baloto'!$E$5,B3751,1))</f>
        <v>0</v>
      </c>
      <c r="AS3751">
        <f t="shared" si="116"/>
        <v>7</v>
      </c>
      <c r="AT3751" t="str">
        <f t="shared" si="117"/>
        <v>Cajero automático</v>
      </c>
    </row>
    <row r="3752" spans="1:46">
      <c r="A3752" t="s">
        <v>17771</v>
      </c>
      <c r="B3752" t="s">
        <v>17772</v>
      </c>
      <c r="C3752" s="18">
        <v>0.34068679120000001</v>
      </c>
      <c r="D3752" t="s">
        <v>185</v>
      </c>
      <c r="E3752" t="s">
        <v>83</v>
      </c>
      <c r="F3752" t="s">
        <v>186</v>
      </c>
      <c r="G3752" s="18">
        <v>7.8080569000000002E-2</v>
      </c>
      <c r="H3752" t="s">
        <v>64</v>
      </c>
      <c r="I3752" t="s">
        <v>86</v>
      </c>
      <c r="J3752" t="s">
        <v>88</v>
      </c>
      <c r="K3752" s="18">
        <v>7.8080569000000002E-2</v>
      </c>
      <c r="L3752" t="s">
        <v>64</v>
      </c>
      <c r="M3752" t="s">
        <v>86</v>
      </c>
      <c r="N3752" t="s">
        <v>88</v>
      </c>
      <c r="O3752" s="18">
        <v>0.61428319389999997</v>
      </c>
      <c r="P3752" t="s">
        <v>89</v>
      </c>
      <c r="Q3752" t="s">
        <v>83</v>
      </c>
      <c r="R3752" t="s">
        <v>90</v>
      </c>
      <c r="S3752" s="18">
        <v>1.1888905167999999</v>
      </c>
      <c r="T3752" t="s">
        <v>85</v>
      </c>
      <c r="U3752" t="s">
        <v>86</v>
      </c>
      <c r="V3752" t="s">
        <v>87</v>
      </c>
      <c r="W3752" s="18">
        <v>1.1888905167999999</v>
      </c>
      <c r="X3752" t="s">
        <v>64</v>
      </c>
      <c r="Y3752" t="s">
        <v>91</v>
      </c>
      <c r="Z3752" t="s">
        <v>92</v>
      </c>
      <c r="AA3752" s="18">
        <v>0.47081914429999999</v>
      </c>
      <c r="AB3752" t="s">
        <v>193</v>
      </c>
      <c r="AC3752" t="s">
        <v>83</v>
      </c>
      <c r="AD3752" t="s">
        <v>194</v>
      </c>
      <c r="AE3752" s="18">
        <v>0.14653531910000001</v>
      </c>
      <c r="AF3752" t="s">
        <v>17773</v>
      </c>
      <c r="AG3752" t="s">
        <v>83</v>
      </c>
      <c r="AH3752" t="s">
        <v>17774</v>
      </c>
      <c r="AI3752" s="18">
        <v>0.14653531910000001</v>
      </c>
      <c r="AJ3752" t="s">
        <v>17775</v>
      </c>
      <c r="AK3752" t="s">
        <v>83</v>
      </c>
      <c r="AL3752" t="s">
        <v>17776</v>
      </c>
      <c r="AM3752" t="s">
        <v>64</v>
      </c>
      <c r="AN3752" t="s">
        <v>86</v>
      </c>
      <c r="AO3752" t="s">
        <v>88</v>
      </c>
      <c r="AP3752" s="18">
        <v>7.8080569000000002E-2</v>
      </c>
      <c r="AQ3752" t="s">
        <v>4218</v>
      </c>
      <c r="AR3752" t="b">
        <f>ISNUMBER(SEARCH('Consulta Por Puntos Baloto'!$E$5,B3752,1))</f>
        <v>0</v>
      </c>
      <c r="AS3752">
        <f t="shared" si="116"/>
        <v>7</v>
      </c>
      <c r="AT3752" t="str">
        <f t="shared" si="117"/>
        <v>Cajero automático</v>
      </c>
    </row>
    <row r="3753" spans="1:46">
      <c r="A3753" t="s">
        <v>17771</v>
      </c>
      <c r="B3753" t="s">
        <v>17772</v>
      </c>
      <c r="C3753" s="18">
        <v>0.34068679120000001</v>
      </c>
      <c r="D3753" t="s">
        <v>185</v>
      </c>
      <c r="E3753" t="s">
        <v>83</v>
      </c>
      <c r="F3753" t="s">
        <v>186</v>
      </c>
      <c r="G3753" s="18">
        <v>7.8080569000000002E-2</v>
      </c>
      <c r="H3753" t="s">
        <v>64</v>
      </c>
      <c r="I3753" t="s">
        <v>86</v>
      </c>
      <c r="J3753" t="s">
        <v>88</v>
      </c>
      <c r="K3753" s="18">
        <v>7.8080569000000002E-2</v>
      </c>
      <c r="L3753" t="s">
        <v>64</v>
      </c>
      <c r="M3753" t="s">
        <v>86</v>
      </c>
      <c r="N3753" t="s">
        <v>88</v>
      </c>
      <c r="O3753" s="18">
        <v>0.61428319389999997</v>
      </c>
      <c r="P3753" t="s">
        <v>89</v>
      </c>
      <c r="Q3753" t="s">
        <v>83</v>
      </c>
      <c r="R3753" t="s">
        <v>90</v>
      </c>
      <c r="S3753" s="18">
        <v>1.1888905167999999</v>
      </c>
      <c r="T3753" t="s">
        <v>85</v>
      </c>
      <c r="U3753" t="s">
        <v>86</v>
      </c>
      <c r="V3753" t="s">
        <v>87</v>
      </c>
      <c r="W3753" s="18">
        <v>1.1888905167999999</v>
      </c>
      <c r="X3753" t="s">
        <v>64</v>
      </c>
      <c r="Y3753" t="s">
        <v>91</v>
      </c>
      <c r="Z3753" t="s">
        <v>92</v>
      </c>
      <c r="AA3753" s="18">
        <v>0.47081914429999999</v>
      </c>
      <c r="AB3753" t="s">
        <v>193</v>
      </c>
      <c r="AC3753" t="s">
        <v>83</v>
      </c>
      <c r="AD3753" t="s">
        <v>194</v>
      </c>
      <c r="AE3753" s="18">
        <v>0.14653531910000001</v>
      </c>
      <c r="AF3753" t="s">
        <v>17773</v>
      </c>
      <c r="AG3753" t="s">
        <v>83</v>
      </c>
      <c r="AH3753" t="s">
        <v>17774</v>
      </c>
      <c r="AI3753" s="18">
        <v>0.14653531910000001</v>
      </c>
      <c r="AJ3753" t="s">
        <v>17775</v>
      </c>
      <c r="AK3753" t="s">
        <v>83</v>
      </c>
      <c r="AL3753" t="s">
        <v>17776</v>
      </c>
      <c r="AM3753" t="s">
        <v>64</v>
      </c>
      <c r="AN3753" t="s">
        <v>86</v>
      </c>
      <c r="AO3753" t="s">
        <v>88</v>
      </c>
      <c r="AP3753" s="18">
        <v>7.8080569000000002E-2</v>
      </c>
      <c r="AQ3753" t="s">
        <v>4218</v>
      </c>
      <c r="AR3753" t="b">
        <f>ISNUMBER(SEARCH('Consulta Por Puntos Baloto'!$E$5,B3753,1))</f>
        <v>0</v>
      </c>
      <c r="AS3753">
        <f t="shared" si="116"/>
        <v>7</v>
      </c>
      <c r="AT3753" t="str">
        <f t="shared" si="117"/>
        <v>Cajero automático</v>
      </c>
    </row>
    <row r="3754" spans="1:46">
      <c r="A3754" t="s">
        <v>17777</v>
      </c>
      <c r="B3754" t="s">
        <v>17778</v>
      </c>
      <c r="C3754" s="18">
        <v>0.25361345959999998</v>
      </c>
      <c r="D3754" t="s">
        <v>4580</v>
      </c>
      <c r="E3754" t="s">
        <v>83</v>
      </c>
      <c r="F3754" t="s">
        <v>4581</v>
      </c>
      <c r="G3754" s="18">
        <v>0.1170843625</v>
      </c>
      <c r="H3754" t="s">
        <v>4584</v>
      </c>
      <c r="I3754" t="s">
        <v>86</v>
      </c>
      <c r="J3754" t="s">
        <v>4761</v>
      </c>
      <c r="K3754" s="18">
        <v>1.5036732319999999</v>
      </c>
      <c r="L3754" t="s">
        <v>64</v>
      </c>
      <c r="M3754" t="s">
        <v>86</v>
      </c>
      <c r="N3754" t="s">
        <v>88</v>
      </c>
      <c r="O3754" s="18">
        <v>0.1112474026</v>
      </c>
      <c r="P3754" t="s">
        <v>359</v>
      </c>
      <c r="Q3754" t="s">
        <v>83</v>
      </c>
      <c r="R3754" t="s">
        <v>360</v>
      </c>
      <c r="S3754" s="18">
        <v>1.7021203949999999</v>
      </c>
      <c r="T3754" t="s">
        <v>85</v>
      </c>
      <c r="U3754" t="s">
        <v>86</v>
      </c>
      <c r="V3754" t="s">
        <v>87</v>
      </c>
      <c r="W3754" s="18">
        <v>0.1170843625</v>
      </c>
      <c r="X3754" t="s">
        <v>4584</v>
      </c>
      <c r="Y3754" t="s">
        <v>86</v>
      </c>
      <c r="Z3754" t="s">
        <v>4585</v>
      </c>
      <c r="AA3754" s="18">
        <v>0.1101802912</v>
      </c>
      <c r="AB3754" t="s">
        <v>4762</v>
      </c>
      <c r="AC3754" t="s">
        <v>83</v>
      </c>
      <c r="AD3754" t="s">
        <v>4763</v>
      </c>
      <c r="AE3754" s="18">
        <v>0.11099865189999999</v>
      </c>
      <c r="AF3754" t="s">
        <v>4764</v>
      </c>
      <c r="AG3754" t="s">
        <v>83</v>
      </c>
      <c r="AH3754" t="s">
        <v>4765</v>
      </c>
      <c r="AI3754" s="18">
        <v>0.11099865189999999</v>
      </c>
      <c r="AJ3754" t="s">
        <v>17779</v>
      </c>
      <c r="AK3754" t="s">
        <v>83</v>
      </c>
      <c r="AL3754" t="s">
        <v>17780</v>
      </c>
      <c r="AM3754" t="s">
        <v>873</v>
      </c>
      <c r="AN3754" t="s">
        <v>83</v>
      </c>
      <c r="AO3754" t="s">
        <v>4763</v>
      </c>
      <c r="AP3754" s="18">
        <v>0.1101802912</v>
      </c>
      <c r="AQ3754" t="s">
        <v>123</v>
      </c>
      <c r="AR3754" t="b">
        <f>ISNUMBER(SEARCH('Consulta Por Puntos Baloto'!$E$5,B3754,1))</f>
        <v>0</v>
      </c>
      <c r="AS3754">
        <f t="shared" si="116"/>
        <v>27</v>
      </c>
      <c r="AT3754" t="str">
        <f t="shared" si="117"/>
        <v>Oficina física</v>
      </c>
    </row>
    <row r="3755" spans="1:46">
      <c r="A3755" t="s">
        <v>17781</v>
      </c>
      <c r="B3755" t="s">
        <v>17782</v>
      </c>
      <c r="C3755" s="18">
        <v>0.11302709480000001</v>
      </c>
      <c r="D3755" t="s">
        <v>185</v>
      </c>
      <c r="E3755" t="s">
        <v>83</v>
      </c>
      <c r="F3755" t="s">
        <v>186</v>
      </c>
      <c r="G3755" s="18">
        <v>0.19414970040000001</v>
      </c>
      <c r="H3755" t="s">
        <v>4776</v>
      </c>
      <c r="I3755" t="s">
        <v>86</v>
      </c>
      <c r="J3755" t="s">
        <v>4777</v>
      </c>
      <c r="K3755" s="18">
        <v>0.53169035320000002</v>
      </c>
      <c r="L3755" t="s">
        <v>64</v>
      </c>
      <c r="M3755" t="s">
        <v>86</v>
      </c>
      <c r="N3755" t="s">
        <v>88</v>
      </c>
      <c r="O3755" s="18">
        <v>0.1657813984</v>
      </c>
      <c r="P3755" t="s">
        <v>89</v>
      </c>
      <c r="Q3755" t="s">
        <v>83</v>
      </c>
      <c r="R3755" t="s">
        <v>90</v>
      </c>
      <c r="S3755" s="18">
        <v>1.0432118339000001</v>
      </c>
      <c r="T3755" t="s">
        <v>85</v>
      </c>
      <c r="U3755" t="s">
        <v>86</v>
      </c>
      <c r="V3755" t="s">
        <v>87</v>
      </c>
      <c r="W3755" s="18">
        <v>1.0432118339000001</v>
      </c>
      <c r="X3755" t="s">
        <v>64</v>
      </c>
      <c r="Y3755" t="s">
        <v>91</v>
      </c>
      <c r="Z3755" t="s">
        <v>92</v>
      </c>
      <c r="AA3755" s="18">
        <v>0.19414970040000001</v>
      </c>
      <c r="AB3755" t="s">
        <v>193</v>
      </c>
      <c r="AC3755" t="s">
        <v>83</v>
      </c>
      <c r="AD3755" t="s">
        <v>194</v>
      </c>
      <c r="AE3755" s="18">
        <v>8.7957033599999998E-2</v>
      </c>
      <c r="AF3755" t="s">
        <v>6281</v>
      </c>
      <c r="AG3755" t="s">
        <v>83</v>
      </c>
      <c r="AH3755" t="s">
        <v>6282</v>
      </c>
      <c r="AI3755" s="18">
        <v>5.7799881900000002E-2</v>
      </c>
      <c r="AJ3755" t="s">
        <v>6283</v>
      </c>
      <c r="AK3755" t="s">
        <v>83</v>
      </c>
      <c r="AL3755" t="s">
        <v>6284</v>
      </c>
      <c r="AM3755" t="s">
        <v>6283</v>
      </c>
      <c r="AN3755" t="s">
        <v>83</v>
      </c>
      <c r="AO3755" t="s">
        <v>6284</v>
      </c>
      <c r="AP3755" s="18">
        <v>5.7799881900000002E-2</v>
      </c>
      <c r="AQ3755" t="s">
        <v>4218</v>
      </c>
      <c r="AR3755" t="b">
        <f>ISNUMBER(SEARCH('Consulta Por Puntos Baloto'!$E$5,B3755,1))</f>
        <v>0</v>
      </c>
      <c r="AS3755">
        <f t="shared" si="116"/>
        <v>35</v>
      </c>
      <c r="AT3755" t="str">
        <f t="shared" si="117"/>
        <v>Punto red</v>
      </c>
    </row>
    <row r="3756" spans="1:46">
      <c r="A3756" t="s">
        <v>17783</v>
      </c>
      <c r="B3756" t="s">
        <v>17784</v>
      </c>
      <c r="C3756" s="18">
        <v>1.9268408337</v>
      </c>
      <c r="D3756" t="s">
        <v>4805</v>
      </c>
      <c r="E3756" t="s">
        <v>3972</v>
      </c>
      <c r="F3756" t="s">
        <v>4806</v>
      </c>
      <c r="G3756" s="18">
        <v>0</v>
      </c>
      <c r="H3756" t="s">
        <v>5789</v>
      </c>
      <c r="I3756" t="s">
        <v>3974</v>
      </c>
      <c r="J3756" t="s">
        <v>5790</v>
      </c>
      <c r="K3756" s="18">
        <v>2.7623915139999999</v>
      </c>
      <c r="L3756" t="s">
        <v>64</v>
      </c>
      <c r="M3756" t="s">
        <v>3974</v>
      </c>
      <c r="N3756" t="s">
        <v>4331</v>
      </c>
      <c r="O3756" s="18">
        <v>0.2810957805</v>
      </c>
      <c r="P3756" t="s">
        <v>5791</v>
      </c>
      <c r="Q3756" t="s">
        <v>3972</v>
      </c>
      <c r="R3756" t="s">
        <v>5792</v>
      </c>
      <c r="S3756" s="18">
        <v>469.43336862910002</v>
      </c>
      <c r="T3756" t="s">
        <v>85</v>
      </c>
      <c r="U3756" t="s">
        <v>86</v>
      </c>
      <c r="V3756" t="s">
        <v>87</v>
      </c>
      <c r="W3756" s="18">
        <v>0</v>
      </c>
      <c r="X3756" t="s">
        <v>64</v>
      </c>
      <c r="Y3756" t="s">
        <v>3974</v>
      </c>
      <c r="Z3756" t="s">
        <v>5793</v>
      </c>
      <c r="AA3756" s="18">
        <v>0.24891611189999999</v>
      </c>
      <c r="AB3756" s="19" t="s">
        <v>5789</v>
      </c>
      <c r="AC3756" t="s">
        <v>3972</v>
      </c>
      <c r="AD3756" t="s">
        <v>5794</v>
      </c>
      <c r="AE3756" s="18">
        <v>0.50565290689999998</v>
      </c>
      <c r="AF3756" t="s">
        <v>5795</v>
      </c>
      <c r="AG3756" t="s">
        <v>3972</v>
      </c>
      <c r="AH3756" t="s">
        <v>5796</v>
      </c>
      <c r="AI3756" s="18">
        <v>0.24891611189999999</v>
      </c>
      <c r="AJ3756" t="s">
        <v>5797</v>
      </c>
      <c r="AK3756" t="s">
        <v>3972</v>
      </c>
      <c r="AL3756" t="s">
        <v>5798</v>
      </c>
      <c r="AM3756" t="s">
        <v>5789</v>
      </c>
      <c r="AN3756" t="s">
        <v>3974</v>
      </c>
      <c r="AO3756" t="s">
        <v>5790</v>
      </c>
      <c r="AP3756" s="18">
        <v>0</v>
      </c>
      <c r="AQ3756" t="s">
        <v>123</v>
      </c>
      <c r="AR3756" t="b">
        <f>ISNUMBER(SEARCH('Consulta Por Puntos Baloto'!$E$5,B3756,1))</f>
        <v>0</v>
      </c>
      <c r="AS3756">
        <f t="shared" si="116"/>
        <v>7</v>
      </c>
      <c r="AT3756" t="str">
        <f t="shared" si="117"/>
        <v>Cajero automático</v>
      </c>
    </row>
    <row r="3757" spans="1:46">
      <c r="A3757" t="s">
        <v>17783</v>
      </c>
      <c r="B3757" t="s">
        <v>17784</v>
      </c>
      <c r="C3757" s="18">
        <v>1.9268408337</v>
      </c>
      <c r="D3757" t="s">
        <v>4805</v>
      </c>
      <c r="E3757" t="s">
        <v>3972</v>
      </c>
      <c r="F3757" t="s">
        <v>4806</v>
      </c>
      <c r="G3757" s="18">
        <v>0</v>
      </c>
      <c r="H3757" t="s">
        <v>5789</v>
      </c>
      <c r="I3757" t="s">
        <v>3974</v>
      </c>
      <c r="J3757" t="s">
        <v>5790</v>
      </c>
      <c r="K3757" s="18">
        <v>2.7623915139999999</v>
      </c>
      <c r="L3757" t="s">
        <v>64</v>
      </c>
      <c r="M3757" t="s">
        <v>3974</v>
      </c>
      <c r="N3757" t="s">
        <v>4331</v>
      </c>
      <c r="O3757" s="18">
        <v>0.2810957805</v>
      </c>
      <c r="P3757" t="s">
        <v>5791</v>
      </c>
      <c r="Q3757" t="s">
        <v>3972</v>
      </c>
      <c r="R3757" t="s">
        <v>5792</v>
      </c>
      <c r="S3757" s="18">
        <v>469.43336862910002</v>
      </c>
      <c r="T3757" t="s">
        <v>85</v>
      </c>
      <c r="U3757" t="s">
        <v>86</v>
      </c>
      <c r="V3757" t="s">
        <v>87</v>
      </c>
      <c r="W3757" s="18">
        <v>0</v>
      </c>
      <c r="X3757" t="s">
        <v>64</v>
      </c>
      <c r="Y3757" t="s">
        <v>3974</v>
      </c>
      <c r="Z3757" t="s">
        <v>5793</v>
      </c>
      <c r="AA3757" s="18">
        <v>0.24891611189999999</v>
      </c>
      <c r="AB3757" s="19" t="s">
        <v>5789</v>
      </c>
      <c r="AC3757" t="s">
        <v>3972</v>
      </c>
      <c r="AD3757" t="s">
        <v>5794</v>
      </c>
      <c r="AE3757" s="18">
        <v>0.50565290689999998</v>
      </c>
      <c r="AF3757" t="s">
        <v>5795</v>
      </c>
      <c r="AG3757" t="s">
        <v>3972</v>
      </c>
      <c r="AH3757" t="s">
        <v>5796</v>
      </c>
      <c r="AI3757" s="18">
        <v>0.24891611189999999</v>
      </c>
      <c r="AJ3757" t="s">
        <v>5797</v>
      </c>
      <c r="AK3757" t="s">
        <v>3972</v>
      </c>
      <c r="AL3757" t="s">
        <v>5798</v>
      </c>
      <c r="AM3757" t="s">
        <v>64</v>
      </c>
      <c r="AN3757" t="s">
        <v>3974</v>
      </c>
      <c r="AO3757" t="s">
        <v>5793</v>
      </c>
      <c r="AP3757" s="18">
        <v>0</v>
      </c>
      <c r="AQ3757" t="s">
        <v>123</v>
      </c>
      <c r="AR3757" t="b">
        <f>ISNUMBER(SEARCH('Consulta Por Puntos Baloto'!$E$5,B3757,1))</f>
        <v>0</v>
      </c>
      <c r="AS3757">
        <f t="shared" si="116"/>
        <v>7</v>
      </c>
      <c r="AT3757" t="str">
        <f t="shared" si="117"/>
        <v>Cajero automático</v>
      </c>
    </row>
    <row r="3758" spans="1:46">
      <c r="A3758" t="s">
        <v>17785</v>
      </c>
      <c r="B3758" t="s">
        <v>17786</v>
      </c>
      <c r="C3758" s="18">
        <v>0.34460699290000002</v>
      </c>
      <c r="D3758" t="s">
        <v>4386</v>
      </c>
      <c r="E3758" t="s">
        <v>4387</v>
      </c>
      <c r="F3758" t="s">
        <v>4388</v>
      </c>
      <c r="G3758" s="18">
        <v>1.2753952474000001</v>
      </c>
      <c r="H3758" t="s">
        <v>64</v>
      </c>
      <c r="I3758" t="s">
        <v>4389</v>
      </c>
      <c r="J3758" t="s">
        <v>4390</v>
      </c>
      <c r="K3758" s="18">
        <v>40.150309774100002</v>
      </c>
      <c r="L3758" t="s">
        <v>64</v>
      </c>
      <c r="M3758" t="s">
        <v>343</v>
      </c>
      <c r="N3758" t="s">
        <v>344</v>
      </c>
      <c r="O3758" s="18">
        <v>1.0987573537999999</v>
      </c>
      <c r="P3758" t="s">
        <v>4391</v>
      </c>
      <c r="Q3758" t="s">
        <v>4392</v>
      </c>
      <c r="R3758" t="s">
        <v>4393</v>
      </c>
      <c r="S3758" s="18">
        <v>60.173267784899998</v>
      </c>
      <c r="T3758" t="s">
        <v>69</v>
      </c>
      <c r="U3758" t="s">
        <v>65</v>
      </c>
      <c r="V3758" t="s">
        <v>70</v>
      </c>
      <c r="W3758" s="18">
        <v>1.2753952474000001</v>
      </c>
      <c r="X3758" t="s">
        <v>64</v>
      </c>
      <c r="Y3758" t="s">
        <v>4389</v>
      </c>
      <c r="Z3758" t="s">
        <v>4390</v>
      </c>
      <c r="AA3758" s="18">
        <v>41.444592288000003</v>
      </c>
      <c r="AB3758" t="s">
        <v>345</v>
      </c>
      <c r="AC3758" t="s">
        <v>341</v>
      </c>
      <c r="AD3758" t="s">
        <v>346</v>
      </c>
      <c r="AE3758" s="18">
        <v>0.25379288280000001</v>
      </c>
      <c r="AF3758" t="s">
        <v>7238</v>
      </c>
      <c r="AG3758" t="s">
        <v>4387</v>
      </c>
      <c r="AH3758" t="s">
        <v>7239</v>
      </c>
      <c r="AI3758" s="18">
        <v>0.17844149140000001</v>
      </c>
      <c r="AJ3758" t="s">
        <v>7240</v>
      </c>
      <c r="AK3758" t="s">
        <v>4387</v>
      </c>
      <c r="AL3758" t="s">
        <v>7241</v>
      </c>
      <c r="AM3758" t="s">
        <v>7240</v>
      </c>
      <c r="AN3758" t="s">
        <v>4387</v>
      </c>
      <c r="AO3758" t="s">
        <v>7241</v>
      </c>
      <c r="AP3758" s="18">
        <v>0.17844149140000001</v>
      </c>
      <c r="AQ3758" t="s">
        <v>4882</v>
      </c>
      <c r="AR3758" t="b">
        <f>ISNUMBER(SEARCH('Consulta Por Puntos Baloto'!$E$5,B3758,1))</f>
        <v>0</v>
      </c>
      <c r="AS3758">
        <f t="shared" si="116"/>
        <v>35</v>
      </c>
      <c r="AT3758" t="str">
        <f t="shared" si="117"/>
        <v>Punto red</v>
      </c>
    </row>
    <row r="3759" spans="1:46">
      <c r="A3759" t="s">
        <v>17787</v>
      </c>
      <c r="B3759" t="s">
        <v>17788</v>
      </c>
      <c r="C3759" s="18">
        <v>8.4541044199999998E-2</v>
      </c>
      <c r="D3759" t="s">
        <v>4892</v>
      </c>
      <c r="E3759" t="s">
        <v>4893</v>
      </c>
      <c r="F3759" t="s">
        <v>4894</v>
      </c>
      <c r="G3759" s="18">
        <v>32.278783835200002</v>
      </c>
      <c r="H3759" t="s">
        <v>4895</v>
      </c>
      <c r="I3759" t="s">
        <v>4146</v>
      </c>
      <c r="J3759" t="s">
        <v>4896</v>
      </c>
      <c r="K3759" s="18">
        <v>50.507549656099997</v>
      </c>
      <c r="L3759" t="s">
        <v>64</v>
      </c>
      <c r="M3759" t="s">
        <v>154</v>
      </c>
      <c r="N3759" t="s">
        <v>156</v>
      </c>
      <c r="O3759" s="18">
        <v>38.298261056999998</v>
      </c>
      <c r="P3759" t="s">
        <v>4031</v>
      </c>
      <c r="Q3759" t="s">
        <v>4025</v>
      </c>
      <c r="R3759" t="s">
        <v>4032</v>
      </c>
      <c r="S3759" s="18">
        <v>156.97638321349999</v>
      </c>
      <c r="T3759" t="s">
        <v>69</v>
      </c>
      <c r="U3759" t="s">
        <v>65</v>
      </c>
      <c r="V3759" t="s">
        <v>70</v>
      </c>
      <c r="W3759" s="18">
        <v>32.473844766399999</v>
      </c>
      <c r="X3759" t="s">
        <v>4897</v>
      </c>
      <c r="Y3759" t="s">
        <v>4146</v>
      </c>
      <c r="Z3759" t="s">
        <v>4898</v>
      </c>
      <c r="AA3759" s="18">
        <v>3.3118084383999999</v>
      </c>
      <c r="AB3759" t="s">
        <v>4899</v>
      </c>
      <c r="AC3759" t="s">
        <v>4900</v>
      </c>
      <c r="AD3759" t="s">
        <v>4901</v>
      </c>
      <c r="AE3759" s="18">
        <v>1.2776567900000001E-2</v>
      </c>
      <c r="AF3759" t="s">
        <v>17789</v>
      </c>
      <c r="AG3759" t="s">
        <v>4903</v>
      </c>
      <c r="AH3759" t="s">
        <v>17790</v>
      </c>
      <c r="AI3759" s="18">
        <v>1.85308421E-2</v>
      </c>
      <c r="AJ3759" t="s">
        <v>17791</v>
      </c>
      <c r="AK3759" t="s">
        <v>4893</v>
      </c>
      <c r="AL3759" t="s">
        <v>17792</v>
      </c>
      <c r="AM3759" t="s">
        <v>17789</v>
      </c>
      <c r="AN3759" t="s">
        <v>4903</v>
      </c>
      <c r="AO3759" t="s">
        <v>17790</v>
      </c>
      <c r="AP3759" s="18">
        <v>1.2776567900000001E-2</v>
      </c>
      <c r="AQ3759" t="s">
        <v>4218</v>
      </c>
      <c r="AR3759" t="b">
        <f>ISNUMBER(SEARCH('Consulta Por Puntos Baloto'!$E$5,B3759,1))</f>
        <v>0</v>
      </c>
      <c r="AS3759">
        <f t="shared" si="116"/>
        <v>31</v>
      </c>
      <c r="AT3759" t="str">
        <f t="shared" si="117"/>
        <v>Punto pago</v>
      </c>
    </row>
    <row r="3760" spans="1:46">
      <c r="A3760" t="s">
        <v>17793</v>
      </c>
      <c r="B3760" t="s">
        <v>17794</v>
      </c>
      <c r="C3760" s="18">
        <v>3.4507232014999998</v>
      </c>
      <c r="D3760" t="s">
        <v>4869</v>
      </c>
      <c r="E3760" t="s">
        <v>4106</v>
      </c>
      <c r="F3760" t="s">
        <v>4870</v>
      </c>
      <c r="G3760" s="18">
        <v>2.6986372035000001</v>
      </c>
      <c r="H3760" t="s">
        <v>4029</v>
      </c>
      <c r="I3760" t="s">
        <v>4029</v>
      </c>
      <c r="J3760" t="s">
        <v>4099</v>
      </c>
      <c r="K3760" s="18">
        <v>2.8658999554000002</v>
      </c>
      <c r="L3760" t="s">
        <v>64</v>
      </c>
      <c r="M3760" t="s">
        <v>4029</v>
      </c>
      <c r="N3760" t="s">
        <v>4030</v>
      </c>
      <c r="O3760" s="18">
        <v>55.092295114400002</v>
      </c>
      <c r="P3760" t="s">
        <v>4031</v>
      </c>
      <c r="Q3760" t="s">
        <v>4025</v>
      </c>
      <c r="R3760" t="s">
        <v>4032</v>
      </c>
      <c r="S3760" s="18">
        <v>125.624014319</v>
      </c>
      <c r="T3760" t="s">
        <v>227</v>
      </c>
      <c r="U3760" t="s">
        <v>228</v>
      </c>
      <c r="V3760" t="s">
        <v>229</v>
      </c>
      <c r="W3760" s="18">
        <v>2.9389330612000002</v>
      </c>
      <c r="X3760" t="s">
        <v>4103</v>
      </c>
      <c r="Y3760" t="s">
        <v>4029</v>
      </c>
      <c r="Z3760" t="s">
        <v>4104</v>
      </c>
      <c r="AA3760" s="18">
        <v>2.6858644923999999</v>
      </c>
      <c r="AB3760" s="19" t="s">
        <v>4105</v>
      </c>
      <c r="AC3760" t="s">
        <v>4106</v>
      </c>
      <c r="AD3760" t="s">
        <v>4107</v>
      </c>
      <c r="AE3760" s="18">
        <v>5.28878443E-2</v>
      </c>
      <c r="AF3760" t="s">
        <v>16922</v>
      </c>
      <c r="AG3760" t="s">
        <v>9016</v>
      </c>
      <c r="AH3760" t="s">
        <v>16923</v>
      </c>
      <c r="AI3760" s="18">
        <v>7.1077684799999999E-2</v>
      </c>
      <c r="AJ3760" t="s">
        <v>16918</v>
      </c>
      <c r="AK3760" t="s">
        <v>9019</v>
      </c>
      <c r="AL3760" t="s">
        <v>16919</v>
      </c>
      <c r="AM3760" t="s">
        <v>16922</v>
      </c>
      <c r="AN3760" t="s">
        <v>9016</v>
      </c>
      <c r="AO3760" t="s">
        <v>16923</v>
      </c>
      <c r="AP3760" s="18">
        <v>5.28878443E-2</v>
      </c>
      <c r="AQ3760" t="s">
        <v>123</v>
      </c>
      <c r="AR3760" t="b">
        <f>ISNUMBER(SEARCH('Consulta Por Puntos Baloto'!$E$5,B3760,1))</f>
        <v>0</v>
      </c>
      <c r="AS3760">
        <f t="shared" si="116"/>
        <v>31</v>
      </c>
      <c r="AT3760" t="str">
        <f t="shared" si="117"/>
        <v>Punto pago</v>
      </c>
    </row>
    <row r="3761" spans="1:46">
      <c r="A3761" t="s">
        <v>17795</v>
      </c>
      <c r="B3761" t="s">
        <v>17796</v>
      </c>
      <c r="C3761" s="18">
        <v>18.698031957400001</v>
      </c>
      <c r="D3761" t="s">
        <v>6048</v>
      </c>
      <c r="E3761" t="s">
        <v>6049</v>
      </c>
      <c r="F3761" t="s">
        <v>6050</v>
      </c>
      <c r="G3761" s="18">
        <v>59.0954691309</v>
      </c>
      <c r="H3761" t="s">
        <v>64</v>
      </c>
      <c r="I3761" t="s">
        <v>4434</v>
      </c>
      <c r="J3761" t="s">
        <v>4435</v>
      </c>
      <c r="K3761" s="18">
        <v>59.112958884299999</v>
      </c>
      <c r="L3761" t="s">
        <v>64</v>
      </c>
      <c r="M3761" t="s">
        <v>4434</v>
      </c>
      <c r="N3761" t="s">
        <v>4435</v>
      </c>
      <c r="O3761" s="18">
        <v>61.772188822700002</v>
      </c>
      <c r="P3761" t="s">
        <v>4100</v>
      </c>
      <c r="Q3761" t="s">
        <v>4101</v>
      </c>
      <c r="R3761" t="s">
        <v>4102</v>
      </c>
      <c r="S3761" s="18">
        <v>62.270053987099999</v>
      </c>
      <c r="T3761" t="s">
        <v>227</v>
      </c>
      <c r="U3761" t="s">
        <v>228</v>
      </c>
      <c r="V3761" t="s">
        <v>229</v>
      </c>
      <c r="W3761" s="18">
        <v>60.917451748300003</v>
      </c>
      <c r="X3761" t="s">
        <v>64</v>
      </c>
      <c r="Y3761" t="s">
        <v>228</v>
      </c>
      <c r="Z3761" t="s">
        <v>4012</v>
      </c>
      <c r="AA3761" s="18">
        <v>60.5270263062</v>
      </c>
      <c r="AB3761" t="s">
        <v>4436</v>
      </c>
      <c r="AC3761" t="s">
        <v>4437</v>
      </c>
      <c r="AD3761" t="s">
        <v>4438</v>
      </c>
      <c r="AE3761" s="18">
        <v>9.7132346000000005E-3</v>
      </c>
      <c r="AF3761" t="s">
        <v>17797</v>
      </c>
      <c r="AG3761" t="s">
        <v>4988</v>
      </c>
      <c r="AH3761" t="s">
        <v>17798</v>
      </c>
      <c r="AI3761" s="18">
        <v>0.1272173217</v>
      </c>
      <c r="AJ3761" t="s">
        <v>4987</v>
      </c>
      <c r="AK3761" t="s">
        <v>4988</v>
      </c>
      <c r="AL3761" t="s">
        <v>4989</v>
      </c>
      <c r="AM3761" t="s">
        <v>17797</v>
      </c>
      <c r="AN3761" t="s">
        <v>4988</v>
      </c>
      <c r="AO3761" t="s">
        <v>17798</v>
      </c>
      <c r="AP3761" s="18">
        <v>9.7132346000000005E-3</v>
      </c>
      <c r="AQ3761" t="s">
        <v>123</v>
      </c>
      <c r="AR3761" t="b">
        <f>ISNUMBER(SEARCH('Consulta Por Puntos Baloto'!$E$5,B3761,1))</f>
        <v>0</v>
      </c>
      <c r="AS3761">
        <f t="shared" si="116"/>
        <v>31</v>
      </c>
      <c r="AT3761" t="str">
        <f t="shared" si="117"/>
        <v>Punto pago</v>
      </c>
    </row>
    <row r="3762" spans="1:46">
      <c r="A3762" t="s">
        <v>17799</v>
      </c>
      <c r="B3762" t="s">
        <v>17800</v>
      </c>
      <c r="C3762" s="18">
        <v>5.2455413015000003</v>
      </c>
      <c r="D3762" t="s">
        <v>4084</v>
      </c>
      <c r="E3762" t="s">
        <v>4053</v>
      </c>
      <c r="F3762" t="s">
        <v>4085</v>
      </c>
      <c r="G3762" s="18">
        <v>3.5164083374000001</v>
      </c>
      <c r="H3762" t="s">
        <v>64</v>
      </c>
      <c r="I3762" t="s">
        <v>4055</v>
      </c>
      <c r="J3762" t="s">
        <v>4086</v>
      </c>
      <c r="K3762" s="18">
        <v>12.9284231076</v>
      </c>
      <c r="L3762" t="s">
        <v>64</v>
      </c>
      <c r="M3762" t="s">
        <v>223</v>
      </c>
      <c r="N3762" t="s">
        <v>4070</v>
      </c>
      <c r="O3762" s="18">
        <v>6.0839029621999998</v>
      </c>
      <c r="P3762" t="s">
        <v>4052</v>
      </c>
      <c r="Q3762" t="s">
        <v>4053</v>
      </c>
      <c r="R3762" t="s">
        <v>4054</v>
      </c>
      <c r="S3762" s="18">
        <v>20.882793406600001</v>
      </c>
      <c r="T3762" t="s">
        <v>227</v>
      </c>
      <c r="U3762" t="s">
        <v>228</v>
      </c>
      <c r="V3762" t="s">
        <v>229</v>
      </c>
      <c r="W3762" s="18">
        <v>3.5215516038999999</v>
      </c>
      <c r="X3762" t="s">
        <v>64</v>
      </c>
      <c r="Y3762" t="s">
        <v>4055</v>
      </c>
      <c r="Z3762" t="s">
        <v>4056</v>
      </c>
      <c r="AA3762" s="18">
        <v>10.9817338088</v>
      </c>
      <c r="AB3762" t="s">
        <v>4088</v>
      </c>
      <c r="AC3762" t="s">
        <v>220</v>
      </c>
      <c r="AD3762" t="s">
        <v>4089</v>
      </c>
      <c r="AE3762" s="18">
        <v>0.14674124220000001</v>
      </c>
      <c r="AF3762" t="s">
        <v>17801</v>
      </c>
      <c r="AG3762" t="s">
        <v>9290</v>
      </c>
      <c r="AH3762" t="s">
        <v>17802</v>
      </c>
      <c r="AI3762" s="18">
        <v>0.64123741990000005</v>
      </c>
      <c r="AJ3762" t="s">
        <v>13089</v>
      </c>
      <c r="AK3762" t="s">
        <v>9290</v>
      </c>
      <c r="AL3762" t="s">
        <v>13090</v>
      </c>
      <c r="AM3762" t="s">
        <v>17801</v>
      </c>
      <c r="AN3762" t="s">
        <v>9290</v>
      </c>
      <c r="AO3762" t="s">
        <v>17802</v>
      </c>
      <c r="AP3762" s="18">
        <v>0.14674124220000001</v>
      </c>
      <c r="AQ3762" t="e">
        <v>#N/A</v>
      </c>
      <c r="AR3762" t="b">
        <f>ISNUMBER(SEARCH('Consulta Por Puntos Baloto'!$E$5,B3762,1))</f>
        <v>0</v>
      </c>
      <c r="AS3762">
        <f t="shared" si="116"/>
        <v>31</v>
      </c>
      <c r="AT3762" t="str">
        <f t="shared" si="117"/>
        <v>Punto pago</v>
      </c>
    </row>
    <row r="3763" spans="1:46">
      <c r="A3763" t="s">
        <v>17803</v>
      </c>
      <c r="B3763" t="s">
        <v>17804</v>
      </c>
      <c r="C3763" s="18">
        <v>1.4387143229999999</v>
      </c>
      <c r="D3763" t="s">
        <v>4512</v>
      </c>
      <c r="E3763" t="s">
        <v>297</v>
      </c>
      <c r="F3763" t="s">
        <v>4513</v>
      </c>
      <c r="G3763" s="18">
        <v>16.216995212800001</v>
      </c>
      <c r="H3763" t="s">
        <v>64</v>
      </c>
      <c r="I3763" t="s">
        <v>4514</v>
      </c>
      <c r="J3763" t="s">
        <v>4515</v>
      </c>
      <c r="K3763" s="18">
        <v>16.216995212800001</v>
      </c>
      <c r="L3763" t="s">
        <v>64</v>
      </c>
      <c r="M3763" t="s">
        <v>4514</v>
      </c>
      <c r="N3763" t="s">
        <v>4515</v>
      </c>
      <c r="O3763" s="18">
        <v>1.9125626972000001</v>
      </c>
      <c r="P3763" t="s">
        <v>296</v>
      </c>
      <c r="Q3763" t="s">
        <v>297</v>
      </c>
      <c r="R3763" t="s">
        <v>298</v>
      </c>
      <c r="S3763" s="18">
        <v>145.10773135669999</v>
      </c>
      <c r="T3763" t="s">
        <v>85</v>
      </c>
      <c r="U3763" t="s">
        <v>86</v>
      </c>
      <c r="V3763" t="s">
        <v>87</v>
      </c>
      <c r="W3763" s="18">
        <v>88.395968753600002</v>
      </c>
      <c r="X3763" t="s">
        <v>64</v>
      </c>
      <c r="Y3763" t="s">
        <v>4519</v>
      </c>
      <c r="Z3763" t="s">
        <v>4520</v>
      </c>
      <c r="AA3763" s="18">
        <v>48.046567547899997</v>
      </c>
      <c r="AB3763" t="s">
        <v>300</v>
      </c>
      <c r="AC3763" t="s">
        <v>301</v>
      </c>
      <c r="AD3763" t="s">
        <v>302</v>
      </c>
      <c r="AE3763" s="18">
        <v>1.6999107679000001</v>
      </c>
      <c r="AF3763" t="s">
        <v>7531</v>
      </c>
      <c r="AG3763" t="s">
        <v>297</v>
      </c>
      <c r="AH3763" t="s">
        <v>7532</v>
      </c>
      <c r="AI3763" s="18">
        <v>3.4465266999999999E-3</v>
      </c>
      <c r="AJ3763" t="s">
        <v>17805</v>
      </c>
      <c r="AK3763" t="s">
        <v>297</v>
      </c>
      <c r="AL3763" t="s">
        <v>17806</v>
      </c>
      <c r="AM3763" t="s">
        <v>17805</v>
      </c>
      <c r="AN3763" t="s">
        <v>297</v>
      </c>
      <c r="AO3763" t="s">
        <v>17806</v>
      </c>
      <c r="AP3763" s="18">
        <v>3.4465266999999999E-3</v>
      </c>
      <c r="AQ3763" t="s">
        <v>123</v>
      </c>
      <c r="AR3763" t="b">
        <f>ISNUMBER(SEARCH('Consulta Por Puntos Baloto'!$E$5,B3763,1))</f>
        <v>0</v>
      </c>
      <c r="AS3763">
        <f t="shared" si="116"/>
        <v>35</v>
      </c>
      <c r="AT3763" t="str">
        <f t="shared" si="117"/>
        <v>Punto red</v>
      </c>
    </row>
    <row r="3764" spans="1:46">
      <c r="A3764" t="s">
        <v>17807</v>
      </c>
      <c r="B3764" t="s">
        <v>17808</v>
      </c>
      <c r="C3764" s="18">
        <v>2.1760122970000002</v>
      </c>
      <c r="D3764" t="s">
        <v>5165</v>
      </c>
      <c r="E3764" t="s">
        <v>220</v>
      </c>
      <c r="F3764" t="s">
        <v>5166</v>
      </c>
      <c r="G3764" s="18">
        <v>2.7141251389000001</v>
      </c>
      <c r="H3764" t="s">
        <v>64</v>
      </c>
      <c r="I3764" t="s">
        <v>223</v>
      </c>
      <c r="J3764" t="s">
        <v>5167</v>
      </c>
      <c r="K3764" s="18">
        <v>3.3826188270999999</v>
      </c>
      <c r="L3764" t="s">
        <v>64</v>
      </c>
      <c r="M3764" t="s">
        <v>223</v>
      </c>
      <c r="N3764" t="s">
        <v>4070</v>
      </c>
      <c r="O3764" s="18">
        <v>3.4810922943999998</v>
      </c>
      <c r="P3764" t="s">
        <v>4231</v>
      </c>
      <c r="Q3764" t="s">
        <v>220</v>
      </c>
      <c r="R3764" t="s">
        <v>4232</v>
      </c>
      <c r="S3764" s="18">
        <v>12.0274410513</v>
      </c>
      <c r="T3764" t="s">
        <v>227</v>
      </c>
      <c r="U3764" t="s">
        <v>228</v>
      </c>
      <c r="V3764" t="s">
        <v>229</v>
      </c>
      <c r="W3764" s="18">
        <v>5.7584125212000004</v>
      </c>
      <c r="X3764" t="s">
        <v>222</v>
      </c>
      <c r="Y3764" t="s">
        <v>223</v>
      </c>
      <c r="Z3764" t="s">
        <v>224</v>
      </c>
      <c r="AA3764" s="18">
        <v>3.3826188505000001</v>
      </c>
      <c r="AB3764" t="s">
        <v>5168</v>
      </c>
      <c r="AC3764" t="s">
        <v>220</v>
      </c>
      <c r="AD3764" t="s">
        <v>5169</v>
      </c>
      <c r="AE3764" s="18">
        <v>2.1317538099999998E-2</v>
      </c>
      <c r="AF3764" t="s">
        <v>14635</v>
      </c>
      <c r="AG3764" t="s">
        <v>220</v>
      </c>
      <c r="AH3764" t="s">
        <v>14636</v>
      </c>
      <c r="AI3764" s="18">
        <v>0.66095009680000005</v>
      </c>
      <c r="AJ3764" t="s">
        <v>7842</v>
      </c>
      <c r="AK3764" t="s">
        <v>220</v>
      </c>
      <c r="AL3764" t="s">
        <v>7843</v>
      </c>
      <c r="AM3764" t="s">
        <v>14635</v>
      </c>
      <c r="AN3764" t="s">
        <v>220</v>
      </c>
      <c r="AO3764" t="s">
        <v>14636</v>
      </c>
      <c r="AP3764" s="18">
        <v>2.1317538099999998E-2</v>
      </c>
      <c r="AQ3764" t="s">
        <v>123</v>
      </c>
      <c r="AR3764" t="b">
        <f>ISNUMBER(SEARCH('Consulta Por Puntos Baloto'!$E$5,B3764,1))</f>
        <v>0</v>
      </c>
      <c r="AS3764">
        <f t="shared" si="116"/>
        <v>31</v>
      </c>
      <c r="AT3764" t="str">
        <f t="shared" si="117"/>
        <v>Punto pago</v>
      </c>
    </row>
    <row r="3765" spans="1:46">
      <c r="A3765" t="s">
        <v>17809</v>
      </c>
      <c r="B3765" t="s">
        <v>17810</v>
      </c>
      <c r="C3765" s="18">
        <v>0.88406405899999996</v>
      </c>
      <c r="D3765" t="s">
        <v>5165</v>
      </c>
      <c r="E3765" t="s">
        <v>220</v>
      </c>
      <c r="F3765" t="s">
        <v>5166</v>
      </c>
      <c r="G3765" s="18">
        <v>1.6665855106</v>
      </c>
      <c r="H3765" t="s">
        <v>64</v>
      </c>
      <c r="I3765" t="s">
        <v>223</v>
      </c>
      <c r="J3765" t="s">
        <v>5327</v>
      </c>
      <c r="K3765" s="18">
        <v>2.8154241444000001</v>
      </c>
      <c r="L3765" t="s">
        <v>64</v>
      </c>
      <c r="M3765" t="s">
        <v>223</v>
      </c>
      <c r="N3765" t="s">
        <v>4070</v>
      </c>
      <c r="O3765" s="18">
        <v>2.1062606657999998</v>
      </c>
      <c r="P3765" t="s">
        <v>4231</v>
      </c>
      <c r="Q3765" t="s">
        <v>220</v>
      </c>
      <c r="R3765" t="s">
        <v>4232</v>
      </c>
      <c r="S3765" s="18">
        <v>11.3410703566</v>
      </c>
      <c r="T3765" t="s">
        <v>227</v>
      </c>
      <c r="U3765" t="s">
        <v>228</v>
      </c>
      <c r="V3765" t="s">
        <v>229</v>
      </c>
      <c r="W3765" s="18">
        <v>4.5653437642999997</v>
      </c>
      <c r="X3765" t="s">
        <v>222</v>
      </c>
      <c r="Y3765" t="s">
        <v>223</v>
      </c>
      <c r="Z3765" t="s">
        <v>224</v>
      </c>
      <c r="AA3765" s="18">
        <v>2.3340747168</v>
      </c>
      <c r="AB3765" t="s">
        <v>4088</v>
      </c>
      <c r="AC3765" t="s">
        <v>220</v>
      </c>
      <c r="AD3765" t="s">
        <v>4089</v>
      </c>
      <c r="AE3765" s="18">
        <v>0.28538588609999999</v>
      </c>
      <c r="AF3765" t="s">
        <v>17811</v>
      </c>
      <c r="AG3765" t="s">
        <v>220</v>
      </c>
      <c r="AH3765" t="s">
        <v>17812</v>
      </c>
      <c r="AI3765" s="18">
        <v>0.28538588609999999</v>
      </c>
      <c r="AJ3765" t="s">
        <v>349</v>
      </c>
      <c r="AK3765" t="s">
        <v>220</v>
      </c>
      <c r="AL3765" t="s">
        <v>17813</v>
      </c>
      <c r="AM3765" t="s">
        <v>17811</v>
      </c>
      <c r="AN3765" t="s">
        <v>220</v>
      </c>
      <c r="AO3765" t="s">
        <v>17812</v>
      </c>
      <c r="AP3765" s="18">
        <v>0.28538588609999999</v>
      </c>
      <c r="AQ3765" t="s">
        <v>123</v>
      </c>
      <c r="AR3765" t="b">
        <f>ISNUMBER(SEARCH('Consulta Por Puntos Baloto'!$E$5,B3765,1))</f>
        <v>0</v>
      </c>
      <c r="AS3765">
        <f t="shared" si="116"/>
        <v>31</v>
      </c>
      <c r="AT3765" t="str">
        <f t="shared" si="117"/>
        <v>Punto pago</v>
      </c>
    </row>
    <row r="3766" spans="1:46">
      <c r="A3766" t="s">
        <v>17809</v>
      </c>
      <c r="B3766" t="s">
        <v>17810</v>
      </c>
      <c r="C3766" s="18">
        <v>0.88406405899999996</v>
      </c>
      <c r="D3766" t="s">
        <v>5165</v>
      </c>
      <c r="E3766" t="s">
        <v>220</v>
      </c>
      <c r="F3766" t="s">
        <v>5166</v>
      </c>
      <c r="G3766" s="18">
        <v>1.6665855106</v>
      </c>
      <c r="H3766" t="s">
        <v>64</v>
      </c>
      <c r="I3766" t="s">
        <v>223</v>
      </c>
      <c r="J3766" t="s">
        <v>5327</v>
      </c>
      <c r="K3766" s="18">
        <v>2.8154241444000001</v>
      </c>
      <c r="L3766" t="s">
        <v>64</v>
      </c>
      <c r="M3766" t="s">
        <v>223</v>
      </c>
      <c r="N3766" t="s">
        <v>4070</v>
      </c>
      <c r="O3766" s="18">
        <v>2.1062606657999998</v>
      </c>
      <c r="P3766" t="s">
        <v>4231</v>
      </c>
      <c r="Q3766" t="s">
        <v>220</v>
      </c>
      <c r="R3766" t="s">
        <v>4232</v>
      </c>
      <c r="S3766" s="18">
        <v>11.3410703566</v>
      </c>
      <c r="T3766" t="s">
        <v>227</v>
      </c>
      <c r="U3766" t="s">
        <v>228</v>
      </c>
      <c r="V3766" t="s">
        <v>229</v>
      </c>
      <c r="W3766" s="18">
        <v>4.5653437642999997</v>
      </c>
      <c r="X3766" t="s">
        <v>222</v>
      </c>
      <c r="Y3766" t="s">
        <v>223</v>
      </c>
      <c r="Z3766" t="s">
        <v>224</v>
      </c>
      <c r="AA3766" s="18">
        <v>2.3340747168</v>
      </c>
      <c r="AB3766" t="s">
        <v>4088</v>
      </c>
      <c r="AC3766" t="s">
        <v>220</v>
      </c>
      <c r="AD3766" t="s">
        <v>4089</v>
      </c>
      <c r="AE3766" s="18">
        <v>0.28538588609999999</v>
      </c>
      <c r="AF3766" t="s">
        <v>17811</v>
      </c>
      <c r="AG3766" t="s">
        <v>220</v>
      </c>
      <c r="AH3766" t="s">
        <v>17812</v>
      </c>
      <c r="AI3766" s="18">
        <v>0.28538588609999999</v>
      </c>
      <c r="AJ3766" t="s">
        <v>349</v>
      </c>
      <c r="AK3766" t="s">
        <v>220</v>
      </c>
      <c r="AL3766" t="s">
        <v>17813</v>
      </c>
      <c r="AM3766" t="s">
        <v>349</v>
      </c>
      <c r="AN3766" t="s">
        <v>220</v>
      </c>
      <c r="AO3766" t="s">
        <v>17813</v>
      </c>
      <c r="AP3766" s="18">
        <v>0.28538588609999999</v>
      </c>
      <c r="AQ3766" t="s">
        <v>123</v>
      </c>
      <c r="AR3766" t="b">
        <f>ISNUMBER(SEARCH('Consulta Por Puntos Baloto'!$E$5,B3766,1))</f>
        <v>0</v>
      </c>
      <c r="AS3766">
        <f t="shared" si="116"/>
        <v>31</v>
      </c>
      <c r="AT3766" t="str">
        <f t="shared" si="117"/>
        <v>Punto pago</v>
      </c>
    </row>
    <row r="3767" spans="1:46">
      <c r="A3767" t="s">
        <v>17814</v>
      </c>
      <c r="B3767" t="s">
        <v>17815</v>
      </c>
      <c r="C3767" s="18">
        <v>305.6095393736</v>
      </c>
      <c r="D3767" t="s">
        <v>7736</v>
      </c>
      <c r="E3767" t="s">
        <v>4964</v>
      </c>
      <c r="F3767" t="s">
        <v>7737</v>
      </c>
      <c r="G3767" s="18">
        <v>374.52077544740001</v>
      </c>
      <c r="H3767" t="s">
        <v>64</v>
      </c>
      <c r="I3767" t="s">
        <v>4514</v>
      </c>
      <c r="J3767" t="s">
        <v>4515</v>
      </c>
      <c r="K3767" s="18">
        <v>374.52077544740001</v>
      </c>
      <c r="L3767" t="s">
        <v>64</v>
      </c>
      <c r="M3767" t="s">
        <v>4514</v>
      </c>
      <c r="N3767" t="s">
        <v>4515</v>
      </c>
      <c r="O3767" s="18">
        <v>304.69923250950001</v>
      </c>
      <c r="P3767" t="s">
        <v>4963</v>
      </c>
      <c r="Q3767" t="s">
        <v>4964</v>
      </c>
      <c r="R3767" t="s">
        <v>4965</v>
      </c>
      <c r="S3767" s="18">
        <v>471.87455841820002</v>
      </c>
      <c r="T3767" t="s">
        <v>807</v>
      </c>
      <c r="U3767" t="s">
        <v>130</v>
      </c>
      <c r="V3767" t="s">
        <v>808</v>
      </c>
      <c r="W3767" s="18">
        <v>304.64592233090002</v>
      </c>
      <c r="X3767" t="s">
        <v>64</v>
      </c>
      <c r="Y3767" t="s">
        <v>4519</v>
      </c>
      <c r="Z3767" t="s">
        <v>4520</v>
      </c>
      <c r="AA3767" s="18">
        <v>413.53293365830001</v>
      </c>
      <c r="AB3767" t="s">
        <v>300</v>
      </c>
      <c r="AC3767" t="s">
        <v>301</v>
      </c>
      <c r="AD3767" t="s">
        <v>302</v>
      </c>
      <c r="AE3767" s="18">
        <v>0.1236161382</v>
      </c>
      <c r="AF3767" t="s">
        <v>17816</v>
      </c>
      <c r="AG3767" t="s">
        <v>17817</v>
      </c>
      <c r="AH3767" t="s">
        <v>17818</v>
      </c>
      <c r="AI3767" s="18">
        <v>4.5321940000000001E-4</v>
      </c>
      <c r="AJ3767" t="s">
        <v>17819</v>
      </c>
      <c r="AK3767" t="s">
        <v>17817</v>
      </c>
      <c r="AL3767" t="s">
        <v>17820</v>
      </c>
      <c r="AM3767" t="s">
        <v>17819</v>
      </c>
      <c r="AN3767" t="s">
        <v>17817</v>
      </c>
      <c r="AO3767" t="s">
        <v>17820</v>
      </c>
      <c r="AP3767" s="18">
        <v>4.5321940000000001E-4</v>
      </c>
      <c r="AQ3767" t="e">
        <v>#N/A</v>
      </c>
      <c r="AR3767" t="b">
        <f>ISNUMBER(SEARCH('Consulta Por Puntos Baloto'!$E$5,B3767,1))</f>
        <v>0</v>
      </c>
      <c r="AS3767">
        <f t="shared" si="116"/>
        <v>35</v>
      </c>
      <c r="AT3767" t="str">
        <f t="shared" si="117"/>
        <v>Punto red</v>
      </c>
    </row>
    <row r="3768" spans="1:46">
      <c r="A3768" t="s">
        <v>17821</v>
      </c>
      <c r="B3768" t="s">
        <v>17822</v>
      </c>
      <c r="C3768" s="18">
        <v>86.029120309999996</v>
      </c>
      <c r="D3768" t="s">
        <v>4428</v>
      </c>
      <c r="E3768" t="s">
        <v>4429</v>
      </c>
      <c r="F3768" t="s">
        <v>4430</v>
      </c>
      <c r="G3768" s="18">
        <v>108.90857149449999</v>
      </c>
      <c r="H3768" t="s">
        <v>4899</v>
      </c>
      <c r="I3768" t="s">
        <v>4432</v>
      </c>
      <c r="J3768" t="s">
        <v>4992</v>
      </c>
      <c r="K3768" s="18">
        <v>125.5730063486</v>
      </c>
      <c r="L3768" t="s">
        <v>64</v>
      </c>
      <c r="M3768" t="s">
        <v>4434</v>
      </c>
      <c r="N3768" t="s">
        <v>4435</v>
      </c>
      <c r="O3768" s="18">
        <v>127.3556195484</v>
      </c>
      <c r="P3768" t="s">
        <v>4100</v>
      </c>
      <c r="Q3768" t="s">
        <v>4101</v>
      </c>
      <c r="R3768" t="s">
        <v>4102</v>
      </c>
      <c r="S3768" s="18">
        <v>129.58226327169999</v>
      </c>
      <c r="T3768" t="s">
        <v>227</v>
      </c>
      <c r="U3768" t="s">
        <v>228</v>
      </c>
      <c r="V3768" t="s">
        <v>229</v>
      </c>
      <c r="W3768" s="18">
        <v>130.19872913340001</v>
      </c>
      <c r="X3768" t="s">
        <v>64</v>
      </c>
      <c r="Y3768" t="s">
        <v>5603</v>
      </c>
      <c r="Z3768" t="s">
        <v>5604</v>
      </c>
      <c r="AA3768" s="18">
        <v>127.4349163288</v>
      </c>
      <c r="AB3768" t="s">
        <v>4436</v>
      </c>
      <c r="AC3768" t="s">
        <v>4437</v>
      </c>
      <c r="AD3768" t="s">
        <v>4438</v>
      </c>
      <c r="AE3768" s="18">
        <v>0.22310089550000001</v>
      </c>
      <c r="AF3768" t="s">
        <v>17325</v>
      </c>
      <c r="AG3768" t="s">
        <v>9042</v>
      </c>
      <c r="AH3768" t="s">
        <v>17326</v>
      </c>
      <c r="AI3768" s="18">
        <v>0.12669226820000001</v>
      </c>
      <c r="AJ3768" t="s">
        <v>15254</v>
      </c>
      <c r="AK3768" t="s">
        <v>9042</v>
      </c>
      <c r="AL3768" t="s">
        <v>15255</v>
      </c>
      <c r="AM3768" t="s">
        <v>15254</v>
      </c>
      <c r="AN3768" t="s">
        <v>9042</v>
      </c>
      <c r="AO3768" t="s">
        <v>15255</v>
      </c>
      <c r="AP3768" s="18">
        <v>0.12669226820000001</v>
      </c>
      <c r="AQ3768" t="e">
        <v>#N/A</v>
      </c>
      <c r="AR3768" t="b">
        <f>ISNUMBER(SEARCH('Consulta Por Puntos Baloto'!$E$5,B3768,1))</f>
        <v>0</v>
      </c>
      <c r="AS3768">
        <f t="shared" si="116"/>
        <v>35</v>
      </c>
      <c r="AT3768" t="str">
        <f t="shared" si="117"/>
        <v>Punto red</v>
      </c>
    </row>
    <row r="3769" spans="1:46">
      <c r="A3769" t="s">
        <v>17823</v>
      </c>
      <c r="B3769" t="s">
        <v>17824</v>
      </c>
      <c r="C3769" s="18">
        <v>0.23438665240000001</v>
      </c>
      <c r="D3769" t="s">
        <v>274</v>
      </c>
      <c r="E3769" t="s">
        <v>103</v>
      </c>
      <c r="F3769" t="s">
        <v>275</v>
      </c>
      <c r="G3769" s="18">
        <v>0.28452684239999998</v>
      </c>
      <c r="H3769" t="s">
        <v>115</v>
      </c>
      <c r="I3769" t="s">
        <v>107</v>
      </c>
      <c r="J3769" t="s">
        <v>7122</v>
      </c>
      <c r="K3769" s="18">
        <v>0.38785705050000002</v>
      </c>
      <c r="L3769" t="s">
        <v>64</v>
      </c>
      <c r="M3769" t="s">
        <v>107</v>
      </c>
      <c r="N3769" t="s">
        <v>108</v>
      </c>
      <c r="O3769" s="18">
        <v>1.2402486281</v>
      </c>
      <c r="P3769" t="s">
        <v>109</v>
      </c>
      <c r="Q3769" t="s">
        <v>103</v>
      </c>
      <c r="R3769" t="s">
        <v>110</v>
      </c>
      <c r="S3769" s="18">
        <v>147.8868273779</v>
      </c>
      <c r="T3769" t="s">
        <v>253</v>
      </c>
      <c r="U3769" t="s">
        <v>65</v>
      </c>
      <c r="V3769" t="s">
        <v>254</v>
      </c>
      <c r="W3769" s="18">
        <v>146.46094524520001</v>
      </c>
      <c r="X3769" t="s">
        <v>276</v>
      </c>
      <c r="Y3769" t="s">
        <v>65</v>
      </c>
      <c r="Z3769" t="s">
        <v>277</v>
      </c>
      <c r="AA3769" s="18">
        <v>0.7745456114</v>
      </c>
      <c r="AB3769" t="s">
        <v>115</v>
      </c>
      <c r="AC3769" t="s">
        <v>103</v>
      </c>
      <c r="AD3769" t="s">
        <v>116</v>
      </c>
      <c r="AE3769" s="18">
        <v>1.4563298000000001E-2</v>
      </c>
      <c r="AF3769" t="s">
        <v>17825</v>
      </c>
      <c r="AG3769" t="s">
        <v>103</v>
      </c>
      <c r="AH3769" t="s">
        <v>17826</v>
      </c>
      <c r="AI3769" s="18">
        <v>7.5399335499999998E-2</v>
      </c>
      <c r="AJ3769" t="s">
        <v>17827</v>
      </c>
      <c r="AK3769" t="s">
        <v>103</v>
      </c>
      <c r="AL3769" t="s">
        <v>17828</v>
      </c>
      <c r="AM3769" t="s">
        <v>17825</v>
      </c>
      <c r="AN3769" t="s">
        <v>103</v>
      </c>
      <c r="AO3769" t="s">
        <v>17826</v>
      </c>
      <c r="AP3769" s="18">
        <v>1.4563298000000001E-2</v>
      </c>
      <c r="AQ3769" t="s">
        <v>123</v>
      </c>
      <c r="AR3769" t="b">
        <f>ISNUMBER(SEARCH('Consulta Por Puntos Baloto'!$E$5,B3769,1))</f>
        <v>0</v>
      </c>
      <c r="AS3769">
        <f t="shared" si="116"/>
        <v>31</v>
      </c>
      <c r="AT3769" t="str">
        <f t="shared" si="117"/>
        <v>Punto pago</v>
      </c>
    </row>
    <row r="3770" spans="1:46">
      <c r="A3770" t="s">
        <v>17829</v>
      </c>
      <c r="B3770" t="s">
        <v>17830</v>
      </c>
      <c r="C3770" s="18">
        <v>0.94332637399999997</v>
      </c>
      <c r="D3770" t="s">
        <v>2696</v>
      </c>
      <c r="E3770" t="s">
        <v>128</v>
      </c>
      <c r="F3770" t="s">
        <v>2697</v>
      </c>
      <c r="G3770" s="18">
        <v>1.2218349969</v>
      </c>
      <c r="H3770" t="s">
        <v>2671</v>
      </c>
      <c r="I3770" t="s">
        <v>130</v>
      </c>
      <c r="J3770" t="s">
        <v>2672</v>
      </c>
      <c r="K3770" s="18">
        <v>1.3101182627000001</v>
      </c>
      <c r="L3770" t="s">
        <v>64</v>
      </c>
      <c r="M3770" t="s">
        <v>130</v>
      </c>
      <c r="N3770" t="s">
        <v>1028</v>
      </c>
      <c r="O3770" s="18">
        <v>0.48325517730000001</v>
      </c>
      <c r="P3770" t="s">
        <v>673</v>
      </c>
      <c r="Q3770" t="s">
        <v>134</v>
      </c>
      <c r="R3770" t="s">
        <v>674</v>
      </c>
      <c r="S3770" s="18">
        <v>3.7054745214000002</v>
      </c>
      <c r="T3770" t="s">
        <v>1086</v>
      </c>
      <c r="U3770" t="s">
        <v>130</v>
      </c>
      <c r="V3770" t="s">
        <v>1087</v>
      </c>
      <c r="W3770" s="18">
        <v>1.194806241</v>
      </c>
      <c r="X3770" t="s">
        <v>64</v>
      </c>
      <c r="Y3770" t="s">
        <v>130</v>
      </c>
      <c r="Z3770" t="s">
        <v>1011</v>
      </c>
      <c r="AA3770" s="18">
        <v>1.2218349969</v>
      </c>
      <c r="AB3770" t="s">
        <v>4694</v>
      </c>
      <c r="AC3770" t="s">
        <v>128</v>
      </c>
      <c r="AD3770" t="s">
        <v>4695</v>
      </c>
      <c r="AE3770" s="18">
        <v>5.0144080399999999E-2</v>
      </c>
      <c r="AF3770" t="s">
        <v>17831</v>
      </c>
      <c r="AG3770" t="s">
        <v>143</v>
      </c>
      <c r="AH3770" t="s">
        <v>17832</v>
      </c>
      <c r="AI3770" s="18">
        <v>5.0144080399999999E-2</v>
      </c>
      <c r="AJ3770" t="s">
        <v>17833</v>
      </c>
      <c r="AK3770" t="s">
        <v>134</v>
      </c>
      <c r="AL3770" t="s">
        <v>17834</v>
      </c>
      <c r="AM3770" t="s">
        <v>17831</v>
      </c>
      <c r="AN3770" t="s">
        <v>143</v>
      </c>
      <c r="AO3770" t="s">
        <v>17832</v>
      </c>
      <c r="AP3770" s="18">
        <v>5.0144080399999999E-2</v>
      </c>
      <c r="AQ3770" t="s">
        <v>123</v>
      </c>
      <c r="AR3770" t="b">
        <f>ISNUMBER(SEARCH('Consulta Por Puntos Baloto'!$E$5,B3770,1))</f>
        <v>0</v>
      </c>
      <c r="AS3770">
        <f t="shared" si="116"/>
        <v>31</v>
      </c>
      <c r="AT3770" t="str">
        <f t="shared" si="117"/>
        <v>Punto pago</v>
      </c>
    </row>
    <row r="3771" spans="1:46">
      <c r="A3771" t="s">
        <v>17829</v>
      </c>
      <c r="B3771" t="s">
        <v>17830</v>
      </c>
      <c r="C3771" s="18">
        <v>0.94332637399999997</v>
      </c>
      <c r="D3771" t="s">
        <v>2696</v>
      </c>
      <c r="E3771" t="s">
        <v>128</v>
      </c>
      <c r="F3771" t="s">
        <v>2697</v>
      </c>
      <c r="G3771" s="18">
        <v>1.2218349969</v>
      </c>
      <c r="H3771" t="s">
        <v>2671</v>
      </c>
      <c r="I3771" t="s">
        <v>130</v>
      </c>
      <c r="J3771" t="s">
        <v>2672</v>
      </c>
      <c r="K3771" s="18">
        <v>1.3101182627000001</v>
      </c>
      <c r="L3771" t="s">
        <v>64</v>
      </c>
      <c r="M3771" t="s">
        <v>130</v>
      </c>
      <c r="N3771" t="s">
        <v>1028</v>
      </c>
      <c r="O3771" s="18">
        <v>0.48325517730000001</v>
      </c>
      <c r="P3771" t="s">
        <v>673</v>
      </c>
      <c r="Q3771" t="s">
        <v>134</v>
      </c>
      <c r="R3771" t="s">
        <v>674</v>
      </c>
      <c r="S3771" s="18">
        <v>3.7054745214000002</v>
      </c>
      <c r="T3771" t="s">
        <v>1086</v>
      </c>
      <c r="U3771" t="s">
        <v>130</v>
      </c>
      <c r="V3771" t="s">
        <v>1087</v>
      </c>
      <c r="W3771" s="18">
        <v>1.194806241</v>
      </c>
      <c r="X3771" t="s">
        <v>64</v>
      </c>
      <c r="Y3771" t="s">
        <v>130</v>
      </c>
      <c r="Z3771" t="s">
        <v>1011</v>
      </c>
      <c r="AA3771" s="18">
        <v>1.2218349969</v>
      </c>
      <c r="AB3771" t="s">
        <v>4694</v>
      </c>
      <c r="AC3771" t="s">
        <v>128</v>
      </c>
      <c r="AD3771" t="s">
        <v>4695</v>
      </c>
      <c r="AE3771" s="18">
        <v>5.0144080399999999E-2</v>
      </c>
      <c r="AF3771" t="s">
        <v>17831</v>
      </c>
      <c r="AG3771" t="s">
        <v>143</v>
      </c>
      <c r="AH3771" t="s">
        <v>17832</v>
      </c>
      <c r="AI3771" s="18">
        <v>5.0144080399999999E-2</v>
      </c>
      <c r="AJ3771" t="s">
        <v>17833</v>
      </c>
      <c r="AK3771" t="s">
        <v>134</v>
      </c>
      <c r="AL3771" t="s">
        <v>17834</v>
      </c>
      <c r="AM3771" t="s">
        <v>17833</v>
      </c>
      <c r="AN3771" t="s">
        <v>134</v>
      </c>
      <c r="AO3771" t="s">
        <v>17834</v>
      </c>
      <c r="AP3771" s="18">
        <v>5.0144080399999999E-2</v>
      </c>
      <c r="AQ3771" t="s">
        <v>123</v>
      </c>
      <c r="AR3771" t="b">
        <f>ISNUMBER(SEARCH('Consulta Por Puntos Baloto'!$E$5,B3771,1))</f>
        <v>0</v>
      </c>
      <c r="AS3771">
        <f t="shared" si="116"/>
        <v>31</v>
      </c>
      <c r="AT3771" t="str">
        <f t="shared" si="117"/>
        <v>Punto pago</v>
      </c>
    </row>
    <row r="3772" spans="1:46">
      <c r="A3772" t="s">
        <v>17835</v>
      </c>
      <c r="B3772" t="s">
        <v>17836</v>
      </c>
      <c r="C3772" s="18">
        <v>9.2029356625999998</v>
      </c>
      <c r="D3772" t="s">
        <v>127</v>
      </c>
      <c r="E3772" t="s">
        <v>128</v>
      </c>
      <c r="F3772" t="s">
        <v>129</v>
      </c>
      <c r="G3772" s="18">
        <v>3.4670424678999998</v>
      </c>
      <c r="H3772" t="s">
        <v>64</v>
      </c>
      <c r="I3772" t="s">
        <v>130</v>
      </c>
      <c r="J3772" t="s">
        <v>369</v>
      </c>
      <c r="K3772" s="18">
        <v>10.804160382199999</v>
      </c>
      <c r="L3772" t="s">
        <v>64</v>
      </c>
      <c r="M3772" t="s">
        <v>130</v>
      </c>
      <c r="N3772" t="s">
        <v>370</v>
      </c>
      <c r="O3772" s="18">
        <v>9.1414681670999993</v>
      </c>
      <c r="P3772" t="s">
        <v>133</v>
      </c>
      <c r="Q3772" t="s">
        <v>134</v>
      </c>
      <c r="R3772" t="s">
        <v>135</v>
      </c>
      <c r="S3772" s="18">
        <v>11.8650604553</v>
      </c>
      <c r="T3772" t="s">
        <v>371</v>
      </c>
      <c r="U3772" t="s">
        <v>130</v>
      </c>
      <c r="V3772" t="s">
        <v>372</v>
      </c>
      <c r="W3772" s="18">
        <v>10.6111011734</v>
      </c>
      <c r="X3772" t="s">
        <v>64</v>
      </c>
      <c r="Y3772" t="s">
        <v>130</v>
      </c>
      <c r="Z3772" t="s">
        <v>373</v>
      </c>
      <c r="AA3772" s="18">
        <v>9.3344069499</v>
      </c>
      <c r="AB3772" t="s">
        <v>140</v>
      </c>
      <c r="AC3772" t="s">
        <v>128</v>
      </c>
      <c r="AD3772" t="s">
        <v>141</v>
      </c>
      <c r="AE3772" s="18">
        <v>2.7460683999999999E-2</v>
      </c>
      <c r="AF3772" t="s">
        <v>17837</v>
      </c>
      <c r="AG3772" t="s">
        <v>143</v>
      </c>
      <c r="AH3772" t="s">
        <v>17838</v>
      </c>
      <c r="AI3772" s="18">
        <v>5.9060512699999998E-2</v>
      </c>
      <c r="AJ3772" t="s">
        <v>17839</v>
      </c>
      <c r="AK3772" t="s">
        <v>134</v>
      </c>
      <c r="AL3772" t="s">
        <v>17840</v>
      </c>
      <c r="AM3772" t="s">
        <v>17837</v>
      </c>
      <c r="AN3772" t="s">
        <v>143</v>
      </c>
      <c r="AO3772" t="s">
        <v>17838</v>
      </c>
      <c r="AP3772" s="18">
        <v>2.7460683999999999E-2</v>
      </c>
      <c r="AQ3772" t="s">
        <v>123</v>
      </c>
      <c r="AR3772" t="b">
        <f>ISNUMBER(SEARCH('Consulta Por Puntos Baloto'!$E$5,B3772,1))</f>
        <v>0</v>
      </c>
      <c r="AS3772">
        <f t="shared" si="116"/>
        <v>31</v>
      </c>
      <c r="AT3772" t="str">
        <f t="shared" si="117"/>
        <v>Punto pago</v>
      </c>
    </row>
    <row r="3773" spans="1:46">
      <c r="A3773" t="s">
        <v>17841</v>
      </c>
      <c r="B3773" t="s">
        <v>17842</v>
      </c>
      <c r="C3773" s="18">
        <v>36.425751649799999</v>
      </c>
      <c r="D3773" t="s">
        <v>127</v>
      </c>
      <c r="E3773" t="s">
        <v>128</v>
      </c>
      <c r="F3773" t="s">
        <v>129</v>
      </c>
      <c r="G3773" s="18">
        <v>31.412598874499999</v>
      </c>
      <c r="H3773" t="s">
        <v>64</v>
      </c>
      <c r="I3773" t="s">
        <v>130</v>
      </c>
      <c r="J3773" t="s">
        <v>369</v>
      </c>
      <c r="K3773" s="18">
        <v>38.201390301399996</v>
      </c>
      <c r="L3773" t="s">
        <v>64</v>
      </c>
      <c r="M3773" t="s">
        <v>130</v>
      </c>
      <c r="N3773" t="s">
        <v>370</v>
      </c>
      <c r="O3773" s="18">
        <v>36.559969149899999</v>
      </c>
      <c r="P3773" t="s">
        <v>133</v>
      </c>
      <c r="Q3773" t="s">
        <v>134</v>
      </c>
      <c r="R3773" t="s">
        <v>135</v>
      </c>
      <c r="S3773" s="18">
        <v>39.725245438100004</v>
      </c>
      <c r="T3773" t="s">
        <v>371</v>
      </c>
      <c r="U3773" t="s">
        <v>130</v>
      </c>
      <c r="V3773" t="s">
        <v>372</v>
      </c>
      <c r="W3773" s="18">
        <v>38.567567798299997</v>
      </c>
      <c r="X3773" t="s">
        <v>64</v>
      </c>
      <c r="Y3773" t="s">
        <v>130</v>
      </c>
      <c r="Z3773" t="s">
        <v>373</v>
      </c>
      <c r="AA3773" s="18">
        <v>36.494231091400003</v>
      </c>
      <c r="AB3773" t="s">
        <v>140</v>
      </c>
      <c r="AC3773" t="s">
        <v>128</v>
      </c>
      <c r="AD3773" t="s">
        <v>141</v>
      </c>
      <c r="AE3773" s="18">
        <v>16.632049032800001</v>
      </c>
      <c r="AF3773" t="s">
        <v>1373</v>
      </c>
      <c r="AG3773" t="s">
        <v>1374</v>
      </c>
      <c r="AH3773" t="s">
        <v>1375</v>
      </c>
      <c r="AI3773" s="18">
        <v>16.5286789584</v>
      </c>
      <c r="AJ3773" t="s">
        <v>17843</v>
      </c>
      <c r="AK3773" t="s">
        <v>1374</v>
      </c>
      <c r="AL3773" t="s">
        <v>17844</v>
      </c>
      <c r="AM3773" t="s">
        <v>17843</v>
      </c>
      <c r="AN3773" t="s">
        <v>1374</v>
      </c>
      <c r="AO3773" t="s">
        <v>17844</v>
      </c>
      <c r="AP3773" s="18">
        <v>16.5286789584</v>
      </c>
      <c r="AQ3773" t="s">
        <v>123</v>
      </c>
      <c r="AR3773" t="b">
        <f>ISNUMBER(SEARCH('Consulta Por Puntos Baloto'!$E$5,B3773,1))</f>
        <v>0</v>
      </c>
      <c r="AS3773">
        <f t="shared" si="116"/>
        <v>35</v>
      </c>
      <c r="AT3773" t="str">
        <f t="shared" si="117"/>
        <v>Punto red</v>
      </c>
    </row>
    <row r="3774" spans="1:46">
      <c r="A3774" t="s">
        <v>17845</v>
      </c>
      <c r="B3774" t="s">
        <v>17846</v>
      </c>
      <c r="C3774" s="18">
        <v>2.8417367502999999</v>
      </c>
      <c r="D3774" t="s">
        <v>1519</v>
      </c>
      <c r="E3774" t="s">
        <v>1520</v>
      </c>
      <c r="F3774" t="s">
        <v>1521</v>
      </c>
      <c r="G3774" s="18">
        <v>2.4168597023</v>
      </c>
      <c r="H3774" t="s">
        <v>64</v>
      </c>
      <c r="I3774" t="s">
        <v>471</v>
      </c>
      <c r="J3774" t="s">
        <v>1453</v>
      </c>
      <c r="K3774" s="18">
        <v>2.4492269516</v>
      </c>
      <c r="L3774" t="s">
        <v>64</v>
      </c>
      <c r="M3774" t="s">
        <v>471</v>
      </c>
      <c r="N3774" t="s">
        <v>1453</v>
      </c>
      <c r="O3774" s="18">
        <v>6.600001282</v>
      </c>
      <c r="P3774" t="s">
        <v>467</v>
      </c>
      <c r="Q3774" t="s">
        <v>134</v>
      </c>
      <c r="R3774" t="s">
        <v>468</v>
      </c>
      <c r="S3774" s="18">
        <v>9.6141450191000004</v>
      </c>
      <c r="T3774" t="s">
        <v>469</v>
      </c>
      <c r="U3774" t="s">
        <v>130</v>
      </c>
      <c r="V3774" t="s">
        <v>470</v>
      </c>
      <c r="W3774" s="18">
        <v>4.0690252205000004</v>
      </c>
      <c r="X3774" t="s">
        <v>64</v>
      </c>
      <c r="Y3774" t="s">
        <v>471</v>
      </c>
      <c r="Z3774" t="s">
        <v>472</v>
      </c>
      <c r="AA3774" s="18">
        <v>7.6170932859000002</v>
      </c>
      <c r="AB3774" s="19" t="s">
        <v>473</v>
      </c>
      <c r="AC3774" t="s">
        <v>128</v>
      </c>
      <c r="AD3774" t="s">
        <v>474</v>
      </c>
      <c r="AE3774" s="18">
        <v>0.24576686919999999</v>
      </c>
      <c r="AF3774" t="s">
        <v>17847</v>
      </c>
      <c r="AG3774" t="s">
        <v>1523</v>
      </c>
      <c r="AH3774" t="s">
        <v>17848</v>
      </c>
      <c r="AI3774" s="18">
        <v>0.1283149445</v>
      </c>
      <c r="AJ3774" t="s">
        <v>17849</v>
      </c>
      <c r="AK3774" t="s">
        <v>1523</v>
      </c>
      <c r="AL3774" t="s">
        <v>17850</v>
      </c>
      <c r="AM3774" t="s">
        <v>17849</v>
      </c>
      <c r="AN3774" t="s">
        <v>1523</v>
      </c>
      <c r="AO3774" t="s">
        <v>17850</v>
      </c>
      <c r="AP3774" s="18">
        <v>0.1283149445</v>
      </c>
      <c r="AQ3774" t="s">
        <v>123</v>
      </c>
      <c r="AR3774" t="b">
        <f>ISNUMBER(SEARCH('Consulta Por Puntos Baloto'!$E$5,B3774,1))</f>
        <v>0</v>
      </c>
      <c r="AS3774">
        <f t="shared" si="116"/>
        <v>35</v>
      </c>
      <c r="AT3774" t="str">
        <f t="shared" si="117"/>
        <v>Punto red</v>
      </c>
    </row>
    <row r="3775" spans="1:46">
      <c r="A3775" t="s">
        <v>17851</v>
      </c>
      <c r="B3775" t="s">
        <v>17852</v>
      </c>
      <c r="C3775" s="18">
        <v>0.26979106739999997</v>
      </c>
      <c r="D3775" t="s">
        <v>1448</v>
      </c>
      <c r="E3775" t="s">
        <v>1449</v>
      </c>
      <c r="F3775" t="s">
        <v>1450</v>
      </c>
      <c r="G3775" s="18">
        <v>0.16667642199999999</v>
      </c>
      <c r="H3775" t="s">
        <v>64</v>
      </c>
      <c r="I3775" t="s">
        <v>1451</v>
      </c>
      <c r="J3775" t="s">
        <v>1452</v>
      </c>
      <c r="K3775" s="18">
        <v>18.601420426299999</v>
      </c>
      <c r="L3775" t="s">
        <v>64</v>
      </c>
      <c r="M3775" t="s">
        <v>471</v>
      </c>
      <c r="N3775" t="s">
        <v>1453</v>
      </c>
      <c r="O3775" s="18">
        <v>0.85756629650000005</v>
      </c>
      <c r="P3775" t="s">
        <v>1454</v>
      </c>
      <c r="Q3775" t="s">
        <v>1449</v>
      </c>
      <c r="R3775" t="s">
        <v>1455</v>
      </c>
      <c r="S3775" s="18">
        <v>28.773587058099999</v>
      </c>
      <c r="T3775" t="s">
        <v>469</v>
      </c>
      <c r="U3775" t="s">
        <v>130</v>
      </c>
      <c r="V3775" t="s">
        <v>470</v>
      </c>
      <c r="W3775" s="18">
        <v>0.85380635260000004</v>
      </c>
      <c r="X3775" t="s">
        <v>64</v>
      </c>
      <c r="Y3775" t="s">
        <v>1451</v>
      </c>
      <c r="Z3775" t="s">
        <v>1456</v>
      </c>
      <c r="AA3775" s="18">
        <v>27.467044682000001</v>
      </c>
      <c r="AB3775" s="19" t="s">
        <v>473</v>
      </c>
      <c r="AC3775" t="s">
        <v>128</v>
      </c>
      <c r="AD3775" t="s">
        <v>474</v>
      </c>
      <c r="AE3775" s="18">
        <v>0.24448644110000001</v>
      </c>
      <c r="AF3775" t="s">
        <v>1484</v>
      </c>
      <c r="AG3775" t="s">
        <v>1449</v>
      </c>
      <c r="AH3775" t="s">
        <v>1485</v>
      </c>
      <c r="AI3775" s="18">
        <v>1.50693844E-2</v>
      </c>
      <c r="AJ3775" t="s">
        <v>903</v>
      </c>
      <c r="AK3775" t="s">
        <v>1449</v>
      </c>
      <c r="AL3775" t="s">
        <v>3187</v>
      </c>
      <c r="AM3775" t="s">
        <v>903</v>
      </c>
      <c r="AN3775" t="s">
        <v>1449</v>
      </c>
      <c r="AO3775" t="s">
        <v>3187</v>
      </c>
      <c r="AP3775" s="18">
        <v>1.50693844E-2</v>
      </c>
      <c r="AQ3775" t="s">
        <v>123</v>
      </c>
      <c r="AR3775" t="b">
        <f>ISNUMBER(SEARCH('Consulta Por Puntos Baloto'!$E$5,B3775,1))</f>
        <v>0</v>
      </c>
      <c r="AS3775">
        <f t="shared" si="116"/>
        <v>35</v>
      </c>
      <c r="AT3775" t="str">
        <f t="shared" si="117"/>
        <v>Punto red</v>
      </c>
    </row>
    <row r="3776" spans="1:46">
      <c r="A3776" t="s">
        <v>17853</v>
      </c>
      <c r="B3776" t="s">
        <v>17854</v>
      </c>
      <c r="C3776" s="18">
        <v>1.1950609528</v>
      </c>
      <c r="D3776" t="s">
        <v>1448</v>
      </c>
      <c r="E3776" t="s">
        <v>1449</v>
      </c>
      <c r="F3776" t="s">
        <v>1450</v>
      </c>
      <c r="G3776" s="18">
        <v>1.0107606991</v>
      </c>
      <c r="H3776" t="s">
        <v>64</v>
      </c>
      <c r="I3776" t="s">
        <v>1451</v>
      </c>
      <c r="J3776" t="s">
        <v>1456</v>
      </c>
      <c r="K3776" s="18">
        <v>19.963773080999999</v>
      </c>
      <c r="L3776" t="s">
        <v>64</v>
      </c>
      <c r="M3776" t="s">
        <v>471</v>
      </c>
      <c r="N3776" t="s">
        <v>1453</v>
      </c>
      <c r="O3776" s="18">
        <v>1.0107607024</v>
      </c>
      <c r="P3776" t="s">
        <v>1454</v>
      </c>
      <c r="Q3776" t="s">
        <v>1449</v>
      </c>
      <c r="R3776" t="s">
        <v>1455</v>
      </c>
      <c r="S3776" s="18">
        <v>29.9976652888</v>
      </c>
      <c r="T3776" t="s">
        <v>469</v>
      </c>
      <c r="U3776" t="s">
        <v>130</v>
      </c>
      <c r="V3776" t="s">
        <v>470</v>
      </c>
      <c r="W3776" s="18">
        <v>1.0738274327999999</v>
      </c>
      <c r="X3776" t="s">
        <v>64</v>
      </c>
      <c r="Y3776" t="s">
        <v>1451</v>
      </c>
      <c r="Z3776" t="s">
        <v>1456</v>
      </c>
      <c r="AA3776" s="18">
        <v>28.7828629487</v>
      </c>
      <c r="AB3776" s="19" t="s">
        <v>473</v>
      </c>
      <c r="AC3776" t="s">
        <v>128</v>
      </c>
      <c r="AD3776" t="s">
        <v>474</v>
      </c>
      <c r="AE3776" s="18">
        <v>0.99732481419999996</v>
      </c>
      <c r="AF3776" t="s">
        <v>1531</v>
      </c>
      <c r="AG3776" t="s">
        <v>1474</v>
      </c>
      <c r="AH3776" t="s">
        <v>1532</v>
      </c>
      <c r="AI3776" s="18">
        <v>0.32739310430000002</v>
      </c>
      <c r="AJ3776" t="s">
        <v>1623</v>
      </c>
      <c r="AK3776" t="s">
        <v>1449</v>
      </c>
      <c r="AL3776" t="s">
        <v>1624</v>
      </c>
      <c r="AM3776" t="s">
        <v>1623</v>
      </c>
      <c r="AN3776" t="s">
        <v>1449</v>
      </c>
      <c r="AO3776" t="s">
        <v>1624</v>
      </c>
      <c r="AP3776" s="18">
        <v>0.32739310430000002</v>
      </c>
      <c r="AQ3776" t="s">
        <v>123</v>
      </c>
      <c r="AR3776" t="b">
        <f>ISNUMBER(SEARCH('Consulta Por Puntos Baloto'!$E$5,B3776,1))</f>
        <v>0</v>
      </c>
      <c r="AS3776">
        <f t="shared" si="116"/>
        <v>35</v>
      </c>
      <c r="AT3776" t="str">
        <f t="shared" si="117"/>
        <v>Punto red</v>
      </c>
    </row>
    <row r="3777" spans="1:46">
      <c r="A3777" t="s">
        <v>17855</v>
      </c>
      <c r="B3777" t="s">
        <v>17856</v>
      </c>
      <c r="C3777" s="18">
        <v>2.3154721282000001</v>
      </c>
      <c r="D3777" t="s">
        <v>1519</v>
      </c>
      <c r="E3777" t="s">
        <v>1520</v>
      </c>
      <c r="F3777" t="s">
        <v>1521</v>
      </c>
      <c r="G3777" s="18">
        <v>2.1259204378000001</v>
      </c>
      <c r="H3777" t="s">
        <v>64</v>
      </c>
      <c r="I3777" t="s">
        <v>471</v>
      </c>
      <c r="J3777" t="s">
        <v>1453</v>
      </c>
      <c r="K3777" s="18">
        <v>2.1562462604000001</v>
      </c>
      <c r="L3777" t="s">
        <v>64</v>
      </c>
      <c r="M3777" t="s">
        <v>471</v>
      </c>
      <c r="N3777" t="s">
        <v>1453</v>
      </c>
      <c r="O3777" s="18">
        <v>7.6623547940999996</v>
      </c>
      <c r="P3777" t="s">
        <v>467</v>
      </c>
      <c r="Q3777" t="s">
        <v>134</v>
      </c>
      <c r="R3777" t="s">
        <v>468</v>
      </c>
      <c r="S3777" s="18">
        <v>10.5363168033</v>
      </c>
      <c r="T3777" t="s">
        <v>469</v>
      </c>
      <c r="U3777" t="s">
        <v>130</v>
      </c>
      <c r="V3777" t="s">
        <v>470</v>
      </c>
      <c r="W3777" s="18">
        <v>5.1323067147000003</v>
      </c>
      <c r="X3777" t="s">
        <v>64</v>
      </c>
      <c r="Y3777" t="s">
        <v>471</v>
      </c>
      <c r="Z3777" t="s">
        <v>472</v>
      </c>
      <c r="AA3777" s="18">
        <v>8.6824852832000001</v>
      </c>
      <c r="AB3777" s="19" t="s">
        <v>473</v>
      </c>
      <c r="AC3777" t="s">
        <v>128</v>
      </c>
      <c r="AD3777" t="s">
        <v>474</v>
      </c>
      <c r="AE3777" s="18">
        <v>4.7432200000000002E-3</v>
      </c>
      <c r="AF3777" t="s">
        <v>8794</v>
      </c>
      <c r="AG3777" t="s">
        <v>1523</v>
      </c>
      <c r="AH3777" t="s">
        <v>8795</v>
      </c>
      <c r="AI3777" s="18">
        <v>0.16922037170000001</v>
      </c>
      <c r="AJ3777" t="s">
        <v>8796</v>
      </c>
      <c r="AK3777" t="s">
        <v>1523</v>
      </c>
      <c r="AL3777" t="s">
        <v>8797</v>
      </c>
      <c r="AM3777" t="s">
        <v>8794</v>
      </c>
      <c r="AN3777" t="s">
        <v>1523</v>
      </c>
      <c r="AO3777" t="s">
        <v>8795</v>
      </c>
      <c r="AP3777" s="18">
        <v>4.7432200000000002E-3</v>
      </c>
      <c r="AQ3777" t="s">
        <v>123</v>
      </c>
      <c r="AR3777" t="b">
        <f>ISNUMBER(SEARCH('Consulta Por Puntos Baloto'!$E$5,B3777,1))</f>
        <v>0</v>
      </c>
      <c r="AS3777">
        <f t="shared" si="116"/>
        <v>31</v>
      </c>
      <c r="AT3777" t="str">
        <f t="shared" si="117"/>
        <v>Punto pago</v>
      </c>
    </row>
    <row r="3778" spans="1:46">
      <c r="A3778" t="s">
        <v>17857</v>
      </c>
      <c r="B3778" t="s">
        <v>17858</v>
      </c>
      <c r="C3778" s="18">
        <v>1.3742479991000001</v>
      </c>
      <c r="D3778" t="s">
        <v>1448</v>
      </c>
      <c r="E3778" t="s">
        <v>1449</v>
      </c>
      <c r="F3778" t="s">
        <v>1450</v>
      </c>
      <c r="G3778" s="18">
        <v>1.2781596820000001</v>
      </c>
      <c r="H3778" t="s">
        <v>64</v>
      </c>
      <c r="I3778" t="s">
        <v>1451</v>
      </c>
      <c r="J3778" t="s">
        <v>1456</v>
      </c>
      <c r="K3778" s="18">
        <v>17.7557013447</v>
      </c>
      <c r="L3778" t="s">
        <v>64</v>
      </c>
      <c r="M3778" t="s">
        <v>471</v>
      </c>
      <c r="N3778" t="s">
        <v>1453</v>
      </c>
      <c r="O3778" s="18">
        <v>1.2781596747999999</v>
      </c>
      <c r="P3778" t="s">
        <v>1454</v>
      </c>
      <c r="Q3778" t="s">
        <v>1449</v>
      </c>
      <c r="R3778" t="s">
        <v>1455</v>
      </c>
      <c r="S3778" s="18">
        <v>27.7618959367</v>
      </c>
      <c r="T3778" t="s">
        <v>469</v>
      </c>
      <c r="U3778" t="s">
        <v>130</v>
      </c>
      <c r="V3778" t="s">
        <v>470</v>
      </c>
      <c r="W3778" s="18">
        <v>1.2212551132</v>
      </c>
      <c r="X3778" t="s">
        <v>64</v>
      </c>
      <c r="Y3778" t="s">
        <v>1451</v>
      </c>
      <c r="Z3778" t="s">
        <v>1456</v>
      </c>
      <c r="AA3778" s="18">
        <v>26.5432916842</v>
      </c>
      <c r="AB3778" s="19" t="s">
        <v>473</v>
      </c>
      <c r="AC3778" t="s">
        <v>128</v>
      </c>
      <c r="AD3778" t="s">
        <v>474</v>
      </c>
      <c r="AE3778" s="18">
        <v>0.23787141780000001</v>
      </c>
      <c r="AF3778" t="s">
        <v>1603</v>
      </c>
      <c r="AG3778" t="s">
        <v>1474</v>
      </c>
      <c r="AH3778" t="s">
        <v>1604</v>
      </c>
      <c r="AI3778" s="18">
        <v>0.15762049280000001</v>
      </c>
      <c r="AJ3778" t="s">
        <v>17859</v>
      </c>
      <c r="AK3778" t="s">
        <v>1449</v>
      </c>
      <c r="AL3778" t="s">
        <v>17860</v>
      </c>
      <c r="AM3778" t="s">
        <v>17859</v>
      </c>
      <c r="AN3778" t="s">
        <v>1449</v>
      </c>
      <c r="AO3778" t="s">
        <v>17860</v>
      </c>
      <c r="AP3778" s="18">
        <v>0.15762049280000001</v>
      </c>
      <c r="AQ3778" t="s">
        <v>123</v>
      </c>
      <c r="AR3778" t="b">
        <f>ISNUMBER(SEARCH('Consulta Por Puntos Baloto'!$E$5,B3778,1))</f>
        <v>0</v>
      </c>
      <c r="AS3778">
        <f t="shared" si="116"/>
        <v>35</v>
      </c>
      <c r="AT3778" t="str">
        <f t="shared" si="117"/>
        <v>Punto red</v>
      </c>
    </row>
    <row r="3779" spans="1:46">
      <c r="A3779" t="s">
        <v>17861</v>
      </c>
      <c r="B3779" t="s">
        <v>17862</v>
      </c>
      <c r="C3779" s="18">
        <v>2.5063344158</v>
      </c>
      <c r="D3779" t="s">
        <v>1519</v>
      </c>
      <c r="E3779" t="s">
        <v>1520</v>
      </c>
      <c r="F3779" t="s">
        <v>1521</v>
      </c>
      <c r="G3779" s="18">
        <v>2.6124175689000002</v>
      </c>
      <c r="H3779" t="s">
        <v>64</v>
      </c>
      <c r="I3779" t="s">
        <v>471</v>
      </c>
      <c r="J3779" t="s">
        <v>1453</v>
      </c>
      <c r="K3779" s="18">
        <v>2.6350141531000002</v>
      </c>
      <c r="L3779" t="s">
        <v>64</v>
      </c>
      <c r="M3779" t="s">
        <v>471</v>
      </c>
      <c r="N3779" t="s">
        <v>1453</v>
      </c>
      <c r="O3779" s="18">
        <v>8.7317357965000006</v>
      </c>
      <c r="P3779" t="s">
        <v>467</v>
      </c>
      <c r="Q3779" t="s">
        <v>134</v>
      </c>
      <c r="R3779" t="s">
        <v>468</v>
      </c>
      <c r="S3779" s="18">
        <v>11.383515082000001</v>
      </c>
      <c r="T3779" t="s">
        <v>469</v>
      </c>
      <c r="U3779" t="s">
        <v>130</v>
      </c>
      <c r="V3779" t="s">
        <v>470</v>
      </c>
      <c r="W3779" s="18">
        <v>6.2089542588000004</v>
      </c>
      <c r="X3779" t="s">
        <v>64</v>
      </c>
      <c r="Y3779" t="s">
        <v>471</v>
      </c>
      <c r="Z3779" t="s">
        <v>472</v>
      </c>
      <c r="AA3779" s="18">
        <v>9.7606408671999993</v>
      </c>
      <c r="AB3779" s="19" t="s">
        <v>473</v>
      </c>
      <c r="AC3779" t="s">
        <v>128</v>
      </c>
      <c r="AD3779" t="s">
        <v>474</v>
      </c>
      <c r="AE3779" s="18">
        <v>6.5140693200000002E-2</v>
      </c>
      <c r="AF3779" t="s">
        <v>17863</v>
      </c>
      <c r="AG3779" t="s">
        <v>1523</v>
      </c>
      <c r="AH3779" t="s">
        <v>17864</v>
      </c>
      <c r="AI3779" s="18">
        <v>4.9108140799999998E-2</v>
      </c>
      <c r="AJ3779" t="s">
        <v>17865</v>
      </c>
      <c r="AK3779" t="s">
        <v>1523</v>
      </c>
      <c r="AL3779" t="s">
        <v>17866</v>
      </c>
      <c r="AM3779" t="s">
        <v>17865</v>
      </c>
      <c r="AN3779" t="s">
        <v>1523</v>
      </c>
      <c r="AO3779" t="s">
        <v>17866</v>
      </c>
      <c r="AP3779" s="18">
        <v>4.9108140799999998E-2</v>
      </c>
      <c r="AQ3779" t="s">
        <v>123</v>
      </c>
      <c r="AR3779" t="b">
        <f>ISNUMBER(SEARCH('Consulta Por Puntos Baloto'!$E$5,B3779,1))</f>
        <v>0</v>
      </c>
      <c r="AS3779">
        <f t="shared" ref="AS3779:AS3842" si="118">MATCH(AP3779,A3779:AL3779,0)</f>
        <v>35</v>
      </c>
      <c r="AT3779" t="str">
        <f t="shared" ref="AT3779:AT3842" si="119">+VLOOKUP(AS3779,$AW$2:$AX$10,2,0)</f>
        <v>Punto red</v>
      </c>
    </row>
    <row r="3780" spans="1:46">
      <c r="A3780" t="s">
        <v>17867</v>
      </c>
      <c r="B3780" t="s">
        <v>17868</v>
      </c>
      <c r="C3780" s="18">
        <v>7.0584208573999998</v>
      </c>
      <c r="D3780" t="s">
        <v>1500</v>
      </c>
      <c r="E3780" t="s">
        <v>1501</v>
      </c>
      <c r="F3780" t="s">
        <v>1502</v>
      </c>
      <c r="G3780" s="18">
        <v>6.8548818635000002</v>
      </c>
      <c r="H3780" t="s">
        <v>64</v>
      </c>
      <c r="I3780" t="s">
        <v>130</v>
      </c>
      <c r="J3780" t="s">
        <v>1435</v>
      </c>
      <c r="K3780" s="18">
        <v>8.1290214169000006</v>
      </c>
      <c r="L3780" t="s">
        <v>311</v>
      </c>
      <c r="M3780" t="s">
        <v>130</v>
      </c>
      <c r="N3780" t="s">
        <v>2660</v>
      </c>
      <c r="O3780" s="18">
        <v>7.0716013354999996</v>
      </c>
      <c r="P3780" t="s">
        <v>173</v>
      </c>
      <c r="Q3780" t="s">
        <v>134</v>
      </c>
      <c r="R3780" t="s">
        <v>174</v>
      </c>
      <c r="S3780" s="18">
        <v>6.9134321984999998</v>
      </c>
      <c r="T3780" t="s">
        <v>64</v>
      </c>
      <c r="U3780" t="s">
        <v>130</v>
      </c>
      <c r="V3780" t="s">
        <v>171</v>
      </c>
      <c r="W3780" s="18">
        <v>6.9876738220999997</v>
      </c>
      <c r="X3780" t="s">
        <v>620</v>
      </c>
      <c r="Y3780" t="s">
        <v>130</v>
      </c>
      <c r="Z3780" t="s">
        <v>621</v>
      </c>
      <c r="AA3780" s="18">
        <v>6.8806387210000004</v>
      </c>
      <c r="AB3780" t="s">
        <v>176</v>
      </c>
      <c r="AC3780" t="s">
        <v>128</v>
      </c>
      <c r="AD3780" t="s">
        <v>177</v>
      </c>
      <c r="AE3780" s="18">
        <v>0.1423670158</v>
      </c>
      <c r="AF3780" t="s">
        <v>16331</v>
      </c>
      <c r="AG3780" t="s">
        <v>1504</v>
      </c>
      <c r="AH3780" t="s">
        <v>16332</v>
      </c>
      <c r="AI3780" s="18">
        <v>1.9145571100000001E-2</v>
      </c>
      <c r="AJ3780" t="s">
        <v>17869</v>
      </c>
      <c r="AK3780" t="s">
        <v>1504</v>
      </c>
      <c r="AL3780" t="s">
        <v>17870</v>
      </c>
      <c r="AM3780" t="s">
        <v>17869</v>
      </c>
      <c r="AN3780" t="s">
        <v>1504</v>
      </c>
      <c r="AO3780" t="s">
        <v>17870</v>
      </c>
      <c r="AP3780" s="18">
        <v>1.9145571100000001E-2</v>
      </c>
      <c r="AQ3780" t="s">
        <v>123</v>
      </c>
      <c r="AR3780" t="b">
        <f>ISNUMBER(SEARCH('Consulta Por Puntos Baloto'!$E$5,B3780,1))</f>
        <v>0</v>
      </c>
      <c r="AS3780">
        <f t="shared" si="118"/>
        <v>35</v>
      </c>
      <c r="AT3780" t="str">
        <f t="shared" si="119"/>
        <v>Punto red</v>
      </c>
    </row>
    <row r="3781" spans="1:46">
      <c r="A3781" t="s">
        <v>17871</v>
      </c>
      <c r="B3781" t="s">
        <v>17872</v>
      </c>
      <c r="C3781" s="18">
        <v>2.4744205564000001</v>
      </c>
      <c r="D3781" t="s">
        <v>1519</v>
      </c>
      <c r="E3781" t="s">
        <v>1520</v>
      </c>
      <c r="F3781" t="s">
        <v>1521</v>
      </c>
      <c r="G3781" s="18">
        <v>2.2240287300000001</v>
      </c>
      <c r="H3781" t="s">
        <v>64</v>
      </c>
      <c r="I3781" t="s">
        <v>471</v>
      </c>
      <c r="J3781" t="s">
        <v>1453</v>
      </c>
      <c r="K3781" s="18">
        <v>2.2554486305000001</v>
      </c>
      <c r="L3781" t="s">
        <v>64</v>
      </c>
      <c r="M3781" t="s">
        <v>471</v>
      </c>
      <c r="N3781" t="s">
        <v>1453</v>
      </c>
      <c r="O3781" s="18">
        <v>7.4078884313</v>
      </c>
      <c r="P3781" t="s">
        <v>467</v>
      </c>
      <c r="Q3781" t="s">
        <v>134</v>
      </c>
      <c r="R3781" t="s">
        <v>468</v>
      </c>
      <c r="S3781" s="18">
        <v>10.282682144900001</v>
      </c>
      <c r="T3781" t="s">
        <v>469</v>
      </c>
      <c r="U3781" t="s">
        <v>130</v>
      </c>
      <c r="V3781" t="s">
        <v>470</v>
      </c>
      <c r="W3781" s="18">
        <v>4.878561693</v>
      </c>
      <c r="X3781" t="s">
        <v>64</v>
      </c>
      <c r="Y3781" t="s">
        <v>471</v>
      </c>
      <c r="Z3781" t="s">
        <v>472</v>
      </c>
      <c r="AA3781" s="18">
        <v>8.4296084578000006</v>
      </c>
      <c r="AB3781" s="19" t="s">
        <v>473</v>
      </c>
      <c r="AC3781" t="s">
        <v>128</v>
      </c>
      <c r="AD3781" t="s">
        <v>474</v>
      </c>
      <c r="AE3781" s="18">
        <v>4.6232183500000003E-2</v>
      </c>
      <c r="AF3781" t="s">
        <v>1593</v>
      </c>
      <c r="AG3781" t="s">
        <v>1523</v>
      </c>
      <c r="AH3781" t="s">
        <v>1594</v>
      </c>
      <c r="AI3781" s="18">
        <v>6.6540339E-3</v>
      </c>
      <c r="AJ3781" t="s">
        <v>1595</v>
      </c>
      <c r="AK3781" t="s">
        <v>1523</v>
      </c>
      <c r="AL3781" t="s">
        <v>1596</v>
      </c>
      <c r="AM3781" t="s">
        <v>1595</v>
      </c>
      <c r="AN3781" t="s">
        <v>1523</v>
      </c>
      <c r="AO3781" t="s">
        <v>1596</v>
      </c>
      <c r="AP3781" s="18">
        <v>6.6540339E-3</v>
      </c>
      <c r="AQ3781" t="s">
        <v>123</v>
      </c>
      <c r="AR3781" t="b">
        <f>ISNUMBER(SEARCH('Consulta Por Puntos Baloto'!$E$5,B3781,1))</f>
        <v>0</v>
      </c>
      <c r="AS3781">
        <f t="shared" si="118"/>
        <v>35</v>
      </c>
      <c r="AT3781" t="str">
        <f t="shared" si="119"/>
        <v>Punto red</v>
      </c>
    </row>
    <row r="3782" spans="1:46">
      <c r="A3782" t="s">
        <v>17873</v>
      </c>
      <c r="B3782" t="s">
        <v>17874</v>
      </c>
      <c r="C3782" s="18">
        <v>11.225948730400001</v>
      </c>
      <c r="D3782" t="s">
        <v>1448</v>
      </c>
      <c r="E3782" t="s">
        <v>1449</v>
      </c>
      <c r="F3782" t="s">
        <v>1450</v>
      </c>
      <c r="G3782" s="18">
        <v>10.569962217100001</v>
      </c>
      <c r="H3782" t="s">
        <v>64</v>
      </c>
      <c r="I3782" t="s">
        <v>1451</v>
      </c>
      <c r="J3782" t="s">
        <v>1456</v>
      </c>
      <c r="K3782" s="18">
        <v>16.984291838499999</v>
      </c>
      <c r="L3782" t="s">
        <v>64</v>
      </c>
      <c r="M3782" t="s">
        <v>471</v>
      </c>
      <c r="N3782" t="s">
        <v>1453</v>
      </c>
      <c r="O3782" s="18">
        <v>10.569962221100001</v>
      </c>
      <c r="P3782" t="s">
        <v>1454</v>
      </c>
      <c r="Q3782" t="s">
        <v>1449</v>
      </c>
      <c r="R3782" t="s">
        <v>1455</v>
      </c>
      <c r="S3782" s="18">
        <v>21.769135390700001</v>
      </c>
      <c r="T3782" t="s">
        <v>64</v>
      </c>
      <c r="U3782" t="s">
        <v>130</v>
      </c>
      <c r="V3782" t="s">
        <v>171</v>
      </c>
      <c r="W3782" s="18">
        <v>10.519409827</v>
      </c>
      <c r="X3782" t="s">
        <v>64</v>
      </c>
      <c r="Y3782" t="s">
        <v>1451</v>
      </c>
      <c r="Z3782" t="s">
        <v>1456</v>
      </c>
      <c r="AA3782" s="18">
        <v>21.7830115151</v>
      </c>
      <c r="AB3782" t="s">
        <v>176</v>
      </c>
      <c r="AC3782" t="s">
        <v>128</v>
      </c>
      <c r="AD3782" t="s">
        <v>177</v>
      </c>
      <c r="AE3782" s="18">
        <v>4.4711335999999997E-3</v>
      </c>
      <c r="AF3782" t="s">
        <v>2027</v>
      </c>
      <c r="AG3782" t="s">
        <v>2028</v>
      </c>
      <c r="AH3782" t="s">
        <v>2029</v>
      </c>
      <c r="AI3782" s="18">
        <v>9.4822898999999995E-3</v>
      </c>
      <c r="AJ3782" t="s">
        <v>17875</v>
      </c>
      <c r="AK3782" t="s">
        <v>2028</v>
      </c>
      <c r="AL3782" t="s">
        <v>17876</v>
      </c>
      <c r="AM3782" t="s">
        <v>2027</v>
      </c>
      <c r="AN3782" t="s">
        <v>2028</v>
      </c>
      <c r="AO3782" t="s">
        <v>2029</v>
      </c>
      <c r="AP3782" s="18">
        <v>4.4711335999999997E-3</v>
      </c>
      <c r="AQ3782" t="s">
        <v>123</v>
      </c>
      <c r="AR3782" t="b">
        <f>ISNUMBER(SEARCH('Consulta Por Puntos Baloto'!$E$5,B3782,1))</f>
        <v>0</v>
      </c>
      <c r="AS3782">
        <f t="shared" si="118"/>
        <v>31</v>
      </c>
      <c r="AT3782" t="str">
        <f t="shared" si="119"/>
        <v>Punto pago</v>
      </c>
    </row>
    <row r="3783" spans="1:46">
      <c r="A3783" t="s">
        <v>17877</v>
      </c>
      <c r="B3783" t="s">
        <v>17878</v>
      </c>
      <c r="C3783" s="18">
        <v>0.29786345600000003</v>
      </c>
      <c r="D3783" t="s">
        <v>1510</v>
      </c>
      <c r="E3783" t="s">
        <v>1511</v>
      </c>
      <c r="F3783" t="s">
        <v>1512</v>
      </c>
      <c r="G3783" s="18">
        <v>5.1041479043000004</v>
      </c>
      <c r="H3783" t="s">
        <v>64</v>
      </c>
      <c r="I3783" t="s">
        <v>471</v>
      </c>
      <c r="J3783" t="s">
        <v>1453</v>
      </c>
      <c r="K3783" s="18">
        <v>5.0906618678999997</v>
      </c>
      <c r="L3783" t="s">
        <v>64</v>
      </c>
      <c r="M3783" t="s">
        <v>471</v>
      </c>
      <c r="N3783" t="s">
        <v>1453</v>
      </c>
      <c r="O3783" s="18">
        <v>13.1552156603</v>
      </c>
      <c r="P3783" t="s">
        <v>467</v>
      </c>
      <c r="Q3783" t="s">
        <v>134</v>
      </c>
      <c r="R3783" t="s">
        <v>468</v>
      </c>
      <c r="S3783" s="18">
        <v>16.167025259599999</v>
      </c>
      <c r="T3783" t="s">
        <v>469</v>
      </c>
      <c r="U3783" t="s">
        <v>130</v>
      </c>
      <c r="V3783" t="s">
        <v>470</v>
      </c>
      <c r="W3783" s="18">
        <v>10.6421265681</v>
      </c>
      <c r="X3783" t="s">
        <v>64</v>
      </c>
      <c r="Y3783" t="s">
        <v>471</v>
      </c>
      <c r="Z3783" t="s">
        <v>472</v>
      </c>
      <c r="AA3783" s="18">
        <v>14.135262104200001</v>
      </c>
      <c r="AB3783" s="19" t="s">
        <v>473</v>
      </c>
      <c r="AC3783" t="s">
        <v>128</v>
      </c>
      <c r="AD3783" t="s">
        <v>474</v>
      </c>
      <c r="AE3783" s="18">
        <v>2.04002948E-2</v>
      </c>
      <c r="AF3783" t="s">
        <v>12003</v>
      </c>
      <c r="AG3783" t="s">
        <v>1511</v>
      </c>
      <c r="AH3783" t="s">
        <v>12004</v>
      </c>
      <c r="AI3783" s="18">
        <v>2.4453449000000002E-3</v>
      </c>
      <c r="AJ3783" t="s">
        <v>17879</v>
      </c>
      <c r="AK3783" t="s">
        <v>1511</v>
      </c>
      <c r="AL3783" t="s">
        <v>17880</v>
      </c>
      <c r="AM3783" t="s">
        <v>17879</v>
      </c>
      <c r="AN3783" t="s">
        <v>1511</v>
      </c>
      <c r="AO3783" t="s">
        <v>17880</v>
      </c>
      <c r="AP3783" s="18">
        <v>2.4453449000000002E-3</v>
      </c>
      <c r="AQ3783" t="s">
        <v>123</v>
      </c>
      <c r="AR3783" t="b">
        <f>ISNUMBER(SEARCH('Consulta Por Puntos Baloto'!$E$5,B3783,1))</f>
        <v>0</v>
      </c>
      <c r="AS3783">
        <f t="shared" si="118"/>
        <v>35</v>
      </c>
      <c r="AT3783" t="str">
        <f t="shared" si="119"/>
        <v>Punto red</v>
      </c>
    </row>
    <row r="3784" spans="1:46">
      <c r="A3784" t="s">
        <v>17881</v>
      </c>
      <c r="B3784" t="s">
        <v>17882</v>
      </c>
      <c r="C3784" s="18">
        <v>39.883392350000001</v>
      </c>
      <c r="D3784" t="s">
        <v>353</v>
      </c>
      <c r="E3784" t="s">
        <v>354</v>
      </c>
      <c r="F3784" t="s">
        <v>355</v>
      </c>
      <c r="G3784" s="18">
        <v>38.271712139500004</v>
      </c>
      <c r="H3784" t="s">
        <v>64</v>
      </c>
      <c r="I3784" t="s">
        <v>86</v>
      </c>
      <c r="J3784" t="s">
        <v>7050</v>
      </c>
      <c r="K3784" s="18">
        <v>40.024000869699996</v>
      </c>
      <c r="L3784" t="s">
        <v>64</v>
      </c>
      <c r="M3784" t="s">
        <v>86</v>
      </c>
      <c r="N3784" t="s">
        <v>358</v>
      </c>
      <c r="O3784" s="18">
        <v>41.025759060600002</v>
      </c>
      <c r="P3784" t="s">
        <v>89</v>
      </c>
      <c r="Q3784" t="s">
        <v>83</v>
      </c>
      <c r="R3784" t="s">
        <v>90</v>
      </c>
      <c r="S3784" s="18">
        <v>42.006923180400001</v>
      </c>
      <c r="T3784" t="s">
        <v>85</v>
      </c>
      <c r="U3784" t="s">
        <v>86</v>
      </c>
      <c r="V3784" t="s">
        <v>87</v>
      </c>
      <c r="W3784" s="18">
        <v>41.439328490500003</v>
      </c>
      <c r="X3784" t="s">
        <v>64</v>
      </c>
      <c r="Y3784" t="s">
        <v>86</v>
      </c>
      <c r="Z3784" t="s">
        <v>299</v>
      </c>
      <c r="AA3784" s="18">
        <v>41.195020135599997</v>
      </c>
      <c r="AB3784" t="s">
        <v>193</v>
      </c>
      <c r="AC3784" t="s">
        <v>83</v>
      </c>
      <c r="AD3784" t="s">
        <v>194</v>
      </c>
      <c r="AE3784" s="18">
        <v>18.461678434100001</v>
      </c>
      <c r="AF3784" t="s">
        <v>416</v>
      </c>
      <c r="AG3784" t="s">
        <v>417</v>
      </c>
      <c r="AH3784" t="s">
        <v>418</v>
      </c>
      <c r="AI3784" s="18">
        <v>0.40220224789999998</v>
      </c>
      <c r="AJ3784" t="s">
        <v>17883</v>
      </c>
      <c r="AK3784" t="s">
        <v>17884</v>
      </c>
      <c r="AL3784" t="s">
        <v>17885</v>
      </c>
      <c r="AM3784" t="s">
        <v>17883</v>
      </c>
      <c r="AN3784" t="s">
        <v>17884</v>
      </c>
      <c r="AO3784" t="s">
        <v>17885</v>
      </c>
      <c r="AP3784" s="18">
        <v>0.40220224789999998</v>
      </c>
      <c r="AQ3784" t="e">
        <v>#N/A</v>
      </c>
      <c r="AR3784" t="b">
        <f>ISNUMBER(SEARCH('Consulta Por Puntos Baloto'!$E$5,B3784,1))</f>
        <v>0</v>
      </c>
      <c r="AS3784">
        <f t="shared" si="118"/>
        <v>35</v>
      </c>
      <c r="AT3784" t="str">
        <f t="shared" si="119"/>
        <v>Punto red</v>
      </c>
    </row>
    <row r="3785" spans="1:46">
      <c r="A3785" t="s">
        <v>17886</v>
      </c>
      <c r="B3785" t="s">
        <v>17887</v>
      </c>
      <c r="C3785" s="18">
        <v>1.3290799509</v>
      </c>
      <c r="D3785" t="s">
        <v>5102</v>
      </c>
      <c r="E3785" t="s">
        <v>220</v>
      </c>
      <c r="F3785" t="s">
        <v>5103</v>
      </c>
      <c r="G3785" s="18">
        <v>0.89315049909999999</v>
      </c>
      <c r="H3785" t="s">
        <v>7894</v>
      </c>
      <c r="I3785" t="s">
        <v>223</v>
      </c>
      <c r="J3785" t="s">
        <v>7895</v>
      </c>
      <c r="K3785" s="18">
        <v>0.90623724000000005</v>
      </c>
      <c r="L3785" t="s">
        <v>64</v>
      </c>
      <c r="M3785" t="s">
        <v>223</v>
      </c>
      <c r="N3785" t="s">
        <v>4070</v>
      </c>
      <c r="O3785" s="18">
        <v>1.3274331462</v>
      </c>
      <c r="P3785" t="s">
        <v>5106</v>
      </c>
      <c r="Q3785" t="s">
        <v>220</v>
      </c>
      <c r="R3785" t="s">
        <v>5107</v>
      </c>
      <c r="S3785" s="18">
        <v>9.2993921512999993</v>
      </c>
      <c r="T3785" t="s">
        <v>227</v>
      </c>
      <c r="U3785" t="s">
        <v>228</v>
      </c>
      <c r="V3785" t="s">
        <v>229</v>
      </c>
      <c r="W3785" s="18">
        <v>3.4411584138000002</v>
      </c>
      <c r="X3785" t="s">
        <v>222</v>
      </c>
      <c r="Y3785" t="s">
        <v>223</v>
      </c>
      <c r="Z3785" t="s">
        <v>224</v>
      </c>
      <c r="AA3785" s="18">
        <v>0.90623725580000003</v>
      </c>
      <c r="AB3785" t="s">
        <v>5168</v>
      </c>
      <c r="AC3785" t="s">
        <v>220</v>
      </c>
      <c r="AD3785" t="s">
        <v>5169</v>
      </c>
      <c r="AE3785" s="18">
        <v>0.11556648579999999</v>
      </c>
      <c r="AF3785" t="s">
        <v>17888</v>
      </c>
      <c r="AG3785" t="s">
        <v>220</v>
      </c>
      <c r="AH3785" t="s">
        <v>17889</v>
      </c>
      <c r="AI3785" s="18">
        <v>0.62995608479999998</v>
      </c>
      <c r="AJ3785" t="s">
        <v>5942</v>
      </c>
      <c r="AK3785" t="s">
        <v>220</v>
      </c>
      <c r="AL3785" t="s">
        <v>5943</v>
      </c>
      <c r="AM3785" t="s">
        <v>17888</v>
      </c>
      <c r="AN3785" t="s">
        <v>220</v>
      </c>
      <c r="AO3785" t="s">
        <v>17889</v>
      </c>
      <c r="AP3785" s="18">
        <v>0.11556648579999999</v>
      </c>
      <c r="AQ3785" t="s">
        <v>123</v>
      </c>
      <c r="AR3785" t="b">
        <f>ISNUMBER(SEARCH('Consulta Por Puntos Baloto'!$E$5,B3785,1))</f>
        <v>0</v>
      </c>
      <c r="AS3785">
        <f t="shared" si="118"/>
        <v>31</v>
      </c>
      <c r="AT3785" t="str">
        <f t="shared" si="119"/>
        <v>Punto pago</v>
      </c>
    </row>
    <row r="3786" spans="1:46">
      <c r="A3786" t="s">
        <v>17890</v>
      </c>
      <c r="B3786" t="s">
        <v>17891</v>
      </c>
      <c r="C3786" s="18">
        <v>20.036762628400002</v>
      </c>
      <c r="D3786" t="s">
        <v>4951</v>
      </c>
      <c r="E3786" t="s">
        <v>4014</v>
      </c>
      <c r="F3786" t="s">
        <v>4952</v>
      </c>
      <c r="G3786" s="18">
        <v>19.891877128899999</v>
      </c>
      <c r="H3786" t="s">
        <v>64</v>
      </c>
      <c r="I3786" t="s">
        <v>4008</v>
      </c>
      <c r="J3786" t="s">
        <v>4009</v>
      </c>
      <c r="K3786" s="18">
        <v>19.2270504092</v>
      </c>
      <c r="L3786" t="s">
        <v>4010</v>
      </c>
      <c r="M3786" t="s">
        <v>4008</v>
      </c>
      <c r="N3786" t="s">
        <v>4011</v>
      </c>
      <c r="O3786" s="18">
        <v>35.302455457500002</v>
      </c>
      <c r="P3786" t="s">
        <v>4100</v>
      </c>
      <c r="Q3786" t="s">
        <v>4101</v>
      </c>
      <c r="R3786" t="s">
        <v>4102</v>
      </c>
      <c r="S3786" s="18">
        <v>33.830207858900003</v>
      </c>
      <c r="T3786" t="s">
        <v>227</v>
      </c>
      <c r="U3786" t="s">
        <v>228</v>
      </c>
      <c r="V3786" t="s">
        <v>229</v>
      </c>
      <c r="W3786" s="18">
        <v>31.453999914400001</v>
      </c>
      <c r="X3786" t="s">
        <v>64</v>
      </c>
      <c r="Y3786" t="s">
        <v>228</v>
      </c>
      <c r="Z3786" t="s">
        <v>4012</v>
      </c>
      <c r="AA3786" s="18">
        <v>19.900606778099998</v>
      </c>
      <c r="AB3786" s="19" t="s">
        <v>4013</v>
      </c>
      <c r="AC3786" t="s">
        <v>4014</v>
      </c>
      <c r="AD3786" t="s">
        <v>4015</v>
      </c>
      <c r="AE3786" s="18">
        <v>2.6902200000000001E-5</v>
      </c>
      <c r="AF3786" t="s">
        <v>17892</v>
      </c>
      <c r="AG3786" t="s">
        <v>5140</v>
      </c>
      <c r="AH3786" t="s">
        <v>17893</v>
      </c>
      <c r="AI3786" s="18">
        <v>2.8449966100000001E-2</v>
      </c>
      <c r="AJ3786" t="s">
        <v>8840</v>
      </c>
      <c r="AK3786" t="s">
        <v>5140</v>
      </c>
      <c r="AL3786" t="s">
        <v>8841</v>
      </c>
      <c r="AM3786" t="s">
        <v>17892</v>
      </c>
      <c r="AN3786" t="s">
        <v>5140</v>
      </c>
      <c r="AO3786" t="s">
        <v>17893</v>
      </c>
      <c r="AP3786" s="18">
        <v>2.6902200000000001E-5</v>
      </c>
      <c r="AQ3786" t="s">
        <v>123</v>
      </c>
      <c r="AR3786" t="b">
        <f>ISNUMBER(SEARCH('Consulta Por Puntos Baloto'!$E$5,B3786,1))</f>
        <v>0</v>
      </c>
      <c r="AS3786">
        <f t="shared" si="118"/>
        <v>31</v>
      </c>
      <c r="AT3786" t="str">
        <f t="shared" si="119"/>
        <v>Punto pago</v>
      </c>
    </row>
    <row r="3787" spans="1:46">
      <c r="A3787" t="s">
        <v>17894</v>
      </c>
      <c r="B3787" t="s">
        <v>17895</v>
      </c>
      <c r="C3787" s="18">
        <v>1.4906697689999999</v>
      </c>
      <c r="D3787" t="s">
        <v>219</v>
      </c>
      <c r="E3787" t="s">
        <v>220</v>
      </c>
      <c r="F3787" t="s">
        <v>221</v>
      </c>
      <c r="G3787" s="18">
        <v>1.0454988242000001</v>
      </c>
      <c r="H3787" t="s">
        <v>4228</v>
      </c>
      <c r="I3787" t="s">
        <v>223</v>
      </c>
      <c r="J3787" t="s">
        <v>4229</v>
      </c>
      <c r="K3787" s="18">
        <v>2.1978893831000001</v>
      </c>
      <c r="L3787" t="s">
        <v>64</v>
      </c>
      <c r="M3787" t="s">
        <v>223</v>
      </c>
      <c r="N3787" t="s">
        <v>4230</v>
      </c>
      <c r="O3787" s="18">
        <v>1.4709680092999999</v>
      </c>
      <c r="P3787" t="s">
        <v>4231</v>
      </c>
      <c r="Q3787" t="s">
        <v>220</v>
      </c>
      <c r="R3787" t="s">
        <v>4232</v>
      </c>
      <c r="S3787" s="18">
        <v>9.5573885112999992</v>
      </c>
      <c r="T3787" t="s">
        <v>227</v>
      </c>
      <c r="U3787" t="s">
        <v>228</v>
      </c>
      <c r="V3787" t="s">
        <v>229</v>
      </c>
      <c r="W3787" s="18">
        <v>2.6541011246999999</v>
      </c>
      <c r="X3787" t="s">
        <v>222</v>
      </c>
      <c r="Y3787" t="s">
        <v>223</v>
      </c>
      <c r="Z3787" t="s">
        <v>224</v>
      </c>
      <c r="AA3787" s="18">
        <v>0.43624830920000002</v>
      </c>
      <c r="AB3787" t="s">
        <v>4088</v>
      </c>
      <c r="AC3787" t="s">
        <v>220</v>
      </c>
      <c r="AD3787" t="s">
        <v>4089</v>
      </c>
      <c r="AE3787" s="18">
        <v>0.1774804314</v>
      </c>
      <c r="AF3787" t="s">
        <v>17896</v>
      </c>
      <c r="AG3787" t="s">
        <v>220</v>
      </c>
      <c r="AH3787" t="s">
        <v>17897</v>
      </c>
      <c r="AI3787" s="18">
        <v>0.88284201819999997</v>
      </c>
      <c r="AJ3787" t="s">
        <v>349</v>
      </c>
      <c r="AK3787" t="s">
        <v>220</v>
      </c>
      <c r="AL3787" t="s">
        <v>11721</v>
      </c>
      <c r="AM3787" t="s">
        <v>17896</v>
      </c>
      <c r="AN3787" t="s">
        <v>220</v>
      </c>
      <c r="AO3787" t="s">
        <v>17897</v>
      </c>
      <c r="AP3787" s="18">
        <v>0.1774804314</v>
      </c>
      <c r="AQ3787" t="s">
        <v>123</v>
      </c>
      <c r="AR3787" t="b">
        <f>ISNUMBER(SEARCH('Consulta Por Puntos Baloto'!$E$5,B3787,1))</f>
        <v>0</v>
      </c>
      <c r="AS3787">
        <f t="shared" si="118"/>
        <v>31</v>
      </c>
      <c r="AT3787" t="str">
        <f t="shared" si="119"/>
        <v>Punto pago</v>
      </c>
    </row>
    <row r="3788" spans="1:46">
      <c r="A3788" t="s">
        <v>17898</v>
      </c>
      <c r="B3788" t="s">
        <v>17899</v>
      </c>
      <c r="C3788" s="18">
        <v>2.7865386215000001</v>
      </c>
      <c r="D3788" t="s">
        <v>4084</v>
      </c>
      <c r="E3788" t="s">
        <v>4053</v>
      </c>
      <c r="F3788" t="s">
        <v>4085</v>
      </c>
      <c r="G3788" s="18">
        <v>1.1767898146</v>
      </c>
      <c r="H3788" t="s">
        <v>64</v>
      </c>
      <c r="I3788" t="s">
        <v>4055</v>
      </c>
      <c r="J3788" t="s">
        <v>4086</v>
      </c>
      <c r="K3788" s="18">
        <v>10.3323535224</v>
      </c>
      <c r="L3788" t="s">
        <v>64</v>
      </c>
      <c r="M3788" t="s">
        <v>223</v>
      </c>
      <c r="N3788" t="s">
        <v>4070</v>
      </c>
      <c r="O3788" s="18">
        <v>3.3199312374000001</v>
      </c>
      <c r="P3788" t="s">
        <v>4052</v>
      </c>
      <c r="Q3788" t="s">
        <v>4053</v>
      </c>
      <c r="R3788" t="s">
        <v>4054</v>
      </c>
      <c r="S3788" s="18">
        <v>18.546313285</v>
      </c>
      <c r="T3788" t="s">
        <v>227</v>
      </c>
      <c r="U3788" t="s">
        <v>228</v>
      </c>
      <c r="V3788" t="s">
        <v>229</v>
      </c>
      <c r="W3788" s="18">
        <v>1.1516905640999999</v>
      </c>
      <c r="X3788" t="s">
        <v>64</v>
      </c>
      <c r="Y3788" t="s">
        <v>4055</v>
      </c>
      <c r="Z3788" t="s">
        <v>4056</v>
      </c>
      <c r="AA3788" s="18">
        <v>8.6297175862</v>
      </c>
      <c r="AB3788" t="s">
        <v>4088</v>
      </c>
      <c r="AC3788" t="s">
        <v>220</v>
      </c>
      <c r="AD3788" t="s">
        <v>4089</v>
      </c>
      <c r="AE3788" s="18">
        <v>2.76303325E-2</v>
      </c>
      <c r="AF3788" t="s">
        <v>17900</v>
      </c>
      <c r="AG3788" t="s">
        <v>4053</v>
      </c>
      <c r="AH3788" t="s">
        <v>17901</v>
      </c>
      <c r="AI3788" s="18">
        <v>1.1580984371</v>
      </c>
      <c r="AJ3788" t="s">
        <v>16051</v>
      </c>
      <c r="AK3788" t="s">
        <v>4053</v>
      </c>
      <c r="AL3788" t="s">
        <v>16052</v>
      </c>
      <c r="AM3788" t="s">
        <v>17900</v>
      </c>
      <c r="AN3788" t="s">
        <v>4053</v>
      </c>
      <c r="AO3788" t="s">
        <v>17901</v>
      </c>
      <c r="AP3788" s="18">
        <v>2.76303325E-2</v>
      </c>
      <c r="AQ3788" t="s">
        <v>123</v>
      </c>
      <c r="AR3788" t="b">
        <f>ISNUMBER(SEARCH('Consulta Por Puntos Baloto'!$E$5,B3788,1))</f>
        <v>0</v>
      </c>
      <c r="AS3788">
        <f t="shared" si="118"/>
        <v>31</v>
      </c>
      <c r="AT3788" t="str">
        <f t="shared" si="119"/>
        <v>Punto pago</v>
      </c>
    </row>
    <row r="3789" spans="1:46">
      <c r="A3789" t="s">
        <v>17902</v>
      </c>
      <c r="B3789" t="s">
        <v>17903</v>
      </c>
      <c r="C3789" s="18">
        <v>3.0368841795999999</v>
      </c>
      <c r="D3789" t="s">
        <v>8555</v>
      </c>
      <c r="E3789" t="s">
        <v>4437</v>
      </c>
      <c r="F3789" t="s">
        <v>8556</v>
      </c>
      <c r="G3789" s="18">
        <v>3.0640460945000001</v>
      </c>
      <c r="H3789" t="s">
        <v>64</v>
      </c>
      <c r="I3789" t="s">
        <v>4434</v>
      </c>
      <c r="J3789" t="s">
        <v>4435</v>
      </c>
      <c r="K3789" s="18">
        <v>3.0549135982000002</v>
      </c>
      <c r="L3789" t="s">
        <v>64</v>
      </c>
      <c r="M3789" t="s">
        <v>4434</v>
      </c>
      <c r="N3789" t="s">
        <v>4435</v>
      </c>
      <c r="O3789" s="18">
        <v>3.9793222614000001</v>
      </c>
      <c r="P3789" t="s">
        <v>4100</v>
      </c>
      <c r="Q3789" t="s">
        <v>4101</v>
      </c>
      <c r="R3789" t="s">
        <v>4102</v>
      </c>
      <c r="S3789" s="18">
        <v>6.2360286340000002</v>
      </c>
      <c r="T3789" t="s">
        <v>227</v>
      </c>
      <c r="U3789" t="s">
        <v>228</v>
      </c>
      <c r="V3789" t="s">
        <v>229</v>
      </c>
      <c r="W3789" s="18">
        <v>6.8460286204000003</v>
      </c>
      <c r="X3789" t="s">
        <v>64</v>
      </c>
      <c r="Y3789" t="s">
        <v>5603</v>
      </c>
      <c r="Z3789" t="s">
        <v>5604</v>
      </c>
      <c r="AA3789" s="18">
        <v>4.3115685787000002</v>
      </c>
      <c r="AB3789" t="s">
        <v>4436</v>
      </c>
      <c r="AC3789" t="s">
        <v>4437</v>
      </c>
      <c r="AD3789" t="s">
        <v>4438</v>
      </c>
      <c r="AE3789" s="18">
        <v>0.1039466458</v>
      </c>
      <c r="AF3789" t="s">
        <v>10450</v>
      </c>
      <c r="AG3789" t="s">
        <v>8558</v>
      </c>
      <c r="AH3789" t="s">
        <v>10451</v>
      </c>
      <c r="AI3789" s="18">
        <v>3.3326242380000002</v>
      </c>
      <c r="AJ3789" t="s">
        <v>8560</v>
      </c>
      <c r="AK3789" t="s">
        <v>4101</v>
      </c>
      <c r="AL3789" t="s">
        <v>8561</v>
      </c>
      <c r="AM3789" t="s">
        <v>10450</v>
      </c>
      <c r="AN3789" t="s">
        <v>8558</v>
      </c>
      <c r="AO3789" t="s">
        <v>10451</v>
      </c>
      <c r="AP3789" s="18">
        <v>0.1039466458</v>
      </c>
      <c r="AQ3789" t="s">
        <v>123</v>
      </c>
      <c r="AR3789" t="b">
        <f>ISNUMBER(SEARCH('Consulta Por Puntos Baloto'!$E$5,B3789,1))</f>
        <v>0</v>
      </c>
      <c r="AS3789">
        <f t="shared" si="118"/>
        <v>31</v>
      </c>
      <c r="AT3789" t="str">
        <f t="shared" si="119"/>
        <v>Punto pago</v>
      </c>
    </row>
    <row r="3790" spans="1:46">
      <c r="A3790" t="s">
        <v>17904</v>
      </c>
      <c r="B3790" t="s">
        <v>17905</v>
      </c>
      <c r="C3790" s="18">
        <v>2.2919054283000002</v>
      </c>
      <c r="D3790" t="s">
        <v>219</v>
      </c>
      <c r="E3790" t="s">
        <v>220</v>
      </c>
      <c r="F3790" t="s">
        <v>221</v>
      </c>
      <c r="G3790" s="18">
        <v>1.9296663921999999</v>
      </c>
      <c r="H3790" t="s">
        <v>4228</v>
      </c>
      <c r="I3790" t="s">
        <v>223</v>
      </c>
      <c r="J3790" t="s">
        <v>4229</v>
      </c>
      <c r="K3790" s="18">
        <v>3.0640758882000001</v>
      </c>
      <c r="L3790" t="s">
        <v>64</v>
      </c>
      <c r="M3790" t="s">
        <v>223</v>
      </c>
      <c r="N3790" t="s">
        <v>4230</v>
      </c>
      <c r="O3790" s="18">
        <v>2.3755902806</v>
      </c>
      <c r="P3790" t="s">
        <v>4231</v>
      </c>
      <c r="Q3790" t="s">
        <v>220</v>
      </c>
      <c r="R3790" t="s">
        <v>4232</v>
      </c>
      <c r="S3790" s="18">
        <v>10.142201350900001</v>
      </c>
      <c r="T3790" t="s">
        <v>227</v>
      </c>
      <c r="U3790" t="s">
        <v>228</v>
      </c>
      <c r="V3790" t="s">
        <v>229</v>
      </c>
      <c r="W3790" s="18">
        <v>3.3881738627</v>
      </c>
      <c r="X3790" t="s">
        <v>222</v>
      </c>
      <c r="Y3790" t="s">
        <v>223</v>
      </c>
      <c r="Z3790" t="s">
        <v>224</v>
      </c>
      <c r="AA3790" s="18">
        <v>1.0219303108</v>
      </c>
      <c r="AB3790" t="s">
        <v>4088</v>
      </c>
      <c r="AC3790" t="s">
        <v>220</v>
      </c>
      <c r="AD3790" t="s">
        <v>4089</v>
      </c>
      <c r="AE3790" s="18">
        <v>0.1092852847</v>
      </c>
      <c r="AF3790" t="s">
        <v>17906</v>
      </c>
      <c r="AG3790" t="s">
        <v>220</v>
      </c>
      <c r="AH3790" t="s">
        <v>17907</v>
      </c>
      <c r="AI3790" s="18">
        <v>0.66422954050000005</v>
      </c>
      <c r="AJ3790" t="s">
        <v>4235</v>
      </c>
      <c r="AK3790" t="s">
        <v>220</v>
      </c>
      <c r="AL3790" t="s">
        <v>4236</v>
      </c>
      <c r="AM3790" t="s">
        <v>17906</v>
      </c>
      <c r="AN3790" t="s">
        <v>220</v>
      </c>
      <c r="AO3790" t="s">
        <v>17907</v>
      </c>
      <c r="AP3790" s="18">
        <v>0.1092852847</v>
      </c>
      <c r="AQ3790" t="s">
        <v>123</v>
      </c>
      <c r="AR3790" t="b">
        <f>ISNUMBER(SEARCH('Consulta Por Puntos Baloto'!$E$5,B3790,1))</f>
        <v>0</v>
      </c>
      <c r="AS3790">
        <f t="shared" si="118"/>
        <v>31</v>
      </c>
      <c r="AT3790" t="str">
        <f t="shared" si="119"/>
        <v>Punto pago</v>
      </c>
    </row>
    <row r="3791" spans="1:46">
      <c r="A3791" t="s">
        <v>17908</v>
      </c>
      <c r="B3791" t="s">
        <v>17909</v>
      </c>
      <c r="C3791" s="18">
        <v>8.8305490900000005E-2</v>
      </c>
      <c r="D3791" t="s">
        <v>4913</v>
      </c>
      <c r="E3791" t="s">
        <v>4914</v>
      </c>
      <c r="F3791" t="s">
        <v>4915</v>
      </c>
      <c r="G3791" s="18">
        <v>158.7891080318</v>
      </c>
      <c r="H3791" t="s">
        <v>64</v>
      </c>
      <c r="I3791" t="s">
        <v>4073</v>
      </c>
      <c r="J3791" t="s">
        <v>4074</v>
      </c>
      <c r="K3791" s="18">
        <v>181.75322040590001</v>
      </c>
      <c r="L3791" t="s">
        <v>64</v>
      </c>
      <c r="M3791" t="s">
        <v>3993</v>
      </c>
      <c r="N3791" t="s">
        <v>3995</v>
      </c>
      <c r="O3791" s="18">
        <v>179.2204206209</v>
      </c>
      <c r="P3791" t="s">
        <v>3996</v>
      </c>
      <c r="Q3791" t="s">
        <v>3991</v>
      </c>
      <c r="R3791" t="s">
        <v>3997</v>
      </c>
      <c r="S3791" s="18">
        <v>228.58043082219999</v>
      </c>
      <c r="T3791" t="s">
        <v>85</v>
      </c>
      <c r="U3791" t="s">
        <v>86</v>
      </c>
      <c r="V3791" t="s">
        <v>87</v>
      </c>
      <c r="W3791" s="18">
        <v>158.7416571846</v>
      </c>
      <c r="X3791" t="s">
        <v>64</v>
      </c>
      <c r="Y3791" t="s">
        <v>4073</v>
      </c>
      <c r="Z3791" t="s">
        <v>4074</v>
      </c>
      <c r="AA3791" s="18">
        <v>180.47091569759999</v>
      </c>
      <c r="AB3791" t="s">
        <v>4000</v>
      </c>
      <c r="AC3791" t="s">
        <v>3991</v>
      </c>
      <c r="AD3791" t="s">
        <v>4001</v>
      </c>
      <c r="AE3791" s="18">
        <v>5.5374342E-3</v>
      </c>
      <c r="AF3791" t="s">
        <v>17910</v>
      </c>
      <c r="AG3791" t="s">
        <v>4914</v>
      </c>
      <c r="AH3791" t="s">
        <v>17911</v>
      </c>
      <c r="AI3791" s="18">
        <v>2.6187419199999999E-2</v>
      </c>
      <c r="AJ3791" t="s">
        <v>17912</v>
      </c>
      <c r="AK3791" t="s">
        <v>4914</v>
      </c>
      <c r="AL3791" t="s">
        <v>17913</v>
      </c>
      <c r="AM3791" t="s">
        <v>17910</v>
      </c>
      <c r="AN3791" t="s">
        <v>4914</v>
      </c>
      <c r="AO3791" t="s">
        <v>17911</v>
      </c>
      <c r="AP3791" s="18">
        <v>5.5374342E-3</v>
      </c>
      <c r="AQ3791" t="e">
        <v>#N/A</v>
      </c>
      <c r="AR3791" t="b">
        <f>ISNUMBER(SEARCH('Consulta Por Puntos Baloto'!$E$5,B3791,1))</f>
        <v>0</v>
      </c>
      <c r="AS3791">
        <f t="shared" si="118"/>
        <v>31</v>
      </c>
      <c r="AT3791" t="str">
        <f t="shared" si="119"/>
        <v>Punto pago</v>
      </c>
    </row>
    <row r="3792" spans="1:46">
      <c r="A3792" t="s">
        <v>17914</v>
      </c>
      <c r="B3792" t="s">
        <v>17915</v>
      </c>
      <c r="C3792" s="18">
        <v>57.648040340000001</v>
      </c>
      <c r="D3792" t="s">
        <v>4447</v>
      </c>
      <c r="E3792" t="s">
        <v>4261</v>
      </c>
      <c r="F3792" t="s">
        <v>4448</v>
      </c>
      <c r="G3792" s="18">
        <v>57.602188950200002</v>
      </c>
      <c r="H3792" t="s">
        <v>64</v>
      </c>
      <c r="I3792" t="s">
        <v>4250</v>
      </c>
      <c r="J3792" t="s">
        <v>4251</v>
      </c>
      <c r="K3792" s="18">
        <v>57.581368363899998</v>
      </c>
      <c r="L3792" t="s">
        <v>64</v>
      </c>
      <c r="M3792" t="s">
        <v>4250</v>
      </c>
      <c r="N3792" t="s">
        <v>4251</v>
      </c>
      <c r="O3792" s="18">
        <v>72.324958169699997</v>
      </c>
      <c r="P3792" t="s">
        <v>3977</v>
      </c>
      <c r="Q3792" t="s">
        <v>3972</v>
      </c>
      <c r="R3792" t="s">
        <v>3978</v>
      </c>
      <c r="S3792" s="18">
        <v>407.4592276555</v>
      </c>
      <c r="T3792" t="s">
        <v>85</v>
      </c>
      <c r="U3792" t="s">
        <v>86</v>
      </c>
      <c r="V3792" t="s">
        <v>87</v>
      </c>
      <c r="W3792" s="18">
        <v>65.420761305400006</v>
      </c>
      <c r="X3792" t="s">
        <v>4267</v>
      </c>
      <c r="Y3792" t="s">
        <v>4250</v>
      </c>
      <c r="Z3792" t="s">
        <v>4268</v>
      </c>
      <c r="AA3792" s="18">
        <v>63.334137860799999</v>
      </c>
      <c r="AB3792" s="19" t="s">
        <v>4269</v>
      </c>
      <c r="AC3792" t="s">
        <v>4261</v>
      </c>
      <c r="AD3792" t="s">
        <v>4270</v>
      </c>
      <c r="AE3792" s="18">
        <v>8.4710671805000004</v>
      </c>
      <c r="AF3792" t="s">
        <v>17916</v>
      </c>
      <c r="AG3792" t="s">
        <v>17917</v>
      </c>
      <c r="AH3792" t="s">
        <v>17918</v>
      </c>
      <c r="AI3792" s="18">
        <v>8.4766592052000007</v>
      </c>
      <c r="AJ3792" t="s">
        <v>17919</v>
      </c>
      <c r="AK3792" t="s">
        <v>17917</v>
      </c>
      <c r="AL3792" t="s">
        <v>17920</v>
      </c>
      <c r="AM3792" t="s">
        <v>17916</v>
      </c>
      <c r="AN3792" t="s">
        <v>17917</v>
      </c>
      <c r="AO3792" t="s">
        <v>17918</v>
      </c>
      <c r="AP3792" s="18">
        <v>8.4710671805000004</v>
      </c>
      <c r="AQ3792" t="e">
        <v>#N/A</v>
      </c>
      <c r="AR3792" t="b">
        <f>ISNUMBER(SEARCH('Consulta Por Puntos Baloto'!$E$5,B3792,1))</f>
        <v>0</v>
      </c>
      <c r="AS3792">
        <f t="shared" si="118"/>
        <v>31</v>
      </c>
      <c r="AT3792" t="str">
        <f t="shared" si="119"/>
        <v>Punto pago</v>
      </c>
    </row>
    <row r="3793" spans="1:46">
      <c r="A3793" t="s">
        <v>17921</v>
      </c>
      <c r="B3793" t="s">
        <v>17922</v>
      </c>
      <c r="C3793" s="18">
        <v>5.7298687785000002</v>
      </c>
      <c r="D3793" t="s">
        <v>61</v>
      </c>
      <c r="E3793" t="s">
        <v>62</v>
      </c>
      <c r="F3793" t="s">
        <v>63</v>
      </c>
      <c r="G3793" s="18">
        <v>5.6770923552000001</v>
      </c>
      <c r="H3793" t="s">
        <v>64</v>
      </c>
      <c r="I3793" t="s">
        <v>65</v>
      </c>
      <c r="J3793" t="s">
        <v>66</v>
      </c>
      <c r="K3793" s="18">
        <v>5.6870715327000001</v>
      </c>
      <c r="L3793" t="s">
        <v>64</v>
      </c>
      <c r="M3793" t="s">
        <v>65</v>
      </c>
      <c r="N3793" t="s">
        <v>66</v>
      </c>
      <c r="O3793" s="18">
        <v>9.2101379000999994</v>
      </c>
      <c r="P3793" t="s">
        <v>67</v>
      </c>
      <c r="Q3793" t="s">
        <v>62</v>
      </c>
      <c r="R3793" t="s">
        <v>68</v>
      </c>
      <c r="S3793" s="18">
        <v>8.2559807536999994</v>
      </c>
      <c r="T3793" t="s">
        <v>69</v>
      </c>
      <c r="U3793" t="s">
        <v>65</v>
      </c>
      <c r="V3793" t="s">
        <v>70</v>
      </c>
      <c r="W3793" s="18">
        <v>7.8100591067999998</v>
      </c>
      <c r="X3793" t="s">
        <v>71</v>
      </c>
      <c r="Y3793" t="s">
        <v>65</v>
      </c>
      <c r="Z3793" t="s">
        <v>72</v>
      </c>
      <c r="AA3793" s="18">
        <v>7.0809589169000002</v>
      </c>
      <c r="AB3793" s="19" t="s">
        <v>266</v>
      </c>
      <c r="AC3793" t="s">
        <v>62</v>
      </c>
      <c r="AD3793" t="s">
        <v>267</v>
      </c>
      <c r="AE3793" s="18">
        <v>0.18418358139999999</v>
      </c>
      <c r="AF3793" t="s">
        <v>17923</v>
      </c>
      <c r="AG3793" t="s">
        <v>62</v>
      </c>
      <c r="AH3793" t="s">
        <v>17924</v>
      </c>
      <c r="AI3793" s="18">
        <v>0.3676016305</v>
      </c>
      <c r="AJ3793" t="s">
        <v>349</v>
      </c>
      <c r="AK3793" t="s">
        <v>62</v>
      </c>
      <c r="AL3793" t="s">
        <v>17925</v>
      </c>
      <c r="AM3793" t="s">
        <v>17923</v>
      </c>
      <c r="AN3793" t="s">
        <v>62</v>
      </c>
      <c r="AO3793" t="s">
        <v>17924</v>
      </c>
      <c r="AP3793" s="18">
        <v>0.18418358139999999</v>
      </c>
      <c r="AQ3793" t="s">
        <v>123</v>
      </c>
      <c r="AR3793" t="b">
        <f>ISNUMBER(SEARCH('Consulta Por Puntos Baloto'!$E$5,B3793,1))</f>
        <v>0</v>
      </c>
      <c r="AS3793">
        <f t="shared" si="118"/>
        <v>31</v>
      </c>
      <c r="AT3793" t="str">
        <f t="shared" si="119"/>
        <v>Punto pago</v>
      </c>
    </row>
    <row r="3794" spans="1:46">
      <c r="A3794" t="s">
        <v>17926</v>
      </c>
      <c r="B3794" t="s">
        <v>17927</v>
      </c>
      <c r="C3794" s="18">
        <v>2.4422589996999999</v>
      </c>
      <c r="D3794" t="s">
        <v>4730</v>
      </c>
      <c r="E3794" t="s">
        <v>4731</v>
      </c>
      <c r="F3794" t="s">
        <v>4732</v>
      </c>
      <c r="G3794" s="18">
        <v>144.3794399528</v>
      </c>
      <c r="H3794" t="s">
        <v>383</v>
      </c>
      <c r="I3794" t="s">
        <v>384</v>
      </c>
      <c r="J3794" t="s">
        <v>385</v>
      </c>
      <c r="K3794" s="18">
        <v>144.5437980115</v>
      </c>
      <c r="L3794" t="s">
        <v>64</v>
      </c>
      <c r="M3794" t="s">
        <v>384</v>
      </c>
      <c r="N3794" t="s">
        <v>386</v>
      </c>
      <c r="O3794" s="18">
        <v>56.470576361399999</v>
      </c>
      <c r="P3794" t="s">
        <v>4733</v>
      </c>
      <c r="Q3794" t="s">
        <v>4734</v>
      </c>
      <c r="R3794" t="s">
        <v>4735</v>
      </c>
      <c r="S3794" s="18">
        <v>220.18983348750001</v>
      </c>
      <c r="T3794" t="s">
        <v>253</v>
      </c>
      <c r="U3794" t="s">
        <v>65</v>
      </c>
      <c r="V3794" t="s">
        <v>254</v>
      </c>
      <c r="W3794" s="18">
        <v>219.2476279375</v>
      </c>
      <c r="X3794" t="s">
        <v>276</v>
      </c>
      <c r="Y3794" t="s">
        <v>65</v>
      </c>
      <c r="Z3794" t="s">
        <v>277</v>
      </c>
      <c r="AA3794" s="18">
        <v>144.38251012169999</v>
      </c>
      <c r="AB3794" t="s">
        <v>383</v>
      </c>
      <c r="AC3794" t="s">
        <v>391</v>
      </c>
      <c r="AD3794" t="s">
        <v>392</v>
      </c>
      <c r="AE3794" s="18">
        <v>0.92631750980000005</v>
      </c>
      <c r="AF3794" t="s">
        <v>17928</v>
      </c>
      <c r="AG3794" t="s">
        <v>4731</v>
      </c>
      <c r="AH3794" t="s">
        <v>17929</v>
      </c>
      <c r="AI3794" s="18">
        <v>0.33423378840000001</v>
      </c>
      <c r="AJ3794" t="s">
        <v>17930</v>
      </c>
      <c r="AK3794" t="s">
        <v>4731</v>
      </c>
      <c r="AL3794" t="s">
        <v>17931</v>
      </c>
      <c r="AM3794" t="s">
        <v>17930</v>
      </c>
      <c r="AN3794" t="s">
        <v>4731</v>
      </c>
      <c r="AO3794" t="s">
        <v>17931</v>
      </c>
      <c r="AP3794" s="18">
        <v>0.33423378840000001</v>
      </c>
      <c r="AQ3794" t="s">
        <v>123</v>
      </c>
      <c r="AR3794" t="b">
        <f>ISNUMBER(SEARCH('Consulta Por Puntos Baloto'!$E$5,B3794,1))</f>
        <v>0</v>
      </c>
      <c r="AS3794">
        <f t="shared" si="118"/>
        <v>35</v>
      </c>
      <c r="AT3794" t="str">
        <f t="shared" si="119"/>
        <v>Punto red</v>
      </c>
    </row>
    <row r="3795" spans="1:46">
      <c r="A3795" t="s">
        <v>17932</v>
      </c>
      <c r="B3795" t="s">
        <v>17933</v>
      </c>
      <c r="C3795" s="18">
        <v>1.4571083618</v>
      </c>
      <c r="D3795" t="s">
        <v>437</v>
      </c>
      <c r="E3795" t="s">
        <v>128</v>
      </c>
      <c r="F3795" t="s">
        <v>438</v>
      </c>
      <c r="G3795" s="18">
        <v>0.46728177279999999</v>
      </c>
      <c r="H3795" t="s">
        <v>64</v>
      </c>
      <c r="I3795" t="s">
        <v>130</v>
      </c>
      <c r="J3795" t="s">
        <v>974</v>
      </c>
      <c r="K3795" s="18">
        <v>0.86941560009999996</v>
      </c>
      <c r="L3795" t="s">
        <v>567</v>
      </c>
      <c r="M3795" t="s">
        <v>130</v>
      </c>
      <c r="N3795" t="s">
        <v>568</v>
      </c>
      <c r="O3795" s="18">
        <v>0.49316614209999998</v>
      </c>
      <c r="P3795" t="s">
        <v>441</v>
      </c>
      <c r="Q3795" t="s">
        <v>134</v>
      </c>
      <c r="R3795" t="s">
        <v>442</v>
      </c>
      <c r="S3795" s="18">
        <v>1.9578000915</v>
      </c>
      <c r="T3795" t="s">
        <v>136</v>
      </c>
      <c r="U3795" t="s">
        <v>130</v>
      </c>
      <c r="V3795" t="s">
        <v>137</v>
      </c>
      <c r="W3795" s="18">
        <v>0</v>
      </c>
      <c r="X3795" t="s">
        <v>64</v>
      </c>
      <c r="Y3795" t="s">
        <v>130</v>
      </c>
      <c r="Z3795" t="s">
        <v>209</v>
      </c>
      <c r="AA3795" s="18">
        <v>0.67622131480000003</v>
      </c>
      <c r="AB3795" s="19" t="s">
        <v>443</v>
      </c>
      <c r="AC3795" t="s">
        <v>128</v>
      </c>
      <c r="AD3795" t="s">
        <v>444</v>
      </c>
      <c r="AE3795" s="18">
        <v>0.23142129340000001</v>
      </c>
      <c r="AF3795" t="s">
        <v>975</v>
      </c>
      <c r="AG3795" t="s">
        <v>143</v>
      </c>
      <c r="AH3795" t="s">
        <v>976</v>
      </c>
      <c r="AI3795" s="18">
        <v>0</v>
      </c>
      <c r="AJ3795" t="s">
        <v>349</v>
      </c>
      <c r="AK3795" t="s">
        <v>134</v>
      </c>
      <c r="AL3795" t="s">
        <v>977</v>
      </c>
      <c r="AM3795" t="s">
        <v>64</v>
      </c>
      <c r="AN3795" t="s">
        <v>130</v>
      </c>
      <c r="AO3795" t="s">
        <v>209</v>
      </c>
      <c r="AP3795" s="18">
        <v>0</v>
      </c>
      <c r="AQ3795" t="s">
        <v>4218</v>
      </c>
      <c r="AR3795" t="b">
        <f>ISNUMBER(SEARCH('Consulta Por Puntos Baloto'!$E$5,B3795,1))</f>
        <v>0</v>
      </c>
      <c r="AS3795">
        <f t="shared" si="118"/>
        <v>23</v>
      </c>
      <c r="AT3795" t="str">
        <f t="shared" si="119"/>
        <v>Máquina multifuncional</v>
      </c>
    </row>
    <row r="3796" spans="1:46">
      <c r="A3796" t="s">
        <v>17932</v>
      </c>
      <c r="B3796" t="s">
        <v>17933</v>
      </c>
      <c r="C3796" s="18">
        <v>1.4571083618</v>
      </c>
      <c r="D3796" t="s">
        <v>437</v>
      </c>
      <c r="E3796" t="s">
        <v>128</v>
      </c>
      <c r="F3796" t="s">
        <v>438</v>
      </c>
      <c r="G3796" s="18">
        <v>0.46728177279999999</v>
      </c>
      <c r="H3796" t="s">
        <v>64</v>
      </c>
      <c r="I3796" t="s">
        <v>130</v>
      </c>
      <c r="J3796" t="s">
        <v>974</v>
      </c>
      <c r="K3796" s="18">
        <v>0.86941560009999996</v>
      </c>
      <c r="L3796" t="s">
        <v>567</v>
      </c>
      <c r="M3796" t="s">
        <v>130</v>
      </c>
      <c r="N3796" t="s">
        <v>568</v>
      </c>
      <c r="O3796" s="18">
        <v>0.49316614209999998</v>
      </c>
      <c r="P3796" t="s">
        <v>441</v>
      </c>
      <c r="Q3796" t="s">
        <v>134</v>
      </c>
      <c r="R3796" t="s">
        <v>442</v>
      </c>
      <c r="S3796" s="18">
        <v>1.9578000915</v>
      </c>
      <c r="T3796" t="s">
        <v>136</v>
      </c>
      <c r="U3796" t="s">
        <v>130</v>
      </c>
      <c r="V3796" t="s">
        <v>137</v>
      </c>
      <c r="W3796" s="18">
        <v>0</v>
      </c>
      <c r="X3796" t="s">
        <v>64</v>
      </c>
      <c r="Y3796" t="s">
        <v>130</v>
      </c>
      <c r="Z3796" t="s">
        <v>209</v>
      </c>
      <c r="AA3796" s="18">
        <v>0.67622131480000003</v>
      </c>
      <c r="AB3796" s="19" t="s">
        <v>443</v>
      </c>
      <c r="AC3796" t="s">
        <v>128</v>
      </c>
      <c r="AD3796" t="s">
        <v>444</v>
      </c>
      <c r="AE3796" s="18">
        <v>0.23142129340000001</v>
      </c>
      <c r="AF3796" t="s">
        <v>975</v>
      </c>
      <c r="AG3796" t="s">
        <v>143</v>
      </c>
      <c r="AH3796" t="s">
        <v>976</v>
      </c>
      <c r="AI3796" s="18">
        <v>0</v>
      </c>
      <c r="AJ3796" t="s">
        <v>349</v>
      </c>
      <c r="AK3796" t="s">
        <v>134</v>
      </c>
      <c r="AL3796" t="s">
        <v>977</v>
      </c>
      <c r="AM3796" t="s">
        <v>349</v>
      </c>
      <c r="AN3796" t="s">
        <v>134</v>
      </c>
      <c r="AO3796" t="s">
        <v>977</v>
      </c>
      <c r="AP3796" s="18">
        <v>0</v>
      </c>
      <c r="AQ3796" t="s">
        <v>4218</v>
      </c>
      <c r="AR3796" t="b">
        <f>ISNUMBER(SEARCH('Consulta Por Puntos Baloto'!$E$5,B3796,1))</f>
        <v>0</v>
      </c>
      <c r="AS3796">
        <f t="shared" si="118"/>
        <v>23</v>
      </c>
      <c r="AT3796" t="str">
        <f t="shared" si="119"/>
        <v>Máquina multifuncional</v>
      </c>
    </row>
    <row r="3797" spans="1:46">
      <c r="A3797" t="s">
        <v>17934</v>
      </c>
      <c r="B3797" t="s">
        <v>17935</v>
      </c>
      <c r="C3797" s="18">
        <v>1.9092329379999999</v>
      </c>
      <c r="D3797" t="s">
        <v>150</v>
      </c>
      <c r="E3797" t="s">
        <v>151</v>
      </c>
      <c r="F3797" t="s">
        <v>152</v>
      </c>
      <c r="G3797" s="18">
        <v>1.0073564437</v>
      </c>
      <c r="H3797" t="s">
        <v>9807</v>
      </c>
      <c r="I3797" t="s">
        <v>154</v>
      </c>
      <c r="J3797" t="s">
        <v>9808</v>
      </c>
      <c r="K3797" s="18">
        <v>2.4818047000000001</v>
      </c>
      <c r="L3797" t="s">
        <v>64</v>
      </c>
      <c r="M3797" t="s">
        <v>154</v>
      </c>
      <c r="N3797" t="s">
        <v>156</v>
      </c>
      <c r="O3797" s="18">
        <v>2.5207133031</v>
      </c>
      <c r="P3797" t="s">
        <v>157</v>
      </c>
      <c r="Q3797" t="s">
        <v>151</v>
      </c>
      <c r="R3797" t="s">
        <v>158</v>
      </c>
      <c r="S3797" s="18">
        <v>114.4505841923</v>
      </c>
      <c r="T3797" t="s">
        <v>111</v>
      </c>
      <c r="U3797" t="s">
        <v>112</v>
      </c>
      <c r="V3797" t="s">
        <v>113</v>
      </c>
      <c r="W3797" s="18">
        <v>3.9071715395000002</v>
      </c>
      <c r="X3797" t="s">
        <v>64</v>
      </c>
      <c r="Y3797" t="s">
        <v>154</v>
      </c>
      <c r="Z3797" t="s">
        <v>159</v>
      </c>
      <c r="AA3797" s="18">
        <v>1.0091551809999999</v>
      </c>
      <c r="AB3797" s="19" t="s">
        <v>5019</v>
      </c>
      <c r="AC3797" t="s">
        <v>151</v>
      </c>
      <c r="AD3797" t="s">
        <v>5020</v>
      </c>
      <c r="AE3797" s="18">
        <v>0.51898336889999996</v>
      </c>
      <c r="AF3797" t="s">
        <v>17936</v>
      </c>
      <c r="AG3797" t="s">
        <v>4535</v>
      </c>
      <c r="AH3797" t="s">
        <v>17937</v>
      </c>
      <c r="AI3797" s="18">
        <v>0.10108636529999999</v>
      </c>
      <c r="AJ3797" t="s">
        <v>13816</v>
      </c>
      <c r="AK3797" t="s">
        <v>151</v>
      </c>
      <c r="AL3797" t="s">
        <v>13817</v>
      </c>
      <c r="AM3797" t="s">
        <v>13816</v>
      </c>
      <c r="AN3797" t="s">
        <v>151</v>
      </c>
      <c r="AO3797" t="s">
        <v>13817</v>
      </c>
      <c r="AP3797" s="18">
        <v>0.10108636529999999</v>
      </c>
      <c r="AQ3797" t="s">
        <v>4218</v>
      </c>
      <c r="AR3797" t="b">
        <f>ISNUMBER(SEARCH('Consulta Por Puntos Baloto'!$E$5,B3797,1))</f>
        <v>0</v>
      </c>
      <c r="AS3797">
        <f t="shared" si="118"/>
        <v>35</v>
      </c>
      <c r="AT3797" t="str">
        <f t="shared" si="119"/>
        <v>Punto red</v>
      </c>
    </row>
    <row r="3798" spans="1:46">
      <c r="A3798" t="s">
        <v>17938</v>
      </c>
      <c r="B3798" t="s">
        <v>17939</v>
      </c>
      <c r="C3798" s="18">
        <v>113.07663639090001</v>
      </c>
      <c r="D3798" t="s">
        <v>4065</v>
      </c>
      <c r="E3798" t="s">
        <v>4066</v>
      </c>
      <c r="F3798" t="s">
        <v>4067</v>
      </c>
      <c r="G3798" s="18">
        <v>110.8570500646</v>
      </c>
      <c r="H3798" t="s">
        <v>64</v>
      </c>
      <c r="I3798" t="s">
        <v>4068</v>
      </c>
      <c r="J3798" t="s">
        <v>8065</v>
      </c>
      <c r="K3798" s="18">
        <v>180.08850112210001</v>
      </c>
      <c r="L3798" t="s">
        <v>64</v>
      </c>
      <c r="M3798" t="s">
        <v>187</v>
      </c>
      <c r="N3798" t="s">
        <v>189</v>
      </c>
      <c r="O3798" s="18">
        <v>112.73547043249999</v>
      </c>
      <c r="P3798" t="s">
        <v>4071</v>
      </c>
      <c r="Q3798" t="s">
        <v>4066</v>
      </c>
      <c r="R3798" t="s">
        <v>4072</v>
      </c>
      <c r="S3798" s="18">
        <v>205.45652726899999</v>
      </c>
      <c r="T3798" t="s">
        <v>227</v>
      </c>
      <c r="U3798" t="s">
        <v>228</v>
      </c>
      <c r="V3798" t="s">
        <v>229</v>
      </c>
      <c r="W3798" s="18">
        <v>146.3753783901</v>
      </c>
      <c r="X3798" t="s">
        <v>64</v>
      </c>
      <c r="Y3798" t="s">
        <v>4073</v>
      </c>
      <c r="Z3798" t="s">
        <v>4074</v>
      </c>
      <c r="AA3798" s="18">
        <v>113.06582655690001</v>
      </c>
      <c r="AB3798" t="s">
        <v>4252</v>
      </c>
      <c r="AC3798" t="s">
        <v>4066</v>
      </c>
      <c r="AD3798" t="s">
        <v>4253</v>
      </c>
      <c r="AE3798" s="18">
        <v>0.51527824290000002</v>
      </c>
      <c r="AF3798" t="s">
        <v>9737</v>
      </c>
      <c r="AG3798" t="s">
        <v>9738</v>
      </c>
      <c r="AH3798" t="s">
        <v>9739</v>
      </c>
      <c r="AI3798" s="18">
        <v>0.81008042449999995</v>
      </c>
      <c r="AJ3798" t="s">
        <v>9740</v>
      </c>
      <c r="AK3798" t="s">
        <v>9738</v>
      </c>
      <c r="AL3798" t="s">
        <v>9741</v>
      </c>
      <c r="AM3798" t="s">
        <v>9737</v>
      </c>
      <c r="AN3798" t="s">
        <v>9738</v>
      </c>
      <c r="AO3798" t="s">
        <v>9739</v>
      </c>
      <c r="AP3798" s="18">
        <v>0.51527824290000002</v>
      </c>
      <c r="AQ3798" t="s">
        <v>123</v>
      </c>
      <c r="AR3798" t="b">
        <f>ISNUMBER(SEARCH('Consulta Por Puntos Baloto'!$E$5,B3798,1))</f>
        <v>0</v>
      </c>
      <c r="AS3798">
        <f t="shared" si="118"/>
        <v>31</v>
      </c>
      <c r="AT3798" t="str">
        <f t="shared" si="119"/>
        <v>Punto pago</v>
      </c>
    </row>
    <row r="3799" spans="1:46">
      <c r="A3799" t="s">
        <v>17940</v>
      </c>
      <c r="B3799" t="s">
        <v>17941</v>
      </c>
      <c r="C3799" s="18">
        <v>1.2226963413</v>
      </c>
      <c r="D3799" t="s">
        <v>6065</v>
      </c>
      <c r="E3799" t="s">
        <v>5832</v>
      </c>
      <c r="F3799" t="s">
        <v>6066</v>
      </c>
      <c r="G3799" s="18">
        <v>0.29221570829999999</v>
      </c>
      <c r="H3799" t="s">
        <v>3998</v>
      </c>
      <c r="I3799" t="s">
        <v>3998</v>
      </c>
      <c r="J3799" t="s">
        <v>6068</v>
      </c>
      <c r="K3799" s="18">
        <v>69.127490720099999</v>
      </c>
      <c r="L3799" t="s">
        <v>64</v>
      </c>
      <c r="M3799" t="s">
        <v>3974</v>
      </c>
      <c r="N3799" t="s">
        <v>4304</v>
      </c>
      <c r="O3799" s="18">
        <v>1.5442795332999999</v>
      </c>
      <c r="P3799" t="s">
        <v>5835</v>
      </c>
      <c r="Q3799" t="s">
        <v>5832</v>
      </c>
      <c r="R3799" t="s">
        <v>5836</v>
      </c>
      <c r="S3799" s="18">
        <v>470.77207338710002</v>
      </c>
      <c r="T3799" t="s">
        <v>85</v>
      </c>
      <c r="U3799" t="s">
        <v>86</v>
      </c>
      <c r="V3799" t="s">
        <v>87</v>
      </c>
      <c r="W3799" s="18">
        <v>0.29221570829999999</v>
      </c>
      <c r="X3799" t="s">
        <v>3998</v>
      </c>
      <c r="Y3799" t="s">
        <v>3998</v>
      </c>
      <c r="Z3799" t="s">
        <v>6068</v>
      </c>
      <c r="AA3799" s="18">
        <v>0.29221556430000001</v>
      </c>
      <c r="AB3799" s="19" t="s">
        <v>5837</v>
      </c>
      <c r="AC3799" t="s">
        <v>5832</v>
      </c>
      <c r="AD3799" t="s">
        <v>5838</v>
      </c>
      <c r="AE3799" s="18">
        <v>0.26541053390000002</v>
      </c>
      <c r="AF3799" t="s">
        <v>15074</v>
      </c>
      <c r="AG3799" t="s">
        <v>5832</v>
      </c>
      <c r="AH3799" t="s">
        <v>15075</v>
      </c>
      <c r="AI3799" s="18">
        <v>6.4798025600000003E-2</v>
      </c>
      <c r="AJ3799" t="s">
        <v>17942</v>
      </c>
      <c r="AK3799" t="s">
        <v>5832</v>
      </c>
      <c r="AL3799" t="s">
        <v>17943</v>
      </c>
      <c r="AM3799" t="s">
        <v>17942</v>
      </c>
      <c r="AN3799" t="s">
        <v>5832</v>
      </c>
      <c r="AO3799" t="s">
        <v>17943</v>
      </c>
      <c r="AP3799" s="18">
        <v>6.4798025600000003E-2</v>
      </c>
      <c r="AQ3799" t="s">
        <v>4218</v>
      </c>
      <c r="AR3799" t="b">
        <f>ISNUMBER(SEARCH('Consulta Por Puntos Baloto'!$E$5,B3799,1))</f>
        <v>0</v>
      </c>
      <c r="AS3799">
        <f t="shared" si="118"/>
        <v>35</v>
      </c>
      <c r="AT3799" t="str">
        <f t="shared" si="119"/>
        <v>Punto red</v>
      </c>
    </row>
    <row r="3800" spans="1:46">
      <c r="A3800" t="s">
        <v>17944</v>
      </c>
      <c r="B3800" t="s">
        <v>17945</v>
      </c>
      <c r="C3800" s="18">
        <v>0.3888860401</v>
      </c>
      <c r="D3800" t="s">
        <v>4144</v>
      </c>
      <c r="E3800" t="s">
        <v>4035</v>
      </c>
      <c r="F3800" t="s">
        <v>4145</v>
      </c>
      <c r="G3800" s="18">
        <v>0.12050014489999999</v>
      </c>
      <c r="H3800" t="s">
        <v>4148</v>
      </c>
      <c r="I3800" t="s">
        <v>4146</v>
      </c>
      <c r="J3800" t="s">
        <v>4149</v>
      </c>
      <c r="K3800" s="18">
        <v>34.786600092100002</v>
      </c>
      <c r="L3800" t="s">
        <v>64</v>
      </c>
      <c r="M3800" t="s">
        <v>4029</v>
      </c>
      <c r="N3800" t="s">
        <v>4030</v>
      </c>
      <c r="O3800" s="18">
        <v>25.354691767199999</v>
      </c>
      <c r="P3800" t="s">
        <v>4031</v>
      </c>
      <c r="Q3800" t="s">
        <v>4025</v>
      </c>
      <c r="R3800" t="s">
        <v>4032</v>
      </c>
      <c r="S3800" s="18">
        <v>151.20759783950001</v>
      </c>
      <c r="T3800" t="s">
        <v>227</v>
      </c>
      <c r="U3800" t="s">
        <v>228</v>
      </c>
      <c r="V3800" t="s">
        <v>229</v>
      </c>
      <c r="W3800" s="18">
        <v>0.12050014489999999</v>
      </c>
      <c r="X3800" t="s">
        <v>4148</v>
      </c>
      <c r="Y3800" t="s">
        <v>4146</v>
      </c>
      <c r="Z3800" t="s">
        <v>4149</v>
      </c>
      <c r="AA3800" s="18">
        <v>0.1205001676</v>
      </c>
      <c r="AB3800" t="s">
        <v>4148</v>
      </c>
      <c r="AC3800" t="s">
        <v>4035</v>
      </c>
      <c r="AD3800" t="s">
        <v>4150</v>
      </c>
      <c r="AE3800" s="18">
        <v>6.17905261E-2</v>
      </c>
      <c r="AF3800" t="s">
        <v>17946</v>
      </c>
      <c r="AG3800" t="s">
        <v>4035</v>
      </c>
      <c r="AH3800" t="s">
        <v>17947</v>
      </c>
      <c r="AI3800" s="18">
        <v>0.1508117675</v>
      </c>
      <c r="AJ3800" t="s">
        <v>349</v>
      </c>
      <c r="AK3800" t="s">
        <v>4035</v>
      </c>
      <c r="AL3800" t="s">
        <v>17948</v>
      </c>
      <c r="AM3800" t="s">
        <v>17946</v>
      </c>
      <c r="AN3800" t="s">
        <v>4035</v>
      </c>
      <c r="AO3800" t="s">
        <v>17947</v>
      </c>
      <c r="AP3800" s="18">
        <v>6.17905261E-2</v>
      </c>
      <c r="AQ3800" t="s">
        <v>4218</v>
      </c>
      <c r="AR3800" t="b">
        <f>ISNUMBER(SEARCH('Consulta Por Puntos Baloto'!$E$5,B3800,1))</f>
        <v>0</v>
      </c>
      <c r="AS3800">
        <f t="shared" si="118"/>
        <v>31</v>
      </c>
      <c r="AT3800" t="str">
        <f t="shared" si="119"/>
        <v>Punto pago</v>
      </c>
    </row>
    <row r="3801" spans="1:46">
      <c r="A3801" t="s">
        <v>17949</v>
      </c>
      <c r="B3801" t="s">
        <v>17950</v>
      </c>
      <c r="C3801" s="18">
        <v>0.42971807159999997</v>
      </c>
      <c r="D3801" t="s">
        <v>274</v>
      </c>
      <c r="E3801" t="s">
        <v>103</v>
      </c>
      <c r="F3801" t="s">
        <v>275</v>
      </c>
      <c r="G3801" s="18">
        <v>0.31782087019999999</v>
      </c>
      <c r="H3801" t="s">
        <v>64</v>
      </c>
      <c r="I3801" t="s">
        <v>107</v>
      </c>
      <c r="J3801" t="s">
        <v>108</v>
      </c>
      <c r="K3801" s="18">
        <v>0.31782087019999999</v>
      </c>
      <c r="L3801" t="s">
        <v>64</v>
      </c>
      <c r="M3801" t="s">
        <v>107</v>
      </c>
      <c r="N3801" t="s">
        <v>108</v>
      </c>
      <c r="O3801" s="18">
        <v>1.5190693453999999</v>
      </c>
      <c r="P3801" t="s">
        <v>109</v>
      </c>
      <c r="Q3801" t="s">
        <v>103</v>
      </c>
      <c r="R3801" t="s">
        <v>110</v>
      </c>
      <c r="S3801" s="18">
        <v>147.62748798819999</v>
      </c>
      <c r="T3801" t="s">
        <v>253</v>
      </c>
      <c r="U3801" t="s">
        <v>65</v>
      </c>
      <c r="V3801" t="s">
        <v>254</v>
      </c>
      <c r="W3801" s="18">
        <v>146.20227924939999</v>
      </c>
      <c r="X3801" t="s">
        <v>276</v>
      </c>
      <c r="Y3801" t="s">
        <v>65</v>
      </c>
      <c r="Z3801" t="s">
        <v>277</v>
      </c>
      <c r="AA3801" s="18">
        <v>1.0432681517</v>
      </c>
      <c r="AB3801" t="s">
        <v>115</v>
      </c>
      <c r="AC3801" t="s">
        <v>103</v>
      </c>
      <c r="AD3801" t="s">
        <v>116</v>
      </c>
      <c r="AE3801" s="18">
        <v>0.2006897111</v>
      </c>
      <c r="AF3801" t="s">
        <v>278</v>
      </c>
      <c r="AG3801" t="s">
        <v>103</v>
      </c>
      <c r="AH3801" t="s">
        <v>279</v>
      </c>
      <c r="AI3801" s="18">
        <v>0.1572636677</v>
      </c>
      <c r="AJ3801" t="s">
        <v>17951</v>
      </c>
      <c r="AK3801" t="s">
        <v>103</v>
      </c>
      <c r="AL3801" t="s">
        <v>17952</v>
      </c>
      <c r="AM3801" t="s">
        <v>17951</v>
      </c>
      <c r="AN3801" t="s">
        <v>103</v>
      </c>
      <c r="AO3801" t="s">
        <v>17952</v>
      </c>
      <c r="AP3801" s="18">
        <v>0.1572636677</v>
      </c>
      <c r="AQ3801" t="s">
        <v>4218</v>
      </c>
      <c r="AR3801" t="b">
        <f>ISNUMBER(SEARCH('Consulta Por Puntos Baloto'!$E$5,B3801,1))</f>
        <v>0</v>
      </c>
      <c r="AS3801">
        <f t="shared" si="118"/>
        <v>35</v>
      </c>
      <c r="AT3801" t="str">
        <f t="shared" si="119"/>
        <v>Punto red</v>
      </c>
    </row>
    <row r="3802" spans="1:46">
      <c r="A3802" t="s">
        <v>17953</v>
      </c>
      <c r="B3802" t="s">
        <v>17954</v>
      </c>
      <c r="C3802" s="18">
        <v>59.256048697700002</v>
      </c>
      <c r="D3802" t="s">
        <v>4556</v>
      </c>
      <c r="E3802" t="s">
        <v>4557</v>
      </c>
      <c r="F3802" t="s">
        <v>4558</v>
      </c>
      <c r="G3802" s="18">
        <v>0.2098342409</v>
      </c>
      <c r="H3802" t="s">
        <v>4559</v>
      </c>
      <c r="I3802" t="s">
        <v>4560</v>
      </c>
      <c r="J3802" t="s">
        <v>4561</v>
      </c>
      <c r="K3802" s="18">
        <v>0.24068740990000001</v>
      </c>
      <c r="L3802" t="s">
        <v>64</v>
      </c>
      <c r="M3802" t="s">
        <v>4560</v>
      </c>
      <c r="N3802" t="s">
        <v>4562</v>
      </c>
      <c r="O3802" s="18">
        <v>0.4557194363</v>
      </c>
      <c r="P3802" t="s">
        <v>387</v>
      </c>
      <c r="Q3802" t="s">
        <v>388</v>
      </c>
      <c r="R3802" t="s">
        <v>389</v>
      </c>
      <c r="S3802" s="18">
        <v>252.3037230253</v>
      </c>
      <c r="T3802" t="s">
        <v>253</v>
      </c>
      <c r="U3802" t="s">
        <v>65</v>
      </c>
      <c r="V3802" t="s">
        <v>254</v>
      </c>
      <c r="W3802" s="18">
        <v>58.837138042799999</v>
      </c>
      <c r="X3802" t="s">
        <v>64</v>
      </c>
      <c r="Y3802" t="s">
        <v>4563</v>
      </c>
      <c r="Z3802" t="s">
        <v>4564</v>
      </c>
      <c r="AA3802" s="18">
        <v>0.21281248310000001</v>
      </c>
      <c r="AB3802" t="s">
        <v>4559</v>
      </c>
      <c r="AC3802" t="s">
        <v>388</v>
      </c>
      <c r="AD3802" t="s">
        <v>4565</v>
      </c>
      <c r="AE3802" s="18">
        <v>7.9540906499999994E-2</v>
      </c>
      <c r="AF3802" t="s">
        <v>17955</v>
      </c>
      <c r="AG3802" t="s">
        <v>388</v>
      </c>
      <c r="AH3802" t="s">
        <v>17956</v>
      </c>
      <c r="AI3802" s="18">
        <v>0.1125366575</v>
      </c>
      <c r="AJ3802" t="s">
        <v>8170</v>
      </c>
      <c r="AK3802" t="s">
        <v>388</v>
      </c>
      <c r="AL3802" t="s">
        <v>8171</v>
      </c>
      <c r="AM3802" t="s">
        <v>17955</v>
      </c>
      <c r="AN3802" t="s">
        <v>388</v>
      </c>
      <c r="AO3802" t="s">
        <v>17956</v>
      </c>
      <c r="AP3802" s="18">
        <v>7.9540906499999994E-2</v>
      </c>
      <c r="AQ3802" t="s">
        <v>123</v>
      </c>
      <c r="AR3802" t="b">
        <f>ISNUMBER(SEARCH('Consulta Por Puntos Baloto'!$E$5,B3802,1))</f>
        <v>0</v>
      </c>
      <c r="AS3802">
        <f t="shared" si="118"/>
        <v>31</v>
      </c>
      <c r="AT3802" t="str">
        <f t="shared" si="119"/>
        <v>Punto pago</v>
      </c>
    </row>
    <row r="3803" spans="1:46">
      <c r="A3803" t="s">
        <v>17957</v>
      </c>
      <c r="B3803" t="s">
        <v>17958</v>
      </c>
      <c r="C3803" s="18">
        <v>0.24197059709999999</v>
      </c>
      <c r="D3803" t="s">
        <v>4247</v>
      </c>
      <c r="E3803" t="s">
        <v>4248</v>
      </c>
      <c r="F3803" t="s">
        <v>4249</v>
      </c>
      <c r="G3803" s="18">
        <v>0.69843156129999995</v>
      </c>
      <c r="H3803" t="s">
        <v>64</v>
      </c>
      <c r="I3803" t="s">
        <v>4073</v>
      </c>
      <c r="J3803" t="s">
        <v>4074</v>
      </c>
      <c r="K3803" s="18">
        <v>120.6175344322</v>
      </c>
      <c r="L3803" t="s">
        <v>64</v>
      </c>
      <c r="M3803" t="s">
        <v>4250</v>
      </c>
      <c r="N3803" t="s">
        <v>4251</v>
      </c>
      <c r="O3803" s="18">
        <v>83.046055790500006</v>
      </c>
      <c r="P3803" t="s">
        <v>4071</v>
      </c>
      <c r="Q3803" t="s">
        <v>4066</v>
      </c>
      <c r="R3803" t="s">
        <v>4072</v>
      </c>
      <c r="S3803" s="18">
        <v>346.37080483400001</v>
      </c>
      <c r="T3803" t="s">
        <v>227</v>
      </c>
      <c r="U3803" t="s">
        <v>228</v>
      </c>
      <c r="V3803" t="s">
        <v>229</v>
      </c>
      <c r="W3803" s="18">
        <v>0.76436144819999996</v>
      </c>
      <c r="X3803" t="s">
        <v>64</v>
      </c>
      <c r="Y3803" t="s">
        <v>4073</v>
      </c>
      <c r="Z3803" t="s">
        <v>4074</v>
      </c>
      <c r="AA3803" s="18">
        <v>79.606752615199994</v>
      </c>
      <c r="AB3803" t="s">
        <v>4252</v>
      </c>
      <c r="AC3803" t="s">
        <v>4066</v>
      </c>
      <c r="AD3803" t="s">
        <v>4253</v>
      </c>
      <c r="AE3803" s="18">
        <v>4.2094705000000003E-2</v>
      </c>
      <c r="AF3803" t="s">
        <v>16150</v>
      </c>
      <c r="AG3803" t="s">
        <v>4248</v>
      </c>
      <c r="AH3803" t="s">
        <v>16151</v>
      </c>
      <c r="AI3803" s="18">
        <v>7.1701102700000005E-2</v>
      </c>
      <c r="AJ3803" t="s">
        <v>4256</v>
      </c>
      <c r="AK3803" t="s">
        <v>4248</v>
      </c>
      <c r="AL3803" t="s">
        <v>4257</v>
      </c>
      <c r="AM3803" t="s">
        <v>16150</v>
      </c>
      <c r="AN3803" t="s">
        <v>4248</v>
      </c>
      <c r="AO3803" t="s">
        <v>16151</v>
      </c>
      <c r="AP3803" s="18">
        <v>4.2094705000000003E-2</v>
      </c>
      <c r="AQ3803" t="s">
        <v>4218</v>
      </c>
      <c r="AR3803" t="b">
        <f>ISNUMBER(SEARCH('Consulta Por Puntos Baloto'!$E$5,B3803,1))</f>
        <v>0</v>
      </c>
      <c r="AS3803">
        <f t="shared" si="118"/>
        <v>31</v>
      </c>
      <c r="AT3803" t="str">
        <f t="shared" si="119"/>
        <v>Punto pago</v>
      </c>
    </row>
    <row r="3804" spans="1:46">
      <c r="A3804" t="s">
        <v>17959</v>
      </c>
      <c r="B3804" t="s">
        <v>17960</v>
      </c>
      <c r="C3804" s="18">
        <v>0.81863685129999997</v>
      </c>
      <c r="D3804" t="s">
        <v>786</v>
      </c>
      <c r="E3804" t="s">
        <v>128</v>
      </c>
      <c r="F3804" t="s">
        <v>787</v>
      </c>
      <c r="G3804" s="18">
        <v>0</v>
      </c>
      <c r="H3804" t="s">
        <v>64</v>
      </c>
      <c r="I3804" t="s">
        <v>130</v>
      </c>
      <c r="J3804" t="s">
        <v>2783</v>
      </c>
      <c r="K3804" s="18">
        <v>0.58500648529999999</v>
      </c>
      <c r="L3804" t="s">
        <v>64</v>
      </c>
      <c r="M3804" t="s">
        <v>130</v>
      </c>
      <c r="N3804" t="s">
        <v>789</v>
      </c>
      <c r="O3804" s="18">
        <v>0.7340114365</v>
      </c>
      <c r="P3804" t="s">
        <v>1398</v>
      </c>
      <c r="Q3804" t="s">
        <v>134</v>
      </c>
      <c r="R3804" t="s">
        <v>1399</v>
      </c>
      <c r="S3804" s="18">
        <v>0.82335659630000002</v>
      </c>
      <c r="T3804" t="s">
        <v>675</v>
      </c>
      <c r="U3804" t="s">
        <v>130</v>
      </c>
      <c r="V3804" t="s">
        <v>676</v>
      </c>
      <c r="W3804" s="18">
        <v>1.1337605907999999</v>
      </c>
      <c r="X3804" t="s">
        <v>64</v>
      </c>
      <c r="Y3804" t="s">
        <v>130</v>
      </c>
      <c r="Z3804" t="s">
        <v>790</v>
      </c>
      <c r="AA3804" s="18">
        <v>0.82335659630000002</v>
      </c>
      <c r="AB3804" t="s">
        <v>791</v>
      </c>
      <c r="AC3804" t="s">
        <v>128</v>
      </c>
      <c r="AD3804" t="s">
        <v>792</v>
      </c>
      <c r="AE3804" s="18">
        <v>0.27030625889999998</v>
      </c>
      <c r="AF3804" t="s">
        <v>5946</v>
      </c>
      <c r="AG3804" t="s">
        <v>143</v>
      </c>
      <c r="AH3804" t="s">
        <v>5947</v>
      </c>
      <c r="AI3804" s="18">
        <v>8.7387442499999995E-2</v>
      </c>
      <c r="AJ3804" t="s">
        <v>795</v>
      </c>
      <c r="AK3804" t="s">
        <v>134</v>
      </c>
      <c r="AL3804" t="s">
        <v>17961</v>
      </c>
      <c r="AM3804" t="s">
        <v>64</v>
      </c>
      <c r="AN3804" t="s">
        <v>130</v>
      </c>
      <c r="AO3804" t="s">
        <v>2783</v>
      </c>
      <c r="AP3804" s="18">
        <v>0</v>
      </c>
      <c r="AQ3804" t="s">
        <v>4218</v>
      </c>
      <c r="AR3804" t="b">
        <f>ISNUMBER(SEARCH('Consulta Por Puntos Baloto'!$E$5,B3804,1))</f>
        <v>0</v>
      </c>
      <c r="AS3804">
        <f t="shared" si="118"/>
        <v>7</v>
      </c>
      <c r="AT3804" t="str">
        <f t="shared" si="119"/>
        <v>Cajero automático</v>
      </c>
    </row>
    <row r="3805" spans="1:46">
      <c r="A3805" t="s">
        <v>17962</v>
      </c>
      <c r="B3805" t="s">
        <v>17963</v>
      </c>
      <c r="C3805" s="18">
        <v>0.81863685129999997</v>
      </c>
      <c r="D3805" t="s">
        <v>786</v>
      </c>
      <c r="E3805" t="s">
        <v>128</v>
      </c>
      <c r="F3805" t="s">
        <v>787</v>
      </c>
      <c r="G3805" s="18">
        <v>0</v>
      </c>
      <c r="H3805" t="s">
        <v>64</v>
      </c>
      <c r="I3805" t="s">
        <v>130</v>
      </c>
      <c r="J3805" t="s">
        <v>2783</v>
      </c>
      <c r="K3805" s="18">
        <v>0.58500648529999999</v>
      </c>
      <c r="L3805" t="s">
        <v>64</v>
      </c>
      <c r="M3805" t="s">
        <v>130</v>
      </c>
      <c r="N3805" t="s">
        <v>789</v>
      </c>
      <c r="O3805" s="18">
        <v>0.7340114365</v>
      </c>
      <c r="P3805" t="s">
        <v>1398</v>
      </c>
      <c r="Q3805" t="s">
        <v>134</v>
      </c>
      <c r="R3805" t="s">
        <v>1399</v>
      </c>
      <c r="S3805" s="18">
        <v>0.82335659630000002</v>
      </c>
      <c r="T3805" t="s">
        <v>675</v>
      </c>
      <c r="U3805" t="s">
        <v>130</v>
      </c>
      <c r="V3805" t="s">
        <v>676</v>
      </c>
      <c r="W3805" s="18">
        <v>1.1337605907999999</v>
      </c>
      <c r="X3805" t="s">
        <v>64</v>
      </c>
      <c r="Y3805" t="s">
        <v>130</v>
      </c>
      <c r="Z3805" t="s">
        <v>790</v>
      </c>
      <c r="AA3805" s="18">
        <v>0.82335659630000002</v>
      </c>
      <c r="AB3805" t="s">
        <v>791</v>
      </c>
      <c r="AC3805" t="s">
        <v>128</v>
      </c>
      <c r="AD3805" t="s">
        <v>792</v>
      </c>
      <c r="AE3805" s="18">
        <v>0.27030625889999998</v>
      </c>
      <c r="AF3805" t="s">
        <v>5946</v>
      </c>
      <c r="AG3805" t="s">
        <v>143</v>
      </c>
      <c r="AH3805" t="s">
        <v>5947</v>
      </c>
      <c r="AI3805" s="18">
        <v>8.7387442499999995E-2</v>
      </c>
      <c r="AJ3805" t="s">
        <v>795</v>
      </c>
      <c r="AK3805" t="s">
        <v>134</v>
      </c>
      <c r="AL3805" t="s">
        <v>17961</v>
      </c>
      <c r="AM3805" t="s">
        <v>64</v>
      </c>
      <c r="AN3805" t="s">
        <v>130</v>
      </c>
      <c r="AO3805" t="s">
        <v>2783</v>
      </c>
      <c r="AP3805" s="18">
        <v>0</v>
      </c>
      <c r="AQ3805" t="s">
        <v>4218</v>
      </c>
      <c r="AR3805" t="b">
        <f>ISNUMBER(SEARCH('Consulta Por Puntos Baloto'!$E$5,B3805,1))</f>
        <v>0</v>
      </c>
      <c r="AS3805">
        <f t="shared" si="118"/>
        <v>7</v>
      </c>
      <c r="AT3805" t="str">
        <f t="shared" si="119"/>
        <v>Cajero automático</v>
      </c>
    </row>
    <row r="3806" spans="1:46">
      <c r="A3806" t="s">
        <v>17964</v>
      </c>
      <c r="B3806" t="s">
        <v>17965</v>
      </c>
      <c r="C3806" s="18">
        <v>3.161935674</v>
      </c>
      <c r="D3806" t="s">
        <v>2696</v>
      </c>
      <c r="E3806" t="s">
        <v>128</v>
      </c>
      <c r="F3806" t="s">
        <v>2697</v>
      </c>
      <c r="G3806" s="18">
        <v>0.1237113205</v>
      </c>
      <c r="H3806" t="s">
        <v>64</v>
      </c>
      <c r="I3806" t="s">
        <v>130</v>
      </c>
      <c r="J3806" t="s">
        <v>1004</v>
      </c>
      <c r="K3806" s="18">
        <v>0.1237113205</v>
      </c>
      <c r="L3806" t="s">
        <v>64</v>
      </c>
      <c r="M3806" t="s">
        <v>130</v>
      </c>
      <c r="N3806" t="s">
        <v>1004</v>
      </c>
      <c r="O3806" s="18">
        <v>0.78966298690000003</v>
      </c>
      <c r="P3806" t="s">
        <v>699</v>
      </c>
      <c r="Q3806" t="s">
        <v>134</v>
      </c>
      <c r="R3806" t="s">
        <v>700</v>
      </c>
      <c r="S3806" s="18">
        <v>4.4866012684000003</v>
      </c>
      <c r="T3806" t="s">
        <v>1086</v>
      </c>
      <c r="U3806" t="s">
        <v>130</v>
      </c>
      <c r="V3806" t="s">
        <v>1087</v>
      </c>
      <c r="W3806" s="18">
        <v>1.5617925791</v>
      </c>
      <c r="X3806" t="s">
        <v>64</v>
      </c>
      <c r="Y3806" t="s">
        <v>130</v>
      </c>
      <c r="Z3806" t="s">
        <v>590</v>
      </c>
      <c r="AA3806" s="18">
        <v>0.78966298690000003</v>
      </c>
      <c r="AB3806" t="s">
        <v>637</v>
      </c>
      <c r="AC3806" t="s">
        <v>128</v>
      </c>
      <c r="AD3806" t="s">
        <v>638</v>
      </c>
      <c r="AE3806" s="18">
        <v>0.4692402343</v>
      </c>
      <c r="AF3806" t="s">
        <v>1088</v>
      </c>
      <c r="AG3806" t="s">
        <v>143</v>
      </c>
      <c r="AH3806" t="s">
        <v>1089</v>
      </c>
      <c r="AI3806" s="18">
        <v>0.51225165539999995</v>
      </c>
      <c r="AJ3806" t="s">
        <v>8659</v>
      </c>
      <c r="AK3806" t="s">
        <v>134</v>
      </c>
      <c r="AL3806" t="s">
        <v>8660</v>
      </c>
      <c r="AM3806" t="s">
        <v>64</v>
      </c>
      <c r="AN3806" t="s">
        <v>130</v>
      </c>
      <c r="AO3806" t="s">
        <v>1004</v>
      </c>
      <c r="AP3806" s="18">
        <v>0.1237113205</v>
      </c>
      <c r="AQ3806" t="s">
        <v>123</v>
      </c>
      <c r="AR3806" t="b">
        <f>ISNUMBER(SEARCH('Consulta Por Puntos Baloto'!$E$5,B3806,1))</f>
        <v>0</v>
      </c>
      <c r="AS3806">
        <f t="shared" si="118"/>
        <v>7</v>
      </c>
      <c r="AT3806" t="str">
        <f t="shared" si="119"/>
        <v>Cajero automático</v>
      </c>
    </row>
    <row r="3807" spans="1:46">
      <c r="A3807" t="s">
        <v>17966</v>
      </c>
      <c r="B3807" t="s">
        <v>17967</v>
      </c>
      <c r="C3807" s="18">
        <v>2.1348382552</v>
      </c>
      <c r="D3807" t="s">
        <v>1001</v>
      </c>
      <c r="E3807" t="s">
        <v>128</v>
      </c>
      <c r="F3807" t="s">
        <v>1002</v>
      </c>
      <c r="G3807" s="18">
        <v>0.90289296190000001</v>
      </c>
      <c r="H3807" t="s">
        <v>64</v>
      </c>
      <c r="I3807" t="s">
        <v>130</v>
      </c>
      <c r="J3807" t="s">
        <v>5566</v>
      </c>
      <c r="K3807" s="18">
        <v>1.0478929109999999</v>
      </c>
      <c r="L3807" t="s">
        <v>64</v>
      </c>
      <c r="M3807" t="s">
        <v>130</v>
      </c>
      <c r="N3807" t="s">
        <v>1004</v>
      </c>
      <c r="O3807" s="18">
        <v>1.7226067998000001</v>
      </c>
      <c r="P3807" t="s">
        <v>673</v>
      </c>
      <c r="Q3807" t="s">
        <v>134</v>
      </c>
      <c r="R3807" t="s">
        <v>674</v>
      </c>
      <c r="S3807" s="18">
        <v>3.9496027736000001</v>
      </c>
      <c r="T3807" t="s">
        <v>675</v>
      </c>
      <c r="U3807" t="s">
        <v>130</v>
      </c>
      <c r="V3807" t="s">
        <v>676</v>
      </c>
      <c r="W3807" s="18">
        <v>2.3199558968999998</v>
      </c>
      <c r="X3807" t="s">
        <v>64</v>
      </c>
      <c r="Y3807" t="s">
        <v>130</v>
      </c>
      <c r="Z3807" t="s">
        <v>1011</v>
      </c>
      <c r="AA3807" s="18">
        <v>1.5542955326000001</v>
      </c>
      <c r="AB3807" s="19" t="s">
        <v>1102</v>
      </c>
      <c r="AC3807" t="s">
        <v>128</v>
      </c>
      <c r="AD3807" t="s">
        <v>1103</v>
      </c>
      <c r="AE3807" s="18">
        <v>0.76181113460000005</v>
      </c>
      <c r="AF3807" t="s">
        <v>2653</v>
      </c>
      <c r="AG3807" t="s">
        <v>143</v>
      </c>
      <c r="AH3807" t="s">
        <v>2654</v>
      </c>
      <c r="AI3807" s="18">
        <v>0.39347891359999998</v>
      </c>
      <c r="AJ3807" t="s">
        <v>6368</v>
      </c>
      <c r="AK3807" t="s">
        <v>134</v>
      </c>
      <c r="AL3807" t="s">
        <v>6369</v>
      </c>
      <c r="AM3807" t="s">
        <v>6368</v>
      </c>
      <c r="AN3807" t="s">
        <v>134</v>
      </c>
      <c r="AO3807" t="s">
        <v>6369</v>
      </c>
      <c r="AP3807" s="18">
        <v>0.39347891359999998</v>
      </c>
      <c r="AQ3807" t="s">
        <v>123</v>
      </c>
      <c r="AR3807" t="b">
        <f>ISNUMBER(SEARCH('Consulta Por Puntos Baloto'!$E$5,B3807,1))</f>
        <v>0</v>
      </c>
      <c r="AS3807">
        <f t="shared" si="118"/>
        <v>35</v>
      </c>
      <c r="AT3807" t="str">
        <f t="shared" si="119"/>
        <v>Punto red</v>
      </c>
    </row>
    <row r="3808" spans="1:46">
      <c r="A3808" t="s">
        <v>17968</v>
      </c>
      <c r="B3808" t="s">
        <v>17969</v>
      </c>
      <c r="C3808" s="18">
        <v>0.84708661090000004</v>
      </c>
      <c r="D3808" t="s">
        <v>5692</v>
      </c>
      <c r="E3808" t="s">
        <v>5692</v>
      </c>
      <c r="F3808" t="s">
        <v>5693</v>
      </c>
      <c r="G3808" s="18">
        <v>122.6376155646</v>
      </c>
      <c r="H3808" t="s">
        <v>64</v>
      </c>
      <c r="I3808" t="s">
        <v>3993</v>
      </c>
      <c r="J3808" t="s">
        <v>3995</v>
      </c>
      <c r="K3808" s="18">
        <v>122.6376155646</v>
      </c>
      <c r="L3808" t="s">
        <v>64</v>
      </c>
      <c r="M3808" t="s">
        <v>3993</v>
      </c>
      <c r="N3808" t="s">
        <v>3995</v>
      </c>
      <c r="O3808" s="18">
        <v>0.75816368270000001</v>
      </c>
      <c r="P3808" t="s">
        <v>5694</v>
      </c>
      <c r="Q3808" t="s">
        <v>5695</v>
      </c>
      <c r="R3808" t="s">
        <v>5696</v>
      </c>
      <c r="S3808" s="18">
        <v>489.55655141289998</v>
      </c>
      <c r="T3808" t="s">
        <v>85</v>
      </c>
      <c r="U3808" t="s">
        <v>86</v>
      </c>
      <c r="V3808" t="s">
        <v>87</v>
      </c>
      <c r="W3808" s="18">
        <v>144.73990476469999</v>
      </c>
      <c r="X3808" t="s">
        <v>64</v>
      </c>
      <c r="Y3808" t="s">
        <v>3998</v>
      </c>
      <c r="Z3808" t="s">
        <v>3999</v>
      </c>
      <c r="AA3808" s="18">
        <v>124.3057374329</v>
      </c>
      <c r="AB3808" t="s">
        <v>4000</v>
      </c>
      <c r="AC3808" t="s">
        <v>3991</v>
      </c>
      <c r="AD3808" t="s">
        <v>4001</v>
      </c>
      <c r="AE3808" s="18">
        <v>6.2695144300000005E-2</v>
      </c>
      <c r="AF3808" t="s">
        <v>17970</v>
      </c>
      <c r="AG3808" t="s">
        <v>5695</v>
      </c>
      <c r="AH3808" t="s">
        <v>17971</v>
      </c>
      <c r="AI3808" s="18">
        <v>0.40708546200000001</v>
      </c>
      <c r="AJ3808" t="s">
        <v>17972</v>
      </c>
      <c r="AK3808" t="s">
        <v>5695</v>
      </c>
      <c r="AL3808" t="s">
        <v>17973</v>
      </c>
      <c r="AM3808" t="s">
        <v>17970</v>
      </c>
      <c r="AN3808" t="s">
        <v>5695</v>
      </c>
      <c r="AO3808" t="s">
        <v>17971</v>
      </c>
      <c r="AP3808" s="18">
        <v>6.2695144300000005E-2</v>
      </c>
      <c r="AQ3808" t="s">
        <v>123</v>
      </c>
      <c r="AR3808" t="b">
        <f>ISNUMBER(SEARCH('Consulta Por Puntos Baloto'!$E$5,B3808,1))</f>
        <v>0</v>
      </c>
      <c r="AS3808">
        <f t="shared" si="118"/>
        <v>31</v>
      </c>
      <c r="AT3808" t="str">
        <f t="shared" si="119"/>
        <v>Punto pago</v>
      </c>
    </row>
    <row r="3809" spans="1:46">
      <c r="A3809" t="s">
        <v>17974</v>
      </c>
      <c r="B3809" t="s">
        <v>17975</v>
      </c>
      <c r="C3809" s="18">
        <v>0.12686682190000001</v>
      </c>
      <c r="D3809" t="s">
        <v>7201</v>
      </c>
      <c r="E3809" t="s">
        <v>7202</v>
      </c>
      <c r="F3809" t="s">
        <v>7203</v>
      </c>
      <c r="G3809" s="18">
        <v>148.6974907677</v>
      </c>
      <c r="H3809" t="s">
        <v>64</v>
      </c>
      <c r="I3809" t="s">
        <v>3993</v>
      </c>
      <c r="J3809" t="s">
        <v>3995</v>
      </c>
      <c r="K3809" s="18">
        <v>148.6974907677</v>
      </c>
      <c r="L3809" t="s">
        <v>64</v>
      </c>
      <c r="M3809" t="s">
        <v>3993</v>
      </c>
      <c r="N3809" t="s">
        <v>3995</v>
      </c>
      <c r="O3809" s="18">
        <v>74.893716641699996</v>
      </c>
      <c r="P3809" t="s">
        <v>5694</v>
      </c>
      <c r="Q3809" t="s">
        <v>5695</v>
      </c>
      <c r="R3809" t="s">
        <v>5696</v>
      </c>
      <c r="S3809" s="18">
        <v>480.11849457919999</v>
      </c>
      <c r="T3809" t="s">
        <v>85</v>
      </c>
      <c r="U3809" t="s">
        <v>86</v>
      </c>
      <c r="V3809" t="s">
        <v>87</v>
      </c>
      <c r="W3809" s="18">
        <v>214.4326375192</v>
      </c>
      <c r="X3809" t="s">
        <v>64</v>
      </c>
      <c r="Y3809" t="s">
        <v>3998</v>
      </c>
      <c r="Z3809" t="s">
        <v>3999</v>
      </c>
      <c r="AA3809" s="18">
        <v>148.7877722922</v>
      </c>
      <c r="AB3809" t="s">
        <v>4000</v>
      </c>
      <c r="AC3809" t="s">
        <v>3991</v>
      </c>
      <c r="AD3809" t="s">
        <v>4001</v>
      </c>
      <c r="AE3809" s="18">
        <v>2.3839760999999999E-3</v>
      </c>
      <c r="AF3809" t="s">
        <v>17976</v>
      </c>
      <c r="AG3809" t="s">
        <v>7202</v>
      </c>
      <c r="AH3809" t="s">
        <v>17977</v>
      </c>
      <c r="AI3809" s="18">
        <v>1.4261857500000001E-2</v>
      </c>
      <c r="AJ3809" t="s">
        <v>17978</v>
      </c>
      <c r="AK3809" t="s">
        <v>7202</v>
      </c>
      <c r="AL3809" t="s">
        <v>17979</v>
      </c>
      <c r="AM3809" t="s">
        <v>17976</v>
      </c>
      <c r="AN3809" t="s">
        <v>7202</v>
      </c>
      <c r="AO3809" t="s">
        <v>17977</v>
      </c>
      <c r="AP3809" s="18">
        <v>2.3839760999999999E-3</v>
      </c>
      <c r="AQ3809" t="s">
        <v>123</v>
      </c>
      <c r="AR3809" t="b">
        <f>ISNUMBER(SEARCH('Consulta Por Puntos Baloto'!$E$5,B3809,1))</f>
        <v>0</v>
      </c>
      <c r="AS3809">
        <f t="shared" si="118"/>
        <v>31</v>
      </c>
      <c r="AT3809" t="str">
        <f t="shared" si="119"/>
        <v>Punto pago</v>
      </c>
    </row>
    <row r="3810" spans="1:46">
      <c r="A3810" t="s">
        <v>17980</v>
      </c>
      <c r="B3810" t="s">
        <v>17981</v>
      </c>
      <c r="C3810" s="18">
        <v>0.87385042359999998</v>
      </c>
      <c r="D3810" t="s">
        <v>4973</v>
      </c>
      <c r="E3810" t="s">
        <v>301</v>
      </c>
      <c r="F3810" t="s">
        <v>4974</v>
      </c>
      <c r="G3810" s="18">
        <v>0.87980134779999997</v>
      </c>
      <c r="H3810" t="s">
        <v>64</v>
      </c>
      <c r="I3810" t="s">
        <v>294</v>
      </c>
      <c r="J3810" t="s">
        <v>4975</v>
      </c>
      <c r="K3810" s="18">
        <v>2.3618581484000001</v>
      </c>
      <c r="L3810" t="s">
        <v>64</v>
      </c>
      <c r="M3810" t="s">
        <v>294</v>
      </c>
      <c r="N3810" t="s">
        <v>295</v>
      </c>
      <c r="O3810" s="18">
        <v>49.568565973200002</v>
      </c>
      <c r="P3810" t="s">
        <v>296</v>
      </c>
      <c r="Q3810" t="s">
        <v>297</v>
      </c>
      <c r="R3810" t="s">
        <v>298</v>
      </c>
      <c r="S3810" s="18">
        <v>113.6798174132</v>
      </c>
      <c r="T3810" t="s">
        <v>311</v>
      </c>
      <c r="U3810" t="s">
        <v>130</v>
      </c>
      <c r="V3810" t="s">
        <v>312</v>
      </c>
      <c r="W3810" s="18">
        <v>100.0882648507</v>
      </c>
      <c r="X3810" t="s">
        <v>64</v>
      </c>
      <c r="Y3810" t="s">
        <v>313</v>
      </c>
      <c r="Z3810" t="s">
        <v>314</v>
      </c>
      <c r="AA3810" s="18">
        <v>0.90078843090000005</v>
      </c>
      <c r="AB3810" t="s">
        <v>300</v>
      </c>
      <c r="AC3810" t="s">
        <v>301</v>
      </c>
      <c r="AD3810" t="s">
        <v>302</v>
      </c>
      <c r="AE3810" s="18">
        <v>0.51902652010000006</v>
      </c>
      <c r="AF3810" t="s">
        <v>17982</v>
      </c>
      <c r="AG3810" t="s">
        <v>301</v>
      </c>
      <c r="AH3810" t="s">
        <v>17983</v>
      </c>
      <c r="AI3810" s="18">
        <v>4.6953814300000001E-2</v>
      </c>
      <c r="AJ3810" t="s">
        <v>17984</v>
      </c>
      <c r="AK3810" t="s">
        <v>301</v>
      </c>
      <c r="AL3810" t="s">
        <v>17985</v>
      </c>
      <c r="AM3810" t="s">
        <v>17984</v>
      </c>
      <c r="AN3810" t="s">
        <v>301</v>
      </c>
      <c r="AO3810" t="s">
        <v>17985</v>
      </c>
      <c r="AP3810" s="18">
        <v>4.6953814300000001E-2</v>
      </c>
      <c r="AQ3810" t="s">
        <v>123</v>
      </c>
      <c r="AR3810" t="b">
        <f>ISNUMBER(SEARCH('Consulta Por Puntos Baloto'!$E$5,B3810,1))</f>
        <v>0</v>
      </c>
      <c r="AS3810">
        <f t="shared" si="118"/>
        <v>35</v>
      </c>
      <c r="AT3810" t="str">
        <f t="shared" si="119"/>
        <v>Punto red</v>
      </c>
    </row>
    <row r="3811" spans="1:46">
      <c r="A3811" t="s">
        <v>17986</v>
      </c>
      <c r="B3811" t="s">
        <v>17987</v>
      </c>
      <c r="C3811" s="18">
        <v>1.1635729149</v>
      </c>
      <c r="D3811" t="s">
        <v>4973</v>
      </c>
      <c r="E3811" t="s">
        <v>301</v>
      </c>
      <c r="F3811" t="s">
        <v>4974</v>
      </c>
      <c r="G3811" s="18">
        <v>1.1720664274000001</v>
      </c>
      <c r="H3811" t="s">
        <v>64</v>
      </c>
      <c r="I3811" t="s">
        <v>294</v>
      </c>
      <c r="J3811" t="s">
        <v>4975</v>
      </c>
      <c r="K3811" s="18">
        <v>1.7717981360999999</v>
      </c>
      <c r="L3811" t="s">
        <v>64</v>
      </c>
      <c r="M3811" t="s">
        <v>294</v>
      </c>
      <c r="N3811" t="s">
        <v>295</v>
      </c>
      <c r="O3811" s="18">
        <v>48.760976173700001</v>
      </c>
      <c r="P3811" t="s">
        <v>296</v>
      </c>
      <c r="Q3811" t="s">
        <v>297</v>
      </c>
      <c r="R3811" t="s">
        <v>298</v>
      </c>
      <c r="S3811" s="18">
        <v>114.4716021147</v>
      </c>
      <c r="T3811" t="s">
        <v>311</v>
      </c>
      <c r="U3811" t="s">
        <v>130</v>
      </c>
      <c r="V3811" t="s">
        <v>312</v>
      </c>
      <c r="W3811" s="18">
        <v>100.8993170933</v>
      </c>
      <c r="X3811" t="s">
        <v>64</v>
      </c>
      <c r="Y3811" t="s">
        <v>313</v>
      </c>
      <c r="Z3811" t="s">
        <v>314</v>
      </c>
      <c r="AA3811" s="18">
        <v>1.4235042242</v>
      </c>
      <c r="AB3811" t="s">
        <v>300</v>
      </c>
      <c r="AC3811" t="s">
        <v>301</v>
      </c>
      <c r="AD3811" t="s">
        <v>302</v>
      </c>
      <c r="AE3811" s="18">
        <v>1.1721782564000001</v>
      </c>
      <c r="AF3811" t="s">
        <v>7432</v>
      </c>
      <c r="AG3811" t="s">
        <v>301</v>
      </c>
      <c r="AH3811" t="s">
        <v>7433</v>
      </c>
      <c r="AI3811" s="18">
        <v>0.44977548519999999</v>
      </c>
      <c r="AJ3811" t="s">
        <v>17988</v>
      </c>
      <c r="AK3811" t="s">
        <v>301</v>
      </c>
      <c r="AL3811" t="s">
        <v>17989</v>
      </c>
      <c r="AM3811" t="s">
        <v>17988</v>
      </c>
      <c r="AN3811" t="s">
        <v>301</v>
      </c>
      <c r="AO3811" t="s">
        <v>17989</v>
      </c>
      <c r="AP3811" s="18">
        <v>0.44977548519999999</v>
      </c>
      <c r="AQ3811" t="s">
        <v>123</v>
      </c>
      <c r="AR3811" t="b">
        <f>ISNUMBER(SEARCH('Consulta Por Puntos Baloto'!$E$5,B3811,1))</f>
        <v>0</v>
      </c>
      <c r="AS3811">
        <f t="shared" si="118"/>
        <v>35</v>
      </c>
      <c r="AT3811" t="str">
        <f t="shared" si="119"/>
        <v>Punto red</v>
      </c>
    </row>
    <row r="3812" spans="1:46">
      <c r="A3812" t="s">
        <v>17990</v>
      </c>
      <c r="B3812" t="s">
        <v>17991</v>
      </c>
      <c r="C3812" s="18">
        <v>73.684909459300002</v>
      </c>
      <c r="D3812" t="s">
        <v>4960</v>
      </c>
      <c r="E3812" t="s">
        <v>4961</v>
      </c>
      <c r="F3812" t="s">
        <v>4962</v>
      </c>
      <c r="G3812" s="18">
        <v>150.65619338210001</v>
      </c>
      <c r="H3812" t="s">
        <v>64</v>
      </c>
      <c r="I3812" t="s">
        <v>4169</v>
      </c>
      <c r="J3812" t="s">
        <v>4171</v>
      </c>
      <c r="K3812" s="18">
        <v>179.6472231912</v>
      </c>
      <c r="L3812" t="s">
        <v>64</v>
      </c>
      <c r="M3812" t="s">
        <v>86</v>
      </c>
      <c r="N3812" t="s">
        <v>413</v>
      </c>
      <c r="O3812" s="18">
        <v>186.20575573409999</v>
      </c>
      <c r="P3812" t="s">
        <v>359</v>
      </c>
      <c r="Q3812" t="s">
        <v>83</v>
      </c>
      <c r="R3812" t="s">
        <v>360</v>
      </c>
      <c r="S3812" s="18">
        <v>187.4913982267</v>
      </c>
      <c r="T3812" t="s">
        <v>85</v>
      </c>
      <c r="U3812" t="s">
        <v>86</v>
      </c>
      <c r="V3812" t="s">
        <v>87</v>
      </c>
      <c r="W3812" s="18">
        <v>150.68287172449999</v>
      </c>
      <c r="X3812" t="s">
        <v>64</v>
      </c>
      <c r="Y3812" t="s">
        <v>4169</v>
      </c>
      <c r="Z3812" t="s">
        <v>4171</v>
      </c>
      <c r="AA3812" s="18">
        <v>151.03176017140001</v>
      </c>
      <c r="AB3812" t="s">
        <v>4168</v>
      </c>
      <c r="AC3812" t="s">
        <v>4172</v>
      </c>
      <c r="AD3812" t="s">
        <v>4173</v>
      </c>
      <c r="AE3812" s="18">
        <v>45.639289359400003</v>
      </c>
      <c r="AF3812" t="s">
        <v>5468</v>
      </c>
      <c r="AG3812" t="s">
        <v>5469</v>
      </c>
      <c r="AH3812" t="s">
        <v>5470</v>
      </c>
      <c r="AI3812" s="18">
        <v>2.1582931499999999E-2</v>
      </c>
      <c r="AJ3812" t="s">
        <v>17992</v>
      </c>
      <c r="AK3812" t="s">
        <v>16268</v>
      </c>
      <c r="AL3812" t="s">
        <v>17993</v>
      </c>
      <c r="AM3812" t="s">
        <v>17992</v>
      </c>
      <c r="AN3812" t="s">
        <v>16268</v>
      </c>
      <c r="AO3812" t="s">
        <v>17993</v>
      </c>
      <c r="AP3812" s="18">
        <v>2.1582931499999999E-2</v>
      </c>
      <c r="AQ3812" t="e">
        <v>#N/A</v>
      </c>
      <c r="AR3812" t="b">
        <f>ISNUMBER(SEARCH('Consulta Por Puntos Baloto'!$E$5,B3812,1))</f>
        <v>0</v>
      </c>
      <c r="AS3812">
        <f t="shared" si="118"/>
        <v>35</v>
      </c>
      <c r="AT3812" t="str">
        <f t="shared" si="119"/>
        <v>Punto red</v>
      </c>
    </row>
    <row r="3813" spans="1:46">
      <c r="A3813" t="s">
        <v>17994</v>
      </c>
      <c r="B3813" t="s">
        <v>17995</v>
      </c>
      <c r="C3813" s="18">
        <v>73.774983883700003</v>
      </c>
      <c r="D3813" t="s">
        <v>4960</v>
      </c>
      <c r="E3813" t="s">
        <v>4961</v>
      </c>
      <c r="F3813" t="s">
        <v>4962</v>
      </c>
      <c r="G3813" s="18">
        <v>150.64962110880001</v>
      </c>
      <c r="H3813" t="s">
        <v>64</v>
      </c>
      <c r="I3813" t="s">
        <v>4169</v>
      </c>
      <c r="J3813" t="s">
        <v>4171</v>
      </c>
      <c r="K3813" s="18">
        <v>179.56239877549999</v>
      </c>
      <c r="L3813" t="s">
        <v>64</v>
      </c>
      <c r="M3813" t="s">
        <v>86</v>
      </c>
      <c r="N3813" t="s">
        <v>413</v>
      </c>
      <c r="O3813" s="18">
        <v>186.1280972289</v>
      </c>
      <c r="P3813" t="s">
        <v>359</v>
      </c>
      <c r="Q3813" t="s">
        <v>83</v>
      </c>
      <c r="R3813" t="s">
        <v>360</v>
      </c>
      <c r="S3813" s="18">
        <v>187.4143439627</v>
      </c>
      <c r="T3813" t="s">
        <v>85</v>
      </c>
      <c r="U3813" t="s">
        <v>86</v>
      </c>
      <c r="V3813" t="s">
        <v>87</v>
      </c>
      <c r="W3813" s="18">
        <v>150.67629418019999</v>
      </c>
      <c r="X3813" t="s">
        <v>64</v>
      </c>
      <c r="Y3813" t="s">
        <v>4169</v>
      </c>
      <c r="Z3813" t="s">
        <v>4171</v>
      </c>
      <c r="AA3813" s="18">
        <v>151.0207613421</v>
      </c>
      <c r="AB3813" t="s">
        <v>4168</v>
      </c>
      <c r="AC3813" t="s">
        <v>4172</v>
      </c>
      <c r="AD3813" t="s">
        <v>4173</v>
      </c>
      <c r="AE3813" s="18">
        <v>45.519522876700002</v>
      </c>
      <c r="AF3813" t="s">
        <v>5468</v>
      </c>
      <c r="AG3813" t="s">
        <v>5469</v>
      </c>
      <c r="AH3813" t="s">
        <v>5470</v>
      </c>
      <c r="AI3813" s="18">
        <v>1.52646712E-2</v>
      </c>
      <c r="AJ3813" t="s">
        <v>17996</v>
      </c>
      <c r="AK3813" t="s">
        <v>16268</v>
      </c>
      <c r="AL3813" t="s">
        <v>17997</v>
      </c>
      <c r="AM3813" t="s">
        <v>17996</v>
      </c>
      <c r="AN3813" t="s">
        <v>16268</v>
      </c>
      <c r="AO3813" t="s">
        <v>17997</v>
      </c>
      <c r="AP3813" s="18">
        <v>1.52646712E-2</v>
      </c>
      <c r="AQ3813" t="s">
        <v>123</v>
      </c>
      <c r="AR3813" t="b">
        <f>ISNUMBER(SEARCH('Consulta Por Puntos Baloto'!$E$5,B3813,1))</f>
        <v>0</v>
      </c>
      <c r="AS3813">
        <f t="shared" si="118"/>
        <v>35</v>
      </c>
      <c r="AT3813" t="str">
        <f t="shared" si="119"/>
        <v>Punto red</v>
      </c>
    </row>
    <row r="3814" spans="1:46">
      <c r="A3814" t="s">
        <v>17998</v>
      </c>
      <c r="B3814" t="s">
        <v>17999</v>
      </c>
      <c r="C3814" s="18">
        <v>75.885900452599998</v>
      </c>
      <c r="D3814" t="s">
        <v>1689</v>
      </c>
      <c r="E3814" t="s">
        <v>1690</v>
      </c>
      <c r="F3814" t="s">
        <v>1691</v>
      </c>
      <c r="G3814" s="18">
        <v>73.9170330229</v>
      </c>
      <c r="H3814" t="s">
        <v>64</v>
      </c>
      <c r="I3814" t="s">
        <v>114</v>
      </c>
      <c r="J3814" t="s">
        <v>3347</v>
      </c>
      <c r="K3814" s="18">
        <v>135.99068911520001</v>
      </c>
      <c r="L3814" t="s">
        <v>64</v>
      </c>
      <c r="M3814" t="s">
        <v>130</v>
      </c>
      <c r="N3814" t="s">
        <v>132</v>
      </c>
      <c r="O3814" s="18">
        <v>135.5506986419</v>
      </c>
      <c r="P3814" t="s">
        <v>453</v>
      </c>
      <c r="Q3814" t="s">
        <v>134</v>
      </c>
      <c r="R3814" t="s">
        <v>454</v>
      </c>
      <c r="S3814" s="18">
        <v>136.1401783437</v>
      </c>
      <c r="T3814" t="s">
        <v>136</v>
      </c>
      <c r="U3814" t="s">
        <v>130</v>
      </c>
      <c r="V3814" t="s">
        <v>137</v>
      </c>
      <c r="W3814" s="18">
        <v>74.984414101699997</v>
      </c>
      <c r="X3814" t="s">
        <v>3348</v>
      </c>
      <c r="Y3814" t="s">
        <v>114</v>
      </c>
      <c r="Z3814" t="s">
        <v>3349</v>
      </c>
      <c r="AA3814" s="18">
        <v>74.981239143799996</v>
      </c>
      <c r="AB3814" s="19" t="s">
        <v>3348</v>
      </c>
      <c r="AC3814" t="s">
        <v>1690</v>
      </c>
      <c r="AD3814" s="19" t="s">
        <v>5358</v>
      </c>
      <c r="AE3814" s="18">
        <v>5.2727006899999998E-2</v>
      </c>
      <c r="AF3814" t="s">
        <v>13068</v>
      </c>
      <c r="AG3814" t="s">
        <v>8326</v>
      </c>
      <c r="AH3814" t="s">
        <v>13069</v>
      </c>
      <c r="AI3814" s="18">
        <v>3.0631124799999999E-2</v>
      </c>
      <c r="AJ3814" t="s">
        <v>18000</v>
      </c>
      <c r="AK3814" t="s">
        <v>8329</v>
      </c>
      <c r="AL3814" t="s">
        <v>18001</v>
      </c>
      <c r="AM3814" t="s">
        <v>18000</v>
      </c>
      <c r="AN3814" t="s">
        <v>8329</v>
      </c>
      <c r="AO3814" t="s">
        <v>18001</v>
      </c>
      <c r="AP3814" s="18">
        <v>3.0631124799999999E-2</v>
      </c>
      <c r="AQ3814" t="s">
        <v>123</v>
      </c>
      <c r="AR3814" t="b">
        <f>ISNUMBER(SEARCH('Consulta Por Puntos Baloto'!$E$5,B3814,1))</f>
        <v>0</v>
      </c>
      <c r="AS3814">
        <f t="shared" si="118"/>
        <v>35</v>
      </c>
      <c r="AT3814" t="str">
        <f t="shared" si="119"/>
        <v>Punto red</v>
      </c>
    </row>
    <row r="3815" spans="1:46">
      <c r="A3815" t="s">
        <v>18002</v>
      </c>
      <c r="B3815" t="s">
        <v>18003</v>
      </c>
      <c r="C3815" s="18">
        <v>0.79166801149999999</v>
      </c>
      <c r="D3815" t="s">
        <v>169</v>
      </c>
      <c r="E3815" t="s">
        <v>128</v>
      </c>
      <c r="F3815" t="s">
        <v>170</v>
      </c>
      <c r="G3815" s="18">
        <v>1.0202990159000001</v>
      </c>
      <c r="H3815" t="s">
        <v>64</v>
      </c>
      <c r="I3815" t="s">
        <v>130</v>
      </c>
      <c r="J3815" t="s">
        <v>172</v>
      </c>
      <c r="K3815" s="18">
        <v>1.0256027576</v>
      </c>
      <c r="L3815" t="s">
        <v>64</v>
      </c>
      <c r="M3815" t="s">
        <v>130</v>
      </c>
      <c r="N3815" t="s">
        <v>172</v>
      </c>
      <c r="O3815" s="18">
        <v>1.093671866</v>
      </c>
      <c r="P3815" t="s">
        <v>173</v>
      </c>
      <c r="Q3815" t="s">
        <v>134</v>
      </c>
      <c r="R3815" t="s">
        <v>174</v>
      </c>
      <c r="S3815" s="18">
        <v>1.152757107</v>
      </c>
      <c r="T3815" t="s">
        <v>64</v>
      </c>
      <c r="U3815" t="s">
        <v>130</v>
      </c>
      <c r="V3815" t="s">
        <v>171</v>
      </c>
      <c r="W3815" s="18">
        <v>1.3311496032000001</v>
      </c>
      <c r="X3815" t="s">
        <v>64</v>
      </c>
      <c r="Y3815" t="s">
        <v>130</v>
      </c>
      <c r="Z3815" t="s">
        <v>175</v>
      </c>
      <c r="AA3815" s="18">
        <v>1.1219393066000001</v>
      </c>
      <c r="AB3815" t="s">
        <v>176</v>
      </c>
      <c r="AC3815" t="s">
        <v>128</v>
      </c>
      <c r="AD3815" t="s">
        <v>177</v>
      </c>
      <c r="AE3815" s="18">
        <v>0.13678611909999999</v>
      </c>
      <c r="AF3815" t="s">
        <v>9172</v>
      </c>
      <c r="AG3815" t="s">
        <v>143</v>
      </c>
      <c r="AH3815" t="s">
        <v>9173</v>
      </c>
      <c r="AI3815" s="18">
        <v>4.6876718900000003E-2</v>
      </c>
      <c r="AJ3815" t="s">
        <v>9174</v>
      </c>
      <c r="AK3815" t="s">
        <v>134</v>
      </c>
      <c r="AL3815" t="s">
        <v>9175</v>
      </c>
      <c r="AM3815" t="s">
        <v>9174</v>
      </c>
      <c r="AN3815" t="s">
        <v>134</v>
      </c>
      <c r="AO3815" t="s">
        <v>9175</v>
      </c>
      <c r="AP3815" s="18">
        <v>4.6876718900000003E-2</v>
      </c>
      <c r="AQ3815" t="e">
        <v>#N/A</v>
      </c>
      <c r="AR3815" t="b">
        <f>ISNUMBER(SEARCH('Consulta Por Puntos Baloto'!$E$5,B3815,1))</f>
        <v>0</v>
      </c>
      <c r="AS3815">
        <f t="shared" si="118"/>
        <v>35</v>
      </c>
      <c r="AT3815" t="str">
        <f t="shared" si="119"/>
        <v>Punto red</v>
      </c>
    </row>
    <row r="3816" spans="1:46">
      <c r="A3816" t="s">
        <v>18004</v>
      </c>
      <c r="B3816" t="s">
        <v>18005</v>
      </c>
      <c r="C3816" s="18">
        <v>3.4643472494999998</v>
      </c>
      <c r="D3816" t="s">
        <v>61</v>
      </c>
      <c r="E3816" t="s">
        <v>62</v>
      </c>
      <c r="F3816" t="s">
        <v>63</v>
      </c>
      <c r="G3816" s="18">
        <v>2.8097948082999999</v>
      </c>
      <c r="H3816" t="s">
        <v>64</v>
      </c>
      <c r="I3816" t="s">
        <v>65</v>
      </c>
      <c r="J3816" t="s">
        <v>66</v>
      </c>
      <c r="K3816" s="18">
        <v>2.8180965673</v>
      </c>
      <c r="L3816" t="s">
        <v>64</v>
      </c>
      <c r="M3816" t="s">
        <v>65</v>
      </c>
      <c r="N3816" t="s">
        <v>66</v>
      </c>
      <c r="O3816" s="18">
        <v>10.3831684146</v>
      </c>
      <c r="P3816" t="s">
        <v>67</v>
      </c>
      <c r="Q3816" t="s">
        <v>62</v>
      </c>
      <c r="R3816" t="s">
        <v>68</v>
      </c>
      <c r="S3816" s="18">
        <v>7.8838853865000003</v>
      </c>
      <c r="T3816" t="s">
        <v>69</v>
      </c>
      <c r="U3816" t="s">
        <v>65</v>
      </c>
      <c r="V3816" t="s">
        <v>70</v>
      </c>
      <c r="W3816" s="18">
        <v>5.8493057196000002</v>
      </c>
      <c r="X3816" t="s">
        <v>71</v>
      </c>
      <c r="Y3816" t="s">
        <v>65</v>
      </c>
      <c r="Z3816" t="s">
        <v>72</v>
      </c>
      <c r="AA3816" s="18">
        <v>4.0507775758999998</v>
      </c>
      <c r="AB3816" s="19" t="s">
        <v>266</v>
      </c>
      <c r="AC3816" t="s">
        <v>62</v>
      </c>
      <c r="AD3816" t="s">
        <v>267</v>
      </c>
      <c r="AE3816" s="18">
        <v>0.25148142940000001</v>
      </c>
      <c r="AF3816" t="s">
        <v>18006</v>
      </c>
      <c r="AG3816" t="s">
        <v>62</v>
      </c>
      <c r="AH3816" t="s">
        <v>18007</v>
      </c>
      <c r="AI3816" s="18">
        <v>0.2313441091</v>
      </c>
      <c r="AJ3816" t="s">
        <v>16421</v>
      </c>
      <c r="AK3816" t="s">
        <v>62</v>
      </c>
      <c r="AL3816" t="s">
        <v>16422</v>
      </c>
      <c r="AM3816" t="s">
        <v>16421</v>
      </c>
      <c r="AN3816" t="s">
        <v>62</v>
      </c>
      <c r="AO3816" t="s">
        <v>16422</v>
      </c>
      <c r="AP3816" s="18">
        <v>0.2313441091</v>
      </c>
      <c r="AQ3816" t="s">
        <v>123</v>
      </c>
      <c r="AR3816" t="b">
        <f>ISNUMBER(SEARCH('Consulta Por Puntos Baloto'!$E$5,B3816,1))</f>
        <v>0</v>
      </c>
      <c r="AS3816">
        <f t="shared" si="118"/>
        <v>35</v>
      </c>
      <c r="AT3816" t="str">
        <f t="shared" si="119"/>
        <v>Punto red</v>
      </c>
    </row>
    <row r="3817" spans="1:46">
      <c r="A3817" t="s">
        <v>18008</v>
      </c>
      <c r="B3817" t="s">
        <v>18009</v>
      </c>
      <c r="C3817" s="18">
        <v>0.29172442380000002</v>
      </c>
      <c r="D3817" t="s">
        <v>4960</v>
      </c>
      <c r="E3817" t="s">
        <v>4961</v>
      </c>
      <c r="F3817" t="s">
        <v>4962</v>
      </c>
      <c r="G3817" s="18">
        <v>210.24166070839999</v>
      </c>
      <c r="H3817" t="s">
        <v>64</v>
      </c>
      <c r="I3817" t="s">
        <v>4169</v>
      </c>
      <c r="J3817" t="s">
        <v>4171</v>
      </c>
      <c r="K3817" s="18">
        <v>253.1747859278</v>
      </c>
      <c r="L3817" t="s">
        <v>64</v>
      </c>
      <c r="M3817" t="s">
        <v>86</v>
      </c>
      <c r="N3817" t="s">
        <v>413</v>
      </c>
      <c r="O3817" s="18">
        <v>259.34982547179999</v>
      </c>
      <c r="P3817" t="s">
        <v>359</v>
      </c>
      <c r="Q3817" t="s">
        <v>83</v>
      </c>
      <c r="R3817" t="s">
        <v>360</v>
      </c>
      <c r="S3817" s="18">
        <v>260.58955053260001</v>
      </c>
      <c r="T3817" t="s">
        <v>85</v>
      </c>
      <c r="U3817" t="s">
        <v>86</v>
      </c>
      <c r="V3817" t="s">
        <v>87</v>
      </c>
      <c r="W3817" s="18">
        <v>210.26910187390001</v>
      </c>
      <c r="X3817" t="s">
        <v>64</v>
      </c>
      <c r="Y3817" t="s">
        <v>4169</v>
      </c>
      <c r="Z3817" t="s">
        <v>4171</v>
      </c>
      <c r="AA3817" s="18">
        <v>211.53580564609999</v>
      </c>
      <c r="AB3817" t="s">
        <v>4916</v>
      </c>
      <c r="AC3817" t="s">
        <v>4172</v>
      </c>
      <c r="AD3817" t="s">
        <v>4918</v>
      </c>
      <c r="AE3817" s="18">
        <v>95.472309340899997</v>
      </c>
      <c r="AF3817" t="s">
        <v>7244</v>
      </c>
      <c r="AG3817" t="s">
        <v>7245</v>
      </c>
      <c r="AH3817" t="s">
        <v>7246</v>
      </c>
      <c r="AI3817" s="18">
        <v>0.13183741139999999</v>
      </c>
      <c r="AJ3817" t="s">
        <v>10347</v>
      </c>
      <c r="AK3817" t="s">
        <v>4961</v>
      </c>
      <c r="AL3817" t="s">
        <v>10348</v>
      </c>
      <c r="AM3817" t="s">
        <v>10347</v>
      </c>
      <c r="AN3817" t="s">
        <v>4961</v>
      </c>
      <c r="AO3817" t="s">
        <v>10348</v>
      </c>
      <c r="AP3817" s="18">
        <v>0.13183741139999999</v>
      </c>
      <c r="AQ3817" t="s">
        <v>123</v>
      </c>
      <c r="AR3817" t="b">
        <f>ISNUMBER(SEARCH('Consulta Por Puntos Baloto'!$E$5,B3817,1))</f>
        <v>0</v>
      </c>
      <c r="AS3817">
        <f t="shared" si="118"/>
        <v>35</v>
      </c>
      <c r="AT3817" t="str">
        <f t="shared" si="119"/>
        <v>Punto red</v>
      </c>
    </row>
    <row r="3818" spans="1:46">
      <c r="A3818" t="s">
        <v>18010</v>
      </c>
      <c r="B3818" t="s">
        <v>18011</v>
      </c>
      <c r="C3818" s="18">
        <v>0.28218198020000002</v>
      </c>
      <c r="D3818" t="s">
        <v>1448</v>
      </c>
      <c r="E3818" t="s">
        <v>1449</v>
      </c>
      <c r="F3818" t="s">
        <v>1450</v>
      </c>
      <c r="G3818" s="18">
        <v>0.18067615610000001</v>
      </c>
      <c r="H3818" t="s">
        <v>64</v>
      </c>
      <c r="I3818" t="s">
        <v>1451</v>
      </c>
      <c r="J3818" t="s">
        <v>1452</v>
      </c>
      <c r="K3818" s="18">
        <v>18.6020732687</v>
      </c>
      <c r="L3818" t="s">
        <v>64</v>
      </c>
      <c r="M3818" t="s">
        <v>471</v>
      </c>
      <c r="N3818" t="s">
        <v>1453</v>
      </c>
      <c r="O3818" s="18">
        <v>1.0352579976</v>
      </c>
      <c r="P3818" t="s">
        <v>1454</v>
      </c>
      <c r="Q3818" t="s">
        <v>1449</v>
      </c>
      <c r="R3818" t="s">
        <v>1455</v>
      </c>
      <c r="S3818" s="18">
        <v>28.8246839866</v>
      </c>
      <c r="T3818" t="s">
        <v>469</v>
      </c>
      <c r="U3818" t="s">
        <v>130</v>
      </c>
      <c r="V3818" t="s">
        <v>470</v>
      </c>
      <c r="W3818" s="18">
        <v>1.0369636753</v>
      </c>
      <c r="X3818" t="s">
        <v>64</v>
      </c>
      <c r="Y3818" t="s">
        <v>1451</v>
      </c>
      <c r="Z3818" t="s">
        <v>1456</v>
      </c>
      <c r="AA3818" s="18">
        <v>27.488213452299998</v>
      </c>
      <c r="AB3818" s="19" t="s">
        <v>473</v>
      </c>
      <c r="AC3818" t="s">
        <v>128</v>
      </c>
      <c r="AD3818" t="s">
        <v>474</v>
      </c>
      <c r="AE3818" s="18">
        <v>0.25583595749999999</v>
      </c>
      <c r="AF3818" t="s">
        <v>1484</v>
      </c>
      <c r="AG3818" t="s">
        <v>1449</v>
      </c>
      <c r="AH3818" t="s">
        <v>1485</v>
      </c>
      <c r="AI3818" s="18">
        <v>7.3374429999999999E-3</v>
      </c>
      <c r="AJ3818" t="s">
        <v>1486</v>
      </c>
      <c r="AK3818" t="s">
        <v>1449</v>
      </c>
      <c r="AL3818" t="s">
        <v>1487</v>
      </c>
      <c r="AM3818" t="s">
        <v>1486</v>
      </c>
      <c r="AN3818" t="s">
        <v>1449</v>
      </c>
      <c r="AO3818" t="s">
        <v>1487</v>
      </c>
      <c r="AP3818" s="18">
        <v>7.3374429999999999E-3</v>
      </c>
      <c r="AQ3818" t="s">
        <v>123</v>
      </c>
      <c r="AR3818" t="b">
        <f>ISNUMBER(SEARCH('Consulta Por Puntos Baloto'!$E$5,B3818,1))</f>
        <v>0</v>
      </c>
      <c r="AS3818">
        <f t="shared" si="118"/>
        <v>35</v>
      </c>
      <c r="AT3818" t="str">
        <f t="shared" si="119"/>
        <v>Punto red</v>
      </c>
    </row>
    <row r="3819" spans="1:46">
      <c r="A3819" t="s">
        <v>18012</v>
      </c>
      <c r="B3819" t="s">
        <v>18013</v>
      </c>
      <c r="C3819" s="18">
        <v>0.7513967869</v>
      </c>
      <c r="D3819" t="s">
        <v>1448</v>
      </c>
      <c r="E3819" t="s">
        <v>1449</v>
      </c>
      <c r="F3819" t="s">
        <v>1450</v>
      </c>
      <c r="G3819" s="18">
        <v>0.12627530840000001</v>
      </c>
      <c r="H3819" t="s">
        <v>64</v>
      </c>
      <c r="I3819" t="s">
        <v>1451</v>
      </c>
      <c r="J3819" t="s">
        <v>1456</v>
      </c>
      <c r="K3819" s="18">
        <v>18.9353467812</v>
      </c>
      <c r="L3819" t="s">
        <v>64</v>
      </c>
      <c r="M3819" t="s">
        <v>471</v>
      </c>
      <c r="N3819" t="s">
        <v>1453</v>
      </c>
      <c r="O3819" s="18">
        <v>0.12627529749999999</v>
      </c>
      <c r="P3819" t="s">
        <v>1454</v>
      </c>
      <c r="Q3819" t="s">
        <v>1449</v>
      </c>
      <c r="R3819" t="s">
        <v>1455</v>
      </c>
      <c r="S3819" s="18">
        <v>28.9230992962</v>
      </c>
      <c r="T3819" t="s">
        <v>469</v>
      </c>
      <c r="U3819" t="s">
        <v>130</v>
      </c>
      <c r="V3819" t="s">
        <v>470</v>
      </c>
      <c r="W3819" s="18">
        <v>0.1144056069</v>
      </c>
      <c r="X3819" t="s">
        <v>64</v>
      </c>
      <c r="Y3819" t="s">
        <v>1451</v>
      </c>
      <c r="Z3819" t="s">
        <v>1456</v>
      </c>
      <c r="AA3819" s="18">
        <v>27.726036420700002</v>
      </c>
      <c r="AB3819" s="19" t="s">
        <v>473</v>
      </c>
      <c r="AC3819" t="s">
        <v>128</v>
      </c>
      <c r="AD3819" t="s">
        <v>474</v>
      </c>
      <c r="AE3819" s="18">
        <v>5.9584994400000001E-2</v>
      </c>
      <c r="AF3819" t="s">
        <v>1537</v>
      </c>
      <c r="AG3819" t="s">
        <v>1449</v>
      </c>
      <c r="AH3819" t="s">
        <v>1538</v>
      </c>
      <c r="AI3819" s="18">
        <v>5.3212931800000002E-2</v>
      </c>
      <c r="AJ3819" t="s">
        <v>14848</v>
      </c>
      <c r="AK3819" t="s">
        <v>1449</v>
      </c>
      <c r="AL3819" t="s">
        <v>14849</v>
      </c>
      <c r="AM3819" t="s">
        <v>14848</v>
      </c>
      <c r="AN3819" t="s">
        <v>1449</v>
      </c>
      <c r="AO3819" t="s">
        <v>14849</v>
      </c>
      <c r="AP3819" s="18">
        <v>5.3212931800000002E-2</v>
      </c>
      <c r="AQ3819" t="s">
        <v>123</v>
      </c>
      <c r="AR3819" t="b">
        <f>ISNUMBER(SEARCH('Consulta Por Puntos Baloto'!$E$5,B3819,1))</f>
        <v>0</v>
      </c>
      <c r="AS3819">
        <f t="shared" si="118"/>
        <v>35</v>
      </c>
      <c r="AT3819" t="str">
        <f t="shared" si="119"/>
        <v>Punto red</v>
      </c>
    </row>
    <row r="3820" spans="1:46">
      <c r="A3820" t="s">
        <v>18014</v>
      </c>
      <c r="B3820" t="s">
        <v>18015</v>
      </c>
      <c r="C3820" s="18">
        <v>1.1771678947999999</v>
      </c>
      <c r="D3820" t="s">
        <v>1448</v>
      </c>
      <c r="E3820" t="s">
        <v>1449</v>
      </c>
      <c r="F3820" t="s">
        <v>1450</v>
      </c>
      <c r="G3820" s="18">
        <v>0.41973887329999998</v>
      </c>
      <c r="H3820" t="s">
        <v>64</v>
      </c>
      <c r="I3820" t="s">
        <v>1451</v>
      </c>
      <c r="J3820" t="s">
        <v>1456</v>
      </c>
      <c r="K3820" s="18">
        <v>18.808754045499999</v>
      </c>
      <c r="L3820" t="s">
        <v>64</v>
      </c>
      <c r="M3820" t="s">
        <v>471</v>
      </c>
      <c r="N3820" t="s">
        <v>1453</v>
      </c>
      <c r="O3820" s="18">
        <v>0.4197388762</v>
      </c>
      <c r="P3820" t="s">
        <v>1454</v>
      </c>
      <c r="Q3820" t="s">
        <v>1449</v>
      </c>
      <c r="R3820" t="s">
        <v>1455</v>
      </c>
      <c r="S3820" s="18">
        <v>28.684105527300002</v>
      </c>
      <c r="T3820" t="s">
        <v>469</v>
      </c>
      <c r="U3820" t="s">
        <v>130</v>
      </c>
      <c r="V3820" t="s">
        <v>470</v>
      </c>
      <c r="W3820" s="18">
        <v>0.36720642790000002</v>
      </c>
      <c r="X3820" t="s">
        <v>64</v>
      </c>
      <c r="Y3820" t="s">
        <v>1451</v>
      </c>
      <c r="Z3820" t="s">
        <v>1456</v>
      </c>
      <c r="AA3820" s="18">
        <v>27.5488105399</v>
      </c>
      <c r="AB3820" s="19" t="s">
        <v>473</v>
      </c>
      <c r="AC3820" t="s">
        <v>128</v>
      </c>
      <c r="AD3820" t="s">
        <v>474</v>
      </c>
      <c r="AE3820" s="18">
        <v>0.31018732059999998</v>
      </c>
      <c r="AF3820" t="s">
        <v>1473</v>
      </c>
      <c r="AG3820" t="s">
        <v>1474</v>
      </c>
      <c r="AH3820" t="s">
        <v>1475</v>
      </c>
      <c r="AI3820" s="18">
        <v>0.27095128400000001</v>
      </c>
      <c r="AJ3820" t="s">
        <v>1476</v>
      </c>
      <c r="AK3820" t="s">
        <v>1449</v>
      </c>
      <c r="AL3820" t="s">
        <v>1477</v>
      </c>
      <c r="AM3820" t="s">
        <v>1476</v>
      </c>
      <c r="AN3820" t="s">
        <v>1449</v>
      </c>
      <c r="AO3820" t="s">
        <v>1477</v>
      </c>
      <c r="AP3820" s="18">
        <v>0.27095128400000001</v>
      </c>
      <c r="AQ3820" t="e">
        <v>#N/A</v>
      </c>
      <c r="AR3820" t="b">
        <f>ISNUMBER(SEARCH('Consulta Por Puntos Baloto'!$E$5,B3820,1))</f>
        <v>0</v>
      </c>
      <c r="AS3820">
        <f t="shared" si="118"/>
        <v>35</v>
      </c>
      <c r="AT3820" t="str">
        <f t="shared" si="119"/>
        <v>Punto red</v>
      </c>
    </row>
    <row r="3821" spans="1:46">
      <c r="A3821" t="s">
        <v>18016</v>
      </c>
      <c r="B3821" t="s">
        <v>18017</v>
      </c>
      <c r="C3821" s="18">
        <v>2.0121012318</v>
      </c>
      <c r="D3821" t="s">
        <v>1519</v>
      </c>
      <c r="E3821" t="s">
        <v>1520</v>
      </c>
      <c r="F3821" t="s">
        <v>1521</v>
      </c>
      <c r="G3821" s="18">
        <v>2.3359772264999998</v>
      </c>
      <c r="H3821" t="s">
        <v>64</v>
      </c>
      <c r="I3821" t="s">
        <v>471</v>
      </c>
      <c r="J3821" t="s">
        <v>1453</v>
      </c>
      <c r="K3821" s="18">
        <v>2.3490867818000001</v>
      </c>
      <c r="L3821" t="s">
        <v>64</v>
      </c>
      <c r="M3821" t="s">
        <v>471</v>
      </c>
      <c r="N3821" t="s">
        <v>1453</v>
      </c>
      <c r="O3821" s="18">
        <v>9.3791835466000002</v>
      </c>
      <c r="P3821" t="s">
        <v>467</v>
      </c>
      <c r="Q3821" t="s">
        <v>134</v>
      </c>
      <c r="R3821" t="s">
        <v>468</v>
      </c>
      <c r="S3821" s="18">
        <v>12.2186772213</v>
      </c>
      <c r="T3821" t="s">
        <v>469</v>
      </c>
      <c r="U3821" t="s">
        <v>130</v>
      </c>
      <c r="V3821" t="s">
        <v>470</v>
      </c>
      <c r="W3821" s="18">
        <v>6.8480995482999996</v>
      </c>
      <c r="X3821" t="s">
        <v>64</v>
      </c>
      <c r="Y3821" t="s">
        <v>471</v>
      </c>
      <c r="Z3821" t="s">
        <v>472</v>
      </c>
      <c r="AA3821" s="18">
        <v>10.3922426556</v>
      </c>
      <c r="AB3821" s="19" t="s">
        <v>473</v>
      </c>
      <c r="AC3821" t="s">
        <v>128</v>
      </c>
      <c r="AD3821" t="s">
        <v>474</v>
      </c>
      <c r="AE3821" s="18">
        <v>0.81859134430000002</v>
      </c>
      <c r="AF3821" t="s">
        <v>13154</v>
      </c>
      <c r="AG3821" t="s">
        <v>1523</v>
      </c>
      <c r="AH3821" t="s">
        <v>13155</v>
      </c>
      <c r="AI3821" s="18">
        <v>0.45233374679999999</v>
      </c>
      <c r="AJ3821" t="s">
        <v>13156</v>
      </c>
      <c r="AK3821" t="s">
        <v>1520</v>
      </c>
      <c r="AL3821" t="s">
        <v>13157</v>
      </c>
      <c r="AM3821" t="s">
        <v>13156</v>
      </c>
      <c r="AN3821" t="s">
        <v>1520</v>
      </c>
      <c r="AO3821" t="s">
        <v>13157</v>
      </c>
      <c r="AP3821" s="18">
        <v>0.45233374679999999</v>
      </c>
      <c r="AQ3821" t="s">
        <v>123</v>
      </c>
      <c r="AR3821" t="b">
        <f>ISNUMBER(SEARCH('Consulta Por Puntos Baloto'!$E$5,B3821,1))</f>
        <v>0</v>
      </c>
      <c r="AS3821">
        <f t="shared" si="118"/>
        <v>35</v>
      </c>
      <c r="AT3821" t="str">
        <f t="shared" si="119"/>
        <v>Punto red</v>
      </c>
    </row>
    <row r="3822" spans="1:46">
      <c r="A3822" t="s">
        <v>18018</v>
      </c>
      <c r="B3822" t="s">
        <v>18019</v>
      </c>
      <c r="C3822" s="18">
        <v>0.2128975887</v>
      </c>
      <c r="D3822" t="s">
        <v>1519</v>
      </c>
      <c r="E3822" t="s">
        <v>1520</v>
      </c>
      <c r="F3822" t="s">
        <v>1521</v>
      </c>
      <c r="G3822" s="18">
        <v>0.72170910099999996</v>
      </c>
      <c r="H3822" t="s">
        <v>64</v>
      </c>
      <c r="I3822" t="s">
        <v>471</v>
      </c>
      <c r="J3822" t="s">
        <v>1453</v>
      </c>
      <c r="K3822" s="18">
        <v>0.69845614710000004</v>
      </c>
      <c r="L3822" t="s">
        <v>64</v>
      </c>
      <c r="M3822" t="s">
        <v>471</v>
      </c>
      <c r="N3822" t="s">
        <v>1453</v>
      </c>
      <c r="O3822" s="18">
        <v>8.9482730757999995</v>
      </c>
      <c r="P3822" t="s">
        <v>467</v>
      </c>
      <c r="Q3822" t="s">
        <v>134</v>
      </c>
      <c r="R3822" t="s">
        <v>468</v>
      </c>
      <c r="S3822" s="18">
        <v>12.1975638789</v>
      </c>
      <c r="T3822" t="s">
        <v>515</v>
      </c>
      <c r="U3822" t="s">
        <v>130</v>
      </c>
      <c r="V3822" t="s">
        <v>516</v>
      </c>
      <c r="W3822" s="18">
        <v>6.5167619095999996</v>
      </c>
      <c r="X3822" t="s">
        <v>64</v>
      </c>
      <c r="Y3822" t="s">
        <v>471</v>
      </c>
      <c r="Z3822" t="s">
        <v>472</v>
      </c>
      <c r="AA3822" s="18">
        <v>9.8774813957000003</v>
      </c>
      <c r="AB3822" s="19" t="s">
        <v>473</v>
      </c>
      <c r="AC3822" t="s">
        <v>128</v>
      </c>
      <c r="AD3822" t="s">
        <v>474</v>
      </c>
      <c r="AE3822" s="18">
        <v>8.6722038299999998E-2</v>
      </c>
      <c r="AF3822" t="s">
        <v>2021</v>
      </c>
      <c r="AG3822" t="s">
        <v>1520</v>
      </c>
      <c r="AH3822" t="s">
        <v>2022</v>
      </c>
      <c r="AI3822" s="18">
        <v>9.3451833499999998E-2</v>
      </c>
      <c r="AJ3822" t="s">
        <v>18020</v>
      </c>
      <c r="AK3822" t="s">
        <v>1520</v>
      </c>
      <c r="AL3822" t="s">
        <v>18021</v>
      </c>
      <c r="AM3822" t="s">
        <v>2021</v>
      </c>
      <c r="AN3822" t="s">
        <v>1520</v>
      </c>
      <c r="AO3822" t="s">
        <v>2022</v>
      </c>
      <c r="AP3822" s="18">
        <v>8.6722038299999998E-2</v>
      </c>
      <c r="AQ3822" t="s">
        <v>123</v>
      </c>
      <c r="AR3822" t="b">
        <f>ISNUMBER(SEARCH('Consulta Por Puntos Baloto'!$E$5,B3822,1))</f>
        <v>0</v>
      </c>
      <c r="AS3822">
        <f t="shared" si="118"/>
        <v>31</v>
      </c>
      <c r="AT3822" t="str">
        <f t="shared" si="119"/>
        <v>Punto pago</v>
      </c>
    </row>
    <row r="3823" spans="1:46">
      <c r="A3823" t="s">
        <v>18022</v>
      </c>
      <c r="B3823" t="s">
        <v>18023</v>
      </c>
      <c r="C3823" s="18">
        <v>1.7095785126</v>
      </c>
      <c r="D3823" t="s">
        <v>1519</v>
      </c>
      <c r="E3823" t="s">
        <v>1520</v>
      </c>
      <c r="F3823" t="s">
        <v>1521</v>
      </c>
      <c r="G3823" s="18">
        <v>1.4426359068000001</v>
      </c>
      <c r="H3823" t="s">
        <v>64</v>
      </c>
      <c r="I3823" t="s">
        <v>471</v>
      </c>
      <c r="J3823" t="s">
        <v>1453</v>
      </c>
      <c r="K3823" s="18">
        <v>1.4737176704999999</v>
      </c>
      <c r="L3823" t="s">
        <v>64</v>
      </c>
      <c r="M3823" t="s">
        <v>471</v>
      </c>
      <c r="N3823" t="s">
        <v>1453</v>
      </c>
      <c r="O3823" s="18">
        <v>7.6863754556000004</v>
      </c>
      <c r="P3823" t="s">
        <v>467</v>
      </c>
      <c r="Q3823" t="s">
        <v>134</v>
      </c>
      <c r="R3823" t="s">
        <v>468</v>
      </c>
      <c r="S3823" s="18">
        <v>10.822417209699999</v>
      </c>
      <c r="T3823" t="s">
        <v>469</v>
      </c>
      <c r="U3823" t="s">
        <v>130</v>
      </c>
      <c r="V3823" t="s">
        <v>470</v>
      </c>
      <c r="W3823" s="18">
        <v>5.1636919808000004</v>
      </c>
      <c r="X3823" t="s">
        <v>64</v>
      </c>
      <c r="Y3823" t="s">
        <v>471</v>
      </c>
      <c r="Z3823" t="s">
        <v>472</v>
      </c>
      <c r="AA3823" s="18">
        <v>8.6826942812999999</v>
      </c>
      <c r="AB3823" s="19" t="s">
        <v>473</v>
      </c>
      <c r="AC3823" t="s">
        <v>128</v>
      </c>
      <c r="AD3823" t="s">
        <v>474</v>
      </c>
      <c r="AE3823" s="18">
        <v>0.41352259060000002</v>
      </c>
      <c r="AF3823" t="s">
        <v>15488</v>
      </c>
      <c r="AG3823" t="s">
        <v>1523</v>
      </c>
      <c r="AH3823" t="s">
        <v>15489</v>
      </c>
      <c r="AI3823" s="18">
        <v>2.1378531999999999E-2</v>
      </c>
      <c r="AJ3823" t="s">
        <v>18024</v>
      </c>
      <c r="AK3823" t="s">
        <v>1523</v>
      </c>
      <c r="AL3823" t="s">
        <v>18025</v>
      </c>
      <c r="AM3823" t="s">
        <v>18024</v>
      </c>
      <c r="AN3823" t="s">
        <v>1523</v>
      </c>
      <c r="AO3823" t="s">
        <v>18025</v>
      </c>
      <c r="AP3823" s="18">
        <v>2.1378531999999999E-2</v>
      </c>
      <c r="AQ3823" t="e">
        <v>#N/A</v>
      </c>
      <c r="AR3823" t="b">
        <f>ISNUMBER(SEARCH('Consulta Por Puntos Baloto'!$E$5,B3823,1))</f>
        <v>0</v>
      </c>
      <c r="AS3823">
        <f t="shared" si="118"/>
        <v>35</v>
      </c>
      <c r="AT3823" t="str">
        <f t="shared" si="119"/>
        <v>Punto red</v>
      </c>
    </row>
    <row r="3824" spans="1:46">
      <c r="A3824" t="s">
        <v>18026</v>
      </c>
      <c r="B3824" t="s">
        <v>18027</v>
      </c>
      <c r="C3824" s="18">
        <v>2.0075075569999998</v>
      </c>
      <c r="D3824" t="s">
        <v>463</v>
      </c>
      <c r="E3824" t="s">
        <v>128</v>
      </c>
      <c r="F3824" t="s">
        <v>464</v>
      </c>
      <c r="G3824" s="18">
        <v>0.65697406520000001</v>
      </c>
      <c r="H3824" t="s">
        <v>64</v>
      </c>
      <c r="I3824" t="s">
        <v>130</v>
      </c>
      <c r="J3824" t="s">
        <v>1722</v>
      </c>
      <c r="K3824" s="18">
        <v>2.169264181</v>
      </c>
      <c r="L3824" t="s">
        <v>64</v>
      </c>
      <c r="M3824" t="s">
        <v>130</v>
      </c>
      <c r="N3824" t="s">
        <v>587</v>
      </c>
      <c r="O3824" s="18">
        <v>3.4607526951000001</v>
      </c>
      <c r="P3824" t="s">
        <v>467</v>
      </c>
      <c r="Q3824" t="s">
        <v>134</v>
      </c>
      <c r="R3824" t="s">
        <v>468</v>
      </c>
      <c r="S3824" s="18">
        <v>1.2030220396</v>
      </c>
      <c r="T3824" t="s">
        <v>469</v>
      </c>
      <c r="U3824" t="s">
        <v>130</v>
      </c>
      <c r="V3824" t="s">
        <v>470</v>
      </c>
      <c r="W3824" s="18">
        <v>2.9782063156</v>
      </c>
      <c r="X3824" t="s">
        <v>64</v>
      </c>
      <c r="Y3824" t="s">
        <v>130</v>
      </c>
      <c r="Z3824" t="s">
        <v>690</v>
      </c>
      <c r="AA3824" s="18">
        <v>1.2030220396</v>
      </c>
      <c r="AB3824" t="s">
        <v>591</v>
      </c>
      <c r="AC3824" t="s">
        <v>128</v>
      </c>
      <c r="AD3824" t="s">
        <v>592</v>
      </c>
      <c r="AE3824" s="18">
        <v>7.0793587000000005E-2</v>
      </c>
      <c r="AF3824" t="s">
        <v>11573</v>
      </c>
      <c r="AG3824" t="s">
        <v>143</v>
      </c>
      <c r="AH3824" t="s">
        <v>11574</v>
      </c>
      <c r="AI3824" s="18">
        <v>0.1182722496</v>
      </c>
      <c r="AJ3824" t="s">
        <v>1725</v>
      </c>
      <c r="AK3824" t="s">
        <v>134</v>
      </c>
      <c r="AL3824" t="s">
        <v>1726</v>
      </c>
      <c r="AM3824" t="s">
        <v>11573</v>
      </c>
      <c r="AN3824" t="s">
        <v>143</v>
      </c>
      <c r="AO3824" t="s">
        <v>11574</v>
      </c>
      <c r="AP3824" s="18">
        <v>7.0793587000000005E-2</v>
      </c>
      <c r="AQ3824" t="s">
        <v>123</v>
      </c>
      <c r="AR3824" t="b">
        <f>ISNUMBER(SEARCH('Consulta Por Puntos Baloto'!$E$5,B3824,1))</f>
        <v>0</v>
      </c>
      <c r="AS3824">
        <f t="shared" si="118"/>
        <v>31</v>
      </c>
      <c r="AT3824" t="str">
        <f t="shared" si="119"/>
        <v>Punto pago</v>
      </c>
    </row>
    <row r="3825" spans="1:46">
      <c r="A3825" t="s">
        <v>18028</v>
      </c>
      <c r="B3825" t="s">
        <v>18029</v>
      </c>
      <c r="C3825" s="18">
        <v>2.4527020836000002</v>
      </c>
      <c r="D3825" t="s">
        <v>463</v>
      </c>
      <c r="E3825" t="s">
        <v>128</v>
      </c>
      <c r="F3825" t="s">
        <v>464</v>
      </c>
      <c r="G3825" s="18">
        <v>0.32939872260000003</v>
      </c>
      <c r="H3825" t="s">
        <v>2089</v>
      </c>
      <c r="I3825" t="s">
        <v>130</v>
      </c>
      <c r="J3825" t="s">
        <v>2090</v>
      </c>
      <c r="K3825" s="18">
        <v>1.0812750096999999</v>
      </c>
      <c r="L3825" t="s">
        <v>64</v>
      </c>
      <c r="M3825" t="s">
        <v>130</v>
      </c>
      <c r="N3825" t="s">
        <v>466</v>
      </c>
      <c r="O3825" s="18">
        <v>1.3024097656</v>
      </c>
      <c r="P3825" t="s">
        <v>467</v>
      </c>
      <c r="Q3825" t="s">
        <v>134</v>
      </c>
      <c r="R3825" t="s">
        <v>468</v>
      </c>
      <c r="S3825" s="18">
        <v>4.3002466835000002</v>
      </c>
      <c r="T3825" t="s">
        <v>469</v>
      </c>
      <c r="U3825" t="s">
        <v>130</v>
      </c>
      <c r="V3825" t="s">
        <v>470</v>
      </c>
      <c r="W3825" s="18">
        <v>1.8093501835000001</v>
      </c>
      <c r="X3825" t="s">
        <v>745</v>
      </c>
      <c r="Y3825" t="s">
        <v>130</v>
      </c>
      <c r="Z3825" t="s">
        <v>746</v>
      </c>
      <c r="AA3825" s="18">
        <v>0.32939872260000003</v>
      </c>
      <c r="AB3825" s="19" t="s">
        <v>473</v>
      </c>
      <c r="AC3825" t="s">
        <v>128</v>
      </c>
      <c r="AD3825" t="s">
        <v>474</v>
      </c>
      <c r="AE3825" s="18">
        <v>0.21631041710000001</v>
      </c>
      <c r="AF3825" t="s">
        <v>5556</v>
      </c>
      <c r="AG3825" t="s">
        <v>143</v>
      </c>
      <c r="AH3825" t="s">
        <v>5557</v>
      </c>
      <c r="AI3825" s="18">
        <v>4.6481636799999997E-2</v>
      </c>
      <c r="AJ3825" t="s">
        <v>5558</v>
      </c>
      <c r="AK3825" t="s">
        <v>134</v>
      </c>
      <c r="AL3825" t="s">
        <v>5559</v>
      </c>
      <c r="AM3825" t="s">
        <v>5558</v>
      </c>
      <c r="AN3825" t="s">
        <v>134</v>
      </c>
      <c r="AO3825" t="s">
        <v>5559</v>
      </c>
      <c r="AP3825" s="18">
        <v>4.6481636799999997E-2</v>
      </c>
      <c r="AQ3825" t="s">
        <v>123</v>
      </c>
      <c r="AR3825" t="b">
        <f>ISNUMBER(SEARCH('Consulta Por Puntos Baloto'!$E$5,B3825,1))</f>
        <v>0</v>
      </c>
      <c r="AS3825">
        <f t="shared" si="118"/>
        <v>35</v>
      </c>
      <c r="AT3825" t="str">
        <f t="shared" si="119"/>
        <v>Punto red</v>
      </c>
    </row>
    <row r="3826" spans="1:46">
      <c r="A3826" t="s">
        <v>18030</v>
      </c>
      <c r="B3826" t="s">
        <v>18031</v>
      </c>
      <c r="C3826" s="18">
        <v>1.3544649401</v>
      </c>
      <c r="D3826" t="s">
        <v>686</v>
      </c>
      <c r="E3826" t="s">
        <v>128</v>
      </c>
      <c r="F3826" t="s">
        <v>687</v>
      </c>
      <c r="G3826" s="18">
        <v>0.10057241409999999</v>
      </c>
      <c r="H3826" t="s">
        <v>2831</v>
      </c>
      <c r="I3826" t="s">
        <v>130</v>
      </c>
      <c r="J3826" t="s">
        <v>2832</v>
      </c>
      <c r="K3826" s="18">
        <v>0.67773459709999995</v>
      </c>
      <c r="L3826" t="s">
        <v>2496</v>
      </c>
      <c r="M3826" t="s">
        <v>130</v>
      </c>
      <c r="N3826" t="s">
        <v>2497</v>
      </c>
      <c r="O3826" s="18">
        <v>1.7160615674999999</v>
      </c>
      <c r="P3826" t="s">
        <v>688</v>
      </c>
      <c r="Q3826" t="s">
        <v>134</v>
      </c>
      <c r="R3826" t="s">
        <v>689</v>
      </c>
      <c r="S3826" s="18">
        <v>0.77447181359999995</v>
      </c>
      <c r="T3826" t="s">
        <v>496</v>
      </c>
      <c r="U3826" t="s">
        <v>130</v>
      </c>
      <c r="V3826" t="s">
        <v>497</v>
      </c>
      <c r="W3826" s="18">
        <v>1.2131279142</v>
      </c>
      <c r="X3826" t="s">
        <v>2299</v>
      </c>
      <c r="Y3826" t="s">
        <v>130</v>
      </c>
      <c r="Z3826" t="s">
        <v>2300</v>
      </c>
      <c r="AA3826" s="18">
        <v>0.17079065700000001</v>
      </c>
      <c r="AB3826" t="s">
        <v>2498</v>
      </c>
      <c r="AC3826" t="s">
        <v>128</v>
      </c>
      <c r="AD3826" t="s">
        <v>2499</v>
      </c>
      <c r="AE3826" s="18">
        <v>0.56000106620000001</v>
      </c>
      <c r="AF3826" t="s">
        <v>18032</v>
      </c>
      <c r="AG3826" t="s">
        <v>143</v>
      </c>
      <c r="AH3826" t="s">
        <v>18033</v>
      </c>
      <c r="AI3826" s="18">
        <v>0.82395239460000003</v>
      </c>
      <c r="AJ3826" t="s">
        <v>13507</v>
      </c>
      <c r="AK3826" t="s">
        <v>134</v>
      </c>
      <c r="AL3826" t="s">
        <v>13508</v>
      </c>
      <c r="AM3826" t="s">
        <v>2831</v>
      </c>
      <c r="AN3826" t="s">
        <v>130</v>
      </c>
      <c r="AO3826" t="s">
        <v>2832</v>
      </c>
      <c r="AP3826" s="18">
        <v>0.10057241409999999</v>
      </c>
      <c r="AQ3826" t="e">
        <v>#N/A</v>
      </c>
      <c r="AR3826" t="b">
        <f>ISNUMBER(SEARCH('Consulta Por Puntos Baloto'!$E$5,B3826,1))</f>
        <v>0</v>
      </c>
      <c r="AS3826">
        <f t="shared" si="118"/>
        <v>7</v>
      </c>
      <c r="AT3826" t="str">
        <f t="shared" si="119"/>
        <v>Cajero automático</v>
      </c>
    </row>
    <row r="3827" spans="1:46">
      <c r="A3827" t="s">
        <v>18034</v>
      </c>
      <c r="B3827" t="s">
        <v>18035</v>
      </c>
      <c r="C3827" s="18">
        <v>2.8833792936</v>
      </c>
      <c r="D3827" t="s">
        <v>526</v>
      </c>
      <c r="E3827" t="s">
        <v>128</v>
      </c>
      <c r="F3827" t="s">
        <v>527</v>
      </c>
      <c r="G3827" s="18">
        <v>0.54016151189999995</v>
      </c>
      <c r="H3827" t="s">
        <v>64</v>
      </c>
      <c r="I3827" t="s">
        <v>130</v>
      </c>
      <c r="J3827" t="s">
        <v>1752</v>
      </c>
      <c r="K3827" s="18">
        <v>0.54047970769999998</v>
      </c>
      <c r="L3827" t="s">
        <v>64</v>
      </c>
      <c r="M3827" t="s">
        <v>130</v>
      </c>
      <c r="N3827" t="s">
        <v>529</v>
      </c>
      <c r="O3827" s="18">
        <v>1.1243029901999999</v>
      </c>
      <c r="P3827" t="s">
        <v>1300</v>
      </c>
      <c r="Q3827" t="s">
        <v>134</v>
      </c>
      <c r="R3827" t="s">
        <v>1301</v>
      </c>
      <c r="S3827" s="18">
        <v>4.3405101129999997</v>
      </c>
      <c r="T3827" t="s">
        <v>496</v>
      </c>
      <c r="U3827" t="s">
        <v>130</v>
      </c>
      <c r="V3827" t="s">
        <v>497</v>
      </c>
      <c r="W3827" s="18">
        <v>2.7662514871999999</v>
      </c>
      <c r="X3827" t="s">
        <v>745</v>
      </c>
      <c r="Y3827" t="s">
        <v>130</v>
      </c>
      <c r="Z3827" t="s">
        <v>746</v>
      </c>
      <c r="AA3827" s="18">
        <v>2.4070809085999998</v>
      </c>
      <c r="AB3827" t="s">
        <v>533</v>
      </c>
      <c r="AC3827" t="s">
        <v>128</v>
      </c>
      <c r="AD3827" t="s">
        <v>534</v>
      </c>
      <c r="AE3827" s="18">
        <v>0.36766242100000002</v>
      </c>
      <c r="AF3827" t="s">
        <v>8490</v>
      </c>
      <c r="AG3827" t="s">
        <v>143</v>
      </c>
      <c r="AH3827" t="s">
        <v>8491</v>
      </c>
      <c r="AI3827" s="18">
        <v>0.40426616160000001</v>
      </c>
      <c r="AJ3827" t="s">
        <v>2483</v>
      </c>
      <c r="AK3827" t="s">
        <v>134</v>
      </c>
      <c r="AL3827" t="s">
        <v>2484</v>
      </c>
      <c r="AM3827" t="s">
        <v>8490</v>
      </c>
      <c r="AN3827" t="s">
        <v>143</v>
      </c>
      <c r="AO3827" t="s">
        <v>8491</v>
      </c>
      <c r="AP3827" s="18">
        <v>0.36766242100000002</v>
      </c>
      <c r="AQ3827" t="s">
        <v>123</v>
      </c>
      <c r="AR3827" t="b">
        <f>ISNUMBER(SEARCH('Consulta Por Puntos Baloto'!$E$5,B3827,1))</f>
        <v>0</v>
      </c>
      <c r="AS3827">
        <f t="shared" si="118"/>
        <v>31</v>
      </c>
      <c r="AT3827" t="str">
        <f t="shared" si="119"/>
        <v>Punto pago</v>
      </c>
    </row>
    <row r="3828" spans="1:46">
      <c r="A3828" t="s">
        <v>18036</v>
      </c>
      <c r="B3828" t="s">
        <v>18037</v>
      </c>
      <c r="C3828" s="18">
        <v>3.1940390119000002</v>
      </c>
      <c r="D3828" t="s">
        <v>463</v>
      </c>
      <c r="E3828" t="s">
        <v>128</v>
      </c>
      <c r="F3828" t="s">
        <v>464</v>
      </c>
      <c r="G3828" s="18">
        <v>0.33698753279999999</v>
      </c>
      <c r="H3828" t="s">
        <v>64</v>
      </c>
      <c r="I3828" t="s">
        <v>130</v>
      </c>
      <c r="J3828" t="s">
        <v>466</v>
      </c>
      <c r="K3828" s="18">
        <v>0.33698753279999999</v>
      </c>
      <c r="L3828" t="s">
        <v>64</v>
      </c>
      <c r="M3828" t="s">
        <v>130</v>
      </c>
      <c r="N3828" t="s">
        <v>466</v>
      </c>
      <c r="O3828" s="18">
        <v>0.86109504079999999</v>
      </c>
      <c r="P3828" t="s">
        <v>467</v>
      </c>
      <c r="Q3828" t="s">
        <v>134</v>
      </c>
      <c r="R3828" t="s">
        <v>468</v>
      </c>
      <c r="S3828" s="18">
        <v>4.8782193338999997</v>
      </c>
      <c r="T3828" t="s">
        <v>469</v>
      </c>
      <c r="U3828" t="s">
        <v>130</v>
      </c>
      <c r="V3828" t="s">
        <v>470</v>
      </c>
      <c r="W3828" s="18">
        <v>2.4286693478000001</v>
      </c>
      <c r="X3828" t="s">
        <v>745</v>
      </c>
      <c r="Y3828" t="s">
        <v>130</v>
      </c>
      <c r="Z3828" t="s">
        <v>746</v>
      </c>
      <c r="AA3828" s="18">
        <v>0.44209675659999997</v>
      </c>
      <c r="AB3828" s="19" t="s">
        <v>473</v>
      </c>
      <c r="AC3828" t="s">
        <v>128</v>
      </c>
      <c r="AD3828" t="s">
        <v>474</v>
      </c>
      <c r="AE3828" s="18">
        <v>0.1014579186</v>
      </c>
      <c r="AF3828" t="s">
        <v>15814</v>
      </c>
      <c r="AG3828" t="s">
        <v>143</v>
      </c>
      <c r="AH3828" t="s">
        <v>15815</v>
      </c>
      <c r="AI3828" s="18">
        <v>0.1265297044</v>
      </c>
      <c r="AJ3828" t="s">
        <v>18038</v>
      </c>
      <c r="AK3828" t="s">
        <v>134</v>
      </c>
      <c r="AL3828" t="s">
        <v>18039</v>
      </c>
      <c r="AM3828" t="s">
        <v>15814</v>
      </c>
      <c r="AN3828" t="s">
        <v>143</v>
      </c>
      <c r="AO3828" t="s">
        <v>15815</v>
      </c>
      <c r="AP3828" s="18">
        <v>0.1014579186</v>
      </c>
      <c r="AQ3828" t="s">
        <v>123</v>
      </c>
      <c r="AR3828" t="b">
        <f>ISNUMBER(SEARCH('Consulta Por Puntos Baloto'!$E$5,B3828,1))</f>
        <v>0</v>
      </c>
      <c r="AS3828">
        <f t="shared" si="118"/>
        <v>31</v>
      </c>
      <c r="AT3828" t="str">
        <f t="shared" si="119"/>
        <v>Punto pago</v>
      </c>
    </row>
    <row r="3829" spans="1:46">
      <c r="A3829" t="s">
        <v>18040</v>
      </c>
      <c r="B3829" t="s">
        <v>18041</v>
      </c>
      <c r="C3829" s="18">
        <v>2.2269991228000001</v>
      </c>
      <c r="D3829" t="s">
        <v>463</v>
      </c>
      <c r="E3829" t="s">
        <v>128</v>
      </c>
      <c r="F3829" t="s">
        <v>464</v>
      </c>
      <c r="G3829" s="18">
        <v>0</v>
      </c>
      <c r="H3829" t="s">
        <v>745</v>
      </c>
      <c r="I3829" t="s">
        <v>130</v>
      </c>
      <c r="J3829" t="s">
        <v>746</v>
      </c>
      <c r="K3829" s="18">
        <v>1.2113461394</v>
      </c>
      <c r="L3829" t="s">
        <v>64</v>
      </c>
      <c r="M3829" t="s">
        <v>130</v>
      </c>
      <c r="N3829" t="s">
        <v>742</v>
      </c>
      <c r="O3829" s="18">
        <v>0.12686169110000001</v>
      </c>
      <c r="P3829" t="s">
        <v>743</v>
      </c>
      <c r="Q3829" t="s">
        <v>134</v>
      </c>
      <c r="R3829" t="s">
        <v>744</v>
      </c>
      <c r="S3829" s="18">
        <v>2.9818867381</v>
      </c>
      <c r="T3829" t="s">
        <v>496</v>
      </c>
      <c r="U3829" t="s">
        <v>130</v>
      </c>
      <c r="V3829" t="s">
        <v>497</v>
      </c>
      <c r="W3829" s="18">
        <v>0</v>
      </c>
      <c r="X3829" t="s">
        <v>745</v>
      </c>
      <c r="Y3829" t="s">
        <v>130</v>
      </c>
      <c r="Z3829" t="s">
        <v>746</v>
      </c>
      <c r="AA3829" s="18">
        <v>0</v>
      </c>
      <c r="AB3829" t="s">
        <v>2106</v>
      </c>
      <c r="AC3829" t="s">
        <v>128</v>
      </c>
      <c r="AD3829" t="s">
        <v>2107</v>
      </c>
      <c r="AE3829" s="18">
        <v>0.7617505966</v>
      </c>
      <c r="AF3829" t="s">
        <v>9296</v>
      </c>
      <c r="AG3829" t="s">
        <v>143</v>
      </c>
      <c r="AH3829" t="s">
        <v>9297</v>
      </c>
      <c r="AI3829" s="18">
        <v>0</v>
      </c>
      <c r="AJ3829" t="s">
        <v>17603</v>
      </c>
      <c r="AK3829" t="s">
        <v>134</v>
      </c>
      <c r="AL3829" t="s">
        <v>17604</v>
      </c>
      <c r="AM3829" t="s">
        <v>745</v>
      </c>
      <c r="AN3829" t="s">
        <v>130</v>
      </c>
      <c r="AO3829" t="s">
        <v>746</v>
      </c>
      <c r="AP3829" s="18">
        <v>0</v>
      </c>
      <c r="AQ3829" t="s">
        <v>123</v>
      </c>
      <c r="AR3829" t="b">
        <f>ISNUMBER(SEARCH('Consulta Por Puntos Baloto'!$E$5,B3829,1))</f>
        <v>0</v>
      </c>
      <c r="AS3829">
        <f t="shared" si="118"/>
        <v>7</v>
      </c>
      <c r="AT3829" t="str">
        <f t="shared" si="119"/>
        <v>Cajero automático</v>
      </c>
    </row>
    <row r="3830" spans="1:46">
      <c r="A3830" t="s">
        <v>18042</v>
      </c>
      <c r="B3830" t="s">
        <v>18043</v>
      </c>
      <c r="C3830" s="18">
        <v>2.2269991228000001</v>
      </c>
      <c r="D3830" t="s">
        <v>463</v>
      </c>
      <c r="E3830" t="s">
        <v>128</v>
      </c>
      <c r="F3830" t="s">
        <v>464</v>
      </c>
      <c r="G3830" s="18">
        <v>0</v>
      </c>
      <c r="H3830" t="s">
        <v>745</v>
      </c>
      <c r="I3830" t="s">
        <v>130</v>
      </c>
      <c r="J3830" t="s">
        <v>746</v>
      </c>
      <c r="K3830" s="18">
        <v>1.2113461394</v>
      </c>
      <c r="L3830" t="s">
        <v>64</v>
      </c>
      <c r="M3830" t="s">
        <v>130</v>
      </c>
      <c r="N3830" t="s">
        <v>742</v>
      </c>
      <c r="O3830" s="18">
        <v>0.12686169110000001</v>
      </c>
      <c r="P3830" t="s">
        <v>743</v>
      </c>
      <c r="Q3830" t="s">
        <v>134</v>
      </c>
      <c r="R3830" t="s">
        <v>744</v>
      </c>
      <c r="S3830" s="18">
        <v>2.9818867381</v>
      </c>
      <c r="T3830" t="s">
        <v>496</v>
      </c>
      <c r="U3830" t="s">
        <v>130</v>
      </c>
      <c r="V3830" t="s">
        <v>497</v>
      </c>
      <c r="W3830" s="18">
        <v>0</v>
      </c>
      <c r="X3830" t="s">
        <v>745</v>
      </c>
      <c r="Y3830" t="s">
        <v>130</v>
      </c>
      <c r="Z3830" t="s">
        <v>746</v>
      </c>
      <c r="AA3830" s="18">
        <v>0</v>
      </c>
      <c r="AB3830" t="s">
        <v>2106</v>
      </c>
      <c r="AC3830" t="s">
        <v>128</v>
      </c>
      <c r="AD3830" t="s">
        <v>2107</v>
      </c>
      <c r="AE3830" s="18">
        <v>0.7617505966</v>
      </c>
      <c r="AF3830" t="s">
        <v>9296</v>
      </c>
      <c r="AG3830" t="s">
        <v>143</v>
      </c>
      <c r="AH3830" t="s">
        <v>9297</v>
      </c>
      <c r="AI3830" s="18">
        <v>0</v>
      </c>
      <c r="AJ3830" t="s">
        <v>17603</v>
      </c>
      <c r="AK3830" t="s">
        <v>134</v>
      </c>
      <c r="AL3830" t="s">
        <v>17604</v>
      </c>
      <c r="AM3830" t="s">
        <v>745</v>
      </c>
      <c r="AN3830" t="s">
        <v>130</v>
      </c>
      <c r="AO3830" t="s">
        <v>746</v>
      </c>
      <c r="AP3830" s="18">
        <v>0</v>
      </c>
      <c r="AQ3830" t="s">
        <v>123</v>
      </c>
      <c r="AR3830" t="b">
        <f>ISNUMBER(SEARCH('Consulta Por Puntos Baloto'!$E$5,B3830,1))</f>
        <v>0</v>
      </c>
      <c r="AS3830">
        <f t="shared" si="118"/>
        <v>7</v>
      </c>
      <c r="AT3830" t="str">
        <f t="shared" si="119"/>
        <v>Cajero automático</v>
      </c>
    </row>
    <row r="3831" spans="1:46">
      <c r="A3831" t="s">
        <v>18042</v>
      </c>
      <c r="B3831" t="s">
        <v>18043</v>
      </c>
      <c r="C3831" s="18">
        <v>2.2269991228000001</v>
      </c>
      <c r="D3831" t="s">
        <v>463</v>
      </c>
      <c r="E3831" t="s">
        <v>128</v>
      </c>
      <c r="F3831" t="s">
        <v>464</v>
      </c>
      <c r="G3831" s="18">
        <v>0</v>
      </c>
      <c r="H3831" t="s">
        <v>745</v>
      </c>
      <c r="I3831" t="s">
        <v>130</v>
      </c>
      <c r="J3831" t="s">
        <v>746</v>
      </c>
      <c r="K3831" s="18">
        <v>1.2113461394</v>
      </c>
      <c r="L3831" t="s">
        <v>64</v>
      </c>
      <c r="M3831" t="s">
        <v>130</v>
      </c>
      <c r="N3831" t="s">
        <v>742</v>
      </c>
      <c r="O3831" s="18">
        <v>0.12686169110000001</v>
      </c>
      <c r="P3831" t="s">
        <v>743</v>
      </c>
      <c r="Q3831" t="s">
        <v>134</v>
      </c>
      <c r="R3831" t="s">
        <v>744</v>
      </c>
      <c r="S3831" s="18">
        <v>2.9818867381</v>
      </c>
      <c r="T3831" t="s">
        <v>496</v>
      </c>
      <c r="U3831" t="s">
        <v>130</v>
      </c>
      <c r="V3831" t="s">
        <v>497</v>
      </c>
      <c r="W3831" s="18">
        <v>0</v>
      </c>
      <c r="X3831" t="s">
        <v>745</v>
      </c>
      <c r="Y3831" t="s">
        <v>130</v>
      </c>
      <c r="Z3831" t="s">
        <v>746</v>
      </c>
      <c r="AA3831" s="18">
        <v>0</v>
      </c>
      <c r="AB3831" t="s">
        <v>2106</v>
      </c>
      <c r="AC3831" t="s">
        <v>128</v>
      </c>
      <c r="AD3831" t="s">
        <v>2107</v>
      </c>
      <c r="AE3831" s="18">
        <v>0.7617505966</v>
      </c>
      <c r="AF3831" t="s">
        <v>9296</v>
      </c>
      <c r="AG3831" t="s">
        <v>143</v>
      </c>
      <c r="AH3831" t="s">
        <v>9297</v>
      </c>
      <c r="AI3831" s="18">
        <v>0</v>
      </c>
      <c r="AJ3831" t="s">
        <v>17603</v>
      </c>
      <c r="AK3831" t="s">
        <v>134</v>
      </c>
      <c r="AL3831" t="s">
        <v>17604</v>
      </c>
      <c r="AM3831" t="s">
        <v>17603</v>
      </c>
      <c r="AN3831" t="s">
        <v>134</v>
      </c>
      <c r="AO3831" t="s">
        <v>17604</v>
      </c>
      <c r="AP3831" s="18">
        <v>0</v>
      </c>
      <c r="AQ3831" t="s">
        <v>123</v>
      </c>
      <c r="AR3831" t="b">
        <f>ISNUMBER(SEARCH('Consulta Por Puntos Baloto'!$E$5,B3831,1))</f>
        <v>0</v>
      </c>
      <c r="AS3831">
        <f t="shared" si="118"/>
        <v>7</v>
      </c>
      <c r="AT3831" t="str">
        <f t="shared" si="119"/>
        <v>Cajero automático</v>
      </c>
    </row>
    <row r="3832" spans="1:46">
      <c r="A3832" t="s">
        <v>18042</v>
      </c>
      <c r="B3832" t="s">
        <v>18043</v>
      </c>
      <c r="C3832" s="18">
        <v>2.2269991228000001</v>
      </c>
      <c r="D3832" t="s">
        <v>463</v>
      </c>
      <c r="E3832" t="s">
        <v>128</v>
      </c>
      <c r="F3832" t="s">
        <v>464</v>
      </c>
      <c r="G3832" s="18">
        <v>0</v>
      </c>
      <c r="H3832" t="s">
        <v>745</v>
      </c>
      <c r="I3832" t="s">
        <v>130</v>
      </c>
      <c r="J3832" t="s">
        <v>746</v>
      </c>
      <c r="K3832" s="18">
        <v>1.2113461394</v>
      </c>
      <c r="L3832" t="s">
        <v>64</v>
      </c>
      <c r="M3832" t="s">
        <v>130</v>
      </c>
      <c r="N3832" t="s">
        <v>742</v>
      </c>
      <c r="O3832" s="18">
        <v>0.12686169110000001</v>
      </c>
      <c r="P3832" t="s">
        <v>743</v>
      </c>
      <c r="Q3832" t="s">
        <v>134</v>
      </c>
      <c r="R3832" t="s">
        <v>744</v>
      </c>
      <c r="S3832" s="18">
        <v>2.9818867381</v>
      </c>
      <c r="T3832" t="s">
        <v>496</v>
      </c>
      <c r="U3832" t="s">
        <v>130</v>
      </c>
      <c r="V3832" t="s">
        <v>497</v>
      </c>
      <c r="W3832" s="18">
        <v>0</v>
      </c>
      <c r="X3832" t="s">
        <v>745</v>
      </c>
      <c r="Y3832" t="s">
        <v>130</v>
      </c>
      <c r="Z3832" t="s">
        <v>746</v>
      </c>
      <c r="AA3832" s="18">
        <v>0</v>
      </c>
      <c r="AB3832" t="s">
        <v>2106</v>
      </c>
      <c r="AC3832" t="s">
        <v>128</v>
      </c>
      <c r="AD3832" t="s">
        <v>2107</v>
      </c>
      <c r="AE3832" s="18">
        <v>0.7617505966</v>
      </c>
      <c r="AF3832" t="s">
        <v>9296</v>
      </c>
      <c r="AG3832" t="s">
        <v>143</v>
      </c>
      <c r="AH3832" t="s">
        <v>9297</v>
      </c>
      <c r="AI3832" s="18">
        <v>0</v>
      </c>
      <c r="AJ3832" t="s">
        <v>17603</v>
      </c>
      <c r="AK3832" t="s">
        <v>134</v>
      </c>
      <c r="AL3832" t="s">
        <v>17604</v>
      </c>
      <c r="AM3832" t="s">
        <v>873</v>
      </c>
      <c r="AN3832" t="s">
        <v>128</v>
      </c>
      <c r="AO3832" t="s">
        <v>2107</v>
      </c>
      <c r="AP3832" s="18">
        <v>0</v>
      </c>
      <c r="AQ3832" t="s">
        <v>123</v>
      </c>
      <c r="AR3832" t="b">
        <f>ISNUMBER(SEARCH('Consulta Por Puntos Baloto'!$E$5,B3832,1))</f>
        <v>0</v>
      </c>
      <c r="AS3832">
        <f t="shared" si="118"/>
        <v>7</v>
      </c>
      <c r="AT3832" t="str">
        <f t="shared" si="119"/>
        <v>Cajero automático</v>
      </c>
    </row>
    <row r="3833" spans="1:46">
      <c r="A3833" t="s">
        <v>18042</v>
      </c>
      <c r="B3833" t="s">
        <v>18043</v>
      </c>
      <c r="C3833" s="18">
        <v>2.2269991228000001</v>
      </c>
      <c r="D3833" t="s">
        <v>463</v>
      </c>
      <c r="E3833" t="s">
        <v>128</v>
      </c>
      <c r="F3833" t="s">
        <v>464</v>
      </c>
      <c r="G3833" s="18">
        <v>0</v>
      </c>
      <c r="H3833" t="s">
        <v>745</v>
      </c>
      <c r="I3833" t="s">
        <v>130</v>
      </c>
      <c r="J3833" t="s">
        <v>746</v>
      </c>
      <c r="K3833" s="18">
        <v>1.2113461394</v>
      </c>
      <c r="L3833" t="s">
        <v>64</v>
      </c>
      <c r="M3833" t="s">
        <v>130</v>
      </c>
      <c r="N3833" t="s">
        <v>742</v>
      </c>
      <c r="O3833" s="18">
        <v>0.12686169110000001</v>
      </c>
      <c r="P3833" t="s">
        <v>743</v>
      </c>
      <c r="Q3833" t="s">
        <v>134</v>
      </c>
      <c r="R3833" t="s">
        <v>744</v>
      </c>
      <c r="S3833" s="18">
        <v>2.9818867381</v>
      </c>
      <c r="T3833" t="s">
        <v>496</v>
      </c>
      <c r="U3833" t="s">
        <v>130</v>
      </c>
      <c r="V3833" t="s">
        <v>497</v>
      </c>
      <c r="W3833" s="18">
        <v>0</v>
      </c>
      <c r="X3833" t="s">
        <v>745</v>
      </c>
      <c r="Y3833" t="s">
        <v>130</v>
      </c>
      <c r="Z3833" t="s">
        <v>746</v>
      </c>
      <c r="AA3833" s="18">
        <v>0</v>
      </c>
      <c r="AB3833" t="s">
        <v>2106</v>
      </c>
      <c r="AC3833" t="s">
        <v>128</v>
      </c>
      <c r="AD3833" t="s">
        <v>2107</v>
      </c>
      <c r="AE3833" s="18">
        <v>0.7617505966</v>
      </c>
      <c r="AF3833" t="s">
        <v>9296</v>
      </c>
      <c r="AG3833" t="s">
        <v>143</v>
      </c>
      <c r="AH3833" t="s">
        <v>9297</v>
      </c>
      <c r="AI3833" s="18">
        <v>0</v>
      </c>
      <c r="AJ3833" t="s">
        <v>17603</v>
      </c>
      <c r="AK3833" t="s">
        <v>134</v>
      </c>
      <c r="AL3833" t="s">
        <v>17604</v>
      </c>
      <c r="AM3833" t="s">
        <v>745</v>
      </c>
      <c r="AN3833" t="s">
        <v>130</v>
      </c>
      <c r="AO3833" t="s">
        <v>746</v>
      </c>
      <c r="AP3833" s="18">
        <v>0</v>
      </c>
      <c r="AQ3833" t="s">
        <v>123</v>
      </c>
      <c r="AR3833" t="b">
        <f>ISNUMBER(SEARCH('Consulta Por Puntos Baloto'!$E$5,B3833,1))</f>
        <v>0</v>
      </c>
      <c r="AS3833">
        <f t="shared" si="118"/>
        <v>7</v>
      </c>
      <c r="AT3833" t="str">
        <f t="shared" si="119"/>
        <v>Cajero automático</v>
      </c>
    </row>
    <row r="3834" spans="1:46">
      <c r="A3834" t="s">
        <v>18044</v>
      </c>
      <c r="B3834" t="s">
        <v>18045</v>
      </c>
      <c r="C3834" s="18">
        <v>15.1953769444</v>
      </c>
      <c r="D3834" t="s">
        <v>4951</v>
      </c>
      <c r="E3834" t="s">
        <v>4014</v>
      </c>
      <c r="F3834" t="s">
        <v>4952</v>
      </c>
      <c r="G3834" s="18">
        <v>15.0257092483</v>
      </c>
      <c r="H3834" t="s">
        <v>64</v>
      </c>
      <c r="I3834" t="s">
        <v>4008</v>
      </c>
      <c r="J3834" t="s">
        <v>4009</v>
      </c>
      <c r="K3834" s="18">
        <v>14.232656798500001</v>
      </c>
      <c r="L3834" t="s">
        <v>4010</v>
      </c>
      <c r="M3834" t="s">
        <v>4008</v>
      </c>
      <c r="N3834" t="s">
        <v>4011</v>
      </c>
      <c r="O3834" s="18">
        <v>25.3036915779</v>
      </c>
      <c r="P3834" t="s">
        <v>4100</v>
      </c>
      <c r="Q3834" t="s">
        <v>4101</v>
      </c>
      <c r="R3834" t="s">
        <v>4102</v>
      </c>
      <c r="S3834" s="18">
        <v>23.852313414000001</v>
      </c>
      <c r="T3834" t="s">
        <v>227</v>
      </c>
      <c r="U3834" t="s">
        <v>228</v>
      </c>
      <c r="V3834" t="s">
        <v>229</v>
      </c>
      <c r="W3834" s="18">
        <v>21.4795288404</v>
      </c>
      <c r="X3834" t="s">
        <v>64</v>
      </c>
      <c r="Y3834" t="s">
        <v>228</v>
      </c>
      <c r="Z3834" t="s">
        <v>4012</v>
      </c>
      <c r="AA3834" s="18">
        <v>15.039102892800001</v>
      </c>
      <c r="AB3834" s="19" t="s">
        <v>4013</v>
      </c>
      <c r="AC3834" t="s">
        <v>4014</v>
      </c>
      <c r="AD3834" t="s">
        <v>4015</v>
      </c>
      <c r="AE3834" s="18">
        <v>7.2734409599999994E-2</v>
      </c>
      <c r="AF3834" t="s">
        <v>4953</v>
      </c>
      <c r="AG3834" t="s">
        <v>4954</v>
      </c>
      <c r="AH3834" t="s">
        <v>4955</v>
      </c>
      <c r="AI3834" s="18">
        <v>4.1414049199999997E-2</v>
      </c>
      <c r="AJ3834" t="s">
        <v>18046</v>
      </c>
      <c r="AK3834" t="s">
        <v>4954</v>
      </c>
      <c r="AL3834" t="s">
        <v>18047</v>
      </c>
      <c r="AM3834" t="s">
        <v>18046</v>
      </c>
      <c r="AN3834" t="s">
        <v>4954</v>
      </c>
      <c r="AO3834" t="s">
        <v>18047</v>
      </c>
      <c r="AP3834" s="18">
        <v>4.1414049199999997E-2</v>
      </c>
      <c r="AQ3834" t="s">
        <v>123</v>
      </c>
      <c r="AR3834" t="b">
        <f>ISNUMBER(SEARCH('Consulta Por Puntos Baloto'!$E$5,B3834,1))</f>
        <v>0</v>
      </c>
      <c r="AS3834">
        <f t="shared" si="118"/>
        <v>35</v>
      </c>
      <c r="AT3834" t="str">
        <f t="shared" si="119"/>
        <v>Punto red</v>
      </c>
    </row>
    <row r="3835" spans="1:46">
      <c r="A3835" t="s">
        <v>18048</v>
      </c>
      <c r="B3835" t="s">
        <v>18049</v>
      </c>
      <c r="C3835" s="18">
        <v>31.7886776239</v>
      </c>
      <c r="D3835" t="s">
        <v>4065</v>
      </c>
      <c r="E3835" t="s">
        <v>4066</v>
      </c>
      <c r="F3835" t="s">
        <v>4067</v>
      </c>
      <c r="G3835" s="18">
        <v>27.762230636200002</v>
      </c>
      <c r="H3835" t="s">
        <v>64</v>
      </c>
      <c r="I3835" t="s">
        <v>4068</v>
      </c>
      <c r="J3835" t="s">
        <v>5453</v>
      </c>
      <c r="K3835" s="18">
        <v>168.31068026689999</v>
      </c>
      <c r="L3835" t="s">
        <v>64</v>
      </c>
      <c r="M3835" t="s">
        <v>4250</v>
      </c>
      <c r="N3835" t="s">
        <v>4251</v>
      </c>
      <c r="O3835" s="18">
        <v>33.689595813099999</v>
      </c>
      <c r="P3835" t="s">
        <v>4071</v>
      </c>
      <c r="Q3835" t="s">
        <v>4066</v>
      </c>
      <c r="R3835" t="s">
        <v>4072</v>
      </c>
      <c r="S3835" s="18">
        <v>298.3806270371</v>
      </c>
      <c r="T3835" t="s">
        <v>227</v>
      </c>
      <c r="U3835" t="s">
        <v>228</v>
      </c>
      <c r="V3835" t="s">
        <v>229</v>
      </c>
      <c r="W3835" s="18">
        <v>53.859503140699999</v>
      </c>
      <c r="X3835" t="s">
        <v>64</v>
      </c>
      <c r="Y3835" t="s">
        <v>4073</v>
      </c>
      <c r="Z3835" t="s">
        <v>4074</v>
      </c>
      <c r="AA3835" s="18">
        <v>30.512073283399999</v>
      </c>
      <c r="AB3835" t="s">
        <v>4252</v>
      </c>
      <c r="AC3835" t="s">
        <v>4066</v>
      </c>
      <c r="AD3835" t="s">
        <v>4253</v>
      </c>
      <c r="AE3835" s="18">
        <v>0.1066461492</v>
      </c>
      <c r="AF3835" t="s">
        <v>5454</v>
      </c>
      <c r="AG3835" t="s">
        <v>5455</v>
      </c>
      <c r="AH3835" t="s">
        <v>5456</v>
      </c>
      <c r="AI3835" s="18">
        <v>0.1236092488</v>
      </c>
      <c r="AJ3835" t="s">
        <v>15063</v>
      </c>
      <c r="AK3835" t="s">
        <v>5458</v>
      </c>
      <c r="AL3835" t="s">
        <v>15064</v>
      </c>
      <c r="AM3835" t="s">
        <v>5454</v>
      </c>
      <c r="AN3835" t="s">
        <v>5455</v>
      </c>
      <c r="AO3835" t="s">
        <v>5456</v>
      </c>
      <c r="AP3835" s="18">
        <v>0.1066461492</v>
      </c>
      <c r="AQ3835" t="s">
        <v>123</v>
      </c>
      <c r="AR3835" t="b">
        <f>ISNUMBER(SEARCH('Consulta Por Puntos Baloto'!$E$5,B3835,1))</f>
        <v>0</v>
      </c>
      <c r="AS3835">
        <f t="shared" si="118"/>
        <v>31</v>
      </c>
      <c r="AT3835" t="str">
        <f t="shared" si="119"/>
        <v>Punto pago</v>
      </c>
    </row>
    <row r="3836" spans="1:46">
      <c r="A3836" t="s">
        <v>18050</v>
      </c>
      <c r="B3836" t="s">
        <v>18051</v>
      </c>
      <c r="C3836" s="18">
        <v>5.1181101685000003</v>
      </c>
      <c r="D3836" t="s">
        <v>526</v>
      </c>
      <c r="E3836" t="s">
        <v>128</v>
      </c>
      <c r="F3836" t="s">
        <v>527</v>
      </c>
      <c r="G3836" s="18">
        <v>0.97942068449999997</v>
      </c>
      <c r="H3836" t="s">
        <v>64</v>
      </c>
      <c r="I3836" t="s">
        <v>130</v>
      </c>
      <c r="J3836" t="s">
        <v>661</v>
      </c>
      <c r="K3836" s="18">
        <v>2.7563656142999999</v>
      </c>
      <c r="L3836" t="s">
        <v>64</v>
      </c>
      <c r="M3836" t="s">
        <v>130</v>
      </c>
      <c r="N3836" t="s">
        <v>529</v>
      </c>
      <c r="O3836" s="18">
        <v>1.7779059132999999</v>
      </c>
      <c r="P3836" t="s">
        <v>530</v>
      </c>
      <c r="Q3836" t="s">
        <v>134</v>
      </c>
      <c r="R3836" t="s">
        <v>531</v>
      </c>
      <c r="S3836" s="18">
        <v>5.0575810487000004</v>
      </c>
      <c r="T3836" t="s">
        <v>515</v>
      </c>
      <c r="U3836" t="s">
        <v>130</v>
      </c>
      <c r="V3836" t="s">
        <v>516</v>
      </c>
      <c r="W3836" s="18">
        <v>4.1287155538000002</v>
      </c>
      <c r="X3836" t="s">
        <v>745</v>
      </c>
      <c r="Y3836" t="s">
        <v>130</v>
      </c>
      <c r="Z3836" t="s">
        <v>746</v>
      </c>
      <c r="AA3836" s="18">
        <v>3.3491820258999998</v>
      </c>
      <c r="AB3836" t="s">
        <v>533</v>
      </c>
      <c r="AC3836" t="s">
        <v>128</v>
      </c>
      <c r="AD3836" t="s">
        <v>534</v>
      </c>
      <c r="AE3836" s="18">
        <v>0.1346406178</v>
      </c>
      <c r="AF3836" t="s">
        <v>2929</v>
      </c>
      <c r="AG3836" t="s">
        <v>143</v>
      </c>
      <c r="AH3836" t="s">
        <v>2930</v>
      </c>
      <c r="AI3836" s="18">
        <v>0</v>
      </c>
      <c r="AJ3836" t="s">
        <v>2931</v>
      </c>
      <c r="AK3836" t="s">
        <v>134</v>
      </c>
      <c r="AL3836" t="s">
        <v>2932</v>
      </c>
      <c r="AM3836" t="s">
        <v>2931</v>
      </c>
      <c r="AN3836" t="s">
        <v>134</v>
      </c>
      <c r="AO3836" t="s">
        <v>2932</v>
      </c>
      <c r="AP3836" s="18">
        <v>0</v>
      </c>
      <c r="AQ3836" t="s">
        <v>123</v>
      </c>
      <c r="AR3836" t="b">
        <f>ISNUMBER(SEARCH('Consulta Por Puntos Baloto'!$E$5,B3836,1))</f>
        <v>0</v>
      </c>
      <c r="AS3836">
        <f t="shared" si="118"/>
        <v>35</v>
      </c>
      <c r="AT3836" t="str">
        <f t="shared" si="119"/>
        <v>Punto red</v>
      </c>
    </row>
    <row r="3837" spans="1:46">
      <c r="A3837" t="s">
        <v>18052</v>
      </c>
      <c r="B3837" t="s">
        <v>18053</v>
      </c>
      <c r="C3837" s="18">
        <v>8.0221435929999991</v>
      </c>
      <c r="D3837" t="s">
        <v>5373</v>
      </c>
      <c r="E3837" t="s">
        <v>4900</v>
      </c>
      <c r="F3837" t="s">
        <v>5374</v>
      </c>
      <c r="G3837" s="18">
        <v>8.0228956075000006</v>
      </c>
      <c r="H3837" t="s">
        <v>4899</v>
      </c>
      <c r="I3837" t="s">
        <v>4432</v>
      </c>
      <c r="J3837" t="s">
        <v>4992</v>
      </c>
      <c r="K3837" s="18">
        <v>14.4643522154</v>
      </c>
      <c r="L3837" t="s">
        <v>64</v>
      </c>
      <c r="M3837" t="s">
        <v>4434</v>
      </c>
      <c r="N3837" t="s">
        <v>4435</v>
      </c>
      <c r="O3837" s="18">
        <v>14.2528141802</v>
      </c>
      <c r="P3837" t="s">
        <v>4100</v>
      </c>
      <c r="Q3837" t="s">
        <v>4101</v>
      </c>
      <c r="R3837" t="s">
        <v>4102</v>
      </c>
      <c r="S3837" s="18">
        <v>16.361071568100002</v>
      </c>
      <c r="T3837" t="s">
        <v>227</v>
      </c>
      <c r="U3837" t="s">
        <v>228</v>
      </c>
      <c r="V3837" t="s">
        <v>229</v>
      </c>
      <c r="W3837" s="18">
        <v>16.1933425209</v>
      </c>
      <c r="X3837" t="s">
        <v>64</v>
      </c>
      <c r="Y3837" t="s">
        <v>5603</v>
      </c>
      <c r="Z3837" t="s">
        <v>5604</v>
      </c>
      <c r="AA3837" s="18">
        <v>15.112621499299999</v>
      </c>
      <c r="AB3837" t="s">
        <v>5005</v>
      </c>
      <c r="AC3837" t="s">
        <v>220</v>
      </c>
      <c r="AD3837" t="s">
        <v>5006</v>
      </c>
      <c r="AE3837" s="18">
        <v>1.41750646E-2</v>
      </c>
      <c r="AF3837" t="s">
        <v>18054</v>
      </c>
      <c r="AG3837" t="s">
        <v>18055</v>
      </c>
      <c r="AH3837" t="s">
        <v>18056</v>
      </c>
      <c r="AI3837" s="18">
        <v>8.0341884957000005</v>
      </c>
      <c r="AJ3837" t="s">
        <v>18057</v>
      </c>
      <c r="AK3837" t="s">
        <v>4900</v>
      </c>
      <c r="AL3837" t="s">
        <v>18058</v>
      </c>
      <c r="AM3837" t="s">
        <v>18054</v>
      </c>
      <c r="AN3837" t="s">
        <v>18055</v>
      </c>
      <c r="AO3837" t="s">
        <v>18056</v>
      </c>
      <c r="AP3837" s="18">
        <v>1.41750646E-2</v>
      </c>
      <c r="AQ3837" t="s">
        <v>123</v>
      </c>
      <c r="AR3837" t="b">
        <f>ISNUMBER(SEARCH('Consulta Por Puntos Baloto'!$E$5,B3837,1))</f>
        <v>0</v>
      </c>
      <c r="AS3837">
        <f t="shared" si="118"/>
        <v>31</v>
      </c>
      <c r="AT3837" t="str">
        <f t="shared" si="119"/>
        <v>Punto pago</v>
      </c>
    </row>
    <row r="3838" spans="1:46">
      <c r="A3838" t="s">
        <v>18059</v>
      </c>
      <c r="B3838" t="s">
        <v>18060</v>
      </c>
      <c r="C3838" s="18">
        <v>20.061100479899999</v>
      </c>
      <c r="D3838" t="s">
        <v>5116</v>
      </c>
      <c r="E3838" t="s">
        <v>4734</v>
      </c>
      <c r="F3838" t="s">
        <v>5117</v>
      </c>
      <c r="G3838" s="18">
        <v>82.067593992900001</v>
      </c>
      <c r="H3838" t="s">
        <v>64</v>
      </c>
      <c r="I3838" t="s">
        <v>384</v>
      </c>
      <c r="J3838" t="s">
        <v>6030</v>
      </c>
      <c r="K3838" s="18">
        <v>82.122006123000006</v>
      </c>
      <c r="L3838" t="s">
        <v>64</v>
      </c>
      <c r="M3838" t="s">
        <v>384</v>
      </c>
      <c r="N3838" t="s">
        <v>386</v>
      </c>
      <c r="O3838" s="18">
        <v>19.951150221100001</v>
      </c>
      <c r="P3838" t="s">
        <v>4733</v>
      </c>
      <c r="Q3838" t="s">
        <v>4734</v>
      </c>
      <c r="R3838" t="s">
        <v>4735</v>
      </c>
      <c r="S3838" s="18">
        <v>160.9605971853</v>
      </c>
      <c r="T3838" t="s">
        <v>253</v>
      </c>
      <c r="U3838" t="s">
        <v>65</v>
      </c>
      <c r="V3838" t="s">
        <v>254</v>
      </c>
      <c r="W3838" s="18">
        <v>160.1468546843</v>
      </c>
      <c r="X3838" t="s">
        <v>276</v>
      </c>
      <c r="Y3838" t="s">
        <v>65</v>
      </c>
      <c r="Z3838" t="s">
        <v>277</v>
      </c>
      <c r="AA3838" s="18">
        <v>82.132313909999993</v>
      </c>
      <c r="AB3838" t="s">
        <v>383</v>
      </c>
      <c r="AC3838" t="s">
        <v>391</v>
      </c>
      <c r="AD3838" t="s">
        <v>392</v>
      </c>
      <c r="AE3838" s="18">
        <v>1.5671973000000001E-3</v>
      </c>
      <c r="AF3838" t="s">
        <v>18061</v>
      </c>
      <c r="AG3838" t="s">
        <v>18062</v>
      </c>
      <c r="AH3838" t="s">
        <v>18063</v>
      </c>
      <c r="AI3838" s="18">
        <v>1.73801492E-2</v>
      </c>
      <c r="AJ3838" t="s">
        <v>18064</v>
      </c>
      <c r="AK3838" t="s">
        <v>18062</v>
      </c>
      <c r="AL3838" t="s">
        <v>18065</v>
      </c>
      <c r="AM3838" t="s">
        <v>18061</v>
      </c>
      <c r="AN3838" t="s">
        <v>18062</v>
      </c>
      <c r="AO3838" t="s">
        <v>18063</v>
      </c>
      <c r="AP3838" s="18">
        <v>1.5671973000000001E-3</v>
      </c>
      <c r="AQ3838" t="s">
        <v>123</v>
      </c>
      <c r="AR3838" t="b">
        <f>ISNUMBER(SEARCH('Consulta Por Puntos Baloto'!$E$5,B3838,1))</f>
        <v>0</v>
      </c>
      <c r="AS3838">
        <f t="shared" si="118"/>
        <v>31</v>
      </c>
      <c r="AT3838" t="str">
        <f t="shared" si="119"/>
        <v>Punto pago</v>
      </c>
    </row>
    <row r="3839" spans="1:46">
      <c r="A3839" t="s">
        <v>18066</v>
      </c>
      <c r="B3839" t="s">
        <v>18067</v>
      </c>
      <c r="C3839" s="18">
        <v>1.0339648975</v>
      </c>
      <c r="D3839" t="s">
        <v>340</v>
      </c>
      <c r="E3839" t="s">
        <v>341</v>
      </c>
      <c r="F3839" t="s">
        <v>342</v>
      </c>
      <c r="G3839" s="18">
        <v>0.89250763629999996</v>
      </c>
      <c r="H3839" t="s">
        <v>64</v>
      </c>
      <c r="I3839" t="s">
        <v>343</v>
      </c>
      <c r="J3839" t="s">
        <v>344</v>
      </c>
      <c r="K3839" s="18">
        <v>0.89837597199999997</v>
      </c>
      <c r="L3839" t="s">
        <v>64</v>
      </c>
      <c r="M3839" t="s">
        <v>343</v>
      </c>
      <c r="N3839" t="s">
        <v>344</v>
      </c>
      <c r="O3839" s="18">
        <v>31.983911751299999</v>
      </c>
      <c r="P3839" t="s">
        <v>67</v>
      </c>
      <c r="Q3839" t="s">
        <v>62</v>
      </c>
      <c r="R3839" t="s">
        <v>68</v>
      </c>
      <c r="S3839" s="18">
        <v>30.7766629507</v>
      </c>
      <c r="T3839" t="s">
        <v>69</v>
      </c>
      <c r="U3839" t="s">
        <v>65</v>
      </c>
      <c r="V3839" t="s">
        <v>70</v>
      </c>
      <c r="W3839" s="18">
        <v>27.397971544699999</v>
      </c>
      <c r="X3839" t="s">
        <v>241</v>
      </c>
      <c r="Y3839" t="s">
        <v>65</v>
      </c>
      <c r="Z3839" t="s">
        <v>242</v>
      </c>
      <c r="AA3839" s="18">
        <v>1.2506840855000001</v>
      </c>
      <c r="AB3839" t="s">
        <v>345</v>
      </c>
      <c r="AC3839" t="s">
        <v>341</v>
      </c>
      <c r="AD3839" t="s">
        <v>346</v>
      </c>
      <c r="AE3839" s="18">
        <v>5.2752025500000001E-2</v>
      </c>
      <c r="AF3839" t="s">
        <v>18068</v>
      </c>
      <c r="AG3839" t="s">
        <v>341</v>
      </c>
      <c r="AH3839" t="s">
        <v>18069</v>
      </c>
      <c r="AI3839" s="18">
        <v>0.92355463839999996</v>
      </c>
      <c r="AJ3839" t="s">
        <v>18070</v>
      </c>
      <c r="AK3839" t="s">
        <v>341</v>
      </c>
      <c r="AL3839" t="s">
        <v>18071</v>
      </c>
      <c r="AM3839" t="s">
        <v>18068</v>
      </c>
      <c r="AN3839" t="s">
        <v>341</v>
      </c>
      <c r="AO3839" t="s">
        <v>18069</v>
      </c>
      <c r="AP3839" s="18">
        <v>5.2752025500000001E-2</v>
      </c>
      <c r="AQ3839" t="s">
        <v>123</v>
      </c>
      <c r="AR3839" t="b">
        <f>ISNUMBER(SEARCH('Consulta Por Puntos Baloto'!$E$5,B3839,1))</f>
        <v>0</v>
      </c>
      <c r="AS3839">
        <f t="shared" si="118"/>
        <v>31</v>
      </c>
      <c r="AT3839" t="str">
        <f t="shared" si="119"/>
        <v>Punto pago</v>
      </c>
    </row>
    <row r="3840" spans="1:46">
      <c r="A3840" t="s">
        <v>18072</v>
      </c>
      <c r="B3840" t="s">
        <v>18073</v>
      </c>
      <c r="C3840" s="18">
        <v>4.0737833816000002</v>
      </c>
      <c r="D3840" t="s">
        <v>541</v>
      </c>
      <c r="E3840" t="s">
        <v>128</v>
      </c>
      <c r="F3840" t="s">
        <v>542</v>
      </c>
      <c r="G3840" s="18">
        <v>0.128356103</v>
      </c>
      <c r="H3840" t="s">
        <v>64</v>
      </c>
      <c r="I3840" t="s">
        <v>130</v>
      </c>
      <c r="J3840" t="s">
        <v>1041</v>
      </c>
      <c r="K3840" s="18">
        <v>3.0685231555999999</v>
      </c>
      <c r="L3840" t="s">
        <v>64</v>
      </c>
      <c r="M3840" t="s">
        <v>130</v>
      </c>
      <c r="N3840" t="s">
        <v>512</v>
      </c>
      <c r="O3840" s="18">
        <v>3.5064236479000002</v>
      </c>
      <c r="P3840" t="s">
        <v>133</v>
      </c>
      <c r="Q3840" t="s">
        <v>134</v>
      </c>
      <c r="R3840" t="s">
        <v>135</v>
      </c>
      <c r="S3840" s="18">
        <v>2.8415280682000001</v>
      </c>
      <c r="T3840" t="s">
        <v>371</v>
      </c>
      <c r="U3840" t="s">
        <v>130</v>
      </c>
      <c r="V3840" t="s">
        <v>372</v>
      </c>
      <c r="W3840" s="18">
        <v>1.2550893245999999</v>
      </c>
      <c r="X3840" t="s">
        <v>64</v>
      </c>
      <c r="Y3840" t="s">
        <v>130</v>
      </c>
      <c r="Z3840" t="s">
        <v>373</v>
      </c>
      <c r="AA3840" s="18">
        <v>2.1981191946999998</v>
      </c>
      <c r="AB3840" s="19" t="s">
        <v>963</v>
      </c>
      <c r="AC3840" t="s">
        <v>128</v>
      </c>
      <c r="AD3840" t="s">
        <v>964</v>
      </c>
      <c r="AE3840" s="18">
        <v>0.2270910404</v>
      </c>
      <c r="AF3840" t="s">
        <v>1321</v>
      </c>
      <c r="AG3840" t="s">
        <v>143</v>
      </c>
      <c r="AH3840" t="s">
        <v>1322</v>
      </c>
      <c r="AI3840" s="18">
        <v>0.14859930709999999</v>
      </c>
      <c r="AJ3840" t="s">
        <v>1323</v>
      </c>
      <c r="AK3840" t="s">
        <v>134</v>
      </c>
      <c r="AL3840" t="s">
        <v>1324</v>
      </c>
      <c r="AM3840" t="s">
        <v>64</v>
      </c>
      <c r="AN3840" t="s">
        <v>130</v>
      </c>
      <c r="AO3840" t="s">
        <v>1041</v>
      </c>
      <c r="AP3840" s="18">
        <v>0.128356103</v>
      </c>
      <c r="AQ3840" t="s">
        <v>123</v>
      </c>
      <c r="AR3840" t="b">
        <f>ISNUMBER(SEARCH('Consulta Por Puntos Baloto'!$E$5,B3840,1))</f>
        <v>0</v>
      </c>
      <c r="AS3840">
        <f t="shared" si="118"/>
        <v>7</v>
      </c>
      <c r="AT3840" t="str">
        <f t="shared" si="119"/>
        <v>Cajero automático</v>
      </c>
    </row>
    <row r="3841" spans="1:46">
      <c r="A3841" t="s">
        <v>17964</v>
      </c>
      <c r="B3841" t="s">
        <v>17965</v>
      </c>
      <c r="C3841" s="18">
        <v>3.161935674</v>
      </c>
      <c r="D3841" t="s">
        <v>2696</v>
      </c>
      <c r="E3841" t="s">
        <v>128</v>
      </c>
      <c r="F3841" t="s">
        <v>2697</v>
      </c>
      <c r="G3841" s="18">
        <v>0.1237113205</v>
      </c>
      <c r="H3841" t="s">
        <v>64</v>
      </c>
      <c r="I3841" t="s">
        <v>130</v>
      </c>
      <c r="J3841" t="s">
        <v>1004</v>
      </c>
      <c r="K3841" s="18">
        <v>0.1237113205</v>
      </c>
      <c r="L3841" t="s">
        <v>64</v>
      </c>
      <c r="M3841" t="s">
        <v>130</v>
      </c>
      <c r="N3841" t="s">
        <v>1004</v>
      </c>
      <c r="O3841" s="18">
        <v>0.78966298690000003</v>
      </c>
      <c r="P3841" t="s">
        <v>699</v>
      </c>
      <c r="Q3841" t="s">
        <v>134</v>
      </c>
      <c r="R3841" t="s">
        <v>700</v>
      </c>
      <c r="S3841" s="18">
        <v>4.4866012684000003</v>
      </c>
      <c r="T3841" t="s">
        <v>1086</v>
      </c>
      <c r="U3841" t="s">
        <v>130</v>
      </c>
      <c r="V3841" t="s">
        <v>1087</v>
      </c>
      <c r="W3841" s="18">
        <v>1.5617925791</v>
      </c>
      <c r="X3841" t="s">
        <v>64</v>
      </c>
      <c r="Y3841" t="s">
        <v>130</v>
      </c>
      <c r="Z3841" t="s">
        <v>590</v>
      </c>
      <c r="AA3841" s="18">
        <v>0.78966298690000003</v>
      </c>
      <c r="AB3841" t="s">
        <v>637</v>
      </c>
      <c r="AC3841" t="s">
        <v>128</v>
      </c>
      <c r="AD3841" t="s">
        <v>638</v>
      </c>
      <c r="AE3841" s="18">
        <v>0.4692402343</v>
      </c>
      <c r="AF3841" t="s">
        <v>1088</v>
      </c>
      <c r="AG3841" t="s">
        <v>143</v>
      </c>
      <c r="AH3841" t="s">
        <v>1089</v>
      </c>
      <c r="AI3841" s="18">
        <v>0.51225165539999995</v>
      </c>
      <c r="AJ3841" t="s">
        <v>8659</v>
      </c>
      <c r="AK3841" t="s">
        <v>134</v>
      </c>
      <c r="AL3841" t="s">
        <v>8660</v>
      </c>
      <c r="AM3841" t="s">
        <v>64</v>
      </c>
      <c r="AN3841" t="s">
        <v>130</v>
      </c>
      <c r="AO3841" t="s">
        <v>1004</v>
      </c>
      <c r="AP3841" s="18">
        <v>0.1237113205</v>
      </c>
      <c r="AQ3841" t="s">
        <v>123</v>
      </c>
      <c r="AR3841" t="b">
        <f>ISNUMBER(SEARCH('Consulta Por Puntos Baloto'!$E$5,B3841,1))</f>
        <v>0</v>
      </c>
      <c r="AS3841">
        <f t="shared" si="118"/>
        <v>7</v>
      </c>
      <c r="AT3841" t="str">
        <f t="shared" si="119"/>
        <v>Cajero automático</v>
      </c>
    </row>
    <row r="3842" spans="1:46">
      <c r="A3842" t="s">
        <v>18074</v>
      </c>
      <c r="B3842" t="s">
        <v>18075</v>
      </c>
      <c r="C3842" s="18">
        <v>2.8058769187000001</v>
      </c>
      <c r="D3842" t="s">
        <v>2585</v>
      </c>
      <c r="E3842" t="s">
        <v>128</v>
      </c>
      <c r="F3842" t="s">
        <v>2586</v>
      </c>
      <c r="G3842" s="18">
        <v>0.35675050539999997</v>
      </c>
      <c r="H3842" t="s">
        <v>64</v>
      </c>
      <c r="I3842" t="s">
        <v>130</v>
      </c>
      <c r="J3842" t="s">
        <v>2745</v>
      </c>
      <c r="K3842" s="18">
        <v>1.2231008158000001</v>
      </c>
      <c r="L3842" t="s">
        <v>2447</v>
      </c>
      <c r="M3842" t="s">
        <v>130</v>
      </c>
      <c r="N3842" t="s">
        <v>2448</v>
      </c>
      <c r="O3842" s="18">
        <v>1.3263371065</v>
      </c>
      <c r="P3842" t="s">
        <v>2746</v>
      </c>
      <c r="Q3842" t="s">
        <v>134</v>
      </c>
      <c r="R3842" t="s">
        <v>2747</v>
      </c>
      <c r="S3842" s="18">
        <v>2.1701528590999999</v>
      </c>
      <c r="T3842" t="s">
        <v>807</v>
      </c>
      <c r="U3842" t="s">
        <v>130</v>
      </c>
      <c r="V3842" t="s">
        <v>808</v>
      </c>
      <c r="W3842" s="18">
        <v>1.0976732145999999</v>
      </c>
      <c r="X3842" t="s">
        <v>64</v>
      </c>
      <c r="Y3842" t="s">
        <v>130</v>
      </c>
      <c r="Z3842" t="s">
        <v>809</v>
      </c>
      <c r="AA3842" s="18">
        <v>0.56504267860000001</v>
      </c>
      <c r="AB3842" t="s">
        <v>810</v>
      </c>
      <c r="AC3842" t="s">
        <v>128</v>
      </c>
      <c r="AD3842" t="s">
        <v>811</v>
      </c>
      <c r="AE3842" s="18">
        <v>0.54104550630000003</v>
      </c>
      <c r="AF3842" t="s">
        <v>10983</v>
      </c>
      <c r="AG3842" t="s">
        <v>143</v>
      </c>
      <c r="AH3842" t="s">
        <v>10984</v>
      </c>
      <c r="AI3842" s="18">
        <v>0.21802537629999999</v>
      </c>
      <c r="AJ3842" t="s">
        <v>2750</v>
      </c>
      <c r="AK3842" t="s">
        <v>134</v>
      </c>
      <c r="AL3842" t="s">
        <v>2751</v>
      </c>
      <c r="AM3842" t="s">
        <v>2750</v>
      </c>
      <c r="AN3842" t="s">
        <v>134</v>
      </c>
      <c r="AO3842" t="s">
        <v>2751</v>
      </c>
      <c r="AP3842" s="18">
        <v>0.21802537629999999</v>
      </c>
      <c r="AQ3842" t="s">
        <v>4218</v>
      </c>
      <c r="AR3842" t="b">
        <f>ISNUMBER(SEARCH('Consulta Por Puntos Baloto'!$E$5,B3842,1))</f>
        <v>0</v>
      </c>
      <c r="AS3842">
        <f t="shared" si="118"/>
        <v>35</v>
      </c>
      <c r="AT3842" t="str">
        <f t="shared" si="119"/>
        <v>Punto red</v>
      </c>
    </row>
    <row r="3843" spans="1:46">
      <c r="A3843" t="s">
        <v>18076</v>
      </c>
      <c r="B3843" t="s">
        <v>18077</v>
      </c>
      <c r="C3843" s="18">
        <v>0.84590654620000005</v>
      </c>
      <c r="D3843" t="s">
        <v>5102</v>
      </c>
      <c r="E3843" t="s">
        <v>220</v>
      </c>
      <c r="F3843" t="s">
        <v>5103</v>
      </c>
      <c r="G3843" s="18">
        <v>2.3800000000000001E-8</v>
      </c>
      <c r="H3843" t="s">
        <v>64</v>
      </c>
      <c r="I3843" t="s">
        <v>223</v>
      </c>
      <c r="J3843" t="s">
        <v>4070</v>
      </c>
      <c r="K3843" s="18">
        <v>2.3800000000000001E-8</v>
      </c>
      <c r="L3843" t="s">
        <v>64</v>
      </c>
      <c r="M3843" t="s">
        <v>223</v>
      </c>
      <c r="N3843" t="s">
        <v>4070</v>
      </c>
      <c r="O3843" s="18">
        <v>0.55316370179999996</v>
      </c>
      <c r="P3843" t="s">
        <v>5106</v>
      </c>
      <c r="Q3843" t="s">
        <v>220</v>
      </c>
      <c r="R3843" t="s">
        <v>5107</v>
      </c>
      <c r="S3843" s="18">
        <v>8.7001321716</v>
      </c>
      <c r="T3843" t="s">
        <v>227</v>
      </c>
      <c r="U3843" t="s">
        <v>228</v>
      </c>
      <c r="V3843" t="s">
        <v>229</v>
      </c>
      <c r="W3843" s="18">
        <v>2.5466235887000002</v>
      </c>
      <c r="X3843" t="s">
        <v>222</v>
      </c>
      <c r="Y3843" t="s">
        <v>223</v>
      </c>
      <c r="Z3843" t="s">
        <v>224</v>
      </c>
      <c r="AA3843" s="18">
        <v>0</v>
      </c>
      <c r="AB3843" t="s">
        <v>5168</v>
      </c>
      <c r="AC3843" t="s">
        <v>220</v>
      </c>
      <c r="AD3843" t="s">
        <v>5169</v>
      </c>
      <c r="AE3843" s="18">
        <v>0.1084517208</v>
      </c>
      <c r="AF3843" t="s">
        <v>15440</v>
      </c>
      <c r="AG3843" t="s">
        <v>220</v>
      </c>
      <c r="AH3843" t="s">
        <v>15441</v>
      </c>
      <c r="AI3843" s="18">
        <v>0.42639047099999999</v>
      </c>
      <c r="AJ3843" t="s">
        <v>349</v>
      </c>
      <c r="AK3843" t="s">
        <v>220</v>
      </c>
      <c r="AL3843" t="s">
        <v>14600</v>
      </c>
      <c r="AM3843" t="s">
        <v>873</v>
      </c>
      <c r="AN3843" t="s">
        <v>220</v>
      </c>
      <c r="AO3843" t="s">
        <v>5169</v>
      </c>
      <c r="AP3843" s="18">
        <v>0</v>
      </c>
      <c r="AQ3843" t="s">
        <v>4218</v>
      </c>
      <c r="AR3843" t="b">
        <f>ISNUMBER(SEARCH('Consulta Por Puntos Baloto'!$E$5,B3843,1))</f>
        <v>0</v>
      </c>
      <c r="AS3843">
        <f t="shared" ref="AS3843:AS3906" si="120">MATCH(AP3843,A3843:AL3843,0)</f>
        <v>27</v>
      </c>
      <c r="AT3843" t="str">
        <f t="shared" ref="AT3843:AT3906" si="121">+VLOOKUP(AS3843,$AW$2:$AX$10,2,0)</f>
        <v>Oficina física</v>
      </c>
    </row>
    <row r="3844" spans="1:46">
      <c r="A3844" t="s">
        <v>18078</v>
      </c>
      <c r="B3844" t="s">
        <v>18079</v>
      </c>
      <c r="C3844" s="18">
        <v>0.53712528059999998</v>
      </c>
      <c r="D3844" t="s">
        <v>239</v>
      </c>
      <c r="E3844" t="s">
        <v>62</v>
      </c>
      <c r="F3844" t="s">
        <v>240</v>
      </c>
      <c r="G3844" s="18">
        <v>0.50243845220000005</v>
      </c>
      <c r="H3844" t="s">
        <v>71</v>
      </c>
      <c r="I3844" t="s">
        <v>65</v>
      </c>
      <c r="J3844" t="s">
        <v>72</v>
      </c>
      <c r="K3844" s="18">
        <v>2.4590594656000002</v>
      </c>
      <c r="L3844" t="s">
        <v>64</v>
      </c>
      <c r="M3844" t="s">
        <v>65</v>
      </c>
      <c r="N3844" t="s">
        <v>284</v>
      </c>
      <c r="O3844" s="18">
        <v>8.6894904480000008</v>
      </c>
      <c r="P3844" t="s">
        <v>67</v>
      </c>
      <c r="Q3844" t="s">
        <v>62</v>
      </c>
      <c r="R3844" t="s">
        <v>68</v>
      </c>
      <c r="S3844" s="18">
        <v>4.1484041572999999</v>
      </c>
      <c r="T3844" t="s">
        <v>69</v>
      </c>
      <c r="U3844" t="s">
        <v>65</v>
      </c>
      <c r="V3844" t="s">
        <v>70</v>
      </c>
      <c r="W3844" s="18">
        <v>0.50625685229999995</v>
      </c>
      <c r="X3844" t="s">
        <v>71</v>
      </c>
      <c r="Y3844" t="s">
        <v>65</v>
      </c>
      <c r="Z3844" t="s">
        <v>72</v>
      </c>
      <c r="AA3844" s="18">
        <v>0.50256564159999995</v>
      </c>
      <c r="AB3844" t="s">
        <v>243</v>
      </c>
      <c r="AC3844" t="s">
        <v>62</v>
      </c>
      <c r="AD3844" t="s">
        <v>244</v>
      </c>
      <c r="AE3844" s="18">
        <v>0.15873825629999999</v>
      </c>
      <c r="AF3844" t="s">
        <v>17226</v>
      </c>
      <c r="AG3844" t="s">
        <v>62</v>
      </c>
      <c r="AH3844" t="s">
        <v>17227</v>
      </c>
      <c r="AI3844" s="18">
        <v>4.4641185799999997E-2</v>
      </c>
      <c r="AJ3844" t="s">
        <v>4772</v>
      </c>
      <c r="AK3844" t="s">
        <v>62</v>
      </c>
      <c r="AL3844" t="s">
        <v>4773</v>
      </c>
      <c r="AM3844" t="s">
        <v>4772</v>
      </c>
      <c r="AN3844" t="s">
        <v>62</v>
      </c>
      <c r="AO3844" t="s">
        <v>4773</v>
      </c>
      <c r="AP3844" s="18">
        <v>4.4641185799999997E-2</v>
      </c>
      <c r="AQ3844" t="s">
        <v>4218</v>
      </c>
      <c r="AR3844" t="b">
        <f>ISNUMBER(SEARCH('Consulta Por Puntos Baloto'!$E$5,B3844,1))</f>
        <v>0</v>
      </c>
      <c r="AS3844">
        <f t="shared" si="120"/>
        <v>35</v>
      </c>
      <c r="AT3844" t="str">
        <f t="shared" si="121"/>
        <v>Punto red</v>
      </c>
    </row>
    <row r="3845" spans="1:46">
      <c r="A3845" t="s">
        <v>18080</v>
      </c>
      <c r="B3845" t="s">
        <v>18081</v>
      </c>
      <c r="C3845" s="18">
        <v>2.0449280104000001</v>
      </c>
      <c r="D3845" t="s">
        <v>4679</v>
      </c>
      <c r="E3845" t="s">
        <v>220</v>
      </c>
      <c r="F3845" t="s">
        <v>4680</v>
      </c>
      <c r="G3845" s="18">
        <v>0.39383931719999998</v>
      </c>
      <c r="H3845" t="s">
        <v>64</v>
      </c>
      <c r="I3845" t="s">
        <v>223</v>
      </c>
      <c r="J3845" t="s">
        <v>6166</v>
      </c>
      <c r="K3845" s="18">
        <v>0.39383931719999998</v>
      </c>
      <c r="L3845" t="s">
        <v>64</v>
      </c>
      <c r="M3845" t="s">
        <v>223</v>
      </c>
      <c r="N3845" t="s">
        <v>6166</v>
      </c>
      <c r="O3845" s="18">
        <v>4.0511690446999999</v>
      </c>
      <c r="P3845" t="s">
        <v>225</v>
      </c>
      <c r="Q3845" t="s">
        <v>220</v>
      </c>
      <c r="R3845" t="s">
        <v>226</v>
      </c>
      <c r="S3845" s="18">
        <v>4.0206586690000004</v>
      </c>
      <c r="T3845" t="s">
        <v>227</v>
      </c>
      <c r="U3845" t="s">
        <v>228</v>
      </c>
      <c r="V3845" t="s">
        <v>229</v>
      </c>
      <c r="W3845" s="18">
        <v>1.6950031890999999</v>
      </c>
      <c r="X3845" t="s">
        <v>4684</v>
      </c>
      <c r="Y3845" t="s">
        <v>223</v>
      </c>
      <c r="Z3845" t="s">
        <v>4685</v>
      </c>
      <c r="AA3845" s="18">
        <v>1.6948956420000001</v>
      </c>
      <c r="AB3845" s="19" t="s">
        <v>4686</v>
      </c>
      <c r="AC3845" t="s">
        <v>220</v>
      </c>
      <c r="AD3845" t="s">
        <v>4687</v>
      </c>
      <c r="AE3845" s="18">
        <v>0.276037794</v>
      </c>
      <c r="AF3845" t="s">
        <v>6393</v>
      </c>
      <c r="AG3845" t="s">
        <v>220</v>
      </c>
      <c r="AH3845" t="s">
        <v>6394</v>
      </c>
      <c r="AI3845" s="18">
        <v>0.99256887159999996</v>
      </c>
      <c r="AJ3845" t="s">
        <v>6169</v>
      </c>
      <c r="AK3845" t="s">
        <v>220</v>
      </c>
      <c r="AL3845" t="s">
        <v>6170</v>
      </c>
      <c r="AM3845" t="s">
        <v>6393</v>
      </c>
      <c r="AN3845" t="s">
        <v>220</v>
      </c>
      <c r="AO3845" t="s">
        <v>6394</v>
      </c>
      <c r="AP3845" s="18">
        <v>0.276037794</v>
      </c>
      <c r="AQ3845" t="s">
        <v>123</v>
      </c>
      <c r="AR3845" t="b">
        <f>ISNUMBER(SEARCH('Consulta Por Puntos Baloto'!$E$5,B3845,1))</f>
        <v>0</v>
      </c>
      <c r="AS3845">
        <f t="shared" si="120"/>
        <v>31</v>
      </c>
      <c r="AT3845" t="str">
        <f t="shared" si="121"/>
        <v>Punto pago</v>
      </c>
    </row>
    <row r="3846" spans="1:46">
      <c r="A3846" t="s">
        <v>18082</v>
      </c>
      <c r="B3846" t="s">
        <v>18083</v>
      </c>
      <c r="C3846" s="18">
        <v>1.3787970583</v>
      </c>
      <c r="D3846" t="s">
        <v>11742</v>
      </c>
      <c r="E3846" t="s">
        <v>4261</v>
      </c>
      <c r="F3846" t="s">
        <v>11743</v>
      </c>
      <c r="G3846" s="18">
        <v>1.1740342131999999</v>
      </c>
      <c r="H3846" t="s">
        <v>64</v>
      </c>
      <c r="I3846" t="s">
        <v>4250</v>
      </c>
      <c r="J3846" t="s">
        <v>4264</v>
      </c>
      <c r="K3846" s="18">
        <v>1.1740342131999999</v>
      </c>
      <c r="L3846" t="s">
        <v>64</v>
      </c>
      <c r="M3846" t="s">
        <v>4250</v>
      </c>
      <c r="N3846" t="s">
        <v>4264</v>
      </c>
      <c r="O3846" s="18">
        <v>98.661715132400005</v>
      </c>
      <c r="P3846" t="s">
        <v>4265</v>
      </c>
      <c r="Q3846" t="s">
        <v>3972</v>
      </c>
      <c r="R3846" t="s">
        <v>4266</v>
      </c>
      <c r="S3846" s="18">
        <v>446.77045114380002</v>
      </c>
      <c r="T3846" t="s">
        <v>85</v>
      </c>
      <c r="U3846" t="s">
        <v>86</v>
      </c>
      <c r="V3846" t="s">
        <v>87</v>
      </c>
      <c r="W3846" s="18">
        <v>6.1958661031000002</v>
      </c>
      <c r="X3846" t="s">
        <v>4267</v>
      </c>
      <c r="Y3846" t="s">
        <v>4250</v>
      </c>
      <c r="Z3846" t="s">
        <v>4268</v>
      </c>
      <c r="AA3846" s="18">
        <v>3.973854293</v>
      </c>
      <c r="AB3846" s="19" t="s">
        <v>4269</v>
      </c>
      <c r="AC3846" t="s">
        <v>4261</v>
      </c>
      <c r="AD3846" t="s">
        <v>4270</v>
      </c>
      <c r="AE3846" s="18">
        <v>0.50769956049999998</v>
      </c>
      <c r="AF3846" t="s">
        <v>6533</v>
      </c>
      <c r="AG3846" t="s">
        <v>4261</v>
      </c>
      <c r="AH3846" t="s">
        <v>6534</v>
      </c>
      <c r="AI3846" s="18">
        <v>1.2831960659999999</v>
      </c>
      <c r="AJ3846" t="s">
        <v>18084</v>
      </c>
      <c r="AK3846" t="s">
        <v>4261</v>
      </c>
      <c r="AL3846" t="s">
        <v>18085</v>
      </c>
      <c r="AM3846" t="s">
        <v>6533</v>
      </c>
      <c r="AN3846" t="s">
        <v>4261</v>
      </c>
      <c r="AO3846" t="s">
        <v>6534</v>
      </c>
      <c r="AP3846" s="18">
        <v>0.50769956049999998</v>
      </c>
      <c r="AQ3846" t="s">
        <v>4218</v>
      </c>
      <c r="AR3846" t="b">
        <f>ISNUMBER(SEARCH('Consulta Por Puntos Baloto'!$E$5,B3846,1))</f>
        <v>0</v>
      </c>
      <c r="AS3846">
        <f t="shared" si="120"/>
        <v>31</v>
      </c>
      <c r="AT3846" t="str">
        <f t="shared" si="121"/>
        <v>Punto pago</v>
      </c>
    </row>
    <row r="3847" spans="1:46">
      <c r="A3847" t="s">
        <v>18086</v>
      </c>
      <c r="B3847" t="s">
        <v>18087</v>
      </c>
      <c r="C3847" s="18">
        <v>1.3493008602000001</v>
      </c>
      <c r="D3847" t="s">
        <v>4679</v>
      </c>
      <c r="E3847" t="s">
        <v>220</v>
      </c>
      <c r="F3847" t="s">
        <v>4680</v>
      </c>
      <c r="G3847" s="18">
        <v>0.39449045780000003</v>
      </c>
      <c r="H3847" t="s">
        <v>11242</v>
      </c>
      <c r="I3847" t="s">
        <v>223</v>
      </c>
      <c r="J3847" t="s">
        <v>11243</v>
      </c>
      <c r="K3847" s="18">
        <v>0.82726468620000004</v>
      </c>
      <c r="L3847" t="s">
        <v>64</v>
      </c>
      <c r="M3847" t="s">
        <v>223</v>
      </c>
      <c r="N3847" t="s">
        <v>9384</v>
      </c>
      <c r="O3847" s="18">
        <v>0.8928967055</v>
      </c>
      <c r="P3847" t="s">
        <v>225</v>
      </c>
      <c r="Q3847" t="s">
        <v>220</v>
      </c>
      <c r="R3847" t="s">
        <v>226</v>
      </c>
      <c r="S3847" s="18">
        <v>5.2873234493999997</v>
      </c>
      <c r="T3847" t="s">
        <v>227</v>
      </c>
      <c r="U3847" t="s">
        <v>228</v>
      </c>
      <c r="V3847" t="s">
        <v>229</v>
      </c>
      <c r="W3847" s="18">
        <v>1.6646026297000001</v>
      </c>
      <c r="X3847" t="s">
        <v>222</v>
      </c>
      <c r="Y3847" t="s">
        <v>223</v>
      </c>
      <c r="Z3847" t="s">
        <v>224</v>
      </c>
      <c r="AA3847" s="18">
        <v>0.46463231199999999</v>
      </c>
      <c r="AB3847" t="s">
        <v>6401</v>
      </c>
      <c r="AC3847" t="s">
        <v>220</v>
      </c>
      <c r="AD3847" t="s">
        <v>6402</v>
      </c>
      <c r="AE3847" s="18">
        <v>0.4646956813</v>
      </c>
      <c r="AF3847" t="s">
        <v>14949</v>
      </c>
      <c r="AG3847" t="s">
        <v>220</v>
      </c>
      <c r="AH3847" t="s">
        <v>14950</v>
      </c>
      <c r="AI3847" s="18">
        <v>0.66690444589999998</v>
      </c>
      <c r="AJ3847" t="s">
        <v>11246</v>
      </c>
      <c r="AK3847" t="s">
        <v>220</v>
      </c>
      <c r="AL3847" t="s">
        <v>11247</v>
      </c>
      <c r="AM3847" t="s">
        <v>11242</v>
      </c>
      <c r="AN3847" t="s">
        <v>223</v>
      </c>
      <c r="AO3847" t="s">
        <v>11243</v>
      </c>
      <c r="AP3847" s="18">
        <v>0.39449045780000003</v>
      </c>
      <c r="AQ3847" t="s">
        <v>123</v>
      </c>
      <c r="AR3847" t="b">
        <f>ISNUMBER(SEARCH('Consulta Por Puntos Baloto'!$E$5,B3847,1))</f>
        <v>0</v>
      </c>
      <c r="AS3847">
        <f t="shared" si="120"/>
        <v>7</v>
      </c>
      <c r="AT3847" t="str">
        <f t="shared" si="121"/>
        <v>Cajero automático</v>
      </c>
    </row>
    <row r="3848" spans="1:46">
      <c r="A3848" t="s">
        <v>18088</v>
      </c>
      <c r="B3848" t="s">
        <v>18089</v>
      </c>
      <c r="C3848" s="18">
        <v>0.7241896444</v>
      </c>
      <c r="D3848" t="s">
        <v>202</v>
      </c>
      <c r="E3848" t="s">
        <v>128</v>
      </c>
      <c r="F3848" t="s">
        <v>203</v>
      </c>
      <c r="G3848" s="18">
        <v>0.2152742533</v>
      </c>
      <c r="H3848" t="s">
        <v>2704</v>
      </c>
      <c r="I3848" t="s">
        <v>130</v>
      </c>
      <c r="J3848" t="s">
        <v>2705</v>
      </c>
      <c r="K3848" s="18">
        <v>0.99021566059999999</v>
      </c>
      <c r="L3848" t="s">
        <v>64</v>
      </c>
      <c r="M3848" t="s">
        <v>130</v>
      </c>
      <c r="N3848" t="s">
        <v>789</v>
      </c>
      <c r="O3848" s="18">
        <v>0.79327284939999998</v>
      </c>
      <c r="P3848" t="s">
        <v>2706</v>
      </c>
      <c r="Q3848" t="s">
        <v>134</v>
      </c>
      <c r="R3848" t="s">
        <v>2707</v>
      </c>
      <c r="S3848" s="18">
        <v>1.6181447544000001</v>
      </c>
      <c r="T3848" t="s">
        <v>136</v>
      </c>
      <c r="U3848" t="s">
        <v>130</v>
      </c>
      <c r="V3848" t="s">
        <v>137</v>
      </c>
      <c r="W3848" s="18">
        <v>2.0646191489999999</v>
      </c>
      <c r="X3848" t="s">
        <v>64</v>
      </c>
      <c r="Y3848" t="s">
        <v>130</v>
      </c>
      <c r="Z3848" t="s">
        <v>790</v>
      </c>
      <c r="AA3848" s="18">
        <v>0.23264170889999999</v>
      </c>
      <c r="AB3848" t="s">
        <v>210</v>
      </c>
      <c r="AC3848" t="s">
        <v>128</v>
      </c>
      <c r="AD3848" t="s">
        <v>211</v>
      </c>
      <c r="AE3848" s="18">
        <v>4.7055873099999999E-2</v>
      </c>
      <c r="AF3848" t="s">
        <v>2708</v>
      </c>
      <c r="AG3848" t="s">
        <v>143</v>
      </c>
      <c r="AH3848" t="s">
        <v>2709</v>
      </c>
      <c r="AI3848" s="18">
        <v>0.13175968839999999</v>
      </c>
      <c r="AJ3848" t="s">
        <v>2710</v>
      </c>
      <c r="AK3848" t="s">
        <v>134</v>
      </c>
      <c r="AL3848" t="s">
        <v>2711</v>
      </c>
      <c r="AM3848" t="s">
        <v>2708</v>
      </c>
      <c r="AN3848" t="s">
        <v>143</v>
      </c>
      <c r="AO3848" t="s">
        <v>2709</v>
      </c>
      <c r="AP3848" s="18">
        <v>4.7055873099999999E-2</v>
      </c>
      <c r="AQ3848" t="s">
        <v>123</v>
      </c>
      <c r="AR3848" t="b">
        <f>ISNUMBER(SEARCH('Consulta Por Puntos Baloto'!$E$5,B3848,1))</f>
        <v>0</v>
      </c>
      <c r="AS3848">
        <f t="shared" si="120"/>
        <v>31</v>
      </c>
      <c r="AT3848" t="str">
        <f t="shared" si="121"/>
        <v>Punto pago</v>
      </c>
    </row>
    <row r="3849" spans="1:46">
      <c r="A3849" t="s">
        <v>18090</v>
      </c>
      <c r="B3849" t="s">
        <v>18091</v>
      </c>
      <c r="C3849" s="18">
        <v>0.37357571090000002</v>
      </c>
      <c r="D3849" t="s">
        <v>4730</v>
      </c>
      <c r="E3849" t="s">
        <v>4731</v>
      </c>
      <c r="F3849" t="s">
        <v>4732</v>
      </c>
      <c r="G3849" s="18">
        <v>143.52216378430001</v>
      </c>
      <c r="H3849" t="s">
        <v>383</v>
      </c>
      <c r="I3849" t="s">
        <v>384</v>
      </c>
      <c r="J3849" t="s">
        <v>385</v>
      </c>
      <c r="K3849" s="18">
        <v>143.7181201921</v>
      </c>
      <c r="L3849" t="s">
        <v>64</v>
      </c>
      <c r="M3849" t="s">
        <v>384</v>
      </c>
      <c r="N3849" t="s">
        <v>386</v>
      </c>
      <c r="O3849" s="18">
        <v>55.230688516000001</v>
      </c>
      <c r="P3849" t="s">
        <v>4733</v>
      </c>
      <c r="Q3849" t="s">
        <v>4734</v>
      </c>
      <c r="R3849" t="s">
        <v>4735</v>
      </c>
      <c r="S3849" s="18">
        <v>220.15389524919999</v>
      </c>
      <c r="T3849" t="s">
        <v>253</v>
      </c>
      <c r="U3849" t="s">
        <v>65</v>
      </c>
      <c r="V3849" t="s">
        <v>254</v>
      </c>
      <c r="W3849" s="18">
        <v>219.2223445425</v>
      </c>
      <c r="X3849" t="s">
        <v>276</v>
      </c>
      <c r="Y3849" t="s">
        <v>65</v>
      </c>
      <c r="Z3849" t="s">
        <v>277</v>
      </c>
      <c r="AA3849" s="18">
        <v>143.52521800260001</v>
      </c>
      <c r="AB3849" t="s">
        <v>383</v>
      </c>
      <c r="AC3849" t="s">
        <v>391</v>
      </c>
      <c r="AD3849" t="s">
        <v>392</v>
      </c>
      <c r="AE3849" s="18">
        <v>8.67547969E-2</v>
      </c>
      <c r="AF3849" t="s">
        <v>18092</v>
      </c>
      <c r="AG3849" t="s">
        <v>4731</v>
      </c>
      <c r="AH3849" t="s">
        <v>18093</v>
      </c>
      <c r="AI3849" s="18">
        <v>7.5589604000000005E-2</v>
      </c>
      <c r="AJ3849" t="s">
        <v>5595</v>
      </c>
      <c r="AK3849" t="s">
        <v>4731</v>
      </c>
      <c r="AL3849" t="s">
        <v>5596</v>
      </c>
      <c r="AM3849" t="s">
        <v>5595</v>
      </c>
      <c r="AN3849" t="s">
        <v>4731</v>
      </c>
      <c r="AO3849" t="s">
        <v>5596</v>
      </c>
      <c r="AP3849" s="18">
        <v>7.5589604000000005E-2</v>
      </c>
      <c r="AQ3849" t="s">
        <v>4218</v>
      </c>
      <c r="AR3849" t="b">
        <f>ISNUMBER(SEARCH('Consulta Por Puntos Baloto'!$E$5,B3849,1))</f>
        <v>0</v>
      </c>
      <c r="AS3849">
        <f t="shared" si="120"/>
        <v>35</v>
      </c>
      <c r="AT3849" t="str">
        <f t="shared" si="121"/>
        <v>Punto red</v>
      </c>
    </row>
    <row r="3850" spans="1:46">
      <c r="A3850" t="s">
        <v>18094</v>
      </c>
      <c r="B3850" t="s">
        <v>18095</v>
      </c>
      <c r="C3850" s="18">
        <v>3.4212366075</v>
      </c>
      <c r="D3850" t="s">
        <v>463</v>
      </c>
      <c r="E3850" t="s">
        <v>128</v>
      </c>
      <c r="F3850" t="s">
        <v>464</v>
      </c>
      <c r="G3850" s="18">
        <v>0.2645228087</v>
      </c>
      <c r="H3850" t="s">
        <v>64</v>
      </c>
      <c r="I3850" t="s">
        <v>130</v>
      </c>
      <c r="J3850" t="s">
        <v>466</v>
      </c>
      <c r="K3850" s="18">
        <v>0.2645228087</v>
      </c>
      <c r="L3850" t="s">
        <v>64</v>
      </c>
      <c r="M3850" t="s">
        <v>130</v>
      </c>
      <c r="N3850" t="s">
        <v>466</v>
      </c>
      <c r="O3850" s="18">
        <v>0.71830696000000005</v>
      </c>
      <c r="P3850" t="s">
        <v>467</v>
      </c>
      <c r="Q3850" t="s">
        <v>134</v>
      </c>
      <c r="R3850" t="s">
        <v>468</v>
      </c>
      <c r="S3850" s="18">
        <v>5.0171816698000002</v>
      </c>
      <c r="T3850" t="s">
        <v>469</v>
      </c>
      <c r="U3850" t="s">
        <v>130</v>
      </c>
      <c r="V3850" t="s">
        <v>470</v>
      </c>
      <c r="W3850" s="18">
        <v>2.7052452774</v>
      </c>
      <c r="X3850" t="s">
        <v>745</v>
      </c>
      <c r="Y3850" t="s">
        <v>130</v>
      </c>
      <c r="Z3850" t="s">
        <v>746</v>
      </c>
      <c r="AA3850" s="18">
        <v>0.70173787210000005</v>
      </c>
      <c r="AB3850" s="19" t="s">
        <v>473</v>
      </c>
      <c r="AC3850" t="s">
        <v>128</v>
      </c>
      <c r="AD3850" t="s">
        <v>474</v>
      </c>
      <c r="AE3850" s="18">
        <v>0.30600589</v>
      </c>
      <c r="AF3850" t="s">
        <v>15814</v>
      </c>
      <c r="AG3850" t="s">
        <v>143</v>
      </c>
      <c r="AH3850" t="s">
        <v>15815</v>
      </c>
      <c r="AI3850" s="18">
        <v>0.1925257158</v>
      </c>
      <c r="AJ3850" t="s">
        <v>18096</v>
      </c>
      <c r="AK3850" t="s">
        <v>134</v>
      </c>
      <c r="AL3850" t="s">
        <v>18097</v>
      </c>
      <c r="AM3850" t="s">
        <v>18096</v>
      </c>
      <c r="AN3850" t="s">
        <v>134</v>
      </c>
      <c r="AO3850" t="s">
        <v>18097</v>
      </c>
      <c r="AP3850" s="18">
        <v>0.1925257158</v>
      </c>
      <c r="AQ3850" t="s">
        <v>4218</v>
      </c>
      <c r="AR3850" t="b">
        <f>ISNUMBER(SEARCH('Consulta Por Puntos Baloto'!$E$5,B3850,1))</f>
        <v>0</v>
      </c>
      <c r="AS3850">
        <f t="shared" si="120"/>
        <v>35</v>
      </c>
      <c r="AT3850" t="str">
        <f t="shared" si="121"/>
        <v>Punto red</v>
      </c>
    </row>
    <row r="3851" spans="1:46">
      <c r="A3851" t="s">
        <v>18098</v>
      </c>
      <c r="B3851" t="s">
        <v>18099</v>
      </c>
      <c r="C3851" s="18">
        <v>1.3581199946</v>
      </c>
      <c r="D3851" t="s">
        <v>1765</v>
      </c>
      <c r="E3851" t="s">
        <v>1766</v>
      </c>
      <c r="F3851" t="s">
        <v>1767</v>
      </c>
      <c r="G3851" s="18">
        <v>32.256118564200001</v>
      </c>
      <c r="H3851" t="s">
        <v>64</v>
      </c>
      <c r="I3851" t="s">
        <v>112</v>
      </c>
      <c r="J3851" t="s">
        <v>1110</v>
      </c>
      <c r="K3851" s="18">
        <v>33.475867055499997</v>
      </c>
      <c r="L3851" t="s">
        <v>64</v>
      </c>
      <c r="M3851" t="s">
        <v>112</v>
      </c>
      <c r="N3851" t="s">
        <v>721</v>
      </c>
      <c r="O3851" s="18">
        <v>33.836816511599999</v>
      </c>
      <c r="P3851" t="s">
        <v>513</v>
      </c>
      <c r="Q3851" t="s">
        <v>509</v>
      </c>
      <c r="R3851" t="s">
        <v>514</v>
      </c>
      <c r="S3851" s="18">
        <v>33.820349496200002</v>
      </c>
      <c r="T3851" t="s">
        <v>111</v>
      </c>
      <c r="U3851" t="s">
        <v>112</v>
      </c>
      <c r="V3851" t="s">
        <v>113</v>
      </c>
      <c r="W3851" s="18">
        <v>1.5873013681000001</v>
      </c>
      <c r="X3851" t="s">
        <v>64</v>
      </c>
      <c r="Y3851" t="s">
        <v>1768</v>
      </c>
      <c r="Z3851" t="s">
        <v>1769</v>
      </c>
      <c r="AA3851" s="18">
        <v>33.8214737144</v>
      </c>
      <c r="AB3851" s="19" t="s">
        <v>1111</v>
      </c>
      <c r="AC3851" t="s">
        <v>509</v>
      </c>
      <c r="AD3851" s="19" t="s">
        <v>1112</v>
      </c>
      <c r="AE3851" s="18">
        <v>0.1756985469</v>
      </c>
      <c r="AF3851" t="s">
        <v>1897</v>
      </c>
      <c r="AG3851" t="s">
        <v>1779</v>
      </c>
      <c r="AH3851" t="s">
        <v>1898</v>
      </c>
      <c r="AI3851" s="18">
        <v>0.1637709933</v>
      </c>
      <c r="AJ3851" t="s">
        <v>1899</v>
      </c>
      <c r="AK3851" t="s">
        <v>1766</v>
      </c>
      <c r="AL3851" t="s">
        <v>1900</v>
      </c>
      <c r="AM3851" t="s">
        <v>1899</v>
      </c>
      <c r="AN3851" t="s">
        <v>1766</v>
      </c>
      <c r="AO3851" t="s">
        <v>1900</v>
      </c>
      <c r="AP3851" s="18">
        <v>0.1637709933</v>
      </c>
      <c r="AQ3851" t="s">
        <v>4882</v>
      </c>
      <c r="AR3851" t="b">
        <f>ISNUMBER(SEARCH('Consulta Por Puntos Baloto'!$E$5,B3851,1))</f>
        <v>0</v>
      </c>
      <c r="AS3851">
        <f t="shared" si="120"/>
        <v>35</v>
      </c>
      <c r="AT3851" t="str">
        <f t="shared" si="121"/>
        <v>Punto red</v>
      </c>
    </row>
    <row r="3852" spans="1:46">
      <c r="A3852" t="s">
        <v>18100</v>
      </c>
      <c r="B3852" t="s">
        <v>18101</v>
      </c>
      <c r="C3852" s="18">
        <v>1.8125267848</v>
      </c>
      <c r="D3852" t="s">
        <v>463</v>
      </c>
      <c r="E3852" t="s">
        <v>128</v>
      </c>
      <c r="F3852" t="s">
        <v>464</v>
      </c>
      <c r="G3852" s="18">
        <v>0.77651827439999999</v>
      </c>
      <c r="H3852" t="s">
        <v>64</v>
      </c>
      <c r="I3852" t="s">
        <v>130</v>
      </c>
      <c r="J3852" t="s">
        <v>1149</v>
      </c>
      <c r="K3852" s="18">
        <v>1.8924373368</v>
      </c>
      <c r="L3852" t="s">
        <v>64</v>
      </c>
      <c r="M3852" t="s">
        <v>130</v>
      </c>
      <c r="N3852" t="s">
        <v>742</v>
      </c>
      <c r="O3852" s="18">
        <v>2.2518353162000002</v>
      </c>
      <c r="P3852" t="s">
        <v>688</v>
      </c>
      <c r="Q3852" t="s">
        <v>134</v>
      </c>
      <c r="R3852" t="s">
        <v>689</v>
      </c>
      <c r="S3852" s="18">
        <v>2.7183212827999998</v>
      </c>
      <c r="T3852" t="s">
        <v>496</v>
      </c>
      <c r="U3852" t="s">
        <v>130</v>
      </c>
      <c r="V3852" t="s">
        <v>497</v>
      </c>
      <c r="W3852" s="18">
        <v>0.80565463520000002</v>
      </c>
      <c r="X3852" t="s">
        <v>64</v>
      </c>
      <c r="Y3852" t="s">
        <v>130</v>
      </c>
      <c r="Z3852" t="s">
        <v>690</v>
      </c>
      <c r="AA3852" s="18">
        <v>1.7164584449</v>
      </c>
      <c r="AB3852" s="19" t="s">
        <v>1195</v>
      </c>
      <c r="AC3852" t="s">
        <v>128</v>
      </c>
      <c r="AD3852" t="s">
        <v>1196</v>
      </c>
      <c r="AE3852" s="18">
        <v>3.7130453299999998E-2</v>
      </c>
      <c r="AF3852" t="s">
        <v>1197</v>
      </c>
      <c r="AG3852" t="s">
        <v>143</v>
      </c>
      <c r="AH3852" t="s">
        <v>1198</v>
      </c>
      <c r="AI3852" s="18">
        <v>0.26710861969999999</v>
      </c>
      <c r="AJ3852" t="s">
        <v>13035</v>
      </c>
      <c r="AK3852" t="s">
        <v>134</v>
      </c>
      <c r="AL3852" t="s">
        <v>13036</v>
      </c>
      <c r="AM3852" t="s">
        <v>1197</v>
      </c>
      <c r="AN3852" t="s">
        <v>143</v>
      </c>
      <c r="AO3852" t="s">
        <v>1198</v>
      </c>
      <c r="AP3852" s="18">
        <v>3.7130453299999998E-2</v>
      </c>
      <c r="AQ3852" t="s">
        <v>123</v>
      </c>
      <c r="AR3852" t="b">
        <f>ISNUMBER(SEARCH('Consulta Por Puntos Baloto'!$E$5,B3852,1))</f>
        <v>0</v>
      </c>
      <c r="AS3852">
        <f t="shared" si="120"/>
        <v>31</v>
      </c>
      <c r="AT3852" t="str">
        <f t="shared" si="121"/>
        <v>Punto pago</v>
      </c>
    </row>
    <row r="3853" spans="1:46">
      <c r="A3853" t="s">
        <v>18102</v>
      </c>
      <c r="B3853" t="s">
        <v>18103</v>
      </c>
      <c r="C3853" s="18">
        <v>1.5452628686000001</v>
      </c>
      <c r="D3853" t="s">
        <v>9667</v>
      </c>
      <c r="E3853" t="s">
        <v>4101</v>
      </c>
      <c r="F3853" t="s">
        <v>9668</v>
      </c>
      <c r="G3853" s="18">
        <v>1.4969266067</v>
      </c>
      <c r="H3853" t="s">
        <v>64</v>
      </c>
      <c r="I3853" t="s">
        <v>5603</v>
      </c>
      <c r="J3853" t="s">
        <v>5604</v>
      </c>
      <c r="K3853" s="18">
        <v>2.5484160420999999</v>
      </c>
      <c r="L3853" t="s">
        <v>64</v>
      </c>
      <c r="M3853" t="s">
        <v>4434</v>
      </c>
      <c r="N3853" t="s">
        <v>5602</v>
      </c>
      <c r="O3853" s="18">
        <v>1.5221255097999999</v>
      </c>
      <c r="P3853" t="s">
        <v>4100</v>
      </c>
      <c r="Q3853" t="s">
        <v>4101</v>
      </c>
      <c r="R3853" t="s">
        <v>4102</v>
      </c>
      <c r="S3853" s="18">
        <v>1.5354881615</v>
      </c>
      <c r="T3853" t="s">
        <v>227</v>
      </c>
      <c r="U3853" t="s">
        <v>228</v>
      </c>
      <c r="V3853" t="s">
        <v>229</v>
      </c>
      <c r="W3853" s="18">
        <v>1.4865178854000001</v>
      </c>
      <c r="X3853" t="s">
        <v>64</v>
      </c>
      <c r="Y3853" t="s">
        <v>5603</v>
      </c>
      <c r="Z3853" t="s">
        <v>5604</v>
      </c>
      <c r="AA3853" s="18">
        <v>1.5481841288</v>
      </c>
      <c r="AB3853" t="s">
        <v>227</v>
      </c>
      <c r="AC3853" t="s">
        <v>5600</v>
      </c>
      <c r="AD3853" t="s">
        <v>5605</v>
      </c>
      <c r="AE3853" s="18">
        <v>1.7133773148</v>
      </c>
      <c r="AF3853" t="s">
        <v>5606</v>
      </c>
      <c r="AG3853" t="s">
        <v>5600</v>
      </c>
      <c r="AH3853" t="s">
        <v>5607</v>
      </c>
      <c r="AI3853" s="18">
        <v>1.0182670876</v>
      </c>
      <c r="AJ3853" t="s">
        <v>18104</v>
      </c>
      <c r="AK3853" t="s">
        <v>4101</v>
      </c>
      <c r="AL3853" t="s">
        <v>18105</v>
      </c>
      <c r="AM3853" t="s">
        <v>18104</v>
      </c>
      <c r="AN3853" t="s">
        <v>4101</v>
      </c>
      <c r="AO3853" t="s">
        <v>18105</v>
      </c>
      <c r="AP3853" s="18">
        <v>1.0182670876</v>
      </c>
      <c r="AQ3853" t="s">
        <v>123</v>
      </c>
      <c r="AR3853" t="b">
        <f>ISNUMBER(SEARCH('Consulta Por Puntos Baloto'!$E$5,B3853,1))</f>
        <v>0</v>
      </c>
      <c r="AS3853">
        <f t="shared" si="120"/>
        <v>35</v>
      </c>
      <c r="AT3853" t="str">
        <f t="shared" si="121"/>
        <v>Punto red</v>
      </c>
    </row>
    <row r="3854" spans="1:46">
      <c r="A3854" t="s">
        <v>18106</v>
      </c>
      <c r="B3854" t="s">
        <v>18107</v>
      </c>
      <c r="C3854" s="18">
        <v>0.1118346091</v>
      </c>
      <c r="D3854" t="s">
        <v>5390</v>
      </c>
      <c r="E3854" t="s">
        <v>5391</v>
      </c>
      <c r="F3854" t="s">
        <v>5392</v>
      </c>
      <c r="G3854" s="18">
        <v>22.448789333499999</v>
      </c>
      <c r="H3854" t="s">
        <v>64</v>
      </c>
      <c r="I3854" t="s">
        <v>4514</v>
      </c>
      <c r="J3854" t="s">
        <v>4515</v>
      </c>
      <c r="K3854" s="18">
        <v>22.448789333499999</v>
      </c>
      <c r="L3854" t="s">
        <v>64</v>
      </c>
      <c r="M3854" t="s">
        <v>4514</v>
      </c>
      <c r="N3854" t="s">
        <v>4515</v>
      </c>
      <c r="O3854" s="18">
        <v>11.157799064900001</v>
      </c>
      <c r="P3854" t="s">
        <v>296</v>
      </c>
      <c r="Q3854" t="s">
        <v>297</v>
      </c>
      <c r="R3854" t="s">
        <v>298</v>
      </c>
      <c r="S3854" s="18">
        <v>148.7644269059</v>
      </c>
      <c r="T3854" t="s">
        <v>85</v>
      </c>
      <c r="U3854" t="s">
        <v>86</v>
      </c>
      <c r="V3854" t="s">
        <v>87</v>
      </c>
      <c r="W3854" s="18">
        <v>93.707063727199994</v>
      </c>
      <c r="X3854" t="s">
        <v>64</v>
      </c>
      <c r="Y3854" t="s">
        <v>4519</v>
      </c>
      <c r="Z3854" t="s">
        <v>4520</v>
      </c>
      <c r="AA3854" s="18">
        <v>38.827590963399999</v>
      </c>
      <c r="AB3854" t="s">
        <v>300</v>
      </c>
      <c r="AC3854" t="s">
        <v>301</v>
      </c>
      <c r="AD3854" t="s">
        <v>302</v>
      </c>
      <c r="AE3854" s="18">
        <v>0.11748789649999999</v>
      </c>
      <c r="AF3854" t="s">
        <v>8679</v>
      </c>
      <c r="AG3854" t="s">
        <v>5391</v>
      </c>
      <c r="AH3854" t="s">
        <v>8680</v>
      </c>
      <c r="AI3854" s="18">
        <v>6.137783E-3</v>
      </c>
      <c r="AJ3854" t="s">
        <v>13299</v>
      </c>
      <c r="AK3854" t="s">
        <v>5391</v>
      </c>
      <c r="AL3854" t="s">
        <v>13300</v>
      </c>
      <c r="AM3854" t="s">
        <v>13299</v>
      </c>
      <c r="AN3854" t="s">
        <v>5391</v>
      </c>
      <c r="AO3854" t="s">
        <v>13300</v>
      </c>
      <c r="AP3854" s="18">
        <v>6.137783E-3</v>
      </c>
      <c r="AQ3854" t="s">
        <v>123</v>
      </c>
      <c r="AR3854" t="b">
        <f>ISNUMBER(SEARCH('Consulta Por Puntos Baloto'!$E$5,B3854,1))</f>
        <v>0</v>
      </c>
      <c r="AS3854">
        <f t="shared" si="120"/>
        <v>35</v>
      </c>
      <c r="AT3854" t="str">
        <f t="shared" si="121"/>
        <v>Punto red</v>
      </c>
    </row>
    <row r="3855" spans="1:46">
      <c r="A3855" t="s">
        <v>18108</v>
      </c>
      <c r="B3855" t="s">
        <v>18109</v>
      </c>
      <c r="C3855" s="18">
        <v>1.3972369604999999</v>
      </c>
      <c r="D3855" t="s">
        <v>526</v>
      </c>
      <c r="E3855" t="s">
        <v>128</v>
      </c>
      <c r="F3855" t="s">
        <v>527</v>
      </c>
      <c r="G3855" s="18">
        <v>0.17925368210000001</v>
      </c>
      <c r="H3855" t="s">
        <v>64</v>
      </c>
      <c r="I3855" t="s">
        <v>130</v>
      </c>
      <c r="J3855" t="s">
        <v>2104</v>
      </c>
      <c r="K3855" s="18">
        <v>0.17925368210000001</v>
      </c>
      <c r="L3855" t="s">
        <v>64</v>
      </c>
      <c r="M3855" t="s">
        <v>130</v>
      </c>
      <c r="N3855" t="s">
        <v>2104</v>
      </c>
      <c r="O3855" s="18">
        <v>1.9010704618000001</v>
      </c>
      <c r="P3855" t="s">
        <v>494</v>
      </c>
      <c r="Q3855" t="s">
        <v>134</v>
      </c>
      <c r="R3855" t="s">
        <v>495</v>
      </c>
      <c r="S3855" s="18">
        <v>2.6986662606</v>
      </c>
      <c r="T3855" t="s">
        <v>496</v>
      </c>
      <c r="U3855" t="s">
        <v>130</v>
      </c>
      <c r="V3855" t="s">
        <v>497</v>
      </c>
      <c r="W3855" s="18">
        <v>1.7925332011999999</v>
      </c>
      <c r="X3855" t="s">
        <v>64</v>
      </c>
      <c r="Y3855" t="s">
        <v>130</v>
      </c>
      <c r="Z3855" t="s">
        <v>2105</v>
      </c>
      <c r="AA3855" s="18">
        <v>1.9010704618000001</v>
      </c>
      <c r="AB3855" t="s">
        <v>500</v>
      </c>
      <c r="AC3855" t="s">
        <v>128</v>
      </c>
      <c r="AD3855" t="s">
        <v>501</v>
      </c>
      <c r="AE3855" s="18">
        <v>8.1725477899999996E-2</v>
      </c>
      <c r="AF3855" t="s">
        <v>2108</v>
      </c>
      <c r="AG3855" t="s">
        <v>143</v>
      </c>
      <c r="AH3855" t="s">
        <v>2109</v>
      </c>
      <c r="AI3855" s="18">
        <v>0.58552705900000002</v>
      </c>
      <c r="AJ3855" t="s">
        <v>2110</v>
      </c>
      <c r="AK3855" t="s">
        <v>134</v>
      </c>
      <c r="AL3855" t="s">
        <v>2111</v>
      </c>
      <c r="AM3855" t="s">
        <v>2108</v>
      </c>
      <c r="AN3855" t="s">
        <v>143</v>
      </c>
      <c r="AO3855" t="s">
        <v>2109</v>
      </c>
      <c r="AP3855" s="18">
        <v>8.1725477899999996E-2</v>
      </c>
      <c r="AQ3855" t="s">
        <v>123</v>
      </c>
      <c r="AR3855" t="b">
        <f>ISNUMBER(SEARCH('Consulta Por Puntos Baloto'!$E$5,B3855,1))</f>
        <v>0</v>
      </c>
      <c r="AS3855">
        <f t="shared" si="120"/>
        <v>31</v>
      </c>
      <c r="AT3855" t="str">
        <f t="shared" si="121"/>
        <v>Punto pago</v>
      </c>
    </row>
    <row r="3856" spans="1:46">
      <c r="A3856" t="s">
        <v>18110</v>
      </c>
      <c r="B3856" t="s">
        <v>18111</v>
      </c>
      <c r="C3856" s="18">
        <v>6.7010003900000004E-2</v>
      </c>
      <c r="D3856" t="s">
        <v>291</v>
      </c>
      <c r="E3856" t="s">
        <v>292</v>
      </c>
      <c r="F3856" t="s">
        <v>293</v>
      </c>
      <c r="G3856" s="18">
        <v>51.223924977899998</v>
      </c>
      <c r="H3856" t="s">
        <v>300</v>
      </c>
      <c r="I3856" t="s">
        <v>294</v>
      </c>
      <c r="J3856" t="s">
        <v>4489</v>
      </c>
      <c r="K3856" s="18">
        <v>52.527654680399998</v>
      </c>
      <c r="L3856" t="s">
        <v>64</v>
      </c>
      <c r="M3856" t="s">
        <v>294</v>
      </c>
      <c r="N3856" t="s">
        <v>295</v>
      </c>
      <c r="O3856" s="18">
        <v>90.440562159400002</v>
      </c>
      <c r="P3856" t="s">
        <v>296</v>
      </c>
      <c r="Q3856" t="s">
        <v>297</v>
      </c>
      <c r="R3856" t="s">
        <v>298</v>
      </c>
      <c r="S3856" s="18">
        <v>97.468326793499998</v>
      </c>
      <c r="T3856" t="s">
        <v>311</v>
      </c>
      <c r="U3856" t="s">
        <v>130</v>
      </c>
      <c r="V3856" t="s">
        <v>312</v>
      </c>
      <c r="W3856" s="18">
        <v>80.506256246000007</v>
      </c>
      <c r="X3856" t="s">
        <v>64</v>
      </c>
      <c r="Y3856" t="s">
        <v>313</v>
      </c>
      <c r="Z3856" t="s">
        <v>314</v>
      </c>
      <c r="AA3856" s="18">
        <v>51.224731954500001</v>
      </c>
      <c r="AB3856" t="s">
        <v>300</v>
      </c>
      <c r="AC3856" t="s">
        <v>301</v>
      </c>
      <c r="AD3856" t="s">
        <v>302</v>
      </c>
      <c r="AE3856" s="18">
        <v>0.12391846519999999</v>
      </c>
      <c r="AF3856" t="s">
        <v>4885</v>
      </c>
      <c r="AG3856" t="s">
        <v>4886</v>
      </c>
      <c r="AH3856" t="s">
        <v>4887</v>
      </c>
      <c r="AI3856" s="18">
        <v>2.5341315199999999E-2</v>
      </c>
      <c r="AJ3856" t="s">
        <v>10404</v>
      </c>
      <c r="AK3856" t="s">
        <v>292</v>
      </c>
      <c r="AL3856" t="s">
        <v>10504</v>
      </c>
      <c r="AM3856" t="s">
        <v>10404</v>
      </c>
      <c r="AN3856" t="s">
        <v>292</v>
      </c>
      <c r="AO3856" t="s">
        <v>10504</v>
      </c>
      <c r="AP3856" s="18">
        <v>2.5341315199999999E-2</v>
      </c>
      <c r="AQ3856" t="s">
        <v>123</v>
      </c>
      <c r="AR3856" t="b">
        <f>ISNUMBER(SEARCH('Consulta Por Puntos Baloto'!$E$5,B3856,1))</f>
        <v>0</v>
      </c>
      <c r="AS3856">
        <f t="shared" si="120"/>
        <v>35</v>
      </c>
      <c r="AT3856" t="str">
        <f t="shared" si="121"/>
        <v>Punto red</v>
      </c>
    </row>
    <row r="3857" spans="1:46">
      <c r="A3857" t="s">
        <v>18112</v>
      </c>
      <c r="B3857" t="s">
        <v>18113</v>
      </c>
      <c r="C3857" s="18">
        <v>4.9984746300000001E-2</v>
      </c>
      <c r="D3857" t="s">
        <v>4464</v>
      </c>
      <c r="E3857" t="s">
        <v>4465</v>
      </c>
      <c r="F3857" t="s">
        <v>4466</v>
      </c>
      <c r="G3857" s="18">
        <v>68.084364613199995</v>
      </c>
      <c r="H3857" t="s">
        <v>64</v>
      </c>
      <c r="I3857" t="s">
        <v>4073</v>
      </c>
      <c r="J3857" t="s">
        <v>4074</v>
      </c>
      <c r="K3857" s="18">
        <v>146.53560175379999</v>
      </c>
      <c r="L3857" t="s">
        <v>64</v>
      </c>
      <c r="M3857" t="s">
        <v>4250</v>
      </c>
      <c r="N3857" t="s">
        <v>4251</v>
      </c>
      <c r="O3857" s="18">
        <v>136.8126862062</v>
      </c>
      <c r="P3857" t="s">
        <v>4071</v>
      </c>
      <c r="Q3857" t="s">
        <v>4066</v>
      </c>
      <c r="R3857" t="s">
        <v>4072</v>
      </c>
      <c r="S3857" s="18">
        <v>298.6324857564</v>
      </c>
      <c r="T3857" t="s">
        <v>85</v>
      </c>
      <c r="U3857" t="s">
        <v>86</v>
      </c>
      <c r="V3857" t="s">
        <v>87</v>
      </c>
      <c r="W3857" s="18">
        <v>68.025095969500001</v>
      </c>
      <c r="X3857" t="s">
        <v>64</v>
      </c>
      <c r="Y3857" t="s">
        <v>4073</v>
      </c>
      <c r="Z3857" t="s">
        <v>4074</v>
      </c>
      <c r="AA3857" s="18">
        <v>133.63501004080001</v>
      </c>
      <c r="AB3857" t="s">
        <v>4252</v>
      </c>
      <c r="AC3857" t="s">
        <v>4066</v>
      </c>
      <c r="AD3857" t="s">
        <v>4253</v>
      </c>
      <c r="AE3857" s="18">
        <v>6.5763499000000003E-3</v>
      </c>
      <c r="AF3857" t="s">
        <v>18114</v>
      </c>
      <c r="AG3857" t="s">
        <v>4465</v>
      </c>
      <c r="AH3857" t="s">
        <v>18115</v>
      </c>
      <c r="AI3857" s="18">
        <v>1.3522419999999999E-4</v>
      </c>
      <c r="AJ3857" t="s">
        <v>18116</v>
      </c>
      <c r="AK3857" t="s">
        <v>18117</v>
      </c>
      <c r="AL3857" t="s">
        <v>18118</v>
      </c>
      <c r="AM3857" t="s">
        <v>18116</v>
      </c>
      <c r="AN3857" t="s">
        <v>18117</v>
      </c>
      <c r="AO3857" t="s">
        <v>18118</v>
      </c>
      <c r="AP3857" s="18">
        <v>1.3522419999999999E-4</v>
      </c>
      <c r="AQ3857" t="s">
        <v>123</v>
      </c>
      <c r="AR3857" t="b">
        <f>ISNUMBER(SEARCH('Consulta Por Puntos Baloto'!$E$5,B3857,1))</f>
        <v>0</v>
      </c>
      <c r="AS3857">
        <f t="shared" si="120"/>
        <v>35</v>
      </c>
      <c r="AT3857" t="str">
        <f t="shared" si="121"/>
        <v>Punto red</v>
      </c>
    </row>
    <row r="3858" spans="1:46">
      <c r="A3858" t="s">
        <v>18119</v>
      </c>
      <c r="B3858" t="s">
        <v>18120</v>
      </c>
      <c r="C3858" s="18">
        <v>3.5835270079999999</v>
      </c>
      <c r="D3858" t="s">
        <v>584</v>
      </c>
      <c r="E3858" t="s">
        <v>128</v>
      </c>
      <c r="F3858" t="s">
        <v>585</v>
      </c>
      <c r="G3858" s="18">
        <v>1.2164650572</v>
      </c>
      <c r="H3858" t="s">
        <v>64</v>
      </c>
      <c r="I3858" t="s">
        <v>130</v>
      </c>
      <c r="J3858" t="s">
        <v>629</v>
      </c>
      <c r="K3858" s="18">
        <v>1.2137122318</v>
      </c>
      <c r="L3858" t="s">
        <v>64</v>
      </c>
      <c r="M3858" t="s">
        <v>130</v>
      </c>
      <c r="N3858" t="s">
        <v>629</v>
      </c>
      <c r="O3858" s="18">
        <v>4.9851613455999999</v>
      </c>
      <c r="P3858" t="s">
        <v>173</v>
      </c>
      <c r="Q3858" t="s">
        <v>134</v>
      </c>
      <c r="R3858" t="s">
        <v>174</v>
      </c>
      <c r="S3858" s="18">
        <v>3.0723575574000002</v>
      </c>
      <c r="T3858" t="s">
        <v>469</v>
      </c>
      <c r="U3858" t="s">
        <v>130</v>
      </c>
      <c r="V3858" t="s">
        <v>470</v>
      </c>
      <c r="W3858" s="18">
        <v>4.5528564970999996</v>
      </c>
      <c r="X3858" t="s">
        <v>620</v>
      </c>
      <c r="Y3858" t="s">
        <v>130</v>
      </c>
      <c r="Z3858" t="s">
        <v>621</v>
      </c>
      <c r="AA3858" s="18">
        <v>3.0723575574000002</v>
      </c>
      <c r="AB3858" t="s">
        <v>591</v>
      </c>
      <c r="AC3858" t="s">
        <v>128</v>
      </c>
      <c r="AD3858" t="s">
        <v>592</v>
      </c>
      <c r="AE3858" s="18">
        <v>0.22461527470000001</v>
      </c>
      <c r="AF3858" t="s">
        <v>18121</v>
      </c>
      <c r="AG3858" t="s">
        <v>143</v>
      </c>
      <c r="AH3858" t="s">
        <v>18122</v>
      </c>
      <c r="AI3858" s="18">
        <v>0.95600701519999998</v>
      </c>
      <c r="AJ3858" t="s">
        <v>14749</v>
      </c>
      <c r="AK3858" t="s">
        <v>134</v>
      </c>
      <c r="AL3858" t="s">
        <v>14750</v>
      </c>
      <c r="AM3858" t="s">
        <v>18121</v>
      </c>
      <c r="AN3858" t="s">
        <v>143</v>
      </c>
      <c r="AO3858" t="s">
        <v>18122</v>
      </c>
      <c r="AP3858" s="18">
        <v>0.22461527470000001</v>
      </c>
      <c r="AQ3858" t="s">
        <v>123</v>
      </c>
      <c r="AR3858" t="b">
        <f>ISNUMBER(SEARCH('Consulta Por Puntos Baloto'!$E$5,B3858,1))</f>
        <v>0</v>
      </c>
      <c r="AS3858">
        <f t="shared" si="120"/>
        <v>31</v>
      </c>
      <c r="AT3858" t="str">
        <f t="shared" si="121"/>
        <v>Punto pago</v>
      </c>
    </row>
    <row r="3859" spans="1:46">
      <c r="A3859" t="s">
        <v>18123</v>
      </c>
      <c r="B3859" t="s">
        <v>18124</v>
      </c>
      <c r="C3859" s="18">
        <v>3.1348399568</v>
      </c>
      <c r="D3859" t="s">
        <v>7736</v>
      </c>
      <c r="E3859" t="s">
        <v>4964</v>
      </c>
      <c r="F3859" t="s">
        <v>7737</v>
      </c>
      <c r="G3859" s="18">
        <v>73.316299287099994</v>
      </c>
      <c r="H3859" t="s">
        <v>64</v>
      </c>
      <c r="I3859" t="s">
        <v>4514</v>
      </c>
      <c r="J3859" t="s">
        <v>4515</v>
      </c>
      <c r="K3859" s="18">
        <v>73.316299287099994</v>
      </c>
      <c r="L3859" t="s">
        <v>64</v>
      </c>
      <c r="M3859" t="s">
        <v>4514</v>
      </c>
      <c r="N3859" t="s">
        <v>4515</v>
      </c>
      <c r="O3859" s="18">
        <v>3.3728224995999998</v>
      </c>
      <c r="P3859" t="s">
        <v>4963</v>
      </c>
      <c r="Q3859" t="s">
        <v>4964</v>
      </c>
      <c r="R3859" t="s">
        <v>4965</v>
      </c>
      <c r="S3859" s="18">
        <v>192.52343833769999</v>
      </c>
      <c r="T3859" t="s">
        <v>311</v>
      </c>
      <c r="U3859" t="s">
        <v>130</v>
      </c>
      <c r="V3859" t="s">
        <v>312</v>
      </c>
      <c r="W3859" s="18">
        <v>3.4411130613999998</v>
      </c>
      <c r="X3859" t="s">
        <v>64</v>
      </c>
      <c r="Y3859" t="s">
        <v>4519</v>
      </c>
      <c r="Z3859" t="s">
        <v>4520</v>
      </c>
      <c r="AA3859" s="18">
        <v>109.377104815</v>
      </c>
      <c r="AB3859" t="s">
        <v>300</v>
      </c>
      <c r="AC3859" t="s">
        <v>301</v>
      </c>
      <c r="AD3859" t="s">
        <v>302</v>
      </c>
      <c r="AE3859" s="18">
        <v>0.57106779929999996</v>
      </c>
      <c r="AF3859" t="s">
        <v>12462</v>
      </c>
      <c r="AG3859" t="s">
        <v>4964</v>
      </c>
      <c r="AH3859" t="s">
        <v>12463</v>
      </c>
      <c r="AI3859" s="18">
        <v>2.1685885200000001E-2</v>
      </c>
      <c r="AJ3859" t="s">
        <v>18125</v>
      </c>
      <c r="AK3859" t="s">
        <v>4964</v>
      </c>
      <c r="AL3859" t="s">
        <v>18126</v>
      </c>
      <c r="AM3859" t="s">
        <v>18125</v>
      </c>
      <c r="AN3859" t="s">
        <v>4964</v>
      </c>
      <c r="AO3859" t="s">
        <v>18126</v>
      </c>
      <c r="AP3859" s="18">
        <v>2.1685885200000001E-2</v>
      </c>
      <c r="AQ3859" t="s">
        <v>123</v>
      </c>
      <c r="AR3859" t="b">
        <f>ISNUMBER(SEARCH('Consulta Por Puntos Baloto'!$E$5,B3859,1))</f>
        <v>0</v>
      </c>
      <c r="AS3859">
        <f t="shared" si="120"/>
        <v>35</v>
      </c>
      <c r="AT3859" t="str">
        <f t="shared" si="121"/>
        <v>Punto red</v>
      </c>
    </row>
    <row r="3860" spans="1:46">
      <c r="A3860" t="s">
        <v>18127</v>
      </c>
      <c r="B3860" t="s">
        <v>18128</v>
      </c>
      <c r="C3860" s="18">
        <v>2.2191792771999999</v>
      </c>
      <c r="D3860" t="s">
        <v>7736</v>
      </c>
      <c r="E3860" t="s">
        <v>4964</v>
      </c>
      <c r="F3860" t="s">
        <v>7737</v>
      </c>
      <c r="G3860" s="18">
        <v>73.635559253400004</v>
      </c>
      <c r="H3860" t="s">
        <v>64</v>
      </c>
      <c r="I3860" t="s">
        <v>4514</v>
      </c>
      <c r="J3860" t="s">
        <v>4515</v>
      </c>
      <c r="K3860" s="18">
        <v>73.635559253400004</v>
      </c>
      <c r="L3860" t="s">
        <v>64</v>
      </c>
      <c r="M3860" t="s">
        <v>4514</v>
      </c>
      <c r="N3860" t="s">
        <v>4515</v>
      </c>
      <c r="O3860" s="18">
        <v>1.5602063154000001</v>
      </c>
      <c r="P3860" t="s">
        <v>4963</v>
      </c>
      <c r="Q3860" t="s">
        <v>4964</v>
      </c>
      <c r="R3860" t="s">
        <v>4965</v>
      </c>
      <c r="S3860" s="18">
        <v>194.89151931379999</v>
      </c>
      <c r="T3860" t="s">
        <v>311</v>
      </c>
      <c r="U3860" t="s">
        <v>130</v>
      </c>
      <c r="V3860" t="s">
        <v>312</v>
      </c>
      <c r="W3860" s="18">
        <v>1.5622088123</v>
      </c>
      <c r="X3860" t="s">
        <v>64</v>
      </c>
      <c r="Y3860" t="s">
        <v>4519</v>
      </c>
      <c r="Z3860" t="s">
        <v>4520</v>
      </c>
      <c r="AA3860" s="18">
        <v>110.7850921844</v>
      </c>
      <c r="AB3860" t="s">
        <v>300</v>
      </c>
      <c r="AC3860" t="s">
        <v>301</v>
      </c>
      <c r="AD3860" t="s">
        <v>302</v>
      </c>
      <c r="AE3860" s="18">
        <v>1.7008938116000001</v>
      </c>
      <c r="AF3860" t="s">
        <v>7738</v>
      </c>
      <c r="AG3860" t="s">
        <v>4964</v>
      </c>
      <c r="AH3860" t="s">
        <v>7739</v>
      </c>
      <c r="AI3860" s="18">
        <v>0.1608065437</v>
      </c>
      <c r="AJ3860" t="s">
        <v>17338</v>
      </c>
      <c r="AK3860" t="s">
        <v>4964</v>
      </c>
      <c r="AL3860" t="s">
        <v>17339</v>
      </c>
      <c r="AM3860" t="s">
        <v>17338</v>
      </c>
      <c r="AN3860" t="s">
        <v>4964</v>
      </c>
      <c r="AO3860" t="s">
        <v>17339</v>
      </c>
      <c r="AP3860" s="18">
        <v>0.1608065437</v>
      </c>
      <c r="AQ3860" t="s">
        <v>123</v>
      </c>
      <c r="AR3860" t="b">
        <f>ISNUMBER(SEARCH('Consulta Por Puntos Baloto'!$E$5,B3860,1))</f>
        <v>0</v>
      </c>
      <c r="AS3860">
        <f t="shared" si="120"/>
        <v>35</v>
      </c>
      <c r="AT3860" t="str">
        <f t="shared" si="121"/>
        <v>Punto red</v>
      </c>
    </row>
    <row r="3861" spans="1:46">
      <c r="A3861" t="s">
        <v>18129</v>
      </c>
      <c r="B3861" t="s">
        <v>18130</v>
      </c>
      <c r="C3861" s="18">
        <v>0.2370456034</v>
      </c>
      <c r="D3861" t="s">
        <v>686</v>
      </c>
      <c r="E3861" t="s">
        <v>128</v>
      </c>
      <c r="F3861" t="s">
        <v>687</v>
      </c>
      <c r="G3861" s="18">
        <v>0.42996632909999999</v>
      </c>
      <c r="H3861" t="s">
        <v>2299</v>
      </c>
      <c r="I3861" t="s">
        <v>130</v>
      </c>
      <c r="J3861" t="s">
        <v>2300</v>
      </c>
      <c r="K3861" s="18">
        <v>0.59289110629999997</v>
      </c>
      <c r="L3861" t="s">
        <v>2301</v>
      </c>
      <c r="M3861" t="s">
        <v>130</v>
      </c>
      <c r="N3861" t="s">
        <v>2302</v>
      </c>
      <c r="O3861" s="18">
        <v>0.1387099185</v>
      </c>
      <c r="P3861" t="s">
        <v>688</v>
      </c>
      <c r="Q3861" t="s">
        <v>134</v>
      </c>
      <c r="R3861" t="s">
        <v>689</v>
      </c>
      <c r="S3861" s="18">
        <v>0.80973233850000004</v>
      </c>
      <c r="T3861" t="s">
        <v>496</v>
      </c>
      <c r="U3861" t="s">
        <v>130</v>
      </c>
      <c r="V3861" t="s">
        <v>497</v>
      </c>
      <c r="W3861" s="18">
        <v>0.39075973980000001</v>
      </c>
      <c r="X3861" t="s">
        <v>2299</v>
      </c>
      <c r="Y3861" t="s">
        <v>130</v>
      </c>
      <c r="Z3861" t="s">
        <v>2300</v>
      </c>
      <c r="AA3861" s="18">
        <v>3.76585241E-2</v>
      </c>
      <c r="AB3861" t="s">
        <v>2303</v>
      </c>
      <c r="AC3861" t="s">
        <v>128</v>
      </c>
      <c r="AD3861" t="s">
        <v>2304</v>
      </c>
      <c r="AE3861" s="18">
        <v>0.46800475380000001</v>
      </c>
      <c r="AF3861" t="s">
        <v>2305</v>
      </c>
      <c r="AG3861" t="s">
        <v>143</v>
      </c>
      <c r="AH3861" t="s">
        <v>2306</v>
      </c>
      <c r="AI3861" s="18">
        <v>0.14818199130000001</v>
      </c>
      <c r="AJ3861" t="s">
        <v>349</v>
      </c>
      <c r="AK3861" t="s">
        <v>134</v>
      </c>
      <c r="AL3861" t="s">
        <v>2307</v>
      </c>
      <c r="AM3861" t="s">
        <v>873</v>
      </c>
      <c r="AN3861" t="s">
        <v>128</v>
      </c>
      <c r="AO3861" t="s">
        <v>2304</v>
      </c>
      <c r="AP3861" s="18">
        <v>3.76585241E-2</v>
      </c>
      <c r="AQ3861" t="s">
        <v>123</v>
      </c>
      <c r="AR3861" t="b">
        <f>ISNUMBER(SEARCH('Consulta Por Puntos Baloto'!$E$5,B3861,1))</f>
        <v>0</v>
      </c>
      <c r="AS3861">
        <f t="shared" si="120"/>
        <v>27</v>
      </c>
      <c r="AT3861" t="str">
        <f t="shared" si="121"/>
        <v>Oficina física</v>
      </c>
    </row>
    <row r="3862" spans="1:46">
      <c r="A3862" t="s">
        <v>18131</v>
      </c>
      <c r="B3862" t="s">
        <v>18132</v>
      </c>
      <c r="C3862" s="18">
        <v>34.901608081399999</v>
      </c>
      <c r="D3862" t="s">
        <v>4464</v>
      </c>
      <c r="E3862" t="s">
        <v>4465</v>
      </c>
      <c r="F3862" t="s">
        <v>4466</v>
      </c>
      <c r="G3862" s="18">
        <v>102.25331488339999</v>
      </c>
      <c r="H3862" t="s">
        <v>64</v>
      </c>
      <c r="I3862" t="s">
        <v>4073</v>
      </c>
      <c r="J3862" t="s">
        <v>4074</v>
      </c>
      <c r="K3862" s="18">
        <v>162.071708411</v>
      </c>
      <c r="L3862" t="s">
        <v>64</v>
      </c>
      <c r="M3862" t="s">
        <v>4250</v>
      </c>
      <c r="N3862" t="s">
        <v>4251</v>
      </c>
      <c r="O3862" s="18">
        <v>170.9913119965</v>
      </c>
      <c r="P3862" t="s">
        <v>4071</v>
      </c>
      <c r="Q3862" t="s">
        <v>4066</v>
      </c>
      <c r="R3862" t="s">
        <v>4072</v>
      </c>
      <c r="S3862" s="18">
        <v>285.051207374</v>
      </c>
      <c r="T3862" t="s">
        <v>85</v>
      </c>
      <c r="U3862" t="s">
        <v>86</v>
      </c>
      <c r="V3862" t="s">
        <v>87</v>
      </c>
      <c r="W3862" s="18">
        <v>102.18759438169999</v>
      </c>
      <c r="X3862" t="s">
        <v>64</v>
      </c>
      <c r="Y3862" t="s">
        <v>4073</v>
      </c>
      <c r="Z3862" t="s">
        <v>4074</v>
      </c>
      <c r="AA3862" s="18">
        <v>167.72583342690001</v>
      </c>
      <c r="AB3862" s="19" t="s">
        <v>4269</v>
      </c>
      <c r="AC3862" t="s">
        <v>4261</v>
      </c>
      <c r="AD3862" t="s">
        <v>4270</v>
      </c>
      <c r="AE3862" s="18">
        <v>3.9347198399999998E-2</v>
      </c>
      <c r="AF3862" t="s">
        <v>18133</v>
      </c>
      <c r="AG3862" t="s">
        <v>18134</v>
      </c>
      <c r="AH3862" t="s">
        <v>18135</v>
      </c>
      <c r="AI3862" s="18">
        <v>10.2113809834</v>
      </c>
      <c r="AJ3862" t="s">
        <v>6430</v>
      </c>
      <c r="AK3862" t="s">
        <v>18136</v>
      </c>
      <c r="AL3862" t="s">
        <v>18137</v>
      </c>
      <c r="AM3862" t="s">
        <v>18133</v>
      </c>
      <c r="AN3862" t="s">
        <v>18134</v>
      </c>
      <c r="AO3862" t="s">
        <v>18135</v>
      </c>
      <c r="AP3862" s="18">
        <v>3.9347198399999998E-2</v>
      </c>
      <c r="AQ3862" t="s">
        <v>123</v>
      </c>
      <c r="AR3862" t="b">
        <f>ISNUMBER(SEARCH('Consulta Por Puntos Baloto'!$E$5,B3862,1))</f>
        <v>0</v>
      </c>
      <c r="AS3862">
        <f t="shared" si="120"/>
        <v>31</v>
      </c>
      <c r="AT3862" t="str">
        <f t="shared" si="121"/>
        <v>Punto pago</v>
      </c>
    </row>
    <row r="3863" spans="1:46">
      <c r="A3863" t="s">
        <v>18040</v>
      </c>
      <c r="B3863" t="s">
        <v>18041</v>
      </c>
      <c r="C3863" s="18">
        <v>2.2269991228000001</v>
      </c>
      <c r="D3863" t="s">
        <v>463</v>
      </c>
      <c r="E3863" t="s">
        <v>128</v>
      </c>
      <c r="F3863" t="s">
        <v>464</v>
      </c>
      <c r="G3863" s="18">
        <v>0</v>
      </c>
      <c r="H3863" t="s">
        <v>745</v>
      </c>
      <c r="I3863" t="s">
        <v>130</v>
      </c>
      <c r="J3863" t="s">
        <v>746</v>
      </c>
      <c r="K3863" s="18">
        <v>1.2113461394</v>
      </c>
      <c r="L3863" t="s">
        <v>64</v>
      </c>
      <c r="M3863" t="s">
        <v>130</v>
      </c>
      <c r="N3863" t="s">
        <v>742</v>
      </c>
      <c r="O3863" s="18">
        <v>0.12686169110000001</v>
      </c>
      <c r="P3863" t="s">
        <v>743</v>
      </c>
      <c r="Q3863" t="s">
        <v>134</v>
      </c>
      <c r="R3863" t="s">
        <v>744</v>
      </c>
      <c r="S3863" s="18">
        <v>2.9818867381</v>
      </c>
      <c r="T3863" t="s">
        <v>496</v>
      </c>
      <c r="U3863" t="s">
        <v>130</v>
      </c>
      <c r="V3863" t="s">
        <v>497</v>
      </c>
      <c r="W3863" s="18">
        <v>0</v>
      </c>
      <c r="X3863" t="s">
        <v>745</v>
      </c>
      <c r="Y3863" t="s">
        <v>130</v>
      </c>
      <c r="Z3863" t="s">
        <v>746</v>
      </c>
      <c r="AA3863" s="18">
        <v>0</v>
      </c>
      <c r="AB3863" t="s">
        <v>2106</v>
      </c>
      <c r="AC3863" t="s">
        <v>128</v>
      </c>
      <c r="AD3863" t="s">
        <v>2107</v>
      </c>
      <c r="AE3863" s="18">
        <v>0.7617505966</v>
      </c>
      <c r="AF3863" t="s">
        <v>9296</v>
      </c>
      <c r="AG3863" t="s">
        <v>143</v>
      </c>
      <c r="AH3863" t="s">
        <v>9297</v>
      </c>
      <c r="AI3863" s="18">
        <v>0</v>
      </c>
      <c r="AJ3863" t="s">
        <v>17603</v>
      </c>
      <c r="AK3863" t="s">
        <v>134</v>
      </c>
      <c r="AL3863" t="s">
        <v>17604</v>
      </c>
      <c r="AM3863" t="s">
        <v>17603</v>
      </c>
      <c r="AN3863" t="s">
        <v>134</v>
      </c>
      <c r="AO3863" t="s">
        <v>17604</v>
      </c>
      <c r="AP3863" s="18">
        <v>0</v>
      </c>
      <c r="AQ3863" t="s">
        <v>123</v>
      </c>
      <c r="AR3863" t="b">
        <f>ISNUMBER(SEARCH('Consulta Por Puntos Baloto'!$E$5,B3863,1))</f>
        <v>0</v>
      </c>
      <c r="AS3863">
        <f t="shared" si="120"/>
        <v>7</v>
      </c>
      <c r="AT3863" t="str">
        <f t="shared" si="121"/>
        <v>Cajero automático</v>
      </c>
    </row>
    <row r="3864" spans="1:46">
      <c r="A3864" t="s">
        <v>18040</v>
      </c>
      <c r="B3864" t="s">
        <v>18041</v>
      </c>
      <c r="C3864" s="18">
        <v>2.2269991228000001</v>
      </c>
      <c r="D3864" t="s">
        <v>463</v>
      </c>
      <c r="E3864" t="s">
        <v>128</v>
      </c>
      <c r="F3864" t="s">
        <v>464</v>
      </c>
      <c r="G3864" s="18">
        <v>0</v>
      </c>
      <c r="H3864" t="s">
        <v>745</v>
      </c>
      <c r="I3864" t="s">
        <v>130</v>
      </c>
      <c r="J3864" t="s">
        <v>746</v>
      </c>
      <c r="K3864" s="18">
        <v>1.2113461394</v>
      </c>
      <c r="L3864" t="s">
        <v>64</v>
      </c>
      <c r="M3864" t="s">
        <v>130</v>
      </c>
      <c r="N3864" t="s">
        <v>742</v>
      </c>
      <c r="O3864" s="18">
        <v>0.12686169110000001</v>
      </c>
      <c r="P3864" t="s">
        <v>743</v>
      </c>
      <c r="Q3864" t="s">
        <v>134</v>
      </c>
      <c r="R3864" t="s">
        <v>744</v>
      </c>
      <c r="S3864" s="18">
        <v>2.9818867381</v>
      </c>
      <c r="T3864" t="s">
        <v>496</v>
      </c>
      <c r="U3864" t="s">
        <v>130</v>
      </c>
      <c r="V3864" t="s">
        <v>497</v>
      </c>
      <c r="W3864" s="18">
        <v>0</v>
      </c>
      <c r="X3864" t="s">
        <v>745</v>
      </c>
      <c r="Y3864" t="s">
        <v>130</v>
      </c>
      <c r="Z3864" t="s">
        <v>746</v>
      </c>
      <c r="AA3864" s="18">
        <v>0</v>
      </c>
      <c r="AB3864" t="s">
        <v>2106</v>
      </c>
      <c r="AC3864" t="s">
        <v>128</v>
      </c>
      <c r="AD3864" t="s">
        <v>2107</v>
      </c>
      <c r="AE3864" s="18">
        <v>0.7617505966</v>
      </c>
      <c r="AF3864" t="s">
        <v>9296</v>
      </c>
      <c r="AG3864" t="s">
        <v>143</v>
      </c>
      <c r="AH3864" t="s">
        <v>9297</v>
      </c>
      <c r="AI3864" s="18">
        <v>0</v>
      </c>
      <c r="AJ3864" t="s">
        <v>17603</v>
      </c>
      <c r="AK3864" t="s">
        <v>134</v>
      </c>
      <c r="AL3864" t="s">
        <v>17604</v>
      </c>
      <c r="AM3864" t="s">
        <v>873</v>
      </c>
      <c r="AN3864" t="s">
        <v>128</v>
      </c>
      <c r="AO3864" t="s">
        <v>2107</v>
      </c>
      <c r="AP3864" s="18">
        <v>0</v>
      </c>
      <c r="AQ3864" t="s">
        <v>123</v>
      </c>
      <c r="AR3864" t="b">
        <f>ISNUMBER(SEARCH('Consulta Por Puntos Baloto'!$E$5,B3864,1))</f>
        <v>0</v>
      </c>
      <c r="AS3864">
        <f t="shared" si="120"/>
        <v>7</v>
      </c>
      <c r="AT3864" t="str">
        <f t="shared" si="121"/>
        <v>Cajero automático</v>
      </c>
    </row>
    <row r="3865" spans="1:46">
      <c r="A3865" t="s">
        <v>18040</v>
      </c>
      <c r="B3865" t="s">
        <v>18041</v>
      </c>
      <c r="C3865" s="18">
        <v>2.2269991228000001</v>
      </c>
      <c r="D3865" t="s">
        <v>463</v>
      </c>
      <c r="E3865" t="s">
        <v>128</v>
      </c>
      <c r="F3865" t="s">
        <v>464</v>
      </c>
      <c r="G3865" s="18">
        <v>0</v>
      </c>
      <c r="H3865" t="s">
        <v>745</v>
      </c>
      <c r="I3865" t="s">
        <v>130</v>
      </c>
      <c r="J3865" t="s">
        <v>746</v>
      </c>
      <c r="K3865" s="18">
        <v>1.2113461394</v>
      </c>
      <c r="L3865" t="s">
        <v>64</v>
      </c>
      <c r="M3865" t="s">
        <v>130</v>
      </c>
      <c r="N3865" t="s">
        <v>742</v>
      </c>
      <c r="O3865" s="18">
        <v>0.12686169110000001</v>
      </c>
      <c r="P3865" t="s">
        <v>743</v>
      </c>
      <c r="Q3865" t="s">
        <v>134</v>
      </c>
      <c r="R3865" t="s">
        <v>744</v>
      </c>
      <c r="S3865" s="18">
        <v>2.9818867381</v>
      </c>
      <c r="T3865" t="s">
        <v>496</v>
      </c>
      <c r="U3865" t="s">
        <v>130</v>
      </c>
      <c r="V3865" t="s">
        <v>497</v>
      </c>
      <c r="W3865" s="18">
        <v>0</v>
      </c>
      <c r="X3865" t="s">
        <v>745</v>
      </c>
      <c r="Y3865" t="s">
        <v>130</v>
      </c>
      <c r="Z3865" t="s">
        <v>746</v>
      </c>
      <c r="AA3865" s="18">
        <v>0</v>
      </c>
      <c r="AB3865" t="s">
        <v>2106</v>
      </c>
      <c r="AC3865" t="s">
        <v>128</v>
      </c>
      <c r="AD3865" t="s">
        <v>2107</v>
      </c>
      <c r="AE3865" s="18">
        <v>0.7617505966</v>
      </c>
      <c r="AF3865" t="s">
        <v>9296</v>
      </c>
      <c r="AG3865" t="s">
        <v>143</v>
      </c>
      <c r="AH3865" t="s">
        <v>9297</v>
      </c>
      <c r="AI3865" s="18">
        <v>0</v>
      </c>
      <c r="AJ3865" t="s">
        <v>17603</v>
      </c>
      <c r="AK3865" t="s">
        <v>134</v>
      </c>
      <c r="AL3865" t="s">
        <v>17604</v>
      </c>
      <c r="AM3865" t="s">
        <v>745</v>
      </c>
      <c r="AN3865" t="s">
        <v>130</v>
      </c>
      <c r="AO3865" t="s">
        <v>746</v>
      </c>
      <c r="AP3865" s="18">
        <v>0</v>
      </c>
      <c r="AQ3865" t="s">
        <v>123</v>
      </c>
      <c r="AR3865" t="b">
        <f>ISNUMBER(SEARCH('Consulta Por Puntos Baloto'!$E$5,B3865,1))</f>
        <v>0</v>
      </c>
      <c r="AS3865">
        <f t="shared" si="120"/>
        <v>7</v>
      </c>
      <c r="AT3865" t="str">
        <f t="shared" si="121"/>
        <v>Cajero automático</v>
      </c>
    </row>
    <row r="3866" spans="1:46">
      <c r="A3866" t="s">
        <v>18138</v>
      </c>
      <c r="B3866" t="s">
        <v>18139</v>
      </c>
      <c r="C3866" s="18">
        <v>0.46160613859999999</v>
      </c>
      <c r="D3866" t="s">
        <v>1765</v>
      </c>
      <c r="E3866" t="s">
        <v>1766</v>
      </c>
      <c r="F3866" t="s">
        <v>1767</v>
      </c>
      <c r="G3866" s="18">
        <v>30.774298029699999</v>
      </c>
      <c r="H3866" t="s">
        <v>64</v>
      </c>
      <c r="I3866" t="s">
        <v>112</v>
      </c>
      <c r="J3866" t="s">
        <v>1110</v>
      </c>
      <c r="K3866" s="18">
        <v>31.9803146928</v>
      </c>
      <c r="L3866" t="s">
        <v>64</v>
      </c>
      <c r="M3866" t="s">
        <v>112</v>
      </c>
      <c r="N3866" t="s">
        <v>721</v>
      </c>
      <c r="O3866" s="18">
        <v>32.3377740229</v>
      </c>
      <c r="P3866" t="s">
        <v>513</v>
      </c>
      <c r="Q3866" t="s">
        <v>509</v>
      </c>
      <c r="R3866" t="s">
        <v>514</v>
      </c>
      <c r="S3866" s="18">
        <v>32.321295840399998</v>
      </c>
      <c r="T3866" t="s">
        <v>111</v>
      </c>
      <c r="U3866" t="s">
        <v>112</v>
      </c>
      <c r="V3866" t="s">
        <v>113</v>
      </c>
      <c r="W3866" s="18">
        <v>1.8036709841</v>
      </c>
      <c r="X3866" t="s">
        <v>64</v>
      </c>
      <c r="Y3866" t="s">
        <v>1768</v>
      </c>
      <c r="Z3866" t="s">
        <v>1769</v>
      </c>
      <c r="AA3866" s="18">
        <v>32.322407682700003</v>
      </c>
      <c r="AB3866" s="19" t="s">
        <v>1111</v>
      </c>
      <c r="AC3866" t="s">
        <v>509</v>
      </c>
      <c r="AD3866" s="19" t="s">
        <v>1112</v>
      </c>
      <c r="AE3866" s="18">
        <v>0.2314006391</v>
      </c>
      <c r="AF3866" t="s">
        <v>18140</v>
      </c>
      <c r="AG3866" t="s">
        <v>1779</v>
      </c>
      <c r="AH3866" t="s">
        <v>18141</v>
      </c>
      <c r="AI3866" s="18">
        <v>0.14567364930000001</v>
      </c>
      <c r="AJ3866" t="s">
        <v>18142</v>
      </c>
      <c r="AK3866" t="s">
        <v>1766</v>
      </c>
      <c r="AL3866" t="s">
        <v>18143</v>
      </c>
      <c r="AM3866" t="s">
        <v>18142</v>
      </c>
      <c r="AN3866" t="s">
        <v>1766</v>
      </c>
      <c r="AO3866" t="s">
        <v>18143</v>
      </c>
      <c r="AP3866" s="18">
        <v>0.14567364930000001</v>
      </c>
      <c r="AQ3866" t="e">
        <v>#N/A</v>
      </c>
      <c r="AR3866" t="b">
        <f>ISNUMBER(SEARCH('Consulta Por Puntos Baloto'!$E$5,B3866,1))</f>
        <v>0</v>
      </c>
      <c r="AS3866">
        <f t="shared" si="120"/>
        <v>35</v>
      </c>
      <c r="AT3866" t="str">
        <f t="shared" si="121"/>
        <v>Punto red</v>
      </c>
    </row>
    <row r="3867" spans="1:46">
      <c r="A3867" t="s">
        <v>18144</v>
      </c>
      <c r="B3867" t="s">
        <v>18145</v>
      </c>
      <c r="C3867" s="18">
        <v>0.12041134620000001</v>
      </c>
      <c r="D3867" t="s">
        <v>892</v>
      </c>
      <c r="E3867" t="s">
        <v>893</v>
      </c>
      <c r="F3867" t="s">
        <v>894</v>
      </c>
      <c r="G3867" s="18">
        <v>0.73378368940000005</v>
      </c>
      <c r="H3867" t="s">
        <v>64</v>
      </c>
      <c r="I3867" t="s">
        <v>895</v>
      </c>
      <c r="J3867" t="s">
        <v>896</v>
      </c>
      <c r="K3867" s="18">
        <v>46.354703771200001</v>
      </c>
      <c r="L3867" t="s">
        <v>64</v>
      </c>
      <c r="M3867" t="s">
        <v>154</v>
      </c>
      <c r="N3867" t="s">
        <v>156</v>
      </c>
      <c r="O3867" s="18">
        <v>0.81927642060000005</v>
      </c>
      <c r="P3867" t="s">
        <v>897</v>
      </c>
      <c r="Q3867" t="s">
        <v>893</v>
      </c>
      <c r="R3867" t="s">
        <v>898</v>
      </c>
      <c r="S3867" s="18">
        <v>74.368891117900006</v>
      </c>
      <c r="T3867" t="s">
        <v>111</v>
      </c>
      <c r="U3867" t="s">
        <v>112</v>
      </c>
      <c r="V3867" t="s">
        <v>113</v>
      </c>
      <c r="W3867" s="18">
        <v>45.090835119499999</v>
      </c>
      <c r="X3867" t="s">
        <v>64</v>
      </c>
      <c r="Y3867" t="s">
        <v>154</v>
      </c>
      <c r="Z3867" t="s">
        <v>159</v>
      </c>
      <c r="AA3867" s="18">
        <v>47.1269811182</v>
      </c>
      <c r="AB3867" s="19" t="s">
        <v>899</v>
      </c>
      <c r="AC3867" t="s">
        <v>151</v>
      </c>
      <c r="AD3867" t="s">
        <v>900</v>
      </c>
      <c r="AE3867" s="18">
        <v>0.1555797384</v>
      </c>
      <c r="AF3867" t="s">
        <v>1964</v>
      </c>
      <c r="AG3867" t="s">
        <v>893</v>
      </c>
      <c r="AH3867" t="s">
        <v>1965</v>
      </c>
      <c r="AI3867" s="18">
        <v>0.20894694659999999</v>
      </c>
      <c r="AJ3867" t="s">
        <v>1970</v>
      </c>
      <c r="AK3867" t="s">
        <v>893</v>
      </c>
      <c r="AL3867" t="s">
        <v>1971</v>
      </c>
      <c r="AM3867" t="s">
        <v>892</v>
      </c>
      <c r="AN3867" t="s">
        <v>893</v>
      </c>
      <c r="AO3867" t="s">
        <v>894</v>
      </c>
      <c r="AP3867" s="18">
        <v>0.12041134620000001</v>
      </c>
      <c r="AQ3867" t="s">
        <v>123</v>
      </c>
      <c r="AR3867" t="b">
        <f>ISNUMBER(SEARCH('Consulta Por Puntos Baloto'!$E$5,B3867,1))</f>
        <v>0</v>
      </c>
      <c r="AS3867">
        <f t="shared" si="120"/>
        <v>3</v>
      </c>
      <c r="AT3867" t="str">
        <f t="shared" si="121"/>
        <v>Punto 472</v>
      </c>
    </row>
    <row r="3868" spans="1:46">
      <c r="A3868" t="s">
        <v>18146</v>
      </c>
      <c r="B3868" t="s">
        <v>18147</v>
      </c>
      <c r="C3868" s="18">
        <v>0.53678337200000004</v>
      </c>
      <c r="D3868" t="s">
        <v>892</v>
      </c>
      <c r="E3868" t="s">
        <v>893</v>
      </c>
      <c r="F3868" t="s">
        <v>894</v>
      </c>
      <c r="G3868" s="18">
        <v>0.76021364489999999</v>
      </c>
      <c r="H3868" t="s">
        <v>64</v>
      </c>
      <c r="I3868" t="s">
        <v>895</v>
      </c>
      <c r="J3868" t="s">
        <v>896</v>
      </c>
      <c r="K3868" s="18">
        <v>45.968649299699997</v>
      </c>
      <c r="L3868" t="s">
        <v>64</v>
      </c>
      <c r="M3868" t="s">
        <v>154</v>
      </c>
      <c r="N3868" t="s">
        <v>156</v>
      </c>
      <c r="O3868" s="18">
        <v>0.83669775000000002</v>
      </c>
      <c r="P3868" t="s">
        <v>897</v>
      </c>
      <c r="Q3868" t="s">
        <v>893</v>
      </c>
      <c r="R3868" t="s">
        <v>898</v>
      </c>
      <c r="S3868" s="18">
        <v>74.531848021299993</v>
      </c>
      <c r="T3868" t="s">
        <v>111</v>
      </c>
      <c r="U3868" t="s">
        <v>112</v>
      </c>
      <c r="V3868" t="s">
        <v>113</v>
      </c>
      <c r="W3868" s="18">
        <v>44.702113302199997</v>
      </c>
      <c r="X3868" t="s">
        <v>64</v>
      </c>
      <c r="Y3868" t="s">
        <v>154</v>
      </c>
      <c r="Z3868" t="s">
        <v>159</v>
      </c>
      <c r="AA3868" s="18">
        <v>46.738282426300003</v>
      </c>
      <c r="AB3868" s="19" t="s">
        <v>899</v>
      </c>
      <c r="AC3868" t="s">
        <v>151</v>
      </c>
      <c r="AD3868" t="s">
        <v>900</v>
      </c>
      <c r="AE3868" s="18">
        <v>0.54889858130000002</v>
      </c>
      <c r="AF3868" t="s">
        <v>1964</v>
      </c>
      <c r="AG3868" t="s">
        <v>893</v>
      </c>
      <c r="AH3868" t="s">
        <v>1965</v>
      </c>
      <c r="AI3868" s="18">
        <v>0.1135638081</v>
      </c>
      <c r="AJ3868" t="s">
        <v>1980</v>
      </c>
      <c r="AK3868" t="s">
        <v>893</v>
      </c>
      <c r="AL3868" t="s">
        <v>1981</v>
      </c>
      <c r="AM3868" t="s">
        <v>1980</v>
      </c>
      <c r="AN3868" t="s">
        <v>893</v>
      </c>
      <c r="AO3868" t="s">
        <v>1981</v>
      </c>
      <c r="AP3868" s="18">
        <v>0.1135638081</v>
      </c>
      <c r="AQ3868" t="s">
        <v>123</v>
      </c>
      <c r="AR3868" t="b">
        <f>ISNUMBER(SEARCH('Consulta Por Puntos Baloto'!$E$5,B3868,1))</f>
        <v>0</v>
      </c>
      <c r="AS3868">
        <f t="shared" si="120"/>
        <v>35</v>
      </c>
      <c r="AT3868" t="str">
        <f t="shared" si="121"/>
        <v>Punto red</v>
      </c>
    </row>
    <row r="3869" spans="1:46">
      <c r="A3869" t="s">
        <v>18148</v>
      </c>
      <c r="B3869" t="s">
        <v>18149</v>
      </c>
      <c r="C3869" s="18">
        <v>0.56979699480000001</v>
      </c>
      <c r="D3869" t="s">
        <v>892</v>
      </c>
      <c r="E3869" t="s">
        <v>893</v>
      </c>
      <c r="F3869" t="s">
        <v>894</v>
      </c>
      <c r="G3869" s="18">
        <v>0.23965957809999999</v>
      </c>
      <c r="H3869" t="s">
        <v>64</v>
      </c>
      <c r="I3869" t="s">
        <v>895</v>
      </c>
      <c r="J3869" t="s">
        <v>896</v>
      </c>
      <c r="K3869" s="18">
        <v>46.612698644799998</v>
      </c>
      <c r="L3869" t="s">
        <v>64</v>
      </c>
      <c r="M3869" t="s">
        <v>154</v>
      </c>
      <c r="N3869" t="s">
        <v>156</v>
      </c>
      <c r="O3869" s="18">
        <v>0.30418606749999999</v>
      </c>
      <c r="P3869" t="s">
        <v>897</v>
      </c>
      <c r="Q3869" t="s">
        <v>893</v>
      </c>
      <c r="R3869" t="s">
        <v>898</v>
      </c>
      <c r="S3869" s="18">
        <v>73.818249105999996</v>
      </c>
      <c r="T3869" t="s">
        <v>111</v>
      </c>
      <c r="U3869" t="s">
        <v>112</v>
      </c>
      <c r="V3869" t="s">
        <v>113</v>
      </c>
      <c r="W3869" s="18">
        <v>45.3399405794</v>
      </c>
      <c r="X3869" t="s">
        <v>64</v>
      </c>
      <c r="Y3869" t="s">
        <v>154</v>
      </c>
      <c r="Z3869" t="s">
        <v>159</v>
      </c>
      <c r="AA3869" s="18">
        <v>47.376072166599997</v>
      </c>
      <c r="AB3869" s="19" t="s">
        <v>899</v>
      </c>
      <c r="AC3869" t="s">
        <v>151</v>
      </c>
      <c r="AD3869" t="s">
        <v>900</v>
      </c>
      <c r="AE3869" s="18">
        <v>0.4944364477</v>
      </c>
      <c r="AF3869" t="s">
        <v>1964</v>
      </c>
      <c r="AG3869" t="s">
        <v>893</v>
      </c>
      <c r="AH3869" t="s">
        <v>1965</v>
      </c>
      <c r="AI3869" s="18">
        <v>0.25440401620000003</v>
      </c>
      <c r="AJ3869" t="s">
        <v>2192</v>
      </c>
      <c r="AK3869" t="s">
        <v>893</v>
      </c>
      <c r="AL3869" t="s">
        <v>2193</v>
      </c>
      <c r="AM3869" t="s">
        <v>64</v>
      </c>
      <c r="AN3869" t="s">
        <v>895</v>
      </c>
      <c r="AO3869" t="s">
        <v>896</v>
      </c>
      <c r="AP3869" s="18">
        <v>0.23965957809999999</v>
      </c>
      <c r="AQ3869" t="s">
        <v>123</v>
      </c>
      <c r="AR3869" t="b">
        <f>ISNUMBER(SEARCH('Consulta Por Puntos Baloto'!$E$5,B3869,1))</f>
        <v>0</v>
      </c>
      <c r="AS3869">
        <f t="shared" si="120"/>
        <v>7</v>
      </c>
      <c r="AT3869" t="str">
        <f t="shared" si="121"/>
        <v>Cajero automático</v>
      </c>
    </row>
    <row r="3870" spans="1:46">
      <c r="A3870" t="s">
        <v>18150</v>
      </c>
      <c r="B3870" t="s">
        <v>18151</v>
      </c>
      <c r="C3870" s="18">
        <v>24.4637860733</v>
      </c>
      <c r="D3870" t="s">
        <v>892</v>
      </c>
      <c r="E3870" t="s">
        <v>893</v>
      </c>
      <c r="F3870" t="s">
        <v>894</v>
      </c>
      <c r="G3870" s="18">
        <v>23.7392666157</v>
      </c>
      <c r="H3870" t="s">
        <v>64</v>
      </c>
      <c r="I3870" t="s">
        <v>895</v>
      </c>
      <c r="J3870" t="s">
        <v>896</v>
      </c>
      <c r="K3870" s="18">
        <v>46.588467983500003</v>
      </c>
      <c r="L3870" t="s">
        <v>64</v>
      </c>
      <c r="M3870" t="s">
        <v>154</v>
      </c>
      <c r="N3870" t="s">
        <v>156</v>
      </c>
      <c r="O3870" s="18">
        <v>23.6644464769</v>
      </c>
      <c r="P3870" t="s">
        <v>897</v>
      </c>
      <c r="Q3870" t="s">
        <v>893</v>
      </c>
      <c r="R3870" t="s">
        <v>898</v>
      </c>
      <c r="S3870" s="18">
        <v>65.569466492700002</v>
      </c>
      <c r="T3870" t="s">
        <v>111</v>
      </c>
      <c r="U3870" t="s">
        <v>112</v>
      </c>
      <c r="V3870" t="s">
        <v>113</v>
      </c>
      <c r="W3870" s="18">
        <v>45.1017447328</v>
      </c>
      <c r="X3870" t="s">
        <v>64</v>
      </c>
      <c r="Y3870" t="s">
        <v>154</v>
      </c>
      <c r="Z3870" t="s">
        <v>159</v>
      </c>
      <c r="AA3870" s="18">
        <v>46.857007093900002</v>
      </c>
      <c r="AB3870" s="19" t="s">
        <v>899</v>
      </c>
      <c r="AC3870" t="s">
        <v>151</v>
      </c>
      <c r="AD3870" t="s">
        <v>900</v>
      </c>
      <c r="AE3870" s="18">
        <v>10.181728163000001</v>
      </c>
      <c r="AF3870" t="s">
        <v>18152</v>
      </c>
      <c r="AG3870" t="s">
        <v>18153</v>
      </c>
      <c r="AH3870" t="s">
        <v>18154</v>
      </c>
      <c r="AI3870" s="18">
        <v>13.624326359299999</v>
      </c>
      <c r="AJ3870" t="s">
        <v>18155</v>
      </c>
      <c r="AK3870" t="s">
        <v>18156</v>
      </c>
      <c r="AL3870" t="s">
        <v>18157</v>
      </c>
      <c r="AM3870" t="s">
        <v>18152</v>
      </c>
      <c r="AN3870" t="s">
        <v>18153</v>
      </c>
      <c r="AO3870" t="s">
        <v>18154</v>
      </c>
      <c r="AP3870" s="18">
        <v>10.181728163000001</v>
      </c>
      <c r="AQ3870" t="s">
        <v>123</v>
      </c>
      <c r="AR3870" t="b">
        <f>ISNUMBER(SEARCH('Consulta Por Puntos Baloto'!$E$5,B3870,1))</f>
        <v>0</v>
      </c>
      <c r="AS3870">
        <f t="shared" si="120"/>
        <v>31</v>
      </c>
      <c r="AT3870" t="str">
        <f t="shared" si="121"/>
        <v>Punto pago</v>
      </c>
    </row>
    <row r="3871" spans="1:46">
      <c r="A3871" t="s">
        <v>18158</v>
      </c>
      <c r="B3871" t="s">
        <v>18159</v>
      </c>
      <c r="C3871" s="18">
        <v>23.056259978500002</v>
      </c>
      <c r="D3871" t="s">
        <v>1448</v>
      </c>
      <c r="E3871" t="s">
        <v>1449</v>
      </c>
      <c r="F3871" t="s">
        <v>1450</v>
      </c>
      <c r="G3871" s="18">
        <v>23.0348256921</v>
      </c>
      <c r="H3871" t="s">
        <v>64</v>
      </c>
      <c r="I3871" t="s">
        <v>1451</v>
      </c>
      <c r="J3871" t="s">
        <v>1452</v>
      </c>
      <c r="K3871" s="18">
        <v>27.607222065999999</v>
      </c>
      <c r="L3871" t="s">
        <v>64</v>
      </c>
      <c r="M3871" t="s">
        <v>471</v>
      </c>
      <c r="N3871" t="s">
        <v>1453</v>
      </c>
      <c r="O3871" s="18">
        <v>23.902263920399999</v>
      </c>
      <c r="P3871" t="s">
        <v>1454</v>
      </c>
      <c r="Q3871" t="s">
        <v>1449</v>
      </c>
      <c r="R3871" t="s">
        <v>1455</v>
      </c>
      <c r="S3871" s="18">
        <v>29.173841513799999</v>
      </c>
      <c r="T3871" t="s">
        <v>111</v>
      </c>
      <c r="U3871" t="s">
        <v>112</v>
      </c>
      <c r="V3871" t="s">
        <v>113</v>
      </c>
      <c r="W3871" s="18">
        <v>23.918685200199999</v>
      </c>
      <c r="X3871" t="s">
        <v>64</v>
      </c>
      <c r="Y3871" t="s">
        <v>1451</v>
      </c>
      <c r="Z3871" t="s">
        <v>1456</v>
      </c>
      <c r="AA3871" s="18">
        <v>29.175181927899999</v>
      </c>
      <c r="AB3871" s="19" t="s">
        <v>1111</v>
      </c>
      <c r="AC3871" t="s">
        <v>509</v>
      </c>
      <c r="AD3871" s="19" t="s">
        <v>1112</v>
      </c>
      <c r="AE3871" s="18">
        <v>3.0410716E-3</v>
      </c>
      <c r="AF3871" t="s">
        <v>1957</v>
      </c>
      <c r="AG3871" t="s">
        <v>1958</v>
      </c>
      <c r="AH3871" t="s">
        <v>1959</v>
      </c>
      <c r="AI3871" s="18">
        <v>6.7971955000000004E-3</v>
      </c>
      <c r="AJ3871" t="s">
        <v>18160</v>
      </c>
      <c r="AK3871" t="s">
        <v>1958</v>
      </c>
      <c r="AL3871" t="s">
        <v>18161</v>
      </c>
      <c r="AM3871" t="s">
        <v>1957</v>
      </c>
      <c r="AN3871" t="s">
        <v>1958</v>
      </c>
      <c r="AO3871" t="s">
        <v>1959</v>
      </c>
      <c r="AP3871" s="18">
        <v>3.0410716E-3</v>
      </c>
      <c r="AQ3871" t="s">
        <v>123</v>
      </c>
      <c r="AR3871" t="b">
        <f>ISNUMBER(SEARCH('Consulta Por Puntos Baloto'!$E$5,B3871,1))</f>
        <v>0</v>
      </c>
      <c r="AS3871">
        <f t="shared" si="120"/>
        <v>31</v>
      </c>
      <c r="AT3871" t="str">
        <f t="shared" si="121"/>
        <v>Punto pago</v>
      </c>
    </row>
    <row r="3872" spans="1:46">
      <c r="A3872" t="s">
        <v>18162</v>
      </c>
      <c r="B3872" t="s">
        <v>18163</v>
      </c>
      <c r="C3872" s="18">
        <v>23.125302835500001</v>
      </c>
      <c r="D3872" t="s">
        <v>1448</v>
      </c>
      <c r="E3872" t="s">
        <v>1449</v>
      </c>
      <c r="F3872" t="s">
        <v>1450</v>
      </c>
      <c r="G3872" s="18">
        <v>23.103469072199999</v>
      </c>
      <c r="H3872" t="s">
        <v>64</v>
      </c>
      <c r="I3872" t="s">
        <v>1451</v>
      </c>
      <c r="J3872" t="s">
        <v>1452</v>
      </c>
      <c r="K3872" s="18">
        <v>27.602998168100001</v>
      </c>
      <c r="L3872" t="s">
        <v>64</v>
      </c>
      <c r="M3872" t="s">
        <v>471</v>
      </c>
      <c r="N3872" t="s">
        <v>1453</v>
      </c>
      <c r="O3872" s="18">
        <v>23.971423143700001</v>
      </c>
      <c r="P3872" t="s">
        <v>1454</v>
      </c>
      <c r="Q3872" t="s">
        <v>1449</v>
      </c>
      <c r="R3872" t="s">
        <v>1455</v>
      </c>
      <c r="S3872" s="18">
        <v>29.122767129100001</v>
      </c>
      <c r="T3872" t="s">
        <v>111</v>
      </c>
      <c r="U3872" t="s">
        <v>112</v>
      </c>
      <c r="V3872" t="s">
        <v>113</v>
      </c>
      <c r="W3872" s="18">
        <v>23.987636848800001</v>
      </c>
      <c r="X3872" t="s">
        <v>64</v>
      </c>
      <c r="Y3872" t="s">
        <v>1451</v>
      </c>
      <c r="Z3872" t="s">
        <v>1456</v>
      </c>
      <c r="AA3872" s="18">
        <v>29.124109606800001</v>
      </c>
      <c r="AB3872" s="19" t="s">
        <v>1111</v>
      </c>
      <c r="AC3872" t="s">
        <v>509</v>
      </c>
      <c r="AD3872" s="19" t="s">
        <v>1112</v>
      </c>
      <c r="AE3872" s="18">
        <v>5.2149260099999997E-2</v>
      </c>
      <c r="AF3872" t="s">
        <v>3160</v>
      </c>
      <c r="AG3872" t="s">
        <v>1958</v>
      </c>
      <c r="AH3872" t="s">
        <v>3161</v>
      </c>
      <c r="AI3872" s="18">
        <v>1.8530657999999999E-3</v>
      </c>
      <c r="AJ3872" t="s">
        <v>18164</v>
      </c>
      <c r="AK3872" t="s">
        <v>1958</v>
      </c>
      <c r="AL3872" t="s">
        <v>18165</v>
      </c>
      <c r="AM3872" t="s">
        <v>18164</v>
      </c>
      <c r="AN3872" t="s">
        <v>1958</v>
      </c>
      <c r="AO3872" t="s">
        <v>18165</v>
      </c>
      <c r="AP3872" s="18">
        <v>1.8530657999999999E-3</v>
      </c>
      <c r="AQ3872" t="s">
        <v>123</v>
      </c>
      <c r="AR3872" t="b">
        <f>ISNUMBER(SEARCH('Consulta Por Puntos Baloto'!$E$5,B3872,1))</f>
        <v>0</v>
      </c>
      <c r="AS3872">
        <f t="shared" si="120"/>
        <v>35</v>
      </c>
      <c r="AT3872" t="str">
        <f t="shared" si="121"/>
        <v>Punto red</v>
      </c>
    </row>
    <row r="3873" spans="1:46">
      <c r="A3873" t="s">
        <v>18166</v>
      </c>
      <c r="B3873" t="s">
        <v>18167</v>
      </c>
      <c r="C3873" s="18">
        <v>22.996641814899998</v>
      </c>
      <c r="D3873" t="s">
        <v>1448</v>
      </c>
      <c r="E3873" t="s">
        <v>1449</v>
      </c>
      <c r="F3873" t="s">
        <v>1450</v>
      </c>
      <c r="G3873" s="18">
        <v>22.974968862099999</v>
      </c>
      <c r="H3873" t="s">
        <v>64</v>
      </c>
      <c r="I3873" t="s">
        <v>1451</v>
      </c>
      <c r="J3873" t="s">
        <v>1452</v>
      </c>
      <c r="K3873" s="18">
        <v>27.530292753600001</v>
      </c>
      <c r="L3873" t="s">
        <v>64</v>
      </c>
      <c r="M3873" t="s">
        <v>471</v>
      </c>
      <c r="N3873" t="s">
        <v>1453</v>
      </c>
      <c r="O3873" s="18">
        <v>23.842716942700001</v>
      </c>
      <c r="P3873" t="s">
        <v>1454</v>
      </c>
      <c r="Q3873" t="s">
        <v>1449</v>
      </c>
      <c r="R3873" t="s">
        <v>1455</v>
      </c>
      <c r="S3873" s="18">
        <v>29.1068352275</v>
      </c>
      <c r="T3873" t="s">
        <v>111</v>
      </c>
      <c r="U3873" t="s">
        <v>112</v>
      </c>
      <c r="V3873" t="s">
        <v>113</v>
      </c>
      <c r="W3873" s="18">
        <v>23.8590135858</v>
      </c>
      <c r="X3873" t="s">
        <v>64</v>
      </c>
      <c r="Y3873" t="s">
        <v>1451</v>
      </c>
      <c r="Z3873" t="s">
        <v>1456</v>
      </c>
      <c r="AA3873" s="18">
        <v>29.108174800699999</v>
      </c>
      <c r="AB3873" s="19" t="s">
        <v>1111</v>
      </c>
      <c r="AC3873" t="s">
        <v>509</v>
      </c>
      <c r="AD3873" s="19" t="s">
        <v>1112</v>
      </c>
      <c r="AE3873" s="18">
        <v>7.4555199500000002E-2</v>
      </c>
      <c r="AF3873" t="s">
        <v>1957</v>
      </c>
      <c r="AG3873" t="s">
        <v>1958</v>
      </c>
      <c r="AH3873" t="s">
        <v>1959</v>
      </c>
      <c r="AI3873" s="18">
        <v>7.1481880000000004E-4</v>
      </c>
      <c r="AJ3873" t="s">
        <v>18168</v>
      </c>
      <c r="AK3873" t="s">
        <v>1958</v>
      </c>
      <c r="AL3873" t="s">
        <v>18169</v>
      </c>
      <c r="AM3873" t="s">
        <v>18168</v>
      </c>
      <c r="AN3873" t="s">
        <v>1958</v>
      </c>
      <c r="AO3873" t="s">
        <v>18169</v>
      </c>
      <c r="AP3873" s="18">
        <v>7.1481880000000004E-4</v>
      </c>
      <c r="AQ3873" t="s">
        <v>123</v>
      </c>
      <c r="AR3873" t="b">
        <f>ISNUMBER(SEARCH('Consulta Por Puntos Baloto'!$E$5,B3873,1))</f>
        <v>0</v>
      </c>
      <c r="AS3873">
        <f t="shared" si="120"/>
        <v>35</v>
      </c>
      <c r="AT3873" t="str">
        <f t="shared" si="121"/>
        <v>Punto red</v>
      </c>
    </row>
    <row r="3874" spans="1:46">
      <c r="A3874" t="s">
        <v>18170</v>
      </c>
      <c r="B3874" t="s">
        <v>18171</v>
      </c>
      <c r="C3874" s="18">
        <v>0.24128104489999999</v>
      </c>
      <c r="D3874" t="s">
        <v>4793</v>
      </c>
      <c r="E3874" t="s">
        <v>220</v>
      </c>
      <c r="F3874" t="s">
        <v>4794</v>
      </c>
      <c r="G3874" s="18">
        <v>0.33113260160000002</v>
      </c>
      <c r="H3874" t="s">
        <v>4795</v>
      </c>
      <c r="I3874" t="s">
        <v>223</v>
      </c>
      <c r="J3874" t="s">
        <v>4939</v>
      </c>
      <c r="K3874" s="18">
        <v>0.63782955620000004</v>
      </c>
      <c r="L3874" t="s">
        <v>64</v>
      </c>
      <c r="M3874" t="s">
        <v>223</v>
      </c>
      <c r="N3874" t="s">
        <v>4230</v>
      </c>
      <c r="O3874" s="18">
        <v>1.3170105436999999</v>
      </c>
      <c r="P3874" t="s">
        <v>4231</v>
      </c>
      <c r="Q3874" t="s">
        <v>220</v>
      </c>
      <c r="R3874" t="s">
        <v>4232</v>
      </c>
      <c r="S3874" s="18">
        <v>8.1499105896999993</v>
      </c>
      <c r="T3874" t="s">
        <v>227</v>
      </c>
      <c r="U3874" t="s">
        <v>228</v>
      </c>
      <c r="V3874" t="s">
        <v>229</v>
      </c>
      <c r="W3874" s="18">
        <v>1.2097715485</v>
      </c>
      <c r="X3874" t="s">
        <v>222</v>
      </c>
      <c r="Y3874" t="s">
        <v>223</v>
      </c>
      <c r="Z3874" t="s">
        <v>224</v>
      </c>
      <c r="AA3874" s="18">
        <v>0.162969905</v>
      </c>
      <c r="AB3874" t="s">
        <v>4797</v>
      </c>
      <c r="AC3874" t="s">
        <v>220</v>
      </c>
      <c r="AD3874" t="s">
        <v>4798</v>
      </c>
      <c r="AE3874" s="18">
        <v>9.9390554699999994E-2</v>
      </c>
      <c r="AF3874" t="s">
        <v>18172</v>
      </c>
      <c r="AG3874" t="s">
        <v>220</v>
      </c>
      <c r="AH3874" t="s">
        <v>18173</v>
      </c>
      <c r="AI3874" s="18">
        <v>0.1219920156</v>
      </c>
      <c r="AJ3874" t="s">
        <v>7509</v>
      </c>
      <c r="AK3874" t="s">
        <v>220</v>
      </c>
      <c r="AL3874" t="s">
        <v>7510</v>
      </c>
      <c r="AM3874" t="s">
        <v>18172</v>
      </c>
      <c r="AN3874" t="s">
        <v>220</v>
      </c>
      <c r="AO3874" t="s">
        <v>18173</v>
      </c>
      <c r="AP3874" s="18">
        <v>9.9390554699999994E-2</v>
      </c>
      <c r="AQ3874" t="s">
        <v>4218</v>
      </c>
      <c r="AR3874" t="b">
        <f>ISNUMBER(SEARCH('Consulta Por Puntos Baloto'!$E$5,B3874,1))</f>
        <v>0</v>
      </c>
      <c r="AS3874">
        <f t="shared" si="120"/>
        <v>31</v>
      </c>
      <c r="AT3874" t="str">
        <f t="shared" si="121"/>
        <v>Punto pago</v>
      </c>
    </row>
    <row r="3875" spans="1:46">
      <c r="A3875" t="s">
        <v>18174</v>
      </c>
      <c r="B3875" t="s">
        <v>18175</v>
      </c>
      <c r="C3875" s="18">
        <v>0.43852931299999998</v>
      </c>
      <c r="D3875" t="s">
        <v>4386</v>
      </c>
      <c r="E3875" t="s">
        <v>4387</v>
      </c>
      <c r="F3875" t="s">
        <v>4388</v>
      </c>
      <c r="G3875" s="18">
        <v>0.6600278839</v>
      </c>
      <c r="H3875" t="s">
        <v>64</v>
      </c>
      <c r="I3875" t="s">
        <v>4389</v>
      </c>
      <c r="J3875" t="s">
        <v>4390</v>
      </c>
      <c r="K3875" s="18">
        <v>39.8870776889</v>
      </c>
      <c r="L3875" t="s">
        <v>64</v>
      </c>
      <c r="M3875" t="s">
        <v>343</v>
      </c>
      <c r="N3875" t="s">
        <v>344</v>
      </c>
      <c r="O3875" s="18">
        <v>0.45848491959999998</v>
      </c>
      <c r="P3875" t="s">
        <v>4391</v>
      </c>
      <c r="Q3875" t="s">
        <v>4392</v>
      </c>
      <c r="R3875" t="s">
        <v>4393</v>
      </c>
      <c r="S3875" s="18">
        <v>59.643320330900004</v>
      </c>
      <c r="T3875" t="s">
        <v>69</v>
      </c>
      <c r="U3875" t="s">
        <v>65</v>
      </c>
      <c r="V3875" t="s">
        <v>70</v>
      </c>
      <c r="W3875" s="18">
        <v>0.6600278839</v>
      </c>
      <c r="X3875" t="s">
        <v>64</v>
      </c>
      <c r="Y3875" t="s">
        <v>4389</v>
      </c>
      <c r="Z3875" t="s">
        <v>4390</v>
      </c>
      <c r="AA3875" s="18">
        <v>41.174660996299998</v>
      </c>
      <c r="AB3875" t="s">
        <v>345</v>
      </c>
      <c r="AC3875" t="s">
        <v>341</v>
      </c>
      <c r="AD3875" t="s">
        <v>346</v>
      </c>
      <c r="AE3875" s="18">
        <v>0.64905853339999997</v>
      </c>
      <c r="AF3875" t="s">
        <v>7238</v>
      </c>
      <c r="AG3875" t="s">
        <v>4387</v>
      </c>
      <c r="AH3875" t="s">
        <v>7239</v>
      </c>
      <c r="AI3875" s="18">
        <v>0.46355486299999998</v>
      </c>
      <c r="AJ3875" t="s">
        <v>349</v>
      </c>
      <c r="AK3875" t="s">
        <v>4387</v>
      </c>
      <c r="AL3875" t="s">
        <v>18176</v>
      </c>
      <c r="AM3875" t="s">
        <v>4386</v>
      </c>
      <c r="AN3875" t="s">
        <v>4387</v>
      </c>
      <c r="AO3875" t="s">
        <v>4388</v>
      </c>
      <c r="AP3875" s="18">
        <v>0.43852931299999998</v>
      </c>
      <c r="AQ3875" t="s">
        <v>123</v>
      </c>
      <c r="AR3875" t="b">
        <f>ISNUMBER(SEARCH('Consulta Por Puntos Baloto'!$E$5,B3875,1))</f>
        <v>0</v>
      </c>
      <c r="AS3875">
        <f t="shared" si="120"/>
        <v>3</v>
      </c>
      <c r="AT3875" t="str">
        <f t="shared" si="121"/>
        <v>Punto 472</v>
      </c>
    </row>
    <row r="3876" spans="1:46">
      <c r="A3876" t="s">
        <v>18177</v>
      </c>
      <c r="B3876" t="s">
        <v>18178</v>
      </c>
      <c r="C3876" s="18">
        <v>13.4460033331</v>
      </c>
      <c r="D3876" t="s">
        <v>4495</v>
      </c>
      <c r="E3876" t="s">
        <v>4496</v>
      </c>
      <c r="F3876" t="s">
        <v>4497</v>
      </c>
      <c r="G3876" s="18">
        <v>13.3698259139</v>
      </c>
      <c r="H3876" t="s">
        <v>383</v>
      </c>
      <c r="I3876" t="s">
        <v>384</v>
      </c>
      <c r="J3876" t="s">
        <v>385</v>
      </c>
      <c r="K3876" s="18">
        <v>15.668523196600001</v>
      </c>
      <c r="L3876" t="s">
        <v>64</v>
      </c>
      <c r="M3876" t="s">
        <v>384</v>
      </c>
      <c r="N3876" t="s">
        <v>386</v>
      </c>
      <c r="O3876" s="18">
        <v>89.591396180299995</v>
      </c>
      <c r="P3876" t="s">
        <v>4733</v>
      </c>
      <c r="Q3876" t="s">
        <v>4734</v>
      </c>
      <c r="R3876" t="s">
        <v>4735</v>
      </c>
      <c r="S3876" s="18">
        <v>114.23397925899999</v>
      </c>
      <c r="T3876" t="s">
        <v>253</v>
      </c>
      <c r="U3876" t="s">
        <v>65</v>
      </c>
      <c r="V3876" t="s">
        <v>254</v>
      </c>
      <c r="W3876" s="18">
        <v>114.1289899665</v>
      </c>
      <c r="X3876" t="s">
        <v>276</v>
      </c>
      <c r="Y3876" t="s">
        <v>65</v>
      </c>
      <c r="Z3876" t="s">
        <v>277</v>
      </c>
      <c r="AA3876" s="18">
        <v>13.368593450500001</v>
      </c>
      <c r="AB3876" t="s">
        <v>383</v>
      </c>
      <c r="AC3876" t="s">
        <v>391</v>
      </c>
      <c r="AD3876" t="s">
        <v>392</v>
      </c>
      <c r="AE3876" s="18">
        <v>4.3521144900000003E-2</v>
      </c>
      <c r="AF3876" t="s">
        <v>18179</v>
      </c>
      <c r="AG3876" t="s">
        <v>18180</v>
      </c>
      <c r="AH3876" t="s">
        <v>18181</v>
      </c>
      <c r="AI3876" s="18">
        <v>1.31958417E-2</v>
      </c>
      <c r="AJ3876" t="s">
        <v>13290</v>
      </c>
      <c r="AK3876" t="s">
        <v>18182</v>
      </c>
      <c r="AL3876" t="s">
        <v>18183</v>
      </c>
      <c r="AM3876" t="s">
        <v>13290</v>
      </c>
      <c r="AN3876" t="s">
        <v>18182</v>
      </c>
      <c r="AO3876" t="s">
        <v>18183</v>
      </c>
      <c r="AP3876" s="18">
        <v>1.31958417E-2</v>
      </c>
      <c r="AQ3876" t="s">
        <v>123</v>
      </c>
      <c r="AR3876" t="b">
        <f>ISNUMBER(SEARCH('Consulta Por Puntos Baloto'!$E$5,B3876,1))</f>
        <v>0</v>
      </c>
      <c r="AS3876">
        <f t="shared" si="120"/>
        <v>35</v>
      </c>
      <c r="AT3876" t="str">
        <f t="shared" si="121"/>
        <v>Punto red</v>
      </c>
    </row>
    <row r="3877" spans="1:46">
      <c r="A3877" t="s">
        <v>18184</v>
      </c>
      <c r="B3877" t="s">
        <v>18185</v>
      </c>
      <c r="C3877" s="18">
        <v>39.638918119800003</v>
      </c>
      <c r="D3877" t="s">
        <v>353</v>
      </c>
      <c r="E3877" t="s">
        <v>354</v>
      </c>
      <c r="F3877" t="s">
        <v>355</v>
      </c>
      <c r="G3877" s="18">
        <v>38.0260226097</v>
      </c>
      <c r="H3877" t="s">
        <v>64</v>
      </c>
      <c r="I3877" t="s">
        <v>86</v>
      </c>
      <c r="J3877" t="s">
        <v>7050</v>
      </c>
      <c r="K3877" s="18">
        <v>39.781062024400001</v>
      </c>
      <c r="L3877" t="s">
        <v>64</v>
      </c>
      <c r="M3877" t="s">
        <v>86</v>
      </c>
      <c r="N3877" t="s">
        <v>358</v>
      </c>
      <c r="O3877" s="18">
        <v>40.826272082800003</v>
      </c>
      <c r="P3877" t="s">
        <v>89</v>
      </c>
      <c r="Q3877" t="s">
        <v>83</v>
      </c>
      <c r="R3877" t="s">
        <v>90</v>
      </c>
      <c r="S3877" s="18">
        <v>41.808264800000003</v>
      </c>
      <c r="T3877" t="s">
        <v>85</v>
      </c>
      <c r="U3877" t="s">
        <v>86</v>
      </c>
      <c r="V3877" t="s">
        <v>87</v>
      </c>
      <c r="W3877" s="18">
        <v>41.216431444999998</v>
      </c>
      <c r="X3877" t="s">
        <v>64</v>
      </c>
      <c r="Y3877" t="s">
        <v>86</v>
      </c>
      <c r="Z3877" t="s">
        <v>299</v>
      </c>
      <c r="AA3877" s="18">
        <v>40.994270048399997</v>
      </c>
      <c r="AB3877" t="s">
        <v>193</v>
      </c>
      <c r="AC3877" t="s">
        <v>83</v>
      </c>
      <c r="AD3877" t="s">
        <v>194</v>
      </c>
      <c r="AE3877" s="18">
        <v>18.0855063564</v>
      </c>
      <c r="AF3877" t="s">
        <v>416</v>
      </c>
      <c r="AG3877" t="s">
        <v>417</v>
      </c>
      <c r="AH3877" t="s">
        <v>418</v>
      </c>
      <c r="AI3877" s="18">
        <v>0.1515773047</v>
      </c>
      <c r="AJ3877" t="s">
        <v>17883</v>
      </c>
      <c r="AK3877" t="s">
        <v>17884</v>
      </c>
      <c r="AL3877" t="s">
        <v>17885</v>
      </c>
      <c r="AM3877" t="s">
        <v>17883</v>
      </c>
      <c r="AN3877" t="s">
        <v>17884</v>
      </c>
      <c r="AO3877" t="s">
        <v>17885</v>
      </c>
      <c r="AP3877" s="18">
        <v>0.1515773047</v>
      </c>
      <c r="AQ3877" t="s">
        <v>123</v>
      </c>
      <c r="AR3877" t="b">
        <f>ISNUMBER(SEARCH('Consulta Por Puntos Baloto'!$E$5,B3877,1))</f>
        <v>0</v>
      </c>
      <c r="AS3877">
        <f t="shared" si="120"/>
        <v>35</v>
      </c>
      <c r="AT3877" t="str">
        <f t="shared" si="121"/>
        <v>Punto red</v>
      </c>
    </row>
    <row r="3878" spans="1:46">
      <c r="A3878" t="s">
        <v>18186</v>
      </c>
      <c r="B3878" t="s">
        <v>18187</v>
      </c>
      <c r="C3878" s="18">
        <v>40.339755900999997</v>
      </c>
      <c r="D3878" t="s">
        <v>5270</v>
      </c>
      <c r="E3878" t="s">
        <v>4172</v>
      </c>
      <c r="F3878" t="s">
        <v>5271</v>
      </c>
      <c r="G3878" s="18">
        <v>39.336001756400002</v>
      </c>
      <c r="H3878" t="s">
        <v>4916</v>
      </c>
      <c r="I3878" t="s">
        <v>4169</v>
      </c>
      <c r="J3878" t="s">
        <v>4917</v>
      </c>
      <c r="K3878" s="18">
        <v>110.7686776167</v>
      </c>
      <c r="L3878" t="s">
        <v>64</v>
      </c>
      <c r="M3878" t="s">
        <v>86</v>
      </c>
      <c r="N3878" t="s">
        <v>402</v>
      </c>
      <c r="O3878" s="18">
        <v>110.7686776167</v>
      </c>
      <c r="P3878" t="s">
        <v>403</v>
      </c>
      <c r="Q3878" t="s">
        <v>83</v>
      </c>
      <c r="R3878" t="s">
        <v>404</v>
      </c>
      <c r="S3878" s="18">
        <v>111.54680167079999</v>
      </c>
      <c r="T3878" t="s">
        <v>85</v>
      </c>
      <c r="U3878" t="s">
        <v>86</v>
      </c>
      <c r="V3878" t="s">
        <v>87</v>
      </c>
      <c r="W3878" s="18">
        <v>40.838261543400002</v>
      </c>
      <c r="X3878" t="s">
        <v>64</v>
      </c>
      <c r="Y3878" t="s">
        <v>4169</v>
      </c>
      <c r="Z3878" t="s">
        <v>4171</v>
      </c>
      <c r="AA3878" s="18">
        <v>39.371793107099997</v>
      </c>
      <c r="AB3878" t="s">
        <v>4916</v>
      </c>
      <c r="AC3878" t="s">
        <v>4172</v>
      </c>
      <c r="AD3878" t="s">
        <v>4918</v>
      </c>
      <c r="AE3878" s="18">
        <v>1.9176161899999999E-2</v>
      </c>
      <c r="AF3878" t="s">
        <v>18188</v>
      </c>
      <c r="AG3878" t="s">
        <v>7329</v>
      </c>
      <c r="AH3878" t="s">
        <v>18189</v>
      </c>
      <c r="AI3878" s="18">
        <v>3.5161403100000002E-2</v>
      </c>
      <c r="AJ3878" t="s">
        <v>7331</v>
      </c>
      <c r="AK3878" t="s">
        <v>7329</v>
      </c>
      <c r="AL3878" t="s">
        <v>7332</v>
      </c>
      <c r="AM3878" t="s">
        <v>18188</v>
      </c>
      <c r="AN3878" t="s">
        <v>7329</v>
      </c>
      <c r="AO3878" t="s">
        <v>18189</v>
      </c>
      <c r="AP3878" s="18">
        <v>1.9176161899999999E-2</v>
      </c>
      <c r="AQ3878" t="s">
        <v>123</v>
      </c>
      <c r="AR3878" t="b">
        <f>ISNUMBER(SEARCH('Consulta Por Puntos Baloto'!$E$5,B3878,1))</f>
        <v>0</v>
      </c>
      <c r="AS3878">
        <f t="shared" si="120"/>
        <v>31</v>
      </c>
      <c r="AT3878" t="str">
        <f t="shared" si="121"/>
        <v>Punto pago</v>
      </c>
    </row>
    <row r="3879" spans="1:46">
      <c r="A3879" t="s">
        <v>18190</v>
      </c>
      <c r="B3879" t="s">
        <v>18191</v>
      </c>
      <c r="C3879" s="18">
        <v>3.3401874428</v>
      </c>
      <c r="D3879" t="s">
        <v>526</v>
      </c>
      <c r="E3879" t="s">
        <v>128</v>
      </c>
      <c r="F3879" t="s">
        <v>527</v>
      </c>
      <c r="G3879" s="18">
        <v>0.46585745610000001</v>
      </c>
      <c r="H3879" t="s">
        <v>1406</v>
      </c>
      <c r="I3879" t="s">
        <v>130</v>
      </c>
      <c r="J3879" t="s">
        <v>1407</v>
      </c>
      <c r="K3879" s="18">
        <v>1.8317376686</v>
      </c>
      <c r="L3879" t="s">
        <v>64</v>
      </c>
      <c r="M3879" t="s">
        <v>130</v>
      </c>
      <c r="N3879" t="s">
        <v>529</v>
      </c>
      <c r="O3879" s="18">
        <v>0.82422734509999995</v>
      </c>
      <c r="P3879" t="s">
        <v>1300</v>
      </c>
      <c r="Q3879" t="s">
        <v>134</v>
      </c>
      <c r="R3879" t="s">
        <v>1301</v>
      </c>
      <c r="S3879" s="18">
        <v>4.3736842433999996</v>
      </c>
      <c r="T3879" t="s">
        <v>371</v>
      </c>
      <c r="U3879" t="s">
        <v>130</v>
      </c>
      <c r="V3879" t="s">
        <v>372</v>
      </c>
      <c r="W3879" s="18">
        <v>1.4487962679999999</v>
      </c>
      <c r="X3879" t="s">
        <v>64</v>
      </c>
      <c r="Y3879" t="s">
        <v>130</v>
      </c>
      <c r="Z3879" t="s">
        <v>532</v>
      </c>
      <c r="AA3879" s="18">
        <v>0.46013477359999999</v>
      </c>
      <c r="AB3879" t="s">
        <v>533</v>
      </c>
      <c r="AC3879" t="s">
        <v>128</v>
      </c>
      <c r="AD3879" t="s">
        <v>534</v>
      </c>
      <c r="AE3879" s="18">
        <v>0.2067043764</v>
      </c>
      <c r="AF3879" t="s">
        <v>3655</v>
      </c>
      <c r="AG3879" t="s">
        <v>143</v>
      </c>
      <c r="AH3879" t="s">
        <v>3656</v>
      </c>
      <c r="AI3879" s="18">
        <v>5.7688388799999997E-2</v>
      </c>
      <c r="AJ3879" t="s">
        <v>3657</v>
      </c>
      <c r="AK3879" t="s">
        <v>134</v>
      </c>
      <c r="AL3879" t="s">
        <v>3658</v>
      </c>
      <c r="AM3879" t="s">
        <v>3657</v>
      </c>
      <c r="AN3879" t="s">
        <v>134</v>
      </c>
      <c r="AO3879" t="s">
        <v>3658</v>
      </c>
      <c r="AP3879" s="18">
        <v>5.7688388799999997E-2</v>
      </c>
      <c r="AQ3879" t="s">
        <v>123</v>
      </c>
      <c r="AR3879" t="b">
        <f>ISNUMBER(SEARCH('Consulta Por Puntos Baloto'!$E$5,B3879,1))</f>
        <v>0</v>
      </c>
      <c r="AS3879">
        <f t="shared" si="120"/>
        <v>35</v>
      </c>
      <c r="AT3879" t="str">
        <f t="shared" si="121"/>
        <v>Punto red</v>
      </c>
    </row>
    <row r="3880" spans="1:46">
      <c r="A3880" t="s">
        <v>18192</v>
      </c>
      <c r="B3880" t="s">
        <v>18193</v>
      </c>
      <c r="C3880" s="18">
        <v>1.046916264</v>
      </c>
      <c r="D3880" t="s">
        <v>668</v>
      </c>
      <c r="E3880" t="s">
        <v>128</v>
      </c>
      <c r="F3880" t="s">
        <v>669</v>
      </c>
      <c r="G3880" s="18">
        <v>1.2248478021</v>
      </c>
      <c r="H3880" t="s">
        <v>64</v>
      </c>
      <c r="I3880" t="s">
        <v>130</v>
      </c>
      <c r="J3880" t="s">
        <v>2685</v>
      </c>
      <c r="K3880" s="18">
        <v>1.6836637325999999</v>
      </c>
      <c r="L3880" t="s">
        <v>990</v>
      </c>
      <c r="M3880" t="s">
        <v>130</v>
      </c>
      <c r="N3880" t="s">
        <v>991</v>
      </c>
      <c r="O3880" s="18">
        <v>1.3958671995</v>
      </c>
      <c r="P3880" t="s">
        <v>673</v>
      </c>
      <c r="Q3880" t="s">
        <v>134</v>
      </c>
      <c r="R3880" t="s">
        <v>674</v>
      </c>
      <c r="S3880" s="18">
        <v>2.5992341252000002</v>
      </c>
      <c r="T3880" t="s">
        <v>675</v>
      </c>
      <c r="U3880" t="s">
        <v>130</v>
      </c>
      <c r="V3880" t="s">
        <v>676</v>
      </c>
      <c r="W3880" s="18">
        <v>1.4453131999</v>
      </c>
      <c r="X3880" t="s">
        <v>64</v>
      </c>
      <c r="Y3880" t="s">
        <v>130</v>
      </c>
      <c r="Z3880" t="s">
        <v>677</v>
      </c>
      <c r="AA3880" s="18">
        <v>1.2327829708</v>
      </c>
      <c r="AB3880" t="s">
        <v>678</v>
      </c>
      <c r="AC3880" t="s">
        <v>128</v>
      </c>
      <c r="AD3880" t="s">
        <v>679</v>
      </c>
      <c r="AE3880" s="18">
        <v>3.3680383299999998E-2</v>
      </c>
      <c r="AF3880" t="s">
        <v>1029</v>
      </c>
      <c r="AG3880" t="s">
        <v>143</v>
      </c>
      <c r="AH3880" t="s">
        <v>1030</v>
      </c>
      <c r="AI3880" s="18">
        <v>8.8087193499999994E-2</v>
      </c>
      <c r="AJ3880" t="s">
        <v>1031</v>
      </c>
      <c r="AK3880" t="s">
        <v>134</v>
      </c>
      <c r="AL3880" t="s">
        <v>1032</v>
      </c>
      <c r="AM3880" t="s">
        <v>1029</v>
      </c>
      <c r="AN3880" t="s">
        <v>143</v>
      </c>
      <c r="AO3880" t="s">
        <v>1030</v>
      </c>
      <c r="AP3880" s="18">
        <v>3.3680383299999998E-2</v>
      </c>
      <c r="AQ3880" t="e">
        <v>#N/A</v>
      </c>
      <c r="AR3880" t="b">
        <f>ISNUMBER(SEARCH('Consulta Por Puntos Baloto'!$E$5,B3880,1))</f>
        <v>0</v>
      </c>
      <c r="AS3880">
        <f t="shared" si="120"/>
        <v>31</v>
      </c>
      <c r="AT3880" t="str">
        <f t="shared" si="121"/>
        <v>Punto pago</v>
      </c>
    </row>
    <row r="3881" spans="1:46">
      <c r="A3881" t="s">
        <v>18194</v>
      </c>
      <c r="B3881" t="s">
        <v>18195</v>
      </c>
      <c r="C3881" s="18">
        <v>1.3159345636999999</v>
      </c>
      <c r="D3881" t="s">
        <v>169</v>
      </c>
      <c r="E3881" t="s">
        <v>128</v>
      </c>
      <c r="F3881" t="s">
        <v>170</v>
      </c>
      <c r="G3881" s="18">
        <v>1.2069911435</v>
      </c>
      <c r="H3881" t="s">
        <v>64</v>
      </c>
      <c r="I3881" t="s">
        <v>130</v>
      </c>
      <c r="J3881" t="s">
        <v>175</v>
      </c>
      <c r="K3881" s="18">
        <v>1.2589156301</v>
      </c>
      <c r="L3881" t="s">
        <v>64</v>
      </c>
      <c r="M3881" t="s">
        <v>130</v>
      </c>
      <c r="N3881" t="s">
        <v>172</v>
      </c>
      <c r="O3881" s="18">
        <v>1.1809585773</v>
      </c>
      <c r="P3881" t="s">
        <v>173</v>
      </c>
      <c r="Q3881" t="s">
        <v>134</v>
      </c>
      <c r="R3881" t="s">
        <v>174</v>
      </c>
      <c r="S3881" s="18">
        <v>1.3313847274999999</v>
      </c>
      <c r="T3881" t="s">
        <v>64</v>
      </c>
      <c r="U3881" t="s">
        <v>130</v>
      </c>
      <c r="V3881" t="s">
        <v>171</v>
      </c>
      <c r="W3881" s="18">
        <v>1.1876876202</v>
      </c>
      <c r="X3881" t="s">
        <v>64</v>
      </c>
      <c r="Y3881" t="s">
        <v>130</v>
      </c>
      <c r="Z3881" t="s">
        <v>175</v>
      </c>
      <c r="AA3881" s="18">
        <v>1.3701676961</v>
      </c>
      <c r="AB3881" t="s">
        <v>176</v>
      </c>
      <c r="AC3881" t="s">
        <v>128</v>
      </c>
      <c r="AD3881" t="s">
        <v>177</v>
      </c>
      <c r="AE3881" s="18">
        <v>0.28065114740000002</v>
      </c>
      <c r="AF3881" t="s">
        <v>6944</v>
      </c>
      <c r="AG3881" t="s">
        <v>143</v>
      </c>
      <c r="AH3881" t="s">
        <v>6945</v>
      </c>
      <c r="AI3881" s="18">
        <v>8.4627597600000007E-2</v>
      </c>
      <c r="AJ3881" t="s">
        <v>13332</v>
      </c>
      <c r="AK3881" t="s">
        <v>134</v>
      </c>
      <c r="AL3881" t="s">
        <v>13333</v>
      </c>
      <c r="AM3881" t="s">
        <v>13332</v>
      </c>
      <c r="AN3881" t="s">
        <v>134</v>
      </c>
      <c r="AO3881" t="s">
        <v>13333</v>
      </c>
      <c r="AP3881" s="18">
        <v>8.4627597600000007E-2</v>
      </c>
      <c r="AQ3881" t="s">
        <v>123</v>
      </c>
      <c r="AR3881" t="b">
        <f>ISNUMBER(SEARCH('Consulta Por Puntos Baloto'!$E$5,B3881,1))</f>
        <v>0</v>
      </c>
      <c r="AS3881">
        <f t="shared" si="120"/>
        <v>35</v>
      </c>
      <c r="AT3881" t="str">
        <f t="shared" si="121"/>
        <v>Punto red</v>
      </c>
    </row>
    <row r="3882" spans="1:46">
      <c r="A3882" t="s">
        <v>18196</v>
      </c>
      <c r="B3882" t="s">
        <v>18197</v>
      </c>
      <c r="C3882" s="18">
        <v>3.4097514245</v>
      </c>
      <c r="D3882" t="s">
        <v>463</v>
      </c>
      <c r="E3882" t="s">
        <v>128</v>
      </c>
      <c r="F3882" t="s">
        <v>464</v>
      </c>
      <c r="G3882" s="18">
        <v>0.43619715310000001</v>
      </c>
      <c r="H3882" t="s">
        <v>64</v>
      </c>
      <c r="I3882" t="s">
        <v>130</v>
      </c>
      <c r="J3882" t="s">
        <v>465</v>
      </c>
      <c r="K3882" s="18">
        <v>1.4143258749000001</v>
      </c>
      <c r="L3882" t="s">
        <v>64</v>
      </c>
      <c r="M3882" t="s">
        <v>130</v>
      </c>
      <c r="N3882" t="s">
        <v>466</v>
      </c>
      <c r="O3882" s="18">
        <v>0.4361971751</v>
      </c>
      <c r="P3882" t="s">
        <v>467</v>
      </c>
      <c r="Q3882" t="s">
        <v>134</v>
      </c>
      <c r="R3882" t="s">
        <v>468</v>
      </c>
      <c r="S3882" s="18">
        <v>4.4572819930999996</v>
      </c>
      <c r="T3882" t="s">
        <v>469</v>
      </c>
      <c r="U3882" t="s">
        <v>130</v>
      </c>
      <c r="V3882" t="s">
        <v>470</v>
      </c>
      <c r="W3882" s="18">
        <v>2.2871124791000002</v>
      </c>
      <c r="X3882" t="s">
        <v>64</v>
      </c>
      <c r="Y3882" t="s">
        <v>471</v>
      </c>
      <c r="Z3882" t="s">
        <v>472</v>
      </c>
      <c r="AA3882" s="18">
        <v>1.4217158388</v>
      </c>
      <c r="AB3882" s="19" t="s">
        <v>473</v>
      </c>
      <c r="AC3882" t="s">
        <v>128</v>
      </c>
      <c r="AD3882" t="s">
        <v>474</v>
      </c>
      <c r="AE3882" s="18">
        <v>0.38692675679999999</v>
      </c>
      <c r="AF3882" t="s">
        <v>475</v>
      </c>
      <c r="AG3882" t="s">
        <v>143</v>
      </c>
      <c r="AH3882" t="s">
        <v>476</v>
      </c>
      <c r="AI3882" s="18">
        <v>0.19718754459999999</v>
      </c>
      <c r="AJ3882" t="s">
        <v>1718</v>
      </c>
      <c r="AK3882" t="s">
        <v>134</v>
      </c>
      <c r="AL3882" t="s">
        <v>1719</v>
      </c>
      <c r="AM3882" t="s">
        <v>1718</v>
      </c>
      <c r="AN3882" t="s">
        <v>134</v>
      </c>
      <c r="AO3882" t="s">
        <v>1719</v>
      </c>
      <c r="AP3882" s="18">
        <v>0.19718754459999999</v>
      </c>
      <c r="AQ3882" t="s">
        <v>123</v>
      </c>
      <c r="AR3882" t="b">
        <f>ISNUMBER(SEARCH('Consulta Por Puntos Baloto'!$E$5,B3882,1))</f>
        <v>0</v>
      </c>
      <c r="AS3882">
        <f t="shared" si="120"/>
        <v>35</v>
      </c>
      <c r="AT3882" t="str">
        <f t="shared" si="121"/>
        <v>Punto red</v>
      </c>
    </row>
    <row r="3883" spans="1:46">
      <c r="A3883" t="s">
        <v>18198</v>
      </c>
      <c r="B3883" t="s">
        <v>18199</v>
      </c>
      <c r="C3883" s="18">
        <v>1.5316402253000001</v>
      </c>
      <c r="D3883" t="s">
        <v>463</v>
      </c>
      <c r="E3883" t="s">
        <v>128</v>
      </c>
      <c r="F3883" t="s">
        <v>464</v>
      </c>
      <c r="G3883" s="18">
        <v>0.22414346569999999</v>
      </c>
      <c r="H3883" t="s">
        <v>6909</v>
      </c>
      <c r="I3883" t="s">
        <v>130</v>
      </c>
      <c r="J3883" t="s">
        <v>6910</v>
      </c>
      <c r="K3883" s="18">
        <v>0.33773020199999998</v>
      </c>
      <c r="L3883" t="s">
        <v>64</v>
      </c>
      <c r="M3883" t="s">
        <v>130</v>
      </c>
      <c r="N3883" t="s">
        <v>742</v>
      </c>
      <c r="O3883" s="18">
        <v>1.4005127839</v>
      </c>
      <c r="P3883" t="s">
        <v>688</v>
      </c>
      <c r="Q3883" t="s">
        <v>134</v>
      </c>
      <c r="R3883" t="s">
        <v>689</v>
      </c>
      <c r="S3883" s="18">
        <v>2.2899744718999999</v>
      </c>
      <c r="T3883" t="s">
        <v>496</v>
      </c>
      <c r="U3883" t="s">
        <v>130</v>
      </c>
      <c r="V3883" t="s">
        <v>497</v>
      </c>
      <c r="W3883" s="18">
        <v>0.97377282440000001</v>
      </c>
      <c r="X3883" t="s">
        <v>64</v>
      </c>
      <c r="Y3883" t="s">
        <v>130</v>
      </c>
      <c r="Z3883" t="s">
        <v>690</v>
      </c>
      <c r="AA3883" s="18">
        <v>0.22617735110000001</v>
      </c>
      <c r="AB3883" t="s">
        <v>747</v>
      </c>
      <c r="AC3883" t="s">
        <v>128</v>
      </c>
      <c r="AD3883" t="s">
        <v>748</v>
      </c>
      <c r="AE3883" s="18">
        <v>0.18327970190000001</v>
      </c>
      <c r="AF3883" t="s">
        <v>6911</v>
      </c>
      <c r="AG3883" t="s">
        <v>143</v>
      </c>
      <c r="AH3883" t="s">
        <v>6912</v>
      </c>
      <c r="AI3883" s="18">
        <v>0.14177775309999999</v>
      </c>
      <c r="AJ3883" t="s">
        <v>18200</v>
      </c>
      <c r="AK3883" t="s">
        <v>134</v>
      </c>
      <c r="AL3883" t="s">
        <v>18201</v>
      </c>
      <c r="AM3883" t="s">
        <v>18200</v>
      </c>
      <c r="AN3883" t="s">
        <v>134</v>
      </c>
      <c r="AO3883" t="s">
        <v>18201</v>
      </c>
      <c r="AP3883" s="18">
        <v>0.14177775309999999</v>
      </c>
      <c r="AQ3883" t="s">
        <v>123</v>
      </c>
      <c r="AR3883" t="b">
        <f>ISNUMBER(SEARCH('Consulta Por Puntos Baloto'!$E$5,B3883,1))</f>
        <v>0</v>
      </c>
      <c r="AS3883">
        <f t="shared" si="120"/>
        <v>35</v>
      </c>
      <c r="AT3883" t="str">
        <f t="shared" si="121"/>
        <v>Punto red</v>
      </c>
    </row>
    <row r="3884" spans="1:46">
      <c r="A3884" t="s">
        <v>18202</v>
      </c>
      <c r="B3884" t="s">
        <v>18203</v>
      </c>
      <c r="C3884" s="18">
        <v>3.1415636159</v>
      </c>
      <c r="D3884" t="s">
        <v>463</v>
      </c>
      <c r="E3884" t="s">
        <v>128</v>
      </c>
      <c r="F3884" t="s">
        <v>464</v>
      </c>
      <c r="G3884" s="18">
        <v>0.25019140039999999</v>
      </c>
      <c r="H3884" t="s">
        <v>64</v>
      </c>
      <c r="I3884" t="s">
        <v>130</v>
      </c>
      <c r="J3884" t="s">
        <v>465</v>
      </c>
      <c r="K3884" s="18">
        <v>1.1508071994</v>
      </c>
      <c r="L3884" t="s">
        <v>64</v>
      </c>
      <c r="M3884" t="s">
        <v>130</v>
      </c>
      <c r="N3884" t="s">
        <v>466</v>
      </c>
      <c r="O3884" s="18">
        <v>0.25019141369999998</v>
      </c>
      <c r="P3884" t="s">
        <v>467</v>
      </c>
      <c r="Q3884" t="s">
        <v>134</v>
      </c>
      <c r="R3884" t="s">
        <v>468</v>
      </c>
      <c r="S3884" s="18">
        <v>4.3716016325</v>
      </c>
      <c r="T3884" t="s">
        <v>469</v>
      </c>
      <c r="U3884" t="s">
        <v>130</v>
      </c>
      <c r="V3884" t="s">
        <v>470</v>
      </c>
      <c r="W3884" s="18">
        <v>2.6340298712000001</v>
      </c>
      <c r="X3884" t="s">
        <v>64</v>
      </c>
      <c r="Y3884" t="s">
        <v>471</v>
      </c>
      <c r="Z3884" t="s">
        <v>472</v>
      </c>
      <c r="AA3884" s="18">
        <v>1.0489781760000001</v>
      </c>
      <c r="AB3884" s="19" t="s">
        <v>473</v>
      </c>
      <c r="AC3884" t="s">
        <v>128</v>
      </c>
      <c r="AD3884" t="s">
        <v>474</v>
      </c>
      <c r="AE3884" s="18">
        <v>2.9743250299999999E-2</v>
      </c>
      <c r="AF3884" t="s">
        <v>1716</v>
      </c>
      <c r="AG3884" t="s">
        <v>143</v>
      </c>
      <c r="AH3884" t="s">
        <v>1717</v>
      </c>
      <c r="AI3884" s="18">
        <v>0.18268161890000001</v>
      </c>
      <c r="AJ3884" t="s">
        <v>1718</v>
      </c>
      <c r="AK3884" t="s">
        <v>134</v>
      </c>
      <c r="AL3884" t="s">
        <v>1719</v>
      </c>
      <c r="AM3884" t="s">
        <v>1716</v>
      </c>
      <c r="AN3884" t="s">
        <v>143</v>
      </c>
      <c r="AO3884" t="s">
        <v>1717</v>
      </c>
      <c r="AP3884" s="18">
        <v>2.9743250299999999E-2</v>
      </c>
      <c r="AQ3884" t="s">
        <v>123</v>
      </c>
      <c r="AR3884" t="b">
        <f>ISNUMBER(SEARCH('Consulta Por Puntos Baloto'!$E$5,B3884,1))</f>
        <v>0</v>
      </c>
      <c r="AS3884">
        <f t="shared" si="120"/>
        <v>31</v>
      </c>
      <c r="AT3884" t="str">
        <f t="shared" si="121"/>
        <v>Punto pago</v>
      </c>
    </row>
    <row r="3885" spans="1:46">
      <c r="A3885" t="s">
        <v>18204</v>
      </c>
      <c r="B3885" t="s">
        <v>18205</v>
      </c>
      <c r="C3885" s="18">
        <v>1.0918201542999999</v>
      </c>
      <c r="D3885" t="s">
        <v>526</v>
      </c>
      <c r="E3885" t="s">
        <v>128</v>
      </c>
      <c r="F3885" t="s">
        <v>527</v>
      </c>
      <c r="G3885" s="18">
        <v>0.57798642509999998</v>
      </c>
      <c r="H3885" t="s">
        <v>64</v>
      </c>
      <c r="I3885" t="s">
        <v>130</v>
      </c>
      <c r="J3885" t="s">
        <v>2425</v>
      </c>
      <c r="K3885" s="18">
        <v>1.5065342531999999</v>
      </c>
      <c r="L3885" t="s">
        <v>64</v>
      </c>
      <c r="M3885" t="s">
        <v>130</v>
      </c>
      <c r="N3885" t="s">
        <v>2104</v>
      </c>
      <c r="O3885" s="18">
        <v>1.336401403</v>
      </c>
      <c r="P3885" t="s">
        <v>494</v>
      </c>
      <c r="Q3885" t="s">
        <v>134</v>
      </c>
      <c r="R3885" t="s">
        <v>495</v>
      </c>
      <c r="S3885" s="18">
        <v>3.2734739332</v>
      </c>
      <c r="T3885" t="s">
        <v>496</v>
      </c>
      <c r="U3885" t="s">
        <v>130</v>
      </c>
      <c r="V3885" t="s">
        <v>497</v>
      </c>
      <c r="W3885" s="18">
        <v>1.4096495467000001</v>
      </c>
      <c r="X3885" t="s">
        <v>64</v>
      </c>
      <c r="Y3885" t="s">
        <v>130</v>
      </c>
      <c r="Z3885" t="s">
        <v>2105</v>
      </c>
      <c r="AA3885" s="18">
        <v>1.336401403</v>
      </c>
      <c r="AB3885" t="s">
        <v>500</v>
      </c>
      <c r="AC3885" t="s">
        <v>128</v>
      </c>
      <c r="AD3885" t="s">
        <v>501</v>
      </c>
      <c r="AE3885" s="18">
        <v>0.5438579174</v>
      </c>
      <c r="AF3885" t="s">
        <v>11354</v>
      </c>
      <c r="AG3885" t="s">
        <v>143</v>
      </c>
      <c r="AH3885" t="s">
        <v>11355</v>
      </c>
      <c r="AI3885" s="18">
        <v>0.21185932330000001</v>
      </c>
      <c r="AJ3885" t="s">
        <v>2426</v>
      </c>
      <c r="AK3885" t="s">
        <v>134</v>
      </c>
      <c r="AL3885" t="s">
        <v>2427</v>
      </c>
      <c r="AM3885" t="s">
        <v>2426</v>
      </c>
      <c r="AN3885" t="s">
        <v>134</v>
      </c>
      <c r="AO3885" t="s">
        <v>2427</v>
      </c>
      <c r="AP3885" s="18">
        <v>0.21185932330000001</v>
      </c>
      <c r="AQ3885" t="s">
        <v>123</v>
      </c>
      <c r="AR3885" t="b">
        <f>ISNUMBER(SEARCH('Consulta Por Puntos Baloto'!$E$5,B3885,1))</f>
        <v>0</v>
      </c>
      <c r="AS3885">
        <f t="shared" si="120"/>
        <v>35</v>
      </c>
      <c r="AT3885" t="str">
        <f t="shared" si="121"/>
        <v>Punto red</v>
      </c>
    </row>
    <row r="3886" spans="1:46">
      <c r="A3886" t="s">
        <v>18206</v>
      </c>
      <c r="B3886" t="s">
        <v>18207</v>
      </c>
      <c r="C3886" s="18">
        <v>1.4045695811000001</v>
      </c>
      <c r="D3886" t="s">
        <v>686</v>
      </c>
      <c r="E3886" t="s">
        <v>128</v>
      </c>
      <c r="F3886" t="s">
        <v>687</v>
      </c>
      <c r="G3886" s="18">
        <v>9.5723952799999998E-2</v>
      </c>
      <c r="H3886" t="s">
        <v>2831</v>
      </c>
      <c r="I3886" t="s">
        <v>130</v>
      </c>
      <c r="J3886" t="s">
        <v>2832</v>
      </c>
      <c r="K3886" s="18">
        <v>0.66264548160000003</v>
      </c>
      <c r="L3886" t="s">
        <v>2496</v>
      </c>
      <c r="M3886" t="s">
        <v>130</v>
      </c>
      <c r="N3886" t="s">
        <v>2497</v>
      </c>
      <c r="O3886" s="18">
        <v>1.7656222032</v>
      </c>
      <c r="P3886" t="s">
        <v>688</v>
      </c>
      <c r="Q3886" t="s">
        <v>134</v>
      </c>
      <c r="R3886" t="s">
        <v>689</v>
      </c>
      <c r="S3886" s="18">
        <v>0.82356055419999996</v>
      </c>
      <c r="T3886" t="s">
        <v>496</v>
      </c>
      <c r="U3886" t="s">
        <v>130</v>
      </c>
      <c r="V3886" t="s">
        <v>497</v>
      </c>
      <c r="W3886" s="18">
        <v>1.2618231062</v>
      </c>
      <c r="X3886" t="s">
        <v>2299</v>
      </c>
      <c r="Y3886" t="s">
        <v>130</v>
      </c>
      <c r="Z3886" t="s">
        <v>2300</v>
      </c>
      <c r="AA3886" s="18">
        <v>0.19552344499999999</v>
      </c>
      <c r="AB3886" t="s">
        <v>2498</v>
      </c>
      <c r="AC3886" t="s">
        <v>128</v>
      </c>
      <c r="AD3886" t="s">
        <v>2499</v>
      </c>
      <c r="AE3886" s="18">
        <v>0.52791036449999995</v>
      </c>
      <c r="AF3886" t="s">
        <v>18032</v>
      </c>
      <c r="AG3886" t="s">
        <v>143</v>
      </c>
      <c r="AH3886" t="s">
        <v>18033</v>
      </c>
      <c r="AI3886" s="18">
        <v>0.80490350479999995</v>
      </c>
      <c r="AJ3886" t="s">
        <v>13507</v>
      </c>
      <c r="AK3886" t="s">
        <v>134</v>
      </c>
      <c r="AL3886" t="s">
        <v>13508</v>
      </c>
      <c r="AM3886" t="s">
        <v>2831</v>
      </c>
      <c r="AN3886" t="s">
        <v>130</v>
      </c>
      <c r="AO3886" t="s">
        <v>2832</v>
      </c>
      <c r="AP3886" s="18">
        <v>9.5723952799999998E-2</v>
      </c>
      <c r="AQ3886" t="s">
        <v>123</v>
      </c>
      <c r="AR3886" t="b">
        <f>ISNUMBER(SEARCH('Consulta Por Puntos Baloto'!$E$5,B3886,1))</f>
        <v>0</v>
      </c>
      <c r="AS3886">
        <f t="shared" si="120"/>
        <v>7</v>
      </c>
      <c r="AT3886" t="str">
        <f t="shared" si="121"/>
        <v>Cajero automático</v>
      </c>
    </row>
    <row r="3887" spans="1:46">
      <c r="A3887" t="s">
        <v>18208</v>
      </c>
      <c r="B3887" t="s">
        <v>18209</v>
      </c>
      <c r="C3887" s="18">
        <v>1.3367865341</v>
      </c>
      <c r="D3887" t="s">
        <v>5001</v>
      </c>
      <c r="E3887" t="s">
        <v>220</v>
      </c>
      <c r="F3887" t="s">
        <v>5002</v>
      </c>
      <c r="G3887" s="18">
        <v>0.68857351330000005</v>
      </c>
      <c r="H3887" t="s">
        <v>64</v>
      </c>
      <c r="I3887" t="s">
        <v>223</v>
      </c>
      <c r="J3887" t="s">
        <v>5003</v>
      </c>
      <c r="K3887" s="18">
        <v>1.7195722832</v>
      </c>
      <c r="L3887" t="s">
        <v>64</v>
      </c>
      <c r="M3887" t="s">
        <v>223</v>
      </c>
      <c r="N3887" t="s">
        <v>5004</v>
      </c>
      <c r="O3887" s="18">
        <v>3.285625891</v>
      </c>
      <c r="P3887" t="s">
        <v>225</v>
      </c>
      <c r="Q3887" t="s">
        <v>220</v>
      </c>
      <c r="R3887" t="s">
        <v>226</v>
      </c>
      <c r="S3887" s="18">
        <v>4.5610876196000003</v>
      </c>
      <c r="T3887" t="s">
        <v>227</v>
      </c>
      <c r="U3887" t="s">
        <v>228</v>
      </c>
      <c r="V3887" t="s">
        <v>229</v>
      </c>
      <c r="W3887" s="18">
        <v>3.2503589637000001</v>
      </c>
      <c r="X3887" t="s">
        <v>64</v>
      </c>
      <c r="Y3887" t="s">
        <v>5603</v>
      </c>
      <c r="Z3887" t="s">
        <v>5604</v>
      </c>
      <c r="AA3887" s="18">
        <v>5.01883999E-2</v>
      </c>
      <c r="AB3887" t="s">
        <v>5005</v>
      </c>
      <c r="AC3887" t="s">
        <v>220</v>
      </c>
      <c r="AD3887" t="s">
        <v>5006</v>
      </c>
      <c r="AE3887" s="18">
        <v>0.2141239606</v>
      </c>
      <c r="AF3887" t="s">
        <v>14723</v>
      </c>
      <c r="AG3887" t="s">
        <v>220</v>
      </c>
      <c r="AH3887" t="s">
        <v>14724</v>
      </c>
      <c r="AI3887" s="18">
        <v>1.2986160053</v>
      </c>
      <c r="AJ3887" t="s">
        <v>349</v>
      </c>
      <c r="AK3887" t="s">
        <v>220</v>
      </c>
      <c r="AL3887" t="s">
        <v>8348</v>
      </c>
      <c r="AM3887" t="s">
        <v>873</v>
      </c>
      <c r="AN3887" t="s">
        <v>220</v>
      </c>
      <c r="AO3887" t="s">
        <v>5006</v>
      </c>
      <c r="AP3887" s="18">
        <v>5.01883999E-2</v>
      </c>
      <c r="AQ3887" t="s">
        <v>123</v>
      </c>
      <c r="AR3887" t="b">
        <f>ISNUMBER(SEARCH('Consulta Por Puntos Baloto'!$E$5,B3887,1))</f>
        <v>0</v>
      </c>
      <c r="AS3887">
        <f t="shared" si="120"/>
        <v>27</v>
      </c>
      <c r="AT3887" t="str">
        <f t="shared" si="121"/>
        <v>Oficina física</v>
      </c>
    </row>
    <row r="3888" spans="1:46">
      <c r="A3888" t="s">
        <v>18210</v>
      </c>
      <c r="B3888" t="s">
        <v>18211</v>
      </c>
      <c r="C3888" s="18">
        <v>5.7800387536000004</v>
      </c>
      <c r="D3888" t="s">
        <v>150</v>
      </c>
      <c r="E3888" t="s">
        <v>151</v>
      </c>
      <c r="F3888" t="s">
        <v>152</v>
      </c>
      <c r="G3888" s="18">
        <v>1.7588365599999999E-2</v>
      </c>
      <c r="H3888" t="s">
        <v>64</v>
      </c>
      <c r="I3888" t="s">
        <v>154</v>
      </c>
      <c r="J3888" t="s">
        <v>159</v>
      </c>
      <c r="K3888" s="18">
        <v>1.4898540988</v>
      </c>
      <c r="L3888" t="s">
        <v>64</v>
      </c>
      <c r="M3888" t="s">
        <v>154</v>
      </c>
      <c r="N3888" t="s">
        <v>156</v>
      </c>
      <c r="O3888" s="18">
        <v>1.4839067425000001</v>
      </c>
      <c r="P3888" t="s">
        <v>157</v>
      </c>
      <c r="Q3888" t="s">
        <v>151</v>
      </c>
      <c r="R3888" t="s">
        <v>158</v>
      </c>
      <c r="S3888" s="18">
        <v>110.5947691219</v>
      </c>
      <c r="T3888" t="s">
        <v>111</v>
      </c>
      <c r="U3888" t="s">
        <v>112</v>
      </c>
      <c r="V3888" t="s">
        <v>113</v>
      </c>
      <c r="W3888" s="18">
        <v>1.06414384E-2</v>
      </c>
      <c r="X3888" t="s">
        <v>64</v>
      </c>
      <c r="Y3888" t="s">
        <v>154</v>
      </c>
      <c r="Z3888" t="s">
        <v>159</v>
      </c>
      <c r="AA3888" s="18">
        <v>2.0332599816000001</v>
      </c>
      <c r="AB3888" s="19" t="s">
        <v>899</v>
      </c>
      <c r="AC3888" t="s">
        <v>151</v>
      </c>
      <c r="AD3888" t="s">
        <v>900</v>
      </c>
      <c r="AE3888" s="18">
        <v>0.91121986799999999</v>
      </c>
      <c r="AF3888" t="s">
        <v>15266</v>
      </c>
      <c r="AG3888" t="s">
        <v>4535</v>
      </c>
      <c r="AH3888" t="s">
        <v>15267</v>
      </c>
      <c r="AI3888" s="18">
        <v>0.47052791040000003</v>
      </c>
      <c r="AJ3888" t="s">
        <v>15268</v>
      </c>
      <c r="AK3888" t="s">
        <v>151</v>
      </c>
      <c r="AL3888" t="s">
        <v>15269</v>
      </c>
      <c r="AM3888" t="s">
        <v>64</v>
      </c>
      <c r="AN3888" t="s">
        <v>154</v>
      </c>
      <c r="AO3888" t="s">
        <v>159</v>
      </c>
      <c r="AP3888" s="18">
        <v>1.06414384E-2</v>
      </c>
      <c r="AQ3888" t="s">
        <v>4218</v>
      </c>
      <c r="AR3888" t="b">
        <f>ISNUMBER(SEARCH('Consulta Por Puntos Baloto'!$E$5,B3888,1))</f>
        <v>0</v>
      </c>
      <c r="AS3888">
        <f t="shared" si="120"/>
        <v>23</v>
      </c>
      <c r="AT3888" t="str">
        <f t="shared" si="121"/>
        <v>Máquina multifuncional</v>
      </c>
    </row>
    <row r="3889" spans="1:46">
      <c r="A3889" t="s">
        <v>18212</v>
      </c>
      <c r="B3889" t="s">
        <v>18213</v>
      </c>
      <c r="C3889" s="18">
        <v>1.0480973602000001</v>
      </c>
      <c r="D3889" t="s">
        <v>9667</v>
      </c>
      <c r="E3889" t="s">
        <v>4101</v>
      </c>
      <c r="F3889" t="s">
        <v>9668</v>
      </c>
      <c r="G3889" s="18">
        <v>0.90674828340000002</v>
      </c>
      <c r="H3889" t="s">
        <v>64</v>
      </c>
      <c r="I3889" t="s">
        <v>5603</v>
      </c>
      <c r="J3889" t="s">
        <v>9669</v>
      </c>
      <c r="K3889" s="18">
        <v>1.6139641918000001</v>
      </c>
      <c r="L3889" t="s">
        <v>64</v>
      </c>
      <c r="M3889" t="s">
        <v>4434</v>
      </c>
      <c r="N3889" t="s">
        <v>5602</v>
      </c>
      <c r="O3889" s="18">
        <v>0.95773943669999995</v>
      </c>
      <c r="P3889" t="s">
        <v>4100</v>
      </c>
      <c r="Q3889" t="s">
        <v>4101</v>
      </c>
      <c r="R3889" t="s">
        <v>4102</v>
      </c>
      <c r="S3889" s="18">
        <v>3.2137679367</v>
      </c>
      <c r="T3889" t="s">
        <v>227</v>
      </c>
      <c r="U3889" t="s">
        <v>228</v>
      </c>
      <c r="V3889" t="s">
        <v>229</v>
      </c>
      <c r="W3889" s="18">
        <v>3.8663199373000001</v>
      </c>
      <c r="X3889" t="s">
        <v>64</v>
      </c>
      <c r="Y3889" t="s">
        <v>5603</v>
      </c>
      <c r="Z3889" t="s">
        <v>5604</v>
      </c>
      <c r="AA3889" s="18">
        <v>1.6760698537000001</v>
      </c>
      <c r="AB3889" t="s">
        <v>4436</v>
      </c>
      <c r="AC3889" t="s">
        <v>4437</v>
      </c>
      <c r="AD3889" t="s">
        <v>4438</v>
      </c>
      <c r="AE3889" s="18">
        <v>1.7463550486999999</v>
      </c>
      <c r="AF3889" t="s">
        <v>10634</v>
      </c>
      <c r="AG3889" t="s">
        <v>4437</v>
      </c>
      <c r="AH3889" t="s">
        <v>10635</v>
      </c>
      <c r="AI3889" s="18">
        <v>0.54583235620000004</v>
      </c>
      <c r="AJ3889" t="s">
        <v>8560</v>
      </c>
      <c r="AK3889" t="s">
        <v>4101</v>
      </c>
      <c r="AL3889" t="s">
        <v>8561</v>
      </c>
      <c r="AM3889" t="s">
        <v>8560</v>
      </c>
      <c r="AN3889" t="s">
        <v>4101</v>
      </c>
      <c r="AO3889" t="s">
        <v>8561</v>
      </c>
      <c r="AP3889" s="18">
        <v>0.54583235620000004</v>
      </c>
      <c r="AQ3889" t="s">
        <v>4882</v>
      </c>
      <c r="AR3889" t="b">
        <f>ISNUMBER(SEARCH('Consulta Por Puntos Baloto'!$E$5,B3889,1))</f>
        <v>0</v>
      </c>
      <c r="AS3889">
        <f t="shared" si="120"/>
        <v>35</v>
      </c>
      <c r="AT3889" t="str">
        <f t="shared" si="121"/>
        <v>Punto red</v>
      </c>
    </row>
    <row r="3890" spans="1:46">
      <c r="A3890" t="s">
        <v>18214</v>
      </c>
      <c r="B3890" t="s">
        <v>18215</v>
      </c>
      <c r="C3890" s="18">
        <v>0.15401635089999999</v>
      </c>
      <c r="D3890" t="s">
        <v>4793</v>
      </c>
      <c r="E3890" t="s">
        <v>220</v>
      </c>
      <c r="F3890" t="s">
        <v>4794</v>
      </c>
      <c r="G3890" s="18">
        <v>0.21010284739999999</v>
      </c>
      <c r="H3890" t="s">
        <v>4795</v>
      </c>
      <c r="I3890" t="s">
        <v>223</v>
      </c>
      <c r="J3890" t="s">
        <v>4939</v>
      </c>
      <c r="K3890" s="18">
        <v>0.77706613889999998</v>
      </c>
      <c r="L3890" t="s">
        <v>64</v>
      </c>
      <c r="M3890" t="s">
        <v>223</v>
      </c>
      <c r="N3890" t="s">
        <v>4230</v>
      </c>
      <c r="O3890" s="18">
        <v>1.1031205142</v>
      </c>
      <c r="P3890" t="s">
        <v>4231</v>
      </c>
      <c r="Q3890" t="s">
        <v>220</v>
      </c>
      <c r="R3890" t="s">
        <v>4232</v>
      </c>
      <c r="S3890" s="18">
        <v>8.3535372311000007</v>
      </c>
      <c r="T3890" t="s">
        <v>227</v>
      </c>
      <c r="U3890" t="s">
        <v>228</v>
      </c>
      <c r="V3890" t="s">
        <v>229</v>
      </c>
      <c r="W3890" s="18">
        <v>1.42147019</v>
      </c>
      <c r="X3890" t="s">
        <v>222</v>
      </c>
      <c r="Y3890" t="s">
        <v>223</v>
      </c>
      <c r="Z3890" t="s">
        <v>224</v>
      </c>
      <c r="AA3890" s="18">
        <v>5.79400178E-2</v>
      </c>
      <c r="AB3890" t="s">
        <v>4797</v>
      </c>
      <c r="AC3890" t="s">
        <v>220</v>
      </c>
      <c r="AD3890" t="s">
        <v>4798</v>
      </c>
      <c r="AE3890" s="18">
        <v>6.8318824E-2</v>
      </c>
      <c r="AF3890" t="s">
        <v>18216</v>
      </c>
      <c r="AG3890" t="s">
        <v>220</v>
      </c>
      <c r="AH3890" t="s">
        <v>18217</v>
      </c>
      <c r="AI3890" s="18">
        <v>7.0689158200000005E-2</v>
      </c>
      <c r="AJ3890" t="s">
        <v>18218</v>
      </c>
      <c r="AK3890" t="s">
        <v>220</v>
      </c>
      <c r="AL3890" t="s">
        <v>18219</v>
      </c>
      <c r="AM3890" t="s">
        <v>873</v>
      </c>
      <c r="AN3890" t="s">
        <v>220</v>
      </c>
      <c r="AO3890" t="s">
        <v>4798</v>
      </c>
      <c r="AP3890" s="18">
        <v>5.79400178E-2</v>
      </c>
      <c r="AQ3890" t="s">
        <v>4218</v>
      </c>
      <c r="AR3890" t="b">
        <f>ISNUMBER(SEARCH('Consulta Por Puntos Baloto'!$E$5,B3890,1))</f>
        <v>0</v>
      </c>
      <c r="AS3890">
        <f t="shared" si="120"/>
        <v>27</v>
      </c>
      <c r="AT3890" t="str">
        <f t="shared" si="121"/>
        <v>Oficina física</v>
      </c>
    </row>
    <row r="3891" spans="1:46">
      <c r="A3891" t="s">
        <v>18220</v>
      </c>
      <c r="B3891" t="s">
        <v>18221</v>
      </c>
      <c r="C3891" s="18">
        <v>4.0899774111999996</v>
      </c>
      <c r="D3891" t="s">
        <v>526</v>
      </c>
      <c r="E3891" t="s">
        <v>128</v>
      </c>
      <c r="F3891" t="s">
        <v>527</v>
      </c>
      <c r="G3891" s="18">
        <v>2.6800099099999999E-2</v>
      </c>
      <c r="H3891" t="s">
        <v>64</v>
      </c>
      <c r="I3891" t="s">
        <v>130</v>
      </c>
      <c r="J3891" t="s">
        <v>528</v>
      </c>
      <c r="K3891" s="18">
        <v>2.3509505435000002</v>
      </c>
      <c r="L3891" t="s">
        <v>64</v>
      </c>
      <c r="M3891" t="s">
        <v>130</v>
      </c>
      <c r="N3891" t="s">
        <v>529</v>
      </c>
      <c r="O3891" s="18">
        <v>1.2935753671000001</v>
      </c>
      <c r="P3891" t="s">
        <v>1300</v>
      </c>
      <c r="Q3891" t="s">
        <v>134</v>
      </c>
      <c r="R3891" t="s">
        <v>1301</v>
      </c>
      <c r="S3891" s="18">
        <v>3.8877590943000002</v>
      </c>
      <c r="T3891" t="s">
        <v>515</v>
      </c>
      <c r="U3891" t="s">
        <v>130</v>
      </c>
      <c r="V3891" t="s">
        <v>516</v>
      </c>
      <c r="W3891" s="18">
        <v>2.1098124356999999</v>
      </c>
      <c r="X3891" t="s">
        <v>64</v>
      </c>
      <c r="Y3891" t="s">
        <v>130</v>
      </c>
      <c r="Z3891" t="s">
        <v>532</v>
      </c>
      <c r="AA3891" s="18">
        <v>0.71562883479999995</v>
      </c>
      <c r="AB3891" t="s">
        <v>533</v>
      </c>
      <c r="AC3891" t="s">
        <v>128</v>
      </c>
      <c r="AD3891" t="s">
        <v>534</v>
      </c>
      <c r="AE3891" s="18">
        <v>7.6442430000000006E-2</v>
      </c>
      <c r="AF3891" t="s">
        <v>2489</v>
      </c>
      <c r="AG3891" t="s">
        <v>143</v>
      </c>
      <c r="AH3891" t="s">
        <v>2490</v>
      </c>
      <c r="AI3891" s="18">
        <v>7.6442430000000006E-2</v>
      </c>
      <c r="AJ3891" t="s">
        <v>5575</v>
      </c>
      <c r="AK3891" t="s">
        <v>134</v>
      </c>
      <c r="AL3891" t="s">
        <v>5576</v>
      </c>
      <c r="AM3891" t="s">
        <v>64</v>
      </c>
      <c r="AN3891" t="s">
        <v>130</v>
      </c>
      <c r="AO3891" t="s">
        <v>528</v>
      </c>
      <c r="AP3891" s="18">
        <v>2.6800099099999999E-2</v>
      </c>
      <c r="AQ3891" t="e">
        <v>#N/A</v>
      </c>
      <c r="AR3891" t="b">
        <f>ISNUMBER(SEARCH('Consulta Por Puntos Baloto'!$E$5,B3891,1))</f>
        <v>0</v>
      </c>
      <c r="AS3891">
        <f t="shared" si="120"/>
        <v>7</v>
      </c>
      <c r="AT3891" t="str">
        <f t="shared" si="121"/>
        <v>Cajero automático</v>
      </c>
    </row>
    <row r="3892" spans="1:46">
      <c r="A3892" t="s">
        <v>18222</v>
      </c>
      <c r="B3892" t="s">
        <v>18223</v>
      </c>
      <c r="C3892" s="18">
        <v>3.161935674</v>
      </c>
      <c r="D3892" t="s">
        <v>2696</v>
      </c>
      <c r="E3892" t="s">
        <v>128</v>
      </c>
      <c r="F3892" t="s">
        <v>2697</v>
      </c>
      <c r="G3892" s="18">
        <v>0.1237113205</v>
      </c>
      <c r="H3892" t="s">
        <v>64</v>
      </c>
      <c r="I3892" t="s">
        <v>130</v>
      </c>
      <c r="J3892" t="s">
        <v>1004</v>
      </c>
      <c r="K3892" s="18">
        <v>0.1237113205</v>
      </c>
      <c r="L3892" t="s">
        <v>64</v>
      </c>
      <c r="M3892" t="s">
        <v>130</v>
      </c>
      <c r="N3892" t="s">
        <v>1004</v>
      </c>
      <c r="O3892" s="18">
        <v>0.78966298690000003</v>
      </c>
      <c r="P3892" t="s">
        <v>699</v>
      </c>
      <c r="Q3892" t="s">
        <v>134</v>
      </c>
      <c r="R3892" t="s">
        <v>700</v>
      </c>
      <c r="S3892" s="18">
        <v>4.4866012684000003</v>
      </c>
      <c r="T3892" t="s">
        <v>1086</v>
      </c>
      <c r="U3892" t="s">
        <v>130</v>
      </c>
      <c r="V3892" t="s">
        <v>1087</v>
      </c>
      <c r="W3892" s="18">
        <v>1.5617925791</v>
      </c>
      <c r="X3892" t="s">
        <v>64</v>
      </c>
      <c r="Y3892" t="s">
        <v>130</v>
      </c>
      <c r="Z3892" t="s">
        <v>590</v>
      </c>
      <c r="AA3892" s="18">
        <v>0.78966298690000003</v>
      </c>
      <c r="AB3892" t="s">
        <v>637</v>
      </c>
      <c r="AC3892" t="s">
        <v>128</v>
      </c>
      <c r="AD3892" t="s">
        <v>638</v>
      </c>
      <c r="AE3892" s="18">
        <v>0.4692402343</v>
      </c>
      <c r="AF3892" t="s">
        <v>1088</v>
      </c>
      <c r="AG3892" t="s">
        <v>143</v>
      </c>
      <c r="AH3892" t="s">
        <v>1089</v>
      </c>
      <c r="AI3892" s="18">
        <v>0.51225165539999995</v>
      </c>
      <c r="AJ3892" t="s">
        <v>8659</v>
      </c>
      <c r="AK3892" t="s">
        <v>134</v>
      </c>
      <c r="AL3892" t="s">
        <v>8660</v>
      </c>
      <c r="AM3892" t="s">
        <v>64</v>
      </c>
      <c r="AN3892" t="s">
        <v>130</v>
      </c>
      <c r="AO3892" t="s">
        <v>1004</v>
      </c>
      <c r="AP3892" s="18">
        <v>0.1237113205</v>
      </c>
      <c r="AQ3892" t="s">
        <v>123</v>
      </c>
      <c r="AR3892" t="b">
        <f>ISNUMBER(SEARCH('Consulta Por Puntos Baloto'!$E$5,B3892,1))</f>
        <v>0</v>
      </c>
      <c r="AS3892">
        <f t="shared" si="120"/>
        <v>7</v>
      </c>
      <c r="AT3892" t="str">
        <f t="shared" si="121"/>
        <v>Cajero automático</v>
      </c>
    </row>
    <row r="3893" spans="1:46">
      <c r="A3893" t="s">
        <v>18222</v>
      </c>
      <c r="B3893" t="s">
        <v>18223</v>
      </c>
      <c r="C3893" s="18">
        <v>3.161935674</v>
      </c>
      <c r="D3893" t="s">
        <v>2696</v>
      </c>
      <c r="E3893" t="s">
        <v>128</v>
      </c>
      <c r="F3893" t="s">
        <v>2697</v>
      </c>
      <c r="G3893" s="18">
        <v>0.1237113205</v>
      </c>
      <c r="H3893" t="s">
        <v>64</v>
      </c>
      <c r="I3893" t="s">
        <v>130</v>
      </c>
      <c r="J3893" t="s">
        <v>1004</v>
      </c>
      <c r="K3893" s="18">
        <v>0.1237113205</v>
      </c>
      <c r="L3893" t="s">
        <v>64</v>
      </c>
      <c r="M3893" t="s">
        <v>130</v>
      </c>
      <c r="N3893" t="s">
        <v>1004</v>
      </c>
      <c r="O3893" s="18">
        <v>0.78966298690000003</v>
      </c>
      <c r="P3893" t="s">
        <v>699</v>
      </c>
      <c r="Q3893" t="s">
        <v>134</v>
      </c>
      <c r="R3893" t="s">
        <v>700</v>
      </c>
      <c r="S3893" s="18">
        <v>4.4866012684000003</v>
      </c>
      <c r="T3893" t="s">
        <v>1086</v>
      </c>
      <c r="U3893" t="s">
        <v>130</v>
      </c>
      <c r="V3893" t="s">
        <v>1087</v>
      </c>
      <c r="W3893" s="18">
        <v>1.5617925791</v>
      </c>
      <c r="X3893" t="s">
        <v>64</v>
      </c>
      <c r="Y3893" t="s">
        <v>130</v>
      </c>
      <c r="Z3893" t="s">
        <v>590</v>
      </c>
      <c r="AA3893" s="18">
        <v>0.78966298690000003</v>
      </c>
      <c r="AB3893" t="s">
        <v>637</v>
      </c>
      <c r="AC3893" t="s">
        <v>128</v>
      </c>
      <c r="AD3893" t="s">
        <v>638</v>
      </c>
      <c r="AE3893" s="18">
        <v>0.4692402343</v>
      </c>
      <c r="AF3893" t="s">
        <v>1088</v>
      </c>
      <c r="AG3893" t="s">
        <v>143</v>
      </c>
      <c r="AH3893" t="s">
        <v>1089</v>
      </c>
      <c r="AI3893" s="18">
        <v>0.51225165539999995</v>
      </c>
      <c r="AJ3893" t="s">
        <v>8659</v>
      </c>
      <c r="AK3893" t="s">
        <v>134</v>
      </c>
      <c r="AL3893" t="s">
        <v>8660</v>
      </c>
      <c r="AM3893" t="s">
        <v>64</v>
      </c>
      <c r="AN3893" t="s">
        <v>130</v>
      </c>
      <c r="AO3893" t="s">
        <v>1004</v>
      </c>
      <c r="AP3893" s="18">
        <v>0.1237113205</v>
      </c>
      <c r="AQ3893" t="s">
        <v>123</v>
      </c>
      <c r="AR3893" t="b">
        <f>ISNUMBER(SEARCH('Consulta Por Puntos Baloto'!$E$5,B3893,1))</f>
        <v>0</v>
      </c>
      <c r="AS3893">
        <f t="shared" si="120"/>
        <v>7</v>
      </c>
      <c r="AT3893" t="str">
        <f t="shared" si="121"/>
        <v>Cajero automático</v>
      </c>
    </row>
    <row r="3894" spans="1:46">
      <c r="A3894" t="s">
        <v>18224</v>
      </c>
      <c r="B3894" t="s">
        <v>18225</v>
      </c>
      <c r="C3894" s="18">
        <v>9.4978399500000005E-2</v>
      </c>
      <c r="D3894" t="s">
        <v>3692</v>
      </c>
      <c r="E3894" t="s">
        <v>3693</v>
      </c>
      <c r="F3894" t="s">
        <v>3694</v>
      </c>
      <c r="G3894" s="18">
        <v>77.535983364100005</v>
      </c>
      <c r="H3894" t="s">
        <v>64</v>
      </c>
      <c r="I3894" t="s">
        <v>1451</v>
      </c>
      <c r="J3894" t="s">
        <v>1456</v>
      </c>
      <c r="K3894" s="18">
        <v>87.515259577400002</v>
      </c>
      <c r="L3894" t="s">
        <v>64</v>
      </c>
      <c r="M3894" t="s">
        <v>2638</v>
      </c>
      <c r="N3894" t="s">
        <v>2639</v>
      </c>
      <c r="O3894" s="18">
        <v>77.535983373999997</v>
      </c>
      <c r="P3894" t="s">
        <v>1454</v>
      </c>
      <c r="Q3894" t="s">
        <v>1449</v>
      </c>
      <c r="R3894" t="s">
        <v>1455</v>
      </c>
      <c r="S3894" s="18">
        <v>99.354995881899995</v>
      </c>
      <c r="T3894" t="s">
        <v>64</v>
      </c>
      <c r="U3894" t="s">
        <v>130</v>
      </c>
      <c r="V3894" t="s">
        <v>171</v>
      </c>
      <c r="W3894" s="18">
        <v>77.578090772899998</v>
      </c>
      <c r="X3894" t="s">
        <v>64</v>
      </c>
      <c r="Y3894" t="s">
        <v>1451</v>
      </c>
      <c r="Z3894" t="s">
        <v>1456</v>
      </c>
      <c r="AA3894" s="18">
        <v>92.946310744599998</v>
      </c>
      <c r="AB3894" s="19" t="s">
        <v>2641</v>
      </c>
      <c r="AC3894" t="s">
        <v>1501</v>
      </c>
      <c r="AD3894" t="s">
        <v>2642</v>
      </c>
      <c r="AE3894" s="18">
        <v>9.8396047000000007E-3</v>
      </c>
      <c r="AF3894" t="s">
        <v>18226</v>
      </c>
      <c r="AG3894" t="s">
        <v>3693</v>
      </c>
      <c r="AH3894" t="s">
        <v>18227</v>
      </c>
      <c r="AI3894" s="18">
        <v>7.6527863500000001E-2</v>
      </c>
      <c r="AJ3894" t="s">
        <v>18228</v>
      </c>
      <c r="AK3894" t="s">
        <v>3693</v>
      </c>
      <c r="AL3894" t="s">
        <v>18229</v>
      </c>
      <c r="AM3894" t="s">
        <v>18226</v>
      </c>
      <c r="AN3894" t="s">
        <v>3693</v>
      </c>
      <c r="AO3894" t="s">
        <v>18227</v>
      </c>
      <c r="AP3894" s="18">
        <v>9.8396047000000007E-3</v>
      </c>
      <c r="AQ3894" t="s">
        <v>4882</v>
      </c>
      <c r="AR3894" t="b">
        <f>ISNUMBER(SEARCH('Consulta Por Puntos Baloto'!$E$5,B3894,1))</f>
        <v>0</v>
      </c>
      <c r="AS3894">
        <f t="shared" si="120"/>
        <v>31</v>
      </c>
      <c r="AT3894" t="str">
        <f t="shared" si="121"/>
        <v>Punto pago</v>
      </c>
    </row>
    <row r="3895" spans="1:46">
      <c r="A3895" t="s">
        <v>18230</v>
      </c>
      <c r="B3895" t="s">
        <v>18231</v>
      </c>
      <c r="C3895" s="18">
        <v>0.3638203431</v>
      </c>
      <c r="D3895" t="s">
        <v>4187</v>
      </c>
      <c r="E3895" t="s">
        <v>62</v>
      </c>
      <c r="F3895" t="s">
        <v>4188</v>
      </c>
      <c r="G3895" s="18">
        <v>1.8185849399999999E-2</v>
      </c>
      <c r="H3895" t="s">
        <v>64</v>
      </c>
      <c r="I3895" t="s">
        <v>65</v>
      </c>
      <c r="J3895" t="s">
        <v>4189</v>
      </c>
      <c r="K3895" s="18">
        <v>1.7597994499999998E-2</v>
      </c>
      <c r="L3895" t="s">
        <v>64</v>
      </c>
      <c r="M3895" t="s">
        <v>65</v>
      </c>
      <c r="N3895" t="s">
        <v>4189</v>
      </c>
      <c r="O3895" s="18">
        <v>12.7523600924</v>
      </c>
      <c r="P3895" t="s">
        <v>67</v>
      </c>
      <c r="Q3895" t="s">
        <v>62</v>
      </c>
      <c r="R3895" t="s">
        <v>68</v>
      </c>
      <c r="S3895" s="18">
        <v>8.4007767045000001</v>
      </c>
      <c r="T3895" t="s">
        <v>69</v>
      </c>
      <c r="U3895" t="s">
        <v>65</v>
      </c>
      <c r="V3895" t="s">
        <v>70</v>
      </c>
      <c r="W3895" s="18">
        <v>2.0975313200999999</v>
      </c>
      <c r="X3895" t="s">
        <v>241</v>
      </c>
      <c r="Y3895" t="s">
        <v>65</v>
      </c>
      <c r="Z3895" t="s">
        <v>242</v>
      </c>
      <c r="AA3895" s="18">
        <v>1.4273073343</v>
      </c>
      <c r="AB3895" t="s">
        <v>4190</v>
      </c>
      <c r="AC3895" t="s">
        <v>62</v>
      </c>
      <c r="AD3895" t="s">
        <v>4191</v>
      </c>
      <c r="AE3895" s="18">
        <v>0.73514858100000002</v>
      </c>
      <c r="AF3895" t="s">
        <v>18232</v>
      </c>
      <c r="AG3895" t="s">
        <v>62</v>
      </c>
      <c r="AH3895" t="s">
        <v>18233</v>
      </c>
      <c r="AI3895" s="18">
        <v>0.80934664830000003</v>
      </c>
      <c r="AJ3895" t="s">
        <v>349</v>
      </c>
      <c r="AK3895" t="s">
        <v>62</v>
      </c>
      <c r="AL3895" t="s">
        <v>9798</v>
      </c>
      <c r="AM3895" t="s">
        <v>64</v>
      </c>
      <c r="AN3895" t="s">
        <v>65</v>
      </c>
      <c r="AO3895" t="s">
        <v>4189</v>
      </c>
      <c r="AP3895" s="18">
        <v>1.7597994499999998E-2</v>
      </c>
      <c r="AQ3895" t="s">
        <v>123</v>
      </c>
      <c r="AR3895" t="b">
        <f>ISNUMBER(SEARCH('Consulta Por Puntos Baloto'!$E$5,B3895,1))</f>
        <v>0</v>
      </c>
      <c r="AS3895">
        <f t="shared" si="120"/>
        <v>11</v>
      </c>
      <c r="AT3895" t="str">
        <f t="shared" si="121"/>
        <v>Máquina CDM</v>
      </c>
    </row>
    <row r="3896" spans="1:46">
      <c r="A3896" t="s">
        <v>18234</v>
      </c>
      <c r="B3896" t="s">
        <v>18235</v>
      </c>
      <c r="C3896" s="18">
        <v>0.81334932660000003</v>
      </c>
      <c r="D3896" t="s">
        <v>4247</v>
      </c>
      <c r="E3896" t="s">
        <v>4248</v>
      </c>
      <c r="F3896" t="s">
        <v>4249</v>
      </c>
      <c r="G3896" s="18">
        <v>3.6599999999999997E-8</v>
      </c>
      <c r="H3896" t="s">
        <v>64</v>
      </c>
      <c r="I3896" t="s">
        <v>4073</v>
      </c>
      <c r="J3896" t="s">
        <v>4074</v>
      </c>
      <c r="K3896" s="18">
        <v>120.6831351556</v>
      </c>
      <c r="L3896" t="s">
        <v>64</v>
      </c>
      <c r="M3896" t="s">
        <v>4250</v>
      </c>
      <c r="N3896" t="s">
        <v>4251</v>
      </c>
      <c r="O3896" s="18">
        <v>83.503504226700002</v>
      </c>
      <c r="P3896" t="s">
        <v>4071</v>
      </c>
      <c r="Q3896" t="s">
        <v>4066</v>
      </c>
      <c r="R3896" t="s">
        <v>4072</v>
      </c>
      <c r="S3896" s="18">
        <v>346.40520953219999</v>
      </c>
      <c r="T3896" t="s">
        <v>227</v>
      </c>
      <c r="U3896" t="s">
        <v>228</v>
      </c>
      <c r="V3896" t="s">
        <v>229</v>
      </c>
      <c r="W3896" s="18">
        <v>9.6146873399999999E-2</v>
      </c>
      <c r="X3896" t="s">
        <v>64</v>
      </c>
      <c r="Y3896" t="s">
        <v>4073</v>
      </c>
      <c r="Z3896" t="s">
        <v>4074</v>
      </c>
      <c r="AA3896" s="18">
        <v>80.063883458899994</v>
      </c>
      <c r="AB3896" t="s">
        <v>4252</v>
      </c>
      <c r="AC3896" t="s">
        <v>4066</v>
      </c>
      <c r="AD3896" t="s">
        <v>4253</v>
      </c>
      <c r="AE3896" s="18">
        <v>0.12614310070000001</v>
      </c>
      <c r="AF3896" t="s">
        <v>18236</v>
      </c>
      <c r="AG3896" t="s">
        <v>4248</v>
      </c>
      <c r="AH3896" t="s">
        <v>18237</v>
      </c>
      <c r="AI3896" s="18">
        <v>0.36411654399999999</v>
      </c>
      <c r="AJ3896" t="s">
        <v>18238</v>
      </c>
      <c r="AK3896" t="s">
        <v>4248</v>
      </c>
      <c r="AL3896" t="s">
        <v>18239</v>
      </c>
      <c r="AM3896" t="s">
        <v>64</v>
      </c>
      <c r="AN3896" t="s">
        <v>4073</v>
      </c>
      <c r="AO3896" t="s">
        <v>4074</v>
      </c>
      <c r="AP3896" s="18">
        <v>3.6599999999999997E-8</v>
      </c>
      <c r="AQ3896" t="s">
        <v>4218</v>
      </c>
      <c r="AR3896" t="b">
        <f>ISNUMBER(SEARCH('Consulta Por Puntos Baloto'!$E$5,B3896,1))</f>
        <v>0</v>
      </c>
      <c r="AS3896">
        <f t="shared" si="120"/>
        <v>7</v>
      </c>
      <c r="AT3896" t="str">
        <f t="shared" si="121"/>
        <v>Cajero automático</v>
      </c>
    </row>
    <row r="3897" spans="1:46">
      <c r="A3897" t="s">
        <v>18240</v>
      </c>
      <c r="B3897" t="s">
        <v>18241</v>
      </c>
      <c r="C3897" s="18">
        <v>0.8506773768</v>
      </c>
      <c r="D3897" t="s">
        <v>526</v>
      </c>
      <c r="E3897" t="s">
        <v>128</v>
      </c>
      <c r="F3897" t="s">
        <v>527</v>
      </c>
      <c r="G3897" s="18">
        <v>0.1069901737</v>
      </c>
      <c r="H3897" t="s">
        <v>64</v>
      </c>
      <c r="I3897" t="s">
        <v>130</v>
      </c>
      <c r="J3897" t="s">
        <v>2425</v>
      </c>
      <c r="K3897" s="18">
        <v>1.7564485060999999</v>
      </c>
      <c r="L3897" t="s">
        <v>64</v>
      </c>
      <c r="M3897" t="s">
        <v>130</v>
      </c>
      <c r="N3897" t="s">
        <v>440</v>
      </c>
      <c r="O3897" s="18">
        <v>0.8280427507</v>
      </c>
      <c r="P3897" t="s">
        <v>494</v>
      </c>
      <c r="Q3897" t="s">
        <v>134</v>
      </c>
      <c r="R3897" t="s">
        <v>495</v>
      </c>
      <c r="S3897" s="18">
        <v>3.0756771534</v>
      </c>
      <c r="T3897" t="s">
        <v>496</v>
      </c>
      <c r="U3897" t="s">
        <v>130</v>
      </c>
      <c r="V3897" t="s">
        <v>497</v>
      </c>
      <c r="W3897" s="18">
        <v>0.95400917429999998</v>
      </c>
      <c r="X3897" t="s">
        <v>498</v>
      </c>
      <c r="Y3897" t="s">
        <v>130</v>
      </c>
      <c r="Z3897" t="s">
        <v>499</v>
      </c>
      <c r="AA3897" s="18">
        <v>0.8280427507</v>
      </c>
      <c r="AB3897" t="s">
        <v>500</v>
      </c>
      <c r="AC3897" t="s">
        <v>128</v>
      </c>
      <c r="AD3897" t="s">
        <v>501</v>
      </c>
      <c r="AE3897" s="18">
        <v>0.18505656609999999</v>
      </c>
      <c r="AF3897" t="s">
        <v>18242</v>
      </c>
      <c r="AG3897" t="s">
        <v>143</v>
      </c>
      <c r="AH3897" t="s">
        <v>18243</v>
      </c>
      <c r="AI3897" s="18">
        <v>1.32211972E-2</v>
      </c>
      <c r="AJ3897" t="s">
        <v>18244</v>
      </c>
      <c r="AK3897" t="s">
        <v>134</v>
      </c>
      <c r="AL3897" t="s">
        <v>18245</v>
      </c>
      <c r="AM3897" t="s">
        <v>18244</v>
      </c>
      <c r="AN3897" t="s">
        <v>134</v>
      </c>
      <c r="AO3897" t="s">
        <v>18245</v>
      </c>
      <c r="AP3897" s="18">
        <v>1.32211972E-2</v>
      </c>
      <c r="AQ3897" t="s">
        <v>123</v>
      </c>
      <c r="AR3897" t="b">
        <f>ISNUMBER(SEARCH('Consulta Por Puntos Baloto'!$E$5,B3897,1))</f>
        <v>0</v>
      </c>
      <c r="AS3897">
        <f t="shared" si="120"/>
        <v>35</v>
      </c>
      <c r="AT3897" t="str">
        <f t="shared" si="121"/>
        <v>Punto red</v>
      </c>
    </row>
    <row r="3898" spans="1:46">
      <c r="A3898" t="s">
        <v>18246</v>
      </c>
      <c r="B3898" t="s">
        <v>18247</v>
      </c>
      <c r="C3898" s="18">
        <v>41.6845698017</v>
      </c>
      <c r="D3898" t="s">
        <v>291</v>
      </c>
      <c r="E3898" t="s">
        <v>292</v>
      </c>
      <c r="F3898" t="s">
        <v>293</v>
      </c>
      <c r="G3898" s="18">
        <v>52.079521304499998</v>
      </c>
      <c r="H3898" t="s">
        <v>64</v>
      </c>
      <c r="I3898" t="s">
        <v>294</v>
      </c>
      <c r="J3898" t="s">
        <v>295</v>
      </c>
      <c r="K3898" s="18">
        <v>52.089178982599996</v>
      </c>
      <c r="L3898" t="s">
        <v>64</v>
      </c>
      <c r="M3898" t="s">
        <v>294</v>
      </c>
      <c r="N3898" t="s">
        <v>295</v>
      </c>
      <c r="O3898" s="18">
        <v>65.748000384700006</v>
      </c>
      <c r="P3898" t="s">
        <v>296</v>
      </c>
      <c r="Q3898" t="s">
        <v>297</v>
      </c>
      <c r="R3898" t="s">
        <v>298</v>
      </c>
      <c r="S3898" s="18">
        <v>137.7983947729</v>
      </c>
      <c r="T3898" t="s">
        <v>311</v>
      </c>
      <c r="U3898" t="s">
        <v>130</v>
      </c>
      <c r="V3898" t="s">
        <v>312</v>
      </c>
      <c r="W3898" s="18">
        <v>121.1423086132</v>
      </c>
      <c r="X3898" t="s">
        <v>64</v>
      </c>
      <c r="Y3898" t="s">
        <v>313</v>
      </c>
      <c r="Z3898" t="s">
        <v>314</v>
      </c>
      <c r="AA3898" s="18">
        <v>52.5794361548</v>
      </c>
      <c r="AB3898" t="s">
        <v>300</v>
      </c>
      <c r="AC3898" t="s">
        <v>301</v>
      </c>
      <c r="AD3898" t="s">
        <v>302</v>
      </c>
      <c r="AE3898" s="18">
        <v>7.8227068089999996</v>
      </c>
      <c r="AF3898" t="s">
        <v>315</v>
      </c>
      <c r="AG3898" t="s">
        <v>316</v>
      </c>
      <c r="AH3898" t="s">
        <v>317</v>
      </c>
      <c r="AI3898" s="18">
        <v>3.1553788999999999E-2</v>
      </c>
      <c r="AJ3898" t="s">
        <v>18248</v>
      </c>
      <c r="AK3898" t="s">
        <v>4058</v>
      </c>
      <c r="AL3898" t="s">
        <v>18249</v>
      </c>
      <c r="AM3898" t="s">
        <v>18248</v>
      </c>
      <c r="AN3898" t="s">
        <v>4058</v>
      </c>
      <c r="AO3898" t="s">
        <v>18249</v>
      </c>
      <c r="AP3898" s="18">
        <v>3.1553788999999999E-2</v>
      </c>
      <c r="AQ3898" t="e">
        <v>#N/A</v>
      </c>
      <c r="AR3898" t="b">
        <f>ISNUMBER(SEARCH('Consulta Por Puntos Baloto'!$E$5,B3898,1))</f>
        <v>0</v>
      </c>
      <c r="AS3898">
        <f t="shared" si="120"/>
        <v>35</v>
      </c>
      <c r="AT3898" t="str">
        <f t="shared" si="121"/>
        <v>Punto red</v>
      </c>
    </row>
    <row r="3899" spans="1:46">
      <c r="A3899" t="s">
        <v>18250</v>
      </c>
      <c r="B3899" t="s">
        <v>18251</v>
      </c>
      <c r="C3899" s="18">
        <v>16.547805736499999</v>
      </c>
      <c r="D3899" t="s">
        <v>4512</v>
      </c>
      <c r="E3899" t="s">
        <v>297</v>
      </c>
      <c r="F3899" t="s">
        <v>4513</v>
      </c>
      <c r="G3899" s="18">
        <v>1.3640565528999999</v>
      </c>
      <c r="H3899" t="s">
        <v>64</v>
      </c>
      <c r="I3899" t="s">
        <v>4514</v>
      </c>
      <c r="J3899" t="s">
        <v>4515</v>
      </c>
      <c r="K3899" s="18">
        <v>1.3640565528999999</v>
      </c>
      <c r="L3899" t="s">
        <v>64</v>
      </c>
      <c r="M3899" t="s">
        <v>4514</v>
      </c>
      <c r="N3899" t="s">
        <v>4515</v>
      </c>
      <c r="O3899" s="18">
        <v>0.71121042349999997</v>
      </c>
      <c r="P3899" t="s">
        <v>4516</v>
      </c>
      <c r="Q3899" t="s">
        <v>4517</v>
      </c>
      <c r="R3899" t="s">
        <v>4518</v>
      </c>
      <c r="S3899" s="18">
        <v>157.01900677200001</v>
      </c>
      <c r="T3899" t="s">
        <v>85</v>
      </c>
      <c r="U3899" t="s">
        <v>86</v>
      </c>
      <c r="V3899" t="s">
        <v>87</v>
      </c>
      <c r="W3899" s="18">
        <v>72.792854201699996</v>
      </c>
      <c r="X3899" t="s">
        <v>64</v>
      </c>
      <c r="Y3899" t="s">
        <v>4519</v>
      </c>
      <c r="Z3899" t="s">
        <v>4520</v>
      </c>
      <c r="AA3899" s="18">
        <v>51.982697389499997</v>
      </c>
      <c r="AB3899" t="s">
        <v>300</v>
      </c>
      <c r="AC3899" t="s">
        <v>301</v>
      </c>
      <c r="AD3899" t="s">
        <v>302</v>
      </c>
      <c r="AE3899" s="18">
        <v>5.9748316999999997E-3</v>
      </c>
      <c r="AF3899" t="s">
        <v>11713</v>
      </c>
      <c r="AG3899" t="s">
        <v>4517</v>
      </c>
      <c r="AH3899" t="s">
        <v>11714</v>
      </c>
      <c r="AI3899" s="18">
        <v>0.12454859059999999</v>
      </c>
      <c r="AJ3899" t="s">
        <v>11915</v>
      </c>
      <c r="AK3899" t="s">
        <v>4517</v>
      </c>
      <c r="AL3899" t="s">
        <v>11916</v>
      </c>
      <c r="AM3899" t="s">
        <v>11713</v>
      </c>
      <c r="AN3899" t="s">
        <v>4517</v>
      </c>
      <c r="AO3899" t="s">
        <v>11714</v>
      </c>
      <c r="AP3899" s="18">
        <v>5.9748316999999997E-3</v>
      </c>
      <c r="AQ3899" t="s">
        <v>123</v>
      </c>
      <c r="AR3899" t="b">
        <f>ISNUMBER(SEARCH('Consulta Por Puntos Baloto'!$E$5,B3899,1))</f>
        <v>0</v>
      </c>
      <c r="AS3899">
        <f t="shared" si="120"/>
        <v>31</v>
      </c>
      <c r="AT3899" t="str">
        <f t="shared" si="121"/>
        <v>Punto pago</v>
      </c>
    </row>
    <row r="3900" spans="1:46">
      <c r="A3900" t="s">
        <v>18252</v>
      </c>
      <c r="B3900" t="s">
        <v>18253</v>
      </c>
      <c r="C3900" s="18">
        <v>11.7113131628</v>
      </c>
      <c r="D3900" t="s">
        <v>3012</v>
      </c>
      <c r="E3900" t="s">
        <v>3013</v>
      </c>
      <c r="F3900" t="s">
        <v>3014</v>
      </c>
      <c r="G3900" s="18">
        <v>11.082063075400001</v>
      </c>
      <c r="H3900" t="s">
        <v>64</v>
      </c>
      <c r="I3900" t="s">
        <v>2638</v>
      </c>
      <c r="J3900" t="s">
        <v>2639</v>
      </c>
      <c r="K3900" s="18">
        <v>11.082063075400001</v>
      </c>
      <c r="L3900" t="s">
        <v>64</v>
      </c>
      <c r="M3900" t="s">
        <v>2638</v>
      </c>
      <c r="N3900" t="s">
        <v>2639</v>
      </c>
      <c r="O3900" s="18">
        <v>28.1088452471</v>
      </c>
      <c r="P3900" t="s">
        <v>2625</v>
      </c>
      <c r="Q3900" t="s">
        <v>134</v>
      </c>
      <c r="R3900" t="s">
        <v>2626</v>
      </c>
      <c r="S3900" s="18">
        <v>26.538774226699999</v>
      </c>
      <c r="T3900" t="s">
        <v>311</v>
      </c>
      <c r="U3900" t="s">
        <v>130</v>
      </c>
      <c r="V3900" t="s">
        <v>312</v>
      </c>
      <c r="W3900" s="18">
        <v>13.423287243100001</v>
      </c>
      <c r="X3900" t="s">
        <v>64</v>
      </c>
      <c r="Y3900" t="s">
        <v>313</v>
      </c>
      <c r="Z3900" t="s">
        <v>314</v>
      </c>
      <c r="AA3900" s="18">
        <v>19.5521325363</v>
      </c>
      <c r="AB3900" s="19" t="s">
        <v>2641</v>
      </c>
      <c r="AC3900" t="s">
        <v>1501</v>
      </c>
      <c r="AD3900" t="s">
        <v>2642</v>
      </c>
      <c r="AE3900" s="18">
        <v>0.2243152018</v>
      </c>
      <c r="AF3900" t="s">
        <v>3539</v>
      </c>
      <c r="AG3900" t="s">
        <v>3540</v>
      </c>
      <c r="AH3900" t="s">
        <v>3541</v>
      </c>
      <c r="AI3900" s="18">
        <v>9.9097622600000004E-2</v>
      </c>
      <c r="AJ3900" t="s">
        <v>18254</v>
      </c>
      <c r="AK3900" t="s">
        <v>3540</v>
      </c>
      <c r="AL3900" t="s">
        <v>18255</v>
      </c>
      <c r="AM3900" t="s">
        <v>18254</v>
      </c>
      <c r="AN3900" t="s">
        <v>3540</v>
      </c>
      <c r="AO3900" t="s">
        <v>18255</v>
      </c>
      <c r="AP3900" s="18">
        <v>9.9097622600000004E-2</v>
      </c>
      <c r="AQ3900" t="s">
        <v>123</v>
      </c>
      <c r="AR3900" t="b">
        <f>ISNUMBER(SEARCH('Consulta Por Puntos Baloto'!$E$5,B3900,1))</f>
        <v>0</v>
      </c>
      <c r="AS3900">
        <f t="shared" si="120"/>
        <v>35</v>
      </c>
      <c r="AT3900" t="str">
        <f t="shared" si="121"/>
        <v>Punto red</v>
      </c>
    </row>
    <row r="3901" spans="1:46">
      <c r="A3901" t="s">
        <v>18256</v>
      </c>
      <c r="B3901" t="s">
        <v>18257</v>
      </c>
      <c r="C3901" s="18">
        <v>3.0903752171000001</v>
      </c>
      <c r="D3901" t="s">
        <v>169</v>
      </c>
      <c r="E3901" t="s">
        <v>128</v>
      </c>
      <c r="F3901" t="s">
        <v>170</v>
      </c>
      <c r="G3901" s="18">
        <v>0.54345724120000005</v>
      </c>
      <c r="H3901" t="s">
        <v>64</v>
      </c>
      <c r="I3901" t="s">
        <v>130</v>
      </c>
      <c r="J3901" t="s">
        <v>619</v>
      </c>
      <c r="K3901" s="18">
        <v>3.1145702575000001</v>
      </c>
      <c r="L3901" t="s">
        <v>64</v>
      </c>
      <c r="M3901" t="s">
        <v>130</v>
      </c>
      <c r="N3901" t="s">
        <v>629</v>
      </c>
      <c r="O3901" s="18">
        <v>1.9108667526000001</v>
      </c>
      <c r="P3901" t="s">
        <v>173</v>
      </c>
      <c r="Q3901" t="s">
        <v>134</v>
      </c>
      <c r="R3901" t="s">
        <v>174</v>
      </c>
      <c r="S3901" s="18">
        <v>1.890080038</v>
      </c>
      <c r="T3901" t="s">
        <v>64</v>
      </c>
      <c r="U3901" t="s">
        <v>130</v>
      </c>
      <c r="V3901" t="s">
        <v>171</v>
      </c>
      <c r="W3901" s="18">
        <v>1.3678350973</v>
      </c>
      <c r="X3901" t="s">
        <v>620</v>
      </c>
      <c r="Y3901" t="s">
        <v>130</v>
      </c>
      <c r="Z3901" t="s">
        <v>621</v>
      </c>
      <c r="AA3901" s="18">
        <v>1.9342302841000001</v>
      </c>
      <c r="AB3901" t="s">
        <v>176</v>
      </c>
      <c r="AC3901" t="s">
        <v>128</v>
      </c>
      <c r="AD3901" t="s">
        <v>177</v>
      </c>
      <c r="AE3901" s="18">
        <v>0.1079508846</v>
      </c>
      <c r="AF3901" t="s">
        <v>2929</v>
      </c>
      <c r="AG3901" t="s">
        <v>143</v>
      </c>
      <c r="AH3901" t="s">
        <v>18258</v>
      </c>
      <c r="AI3901" s="18">
        <v>7.7532663500000001E-2</v>
      </c>
      <c r="AJ3901" t="s">
        <v>18259</v>
      </c>
      <c r="AK3901" t="s">
        <v>134</v>
      </c>
      <c r="AL3901" t="s">
        <v>18260</v>
      </c>
      <c r="AM3901" t="s">
        <v>18259</v>
      </c>
      <c r="AN3901" t="s">
        <v>134</v>
      </c>
      <c r="AO3901" t="s">
        <v>18260</v>
      </c>
      <c r="AP3901" s="18">
        <v>7.7532663500000001E-2</v>
      </c>
      <c r="AQ3901" t="s">
        <v>123</v>
      </c>
      <c r="AR3901" t="b">
        <f>ISNUMBER(SEARCH('Consulta Por Puntos Baloto'!$E$5,B3901,1))</f>
        <v>0</v>
      </c>
      <c r="AS3901">
        <f t="shared" si="120"/>
        <v>35</v>
      </c>
      <c r="AT3901" t="str">
        <f t="shared" si="121"/>
        <v>Punto red</v>
      </c>
    </row>
    <row r="3902" spans="1:46">
      <c r="A3902" t="s">
        <v>18261</v>
      </c>
      <c r="B3902" t="s">
        <v>18262</v>
      </c>
      <c r="C3902" s="18">
        <v>0.72062350159999999</v>
      </c>
      <c r="D3902" t="s">
        <v>4805</v>
      </c>
      <c r="E3902" t="s">
        <v>3972</v>
      </c>
      <c r="F3902" t="s">
        <v>4806</v>
      </c>
      <c r="G3902" s="18">
        <v>0.494084562</v>
      </c>
      <c r="H3902" t="s">
        <v>3979</v>
      </c>
      <c r="I3902" t="s">
        <v>3974</v>
      </c>
      <c r="J3902" t="s">
        <v>3980</v>
      </c>
      <c r="K3902" s="18">
        <v>0.7463156326</v>
      </c>
      <c r="L3902" t="s">
        <v>64</v>
      </c>
      <c r="M3902" t="s">
        <v>3974</v>
      </c>
      <c r="N3902" t="s">
        <v>4331</v>
      </c>
      <c r="O3902" s="18">
        <v>1.2228211763000001</v>
      </c>
      <c r="P3902" t="s">
        <v>4332</v>
      </c>
      <c r="Q3902" t="s">
        <v>3972</v>
      </c>
      <c r="R3902" t="s">
        <v>4333</v>
      </c>
      <c r="S3902" s="18">
        <v>467.58511096550001</v>
      </c>
      <c r="T3902" t="s">
        <v>85</v>
      </c>
      <c r="U3902" t="s">
        <v>86</v>
      </c>
      <c r="V3902" t="s">
        <v>87</v>
      </c>
      <c r="W3902" s="18">
        <v>0.494084562</v>
      </c>
      <c r="X3902" t="s">
        <v>3979</v>
      </c>
      <c r="Y3902" t="s">
        <v>3974</v>
      </c>
      <c r="Z3902" t="s">
        <v>3980</v>
      </c>
      <c r="AA3902" s="18">
        <v>0.494084562</v>
      </c>
      <c r="AB3902" t="s">
        <v>3979</v>
      </c>
      <c r="AC3902" t="s">
        <v>3972</v>
      </c>
      <c r="AD3902" t="s">
        <v>5811</v>
      </c>
      <c r="AE3902" s="18">
        <v>2.35779866E-2</v>
      </c>
      <c r="AF3902" t="s">
        <v>5812</v>
      </c>
      <c r="AG3902" t="s">
        <v>3972</v>
      </c>
      <c r="AH3902" t="s">
        <v>5813</v>
      </c>
      <c r="AI3902" s="18">
        <v>0.52686116159999996</v>
      </c>
      <c r="AJ3902" t="s">
        <v>349</v>
      </c>
      <c r="AK3902" t="s">
        <v>3972</v>
      </c>
      <c r="AL3902" t="s">
        <v>5814</v>
      </c>
      <c r="AM3902" t="s">
        <v>5812</v>
      </c>
      <c r="AN3902" t="s">
        <v>3972</v>
      </c>
      <c r="AO3902" t="s">
        <v>5813</v>
      </c>
      <c r="AP3902" s="18">
        <v>2.35779866E-2</v>
      </c>
      <c r="AQ3902" t="s">
        <v>123</v>
      </c>
      <c r="AR3902" t="b">
        <f>ISNUMBER(SEARCH('Consulta Por Puntos Baloto'!$E$5,B3902,1))</f>
        <v>0</v>
      </c>
      <c r="AS3902">
        <f t="shared" si="120"/>
        <v>31</v>
      </c>
      <c r="AT3902" t="str">
        <f t="shared" si="121"/>
        <v>Punto pago</v>
      </c>
    </row>
    <row r="3903" spans="1:46">
      <c r="A3903" t="s">
        <v>18263</v>
      </c>
      <c r="B3903" t="s">
        <v>18264</v>
      </c>
      <c r="C3903" s="18">
        <v>0.57533252609999996</v>
      </c>
      <c r="D3903" t="s">
        <v>2696</v>
      </c>
      <c r="E3903" t="s">
        <v>128</v>
      </c>
      <c r="F3903" t="s">
        <v>2697</v>
      </c>
      <c r="G3903" s="18">
        <v>0.1230761061</v>
      </c>
      <c r="H3903" t="s">
        <v>12131</v>
      </c>
      <c r="I3903" t="s">
        <v>130</v>
      </c>
      <c r="J3903" t="s">
        <v>12132</v>
      </c>
      <c r="K3903" s="18">
        <v>0.1230761061</v>
      </c>
      <c r="L3903" t="s">
        <v>2686</v>
      </c>
      <c r="M3903" t="s">
        <v>130</v>
      </c>
      <c r="N3903" t="s">
        <v>2687</v>
      </c>
      <c r="O3903" s="18">
        <v>0.33526683039999999</v>
      </c>
      <c r="P3903" t="s">
        <v>992</v>
      </c>
      <c r="Q3903" t="s">
        <v>134</v>
      </c>
      <c r="R3903" t="s">
        <v>993</v>
      </c>
      <c r="S3903" s="18">
        <v>3.5537466122999999</v>
      </c>
      <c r="T3903" t="s">
        <v>675</v>
      </c>
      <c r="U3903" t="s">
        <v>130</v>
      </c>
      <c r="V3903" t="s">
        <v>676</v>
      </c>
      <c r="W3903" s="18">
        <v>0.1230761061</v>
      </c>
      <c r="X3903" t="s">
        <v>12131</v>
      </c>
      <c r="Y3903" t="s">
        <v>130</v>
      </c>
      <c r="Z3903" t="s">
        <v>12132</v>
      </c>
      <c r="AA3903" s="18">
        <v>0.1230761061</v>
      </c>
      <c r="AB3903" t="s">
        <v>2688</v>
      </c>
      <c r="AC3903" t="s">
        <v>128</v>
      </c>
      <c r="AD3903" t="s">
        <v>2689</v>
      </c>
      <c r="AE3903" s="18">
        <v>0.22617835620000001</v>
      </c>
      <c r="AF3903" t="s">
        <v>6126</v>
      </c>
      <c r="AG3903" t="s">
        <v>143</v>
      </c>
      <c r="AH3903" t="s">
        <v>6127</v>
      </c>
      <c r="AI3903" s="18">
        <v>0.4095591187</v>
      </c>
      <c r="AJ3903" t="s">
        <v>6128</v>
      </c>
      <c r="AK3903" t="s">
        <v>134</v>
      </c>
      <c r="AL3903" t="s">
        <v>6129</v>
      </c>
      <c r="AM3903" t="s">
        <v>12131</v>
      </c>
      <c r="AN3903" t="s">
        <v>130</v>
      </c>
      <c r="AO3903" t="s">
        <v>12132</v>
      </c>
      <c r="AP3903" s="18">
        <v>0.1230761061</v>
      </c>
      <c r="AQ3903" t="s">
        <v>123</v>
      </c>
      <c r="AR3903" t="b">
        <f>ISNUMBER(SEARCH('Consulta Por Puntos Baloto'!$E$5,B3903,1))</f>
        <v>0</v>
      </c>
      <c r="AS3903">
        <f t="shared" si="120"/>
        <v>7</v>
      </c>
      <c r="AT3903" t="str">
        <f t="shared" si="121"/>
        <v>Cajero automático</v>
      </c>
    </row>
    <row r="3904" spans="1:46">
      <c r="A3904" t="s">
        <v>18263</v>
      </c>
      <c r="B3904" t="s">
        <v>18264</v>
      </c>
      <c r="C3904" s="18">
        <v>0.57533252609999996</v>
      </c>
      <c r="D3904" t="s">
        <v>2696</v>
      </c>
      <c r="E3904" t="s">
        <v>128</v>
      </c>
      <c r="F3904" t="s">
        <v>2697</v>
      </c>
      <c r="G3904" s="18">
        <v>0.1230761061</v>
      </c>
      <c r="H3904" t="s">
        <v>12131</v>
      </c>
      <c r="I3904" t="s">
        <v>130</v>
      </c>
      <c r="J3904" t="s">
        <v>12132</v>
      </c>
      <c r="K3904" s="18">
        <v>0.1230761061</v>
      </c>
      <c r="L3904" t="s">
        <v>2686</v>
      </c>
      <c r="M3904" t="s">
        <v>130</v>
      </c>
      <c r="N3904" t="s">
        <v>2687</v>
      </c>
      <c r="O3904" s="18">
        <v>0.33526683039999999</v>
      </c>
      <c r="P3904" t="s">
        <v>992</v>
      </c>
      <c r="Q3904" t="s">
        <v>134</v>
      </c>
      <c r="R3904" t="s">
        <v>993</v>
      </c>
      <c r="S3904" s="18">
        <v>3.5537466122999999</v>
      </c>
      <c r="T3904" t="s">
        <v>675</v>
      </c>
      <c r="U3904" t="s">
        <v>130</v>
      </c>
      <c r="V3904" t="s">
        <v>676</v>
      </c>
      <c r="W3904" s="18">
        <v>0.1230761061</v>
      </c>
      <c r="X3904" t="s">
        <v>12131</v>
      </c>
      <c r="Y3904" t="s">
        <v>130</v>
      </c>
      <c r="Z3904" t="s">
        <v>12132</v>
      </c>
      <c r="AA3904" s="18">
        <v>0.1230761061</v>
      </c>
      <c r="AB3904" t="s">
        <v>2688</v>
      </c>
      <c r="AC3904" t="s">
        <v>128</v>
      </c>
      <c r="AD3904" t="s">
        <v>2689</v>
      </c>
      <c r="AE3904" s="18">
        <v>0.22617835620000001</v>
      </c>
      <c r="AF3904" t="s">
        <v>6126</v>
      </c>
      <c r="AG3904" t="s">
        <v>143</v>
      </c>
      <c r="AH3904" t="s">
        <v>6127</v>
      </c>
      <c r="AI3904" s="18">
        <v>0.4095591187</v>
      </c>
      <c r="AJ3904" t="s">
        <v>6128</v>
      </c>
      <c r="AK3904" t="s">
        <v>134</v>
      </c>
      <c r="AL3904" t="s">
        <v>6129</v>
      </c>
      <c r="AM3904" t="s">
        <v>12131</v>
      </c>
      <c r="AN3904" t="s">
        <v>130</v>
      </c>
      <c r="AO3904" t="s">
        <v>12132</v>
      </c>
      <c r="AP3904" s="18">
        <v>0.1230761061</v>
      </c>
      <c r="AQ3904" t="s">
        <v>123</v>
      </c>
      <c r="AR3904" t="b">
        <f>ISNUMBER(SEARCH('Consulta Por Puntos Baloto'!$E$5,B3904,1))</f>
        <v>0</v>
      </c>
      <c r="AS3904">
        <f t="shared" si="120"/>
        <v>7</v>
      </c>
      <c r="AT3904" t="str">
        <f t="shared" si="121"/>
        <v>Cajero automático</v>
      </c>
    </row>
    <row r="3905" spans="1:46">
      <c r="A3905" t="s">
        <v>18263</v>
      </c>
      <c r="B3905" t="s">
        <v>18264</v>
      </c>
      <c r="C3905" s="18">
        <v>0.57533252609999996</v>
      </c>
      <c r="D3905" t="s">
        <v>2696</v>
      </c>
      <c r="E3905" t="s">
        <v>128</v>
      </c>
      <c r="F3905" t="s">
        <v>2697</v>
      </c>
      <c r="G3905" s="18">
        <v>0.1230761061</v>
      </c>
      <c r="H3905" t="s">
        <v>12131</v>
      </c>
      <c r="I3905" t="s">
        <v>130</v>
      </c>
      <c r="J3905" t="s">
        <v>12132</v>
      </c>
      <c r="K3905" s="18">
        <v>0.1230761061</v>
      </c>
      <c r="L3905" t="s">
        <v>2686</v>
      </c>
      <c r="M3905" t="s">
        <v>130</v>
      </c>
      <c r="N3905" t="s">
        <v>2687</v>
      </c>
      <c r="O3905" s="18">
        <v>0.33526683039999999</v>
      </c>
      <c r="P3905" t="s">
        <v>992</v>
      </c>
      <c r="Q3905" t="s">
        <v>134</v>
      </c>
      <c r="R3905" t="s">
        <v>993</v>
      </c>
      <c r="S3905" s="18">
        <v>3.5537466122999999</v>
      </c>
      <c r="T3905" t="s">
        <v>675</v>
      </c>
      <c r="U3905" t="s">
        <v>130</v>
      </c>
      <c r="V3905" t="s">
        <v>676</v>
      </c>
      <c r="W3905" s="18">
        <v>0.1230761061</v>
      </c>
      <c r="X3905" t="s">
        <v>12131</v>
      </c>
      <c r="Y3905" t="s">
        <v>130</v>
      </c>
      <c r="Z3905" t="s">
        <v>12132</v>
      </c>
      <c r="AA3905" s="18">
        <v>0.1230761061</v>
      </c>
      <c r="AB3905" t="s">
        <v>2688</v>
      </c>
      <c r="AC3905" t="s">
        <v>128</v>
      </c>
      <c r="AD3905" t="s">
        <v>2689</v>
      </c>
      <c r="AE3905" s="18">
        <v>0.22617835620000001</v>
      </c>
      <c r="AF3905" t="s">
        <v>6126</v>
      </c>
      <c r="AG3905" t="s">
        <v>143</v>
      </c>
      <c r="AH3905" t="s">
        <v>6127</v>
      </c>
      <c r="AI3905" s="18">
        <v>0.4095591187</v>
      </c>
      <c r="AJ3905" t="s">
        <v>6128</v>
      </c>
      <c r="AK3905" t="s">
        <v>134</v>
      </c>
      <c r="AL3905" t="s">
        <v>6129</v>
      </c>
      <c r="AM3905" t="s">
        <v>2686</v>
      </c>
      <c r="AN3905" t="s">
        <v>130</v>
      </c>
      <c r="AO3905" t="s">
        <v>2687</v>
      </c>
      <c r="AP3905" s="18">
        <v>0.1230761061</v>
      </c>
      <c r="AQ3905" t="s">
        <v>123</v>
      </c>
      <c r="AR3905" t="b">
        <f>ISNUMBER(SEARCH('Consulta Por Puntos Baloto'!$E$5,B3905,1))</f>
        <v>0</v>
      </c>
      <c r="AS3905">
        <f t="shared" si="120"/>
        <v>7</v>
      </c>
      <c r="AT3905" t="str">
        <f t="shared" si="121"/>
        <v>Cajero automático</v>
      </c>
    </row>
    <row r="3906" spans="1:46">
      <c r="A3906" t="s">
        <v>18265</v>
      </c>
      <c r="B3906" t="s">
        <v>18266</v>
      </c>
      <c r="C3906" s="18">
        <v>0.47696991709999997</v>
      </c>
      <c r="D3906" t="s">
        <v>1001</v>
      </c>
      <c r="E3906" t="s">
        <v>128</v>
      </c>
      <c r="F3906" t="s">
        <v>1002</v>
      </c>
      <c r="G3906" s="18">
        <v>0.21836462209999999</v>
      </c>
      <c r="H3906" t="s">
        <v>64</v>
      </c>
      <c r="I3906" t="s">
        <v>130</v>
      </c>
      <c r="J3906" t="s">
        <v>1028</v>
      </c>
      <c r="K3906" s="18">
        <v>0.21836462209999999</v>
      </c>
      <c r="L3906" t="s">
        <v>64</v>
      </c>
      <c r="M3906" t="s">
        <v>130</v>
      </c>
      <c r="N3906" t="s">
        <v>1028</v>
      </c>
      <c r="O3906" s="18">
        <v>1.1486349599999999E-2</v>
      </c>
      <c r="P3906" t="s">
        <v>992</v>
      </c>
      <c r="Q3906" t="s">
        <v>134</v>
      </c>
      <c r="R3906" t="s">
        <v>993</v>
      </c>
      <c r="S3906" s="18">
        <v>3.3738931037</v>
      </c>
      <c r="T3906" t="s">
        <v>675</v>
      </c>
      <c r="U3906" t="s">
        <v>130</v>
      </c>
      <c r="V3906" t="s">
        <v>676</v>
      </c>
      <c r="W3906" s="18">
        <v>4.1121774999999996E-3</v>
      </c>
      <c r="X3906" t="s">
        <v>64</v>
      </c>
      <c r="Y3906" t="s">
        <v>130</v>
      </c>
      <c r="Z3906" t="s">
        <v>1011</v>
      </c>
      <c r="AA3906" s="18">
        <v>0.22202548890000001</v>
      </c>
      <c r="AB3906" t="s">
        <v>2688</v>
      </c>
      <c r="AC3906" t="s">
        <v>128</v>
      </c>
      <c r="AD3906" t="s">
        <v>2689</v>
      </c>
      <c r="AE3906" s="18">
        <v>0.24862866719999999</v>
      </c>
      <c r="AF3906" t="s">
        <v>2698</v>
      </c>
      <c r="AG3906" t="s">
        <v>143</v>
      </c>
      <c r="AH3906" t="s">
        <v>2699</v>
      </c>
      <c r="AI3906" s="18">
        <v>0.18959182820000001</v>
      </c>
      <c r="AJ3906" t="s">
        <v>2700</v>
      </c>
      <c r="AK3906" t="s">
        <v>134</v>
      </c>
      <c r="AL3906" t="s">
        <v>2701</v>
      </c>
      <c r="AM3906" t="s">
        <v>64</v>
      </c>
      <c r="AN3906" t="s">
        <v>130</v>
      </c>
      <c r="AO3906" t="s">
        <v>1011</v>
      </c>
      <c r="AP3906" s="18">
        <v>4.1121774999999996E-3</v>
      </c>
      <c r="AQ3906" t="s">
        <v>123</v>
      </c>
      <c r="AR3906" t="b">
        <f>ISNUMBER(SEARCH('Consulta Por Puntos Baloto'!$E$5,B3906,1))</f>
        <v>0</v>
      </c>
      <c r="AS3906">
        <f t="shared" si="120"/>
        <v>23</v>
      </c>
      <c r="AT3906" t="str">
        <f t="shared" si="121"/>
        <v>Máquina multifuncional</v>
      </c>
    </row>
    <row r="3907" spans="1:46">
      <c r="A3907" t="s">
        <v>18267</v>
      </c>
      <c r="B3907" t="s">
        <v>18268</v>
      </c>
      <c r="C3907" s="18">
        <v>1.031626634</v>
      </c>
      <c r="D3907" t="s">
        <v>1096</v>
      </c>
      <c r="E3907" t="s">
        <v>128</v>
      </c>
      <c r="F3907" t="s">
        <v>1097</v>
      </c>
      <c r="G3907" s="18">
        <v>0.54430712800000003</v>
      </c>
      <c r="H3907" t="s">
        <v>14972</v>
      </c>
      <c r="I3907" t="s">
        <v>130</v>
      </c>
      <c r="J3907" t="s">
        <v>14973</v>
      </c>
      <c r="K3907" s="18">
        <v>0.76075355160000002</v>
      </c>
      <c r="L3907" t="s">
        <v>64</v>
      </c>
      <c r="M3907" t="s">
        <v>130</v>
      </c>
      <c r="N3907" t="s">
        <v>1098</v>
      </c>
      <c r="O3907" s="18">
        <v>1.3522687884</v>
      </c>
      <c r="P3907" t="s">
        <v>1099</v>
      </c>
      <c r="Q3907" t="s">
        <v>134</v>
      </c>
      <c r="R3907" t="s">
        <v>1100</v>
      </c>
      <c r="S3907" s="18">
        <v>1.8889015977000001</v>
      </c>
      <c r="T3907" t="s">
        <v>1086</v>
      </c>
      <c r="U3907" t="s">
        <v>130</v>
      </c>
      <c r="V3907" t="s">
        <v>1087</v>
      </c>
      <c r="W3907" s="18">
        <v>0.81504636649999995</v>
      </c>
      <c r="X3907" t="s">
        <v>64</v>
      </c>
      <c r="Y3907" t="s">
        <v>130</v>
      </c>
      <c r="Z3907" t="s">
        <v>1101</v>
      </c>
      <c r="AA3907" s="18">
        <v>0.54430712800000003</v>
      </c>
      <c r="AB3907" s="19" t="s">
        <v>14974</v>
      </c>
      <c r="AC3907" t="s">
        <v>128</v>
      </c>
      <c r="AD3907" s="19" t="s">
        <v>14975</v>
      </c>
      <c r="AE3907" s="18">
        <v>0.40615422680000002</v>
      </c>
      <c r="AF3907" t="s">
        <v>16928</v>
      </c>
      <c r="AG3907" t="s">
        <v>143</v>
      </c>
      <c r="AH3907" t="s">
        <v>16929</v>
      </c>
      <c r="AI3907" s="18">
        <v>0.71172835729999995</v>
      </c>
      <c r="AJ3907" t="s">
        <v>16930</v>
      </c>
      <c r="AK3907" t="s">
        <v>134</v>
      </c>
      <c r="AL3907" t="s">
        <v>16931</v>
      </c>
      <c r="AM3907" t="s">
        <v>16928</v>
      </c>
      <c r="AN3907" t="s">
        <v>143</v>
      </c>
      <c r="AO3907" t="s">
        <v>16929</v>
      </c>
      <c r="AP3907" s="18">
        <v>0.40615422680000002</v>
      </c>
      <c r="AQ3907" t="s">
        <v>123</v>
      </c>
      <c r="AR3907" t="b">
        <f>ISNUMBER(SEARCH('Consulta Por Puntos Baloto'!$E$5,B3907,1))</f>
        <v>0</v>
      </c>
      <c r="AS3907">
        <f t="shared" ref="AS3907:AS3970" si="122">MATCH(AP3907,A3907:AL3907,0)</f>
        <v>31</v>
      </c>
      <c r="AT3907" t="str">
        <f t="shared" ref="AT3907:AT3970" si="123">+VLOOKUP(AS3907,$AW$2:$AX$10,2,0)</f>
        <v>Punto pago</v>
      </c>
    </row>
    <row r="3908" spans="1:46">
      <c r="A3908" t="s">
        <v>18269</v>
      </c>
      <c r="B3908" t="s">
        <v>18270</v>
      </c>
      <c r="C3908" s="18">
        <v>0.48073249800000001</v>
      </c>
      <c r="D3908" t="s">
        <v>4805</v>
      </c>
      <c r="E3908" t="s">
        <v>3972</v>
      </c>
      <c r="F3908" t="s">
        <v>4806</v>
      </c>
      <c r="G3908" s="18">
        <v>0.29058707700000003</v>
      </c>
      <c r="H3908" t="s">
        <v>3979</v>
      </c>
      <c r="I3908" t="s">
        <v>3974</v>
      </c>
      <c r="J3908" t="s">
        <v>3980</v>
      </c>
      <c r="K3908" s="18">
        <v>0.97145141970000004</v>
      </c>
      <c r="L3908" t="s">
        <v>64</v>
      </c>
      <c r="M3908" t="s">
        <v>3974</v>
      </c>
      <c r="N3908" t="s">
        <v>4331</v>
      </c>
      <c r="O3908" s="18">
        <v>1.4336689193000001</v>
      </c>
      <c r="P3908" t="s">
        <v>4332</v>
      </c>
      <c r="Q3908" t="s">
        <v>3972</v>
      </c>
      <c r="R3908" t="s">
        <v>4333</v>
      </c>
      <c r="S3908" s="18">
        <v>467.57000394980003</v>
      </c>
      <c r="T3908" t="s">
        <v>85</v>
      </c>
      <c r="U3908" t="s">
        <v>86</v>
      </c>
      <c r="V3908" t="s">
        <v>87</v>
      </c>
      <c r="W3908" s="18">
        <v>0.29058707700000003</v>
      </c>
      <c r="X3908" t="s">
        <v>3979</v>
      </c>
      <c r="Y3908" t="s">
        <v>3974</v>
      </c>
      <c r="Z3908" t="s">
        <v>3980</v>
      </c>
      <c r="AA3908" s="18">
        <v>0.29058707700000003</v>
      </c>
      <c r="AB3908" t="s">
        <v>3979</v>
      </c>
      <c r="AC3908" t="s">
        <v>3972</v>
      </c>
      <c r="AD3908" t="s">
        <v>5811</v>
      </c>
      <c r="AE3908" s="18">
        <v>0.26336350359999999</v>
      </c>
      <c r="AF3908" t="s">
        <v>5812</v>
      </c>
      <c r="AG3908" t="s">
        <v>3972</v>
      </c>
      <c r="AH3908" t="s">
        <v>5813</v>
      </c>
      <c r="AI3908" s="18">
        <v>0.31111696080000001</v>
      </c>
      <c r="AJ3908" t="s">
        <v>349</v>
      </c>
      <c r="AK3908" t="s">
        <v>3972</v>
      </c>
      <c r="AL3908" t="s">
        <v>5814</v>
      </c>
      <c r="AM3908" t="s">
        <v>5812</v>
      </c>
      <c r="AN3908" t="s">
        <v>3972</v>
      </c>
      <c r="AO3908" t="s">
        <v>5813</v>
      </c>
      <c r="AP3908" s="18">
        <v>0.26336350359999999</v>
      </c>
      <c r="AQ3908" t="s">
        <v>123</v>
      </c>
      <c r="AR3908" t="b">
        <f>ISNUMBER(SEARCH('Consulta Por Puntos Baloto'!$E$5,B3908,1))</f>
        <v>0</v>
      </c>
      <c r="AS3908">
        <f t="shared" si="122"/>
        <v>31</v>
      </c>
      <c r="AT3908" t="str">
        <f t="shared" si="123"/>
        <v>Punto pago</v>
      </c>
    </row>
    <row r="3909" spans="1:46">
      <c r="A3909" t="s">
        <v>18271</v>
      </c>
      <c r="B3909" t="s">
        <v>18272</v>
      </c>
      <c r="C3909" s="18">
        <v>23.122000801399999</v>
      </c>
      <c r="D3909" t="s">
        <v>1448</v>
      </c>
      <c r="E3909" t="s">
        <v>1449</v>
      </c>
      <c r="F3909" t="s">
        <v>1450</v>
      </c>
      <c r="G3909" s="18">
        <v>23.100117033299998</v>
      </c>
      <c r="H3909" t="s">
        <v>64</v>
      </c>
      <c r="I3909" t="s">
        <v>1451</v>
      </c>
      <c r="J3909" t="s">
        <v>1452</v>
      </c>
      <c r="K3909" s="18">
        <v>27.593634177199998</v>
      </c>
      <c r="L3909" t="s">
        <v>64</v>
      </c>
      <c r="M3909" t="s">
        <v>471</v>
      </c>
      <c r="N3909" t="s">
        <v>1453</v>
      </c>
      <c r="O3909" s="18">
        <v>23.968135016400002</v>
      </c>
      <c r="P3909" t="s">
        <v>1454</v>
      </c>
      <c r="Q3909" t="s">
        <v>1449</v>
      </c>
      <c r="R3909" t="s">
        <v>1455</v>
      </c>
      <c r="S3909" s="18">
        <v>29.112012418900001</v>
      </c>
      <c r="T3909" t="s">
        <v>111</v>
      </c>
      <c r="U3909" t="s">
        <v>112</v>
      </c>
      <c r="V3909" t="s">
        <v>113</v>
      </c>
      <c r="W3909" s="18">
        <v>23.984322635200002</v>
      </c>
      <c r="X3909" t="s">
        <v>64</v>
      </c>
      <c r="Y3909" t="s">
        <v>1451</v>
      </c>
      <c r="Z3909" t="s">
        <v>1456</v>
      </c>
      <c r="AA3909" s="18">
        <v>29.1133549103</v>
      </c>
      <c r="AB3909" s="19" t="s">
        <v>1111</v>
      </c>
      <c r="AC3909" t="s">
        <v>509</v>
      </c>
      <c r="AD3909" s="19" t="s">
        <v>1112</v>
      </c>
      <c r="AE3909" s="18">
        <v>4.2061689300000003E-2</v>
      </c>
      <c r="AF3909" t="s">
        <v>3160</v>
      </c>
      <c r="AG3909" t="s">
        <v>1958</v>
      </c>
      <c r="AH3909" t="s">
        <v>3161</v>
      </c>
      <c r="AI3909" s="18">
        <v>1.8488138E-3</v>
      </c>
      <c r="AJ3909" t="s">
        <v>18273</v>
      </c>
      <c r="AK3909" t="s">
        <v>1958</v>
      </c>
      <c r="AL3909" t="s">
        <v>18274</v>
      </c>
      <c r="AM3909" t="s">
        <v>18273</v>
      </c>
      <c r="AN3909" t="s">
        <v>1958</v>
      </c>
      <c r="AO3909" t="s">
        <v>18274</v>
      </c>
      <c r="AP3909" s="18">
        <v>1.8488138E-3</v>
      </c>
      <c r="AQ3909" t="s">
        <v>123</v>
      </c>
      <c r="AR3909" t="b">
        <f>ISNUMBER(SEARCH('Consulta Por Puntos Baloto'!$E$5,B3909,1))</f>
        <v>0</v>
      </c>
      <c r="AS3909">
        <f t="shared" si="122"/>
        <v>35</v>
      </c>
      <c r="AT3909" t="str">
        <f t="shared" si="123"/>
        <v>Punto red</v>
      </c>
    </row>
    <row r="3910" spans="1:46">
      <c r="A3910" t="s">
        <v>18275</v>
      </c>
      <c r="B3910" t="s">
        <v>18276</v>
      </c>
      <c r="C3910" s="18">
        <v>20.687245475699999</v>
      </c>
      <c r="D3910" t="s">
        <v>892</v>
      </c>
      <c r="E3910" t="s">
        <v>893</v>
      </c>
      <c r="F3910" t="s">
        <v>894</v>
      </c>
      <c r="G3910" s="18">
        <v>20.411239040200002</v>
      </c>
      <c r="H3910" t="s">
        <v>64</v>
      </c>
      <c r="I3910" t="s">
        <v>895</v>
      </c>
      <c r="J3910" t="s">
        <v>896</v>
      </c>
      <c r="K3910" s="18">
        <v>55.399711000800004</v>
      </c>
      <c r="L3910" t="s">
        <v>64</v>
      </c>
      <c r="M3910" t="s">
        <v>112</v>
      </c>
      <c r="N3910" t="s">
        <v>721</v>
      </c>
      <c r="O3910" s="18">
        <v>20.363565617599999</v>
      </c>
      <c r="P3910" t="s">
        <v>897</v>
      </c>
      <c r="Q3910" t="s">
        <v>893</v>
      </c>
      <c r="R3910" t="s">
        <v>898</v>
      </c>
      <c r="S3910" s="18">
        <v>55.822668366599999</v>
      </c>
      <c r="T3910" t="s">
        <v>111</v>
      </c>
      <c r="U3910" t="s">
        <v>112</v>
      </c>
      <c r="V3910" t="s">
        <v>113</v>
      </c>
      <c r="W3910" s="18">
        <v>27.653495806700001</v>
      </c>
      <c r="X3910" t="s">
        <v>64</v>
      </c>
      <c r="Y3910" t="s">
        <v>1768</v>
      </c>
      <c r="Z3910" t="s">
        <v>1769</v>
      </c>
      <c r="AA3910" s="18">
        <v>55.824084174699998</v>
      </c>
      <c r="AB3910" s="19" t="s">
        <v>1111</v>
      </c>
      <c r="AC3910" t="s">
        <v>509</v>
      </c>
      <c r="AD3910" s="19" t="s">
        <v>1112</v>
      </c>
      <c r="AE3910" s="18">
        <v>8.2235197900000001E-2</v>
      </c>
      <c r="AF3910" t="s">
        <v>18277</v>
      </c>
      <c r="AG3910" t="s">
        <v>18278</v>
      </c>
      <c r="AH3910" t="s">
        <v>18279</v>
      </c>
      <c r="AI3910" s="18">
        <v>8.4725629799999994E-2</v>
      </c>
      <c r="AJ3910" t="s">
        <v>18280</v>
      </c>
      <c r="AK3910" t="s">
        <v>18278</v>
      </c>
      <c r="AL3910" t="s">
        <v>18281</v>
      </c>
      <c r="AM3910" t="s">
        <v>18277</v>
      </c>
      <c r="AN3910" t="s">
        <v>18278</v>
      </c>
      <c r="AO3910" t="s">
        <v>18279</v>
      </c>
      <c r="AP3910" s="18">
        <v>8.2235197900000001E-2</v>
      </c>
      <c r="AQ3910" t="s">
        <v>123</v>
      </c>
      <c r="AR3910" t="b">
        <f>ISNUMBER(SEARCH('Consulta Por Puntos Baloto'!$E$5,B3910,1))</f>
        <v>0</v>
      </c>
      <c r="AS3910">
        <f t="shared" si="122"/>
        <v>31</v>
      </c>
      <c r="AT3910" t="str">
        <f t="shared" si="123"/>
        <v>Punto pago</v>
      </c>
    </row>
    <row r="3911" spans="1:46">
      <c r="A3911" t="s">
        <v>18282</v>
      </c>
      <c r="B3911" t="s">
        <v>18283</v>
      </c>
      <c r="C3911" s="18">
        <v>20.881030917899999</v>
      </c>
      <c r="D3911" t="s">
        <v>1765</v>
      </c>
      <c r="E3911" t="s">
        <v>1766</v>
      </c>
      <c r="F3911" t="s">
        <v>1767</v>
      </c>
      <c r="G3911" s="18">
        <v>34.548594743000002</v>
      </c>
      <c r="H3911" t="s">
        <v>64</v>
      </c>
      <c r="I3911" t="s">
        <v>895</v>
      </c>
      <c r="J3911" t="s">
        <v>896</v>
      </c>
      <c r="K3911" s="18">
        <v>38.7912402591</v>
      </c>
      <c r="L3911" t="s">
        <v>64</v>
      </c>
      <c r="M3911" t="s">
        <v>112</v>
      </c>
      <c r="N3911" t="s">
        <v>721</v>
      </c>
      <c r="O3911" s="18">
        <v>34.475364245400002</v>
      </c>
      <c r="P3911" t="s">
        <v>897</v>
      </c>
      <c r="Q3911" t="s">
        <v>893</v>
      </c>
      <c r="R3911" t="s">
        <v>898</v>
      </c>
      <c r="S3911" s="18">
        <v>39.226513998900003</v>
      </c>
      <c r="T3911" t="s">
        <v>111</v>
      </c>
      <c r="U3911" t="s">
        <v>112</v>
      </c>
      <c r="V3911" t="s">
        <v>113</v>
      </c>
      <c r="W3911" s="18">
        <v>19.603427673399999</v>
      </c>
      <c r="X3911" t="s">
        <v>64</v>
      </c>
      <c r="Y3911" t="s">
        <v>1768</v>
      </c>
      <c r="Z3911" t="s">
        <v>1769</v>
      </c>
      <c r="AA3911" s="18">
        <v>39.227983692199999</v>
      </c>
      <c r="AB3911" s="19" t="s">
        <v>1111</v>
      </c>
      <c r="AC3911" t="s">
        <v>509</v>
      </c>
      <c r="AD3911" s="19" t="s">
        <v>1112</v>
      </c>
      <c r="AE3911" s="18">
        <v>0.12725176530000001</v>
      </c>
      <c r="AF3911" t="s">
        <v>5320</v>
      </c>
      <c r="AG3911" t="s">
        <v>5321</v>
      </c>
      <c r="AH3911" t="s">
        <v>5322</v>
      </c>
      <c r="AI3911" s="18">
        <v>1.1726835499999999E-2</v>
      </c>
      <c r="AJ3911" t="s">
        <v>18284</v>
      </c>
      <c r="AK3911" t="s">
        <v>5321</v>
      </c>
      <c r="AL3911" t="s">
        <v>18285</v>
      </c>
      <c r="AM3911" t="s">
        <v>18284</v>
      </c>
      <c r="AN3911" t="s">
        <v>5321</v>
      </c>
      <c r="AO3911" t="s">
        <v>18285</v>
      </c>
      <c r="AP3911" s="18">
        <v>1.1726835499999999E-2</v>
      </c>
      <c r="AQ3911" t="s">
        <v>123</v>
      </c>
      <c r="AR3911" t="b">
        <f>ISNUMBER(SEARCH('Consulta Por Puntos Baloto'!$E$5,B3911,1))</f>
        <v>0</v>
      </c>
      <c r="AS3911">
        <f t="shared" si="122"/>
        <v>35</v>
      </c>
      <c r="AT3911" t="str">
        <f t="shared" si="123"/>
        <v>Punto red</v>
      </c>
    </row>
    <row r="3912" spans="1:46">
      <c r="A3912" t="s">
        <v>18286</v>
      </c>
      <c r="B3912" t="s">
        <v>18287</v>
      </c>
      <c r="C3912" s="18">
        <v>32.452999438399999</v>
      </c>
      <c r="D3912" t="s">
        <v>1765</v>
      </c>
      <c r="E3912" t="s">
        <v>1766</v>
      </c>
      <c r="F3912" t="s">
        <v>1767</v>
      </c>
      <c r="G3912" s="18">
        <v>33.411027711599999</v>
      </c>
      <c r="H3912" t="s">
        <v>64</v>
      </c>
      <c r="I3912" t="s">
        <v>895</v>
      </c>
      <c r="J3912" t="s">
        <v>896</v>
      </c>
      <c r="K3912" s="18">
        <v>43.665743155599998</v>
      </c>
      <c r="L3912" t="s">
        <v>64</v>
      </c>
      <c r="M3912" t="s">
        <v>112</v>
      </c>
      <c r="N3912" t="s">
        <v>721</v>
      </c>
      <c r="O3912" s="18">
        <v>33.326941113300002</v>
      </c>
      <c r="P3912" t="s">
        <v>897</v>
      </c>
      <c r="Q3912" t="s">
        <v>893</v>
      </c>
      <c r="R3912" t="s">
        <v>898</v>
      </c>
      <c r="S3912" s="18">
        <v>44.097155713299998</v>
      </c>
      <c r="T3912" t="s">
        <v>111</v>
      </c>
      <c r="U3912" t="s">
        <v>112</v>
      </c>
      <c r="V3912" t="s">
        <v>113</v>
      </c>
      <c r="W3912" s="18">
        <v>31.229251739799999</v>
      </c>
      <c r="X3912" t="s">
        <v>64</v>
      </c>
      <c r="Y3912" t="s">
        <v>1768</v>
      </c>
      <c r="Z3912" t="s">
        <v>1769</v>
      </c>
      <c r="AA3912" s="18">
        <v>44.098633218700002</v>
      </c>
      <c r="AB3912" s="19" t="s">
        <v>1111</v>
      </c>
      <c r="AC3912" t="s">
        <v>509</v>
      </c>
      <c r="AD3912" s="19" t="s">
        <v>1112</v>
      </c>
      <c r="AE3912" s="18">
        <v>0.1309763182</v>
      </c>
      <c r="AF3912" t="s">
        <v>2212</v>
      </c>
      <c r="AG3912" t="s">
        <v>2213</v>
      </c>
      <c r="AH3912" t="s">
        <v>2214</v>
      </c>
      <c r="AI3912" s="18">
        <v>0.1050119129</v>
      </c>
      <c r="AJ3912" t="s">
        <v>18288</v>
      </c>
      <c r="AK3912" t="s">
        <v>2213</v>
      </c>
      <c r="AL3912" t="s">
        <v>18289</v>
      </c>
      <c r="AM3912" t="s">
        <v>18288</v>
      </c>
      <c r="AN3912" t="s">
        <v>2213</v>
      </c>
      <c r="AO3912" t="s">
        <v>18289</v>
      </c>
      <c r="AP3912" s="18">
        <v>0.1050119129</v>
      </c>
      <c r="AQ3912" t="s">
        <v>123</v>
      </c>
      <c r="AR3912" t="b">
        <f>ISNUMBER(SEARCH('Consulta Por Puntos Baloto'!$E$5,B3912,1))</f>
        <v>0</v>
      </c>
      <c r="AS3912">
        <f t="shared" si="122"/>
        <v>35</v>
      </c>
      <c r="AT3912" t="str">
        <f t="shared" si="123"/>
        <v>Punto red</v>
      </c>
    </row>
    <row r="3913" spans="1:46">
      <c r="A3913" t="s">
        <v>18290</v>
      </c>
      <c r="B3913" t="s">
        <v>18291</v>
      </c>
      <c r="C3913" s="18">
        <v>0.14170264439999999</v>
      </c>
      <c r="D3913" t="s">
        <v>892</v>
      </c>
      <c r="E3913" t="s">
        <v>893</v>
      </c>
      <c r="F3913" t="s">
        <v>894</v>
      </c>
      <c r="G3913" s="18">
        <v>0.88490465770000004</v>
      </c>
      <c r="H3913" t="s">
        <v>64</v>
      </c>
      <c r="I3913" t="s">
        <v>895</v>
      </c>
      <c r="J3913" t="s">
        <v>896</v>
      </c>
      <c r="K3913" s="18">
        <v>46.524491599100003</v>
      </c>
      <c r="L3913" t="s">
        <v>64</v>
      </c>
      <c r="M3913" t="s">
        <v>154</v>
      </c>
      <c r="N3913" t="s">
        <v>156</v>
      </c>
      <c r="O3913" s="18">
        <v>0.96725817089999999</v>
      </c>
      <c r="P3913" t="s">
        <v>897</v>
      </c>
      <c r="Q3913" t="s">
        <v>893</v>
      </c>
      <c r="R3913" t="s">
        <v>898</v>
      </c>
      <c r="S3913" s="18">
        <v>74.362170738100005</v>
      </c>
      <c r="T3913" t="s">
        <v>111</v>
      </c>
      <c r="U3913" t="s">
        <v>112</v>
      </c>
      <c r="V3913" t="s">
        <v>113</v>
      </c>
      <c r="W3913" s="18">
        <v>45.263336555199999</v>
      </c>
      <c r="X3913" t="s">
        <v>64</v>
      </c>
      <c r="Y3913" t="s">
        <v>154</v>
      </c>
      <c r="Z3913" t="s">
        <v>159</v>
      </c>
      <c r="AA3913" s="18">
        <v>47.299435675300003</v>
      </c>
      <c r="AB3913" s="19" t="s">
        <v>899</v>
      </c>
      <c r="AC3913" t="s">
        <v>151</v>
      </c>
      <c r="AD3913" t="s">
        <v>900</v>
      </c>
      <c r="AE3913" s="18">
        <v>0.1172828635</v>
      </c>
      <c r="AF3913" t="s">
        <v>901</v>
      </c>
      <c r="AG3913" t="s">
        <v>893</v>
      </c>
      <c r="AH3913" t="s">
        <v>902</v>
      </c>
      <c r="AI3913" s="18">
        <v>0.1172828635</v>
      </c>
      <c r="AJ3913" t="s">
        <v>2058</v>
      </c>
      <c r="AK3913" t="s">
        <v>893</v>
      </c>
      <c r="AL3913" t="s">
        <v>3155</v>
      </c>
      <c r="AM3913" t="s">
        <v>901</v>
      </c>
      <c r="AN3913" t="s">
        <v>893</v>
      </c>
      <c r="AO3913" t="s">
        <v>902</v>
      </c>
      <c r="AP3913" s="18">
        <v>0.1172828635</v>
      </c>
      <c r="AQ3913" t="s">
        <v>123</v>
      </c>
      <c r="AR3913" t="b">
        <f>ISNUMBER(SEARCH('Consulta Por Puntos Baloto'!$E$5,B3913,1))</f>
        <v>0</v>
      </c>
      <c r="AS3913">
        <f t="shared" si="122"/>
        <v>31</v>
      </c>
      <c r="AT3913" t="str">
        <f t="shared" si="123"/>
        <v>Punto pago</v>
      </c>
    </row>
    <row r="3914" spans="1:46">
      <c r="A3914" t="s">
        <v>18290</v>
      </c>
      <c r="B3914" t="s">
        <v>18291</v>
      </c>
      <c r="C3914" s="18">
        <v>0.14170264439999999</v>
      </c>
      <c r="D3914" t="s">
        <v>892</v>
      </c>
      <c r="E3914" t="s">
        <v>893</v>
      </c>
      <c r="F3914" t="s">
        <v>894</v>
      </c>
      <c r="G3914" s="18">
        <v>0.88490465770000004</v>
      </c>
      <c r="H3914" t="s">
        <v>64</v>
      </c>
      <c r="I3914" t="s">
        <v>895</v>
      </c>
      <c r="J3914" t="s">
        <v>896</v>
      </c>
      <c r="K3914" s="18">
        <v>46.524491599100003</v>
      </c>
      <c r="L3914" t="s">
        <v>64</v>
      </c>
      <c r="M3914" t="s">
        <v>154</v>
      </c>
      <c r="N3914" t="s">
        <v>156</v>
      </c>
      <c r="O3914" s="18">
        <v>0.96725817089999999</v>
      </c>
      <c r="P3914" t="s">
        <v>897</v>
      </c>
      <c r="Q3914" t="s">
        <v>893</v>
      </c>
      <c r="R3914" t="s">
        <v>898</v>
      </c>
      <c r="S3914" s="18">
        <v>74.362170738100005</v>
      </c>
      <c r="T3914" t="s">
        <v>111</v>
      </c>
      <c r="U3914" t="s">
        <v>112</v>
      </c>
      <c r="V3914" t="s">
        <v>113</v>
      </c>
      <c r="W3914" s="18">
        <v>45.263336555199999</v>
      </c>
      <c r="X3914" t="s">
        <v>64</v>
      </c>
      <c r="Y3914" t="s">
        <v>154</v>
      </c>
      <c r="Z3914" t="s">
        <v>159</v>
      </c>
      <c r="AA3914" s="18">
        <v>47.299435675300003</v>
      </c>
      <c r="AB3914" s="19" t="s">
        <v>899</v>
      </c>
      <c r="AC3914" t="s">
        <v>151</v>
      </c>
      <c r="AD3914" t="s">
        <v>900</v>
      </c>
      <c r="AE3914" s="18">
        <v>0.1172828635</v>
      </c>
      <c r="AF3914" t="s">
        <v>901</v>
      </c>
      <c r="AG3914" t="s">
        <v>893</v>
      </c>
      <c r="AH3914" t="s">
        <v>902</v>
      </c>
      <c r="AI3914" s="18">
        <v>0.1172828635</v>
      </c>
      <c r="AJ3914" t="s">
        <v>2058</v>
      </c>
      <c r="AK3914" t="s">
        <v>893</v>
      </c>
      <c r="AL3914" t="s">
        <v>3155</v>
      </c>
      <c r="AM3914" t="s">
        <v>2058</v>
      </c>
      <c r="AN3914" t="s">
        <v>893</v>
      </c>
      <c r="AO3914" t="s">
        <v>3155</v>
      </c>
      <c r="AP3914" s="18">
        <v>0.1172828635</v>
      </c>
      <c r="AQ3914" t="s">
        <v>123</v>
      </c>
      <c r="AR3914" t="b">
        <f>ISNUMBER(SEARCH('Consulta Por Puntos Baloto'!$E$5,B3914,1))</f>
        <v>0</v>
      </c>
      <c r="AS3914">
        <f t="shared" si="122"/>
        <v>31</v>
      </c>
      <c r="AT3914" t="str">
        <f t="shared" si="123"/>
        <v>Punto pago</v>
      </c>
    </row>
    <row r="3915" spans="1:46">
      <c r="A3915" t="s">
        <v>18292</v>
      </c>
      <c r="B3915" t="s">
        <v>18293</v>
      </c>
      <c r="C3915" s="18">
        <v>24.485761011899999</v>
      </c>
      <c r="D3915" t="s">
        <v>892</v>
      </c>
      <c r="E3915" t="s">
        <v>893</v>
      </c>
      <c r="F3915" t="s">
        <v>894</v>
      </c>
      <c r="G3915" s="18">
        <v>23.761599775299999</v>
      </c>
      <c r="H3915" t="s">
        <v>64</v>
      </c>
      <c r="I3915" t="s">
        <v>895</v>
      </c>
      <c r="J3915" t="s">
        <v>896</v>
      </c>
      <c r="K3915" s="18">
        <v>46.5530578328</v>
      </c>
      <c r="L3915" t="s">
        <v>64</v>
      </c>
      <c r="M3915" t="s">
        <v>154</v>
      </c>
      <c r="N3915" t="s">
        <v>156</v>
      </c>
      <c r="O3915" s="18">
        <v>23.6868548492</v>
      </c>
      <c r="P3915" t="s">
        <v>897</v>
      </c>
      <c r="Q3915" t="s">
        <v>893</v>
      </c>
      <c r="R3915" t="s">
        <v>898</v>
      </c>
      <c r="S3915" s="18">
        <v>65.607236859799997</v>
      </c>
      <c r="T3915" t="s">
        <v>111</v>
      </c>
      <c r="U3915" t="s">
        <v>112</v>
      </c>
      <c r="V3915" t="s">
        <v>113</v>
      </c>
      <c r="W3915" s="18">
        <v>45.066318951900001</v>
      </c>
      <c r="X3915" t="s">
        <v>64</v>
      </c>
      <c r="Y3915" t="s">
        <v>154</v>
      </c>
      <c r="Z3915" t="s">
        <v>159</v>
      </c>
      <c r="AA3915" s="18">
        <v>46.820858010899997</v>
      </c>
      <c r="AB3915" s="19" t="s">
        <v>899</v>
      </c>
      <c r="AC3915" t="s">
        <v>151</v>
      </c>
      <c r="AD3915" t="s">
        <v>900</v>
      </c>
      <c r="AE3915" s="18">
        <v>10.1352923499</v>
      </c>
      <c r="AF3915" t="s">
        <v>18152</v>
      </c>
      <c r="AG3915" t="s">
        <v>18153</v>
      </c>
      <c r="AH3915" t="s">
        <v>18154</v>
      </c>
      <c r="AI3915" s="18">
        <v>13.6364987526</v>
      </c>
      <c r="AJ3915" t="s">
        <v>18155</v>
      </c>
      <c r="AK3915" t="s">
        <v>18156</v>
      </c>
      <c r="AL3915" t="s">
        <v>18157</v>
      </c>
      <c r="AM3915" t="s">
        <v>18152</v>
      </c>
      <c r="AN3915" t="s">
        <v>18153</v>
      </c>
      <c r="AO3915" t="s">
        <v>18154</v>
      </c>
      <c r="AP3915" s="18">
        <v>10.1352923499</v>
      </c>
      <c r="AQ3915" t="s">
        <v>123</v>
      </c>
      <c r="AR3915" t="b">
        <f>ISNUMBER(SEARCH('Consulta Por Puntos Baloto'!$E$5,B3915,1))</f>
        <v>0</v>
      </c>
      <c r="AS3915">
        <f t="shared" si="122"/>
        <v>31</v>
      </c>
      <c r="AT3915" t="str">
        <f t="shared" si="123"/>
        <v>Punto pago</v>
      </c>
    </row>
    <row r="3916" spans="1:46">
      <c r="A3916" t="s">
        <v>18294</v>
      </c>
      <c r="B3916" t="s">
        <v>18295</v>
      </c>
      <c r="C3916" s="18">
        <v>0.1008396932</v>
      </c>
      <c r="D3916" t="s">
        <v>892</v>
      </c>
      <c r="E3916" t="s">
        <v>893</v>
      </c>
      <c r="F3916" t="s">
        <v>894</v>
      </c>
      <c r="G3916" s="18">
        <v>0.79918494259999995</v>
      </c>
      <c r="H3916" t="s">
        <v>64</v>
      </c>
      <c r="I3916" t="s">
        <v>895</v>
      </c>
      <c r="J3916" t="s">
        <v>896</v>
      </c>
      <c r="K3916" s="18">
        <v>46.563236609800001</v>
      </c>
      <c r="L3916" t="s">
        <v>64</v>
      </c>
      <c r="M3916" t="s">
        <v>154</v>
      </c>
      <c r="N3916" t="s">
        <v>156</v>
      </c>
      <c r="O3916" s="18">
        <v>0.8802283447</v>
      </c>
      <c r="P3916" t="s">
        <v>897</v>
      </c>
      <c r="Q3916" t="s">
        <v>893</v>
      </c>
      <c r="R3916" t="s">
        <v>898</v>
      </c>
      <c r="S3916" s="18">
        <v>74.271530821900001</v>
      </c>
      <c r="T3916" t="s">
        <v>111</v>
      </c>
      <c r="U3916" t="s">
        <v>112</v>
      </c>
      <c r="V3916" t="s">
        <v>113</v>
      </c>
      <c r="W3916" s="18">
        <v>45.300547185699997</v>
      </c>
      <c r="X3916" t="s">
        <v>64</v>
      </c>
      <c r="Y3916" t="s">
        <v>154</v>
      </c>
      <c r="Z3916" t="s">
        <v>159</v>
      </c>
      <c r="AA3916" s="18">
        <v>47.336675992700002</v>
      </c>
      <c r="AB3916" s="19" t="s">
        <v>899</v>
      </c>
      <c r="AC3916" t="s">
        <v>151</v>
      </c>
      <c r="AD3916" t="s">
        <v>900</v>
      </c>
      <c r="AE3916" s="18">
        <v>2.0831024600000001E-2</v>
      </c>
      <c r="AF3916" t="s">
        <v>901</v>
      </c>
      <c r="AG3916" t="s">
        <v>893</v>
      </c>
      <c r="AH3916" t="s">
        <v>902</v>
      </c>
      <c r="AI3916" s="18">
        <v>2.0831024600000001E-2</v>
      </c>
      <c r="AJ3916" t="s">
        <v>2058</v>
      </c>
      <c r="AK3916" t="s">
        <v>893</v>
      </c>
      <c r="AL3916" t="s">
        <v>3155</v>
      </c>
      <c r="AM3916" t="s">
        <v>901</v>
      </c>
      <c r="AN3916" t="s">
        <v>893</v>
      </c>
      <c r="AO3916" t="s">
        <v>902</v>
      </c>
      <c r="AP3916" s="18">
        <v>2.0831024600000001E-2</v>
      </c>
      <c r="AQ3916" t="s">
        <v>123</v>
      </c>
      <c r="AR3916" t="b">
        <f>ISNUMBER(SEARCH('Consulta Por Puntos Baloto'!$E$5,B3916,1))</f>
        <v>0</v>
      </c>
      <c r="AS3916">
        <f t="shared" si="122"/>
        <v>31</v>
      </c>
      <c r="AT3916" t="str">
        <f t="shared" si="123"/>
        <v>Punto pago</v>
      </c>
    </row>
    <row r="3917" spans="1:46">
      <c r="A3917" t="s">
        <v>18294</v>
      </c>
      <c r="B3917" t="s">
        <v>18295</v>
      </c>
      <c r="C3917" s="18">
        <v>0.1008396932</v>
      </c>
      <c r="D3917" t="s">
        <v>892</v>
      </c>
      <c r="E3917" t="s">
        <v>893</v>
      </c>
      <c r="F3917" t="s">
        <v>894</v>
      </c>
      <c r="G3917" s="18">
        <v>0.79918494259999995</v>
      </c>
      <c r="H3917" t="s">
        <v>64</v>
      </c>
      <c r="I3917" t="s">
        <v>895</v>
      </c>
      <c r="J3917" t="s">
        <v>896</v>
      </c>
      <c r="K3917" s="18">
        <v>46.563236609800001</v>
      </c>
      <c r="L3917" t="s">
        <v>64</v>
      </c>
      <c r="M3917" t="s">
        <v>154</v>
      </c>
      <c r="N3917" t="s">
        <v>156</v>
      </c>
      <c r="O3917" s="18">
        <v>0.8802283447</v>
      </c>
      <c r="P3917" t="s">
        <v>897</v>
      </c>
      <c r="Q3917" t="s">
        <v>893</v>
      </c>
      <c r="R3917" t="s">
        <v>898</v>
      </c>
      <c r="S3917" s="18">
        <v>74.271530821900001</v>
      </c>
      <c r="T3917" t="s">
        <v>111</v>
      </c>
      <c r="U3917" t="s">
        <v>112</v>
      </c>
      <c r="V3917" t="s">
        <v>113</v>
      </c>
      <c r="W3917" s="18">
        <v>45.300547185699997</v>
      </c>
      <c r="X3917" t="s">
        <v>64</v>
      </c>
      <c r="Y3917" t="s">
        <v>154</v>
      </c>
      <c r="Z3917" t="s">
        <v>159</v>
      </c>
      <c r="AA3917" s="18">
        <v>47.336675992700002</v>
      </c>
      <c r="AB3917" s="19" t="s">
        <v>899</v>
      </c>
      <c r="AC3917" t="s">
        <v>151</v>
      </c>
      <c r="AD3917" t="s">
        <v>900</v>
      </c>
      <c r="AE3917" s="18">
        <v>2.0831024600000001E-2</v>
      </c>
      <c r="AF3917" t="s">
        <v>901</v>
      </c>
      <c r="AG3917" t="s">
        <v>893</v>
      </c>
      <c r="AH3917" t="s">
        <v>902</v>
      </c>
      <c r="AI3917" s="18">
        <v>2.0831024600000001E-2</v>
      </c>
      <c r="AJ3917" t="s">
        <v>2058</v>
      </c>
      <c r="AK3917" t="s">
        <v>893</v>
      </c>
      <c r="AL3917" t="s">
        <v>3155</v>
      </c>
      <c r="AM3917" t="s">
        <v>2058</v>
      </c>
      <c r="AN3917" t="s">
        <v>893</v>
      </c>
      <c r="AO3917" t="s">
        <v>3155</v>
      </c>
      <c r="AP3917" s="18">
        <v>2.0831024600000001E-2</v>
      </c>
      <c r="AQ3917" t="s">
        <v>123</v>
      </c>
      <c r="AR3917" t="b">
        <f>ISNUMBER(SEARCH('Consulta Por Puntos Baloto'!$E$5,B3917,1))</f>
        <v>0</v>
      </c>
      <c r="AS3917">
        <f t="shared" si="122"/>
        <v>31</v>
      </c>
      <c r="AT3917" t="str">
        <f t="shared" si="123"/>
        <v>Punto pago</v>
      </c>
    </row>
    <row r="3918" spans="1:46">
      <c r="A3918" t="s">
        <v>18296</v>
      </c>
      <c r="B3918" t="s">
        <v>18297</v>
      </c>
      <c r="C3918" s="18">
        <v>1.448539</v>
      </c>
      <c r="D3918" t="s">
        <v>892</v>
      </c>
      <c r="E3918" t="s">
        <v>893</v>
      </c>
      <c r="F3918" t="s">
        <v>894</v>
      </c>
      <c r="G3918" s="18">
        <v>0.81244288149999999</v>
      </c>
      <c r="H3918" t="s">
        <v>64</v>
      </c>
      <c r="I3918" t="s">
        <v>895</v>
      </c>
      <c r="J3918" t="s">
        <v>896</v>
      </c>
      <c r="K3918" s="18">
        <v>47.066715743700001</v>
      </c>
      <c r="L3918" t="s">
        <v>64</v>
      </c>
      <c r="M3918" t="s">
        <v>154</v>
      </c>
      <c r="N3918" t="s">
        <v>156</v>
      </c>
      <c r="O3918" s="18">
        <v>0.74036901820000001</v>
      </c>
      <c r="P3918" t="s">
        <v>897</v>
      </c>
      <c r="Q3918" t="s">
        <v>893</v>
      </c>
      <c r="R3918" t="s">
        <v>898</v>
      </c>
      <c r="S3918" s="18">
        <v>72.960631037799999</v>
      </c>
      <c r="T3918" t="s">
        <v>111</v>
      </c>
      <c r="U3918" t="s">
        <v>112</v>
      </c>
      <c r="V3918" t="s">
        <v>113</v>
      </c>
      <c r="W3918" s="18">
        <v>45.7813079632</v>
      </c>
      <c r="X3918" t="s">
        <v>64</v>
      </c>
      <c r="Y3918" t="s">
        <v>154</v>
      </c>
      <c r="Z3918" t="s">
        <v>159</v>
      </c>
      <c r="AA3918" s="18">
        <v>47.816943631100003</v>
      </c>
      <c r="AB3918" s="19" t="s">
        <v>899</v>
      </c>
      <c r="AC3918" t="s">
        <v>151</v>
      </c>
      <c r="AD3918" t="s">
        <v>900</v>
      </c>
      <c r="AE3918" s="18">
        <v>1.3714928802999999</v>
      </c>
      <c r="AF3918" t="s">
        <v>1964</v>
      </c>
      <c r="AG3918" t="s">
        <v>893</v>
      </c>
      <c r="AH3918" t="s">
        <v>1965</v>
      </c>
      <c r="AI3918" s="18">
        <v>1.7491784E-3</v>
      </c>
      <c r="AJ3918" t="s">
        <v>1984</v>
      </c>
      <c r="AK3918" t="s">
        <v>893</v>
      </c>
      <c r="AL3918" t="s">
        <v>1985</v>
      </c>
      <c r="AM3918" t="s">
        <v>1984</v>
      </c>
      <c r="AN3918" t="s">
        <v>893</v>
      </c>
      <c r="AO3918" t="s">
        <v>1985</v>
      </c>
      <c r="AP3918" s="18">
        <v>1.7491784E-3</v>
      </c>
      <c r="AQ3918" t="s">
        <v>123</v>
      </c>
      <c r="AR3918" t="b">
        <f>ISNUMBER(SEARCH('Consulta Por Puntos Baloto'!$E$5,B3918,1))</f>
        <v>0</v>
      </c>
      <c r="AS3918">
        <f t="shared" si="122"/>
        <v>35</v>
      </c>
      <c r="AT3918" t="str">
        <f t="shared" si="123"/>
        <v>Punto red</v>
      </c>
    </row>
    <row r="3919" spans="1:46">
      <c r="A3919" t="s">
        <v>18298</v>
      </c>
      <c r="B3919" t="s">
        <v>18299</v>
      </c>
      <c r="C3919" s="18">
        <v>2.4276405817</v>
      </c>
      <c r="D3919" t="s">
        <v>892</v>
      </c>
      <c r="E3919" t="s">
        <v>893</v>
      </c>
      <c r="F3919" t="s">
        <v>894</v>
      </c>
      <c r="G3919" s="18">
        <v>1.6761348664</v>
      </c>
      <c r="H3919" t="s">
        <v>64</v>
      </c>
      <c r="I3919" t="s">
        <v>895</v>
      </c>
      <c r="J3919" t="s">
        <v>896</v>
      </c>
      <c r="K3919" s="18">
        <v>46.475172987699999</v>
      </c>
      <c r="L3919" t="s">
        <v>64</v>
      </c>
      <c r="M3919" t="s">
        <v>154</v>
      </c>
      <c r="N3919" t="s">
        <v>156</v>
      </c>
      <c r="O3919" s="18">
        <v>1.5938782094999999</v>
      </c>
      <c r="P3919" t="s">
        <v>897</v>
      </c>
      <c r="Q3919" t="s">
        <v>893</v>
      </c>
      <c r="R3919" t="s">
        <v>898</v>
      </c>
      <c r="S3919" s="18">
        <v>72.652921324600001</v>
      </c>
      <c r="T3919" t="s">
        <v>111</v>
      </c>
      <c r="U3919" t="s">
        <v>112</v>
      </c>
      <c r="V3919" t="s">
        <v>113</v>
      </c>
      <c r="W3919" s="18">
        <v>45.172028310000002</v>
      </c>
      <c r="X3919" t="s">
        <v>64</v>
      </c>
      <c r="Y3919" t="s">
        <v>154</v>
      </c>
      <c r="Z3919" t="s">
        <v>159</v>
      </c>
      <c r="AA3919" s="18">
        <v>47.205962010299999</v>
      </c>
      <c r="AB3919" s="19" t="s">
        <v>899</v>
      </c>
      <c r="AC3919" t="s">
        <v>151</v>
      </c>
      <c r="AD3919" t="s">
        <v>900</v>
      </c>
      <c r="AE3919" s="18">
        <v>2.3590314971000002</v>
      </c>
      <c r="AF3919" t="s">
        <v>1964</v>
      </c>
      <c r="AG3919" t="s">
        <v>893</v>
      </c>
      <c r="AH3919" t="s">
        <v>1965</v>
      </c>
      <c r="AI3919" s="18">
        <v>1.2679454589000001</v>
      </c>
      <c r="AJ3919" t="s">
        <v>1984</v>
      </c>
      <c r="AK3919" t="s">
        <v>893</v>
      </c>
      <c r="AL3919" t="s">
        <v>1985</v>
      </c>
      <c r="AM3919" t="s">
        <v>1984</v>
      </c>
      <c r="AN3919" t="s">
        <v>893</v>
      </c>
      <c r="AO3919" t="s">
        <v>1985</v>
      </c>
      <c r="AP3919" s="18">
        <v>1.2679454589000001</v>
      </c>
      <c r="AQ3919" t="s">
        <v>123</v>
      </c>
      <c r="AR3919" t="b">
        <f>ISNUMBER(SEARCH('Consulta Por Puntos Baloto'!$E$5,B3919,1))</f>
        <v>0</v>
      </c>
      <c r="AS3919">
        <f t="shared" si="122"/>
        <v>35</v>
      </c>
      <c r="AT3919" t="str">
        <f t="shared" si="123"/>
        <v>Punto red</v>
      </c>
    </row>
    <row r="3920" spans="1:46">
      <c r="A3920" t="s">
        <v>18300</v>
      </c>
      <c r="B3920" t="s">
        <v>6323</v>
      </c>
      <c r="C3920" s="18">
        <v>3.0479310862000002</v>
      </c>
      <c r="D3920" t="s">
        <v>169</v>
      </c>
      <c r="E3920" t="s">
        <v>128</v>
      </c>
      <c r="F3920" t="s">
        <v>170</v>
      </c>
      <c r="G3920" s="18">
        <v>0.13716730390000001</v>
      </c>
      <c r="H3920" t="s">
        <v>64</v>
      </c>
      <c r="I3920" t="s">
        <v>130</v>
      </c>
      <c r="J3920" t="s">
        <v>6385</v>
      </c>
      <c r="K3920" s="18">
        <v>1.7474744121000001</v>
      </c>
      <c r="L3920" t="s">
        <v>2447</v>
      </c>
      <c r="M3920" t="s">
        <v>130</v>
      </c>
      <c r="N3920" t="s">
        <v>2448</v>
      </c>
      <c r="O3920" s="18">
        <v>1.8891195037999999</v>
      </c>
      <c r="P3920" t="s">
        <v>2746</v>
      </c>
      <c r="Q3920" t="s">
        <v>134</v>
      </c>
      <c r="R3920" t="s">
        <v>2747</v>
      </c>
      <c r="S3920" s="18">
        <v>2.6171173798999998</v>
      </c>
      <c r="T3920" t="s">
        <v>807</v>
      </c>
      <c r="U3920" t="s">
        <v>130</v>
      </c>
      <c r="V3920" t="s">
        <v>808</v>
      </c>
      <c r="W3920" s="18">
        <v>0.78940184800000002</v>
      </c>
      <c r="X3920" t="s">
        <v>64</v>
      </c>
      <c r="Y3920" t="s">
        <v>130</v>
      </c>
      <c r="Z3920" t="s">
        <v>809</v>
      </c>
      <c r="AA3920" s="18">
        <v>2.9208893699999999E-2</v>
      </c>
      <c r="AB3920" t="s">
        <v>810</v>
      </c>
      <c r="AC3920" t="s">
        <v>128</v>
      </c>
      <c r="AD3920" t="s">
        <v>811</v>
      </c>
      <c r="AE3920" s="18">
        <v>0</v>
      </c>
      <c r="AF3920" t="s">
        <v>2748</v>
      </c>
      <c r="AG3920" t="s">
        <v>143</v>
      </c>
      <c r="AH3920" t="s">
        <v>2749</v>
      </c>
      <c r="AI3920" s="18">
        <v>0</v>
      </c>
      <c r="AJ3920" t="s">
        <v>6323</v>
      </c>
      <c r="AK3920" t="s">
        <v>134</v>
      </c>
      <c r="AL3920" t="s">
        <v>6324</v>
      </c>
      <c r="AM3920" t="s">
        <v>2748</v>
      </c>
      <c r="AN3920" t="s">
        <v>143</v>
      </c>
      <c r="AO3920" t="s">
        <v>2749</v>
      </c>
      <c r="AP3920" s="18">
        <v>0</v>
      </c>
      <c r="AQ3920" t="s">
        <v>123</v>
      </c>
      <c r="AR3920" t="b">
        <f>ISNUMBER(SEARCH('Consulta Por Puntos Baloto'!$E$5,B3920,1))</f>
        <v>0</v>
      </c>
      <c r="AS3920">
        <f t="shared" si="122"/>
        <v>31</v>
      </c>
      <c r="AT3920" t="str">
        <f t="shared" si="123"/>
        <v>Punto pago</v>
      </c>
    </row>
    <row r="3921" spans="1:46">
      <c r="A3921" t="s">
        <v>18300</v>
      </c>
      <c r="B3921" t="s">
        <v>6323</v>
      </c>
      <c r="C3921" s="18">
        <v>3.0479310862000002</v>
      </c>
      <c r="D3921" t="s">
        <v>169</v>
      </c>
      <c r="E3921" t="s">
        <v>128</v>
      </c>
      <c r="F3921" t="s">
        <v>170</v>
      </c>
      <c r="G3921" s="18">
        <v>0.13716730390000001</v>
      </c>
      <c r="H3921" t="s">
        <v>64</v>
      </c>
      <c r="I3921" t="s">
        <v>130</v>
      </c>
      <c r="J3921" t="s">
        <v>6385</v>
      </c>
      <c r="K3921" s="18">
        <v>1.7474744121000001</v>
      </c>
      <c r="L3921" t="s">
        <v>2447</v>
      </c>
      <c r="M3921" t="s">
        <v>130</v>
      </c>
      <c r="N3921" t="s">
        <v>2448</v>
      </c>
      <c r="O3921" s="18">
        <v>1.8891195037999999</v>
      </c>
      <c r="P3921" t="s">
        <v>2746</v>
      </c>
      <c r="Q3921" t="s">
        <v>134</v>
      </c>
      <c r="R3921" t="s">
        <v>2747</v>
      </c>
      <c r="S3921" s="18">
        <v>2.6171173798999998</v>
      </c>
      <c r="T3921" t="s">
        <v>807</v>
      </c>
      <c r="U3921" t="s">
        <v>130</v>
      </c>
      <c r="V3921" t="s">
        <v>808</v>
      </c>
      <c r="W3921" s="18">
        <v>0.78940184800000002</v>
      </c>
      <c r="X3921" t="s">
        <v>64</v>
      </c>
      <c r="Y3921" t="s">
        <v>130</v>
      </c>
      <c r="Z3921" t="s">
        <v>809</v>
      </c>
      <c r="AA3921" s="18">
        <v>2.9208893699999999E-2</v>
      </c>
      <c r="AB3921" t="s">
        <v>810</v>
      </c>
      <c r="AC3921" t="s">
        <v>128</v>
      </c>
      <c r="AD3921" t="s">
        <v>811</v>
      </c>
      <c r="AE3921" s="18">
        <v>0</v>
      </c>
      <c r="AF3921" t="s">
        <v>2748</v>
      </c>
      <c r="AG3921" t="s">
        <v>143</v>
      </c>
      <c r="AH3921" t="s">
        <v>2749</v>
      </c>
      <c r="AI3921" s="18">
        <v>0</v>
      </c>
      <c r="AJ3921" t="s">
        <v>6323</v>
      </c>
      <c r="AK3921" t="s">
        <v>134</v>
      </c>
      <c r="AL3921" t="s">
        <v>6324</v>
      </c>
      <c r="AM3921" t="s">
        <v>6323</v>
      </c>
      <c r="AN3921" t="s">
        <v>134</v>
      </c>
      <c r="AO3921" t="s">
        <v>6324</v>
      </c>
      <c r="AP3921" s="18">
        <v>0</v>
      </c>
      <c r="AQ3921" t="s">
        <v>123</v>
      </c>
      <c r="AR3921" t="b">
        <f>ISNUMBER(SEARCH('Consulta Por Puntos Baloto'!$E$5,B3921,1))</f>
        <v>0</v>
      </c>
      <c r="AS3921">
        <f t="shared" si="122"/>
        <v>31</v>
      </c>
      <c r="AT3921" t="str">
        <f t="shared" si="123"/>
        <v>Punto pago</v>
      </c>
    </row>
    <row r="3922" spans="1:46">
      <c r="A3922" t="s">
        <v>18301</v>
      </c>
      <c r="B3922" t="s">
        <v>18302</v>
      </c>
      <c r="C3922" s="18">
        <v>0.52343494260000001</v>
      </c>
      <c r="D3922" t="s">
        <v>4973</v>
      </c>
      <c r="E3922" t="s">
        <v>301</v>
      </c>
      <c r="F3922" t="s">
        <v>4974</v>
      </c>
      <c r="G3922" s="18">
        <v>0.41659324219999999</v>
      </c>
      <c r="H3922" t="s">
        <v>300</v>
      </c>
      <c r="I3922" t="s">
        <v>294</v>
      </c>
      <c r="J3922" t="s">
        <v>4489</v>
      </c>
      <c r="K3922" s="18">
        <v>2.3727872327999999</v>
      </c>
      <c r="L3922" t="s">
        <v>64</v>
      </c>
      <c r="M3922" t="s">
        <v>294</v>
      </c>
      <c r="N3922" t="s">
        <v>295</v>
      </c>
      <c r="O3922" s="18">
        <v>49.754853885499998</v>
      </c>
      <c r="P3922" t="s">
        <v>296</v>
      </c>
      <c r="Q3922" t="s">
        <v>297</v>
      </c>
      <c r="R3922" t="s">
        <v>298</v>
      </c>
      <c r="S3922" s="18">
        <v>113.5404342536</v>
      </c>
      <c r="T3922" t="s">
        <v>311</v>
      </c>
      <c r="U3922" t="s">
        <v>130</v>
      </c>
      <c r="V3922" t="s">
        <v>312</v>
      </c>
      <c r="W3922" s="18">
        <v>99.8965175684</v>
      </c>
      <c r="X3922" t="s">
        <v>64</v>
      </c>
      <c r="Y3922" t="s">
        <v>313</v>
      </c>
      <c r="Z3922" t="s">
        <v>314</v>
      </c>
      <c r="AA3922" s="18">
        <v>0.36315914919999998</v>
      </c>
      <c r="AB3922" t="s">
        <v>300</v>
      </c>
      <c r="AC3922" t="s">
        <v>301</v>
      </c>
      <c r="AD3922" t="s">
        <v>302</v>
      </c>
      <c r="AE3922" s="18">
        <v>0.33887033039999997</v>
      </c>
      <c r="AF3922" t="s">
        <v>7432</v>
      </c>
      <c r="AG3922" t="s">
        <v>301</v>
      </c>
      <c r="AH3922" t="s">
        <v>7433</v>
      </c>
      <c r="AI3922" s="18">
        <v>0.30320927539999998</v>
      </c>
      <c r="AJ3922" t="s">
        <v>18303</v>
      </c>
      <c r="AK3922" t="s">
        <v>301</v>
      </c>
      <c r="AL3922" t="s">
        <v>18304</v>
      </c>
      <c r="AM3922" t="s">
        <v>18303</v>
      </c>
      <c r="AN3922" t="s">
        <v>301</v>
      </c>
      <c r="AO3922" t="s">
        <v>18304</v>
      </c>
      <c r="AP3922" s="18">
        <v>0.30320927539999998</v>
      </c>
      <c r="AQ3922" t="s">
        <v>123</v>
      </c>
      <c r="AR3922" t="b">
        <f>ISNUMBER(SEARCH('Consulta Por Puntos Baloto'!$E$5,B3922,1))</f>
        <v>0</v>
      </c>
      <c r="AS3922">
        <f t="shared" si="122"/>
        <v>35</v>
      </c>
      <c r="AT3922" t="str">
        <f t="shared" si="123"/>
        <v>Punto red</v>
      </c>
    </row>
    <row r="3923" spans="1:46">
      <c r="A3923" t="s">
        <v>18305</v>
      </c>
      <c r="B3923" t="s">
        <v>18306</v>
      </c>
      <c r="C3923" s="18">
        <v>0.18598402080000001</v>
      </c>
      <c r="D3923" t="s">
        <v>686</v>
      </c>
      <c r="E3923" t="s">
        <v>128</v>
      </c>
      <c r="F3923" t="s">
        <v>687</v>
      </c>
      <c r="G3923" s="18">
        <v>0.2408764142</v>
      </c>
      <c r="H3923" t="s">
        <v>2299</v>
      </c>
      <c r="I3923" t="s">
        <v>130</v>
      </c>
      <c r="J3923" t="s">
        <v>2300</v>
      </c>
      <c r="K3923" s="18">
        <v>0.62303309289999997</v>
      </c>
      <c r="L3923" t="s">
        <v>2301</v>
      </c>
      <c r="M3923" t="s">
        <v>130</v>
      </c>
      <c r="N3923" t="s">
        <v>2302</v>
      </c>
      <c r="O3923" s="18">
        <v>0.3166400264</v>
      </c>
      <c r="P3923" t="s">
        <v>688</v>
      </c>
      <c r="Q3923" t="s">
        <v>134</v>
      </c>
      <c r="R3923" t="s">
        <v>689</v>
      </c>
      <c r="S3923" s="18">
        <v>0.63949267300000001</v>
      </c>
      <c r="T3923" t="s">
        <v>496</v>
      </c>
      <c r="U3923" t="s">
        <v>130</v>
      </c>
      <c r="V3923" t="s">
        <v>497</v>
      </c>
      <c r="W3923" s="18">
        <v>0.20181213740000001</v>
      </c>
      <c r="X3923" t="s">
        <v>2299</v>
      </c>
      <c r="Y3923" t="s">
        <v>130</v>
      </c>
      <c r="Z3923" t="s">
        <v>2300</v>
      </c>
      <c r="AA3923" s="18">
        <v>0.21620654289999999</v>
      </c>
      <c r="AB3923" t="s">
        <v>2303</v>
      </c>
      <c r="AC3923" t="s">
        <v>128</v>
      </c>
      <c r="AD3923" t="s">
        <v>2304</v>
      </c>
      <c r="AE3923" s="18">
        <v>0.48993664440000001</v>
      </c>
      <c r="AF3923" t="s">
        <v>6175</v>
      </c>
      <c r="AG3923" t="s">
        <v>143</v>
      </c>
      <c r="AH3923" t="s">
        <v>6176</v>
      </c>
      <c r="AI3923" s="18">
        <v>8.4158873499999995E-2</v>
      </c>
      <c r="AJ3923" t="s">
        <v>349</v>
      </c>
      <c r="AK3923" t="s">
        <v>134</v>
      </c>
      <c r="AL3923" t="s">
        <v>2307</v>
      </c>
      <c r="AM3923" t="s">
        <v>349</v>
      </c>
      <c r="AN3923" t="s">
        <v>134</v>
      </c>
      <c r="AO3923" t="s">
        <v>2307</v>
      </c>
      <c r="AP3923" s="18">
        <v>8.4158873499999995E-2</v>
      </c>
      <c r="AQ3923" t="s">
        <v>123</v>
      </c>
      <c r="AR3923" t="b">
        <f>ISNUMBER(SEARCH('Consulta Por Puntos Baloto'!$E$5,B3923,1))</f>
        <v>0</v>
      </c>
      <c r="AS3923">
        <f t="shared" si="122"/>
        <v>35</v>
      </c>
      <c r="AT3923" t="str">
        <f t="shared" si="123"/>
        <v>Punto red</v>
      </c>
    </row>
    <row r="3924" spans="1:46">
      <c r="A3924" t="s">
        <v>18307</v>
      </c>
      <c r="B3924" t="s">
        <v>18308</v>
      </c>
      <c r="C3924" s="18">
        <v>37.680270429899998</v>
      </c>
      <c r="D3924" t="s">
        <v>4447</v>
      </c>
      <c r="E3924" t="s">
        <v>4261</v>
      </c>
      <c r="F3924" t="s">
        <v>4448</v>
      </c>
      <c r="G3924" s="18">
        <v>37.662426592700001</v>
      </c>
      <c r="H3924" t="s">
        <v>64</v>
      </c>
      <c r="I3924" t="s">
        <v>4250</v>
      </c>
      <c r="J3924" t="s">
        <v>4251</v>
      </c>
      <c r="K3924" s="18">
        <v>37.6416071425</v>
      </c>
      <c r="L3924" t="s">
        <v>64</v>
      </c>
      <c r="M3924" t="s">
        <v>4250</v>
      </c>
      <c r="N3924" t="s">
        <v>4251</v>
      </c>
      <c r="O3924" s="18">
        <v>73.509609504300002</v>
      </c>
      <c r="P3924" t="s">
        <v>3977</v>
      </c>
      <c r="Q3924" t="s">
        <v>3972</v>
      </c>
      <c r="R3924" t="s">
        <v>3978</v>
      </c>
      <c r="S3924" s="18">
        <v>423.51876995280003</v>
      </c>
      <c r="T3924" t="s">
        <v>85</v>
      </c>
      <c r="U3924" t="s">
        <v>86</v>
      </c>
      <c r="V3924" t="s">
        <v>87</v>
      </c>
      <c r="W3924" s="18">
        <v>45.177130410099998</v>
      </c>
      <c r="X3924" t="s">
        <v>4267</v>
      </c>
      <c r="Y3924" t="s">
        <v>4250</v>
      </c>
      <c r="Z3924" t="s">
        <v>4268</v>
      </c>
      <c r="AA3924" s="18">
        <v>43.173548259199997</v>
      </c>
      <c r="AB3924" s="19" t="s">
        <v>4269</v>
      </c>
      <c r="AC3924" t="s">
        <v>4261</v>
      </c>
      <c r="AD3924" t="s">
        <v>4270</v>
      </c>
      <c r="AE3924" s="18">
        <v>11.665268404100001</v>
      </c>
      <c r="AF3924" t="s">
        <v>15090</v>
      </c>
      <c r="AG3924" t="s">
        <v>15091</v>
      </c>
      <c r="AH3924" t="s">
        <v>15092</v>
      </c>
      <c r="AI3924" s="18">
        <v>11.6644494348</v>
      </c>
      <c r="AJ3924" t="s">
        <v>15093</v>
      </c>
      <c r="AK3924" t="s">
        <v>15094</v>
      </c>
      <c r="AL3924" t="s">
        <v>15095</v>
      </c>
      <c r="AM3924" t="s">
        <v>15093</v>
      </c>
      <c r="AN3924" t="s">
        <v>15094</v>
      </c>
      <c r="AO3924" t="s">
        <v>15095</v>
      </c>
      <c r="AP3924" s="18">
        <v>11.6644494348</v>
      </c>
      <c r="AQ3924" t="s">
        <v>123</v>
      </c>
      <c r="AR3924" t="b">
        <f>ISNUMBER(SEARCH('Consulta Por Puntos Baloto'!$E$5,B3924,1))</f>
        <v>0</v>
      </c>
      <c r="AS3924">
        <f t="shared" si="122"/>
        <v>35</v>
      </c>
      <c r="AT3924" t="str">
        <f t="shared" si="123"/>
        <v>Punto red</v>
      </c>
    </row>
    <row r="3925" spans="1:46">
      <c r="A3925" t="s">
        <v>18309</v>
      </c>
      <c r="B3925" t="s">
        <v>18310</v>
      </c>
      <c r="C3925" s="18">
        <v>22.3322929405</v>
      </c>
      <c r="D3925" t="s">
        <v>4853</v>
      </c>
      <c r="E3925" t="s">
        <v>4854</v>
      </c>
      <c r="F3925" t="s">
        <v>4855</v>
      </c>
      <c r="G3925" s="18">
        <v>72.995548262100002</v>
      </c>
      <c r="H3925" t="s">
        <v>64</v>
      </c>
      <c r="I3925" t="s">
        <v>4514</v>
      </c>
      <c r="J3925" t="s">
        <v>4515</v>
      </c>
      <c r="K3925" s="18">
        <v>72.995548262100002</v>
      </c>
      <c r="L3925" t="s">
        <v>64</v>
      </c>
      <c r="M3925" t="s">
        <v>4514</v>
      </c>
      <c r="N3925" t="s">
        <v>4515</v>
      </c>
      <c r="O3925" s="18">
        <v>36.761987296699999</v>
      </c>
      <c r="P3925" t="s">
        <v>414</v>
      </c>
      <c r="Q3925" t="s">
        <v>411</v>
      </c>
      <c r="R3925" t="s">
        <v>415</v>
      </c>
      <c r="S3925" s="18">
        <v>97.149598396399995</v>
      </c>
      <c r="T3925" t="s">
        <v>85</v>
      </c>
      <c r="U3925" t="s">
        <v>86</v>
      </c>
      <c r="V3925" t="s">
        <v>87</v>
      </c>
      <c r="W3925" s="18">
        <v>94.607326078599996</v>
      </c>
      <c r="X3925" t="s">
        <v>64</v>
      </c>
      <c r="Y3925" t="s">
        <v>86</v>
      </c>
      <c r="Z3925" t="s">
        <v>299</v>
      </c>
      <c r="AA3925" s="18">
        <v>81.617099792600001</v>
      </c>
      <c r="AB3925" t="s">
        <v>300</v>
      </c>
      <c r="AC3925" t="s">
        <v>301</v>
      </c>
      <c r="AD3925" t="s">
        <v>302</v>
      </c>
      <c r="AE3925" s="18">
        <v>0.12529858590000001</v>
      </c>
      <c r="AF3925" t="s">
        <v>4856</v>
      </c>
      <c r="AG3925" t="s">
        <v>4857</v>
      </c>
      <c r="AH3925" t="s">
        <v>4858</v>
      </c>
      <c r="AI3925" s="18">
        <v>2.3896284199999999E-2</v>
      </c>
      <c r="AJ3925" t="s">
        <v>18311</v>
      </c>
      <c r="AK3925" t="s">
        <v>4857</v>
      </c>
      <c r="AL3925" t="s">
        <v>18312</v>
      </c>
      <c r="AM3925" t="s">
        <v>18311</v>
      </c>
      <c r="AN3925" t="s">
        <v>4857</v>
      </c>
      <c r="AO3925" t="s">
        <v>18312</v>
      </c>
      <c r="AP3925" s="18">
        <v>2.3896284199999999E-2</v>
      </c>
      <c r="AQ3925" t="s">
        <v>123</v>
      </c>
      <c r="AR3925" t="b">
        <f>ISNUMBER(SEARCH('Consulta Por Puntos Baloto'!$E$5,B3925,1))</f>
        <v>0</v>
      </c>
      <c r="AS3925">
        <f t="shared" si="122"/>
        <v>35</v>
      </c>
      <c r="AT3925" t="str">
        <f t="shared" si="123"/>
        <v>Punto red</v>
      </c>
    </row>
    <row r="3926" spans="1:46">
      <c r="A3926" t="s">
        <v>18313</v>
      </c>
      <c r="B3926" t="s">
        <v>18314</v>
      </c>
      <c r="C3926" s="18">
        <v>0.77047203610000004</v>
      </c>
      <c r="D3926" t="s">
        <v>4679</v>
      </c>
      <c r="E3926" t="s">
        <v>220</v>
      </c>
      <c r="F3926" t="s">
        <v>4680</v>
      </c>
      <c r="G3926" s="18">
        <v>1.314645719</v>
      </c>
      <c r="H3926" t="s">
        <v>64</v>
      </c>
      <c r="I3926" t="s">
        <v>223</v>
      </c>
      <c r="J3926" t="s">
        <v>4683</v>
      </c>
      <c r="K3926" s="18">
        <v>1.314645719</v>
      </c>
      <c r="L3926" t="s">
        <v>64</v>
      </c>
      <c r="M3926" t="s">
        <v>223</v>
      </c>
      <c r="N3926" t="s">
        <v>4683</v>
      </c>
      <c r="O3926" s="18">
        <v>1.7548334013</v>
      </c>
      <c r="P3926" t="s">
        <v>225</v>
      </c>
      <c r="Q3926" t="s">
        <v>220</v>
      </c>
      <c r="R3926" t="s">
        <v>226</v>
      </c>
      <c r="S3926" s="18">
        <v>5.1716384615999997</v>
      </c>
      <c r="T3926" t="s">
        <v>227</v>
      </c>
      <c r="U3926" t="s">
        <v>228</v>
      </c>
      <c r="V3926" t="s">
        <v>229</v>
      </c>
      <c r="W3926" s="18">
        <v>1.9080460164999999</v>
      </c>
      <c r="X3926" t="s">
        <v>4684</v>
      </c>
      <c r="Y3926" t="s">
        <v>223</v>
      </c>
      <c r="Z3926" t="s">
        <v>4685</v>
      </c>
      <c r="AA3926" s="18">
        <v>1.7226140112999999</v>
      </c>
      <c r="AB3926" t="s">
        <v>6401</v>
      </c>
      <c r="AC3926" t="s">
        <v>220</v>
      </c>
      <c r="AD3926" t="s">
        <v>6402</v>
      </c>
      <c r="AE3926" s="18">
        <v>1.1010770200000001E-2</v>
      </c>
      <c r="AF3926" t="s">
        <v>6403</v>
      </c>
      <c r="AG3926" t="s">
        <v>220</v>
      </c>
      <c r="AH3926" t="s">
        <v>6404</v>
      </c>
      <c r="AI3926" s="18">
        <v>0.91143453900000004</v>
      </c>
      <c r="AJ3926" t="s">
        <v>349</v>
      </c>
      <c r="AK3926" t="s">
        <v>220</v>
      </c>
      <c r="AL3926" t="s">
        <v>4690</v>
      </c>
      <c r="AM3926" t="s">
        <v>6403</v>
      </c>
      <c r="AN3926" t="s">
        <v>220</v>
      </c>
      <c r="AO3926" t="s">
        <v>6404</v>
      </c>
      <c r="AP3926" s="18">
        <v>1.1010770200000001E-2</v>
      </c>
      <c r="AQ3926" t="s">
        <v>123</v>
      </c>
      <c r="AR3926" t="b">
        <f>ISNUMBER(SEARCH('Consulta Por Puntos Baloto'!$E$5,B3926,1))</f>
        <v>0</v>
      </c>
      <c r="AS3926">
        <f t="shared" si="122"/>
        <v>31</v>
      </c>
      <c r="AT3926" t="str">
        <f t="shared" si="123"/>
        <v>Punto pago</v>
      </c>
    </row>
    <row r="3927" spans="1:46">
      <c r="A3927" t="s">
        <v>18315</v>
      </c>
      <c r="B3927" t="s">
        <v>18316</v>
      </c>
      <c r="C3927" s="18">
        <v>0.97963905969999998</v>
      </c>
      <c r="D3927" t="s">
        <v>340</v>
      </c>
      <c r="E3927" t="s">
        <v>341</v>
      </c>
      <c r="F3927" t="s">
        <v>342</v>
      </c>
      <c r="G3927" s="18">
        <v>1.0038475866000001</v>
      </c>
      <c r="H3927" t="s">
        <v>64</v>
      </c>
      <c r="I3927" t="s">
        <v>343</v>
      </c>
      <c r="J3927" t="s">
        <v>344</v>
      </c>
      <c r="K3927" s="18">
        <v>1.0109581917999999</v>
      </c>
      <c r="L3927" t="s">
        <v>64</v>
      </c>
      <c r="M3927" t="s">
        <v>343</v>
      </c>
      <c r="N3927" t="s">
        <v>344</v>
      </c>
      <c r="O3927" s="18">
        <v>31.906431428400001</v>
      </c>
      <c r="P3927" t="s">
        <v>67</v>
      </c>
      <c r="Q3927" t="s">
        <v>62</v>
      </c>
      <c r="R3927" t="s">
        <v>68</v>
      </c>
      <c r="S3927" s="18">
        <v>30.719243019299999</v>
      </c>
      <c r="T3927" t="s">
        <v>69</v>
      </c>
      <c r="U3927" t="s">
        <v>65</v>
      </c>
      <c r="V3927" t="s">
        <v>70</v>
      </c>
      <c r="W3927" s="18">
        <v>27.3680712138</v>
      </c>
      <c r="X3927" t="s">
        <v>241</v>
      </c>
      <c r="Y3927" t="s">
        <v>65</v>
      </c>
      <c r="Z3927" t="s">
        <v>242</v>
      </c>
      <c r="AA3927" s="18">
        <v>1.1827999804</v>
      </c>
      <c r="AB3927" t="s">
        <v>345</v>
      </c>
      <c r="AC3927" t="s">
        <v>341</v>
      </c>
      <c r="AD3927" t="s">
        <v>346</v>
      </c>
      <c r="AE3927" s="18">
        <v>6.7794713199999995E-2</v>
      </c>
      <c r="AF3927" t="s">
        <v>18317</v>
      </c>
      <c r="AG3927" t="s">
        <v>341</v>
      </c>
      <c r="AH3927" t="s">
        <v>18318</v>
      </c>
      <c r="AI3927" s="18">
        <v>0.92850980549999995</v>
      </c>
      <c r="AJ3927" t="s">
        <v>349</v>
      </c>
      <c r="AK3927" t="s">
        <v>341</v>
      </c>
      <c r="AL3927" t="s">
        <v>4244</v>
      </c>
      <c r="AM3927" t="s">
        <v>18317</v>
      </c>
      <c r="AN3927" t="s">
        <v>341</v>
      </c>
      <c r="AO3927" t="s">
        <v>18318</v>
      </c>
      <c r="AP3927" s="18">
        <v>6.7794713199999995E-2</v>
      </c>
      <c r="AQ3927" t="s">
        <v>4218</v>
      </c>
      <c r="AR3927" t="b">
        <f>ISNUMBER(SEARCH('Consulta Por Puntos Baloto'!$E$5,B3927,1))</f>
        <v>0</v>
      </c>
      <c r="AS3927">
        <f t="shared" si="122"/>
        <v>31</v>
      </c>
      <c r="AT3927" t="str">
        <f t="shared" si="123"/>
        <v>Punto pago</v>
      </c>
    </row>
    <row r="3928" spans="1:46">
      <c r="A3928" t="s">
        <v>18319</v>
      </c>
      <c r="B3928" t="s">
        <v>18320</v>
      </c>
      <c r="C3928" s="18">
        <v>28.9325025871</v>
      </c>
      <c r="D3928" t="s">
        <v>4556</v>
      </c>
      <c r="E3928" t="s">
        <v>4557</v>
      </c>
      <c r="F3928" t="s">
        <v>4558</v>
      </c>
      <c r="G3928" s="18">
        <v>28.888484964500002</v>
      </c>
      <c r="H3928" t="s">
        <v>64</v>
      </c>
      <c r="I3928" t="s">
        <v>4563</v>
      </c>
      <c r="J3928" t="s">
        <v>4564</v>
      </c>
      <c r="K3928" s="18">
        <v>40.360751265799998</v>
      </c>
      <c r="L3928" t="s">
        <v>64</v>
      </c>
      <c r="M3928" t="s">
        <v>4560</v>
      </c>
      <c r="N3928" t="s">
        <v>4562</v>
      </c>
      <c r="O3928" s="18">
        <v>39.309833632299998</v>
      </c>
      <c r="P3928" t="s">
        <v>5857</v>
      </c>
      <c r="Q3928" t="s">
        <v>388</v>
      </c>
      <c r="R3928" t="s">
        <v>5858</v>
      </c>
      <c r="S3928" s="18">
        <v>279.9249664477</v>
      </c>
      <c r="T3928" t="s">
        <v>253</v>
      </c>
      <c r="U3928" t="s">
        <v>65</v>
      </c>
      <c r="V3928" t="s">
        <v>254</v>
      </c>
      <c r="W3928" s="18">
        <v>28.900961133799999</v>
      </c>
      <c r="X3928" t="s">
        <v>64</v>
      </c>
      <c r="Y3928" t="s">
        <v>4563</v>
      </c>
      <c r="Z3928" t="s">
        <v>4564</v>
      </c>
      <c r="AA3928" s="18">
        <v>39.621866577399999</v>
      </c>
      <c r="AB3928" t="s">
        <v>5859</v>
      </c>
      <c r="AC3928" t="s">
        <v>388</v>
      </c>
      <c r="AD3928" t="s">
        <v>5860</v>
      </c>
      <c r="AE3928" s="18">
        <v>0.10929105930000001</v>
      </c>
      <c r="AF3928" t="s">
        <v>9400</v>
      </c>
      <c r="AG3928" t="s">
        <v>9401</v>
      </c>
      <c r="AH3928" t="s">
        <v>9402</v>
      </c>
      <c r="AI3928" s="18">
        <v>6.3758123999999999E-3</v>
      </c>
      <c r="AJ3928" t="s">
        <v>9403</v>
      </c>
      <c r="AK3928" t="s">
        <v>9404</v>
      </c>
      <c r="AL3928" t="s">
        <v>9405</v>
      </c>
      <c r="AM3928" t="s">
        <v>9403</v>
      </c>
      <c r="AN3928" t="s">
        <v>9404</v>
      </c>
      <c r="AO3928" t="s">
        <v>9405</v>
      </c>
      <c r="AP3928" s="18">
        <v>6.3758123999999999E-3</v>
      </c>
      <c r="AQ3928" t="s">
        <v>123</v>
      </c>
      <c r="AR3928" t="b">
        <f>ISNUMBER(SEARCH('Consulta Por Puntos Baloto'!$E$5,B3928,1))</f>
        <v>0</v>
      </c>
      <c r="AS3928">
        <f t="shared" si="122"/>
        <v>35</v>
      </c>
      <c r="AT3928" t="str">
        <f t="shared" si="123"/>
        <v>Punto red</v>
      </c>
    </row>
    <row r="3929" spans="1:46">
      <c r="A3929" t="s">
        <v>18321</v>
      </c>
      <c r="B3929" t="s">
        <v>18322</v>
      </c>
      <c r="C3929" s="18">
        <v>25.938400020300001</v>
      </c>
      <c r="D3929" t="s">
        <v>4386</v>
      </c>
      <c r="E3929" t="s">
        <v>4387</v>
      </c>
      <c r="F3929" t="s">
        <v>4388</v>
      </c>
      <c r="G3929" s="18">
        <v>24.9976431491</v>
      </c>
      <c r="H3929" t="s">
        <v>64</v>
      </c>
      <c r="I3929" t="s">
        <v>4389</v>
      </c>
      <c r="J3929" t="s">
        <v>4390</v>
      </c>
      <c r="K3929" s="18">
        <v>37.155380244299998</v>
      </c>
      <c r="L3929" t="s">
        <v>64</v>
      </c>
      <c r="M3929" t="s">
        <v>65</v>
      </c>
      <c r="N3929" t="s">
        <v>4189</v>
      </c>
      <c r="O3929" s="18">
        <v>25.144189670199999</v>
      </c>
      <c r="P3929" t="s">
        <v>4391</v>
      </c>
      <c r="Q3929" t="s">
        <v>4392</v>
      </c>
      <c r="R3929" t="s">
        <v>4393</v>
      </c>
      <c r="S3929" s="18">
        <v>45.136264024799999</v>
      </c>
      <c r="T3929" t="s">
        <v>69</v>
      </c>
      <c r="U3929" t="s">
        <v>65</v>
      </c>
      <c r="V3929" t="s">
        <v>70</v>
      </c>
      <c r="W3929" s="18">
        <v>24.9976431491</v>
      </c>
      <c r="X3929" t="s">
        <v>64</v>
      </c>
      <c r="Y3929" t="s">
        <v>4389</v>
      </c>
      <c r="Z3929" t="s">
        <v>4390</v>
      </c>
      <c r="AA3929" s="18">
        <v>37.418216112300001</v>
      </c>
      <c r="AB3929" s="19" t="s">
        <v>266</v>
      </c>
      <c r="AC3929" t="s">
        <v>62</v>
      </c>
      <c r="AD3929" t="s">
        <v>267</v>
      </c>
      <c r="AE3929" s="18">
        <v>13.045190351900001</v>
      </c>
      <c r="AF3929" t="s">
        <v>16654</v>
      </c>
      <c r="AG3929" t="s">
        <v>10277</v>
      </c>
      <c r="AH3929" t="s">
        <v>16655</v>
      </c>
      <c r="AI3929" s="18">
        <v>3.3468949099999999E-2</v>
      </c>
      <c r="AJ3929" t="s">
        <v>18323</v>
      </c>
      <c r="AK3929" t="s">
        <v>7355</v>
      </c>
      <c r="AL3929" t="s">
        <v>18324</v>
      </c>
      <c r="AM3929" t="s">
        <v>18323</v>
      </c>
      <c r="AN3929" t="s">
        <v>7355</v>
      </c>
      <c r="AO3929" t="s">
        <v>18324</v>
      </c>
      <c r="AP3929" s="18">
        <v>3.3468949099999999E-2</v>
      </c>
      <c r="AQ3929" t="s">
        <v>123</v>
      </c>
      <c r="AR3929" t="b">
        <f>ISNUMBER(SEARCH('Consulta Por Puntos Baloto'!$E$5,B3929,1))</f>
        <v>0</v>
      </c>
      <c r="AS3929">
        <f t="shared" si="122"/>
        <v>35</v>
      </c>
      <c r="AT3929" t="str">
        <f t="shared" si="123"/>
        <v>Punto red</v>
      </c>
    </row>
    <row r="3930" spans="1:46">
      <c r="A3930" t="s">
        <v>18325</v>
      </c>
      <c r="B3930" t="s">
        <v>18326</v>
      </c>
      <c r="C3930" s="18">
        <v>1.5866047005999999</v>
      </c>
      <c r="D3930" t="s">
        <v>3012</v>
      </c>
      <c r="E3930" t="s">
        <v>3013</v>
      </c>
      <c r="F3930" t="s">
        <v>3014</v>
      </c>
      <c r="G3930" s="18">
        <v>0.39842678450000002</v>
      </c>
      <c r="H3930" t="s">
        <v>64</v>
      </c>
      <c r="I3930" t="s">
        <v>2638</v>
      </c>
      <c r="J3930" t="s">
        <v>2639</v>
      </c>
      <c r="K3930" s="18">
        <v>0.39842678450000002</v>
      </c>
      <c r="L3930" t="s">
        <v>64</v>
      </c>
      <c r="M3930" t="s">
        <v>2638</v>
      </c>
      <c r="N3930" t="s">
        <v>2639</v>
      </c>
      <c r="O3930" s="18">
        <v>31.1942736365</v>
      </c>
      <c r="P3930" t="s">
        <v>2625</v>
      </c>
      <c r="Q3930" t="s">
        <v>134</v>
      </c>
      <c r="R3930" t="s">
        <v>2626</v>
      </c>
      <c r="S3930" s="18">
        <v>30.079408262800001</v>
      </c>
      <c r="T3930" t="s">
        <v>311</v>
      </c>
      <c r="U3930" t="s">
        <v>130</v>
      </c>
      <c r="V3930" t="s">
        <v>312</v>
      </c>
      <c r="W3930" s="18">
        <v>13.0286357991</v>
      </c>
      <c r="X3930" t="s">
        <v>64</v>
      </c>
      <c r="Y3930" t="s">
        <v>313</v>
      </c>
      <c r="Z3930" t="s">
        <v>314</v>
      </c>
      <c r="AA3930" s="18">
        <v>19.932682667600002</v>
      </c>
      <c r="AB3930" s="19" t="s">
        <v>2641</v>
      </c>
      <c r="AC3930" t="s">
        <v>1501</v>
      </c>
      <c r="AD3930" t="s">
        <v>2642</v>
      </c>
      <c r="AE3930" s="18">
        <v>0.73257790290000002</v>
      </c>
      <c r="AF3930" t="s">
        <v>3391</v>
      </c>
      <c r="AG3930" t="s">
        <v>3013</v>
      </c>
      <c r="AH3930" t="s">
        <v>3392</v>
      </c>
      <c r="AI3930" s="18">
        <v>0.316382465</v>
      </c>
      <c r="AJ3930" t="s">
        <v>18327</v>
      </c>
      <c r="AK3930" t="s">
        <v>3013</v>
      </c>
      <c r="AL3930" t="s">
        <v>18328</v>
      </c>
      <c r="AM3930" t="s">
        <v>18327</v>
      </c>
      <c r="AN3930" t="s">
        <v>3013</v>
      </c>
      <c r="AO3930" t="s">
        <v>18328</v>
      </c>
      <c r="AP3930" s="18">
        <v>0.316382465</v>
      </c>
      <c r="AQ3930" t="s">
        <v>123</v>
      </c>
      <c r="AR3930" t="b">
        <f>ISNUMBER(SEARCH('Consulta Por Puntos Baloto'!$E$5,B3930,1))</f>
        <v>0</v>
      </c>
      <c r="AS3930">
        <f t="shared" si="122"/>
        <v>35</v>
      </c>
      <c r="AT3930" t="str">
        <f t="shared" si="123"/>
        <v>Punto red</v>
      </c>
    </row>
    <row r="3931" spans="1:46">
      <c r="A3931" t="s">
        <v>18329</v>
      </c>
      <c r="B3931" t="s">
        <v>18330</v>
      </c>
      <c r="C3931" s="18">
        <v>1.4583782206</v>
      </c>
      <c r="D3931" t="s">
        <v>3990</v>
      </c>
      <c r="E3931" t="s">
        <v>3991</v>
      </c>
      <c r="F3931" t="s">
        <v>3992</v>
      </c>
      <c r="G3931" s="18">
        <v>0.88413893160000001</v>
      </c>
      <c r="H3931" t="s">
        <v>3993</v>
      </c>
      <c r="I3931" t="s">
        <v>3993</v>
      </c>
      <c r="J3931" t="s">
        <v>3994</v>
      </c>
      <c r="K3931" s="18">
        <v>3.1066687393999999</v>
      </c>
      <c r="L3931" t="s">
        <v>64</v>
      </c>
      <c r="M3931" t="s">
        <v>3993</v>
      </c>
      <c r="N3931" t="s">
        <v>3995</v>
      </c>
      <c r="O3931" s="18">
        <v>2.3483033803</v>
      </c>
      <c r="P3931" t="s">
        <v>3996</v>
      </c>
      <c r="Q3931" t="s">
        <v>3991</v>
      </c>
      <c r="R3931" t="s">
        <v>3997</v>
      </c>
      <c r="S3931" s="18">
        <v>370.13248841839999</v>
      </c>
      <c r="T3931" t="s">
        <v>85</v>
      </c>
      <c r="U3931" t="s">
        <v>86</v>
      </c>
      <c r="V3931" t="s">
        <v>87</v>
      </c>
      <c r="W3931" s="18">
        <v>133.349647344</v>
      </c>
      <c r="X3931" t="s">
        <v>64</v>
      </c>
      <c r="Y3931" t="s">
        <v>3998</v>
      </c>
      <c r="Z3931" t="s">
        <v>3999</v>
      </c>
      <c r="AA3931" s="18">
        <v>0.88577250919999995</v>
      </c>
      <c r="AB3931" t="s">
        <v>4000</v>
      </c>
      <c r="AC3931" t="s">
        <v>3991</v>
      </c>
      <c r="AD3931" t="s">
        <v>4001</v>
      </c>
      <c r="AE3931" s="18">
        <v>0.59318231089999995</v>
      </c>
      <c r="AF3931" t="s">
        <v>18331</v>
      </c>
      <c r="AG3931" t="s">
        <v>3991</v>
      </c>
      <c r="AH3931" t="s">
        <v>18332</v>
      </c>
      <c r="AI3931" s="18">
        <v>2.1926355099999999E-2</v>
      </c>
      <c r="AJ3931" t="s">
        <v>18333</v>
      </c>
      <c r="AK3931" t="s">
        <v>3991</v>
      </c>
      <c r="AL3931" t="s">
        <v>18334</v>
      </c>
      <c r="AM3931" t="s">
        <v>18333</v>
      </c>
      <c r="AN3931" t="s">
        <v>3991</v>
      </c>
      <c r="AO3931" t="s">
        <v>18334</v>
      </c>
      <c r="AP3931" s="18">
        <v>2.1926355099999999E-2</v>
      </c>
      <c r="AQ3931" t="s">
        <v>4218</v>
      </c>
      <c r="AR3931" t="b">
        <f>ISNUMBER(SEARCH('Consulta Por Puntos Baloto'!$E$5,B3931,1))</f>
        <v>0</v>
      </c>
      <c r="AS3931">
        <f t="shared" si="122"/>
        <v>35</v>
      </c>
      <c r="AT3931" t="str">
        <f t="shared" si="123"/>
        <v>Punto red</v>
      </c>
    </row>
    <row r="3932" spans="1:46">
      <c r="A3932" t="s">
        <v>18335</v>
      </c>
      <c r="B3932" t="s">
        <v>18336</v>
      </c>
      <c r="C3932" s="18">
        <v>1.7327324450999999</v>
      </c>
      <c r="D3932" t="s">
        <v>5102</v>
      </c>
      <c r="E3932" t="s">
        <v>220</v>
      </c>
      <c r="F3932" t="s">
        <v>5103</v>
      </c>
      <c r="G3932" s="18">
        <v>0</v>
      </c>
      <c r="H3932" t="s">
        <v>7193</v>
      </c>
      <c r="I3932" t="s">
        <v>223</v>
      </c>
      <c r="J3932" t="s">
        <v>7194</v>
      </c>
      <c r="K3932" s="18">
        <v>1.5895525696999999</v>
      </c>
      <c r="L3932" t="s">
        <v>64</v>
      </c>
      <c r="M3932" t="s">
        <v>223</v>
      </c>
      <c r="N3932" t="s">
        <v>5004</v>
      </c>
      <c r="O3932" s="18">
        <v>2.1968325511</v>
      </c>
      <c r="P3932" t="s">
        <v>5106</v>
      </c>
      <c r="Q3932" t="s">
        <v>220</v>
      </c>
      <c r="R3932" t="s">
        <v>5107</v>
      </c>
      <c r="S3932" s="18">
        <v>7.7444773249000001</v>
      </c>
      <c r="T3932" t="s">
        <v>227</v>
      </c>
      <c r="U3932" t="s">
        <v>228</v>
      </c>
      <c r="V3932" t="s">
        <v>229</v>
      </c>
      <c r="W3932" s="18">
        <v>3.7913367537</v>
      </c>
      <c r="X3932" t="s">
        <v>222</v>
      </c>
      <c r="Y3932" t="s">
        <v>223</v>
      </c>
      <c r="Z3932" t="s">
        <v>224</v>
      </c>
      <c r="AA3932" s="18">
        <v>0</v>
      </c>
      <c r="AB3932" t="s">
        <v>5188</v>
      </c>
      <c r="AC3932" t="s">
        <v>220</v>
      </c>
      <c r="AD3932" t="s">
        <v>5189</v>
      </c>
      <c r="AE3932" s="18">
        <v>7.2652103499999995E-2</v>
      </c>
      <c r="AF3932" t="s">
        <v>18337</v>
      </c>
      <c r="AG3932" t="s">
        <v>220</v>
      </c>
      <c r="AH3932" t="s">
        <v>18338</v>
      </c>
      <c r="AI3932" s="18">
        <v>0.50566274410000001</v>
      </c>
      <c r="AJ3932" t="s">
        <v>7197</v>
      </c>
      <c r="AK3932" t="s">
        <v>220</v>
      </c>
      <c r="AL3932" t="s">
        <v>7198</v>
      </c>
      <c r="AM3932" t="s">
        <v>7193</v>
      </c>
      <c r="AN3932" t="s">
        <v>223</v>
      </c>
      <c r="AO3932" t="s">
        <v>7194</v>
      </c>
      <c r="AP3932" s="18">
        <v>0</v>
      </c>
      <c r="AQ3932" t="s">
        <v>4218</v>
      </c>
      <c r="AR3932" t="b">
        <f>ISNUMBER(SEARCH('Consulta Por Puntos Baloto'!$E$5,B3932,1))</f>
        <v>0</v>
      </c>
      <c r="AS3932">
        <f t="shared" si="122"/>
        <v>7</v>
      </c>
      <c r="AT3932" t="str">
        <f t="shared" si="123"/>
        <v>Cajero automático</v>
      </c>
    </row>
    <row r="3933" spans="1:46">
      <c r="A3933" t="s">
        <v>18335</v>
      </c>
      <c r="B3933" t="s">
        <v>18336</v>
      </c>
      <c r="C3933" s="18">
        <v>1.7327324450999999</v>
      </c>
      <c r="D3933" t="s">
        <v>5102</v>
      </c>
      <c r="E3933" t="s">
        <v>220</v>
      </c>
      <c r="F3933" t="s">
        <v>5103</v>
      </c>
      <c r="G3933" s="18">
        <v>0</v>
      </c>
      <c r="H3933" t="s">
        <v>7193</v>
      </c>
      <c r="I3933" t="s">
        <v>223</v>
      </c>
      <c r="J3933" t="s">
        <v>7194</v>
      </c>
      <c r="K3933" s="18">
        <v>1.5895525696999999</v>
      </c>
      <c r="L3933" t="s">
        <v>64</v>
      </c>
      <c r="M3933" t="s">
        <v>223</v>
      </c>
      <c r="N3933" t="s">
        <v>5004</v>
      </c>
      <c r="O3933" s="18">
        <v>2.1968325511</v>
      </c>
      <c r="P3933" t="s">
        <v>5106</v>
      </c>
      <c r="Q3933" t="s">
        <v>220</v>
      </c>
      <c r="R3933" t="s">
        <v>5107</v>
      </c>
      <c r="S3933" s="18">
        <v>7.7444773249000001</v>
      </c>
      <c r="T3933" t="s">
        <v>227</v>
      </c>
      <c r="U3933" t="s">
        <v>228</v>
      </c>
      <c r="V3933" t="s">
        <v>229</v>
      </c>
      <c r="W3933" s="18">
        <v>3.7913367537</v>
      </c>
      <c r="X3933" t="s">
        <v>222</v>
      </c>
      <c r="Y3933" t="s">
        <v>223</v>
      </c>
      <c r="Z3933" t="s">
        <v>224</v>
      </c>
      <c r="AA3933" s="18">
        <v>0</v>
      </c>
      <c r="AB3933" t="s">
        <v>5188</v>
      </c>
      <c r="AC3933" t="s">
        <v>220</v>
      </c>
      <c r="AD3933" t="s">
        <v>5189</v>
      </c>
      <c r="AE3933" s="18">
        <v>7.2652103499999995E-2</v>
      </c>
      <c r="AF3933" t="s">
        <v>18337</v>
      </c>
      <c r="AG3933" t="s">
        <v>220</v>
      </c>
      <c r="AH3933" t="s">
        <v>18338</v>
      </c>
      <c r="AI3933" s="18">
        <v>0.50566274410000001</v>
      </c>
      <c r="AJ3933" t="s">
        <v>7197</v>
      </c>
      <c r="AK3933" t="s">
        <v>220</v>
      </c>
      <c r="AL3933" t="s">
        <v>7198</v>
      </c>
      <c r="AM3933" t="s">
        <v>873</v>
      </c>
      <c r="AN3933" t="s">
        <v>220</v>
      </c>
      <c r="AO3933" t="s">
        <v>5189</v>
      </c>
      <c r="AP3933" s="18">
        <v>0</v>
      </c>
      <c r="AQ3933" t="s">
        <v>4218</v>
      </c>
      <c r="AR3933" t="b">
        <f>ISNUMBER(SEARCH('Consulta Por Puntos Baloto'!$E$5,B3933,1))</f>
        <v>0</v>
      </c>
      <c r="AS3933">
        <f t="shared" si="122"/>
        <v>7</v>
      </c>
      <c r="AT3933" t="str">
        <f t="shared" si="123"/>
        <v>Cajero automático</v>
      </c>
    </row>
    <row r="3934" spans="1:46">
      <c r="A3934" t="s">
        <v>18339</v>
      </c>
      <c r="B3934" t="s">
        <v>18340</v>
      </c>
      <c r="C3934" s="18">
        <v>3.4313448500000003E-2</v>
      </c>
      <c r="D3934" t="s">
        <v>4464</v>
      </c>
      <c r="E3934" t="s">
        <v>4465</v>
      </c>
      <c r="F3934" t="s">
        <v>4466</v>
      </c>
      <c r="G3934" s="18">
        <v>68.152941411399993</v>
      </c>
      <c r="H3934" t="s">
        <v>64</v>
      </c>
      <c r="I3934" t="s">
        <v>4073</v>
      </c>
      <c r="J3934" t="s">
        <v>4074</v>
      </c>
      <c r="K3934" s="18">
        <v>146.5416583359</v>
      </c>
      <c r="L3934" t="s">
        <v>64</v>
      </c>
      <c r="M3934" t="s">
        <v>4250</v>
      </c>
      <c r="N3934" t="s">
        <v>4251</v>
      </c>
      <c r="O3934" s="18">
        <v>136.89261133439999</v>
      </c>
      <c r="P3934" t="s">
        <v>4071</v>
      </c>
      <c r="Q3934" t="s">
        <v>4066</v>
      </c>
      <c r="R3934" t="s">
        <v>4072</v>
      </c>
      <c r="S3934" s="18">
        <v>298.61873951579997</v>
      </c>
      <c r="T3934" t="s">
        <v>85</v>
      </c>
      <c r="U3934" t="s">
        <v>86</v>
      </c>
      <c r="V3934" t="s">
        <v>87</v>
      </c>
      <c r="W3934" s="18">
        <v>68.093626916900007</v>
      </c>
      <c r="X3934" t="s">
        <v>64</v>
      </c>
      <c r="Y3934" t="s">
        <v>4073</v>
      </c>
      <c r="Z3934" t="s">
        <v>4074</v>
      </c>
      <c r="AA3934" s="18">
        <v>133.71489642509999</v>
      </c>
      <c r="AB3934" t="s">
        <v>4252</v>
      </c>
      <c r="AC3934" t="s">
        <v>4066</v>
      </c>
      <c r="AD3934" t="s">
        <v>4253</v>
      </c>
      <c r="AE3934" s="18">
        <v>1.60506937E-2</v>
      </c>
      <c r="AF3934" t="s">
        <v>18341</v>
      </c>
      <c r="AG3934" t="s">
        <v>4465</v>
      </c>
      <c r="AH3934" t="s">
        <v>12614</v>
      </c>
      <c r="AI3934" s="18">
        <v>2.4386035699999999E-2</v>
      </c>
      <c r="AJ3934" t="s">
        <v>18342</v>
      </c>
      <c r="AK3934" t="s">
        <v>18117</v>
      </c>
      <c r="AL3934" t="s">
        <v>18343</v>
      </c>
      <c r="AM3934" t="s">
        <v>18341</v>
      </c>
      <c r="AN3934" t="s">
        <v>4465</v>
      </c>
      <c r="AO3934" t="s">
        <v>12614</v>
      </c>
      <c r="AP3934" s="18">
        <v>1.60506937E-2</v>
      </c>
      <c r="AQ3934" t="e">
        <v>#N/A</v>
      </c>
      <c r="AR3934" t="b">
        <f>ISNUMBER(SEARCH('Consulta Por Puntos Baloto'!$E$5,B3934,1))</f>
        <v>0</v>
      </c>
      <c r="AS3934">
        <f t="shared" si="122"/>
        <v>31</v>
      </c>
      <c r="AT3934" t="str">
        <f t="shared" si="123"/>
        <v>Punto pago</v>
      </c>
    </row>
    <row r="3935" spans="1:46">
      <c r="A3935" t="s">
        <v>18344</v>
      </c>
      <c r="B3935" t="s">
        <v>18345</v>
      </c>
      <c r="C3935" s="18">
        <v>3.6248925250999999</v>
      </c>
      <c r="D3935" t="s">
        <v>4869</v>
      </c>
      <c r="E3935" t="s">
        <v>4106</v>
      </c>
      <c r="F3935" t="s">
        <v>4870</v>
      </c>
      <c r="G3935" s="18">
        <v>0.1962001166</v>
      </c>
      <c r="H3935" t="s">
        <v>4029</v>
      </c>
      <c r="I3935" t="s">
        <v>4029</v>
      </c>
      <c r="J3935" t="s">
        <v>4099</v>
      </c>
      <c r="K3935" s="18">
        <v>1.1525952889</v>
      </c>
      <c r="L3935" t="s">
        <v>64</v>
      </c>
      <c r="M3935" t="s">
        <v>4029</v>
      </c>
      <c r="N3935" t="s">
        <v>4030</v>
      </c>
      <c r="O3935" s="18">
        <v>56.193952536899999</v>
      </c>
      <c r="P3935" t="s">
        <v>4031</v>
      </c>
      <c r="Q3935" t="s">
        <v>4025</v>
      </c>
      <c r="R3935" t="s">
        <v>4032</v>
      </c>
      <c r="S3935" s="18">
        <v>123.01828488060001</v>
      </c>
      <c r="T3935" t="s">
        <v>227</v>
      </c>
      <c r="U3935" t="s">
        <v>228</v>
      </c>
      <c r="V3935" t="s">
        <v>229</v>
      </c>
      <c r="W3935" s="18">
        <v>2.5307993617000002</v>
      </c>
      <c r="X3935" t="s">
        <v>4103</v>
      </c>
      <c r="Y3935" t="s">
        <v>4029</v>
      </c>
      <c r="Z3935" t="s">
        <v>4104</v>
      </c>
      <c r="AA3935" s="18">
        <v>0.19425965619999999</v>
      </c>
      <c r="AB3935" s="19" t="s">
        <v>4105</v>
      </c>
      <c r="AC3935" t="s">
        <v>4106</v>
      </c>
      <c r="AD3935" t="s">
        <v>4107</v>
      </c>
      <c r="AE3935" s="18">
        <v>0.10565351990000001</v>
      </c>
      <c r="AF3935" t="s">
        <v>10644</v>
      </c>
      <c r="AG3935" t="s">
        <v>4106</v>
      </c>
      <c r="AH3935" t="s">
        <v>10645</v>
      </c>
      <c r="AI3935" s="18">
        <v>6.4749030400000004E-2</v>
      </c>
      <c r="AJ3935" t="s">
        <v>18346</v>
      </c>
      <c r="AK3935" t="s">
        <v>4106</v>
      </c>
      <c r="AL3935" t="s">
        <v>18347</v>
      </c>
      <c r="AM3935" t="s">
        <v>18346</v>
      </c>
      <c r="AN3935" t="s">
        <v>4106</v>
      </c>
      <c r="AO3935" t="s">
        <v>18347</v>
      </c>
      <c r="AP3935" s="18">
        <v>6.4749030400000004E-2</v>
      </c>
      <c r="AQ3935" t="s">
        <v>123</v>
      </c>
      <c r="AR3935" t="b">
        <f>ISNUMBER(SEARCH('Consulta Por Puntos Baloto'!$E$5,B3935,1))</f>
        <v>0</v>
      </c>
      <c r="AS3935">
        <f t="shared" si="122"/>
        <v>35</v>
      </c>
      <c r="AT3935" t="str">
        <f t="shared" si="123"/>
        <v>Punto red</v>
      </c>
    </row>
    <row r="3936" spans="1:46">
      <c r="A3936" t="s">
        <v>18348</v>
      </c>
      <c r="B3936" t="s">
        <v>18349</v>
      </c>
      <c r="C3936" s="18">
        <v>0.84437646669999999</v>
      </c>
      <c r="D3936" t="s">
        <v>5001</v>
      </c>
      <c r="E3936" t="s">
        <v>220</v>
      </c>
      <c r="F3936" t="s">
        <v>5002</v>
      </c>
      <c r="G3936" s="18">
        <v>3.0270268199999999E-2</v>
      </c>
      <c r="H3936" t="s">
        <v>64</v>
      </c>
      <c r="I3936" t="s">
        <v>223</v>
      </c>
      <c r="J3936" t="s">
        <v>5004</v>
      </c>
      <c r="K3936" s="18">
        <v>3.0270268199999999E-2</v>
      </c>
      <c r="L3936" t="s">
        <v>64</v>
      </c>
      <c r="M3936" t="s">
        <v>223</v>
      </c>
      <c r="N3936" t="s">
        <v>5004</v>
      </c>
      <c r="O3936" s="18">
        <v>3.1120648412</v>
      </c>
      <c r="P3936" t="s">
        <v>5106</v>
      </c>
      <c r="Q3936" t="s">
        <v>220</v>
      </c>
      <c r="R3936" t="s">
        <v>5107</v>
      </c>
      <c r="S3936" s="18">
        <v>6.2481013506999998</v>
      </c>
      <c r="T3936" t="s">
        <v>227</v>
      </c>
      <c r="U3936" t="s">
        <v>228</v>
      </c>
      <c r="V3936" t="s">
        <v>229</v>
      </c>
      <c r="W3936" s="18">
        <v>3.8663138226</v>
      </c>
      <c r="X3936" t="s">
        <v>222</v>
      </c>
      <c r="Y3936" t="s">
        <v>223</v>
      </c>
      <c r="Z3936" t="s">
        <v>224</v>
      </c>
      <c r="AA3936" s="18">
        <v>1.4482858315</v>
      </c>
      <c r="AB3936" t="s">
        <v>5108</v>
      </c>
      <c r="AC3936" t="s">
        <v>220</v>
      </c>
      <c r="AD3936" t="s">
        <v>5109</v>
      </c>
      <c r="AE3936" s="18">
        <v>0.18005129559999999</v>
      </c>
      <c r="AF3936" t="s">
        <v>18350</v>
      </c>
      <c r="AG3936" t="s">
        <v>220</v>
      </c>
      <c r="AH3936" t="s">
        <v>18351</v>
      </c>
      <c r="AI3936" s="18">
        <v>3.0270268199999999E-2</v>
      </c>
      <c r="AJ3936" t="s">
        <v>349</v>
      </c>
      <c r="AK3936" t="s">
        <v>220</v>
      </c>
      <c r="AL3936" t="s">
        <v>5009</v>
      </c>
      <c r="AM3936" t="s">
        <v>64</v>
      </c>
      <c r="AN3936" t="s">
        <v>223</v>
      </c>
      <c r="AO3936" t="s">
        <v>5004</v>
      </c>
      <c r="AP3936" s="18">
        <v>3.0270268199999999E-2</v>
      </c>
      <c r="AQ3936" t="s">
        <v>4218</v>
      </c>
      <c r="AR3936" t="b">
        <f>ISNUMBER(SEARCH('Consulta Por Puntos Baloto'!$E$5,B3936,1))</f>
        <v>0</v>
      </c>
      <c r="AS3936">
        <f t="shared" si="122"/>
        <v>7</v>
      </c>
      <c r="AT3936" t="str">
        <f t="shared" si="123"/>
        <v>Cajero automático</v>
      </c>
    </row>
    <row r="3937" spans="1:46">
      <c r="A3937" t="s">
        <v>18348</v>
      </c>
      <c r="B3937" t="s">
        <v>18349</v>
      </c>
      <c r="C3937" s="18">
        <v>0.84437646669999999</v>
      </c>
      <c r="D3937" t="s">
        <v>5001</v>
      </c>
      <c r="E3937" t="s">
        <v>220</v>
      </c>
      <c r="F3937" t="s">
        <v>5002</v>
      </c>
      <c r="G3937" s="18">
        <v>3.0270268199999999E-2</v>
      </c>
      <c r="H3937" t="s">
        <v>64</v>
      </c>
      <c r="I3937" t="s">
        <v>223</v>
      </c>
      <c r="J3937" t="s">
        <v>5004</v>
      </c>
      <c r="K3937" s="18">
        <v>3.0270268199999999E-2</v>
      </c>
      <c r="L3937" t="s">
        <v>64</v>
      </c>
      <c r="M3937" t="s">
        <v>223</v>
      </c>
      <c r="N3937" t="s">
        <v>5004</v>
      </c>
      <c r="O3937" s="18">
        <v>3.1120648412</v>
      </c>
      <c r="P3937" t="s">
        <v>5106</v>
      </c>
      <c r="Q3937" t="s">
        <v>220</v>
      </c>
      <c r="R3937" t="s">
        <v>5107</v>
      </c>
      <c r="S3937" s="18">
        <v>6.2481013506999998</v>
      </c>
      <c r="T3937" t="s">
        <v>227</v>
      </c>
      <c r="U3937" t="s">
        <v>228</v>
      </c>
      <c r="V3937" t="s">
        <v>229</v>
      </c>
      <c r="W3937" s="18">
        <v>3.8663138226</v>
      </c>
      <c r="X3937" t="s">
        <v>222</v>
      </c>
      <c r="Y3937" t="s">
        <v>223</v>
      </c>
      <c r="Z3937" t="s">
        <v>224</v>
      </c>
      <c r="AA3937" s="18">
        <v>1.4482858315</v>
      </c>
      <c r="AB3937" t="s">
        <v>5108</v>
      </c>
      <c r="AC3937" t="s">
        <v>220</v>
      </c>
      <c r="AD3937" t="s">
        <v>5109</v>
      </c>
      <c r="AE3937" s="18">
        <v>0.18005129559999999</v>
      </c>
      <c r="AF3937" t="s">
        <v>18350</v>
      </c>
      <c r="AG3937" t="s">
        <v>220</v>
      </c>
      <c r="AH3937" t="s">
        <v>18351</v>
      </c>
      <c r="AI3937" s="18">
        <v>3.0270268199999999E-2</v>
      </c>
      <c r="AJ3937" t="s">
        <v>349</v>
      </c>
      <c r="AK3937" t="s">
        <v>220</v>
      </c>
      <c r="AL3937" t="s">
        <v>5009</v>
      </c>
      <c r="AM3937" t="s">
        <v>349</v>
      </c>
      <c r="AN3937" t="s">
        <v>220</v>
      </c>
      <c r="AO3937" t="s">
        <v>5009</v>
      </c>
      <c r="AP3937" s="18">
        <v>3.0270268199999999E-2</v>
      </c>
      <c r="AQ3937" t="s">
        <v>4218</v>
      </c>
      <c r="AR3937" t="b">
        <f>ISNUMBER(SEARCH('Consulta Por Puntos Baloto'!$E$5,B3937,1))</f>
        <v>0</v>
      </c>
      <c r="AS3937">
        <f t="shared" si="122"/>
        <v>7</v>
      </c>
      <c r="AT3937" t="str">
        <f t="shared" si="123"/>
        <v>Cajero automático</v>
      </c>
    </row>
    <row r="3938" spans="1:46">
      <c r="A3938" t="s">
        <v>18348</v>
      </c>
      <c r="B3938" t="s">
        <v>18349</v>
      </c>
      <c r="C3938" s="18">
        <v>0.84437646669999999</v>
      </c>
      <c r="D3938" t="s">
        <v>5001</v>
      </c>
      <c r="E3938" t="s">
        <v>220</v>
      </c>
      <c r="F3938" t="s">
        <v>5002</v>
      </c>
      <c r="G3938" s="18">
        <v>3.0270268199999999E-2</v>
      </c>
      <c r="H3938" t="s">
        <v>64</v>
      </c>
      <c r="I3938" t="s">
        <v>223</v>
      </c>
      <c r="J3938" t="s">
        <v>5004</v>
      </c>
      <c r="K3938" s="18">
        <v>3.0270268199999999E-2</v>
      </c>
      <c r="L3938" t="s">
        <v>64</v>
      </c>
      <c r="M3938" t="s">
        <v>223</v>
      </c>
      <c r="N3938" t="s">
        <v>5004</v>
      </c>
      <c r="O3938" s="18">
        <v>3.1120648412</v>
      </c>
      <c r="P3938" t="s">
        <v>5106</v>
      </c>
      <c r="Q3938" t="s">
        <v>220</v>
      </c>
      <c r="R3938" t="s">
        <v>5107</v>
      </c>
      <c r="S3938" s="18">
        <v>6.2481013506999998</v>
      </c>
      <c r="T3938" t="s">
        <v>227</v>
      </c>
      <c r="U3938" t="s">
        <v>228</v>
      </c>
      <c r="V3938" t="s">
        <v>229</v>
      </c>
      <c r="W3938" s="18">
        <v>3.8663138226</v>
      </c>
      <c r="X3938" t="s">
        <v>222</v>
      </c>
      <c r="Y3938" t="s">
        <v>223</v>
      </c>
      <c r="Z3938" t="s">
        <v>224</v>
      </c>
      <c r="AA3938" s="18">
        <v>1.4482858315</v>
      </c>
      <c r="AB3938" t="s">
        <v>5108</v>
      </c>
      <c r="AC3938" t="s">
        <v>220</v>
      </c>
      <c r="AD3938" t="s">
        <v>5109</v>
      </c>
      <c r="AE3938" s="18">
        <v>0.18005129559999999</v>
      </c>
      <c r="AF3938" t="s">
        <v>18350</v>
      </c>
      <c r="AG3938" t="s">
        <v>220</v>
      </c>
      <c r="AH3938" t="s">
        <v>18351</v>
      </c>
      <c r="AI3938" s="18">
        <v>3.0270268199999999E-2</v>
      </c>
      <c r="AJ3938" t="s">
        <v>349</v>
      </c>
      <c r="AK3938" t="s">
        <v>220</v>
      </c>
      <c r="AL3938" t="s">
        <v>5009</v>
      </c>
      <c r="AM3938" t="s">
        <v>64</v>
      </c>
      <c r="AN3938" t="s">
        <v>223</v>
      </c>
      <c r="AO3938" t="s">
        <v>5004</v>
      </c>
      <c r="AP3938" s="18">
        <v>3.0270268199999999E-2</v>
      </c>
      <c r="AQ3938" t="s">
        <v>4218</v>
      </c>
      <c r="AR3938" t="b">
        <f>ISNUMBER(SEARCH('Consulta Por Puntos Baloto'!$E$5,B3938,1))</f>
        <v>0</v>
      </c>
      <c r="AS3938">
        <f t="shared" si="122"/>
        <v>7</v>
      </c>
      <c r="AT3938" t="str">
        <f t="shared" si="123"/>
        <v>Cajero automático</v>
      </c>
    </row>
    <row r="3939" spans="1:46">
      <c r="A3939" t="s">
        <v>18352</v>
      </c>
      <c r="B3939" t="s">
        <v>18353</v>
      </c>
      <c r="C3939" s="18">
        <v>2.6849558232000001</v>
      </c>
      <c r="D3939" t="s">
        <v>4065</v>
      </c>
      <c r="E3939" t="s">
        <v>4066</v>
      </c>
      <c r="F3939" t="s">
        <v>4067</v>
      </c>
      <c r="G3939" s="18">
        <v>0.48493477470000002</v>
      </c>
      <c r="H3939" t="s">
        <v>64</v>
      </c>
      <c r="I3939" t="s">
        <v>4068</v>
      </c>
      <c r="J3939" t="s">
        <v>17651</v>
      </c>
      <c r="K3939" s="18">
        <v>183.84106660110001</v>
      </c>
      <c r="L3939" t="s">
        <v>64</v>
      </c>
      <c r="M3939" t="s">
        <v>4250</v>
      </c>
      <c r="N3939" t="s">
        <v>4251</v>
      </c>
      <c r="O3939" s="18">
        <v>4.7980729012000003</v>
      </c>
      <c r="P3939" t="s">
        <v>4071</v>
      </c>
      <c r="Q3939" t="s">
        <v>4066</v>
      </c>
      <c r="R3939" t="s">
        <v>4072</v>
      </c>
      <c r="S3939" s="18">
        <v>288.70331863690001</v>
      </c>
      <c r="T3939" t="s">
        <v>227</v>
      </c>
      <c r="U3939" t="s">
        <v>228</v>
      </c>
      <c r="V3939" t="s">
        <v>229</v>
      </c>
      <c r="W3939" s="18">
        <v>78.801574816400006</v>
      </c>
      <c r="X3939" t="s">
        <v>64</v>
      </c>
      <c r="Y3939" t="s">
        <v>4073</v>
      </c>
      <c r="Z3939" t="s">
        <v>4074</v>
      </c>
      <c r="AA3939" s="18">
        <v>1.3590769566000001</v>
      </c>
      <c r="AB3939" t="s">
        <v>4252</v>
      </c>
      <c r="AC3939" t="s">
        <v>4066</v>
      </c>
      <c r="AD3939" t="s">
        <v>4253</v>
      </c>
      <c r="AE3939" s="18">
        <v>0.65531369370000003</v>
      </c>
      <c r="AF3939" t="s">
        <v>17652</v>
      </c>
      <c r="AG3939" t="s">
        <v>15233</v>
      </c>
      <c r="AH3939" t="s">
        <v>17653</v>
      </c>
      <c r="AI3939" s="18">
        <v>0.50532793330000003</v>
      </c>
      <c r="AJ3939" t="s">
        <v>16216</v>
      </c>
      <c r="AK3939" t="s">
        <v>4066</v>
      </c>
      <c r="AL3939" t="s">
        <v>16217</v>
      </c>
      <c r="AM3939" t="s">
        <v>64</v>
      </c>
      <c r="AN3939" t="s">
        <v>4068</v>
      </c>
      <c r="AO3939" t="s">
        <v>17651</v>
      </c>
      <c r="AP3939" s="18">
        <v>0.48493477470000002</v>
      </c>
      <c r="AQ3939" t="s">
        <v>4218</v>
      </c>
      <c r="AR3939" t="b">
        <f>ISNUMBER(SEARCH('Consulta Por Puntos Baloto'!$E$5,B3939,1))</f>
        <v>0</v>
      </c>
      <c r="AS3939">
        <f t="shared" si="122"/>
        <v>7</v>
      </c>
      <c r="AT3939" t="str">
        <f t="shared" si="123"/>
        <v>Cajero automático</v>
      </c>
    </row>
    <row r="3940" spans="1:46">
      <c r="A3940" t="s">
        <v>18354</v>
      </c>
      <c r="B3940" t="s">
        <v>18355</v>
      </c>
      <c r="C3940" s="18">
        <v>3.0637178285000002</v>
      </c>
      <c r="D3940" t="s">
        <v>3971</v>
      </c>
      <c r="E3940" t="s">
        <v>3972</v>
      </c>
      <c r="F3940" t="s">
        <v>3973</v>
      </c>
      <c r="G3940" s="18">
        <v>1.7103675262</v>
      </c>
      <c r="H3940" t="s">
        <v>64</v>
      </c>
      <c r="I3940" t="s">
        <v>3974</v>
      </c>
      <c r="J3940" t="s">
        <v>3975</v>
      </c>
      <c r="K3940" s="18">
        <v>2.5804327024</v>
      </c>
      <c r="L3940" t="s">
        <v>64</v>
      </c>
      <c r="M3940" t="s">
        <v>3974</v>
      </c>
      <c r="N3940" t="s">
        <v>3976</v>
      </c>
      <c r="O3940" s="18">
        <v>3.4679087163000002</v>
      </c>
      <c r="P3940" t="s">
        <v>3977</v>
      </c>
      <c r="Q3940" t="s">
        <v>3972</v>
      </c>
      <c r="R3940" t="s">
        <v>3978</v>
      </c>
      <c r="S3940" s="18">
        <v>458.24334428240002</v>
      </c>
      <c r="T3940" t="s">
        <v>85</v>
      </c>
      <c r="U3940" t="s">
        <v>86</v>
      </c>
      <c r="V3940" t="s">
        <v>87</v>
      </c>
      <c r="W3940" s="18">
        <v>9.5179979334000002</v>
      </c>
      <c r="X3940" t="s">
        <v>3979</v>
      </c>
      <c r="Y3940" t="s">
        <v>3974</v>
      </c>
      <c r="Z3940" t="s">
        <v>3980</v>
      </c>
      <c r="AA3940" s="18">
        <v>6.5821847041000003</v>
      </c>
      <c r="AB3940" t="s">
        <v>3981</v>
      </c>
      <c r="AC3940" t="s">
        <v>3972</v>
      </c>
      <c r="AD3940" t="s">
        <v>3982</v>
      </c>
      <c r="AE3940" s="18">
        <v>4.6438997500000002E-2</v>
      </c>
      <c r="AF3940" t="s">
        <v>18356</v>
      </c>
      <c r="AG3940" t="s">
        <v>3972</v>
      </c>
      <c r="AH3940" t="s">
        <v>18357</v>
      </c>
      <c r="AI3940" s="18">
        <v>0.90287428300000006</v>
      </c>
      <c r="AJ3940" t="s">
        <v>18358</v>
      </c>
      <c r="AK3940" t="s">
        <v>4280</v>
      </c>
      <c r="AL3940" t="s">
        <v>18359</v>
      </c>
      <c r="AM3940" t="s">
        <v>18356</v>
      </c>
      <c r="AN3940" t="s">
        <v>3972</v>
      </c>
      <c r="AO3940" t="s">
        <v>18357</v>
      </c>
      <c r="AP3940" s="18">
        <v>4.6438997500000002E-2</v>
      </c>
      <c r="AQ3940" t="s">
        <v>4218</v>
      </c>
      <c r="AR3940" t="b">
        <f>ISNUMBER(SEARCH('Consulta Por Puntos Baloto'!$E$5,B3940,1))</f>
        <v>0</v>
      </c>
      <c r="AS3940">
        <f t="shared" si="122"/>
        <v>31</v>
      </c>
      <c r="AT3940" t="str">
        <f t="shared" si="123"/>
        <v>Punto pago</v>
      </c>
    </row>
    <row r="3941" spans="1:46">
      <c r="A3941" t="s">
        <v>18360</v>
      </c>
      <c r="B3941" t="s">
        <v>18361</v>
      </c>
      <c r="C3941" s="18">
        <v>2.4780648517000001</v>
      </c>
      <c r="D3941" t="s">
        <v>274</v>
      </c>
      <c r="E3941" t="s">
        <v>103</v>
      </c>
      <c r="F3941" t="s">
        <v>275</v>
      </c>
      <c r="G3941" s="18">
        <v>2.1926664469000001</v>
      </c>
      <c r="H3941" t="s">
        <v>115</v>
      </c>
      <c r="I3941" t="s">
        <v>107</v>
      </c>
      <c r="J3941" t="s">
        <v>7122</v>
      </c>
      <c r="K3941" s="18">
        <v>2.6108090062999998</v>
      </c>
      <c r="L3941" t="s">
        <v>64</v>
      </c>
      <c r="M3941" t="s">
        <v>107</v>
      </c>
      <c r="N3941" t="s">
        <v>108</v>
      </c>
      <c r="O3941" s="18">
        <v>1.2354122931</v>
      </c>
      <c r="P3941" t="s">
        <v>109</v>
      </c>
      <c r="Q3941" t="s">
        <v>103</v>
      </c>
      <c r="R3941" t="s">
        <v>110</v>
      </c>
      <c r="S3941" s="18">
        <v>146.8865658695</v>
      </c>
      <c r="T3941" t="s">
        <v>253</v>
      </c>
      <c r="U3941" t="s">
        <v>65</v>
      </c>
      <c r="V3941" t="s">
        <v>254</v>
      </c>
      <c r="W3941" s="18">
        <v>145.4584426765</v>
      </c>
      <c r="X3941" t="s">
        <v>276</v>
      </c>
      <c r="Y3941" t="s">
        <v>65</v>
      </c>
      <c r="Z3941" t="s">
        <v>277</v>
      </c>
      <c r="AA3941" s="18">
        <v>1.2971847787999999</v>
      </c>
      <c r="AB3941" s="19" t="s">
        <v>255</v>
      </c>
      <c r="AC3941" t="s">
        <v>103</v>
      </c>
      <c r="AD3941" t="s">
        <v>256</v>
      </c>
      <c r="AE3941" s="18">
        <v>0.29827802040000001</v>
      </c>
      <c r="AF3941" t="s">
        <v>18362</v>
      </c>
      <c r="AG3941" t="s">
        <v>103</v>
      </c>
      <c r="AH3941" t="s">
        <v>18363</v>
      </c>
      <c r="AI3941" s="18">
        <v>0.1034275753</v>
      </c>
      <c r="AJ3941" t="s">
        <v>18364</v>
      </c>
      <c r="AK3941" t="s">
        <v>103</v>
      </c>
      <c r="AL3941" t="s">
        <v>18365</v>
      </c>
      <c r="AM3941" t="s">
        <v>18364</v>
      </c>
      <c r="AN3941" t="s">
        <v>103</v>
      </c>
      <c r="AO3941" t="s">
        <v>18365</v>
      </c>
      <c r="AP3941" s="18">
        <v>0.1034275753</v>
      </c>
      <c r="AQ3941" t="s">
        <v>4218</v>
      </c>
      <c r="AR3941" t="b">
        <f>ISNUMBER(SEARCH('Consulta Por Puntos Baloto'!$E$5,B3941,1))</f>
        <v>0</v>
      </c>
      <c r="AS3941">
        <f t="shared" si="122"/>
        <v>35</v>
      </c>
      <c r="AT3941" t="str">
        <f t="shared" si="123"/>
        <v>Punto red</v>
      </c>
    </row>
    <row r="3942" spans="1:46">
      <c r="A3942" t="s">
        <v>18366</v>
      </c>
      <c r="B3942" t="s">
        <v>18367</v>
      </c>
      <c r="C3942" s="18">
        <v>0.52849807429999995</v>
      </c>
      <c r="D3942" t="s">
        <v>941</v>
      </c>
      <c r="E3942" t="s">
        <v>128</v>
      </c>
      <c r="F3942" t="s">
        <v>942</v>
      </c>
      <c r="G3942" s="18">
        <v>0.10409581580000001</v>
      </c>
      <c r="H3942" t="s">
        <v>64</v>
      </c>
      <c r="I3942" t="s">
        <v>130</v>
      </c>
      <c r="J3942" t="s">
        <v>17553</v>
      </c>
      <c r="K3942" s="18">
        <v>0.35476259069999999</v>
      </c>
      <c r="L3942" t="s">
        <v>64</v>
      </c>
      <c r="M3942" t="s">
        <v>130</v>
      </c>
      <c r="N3942" t="s">
        <v>654</v>
      </c>
      <c r="O3942" s="18">
        <v>0.57757505639999995</v>
      </c>
      <c r="P3942" t="s">
        <v>453</v>
      </c>
      <c r="Q3942" t="s">
        <v>134</v>
      </c>
      <c r="R3942" t="s">
        <v>454</v>
      </c>
      <c r="S3942" s="18">
        <v>0.3255566889</v>
      </c>
      <c r="T3942" t="s">
        <v>136</v>
      </c>
      <c r="U3942" t="s">
        <v>130</v>
      </c>
      <c r="V3942" t="s">
        <v>137</v>
      </c>
      <c r="W3942" s="18">
        <v>0.63122405690000005</v>
      </c>
      <c r="X3942" t="s">
        <v>138</v>
      </c>
      <c r="Y3942" t="s">
        <v>130</v>
      </c>
      <c r="Z3942" t="s">
        <v>139</v>
      </c>
      <c r="AA3942" s="18">
        <v>0.3255566889</v>
      </c>
      <c r="AB3942" t="s">
        <v>955</v>
      </c>
      <c r="AC3942" t="s">
        <v>128</v>
      </c>
      <c r="AD3942" t="s">
        <v>956</v>
      </c>
      <c r="AE3942" s="18">
        <v>0.2053572471</v>
      </c>
      <c r="AF3942" t="s">
        <v>18368</v>
      </c>
      <c r="AG3942" t="s">
        <v>143</v>
      </c>
      <c r="AH3942" t="s">
        <v>18369</v>
      </c>
      <c r="AI3942" s="18">
        <v>3.08999124E-2</v>
      </c>
      <c r="AJ3942" t="s">
        <v>17554</v>
      </c>
      <c r="AK3942" t="s">
        <v>134</v>
      </c>
      <c r="AL3942" t="s">
        <v>17555</v>
      </c>
      <c r="AM3942" t="s">
        <v>17554</v>
      </c>
      <c r="AN3942" t="s">
        <v>134</v>
      </c>
      <c r="AO3942" t="s">
        <v>17555</v>
      </c>
      <c r="AP3942" s="18">
        <v>3.08999124E-2</v>
      </c>
      <c r="AQ3942" t="s">
        <v>123</v>
      </c>
      <c r="AR3942" t="b">
        <f>ISNUMBER(SEARCH('Consulta Por Puntos Baloto'!$E$5,B3942,1))</f>
        <v>0</v>
      </c>
      <c r="AS3942">
        <f t="shared" si="122"/>
        <v>35</v>
      </c>
      <c r="AT3942" t="str">
        <f t="shared" si="123"/>
        <v>Punto red</v>
      </c>
    </row>
    <row r="3943" spans="1:46">
      <c r="A3943" t="s">
        <v>18370</v>
      </c>
      <c r="B3943" t="s">
        <v>18371</v>
      </c>
      <c r="C3943" s="18">
        <v>0.45830737580000003</v>
      </c>
      <c r="D3943" t="s">
        <v>4284</v>
      </c>
      <c r="E3943" t="s">
        <v>3972</v>
      </c>
      <c r="F3943" t="s">
        <v>4285</v>
      </c>
      <c r="G3943" s="18">
        <v>0.89076970730000005</v>
      </c>
      <c r="H3943" t="s">
        <v>4286</v>
      </c>
      <c r="I3943" t="s">
        <v>3974</v>
      </c>
      <c r="J3943" t="s">
        <v>4287</v>
      </c>
      <c r="K3943" s="18">
        <v>0.89457535489999995</v>
      </c>
      <c r="L3943" t="s">
        <v>64</v>
      </c>
      <c r="M3943" t="s">
        <v>3974</v>
      </c>
      <c r="N3943" t="s">
        <v>4288</v>
      </c>
      <c r="O3943" s="18">
        <v>0.90701025850000006</v>
      </c>
      <c r="P3943" t="s">
        <v>4265</v>
      </c>
      <c r="Q3943" t="s">
        <v>3972</v>
      </c>
      <c r="R3943" t="s">
        <v>4266</v>
      </c>
      <c r="S3943" s="18">
        <v>466.35699225560001</v>
      </c>
      <c r="T3943" t="s">
        <v>85</v>
      </c>
      <c r="U3943" t="s">
        <v>86</v>
      </c>
      <c r="V3943" t="s">
        <v>87</v>
      </c>
      <c r="W3943" s="18">
        <v>1.4343167079000001</v>
      </c>
      <c r="X3943" t="s">
        <v>3979</v>
      </c>
      <c r="Y3943" t="s">
        <v>3974</v>
      </c>
      <c r="Z3943" t="s">
        <v>3980</v>
      </c>
      <c r="AA3943" s="18">
        <v>0.89076992209999994</v>
      </c>
      <c r="AB3943" t="s">
        <v>4286</v>
      </c>
      <c r="AC3943" t="s">
        <v>3972</v>
      </c>
      <c r="AD3943" t="s">
        <v>4289</v>
      </c>
      <c r="AE3943" s="18">
        <v>0.2471847033</v>
      </c>
      <c r="AF3943" t="s">
        <v>15007</v>
      </c>
      <c r="AG3943" t="s">
        <v>3972</v>
      </c>
      <c r="AH3943" t="s">
        <v>15008</v>
      </c>
      <c r="AI3943" s="18">
        <v>0.11210501119999999</v>
      </c>
      <c r="AJ3943" t="s">
        <v>4314</v>
      </c>
      <c r="AK3943" t="s">
        <v>3972</v>
      </c>
      <c r="AL3943" t="s">
        <v>4315</v>
      </c>
      <c r="AM3943" t="s">
        <v>4314</v>
      </c>
      <c r="AN3943" t="s">
        <v>3972</v>
      </c>
      <c r="AO3943" t="s">
        <v>4315</v>
      </c>
      <c r="AP3943" s="18">
        <v>0.11210501119999999</v>
      </c>
      <c r="AQ3943" t="s">
        <v>123</v>
      </c>
      <c r="AR3943" t="b">
        <f>ISNUMBER(SEARCH('Consulta Por Puntos Baloto'!$E$5,B3943,1))</f>
        <v>0</v>
      </c>
      <c r="AS3943">
        <f t="shared" si="122"/>
        <v>35</v>
      </c>
      <c r="AT3943" t="str">
        <f t="shared" si="123"/>
        <v>Punto red</v>
      </c>
    </row>
    <row r="3944" spans="1:46">
      <c r="A3944" t="s">
        <v>18372</v>
      </c>
      <c r="B3944" t="s">
        <v>18373</v>
      </c>
      <c r="C3944" s="18">
        <v>2.4114485899</v>
      </c>
      <c r="D3944" t="s">
        <v>2585</v>
      </c>
      <c r="E3944" t="s">
        <v>128</v>
      </c>
      <c r="F3944" t="s">
        <v>2586</v>
      </c>
      <c r="G3944" s="18">
        <v>0.56634019290000004</v>
      </c>
      <c r="H3944" t="s">
        <v>2622</v>
      </c>
      <c r="I3944" t="s">
        <v>130</v>
      </c>
      <c r="J3944" t="s">
        <v>2623</v>
      </c>
      <c r="K3944" s="18">
        <v>2.2850497703000001</v>
      </c>
      <c r="L3944" t="s">
        <v>64</v>
      </c>
      <c r="M3944" t="s">
        <v>130</v>
      </c>
      <c r="N3944" t="s">
        <v>2624</v>
      </c>
      <c r="O3944" s="18">
        <v>0.84769286970000002</v>
      </c>
      <c r="P3944" t="s">
        <v>2625</v>
      </c>
      <c r="Q3944" t="s">
        <v>134</v>
      </c>
      <c r="R3944" t="s">
        <v>2626</v>
      </c>
      <c r="S3944" s="18">
        <v>2.6408655873</v>
      </c>
      <c r="T3944" t="s">
        <v>311</v>
      </c>
      <c r="U3944" t="s">
        <v>130</v>
      </c>
      <c r="V3944" t="s">
        <v>312</v>
      </c>
      <c r="W3944" s="18">
        <v>1.7649498898</v>
      </c>
      <c r="X3944" t="s">
        <v>64</v>
      </c>
      <c r="Y3944" t="s">
        <v>130</v>
      </c>
      <c r="Z3944" t="s">
        <v>2627</v>
      </c>
      <c r="AA3944" s="18">
        <v>1.2611811594</v>
      </c>
      <c r="AB3944" t="s">
        <v>2628</v>
      </c>
      <c r="AC3944" t="s">
        <v>128</v>
      </c>
      <c r="AD3944" t="s">
        <v>2629</v>
      </c>
      <c r="AE3944" s="18">
        <v>0.1582953222</v>
      </c>
      <c r="AF3944" t="s">
        <v>4206</v>
      </c>
      <c r="AG3944" t="s">
        <v>143</v>
      </c>
      <c r="AH3944" t="s">
        <v>4207</v>
      </c>
      <c r="AI3944" s="18">
        <v>0.54827277500000005</v>
      </c>
      <c r="AJ3944" t="s">
        <v>6150</v>
      </c>
      <c r="AK3944" t="s">
        <v>134</v>
      </c>
      <c r="AL3944" t="s">
        <v>6151</v>
      </c>
      <c r="AM3944" t="s">
        <v>4206</v>
      </c>
      <c r="AN3944" t="s">
        <v>143</v>
      </c>
      <c r="AO3944" t="s">
        <v>4207</v>
      </c>
      <c r="AP3944" s="18">
        <v>0.1582953222</v>
      </c>
      <c r="AQ3944" t="s">
        <v>4218</v>
      </c>
      <c r="AR3944" t="b">
        <f>ISNUMBER(SEARCH('Consulta Por Puntos Baloto'!$E$5,B3944,1))</f>
        <v>0</v>
      </c>
      <c r="AS3944">
        <f t="shared" si="122"/>
        <v>31</v>
      </c>
      <c r="AT3944" t="str">
        <f t="shared" si="123"/>
        <v>Punto pago</v>
      </c>
    </row>
    <row r="3945" spans="1:46">
      <c r="A3945" t="s">
        <v>18374</v>
      </c>
      <c r="B3945" t="s">
        <v>18375</v>
      </c>
      <c r="C3945" s="18">
        <v>1.7255073917999999</v>
      </c>
      <c r="D3945" t="s">
        <v>4805</v>
      </c>
      <c r="E3945" t="s">
        <v>3972</v>
      </c>
      <c r="F3945" t="s">
        <v>4806</v>
      </c>
      <c r="G3945" s="18">
        <v>0.45994061780000001</v>
      </c>
      <c r="H3945" t="s">
        <v>5789</v>
      </c>
      <c r="I3945" t="s">
        <v>3974</v>
      </c>
      <c r="J3945" t="s">
        <v>5790</v>
      </c>
      <c r="K3945" s="18">
        <v>2.3676443766999999</v>
      </c>
      <c r="L3945" t="s">
        <v>64</v>
      </c>
      <c r="M3945" t="s">
        <v>3974</v>
      </c>
      <c r="N3945" t="s">
        <v>4331</v>
      </c>
      <c r="O3945" s="18">
        <v>0.1954100946</v>
      </c>
      <c r="P3945" t="s">
        <v>5791</v>
      </c>
      <c r="Q3945" t="s">
        <v>3972</v>
      </c>
      <c r="R3945" t="s">
        <v>5792</v>
      </c>
      <c r="S3945" s="18">
        <v>469.26742011089999</v>
      </c>
      <c r="T3945" t="s">
        <v>85</v>
      </c>
      <c r="U3945" t="s">
        <v>86</v>
      </c>
      <c r="V3945" t="s">
        <v>87</v>
      </c>
      <c r="W3945" s="18">
        <v>0.45994061780000001</v>
      </c>
      <c r="X3945" t="s">
        <v>64</v>
      </c>
      <c r="Y3945" t="s">
        <v>3974</v>
      </c>
      <c r="Z3945" t="s">
        <v>5793</v>
      </c>
      <c r="AA3945" s="18">
        <v>0.4215834088</v>
      </c>
      <c r="AB3945" s="19" t="s">
        <v>5789</v>
      </c>
      <c r="AC3945" t="s">
        <v>3972</v>
      </c>
      <c r="AD3945" t="s">
        <v>5794</v>
      </c>
      <c r="AE3945" s="18">
        <v>0.60626703699999995</v>
      </c>
      <c r="AF3945" t="s">
        <v>5795</v>
      </c>
      <c r="AG3945" t="s">
        <v>3972</v>
      </c>
      <c r="AH3945" t="s">
        <v>5796</v>
      </c>
      <c r="AI3945" s="18">
        <v>0.36985861759999999</v>
      </c>
      <c r="AJ3945" t="s">
        <v>349</v>
      </c>
      <c r="AK3945" t="s">
        <v>3972</v>
      </c>
      <c r="AL3945" t="s">
        <v>14586</v>
      </c>
      <c r="AM3945" t="s">
        <v>5791</v>
      </c>
      <c r="AN3945" t="s">
        <v>3972</v>
      </c>
      <c r="AO3945" t="s">
        <v>5792</v>
      </c>
      <c r="AP3945" s="18">
        <v>0.1954100946</v>
      </c>
      <c r="AQ3945" t="s">
        <v>123</v>
      </c>
      <c r="AR3945" t="b">
        <f>ISNUMBER(SEARCH('Consulta Por Puntos Baloto'!$E$5,B3945,1))</f>
        <v>0</v>
      </c>
      <c r="AS3945">
        <f t="shared" si="122"/>
        <v>15</v>
      </c>
      <c r="AT3945" t="str">
        <f t="shared" si="123"/>
        <v>Punto Cencosud</v>
      </c>
    </row>
    <row r="3946" spans="1:46">
      <c r="A3946" t="s">
        <v>18376</v>
      </c>
      <c r="B3946" t="s">
        <v>18377</v>
      </c>
      <c r="C3946" s="18">
        <v>0.89570807649999995</v>
      </c>
      <c r="D3946" t="s">
        <v>1096</v>
      </c>
      <c r="E3946" t="s">
        <v>128</v>
      </c>
      <c r="F3946" t="s">
        <v>1097</v>
      </c>
      <c r="G3946" s="18">
        <v>0.2023205515</v>
      </c>
      <c r="H3946" t="s">
        <v>15047</v>
      </c>
      <c r="I3946" t="s">
        <v>130</v>
      </c>
      <c r="J3946" t="s">
        <v>15048</v>
      </c>
      <c r="K3946" s="18">
        <v>0.84896188019999996</v>
      </c>
      <c r="L3946" t="s">
        <v>64</v>
      </c>
      <c r="M3946" t="s">
        <v>130</v>
      </c>
      <c r="N3946" t="s">
        <v>4693</v>
      </c>
      <c r="O3946" s="18">
        <v>0.56819815350000002</v>
      </c>
      <c r="P3946" t="s">
        <v>4368</v>
      </c>
      <c r="Q3946" t="s">
        <v>134</v>
      </c>
      <c r="R3946" t="s">
        <v>4369</v>
      </c>
      <c r="S3946" s="18">
        <v>2.2818279415</v>
      </c>
      <c r="T3946" t="s">
        <v>1086</v>
      </c>
      <c r="U3946" t="s">
        <v>130</v>
      </c>
      <c r="V3946" t="s">
        <v>1087</v>
      </c>
      <c r="W3946" s="18">
        <v>0.2023205515</v>
      </c>
      <c r="X3946" t="s">
        <v>15047</v>
      </c>
      <c r="Y3946" t="s">
        <v>130</v>
      </c>
      <c r="Z3946" t="s">
        <v>15048</v>
      </c>
      <c r="AA3946" s="18">
        <v>0.20232259829999999</v>
      </c>
      <c r="AB3946" t="s">
        <v>15049</v>
      </c>
      <c r="AC3946" t="s">
        <v>128</v>
      </c>
      <c r="AD3946" t="s">
        <v>15050</v>
      </c>
      <c r="AE3946" s="18">
        <v>8.7150979099999998E-2</v>
      </c>
      <c r="AF3946" t="s">
        <v>18378</v>
      </c>
      <c r="AG3946" t="s">
        <v>143</v>
      </c>
      <c r="AH3946" t="s">
        <v>18379</v>
      </c>
      <c r="AI3946" s="18">
        <v>0.56753778369999996</v>
      </c>
      <c r="AJ3946" t="s">
        <v>349</v>
      </c>
      <c r="AK3946" t="s">
        <v>134</v>
      </c>
      <c r="AL3946" t="s">
        <v>4698</v>
      </c>
      <c r="AM3946" t="s">
        <v>18378</v>
      </c>
      <c r="AN3946" t="s">
        <v>143</v>
      </c>
      <c r="AO3946" t="s">
        <v>18379</v>
      </c>
      <c r="AP3946" s="18">
        <v>8.7150979099999998E-2</v>
      </c>
      <c r="AQ3946" t="s">
        <v>123</v>
      </c>
      <c r="AR3946" t="b">
        <f>ISNUMBER(SEARCH('Consulta Por Puntos Baloto'!$E$5,B3946,1))</f>
        <v>0</v>
      </c>
      <c r="AS3946">
        <f t="shared" si="122"/>
        <v>31</v>
      </c>
      <c r="AT3946" t="str">
        <f t="shared" si="123"/>
        <v>Punto pago</v>
      </c>
    </row>
    <row r="3947" spans="1:46">
      <c r="A3947" t="s">
        <v>18380</v>
      </c>
      <c r="B3947" t="s">
        <v>18381</v>
      </c>
      <c r="C3947" s="18">
        <v>0.39255937549999997</v>
      </c>
      <c r="D3947" t="s">
        <v>3960</v>
      </c>
      <c r="E3947" t="s">
        <v>128</v>
      </c>
      <c r="F3947" t="s">
        <v>3961</v>
      </c>
      <c r="G3947" s="18">
        <v>0.46776483330000002</v>
      </c>
      <c r="H3947" t="s">
        <v>64</v>
      </c>
      <c r="I3947" t="s">
        <v>130</v>
      </c>
      <c r="J3947" t="s">
        <v>1427</v>
      </c>
      <c r="K3947" s="18">
        <v>0.91151089060000001</v>
      </c>
      <c r="L3947" t="s">
        <v>64</v>
      </c>
      <c r="M3947" t="s">
        <v>130</v>
      </c>
      <c r="N3947" t="s">
        <v>4367</v>
      </c>
      <c r="O3947" s="18">
        <v>0.87903396339999995</v>
      </c>
      <c r="P3947" t="s">
        <v>1425</v>
      </c>
      <c r="Q3947" t="s">
        <v>134</v>
      </c>
      <c r="R3947" t="s">
        <v>1426</v>
      </c>
      <c r="S3947" s="18">
        <v>0.53344265810000002</v>
      </c>
      <c r="T3947" t="s">
        <v>1086</v>
      </c>
      <c r="U3947" t="s">
        <v>130</v>
      </c>
      <c r="V3947" t="s">
        <v>1087</v>
      </c>
      <c r="W3947" s="18">
        <v>0.46776483330000002</v>
      </c>
      <c r="X3947" t="s">
        <v>64</v>
      </c>
      <c r="Y3947" t="s">
        <v>130</v>
      </c>
      <c r="Z3947" t="s">
        <v>1427</v>
      </c>
      <c r="AA3947" s="18">
        <v>0.42494605740000002</v>
      </c>
      <c r="AB3947" s="19" t="s">
        <v>5417</v>
      </c>
      <c r="AC3947" t="s">
        <v>128</v>
      </c>
      <c r="AD3947" s="19" t="s">
        <v>5418</v>
      </c>
      <c r="AE3947" s="18">
        <v>0.36665940260000002</v>
      </c>
      <c r="AF3947" t="s">
        <v>3965</v>
      </c>
      <c r="AG3947" t="s">
        <v>143</v>
      </c>
      <c r="AH3947" t="s">
        <v>3966</v>
      </c>
      <c r="AI3947" s="18">
        <v>0.34572216620000001</v>
      </c>
      <c r="AJ3947" t="s">
        <v>3967</v>
      </c>
      <c r="AK3947" t="s">
        <v>134</v>
      </c>
      <c r="AL3947" t="s">
        <v>3968</v>
      </c>
      <c r="AM3947" t="s">
        <v>3967</v>
      </c>
      <c r="AN3947" t="s">
        <v>134</v>
      </c>
      <c r="AO3947" t="s">
        <v>3968</v>
      </c>
      <c r="AP3947" s="18">
        <v>0.34572216620000001</v>
      </c>
      <c r="AQ3947" t="s">
        <v>123</v>
      </c>
      <c r="AR3947" t="b">
        <f>ISNUMBER(SEARCH('Consulta Por Puntos Baloto'!$E$5,B3947,1))</f>
        <v>0</v>
      </c>
      <c r="AS3947">
        <f t="shared" si="122"/>
        <v>35</v>
      </c>
      <c r="AT3947" t="str">
        <f t="shared" si="123"/>
        <v>Punto red</v>
      </c>
    </row>
    <row r="3948" spans="1:46">
      <c r="A3948" t="s">
        <v>18382</v>
      </c>
      <c r="B3948" t="s">
        <v>18383</v>
      </c>
      <c r="C3948" s="18">
        <v>0.44580072609999999</v>
      </c>
      <c r="D3948" t="s">
        <v>2444</v>
      </c>
      <c r="E3948" t="s">
        <v>128</v>
      </c>
      <c r="F3948" t="s">
        <v>2445</v>
      </c>
      <c r="G3948" s="18">
        <v>0.43013288799999999</v>
      </c>
      <c r="H3948" t="s">
        <v>64</v>
      </c>
      <c r="I3948" t="s">
        <v>130</v>
      </c>
      <c r="J3948" t="s">
        <v>18384</v>
      </c>
      <c r="K3948" s="18">
        <v>0.84474449200000001</v>
      </c>
      <c r="L3948" t="s">
        <v>64</v>
      </c>
      <c r="M3948" t="s">
        <v>130</v>
      </c>
      <c r="N3948" t="s">
        <v>3962</v>
      </c>
      <c r="O3948" s="18">
        <v>1.5150187020999999</v>
      </c>
      <c r="P3948" t="s">
        <v>1425</v>
      </c>
      <c r="Q3948" t="s">
        <v>134</v>
      </c>
      <c r="R3948" t="s">
        <v>1426</v>
      </c>
      <c r="S3948" s="18">
        <v>0.43013288799999999</v>
      </c>
      <c r="T3948" t="s">
        <v>1086</v>
      </c>
      <c r="U3948" t="s">
        <v>130</v>
      </c>
      <c r="V3948" t="s">
        <v>1087</v>
      </c>
      <c r="W3948" s="18">
        <v>0.57862228550000006</v>
      </c>
      <c r="X3948" t="s">
        <v>5484</v>
      </c>
      <c r="Y3948" t="s">
        <v>130</v>
      </c>
      <c r="Z3948" t="s">
        <v>5485</v>
      </c>
      <c r="AA3948" s="18">
        <v>0.33870265090000001</v>
      </c>
      <c r="AB3948" t="s">
        <v>3963</v>
      </c>
      <c r="AC3948" t="s">
        <v>128</v>
      </c>
      <c r="AD3948" t="s">
        <v>3964</v>
      </c>
      <c r="AE3948" s="18">
        <v>0.35114017790000002</v>
      </c>
      <c r="AF3948" t="s">
        <v>15121</v>
      </c>
      <c r="AG3948" t="s">
        <v>143</v>
      </c>
      <c r="AH3948" t="s">
        <v>15122</v>
      </c>
      <c r="AI3948" s="18">
        <v>0.43698877899999999</v>
      </c>
      <c r="AJ3948" t="s">
        <v>349</v>
      </c>
      <c r="AK3948" t="s">
        <v>134</v>
      </c>
      <c r="AL3948" t="s">
        <v>16147</v>
      </c>
      <c r="AM3948" t="s">
        <v>873</v>
      </c>
      <c r="AN3948" t="s">
        <v>128</v>
      </c>
      <c r="AO3948" t="s">
        <v>3964</v>
      </c>
      <c r="AP3948" s="18">
        <v>0.33870265090000001</v>
      </c>
      <c r="AQ3948" t="s">
        <v>123</v>
      </c>
      <c r="AR3948" t="b">
        <f>ISNUMBER(SEARCH('Consulta Por Puntos Baloto'!$E$5,B3948,1))</f>
        <v>0</v>
      </c>
      <c r="AS3948">
        <f t="shared" si="122"/>
        <v>27</v>
      </c>
      <c r="AT3948" t="str">
        <f t="shared" si="123"/>
        <v>Oficina física</v>
      </c>
    </row>
    <row r="3949" spans="1:46">
      <c r="A3949" t="s">
        <v>18385</v>
      </c>
      <c r="B3949" t="s">
        <v>18386</v>
      </c>
      <c r="C3949" s="18">
        <v>2.2939681031000001</v>
      </c>
      <c r="D3949" t="s">
        <v>2585</v>
      </c>
      <c r="E3949" t="s">
        <v>128</v>
      </c>
      <c r="F3949" t="s">
        <v>2586</v>
      </c>
      <c r="G3949" s="18">
        <v>0.31123621569999999</v>
      </c>
      <c r="H3949" t="s">
        <v>2447</v>
      </c>
      <c r="I3949" t="s">
        <v>130</v>
      </c>
      <c r="J3949" t="s">
        <v>2448</v>
      </c>
      <c r="K3949" s="18">
        <v>0.31123621569999999</v>
      </c>
      <c r="L3949" t="s">
        <v>2447</v>
      </c>
      <c r="M3949" t="s">
        <v>130</v>
      </c>
      <c r="N3949" t="s">
        <v>2448</v>
      </c>
      <c r="O3949" s="18">
        <v>0.17513532009999999</v>
      </c>
      <c r="P3949" t="s">
        <v>2746</v>
      </c>
      <c r="Q3949" t="s">
        <v>134</v>
      </c>
      <c r="R3949" t="s">
        <v>2747</v>
      </c>
      <c r="S3949" s="18">
        <v>1.2706465803</v>
      </c>
      <c r="T3949" t="s">
        <v>807</v>
      </c>
      <c r="U3949" t="s">
        <v>130</v>
      </c>
      <c r="V3949" t="s">
        <v>808</v>
      </c>
      <c r="W3949" s="18">
        <v>0.31123621569999999</v>
      </c>
      <c r="X3949" t="s">
        <v>2447</v>
      </c>
      <c r="Y3949" t="s">
        <v>130</v>
      </c>
      <c r="Z3949" t="s">
        <v>2448</v>
      </c>
      <c r="AA3949" s="18">
        <v>0.31123621569999999</v>
      </c>
      <c r="AB3949" t="s">
        <v>5781</v>
      </c>
      <c r="AC3949" t="s">
        <v>128</v>
      </c>
      <c r="AD3949" t="s">
        <v>5782</v>
      </c>
      <c r="AE3949" s="18">
        <v>0.1336131032</v>
      </c>
      <c r="AF3949" t="s">
        <v>6887</v>
      </c>
      <c r="AG3949" t="s">
        <v>143</v>
      </c>
      <c r="AH3949" t="s">
        <v>6888</v>
      </c>
      <c r="AI3949" s="18">
        <v>0.28291481550000003</v>
      </c>
      <c r="AJ3949" t="s">
        <v>5785</v>
      </c>
      <c r="AK3949" t="s">
        <v>134</v>
      </c>
      <c r="AL3949" t="s">
        <v>5786</v>
      </c>
      <c r="AM3949" t="s">
        <v>6887</v>
      </c>
      <c r="AN3949" t="s">
        <v>143</v>
      </c>
      <c r="AO3949" t="s">
        <v>6888</v>
      </c>
      <c r="AP3949" s="18">
        <v>0.1336131032</v>
      </c>
      <c r="AQ3949" t="s">
        <v>123</v>
      </c>
      <c r="AR3949" t="b">
        <f>ISNUMBER(SEARCH('Consulta Por Puntos Baloto'!$E$5,B3949,1))</f>
        <v>0</v>
      </c>
      <c r="AS3949">
        <f t="shared" si="122"/>
        <v>31</v>
      </c>
      <c r="AT3949" t="str">
        <f t="shared" si="123"/>
        <v>Punto pago</v>
      </c>
    </row>
    <row r="3950" spans="1:46">
      <c r="A3950" t="s">
        <v>18387</v>
      </c>
      <c r="B3950" t="s">
        <v>18388</v>
      </c>
      <c r="C3950" s="18">
        <v>0.35306167459999999</v>
      </c>
      <c r="D3950" t="s">
        <v>668</v>
      </c>
      <c r="E3950" t="s">
        <v>128</v>
      </c>
      <c r="F3950" t="s">
        <v>669</v>
      </c>
      <c r="G3950" s="18">
        <v>5.2997029799999998E-2</v>
      </c>
      <c r="H3950" t="s">
        <v>64</v>
      </c>
      <c r="I3950" t="s">
        <v>130</v>
      </c>
      <c r="J3950" t="s">
        <v>677</v>
      </c>
      <c r="K3950" s="18">
        <v>0.34244841009999999</v>
      </c>
      <c r="L3950" t="s">
        <v>990</v>
      </c>
      <c r="M3950" t="s">
        <v>130</v>
      </c>
      <c r="N3950" t="s">
        <v>991</v>
      </c>
      <c r="O3950" s="18">
        <v>0.9430693174</v>
      </c>
      <c r="P3950" t="s">
        <v>992</v>
      </c>
      <c r="Q3950" t="s">
        <v>134</v>
      </c>
      <c r="R3950" t="s">
        <v>993</v>
      </c>
      <c r="S3950" s="18">
        <v>2.5053122087999999</v>
      </c>
      <c r="T3950" t="s">
        <v>675</v>
      </c>
      <c r="U3950" t="s">
        <v>130</v>
      </c>
      <c r="V3950" t="s">
        <v>676</v>
      </c>
      <c r="W3950" s="18">
        <v>5.2997029799999998E-2</v>
      </c>
      <c r="X3950" t="s">
        <v>64</v>
      </c>
      <c r="Y3950" t="s">
        <v>130</v>
      </c>
      <c r="Z3950" t="s">
        <v>677</v>
      </c>
      <c r="AA3950" s="18">
        <v>0.28309629730000002</v>
      </c>
      <c r="AB3950" t="s">
        <v>5803</v>
      </c>
      <c r="AC3950" t="s">
        <v>128</v>
      </c>
      <c r="AD3950" t="s">
        <v>5804</v>
      </c>
      <c r="AE3950" s="18">
        <v>4.2552634200000002E-2</v>
      </c>
      <c r="AF3950" t="s">
        <v>5805</v>
      </c>
      <c r="AG3950" t="s">
        <v>143</v>
      </c>
      <c r="AH3950" t="s">
        <v>5806</v>
      </c>
      <c r="AI3950" s="18">
        <v>0.2561053694</v>
      </c>
      <c r="AJ3950" t="s">
        <v>2794</v>
      </c>
      <c r="AK3950" t="s">
        <v>134</v>
      </c>
      <c r="AL3950" t="s">
        <v>2795</v>
      </c>
      <c r="AM3950" t="s">
        <v>5805</v>
      </c>
      <c r="AN3950" t="s">
        <v>143</v>
      </c>
      <c r="AO3950" t="s">
        <v>5806</v>
      </c>
      <c r="AP3950" s="18">
        <v>4.2552634200000002E-2</v>
      </c>
      <c r="AQ3950" t="s">
        <v>123</v>
      </c>
      <c r="AR3950" t="b">
        <f>ISNUMBER(SEARCH('Consulta Por Puntos Baloto'!$E$5,B3950,1))</f>
        <v>0</v>
      </c>
      <c r="AS3950">
        <f t="shared" si="122"/>
        <v>31</v>
      </c>
      <c r="AT3950" t="str">
        <f t="shared" si="123"/>
        <v>Punto pago</v>
      </c>
    </row>
    <row r="3951" spans="1:46">
      <c r="A3951" t="s">
        <v>18389</v>
      </c>
      <c r="B3951" t="s">
        <v>18390</v>
      </c>
      <c r="C3951" s="18">
        <v>0.75444521949999999</v>
      </c>
      <c r="D3951" t="s">
        <v>1083</v>
      </c>
      <c r="E3951" t="s">
        <v>128</v>
      </c>
      <c r="F3951" t="s">
        <v>1084</v>
      </c>
      <c r="G3951" s="18">
        <v>0.27202627260000001</v>
      </c>
      <c r="H3951" t="s">
        <v>64</v>
      </c>
      <c r="I3951" t="s">
        <v>130</v>
      </c>
      <c r="J3951" t="s">
        <v>6874</v>
      </c>
      <c r="K3951" s="18">
        <v>0.45558063199999999</v>
      </c>
      <c r="L3951" t="s">
        <v>64</v>
      </c>
      <c r="M3951" t="s">
        <v>130</v>
      </c>
      <c r="N3951" t="s">
        <v>4693</v>
      </c>
      <c r="O3951" s="18">
        <v>0.1604518445</v>
      </c>
      <c r="P3951" t="s">
        <v>4368</v>
      </c>
      <c r="Q3951" t="s">
        <v>134</v>
      </c>
      <c r="R3951" t="s">
        <v>4369</v>
      </c>
      <c r="S3951" s="18">
        <v>2.5510292068</v>
      </c>
      <c r="T3951" t="s">
        <v>1086</v>
      </c>
      <c r="U3951" t="s">
        <v>130</v>
      </c>
      <c r="V3951" t="s">
        <v>1087</v>
      </c>
      <c r="W3951" s="18">
        <v>0.39494824049999999</v>
      </c>
      <c r="X3951" t="s">
        <v>2671</v>
      </c>
      <c r="Y3951" t="s">
        <v>130</v>
      </c>
      <c r="Z3951" t="s">
        <v>2672</v>
      </c>
      <c r="AA3951" s="18">
        <v>0.39494824049999999</v>
      </c>
      <c r="AB3951" t="s">
        <v>4694</v>
      </c>
      <c r="AC3951" t="s">
        <v>128</v>
      </c>
      <c r="AD3951" t="s">
        <v>4695</v>
      </c>
      <c r="AE3951" s="18">
        <v>9.3280626300000002E-2</v>
      </c>
      <c r="AF3951" t="s">
        <v>4696</v>
      </c>
      <c r="AG3951" t="s">
        <v>143</v>
      </c>
      <c r="AH3951" t="s">
        <v>4697</v>
      </c>
      <c r="AI3951" s="18">
        <v>0.18750634460000001</v>
      </c>
      <c r="AJ3951" t="s">
        <v>18391</v>
      </c>
      <c r="AK3951" t="s">
        <v>134</v>
      </c>
      <c r="AL3951" t="s">
        <v>18392</v>
      </c>
      <c r="AM3951" t="s">
        <v>4696</v>
      </c>
      <c r="AN3951" t="s">
        <v>143</v>
      </c>
      <c r="AO3951" t="s">
        <v>4697</v>
      </c>
      <c r="AP3951" s="18">
        <v>9.3280626300000002E-2</v>
      </c>
      <c r="AQ3951" t="s">
        <v>123</v>
      </c>
      <c r="AR3951" t="b">
        <f>ISNUMBER(SEARCH('Consulta Por Puntos Baloto'!$E$5,B3951,1))</f>
        <v>0</v>
      </c>
      <c r="AS3951">
        <f t="shared" si="122"/>
        <v>31</v>
      </c>
      <c r="AT3951" t="str">
        <f t="shared" si="123"/>
        <v>Punto pago</v>
      </c>
    </row>
    <row r="3952" spans="1:46">
      <c r="A3952" t="s">
        <v>18393</v>
      </c>
      <c r="B3952" t="s">
        <v>18394</v>
      </c>
      <c r="C3952" s="18">
        <v>3.2148917674000002</v>
      </c>
      <c r="D3952" t="s">
        <v>4260</v>
      </c>
      <c r="E3952" t="s">
        <v>4261</v>
      </c>
      <c r="F3952" t="s">
        <v>4262</v>
      </c>
      <c r="G3952" s="18">
        <v>0.34503446640000002</v>
      </c>
      <c r="H3952" t="s">
        <v>6095</v>
      </c>
      <c r="I3952" t="s">
        <v>4250</v>
      </c>
      <c r="J3952" t="s">
        <v>6096</v>
      </c>
      <c r="K3952" s="18">
        <v>7.7321195932000002</v>
      </c>
      <c r="L3952" t="s">
        <v>64</v>
      </c>
      <c r="M3952" t="s">
        <v>4250</v>
      </c>
      <c r="N3952" t="s">
        <v>4264</v>
      </c>
      <c r="O3952" s="18">
        <v>104.0732813736</v>
      </c>
      <c r="P3952" t="s">
        <v>4265</v>
      </c>
      <c r="Q3952" t="s">
        <v>3972</v>
      </c>
      <c r="R3952" t="s">
        <v>4266</v>
      </c>
      <c r="S3952" s="18">
        <v>450.3532727621</v>
      </c>
      <c r="T3952" t="s">
        <v>85</v>
      </c>
      <c r="U3952" t="s">
        <v>86</v>
      </c>
      <c r="V3952" t="s">
        <v>87</v>
      </c>
      <c r="W3952" s="18">
        <v>0.60784133279999997</v>
      </c>
      <c r="X3952" t="s">
        <v>64</v>
      </c>
      <c r="Y3952" t="s">
        <v>4250</v>
      </c>
      <c r="Z3952" t="s">
        <v>4449</v>
      </c>
      <c r="AA3952" s="18">
        <v>0.1150235351</v>
      </c>
      <c r="AB3952" t="s">
        <v>6095</v>
      </c>
      <c r="AC3952" t="s">
        <v>4261</v>
      </c>
      <c r="AD3952" t="s">
        <v>6097</v>
      </c>
      <c r="AE3952" s="18">
        <v>3.5868010938000001</v>
      </c>
      <c r="AF3952" t="s">
        <v>6098</v>
      </c>
      <c r="AG3952" t="s">
        <v>4261</v>
      </c>
      <c r="AH3952" t="s">
        <v>6099</v>
      </c>
      <c r="AI3952" s="18">
        <v>0.13222219460000001</v>
      </c>
      <c r="AJ3952" t="s">
        <v>6100</v>
      </c>
      <c r="AK3952" t="s">
        <v>4261</v>
      </c>
      <c r="AL3952" t="s">
        <v>6101</v>
      </c>
      <c r="AM3952" t="s">
        <v>873</v>
      </c>
      <c r="AN3952" t="s">
        <v>4261</v>
      </c>
      <c r="AO3952" t="s">
        <v>6097</v>
      </c>
      <c r="AP3952" s="18">
        <v>0.1150235351</v>
      </c>
      <c r="AQ3952" t="s">
        <v>123</v>
      </c>
      <c r="AR3952" t="b">
        <f>ISNUMBER(SEARCH('Consulta Por Puntos Baloto'!$E$5,B3952,1))</f>
        <v>0</v>
      </c>
      <c r="AS3952">
        <f t="shared" si="122"/>
        <v>27</v>
      </c>
      <c r="AT3952" t="str">
        <f t="shared" si="123"/>
        <v>Oficina física</v>
      </c>
    </row>
    <row r="3953" spans="1:46">
      <c r="A3953" t="s">
        <v>18395</v>
      </c>
      <c r="B3953" t="s">
        <v>18396</v>
      </c>
      <c r="C3953" s="18">
        <v>2.3135093505</v>
      </c>
      <c r="D3953" t="s">
        <v>2444</v>
      </c>
      <c r="E3953" t="s">
        <v>128</v>
      </c>
      <c r="F3953" t="s">
        <v>2445</v>
      </c>
      <c r="G3953" s="18">
        <v>0.43305246679999998</v>
      </c>
      <c r="H3953" t="s">
        <v>2447</v>
      </c>
      <c r="I3953" t="s">
        <v>130</v>
      </c>
      <c r="J3953" t="s">
        <v>2448</v>
      </c>
      <c r="K3953" s="18">
        <v>0.43305246679999998</v>
      </c>
      <c r="L3953" t="s">
        <v>2447</v>
      </c>
      <c r="M3953" t="s">
        <v>130</v>
      </c>
      <c r="N3953" t="s">
        <v>2448</v>
      </c>
      <c r="O3953" s="18">
        <v>0.91243824760000003</v>
      </c>
      <c r="P3953" t="s">
        <v>2746</v>
      </c>
      <c r="Q3953" t="s">
        <v>134</v>
      </c>
      <c r="R3953" t="s">
        <v>2747</v>
      </c>
      <c r="S3953" s="18">
        <v>0.88197132810000001</v>
      </c>
      <c r="T3953" t="s">
        <v>807</v>
      </c>
      <c r="U3953" t="s">
        <v>130</v>
      </c>
      <c r="V3953" t="s">
        <v>808</v>
      </c>
      <c r="W3953" s="18">
        <v>0.43305246679999998</v>
      </c>
      <c r="X3953" t="s">
        <v>2447</v>
      </c>
      <c r="Y3953" t="s">
        <v>130</v>
      </c>
      <c r="Z3953" t="s">
        <v>2448</v>
      </c>
      <c r="AA3953" s="18">
        <v>0.43305246679999998</v>
      </c>
      <c r="AB3953" t="s">
        <v>5781</v>
      </c>
      <c r="AC3953" t="s">
        <v>128</v>
      </c>
      <c r="AD3953" t="s">
        <v>5782</v>
      </c>
      <c r="AE3953" s="18">
        <v>0.1512353998</v>
      </c>
      <c r="AF3953" t="s">
        <v>5783</v>
      </c>
      <c r="AG3953" t="s">
        <v>143</v>
      </c>
      <c r="AH3953" t="s">
        <v>5784</v>
      </c>
      <c r="AI3953" s="18">
        <v>0.73237404169999998</v>
      </c>
      <c r="AJ3953" t="s">
        <v>9634</v>
      </c>
      <c r="AK3953" t="s">
        <v>134</v>
      </c>
      <c r="AL3953" t="s">
        <v>9635</v>
      </c>
      <c r="AM3953" t="s">
        <v>5783</v>
      </c>
      <c r="AN3953" t="s">
        <v>143</v>
      </c>
      <c r="AO3953" t="s">
        <v>5784</v>
      </c>
      <c r="AP3953" s="18">
        <v>0.1512353998</v>
      </c>
      <c r="AQ3953" t="s">
        <v>123</v>
      </c>
      <c r="AR3953" t="b">
        <f>ISNUMBER(SEARCH('Consulta Por Puntos Baloto'!$E$5,B3953,1))</f>
        <v>0</v>
      </c>
      <c r="AS3953">
        <f t="shared" si="122"/>
        <v>31</v>
      </c>
      <c r="AT3953" t="str">
        <f t="shared" si="123"/>
        <v>Punto pago</v>
      </c>
    </row>
    <row r="3954" spans="1:46">
      <c r="A3954" t="s">
        <v>18397</v>
      </c>
      <c r="B3954" t="s">
        <v>18398</v>
      </c>
      <c r="C3954" s="18">
        <v>1.6260327738</v>
      </c>
      <c r="D3954" t="s">
        <v>892</v>
      </c>
      <c r="E3954" t="s">
        <v>893</v>
      </c>
      <c r="F3954" t="s">
        <v>894</v>
      </c>
      <c r="G3954" s="18">
        <v>1.0749351521999999</v>
      </c>
      <c r="H3954" t="s">
        <v>64</v>
      </c>
      <c r="I3954" t="s">
        <v>895</v>
      </c>
      <c r="J3954" t="s">
        <v>896</v>
      </c>
      <c r="K3954" s="18">
        <v>47.381546726499998</v>
      </c>
      <c r="L3954" t="s">
        <v>64</v>
      </c>
      <c r="M3954" t="s">
        <v>154</v>
      </c>
      <c r="N3954" t="s">
        <v>156</v>
      </c>
      <c r="O3954" s="18">
        <v>1.0127057307</v>
      </c>
      <c r="P3954" t="s">
        <v>897</v>
      </c>
      <c r="Q3954" t="s">
        <v>893</v>
      </c>
      <c r="R3954" t="s">
        <v>898</v>
      </c>
      <c r="S3954" s="18">
        <v>72.715082521300005</v>
      </c>
      <c r="T3954" t="s">
        <v>111</v>
      </c>
      <c r="U3954" t="s">
        <v>112</v>
      </c>
      <c r="V3954" t="s">
        <v>113</v>
      </c>
      <c r="W3954" s="18">
        <v>46.095734310300003</v>
      </c>
      <c r="X3954" t="s">
        <v>64</v>
      </c>
      <c r="Y3954" t="s">
        <v>154</v>
      </c>
      <c r="Z3954" t="s">
        <v>159</v>
      </c>
      <c r="AA3954" s="18">
        <v>48.131341827699998</v>
      </c>
      <c r="AB3954" s="19" t="s">
        <v>899</v>
      </c>
      <c r="AC3954" t="s">
        <v>151</v>
      </c>
      <c r="AD3954" t="s">
        <v>900</v>
      </c>
      <c r="AE3954" s="18">
        <v>1.5497125360999999</v>
      </c>
      <c r="AF3954" t="s">
        <v>1964</v>
      </c>
      <c r="AG3954" t="s">
        <v>893</v>
      </c>
      <c r="AH3954" t="s">
        <v>1965</v>
      </c>
      <c r="AI3954" s="18">
        <v>0.2843497264</v>
      </c>
      <c r="AJ3954" t="s">
        <v>1966</v>
      </c>
      <c r="AK3954" t="s">
        <v>893</v>
      </c>
      <c r="AL3954" t="s">
        <v>1967</v>
      </c>
      <c r="AM3954" t="s">
        <v>1966</v>
      </c>
      <c r="AN3954" t="s">
        <v>893</v>
      </c>
      <c r="AO3954" t="s">
        <v>1967</v>
      </c>
      <c r="AP3954" s="18">
        <v>0.2843497264</v>
      </c>
      <c r="AQ3954" t="s">
        <v>123</v>
      </c>
      <c r="AR3954" t="b">
        <f>ISNUMBER(SEARCH('Consulta Por Puntos Baloto'!$E$5,B3954,1))</f>
        <v>0</v>
      </c>
      <c r="AS3954">
        <f t="shared" si="122"/>
        <v>35</v>
      </c>
      <c r="AT3954" t="str">
        <f t="shared" si="123"/>
        <v>Punto red</v>
      </c>
    </row>
    <row r="3955" spans="1:46">
      <c r="A3955" t="s">
        <v>18399</v>
      </c>
      <c r="B3955" t="s">
        <v>18400</v>
      </c>
      <c r="C3955" s="18">
        <v>0.73214211679999996</v>
      </c>
      <c r="D3955" t="s">
        <v>892</v>
      </c>
      <c r="E3955" t="s">
        <v>893</v>
      </c>
      <c r="F3955" t="s">
        <v>894</v>
      </c>
      <c r="G3955" s="18">
        <v>1.4834763180999999</v>
      </c>
      <c r="H3955" t="s">
        <v>64</v>
      </c>
      <c r="I3955" t="s">
        <v>895</v>
      </c>
      <c r="J3955" t="s">
        <v>896</v>
      </c>
      <c r="K3955" s="18">
        <v>46.5174398869</v>
      </c>
      <c r="L3955" t="s">
        <v>64</v>
      </c>
      <c r="M3955" t="s">
        <v>154</v>
      </c>
      <c r="N3955" t="s">
        <v>156</v>
      </c>
      <c r="O3955" s="18">
        <v>1.5663891176</v>
      </c>
      <c r="P3955" t="s">
        <v>897</v>
      </c>
      <c r="Q3955" t="s">
        <v>893</v>
      </c>
      <c r="R3955" t="s">
        <v>898</v>
      </c>
      <c r="S3955" s="18">
        <v>74.7970298181</v>
      </c>
      <c r="T3955" t="s">
        <v>111</v>
      </c>
      <c r="U3955" t="s">
        <v>112</v>
      </c>
      <c r="V3955" t="s">
        <v>113</v>
      </c>
      <c r="W3955" s="18">
        <v>45.266683541100001</v>
      </c>
      <c r="X3955" t="s">
        <v>64</v>
      </c>
      <c r="Y3955" t="s">
        <v>154</v>
      </c>
      <c r="Z3955" t="s">
        <v>159</v>
      </c>
      <c r="AA3955" s="18">
        <v>47.302388016499997</v>
      </c>
      <c r="AB3955" s="19" t="s">
        <v>899</v>
      </c>
      <c r="AC3955" t="s">
        <v>151</v>
      </c>
      <c r="AD3955" t="s">
        <v>900</v>
      </c>
      <c r="AE3955" s="18">
        <v>0.3919314861</v>
      </c>
      <c r="AF3955" t="s">
        <v>2219</v>
      </c>
      <c r="AG3955" t="s">
        <v>893</v>
      </c>
      <c r="AH3955" t="s">
        <v>2220</v>
      </c>
      <c r="AI3955" s="18">
        <v>4.6274309399999998E-2</v>
      </c>
      <c r="AJ3955" t="s">
        <v>18401</v>
      </c>
      <c r="AK3955" t="s">
        <v>893</v>
      </c>
      <c r="AL3955" t="s">
        <v>18402</v>
      </c>
      <c r="AM3955" t="s">
        <v>18401</v>
      </c>
      <c r="AN3955" t="s">
        <v>893</v>
      </c>
      <c r="AO3955" t="s">
        <v>18402</v>
      </c>
      <c r="AP3955" s="18">
        <v>4.6274309399999998E-2</v>
      </c>
      <c r="AQ3955" t="s">
        <v>123</v>
      </c>
      <c r="AR3955" t="b">
        <f>ISNUMBER(SEARCH('Consulta Por Puntos Baloto'!$E$5,B3955,1))</f>
        <v>0</v>
      </c>
      <c r="AS3955">
        <f t="shared" si="122"/>
        <v>35</v>
      </c>
      <c r="AT3955" t="str">
        <f t="shared" si="123"/>
        <v>Punto red</v>
      </c>
    </row>
    <row r="3956" spans="1:46">
      <c r="A3956" t="s">
        <v>18403</v>
      </c>
      <c r="B3956" t="s">
        <v>18404</v>
      </c>
      <c r="C3956" s="18">
        <v>2.5232851059999999</v>
      </c>
      <c r="D3956" t="s">
        <v>892</v>
      </c>
      <c r="E3956" t="s">
        <v>893</v>
      </c>
      <c r="F3956" t="s">
        <v>894</v>
      </c>
      <c r="G3956" s="18">
        <v>2.4879039788999999</v>
      </c>
      <c r="H3956" t="s">
        <v>64</v>
      </c>
      <c r="I3956" t="s">
        <v>895</v>
      </c>
      <c r="J3956" t="s">
        <v>896</v>
      </c>
      <c r="K3956" s="18">
        <v>48.9513220961</v>
      </c>
      <c r="L3956" t="s">
        <v>64</v>
      </c>
      <c r="M3956" t="s">
        <v>154</v>
      </c>
      <c r="N3956" t="s">
        <v>156</v>
      </c>
      <c r="O3956" s="18">
        <v>2.4783352884999998</v>
      </c>
      <c r="P3956" t="s">
        <v>897</v>
      </c>
      <c r="Q3956" t="s">
        <v>893</v>
      </c>
      <c r="R3956" t="s">
        <v>898</v>
      </c>
      <c r="S3956" s="18">
        <v>72.229613904100006</v>
      </c>
      <c r="T3956" t="s">
        <v>111</v>
      </c>
      <c r="U3956" t="s">
        <v>112</v>
      </c>
      <c r="V3956" t="s">
        <v>113</v>
      </c>
      <c r="W3956" s="18">
        <v>45.838394345799998</v>
      </c>
      <c r="X3956" t="s">
        <v>64</v>
      </c>
      <c r="Y3956" t="s">
        <v>1768</v>
      </c>
      <c r="Z3956" t="s">
        <v>1769</v>
      </c>
      <c r="AA3956" s="18">
        <v>49.716004987700003</v>
      </c>
      <c r="AB3956" s="19" t="s">
        <v>899</v>
      </c>
      <c r="AC3956" t="s">
        <v>151</v>
      </c>
      <c r="AD3956" t="s">
        <v>900</v>
      </c>
      <c r="AE3956" s="18">
        <v>3.4825173000000002E-3</v>
      </c>
      <c r="AF3956" t="s">
        <v>18405</v>
      </c>
      <c r="AG3956" t="s">
        <v>3171</v>
      </c>
      <c r="AH3956" t="s">
        <v>18406</v>
      </c>
      <c r="AI3956" s="18">
        <v>3.8567861000000001E-3</v>
      </c>
      <c r="AJ3956" t="s">
        <v>18407</v>
      </c>
      <c r="AK3956" t="s">
        <v>3171</v>
      </c>
      <c r="AL3956" t="s">
        <v>18408</v>
      </c>
      <c r="AM3956" t="s">
        <v>18405</v>
      </c>
      <c r="AN3956" t="s">
        <v>3171</v>
      </c>
      <c r="AO3956" t="s">
        <v>18406</v>
      </c>
      <c r="AP3956" s="18">
        <v>3.4825173000000002E-3</v>
      </c>
      <c r="AQ3956" t="s">
        <v>123</v>
      </c>
      <c r="AR3956" t="b">
        <f>ISNUMBER(SEARCH('Consulta Por Puntos Baloto'!$E$5,B3956,1))</f>
        <v>0</v>
      </c>
      <c r="AS3956">
        <f t="shared" si="122"/>
        <v>31</v>
      </c>
      <c r="AT3956" t="str">
        <f t="shared" si="123"/>
        <v>Punto pago</v>
      </c>
    </row>
    <row r="3957" spans="1:46">
      <c r="A3957" t="s">
        <v>18409</v>
      </c>
      <c r="B3957" t="s">
        <v>18410</v>
      </c>
      <c r="C3957" s="18">
        <v>2.4303164455999999</v>
      </c>
      <c r="D3957" t="s">
        <v>892</v>
      </c>
      <c r="E3957" t="s">
        <v>893</v>
      </c>
      <c r="F3957" t="s">
        <v>894</v>
      </c>
      <c r="G3957" s="18">
        <v>2.4178973619000002</v>
      </c>
      <c r="H3957" t="s">
        <v>64</v>
      </c>
      <c r="I3957" t="s">
        <v>895</v>
      </c>
      <c r="J3957" t="s">
        <v>896</v>
      </c>
      <c r="K3957" s="18">
        <v>48.870150985999999</v>
      </c>
      <c r="L3957" t="s">
        <v>64</v>
      </c>
      <c r="M3957" t="s">
        <v>154</v>
      </c>
      <c r="N3957" t="s">
        <v>156</v>
      </c>
      <c r="O3957" s="18">
        <v>2.4114013892999999</v>
      </c>
      <c r="P3957" t="s">
        <v>897</v>
      </c>
      <c r="Q3957" t="s">
        <v>893</v>
      </c>
      <c r="R3957" t="s">
        <v>898</v>
      </c>
      <c r="S3957" s="18">
        <v>72.3411815674</v>
      </c>
      <c r="T3957" t="s">
        <v>111</v>
      </c>
      <c r="U3957" t="s">
        <v>112</v>
      </c>
      <c r="V3957" t="s">
        <v>113</v>
      </c>
      <c r="W3957" s="18">
        <v>45.944924989500002</v>
      </c>
      <c r="X3957" t="s">
        <v>64</v>
      </c>
      <c r="Y3957" t="s">
        <v>1768</v>
      </c>
      <c r="Z3957" t="s">
        <v>1769</v>
      </c>
      <c r="AA3957" s="18">
        <v>49.636084109099997</v>
      </c>
      <c r="AB3957" s="19" t="s">
        <v>899</v>
      </c>
      <c r="AC3957" t="s">
        <v>151</v>
      </c>
      <c r="AD3957" t="s">
        <v>900</v>
      </c>
      <c r="AE3957" s="18">
        <v>1.03202424E-2</v>
      </c>
      <c r="AF3957" t="s">
        <v>3170</v>
      </c>
      <c r="AG3957" t="s">
        <v>3171</v>
      </c>
      <c r="AH3957" t="s">
        <v>3172</v>
      </c>
      <c r="AI3957" s="18">
        <v>4.2766011200000002E-2</v>
      </c>
      <c r="AJ3957" t="s">
        <v>3173</v>
      </c>
      <c r="AK3957" t="s">
        <v>3171</v>
      </c>
      <c r="AL3957" t="s">
        <v>3174</v>
      </c>
      <c r="AM3957" t="s">
        <v>3170</v>
      </c>
      <c r="AN3957" t="s">
        <v>3171</v>
      </c>
      <c r="AO3957" t="s">
        <v>3172</v>
      </c>
      <c r="AP3957" s="18">
        <v>1.03202424E-2</v>
      </c>
      <c r="AQ3957" t="s">
        <v>123</v>
      </c>
      <c r="AR3957" t="b">
        <f>ISNUMBER(SEARCH('Consulta Por Puntos Baloto'!$E$5,B3957,1))</f>
        <v>0</v>
      </c>
      <c r="AS3957">
        <f t="shared" si="122"/>
        <v>31</v>
      </c>
      <c r="AT3957" t="str">
        <f t="shared" si="123"/>
        <v>Punto pago</v>
      </c>
    </row>
    <row r="3958" spans="1:46">
      <c r="A3958" t="s">
        <v>18411</v>
      </c>
      <c r="B3958" t="s">
        <v>18412</v>
      </c>
      <c r="C3958" s="18">
        <v>4.0692200313000004</v>
      </c>
      <c r="D3958" t="s">
        <v>526</v>
      </c>
      <c r="E3958" t="s">
        <v>128</v>
      </c>
      <c r="F3958" t="s">
        <v>527</v>
      </c>
      <c r="G3958" s="18">
        <v>1.0031800381</v>
      </c>
      <c r="H3958" t="s">
        <v>64</v>
      </c>
      <c r="I3958" t="s">
        <v>130</v>
      </c>
      <c r="J3958" t="s">
        <v>661</v>
      </c>
      <c r="K3958" s="18">
        <v>1.8777133997</v>
      </c>
      <c r="L3958" t="s">
        <v>64</v>
      </c>
      <c r="M3958" t="s">
        <v>130</v>
      </c>
      <c r="N3958" t="s">
        <v>529</v>
      </c>
      <c r="O3958" s="18">
        <v>1.0957700742000001</v>
      </c>
      <c r="P3958" t="s">
        <v>1300</v>
      </c>
      <c r="Q3958" t="s">
        <v>134</v>
      </c>
      <c r="R3958" t="s">
        <v>1301</v>
      </c>
      <c r="S3958" s="18">
        <v>4.3851153204999997</v>
      </c>
      <c r="T3958" t="s">
        <v>515</v>
      </c>
      <c r="U3958" t="s">
        <v>130</v>
      </c>
      <c r="V3958" t="s">
        <v>516</v>
      </c>
      <c r="W3958" s="18">
        <v>2.7494634196000001</v>
      </c>
      <c r="X3958" t="s">
        <v>64</v>
      </c>
      <c r="Y3958" t="s">
        <v>130</v>
      </c>
      <c r="Z3958" t="s">
        <v>532</v>
      </c>
      <c r="AA3958" s="18">
        <v>1.6108114847999999</v>
      </c>
      <c r="AB3958" t="s">
        <v>533</v>
      </c>
      <c r="AC3958" t="s">
        <v>128</v>
      </c>
      <c r="AD3958" t="s">
        <v>534</v>
      </c>
      <c r="AE3958" s="18">
        <v>0.32234485419999998</v>
      </c>
      <c r="AF3958" t="s">
        <v>18413</v>
      </c>
      <c r="AG3958" t="s">
        <v>143</v>
      </c>
      <c r="AH3958" t="s">
        <v>18414</v>
      </c>
      <c r="AI3958" s="18">
        <v>0</v>
      </c>
      <c r="AJ3958" t="s">
        <v>18415</v>
      </c>
      <c r="AK3958" t="s">
        <v>134</v>
      </c>
      <c r="AL3958" t="s">
        <v>18416</v>
      </c>
      <c r="AM3958" t="s">
        <v>18415</v>
      </c>
      <c r="AN3958" t="s">
        <v>134</v>
      </c>
      <c r="AO3958" t="s">
        <v>18416</v>
      </c>
      <c r="AP3958" s="18">
        <v>0</v>
      </c>
      <c r="AQ3958" t="s">
        <v>123</v>
      </c>
      <c r="AR3958" t="b">
        <f>ISNUMBER(SEARCH('Consulta Por Puntos Baloto'!$E$5,B3958,1))</f>
        <v>0</v>
      </c>
      <c r="AS3958">
        <f t="shared" si="122"/>
        <v>35</v>
      </c>
      <c r="AT3958" t="str">
        <f t="shared" si="123"/>
        <v>Punto red</v>
      </c>
    </row>
    <row r="3959" spans="1:46">
      <c r="A3959" t="s">
        <v>18417</v>
      </c>
      <c r="B3959" t="s">
        <v>18418</v>
      </c>
      <c r="C3959" s="18">
        <v>6.2700398977000003</v>
      </c>
      <c r="D3959" t="s">
        <v>526</v>
      </c>
      <c r="E3959" t="s">
        <v>128</v>
      </c>
      <c r="F3959" t="s">
        <v>527</v>
      </c>
      <c r="G3959" s="18">
        <v>1.5104450246000001</v>
      </c>
      <c r="H3959" t="s">
        <v>64</v>
      </c>
      <c r="I3959" t="s">
        <v>130</v>
      </c>
      <c r="J3959" t="s">
        <v>779</v>
      </c>
      <c r="K3959" s="18">
        <v>4.3674177972999999</v>
      </c>
      <c r="L3959" t="s">
        <v>64</v>
      </c>
      <c r="M3959" t="s">
        <v>130</v>
      </c>
      <c r="N3959" t="s">
        <v>529</v>
      </c>
      <c r="O3959" s="18">
        <v>1.5769740481000001</v>
      </c>
      <c r="P3959" t="s">
        <v>530</v>
      </c>
      <c r="Q3959" t="s">
        <v>134</v>
      </c>
      <c r="R3959" t="s">
        <v>531</v>
      </c>
      <c r="S3959" s="18">
        <v>1.8312477952999999</v>
      </c>
      <c r="T3959" t="s">
        <v>515</v>
      </c>
      <c r="U3959" t="s">
        <v>130</v>
      </c>
      <c r="V3959" t="s">
        <v>516</v>
      </c>
      <c r="W3959" s="18">
        <v>4.1098746211000003</v>
      </c>
      <c r="X3959" t="s">
        <v>64</v>
      </c>
      <c r="Y3959" t="s">
        <v>130</v>
      </c>
      <c r="Z3959" t="s">
        <v>532</v>
      </c>
      <c r="AA3959" s="18">
        <v>1.8312477952999999</v>
      </c>
      <c r="AB3959" t="s">
        <v>518</v>
      </c>
      <c r="AC3959" t="s">
        <v>128</v>
      </c>
      <c r="AD3959" t="s">
        <v>519</v>
      </c>
      <c r="AE3959" s="18">
        <v>0.12813118740000001</v>
      </c>
      <c r="AF3959" t="s">
        <v>13709</v>
      </c>
      <c r="AG3959" t="s">
        <v>143</v>
      </c>
      <c r="AH3959" t="s">
        <v>13710</v>
      </c>
      <c r="AI3959" s="18">
        <v>5.3855020599999998E-2</v>
      </c>
      <c r="AJ3959" t="s">
        <v>13959</v>
      </c>
      <c r="AK3959" t="s">
        <v>134</v>
      </c>
      <c r="AL3959" t="s">
        <v>13960</v>
      </c>
      <c r="AM3959" t="s">
        <v>13959</v>
      </c>
      <c r="AN3959" t="s">
        <v>134</v>
      </c>
      <c r="AO3959" t="s">
        <v>13960</v>
      </c>
      <c r="AP3959" s="18">
        <v>5.3855020599999998E-2</v>
      </c>
      <c r="AQ3959" t="s">
        <v>123</v>
      </c>
      <c r="AR3959" t="b">
        <f>ISNUMBER(SEARCH('Consulta Por Puntos Baloto'!$E$5,B3959,1))</f>
        <v>0</v>
      </c>
      <c r="AS3959">
        <f t="shared" si="122"/>
        <v>35</v>
      </c>
      <c r="AT3959" t="str">
        <f t="shared" si="123"/>
        <v>Punto red</v>
      </c>
    </row>
    <row r="3960" spans="1:46">
      <c r="A3960" t="s">
        <v>18419</v>
      </c>
      <c r="B3960" t="s">
        <v>18420</v>
      </c>
      <c r="C3960" s="18">
        <v>1.6047094468000001</v>
      </c>
      <c r="D3960" t="s">
        <v>481</v>
      </c>
      <c r="E3960" t="s">
        <v>128</v>
      </c>
      <c r="F3960" t="s">
        <v>482</v>
      </c>
      <c r="G3960" s="18">
        <v>0.38887893899999998</v>
      </c>
      <c r="H3960" t="s">
        <v>64</v>
      </c>
      <c r="I3960" t="s">
        <v>130</v>
      </c>
      <c r="J3960" t="s">
        <v>550</v>
      </c>
      <c r="K3960" s="18">
        <v>1.7449874051000001</v>
      </c>
      <c r="L3960" t="s">
        <v>64</v>
      </c>
      <c r="M3960" t="s">
        <v>130</v>
      </c>
      <c r="N3960" t="s">
        <v>440</v>
      </c>
      <c r="O3960" s="18">
        <v>1.5839593944000001</v>
      </c>
      <c r="P3960" t="s">
        <v>494</v>
      </c>
      <c r="Q3960" t="s">
        <v>134</v>
      </c>
      <c r="R3960" t="s">
        <v>495</v>
      </c>
      <c r="S3960" s="18">
        <v>2.9501301111</v>
      </c>
      <c r="T3960" t="s">
        <v>371</v>
      </c>
      <c r="U3960" t="s">
        <v>130</v>
      </c>
      <c r="V3960" t="s">
        <v>372</v>
      </c>
      <c r="W3960" s="18">
        <v>1.618577478</v>
      </c>
      <c r="X3960" t="s">
        <v>498</v>
      </c>
      <c r="Y3960" t="s">
        <v>130</v>
      </c>
      <c r="Z3960" t="s">
        <v>499</v>
      </c>
      <c r="AA3960" s="18">
        <v>1.5839593944000001</v>
      </c>
      <c r="AB3960" t="s">
        <v>500</v>
      </c>
      <c r="AC3960" t="s">
        <v>128</v>
      </c>
      <c r="AD3960" t="s">
        <v>501</v>
      </c>
      <c r="AE3960" s="18">
        <v>0.1179484168</v>
      </c>
      <c r="AF3960" t="s">
        <v>18421</v>
      </c>
      <c r="AG3960" t="s">
        <v>143</v>
      </c>
      <c r="AH3960" t="s">
        <v>18422</v>
      </c>
      <c r="AI3960" s="18">
        <v>0.1134961419</v>
      </c>
      <c r="AJ3960" t="s">
        <v>17410</v>
      </c>
      <c r="AK3960" t="s">
        <v>134</v>
      </c>
      <c r="AL3960" t="s">
        <v>17411</v>
      </c>
      <c r="AM3960" t="s">
        <v>17410</v>
      </c>
      <c r="AN3960" t="s">
        <v>134</v>
      </c>
      <c r="AO3960" t="s">
        <v>17411</v>
      </c>
      <c r="AP3960" s="18">
        <v>0.1134961419</v>
      </c>
      <c r="AQ3960" t="s">
        <v>123</v>
      </c>
      <c r="AR3960" t="b">
        <f>ISNUMBER(SEARCH('Consulta Por Puntos Baloto'!$E$5,B3960,1))</f>
        <v>0</v>
      </c>
      <c r="AS3960">
        <f t="shared" si="122"/>
        <v>35</v>
      </c>
      <c r="AT3960" t="str">
        <f t="shared" si="123"/>
        <v>Punto red</v>
      </c>
    </row>
    <row r="3961" spans="1:46">
      <c r="A3961" t="s">
        <v>18423</v>
      </c>
      <c r="B3961" t="s">
        <v>18424</v>
      </c>
      <c r="C3961" s="18">
        <v>5.4831575946999997</v>
      </c>
      <c r="D3961" t="s">
        <v>526</v>
      </c>
      <c r="E3961" t="s">
        <v>128</v>
      </c>
      <c r="F3961" t="s">
        <v>527</v>
      </c>
      <c r="G3961" s="18">
        <v>1.3357102634</v>
      </c>
      <c r="H3961" t="s">
        <v>64</v>
      </c>
      <c r="I3961" t="s">
        <v>130</v>
      </c>
      <c r="J3961" t="s">
        <v>661</v>
      </c>
      <c r="K3961" s="18">
        <v>3.1207933609</v>
      </c>
      <c r="L3961" t="s">
        <v>64</v>
      </c>
      <c r="M3961" t="s">
        <v>130</v>
      </c>
      <c r="N3961" t="s">
        <v>529</v>
      </c>
      <c r="O3961" s="18">
        <v>1.7984603107999999</v>
      </c>
      <c r="P3961" t="s">
        <v>530</v>
      </c>
      <c r="Q3961" t="s">
        <v>134</v>
      </c>
      <c r="R3961" t="s">
        <v>531</v>
      </c>
      <c r="S3961" s="18">
        <v>4.9825133267000004</v>
      </c>
      <c r="T3961" t="s">
        <v>515</v>
      </c>
      <c r="U3961" t="s">
        <v>130</v>
      </c>
      <c r="V3961" t="s">
        <v>516</v>
      </c>
      <c r="W3961" s="18">
        <v>4.4213489626999998</v>
      </c>
      <c r="X3961" t="s">
        <v>745</v>
      </c>
      <c r="Y3961" t="s">
        <v>130</v>
      </c>
      <c r="Z3961" t="s">
        <v>746</v>
      </c>
      <c r="AA3961" s="18">
        <v>3.6105033454000002</v>
      </c>
      <c r="AB3961" t="s">
        <v>533</v>
      </c>
      <c r="AC3961" t="s">
        <v>128</v>
      </c>
      <c r="AD3961" t="s">
        <v>534</v>
      </c>
      <c r="AE3961" s="18">
        <v>0.1614551468</v>
      </c>
      <c r="AF3961" t="s">
        <v>18425</v>
      </c>
      <c r="AG3961" t="s">
        <v>143</v>
      </c>
      <c r="AH3961" t="s">
        <v>18426</v>
      </c>
      <c r="AI3961" s="18">
        <v>2.0942308699999999E-2</v>
      </c>
      <c r="AJ3961" t="s">
        <v>18427</v>
      </c>
      <c r="AK3961" t="s">
        <v>134</v>
      </c>
      <c r="AL3961" t="s">
        <v>18428</v>
      </c>
      <c r="AM3961" t="s">
        <v>18427</v>
      </c>
      <c r="AN3961" t="s">
        <v>134</v>
      </c>
      <c r="AO3961" t="s">
        <v>18428</v>
      </c>
      <c r="AP3961" s="18">
        <v>2.0942308699999999E-2</v>
      </c>
      <c r="AQ3961" t="s">
        <v>123</v>
      </c>
      <c r="AR3961" t="b">
        <f>ISNUMBER(SEARCH('Consulta Por Puntos Baloto'!$E$5,B3961,1))</f>
        <v>0</v>
      </c>
      <c r="AS3961">
        <f t="shared" si="122"/>
        <v>35</v>
      </c>
      <c r="AT3961" t="str">
        <f t="shared" si="123"/>
        <v>Punto red</v>
      </c>
    </row>
    <row r="3962" spans="1:46">
      <c r="A3962" t="s">
        <v>18429</v>
      </c>
      <c r="B3962" t="s">
        <v>18430</v>
      </c>
      <c r="C3962" s="18">
        <v>6.2704481051999998</v>
      </c>
      <c r="D3962" t="s">
        <v>508</v>
      </c>
      <c r="E3962" t="s">
        <v>509</v>
      </c>
      <c r="F3962" t="s">
        <v>510</v>
      </c>
      <c r="G3962" s="18">
        <v>1.6076612816</v>
      </c>
      <c r="H3962" t="s">
        <v>64</v>
      </c>
      <c r="I3962" t="s">
        <v>130</v>
      </c>
      <c r="J3962" t="s">
        <v>779</v>
      </c>
      <c r="K3962" s="18">
        <v>4.5790522021999998</v>
      </c>
      <c r="L3962" t="s">
        <v>64</v>
      </c>
      <c r="M3962" t="s">
        <v>130</v>
      </c>
      <c r="N3962" t="s">
        <v>529</v>
      </c>
      <c r="O3962" s="18">
        <v>1.6842058433</v>
      </c>
      <c r="P3962" t="s">
        <v>530</v>
      </c>
      <c r="Q3962" t="s">
        <v>134</v>
      </c>
      <c r="R3962" t="s">
        <v>531</v>
      </c>
      <c r="S3962" s="18">
        <v>1.6625393163</v>
      </c>
      <c r="T3962" t="s">
        <v>515</v>
      </c>
      <c r="U3962" t="s">
        <v>130</v>
      </c>
      <c r="V3962" t="s">
        <v>516</v>
      </c>
      <c r="W3962" s="18">
        <v>4.3547768123999999</v>
      </c>
      <c r="X3962" t="s">
        <v>64</v>
      </c>
      <c r="Y3962" t="s">
        <v>130</v>
      </c>
      <c r="Z3962" t="s">
        <v>532</v>
      </c>
      <c r="AA3962" s="18">
        <v>1.6625393163</v>
      </c>
      <c r="AB3962" t="s">
        <v>518</v>
      </c>
      <c r="AC3962" t="s">
        <v>128</v>
      </c>
      <c r="AD3962" t="s">
        <v>519</v>
      </c>
      <c r="AE3962" s="18">
        <v>0.2333028862</v>
      </c>
      <c r="AF3962" t="s">
        <v>780</v>
      </c>
      <c r="AG3962" t="s">
        <v>143</v>
      </c>
      <c r="AH3962" t="s">
        <v>781</v>
      </c>
      <c r="AI3962" s="18">
        <v>8.4589667000000007E-3</v>
      </c>
      <c r="AJ3962" t="s">
        <v>18431</v>
      </c>
      <c r="AK3962" t="s">
        <v>134</v>
      </c>
      <c r="AL3962" t="s">
        <v>18432</v>
      </c>
      <c r="AM3962" t="s">
        <v>18431</v>
      </c>
      <c r="AN3962" t="s">
        <v>134</v>
      </c>
      <c r="AO3962" t="s">
        <v>18432</v>
      </c>
      <c r="AP3962" s="18">
        <v>8.4589667000000007E-3</v>
      </c>
      <c r="AQ3962" t="s">
        <v>123</v>
      </c>
      <c r="AR3962" t="b">
        <f>ISNUMBER(SEARCH('Consulta Por Puntos Baloto'!$E$5,B3962,1))</f>
        <v>0</v>
      </c>
      <c r="AS3962">
        <f t="shared" si="122"/>
        <v>35</v>
      </c>
      <c r="AT3962" t="str">
        <f t="shared" si="123"/>
        <v>Punto red</v>
      </c>
    </row>
    <row r="3963" spans="1:46">
      <c r="A3963" t="s">
        <v>18433</v>
      </c>
      <c r="B3963" t="s">
        <v>18434</v>
      </c>
      <c r="C3963" s="18">
        <v>6.0224654129999999</v>
      </c>
      <c r="D3963" t="s">
        <v>526</v>
      </c>
      <c r="E3963" t="s">
        <v>128</v>
      </c>
      <c r="F3963" t="s">
        <v>527</v>
      </c>
      <c r="G3963" s="18">
        <v>1.1691042557</v>
      </c>
      <c r="H3963" t="s">
        <v>64</v>
      </c>
      <c r="I3963" t="s">
        <v>130</v>
      </c>
      <c r="J3963" t="s">
        <v>779</v>
      </c>
      <c r="K3963" s="18">
        <v>3.6741422369999999</v>
      </c>
      <c r="L3963" t="s">
        <v>64</v>
      </c>
      <c r="M3963" t="s">
        <v>130</v>
      </c>
      <c r="N3963" t="s">
        <v>529</v>
      </c>
      <c r="O3963" s="18">
        <v>1.2028162581999999</v>
      </c>
      <c r="P3963" t="s">
        <v>530</v>
      </c>
      <c r="Q3963" t="s">
        <v>134</v>
      </c>
      <c r="R3963" t="s">
        <v>531</v>
      </c>
      <c r="S3963" s="18">
        <v>4.0649106496999998</v>
      </c>
      <c r="T3963" t="s">
        <v>515</v>
      </c>
      <c r="U3963" t="s">
        <v>130</v>
      </c>
      <c r="V3963" t="s">
        <v>516</v>
      </c>
      <c r="W3963" s="18">
        <v>4.8228370582000002</v>
      </c>
      <c r="X3963" t="s">
        <v>64</v>
      </c>
      <c r="Y3963" t="s">
        <v>130</v>
      </c>
      <c r="Z3963" t="s">
        <v>532</v>
      </c>
      <c r="AA3963" s="18">
        <v>3.5355504673000002</v>
      </c>
      <c r="AB3963" t="s">
        <v>533</v>
      </c>
      <c r="AC3963" t="s">
        <v>128</v>
      </c>
      <c r="AD3963" t="s">
        <v>534</v>
      </c>
      <c r="AE3963" s="18">
        <v>0.1763915184</v>
      </c>
      <c r="AF3963" t="s">
        <v>5910</v>
      </c>
      <c r="AG3963" t="s">
        <v>143</v>
      </c>
      <c r="AH3963" t="s">
        <v>13732</v>
      </c>
      <c r="AI3963" s="18">
        <v>4.2761995999999997E-2</v>
      </c>
      <c r="AJ3963" t="s">
        <v>18435</v>
      </c>
      <c r="AK3963" t="s">
        <v>134</v>
      </c>
      <c r="AL3963" t="s">
        <v>18436</v>
      </c>
      <c r="AM3963" t="s">
        <v>18435</v>
      </c>
      <c r="AN3963" t="s">
        <v>134</v>
      </c>
      <c r="AO3963" t="s">
        <v>18436</v>
      </c>
      <c r="AP3963" s="18">
        <v>4.2761995999999997E-2</v>
      </c>
      <c r="AQ3963" t="s">
        <v>123</v>
      </c>
      <c r="AR3963" t="b">
        <f>ISNUMBER(SEARCH('Consulta Por Puntos Baloto'!$E$5,B3963,1))</f>
        <v>0</v>
      </c>
      <c r="AS3963">
        <f t="shared" si="122"/>
        <v>35</v>
      </c>
      <c r="AT3963" t="str">
        <f t="shared" si="123"/>
        <v>Punto red</v>
      </c>
    </row>
    <row r="3964" spans="1:46">
      <c r="A3964" t="s">
        <v>18437</v>
      </c>
      <c r="B3964" t="s">
        <v>18438</v>
      </c>
      <c r="C3964" s="18">
        <v>1.5344021574</v>
      </c>
      <c r="D3964" t="s">
        <v>541</v>
      </c>
      <c r="E3964" t="s">
        <v>128</v>
      </c>
      <c r="F3964" t="s">
        <v>542</v>
      </c>
      <c r="G3964" s="18">
        <v>1.5269284314</v>
      </c>
      <c r="H3964" t="s">
        <v>565</v>
      </c>
      <c r="I3964" t="s">
        <v>130</v>
      </c>
      <c r="J3964" t="s">
        <v>566</v>
      </c>
      <c r="K3964" s="18">
        <v>1.7113873341000001</v>
      </c>
      <c r="L3964" t="s">
        <v>567</v>
      </c>
      <c r="M3964" t="s">
        <v>130</v>
      </c>
      <c r="N3964" t="s">
        <v>568</v>
      </c>
      <c r="O3964" s="18">
        <v>2.1463840420999998</v>
      </c>
      <c r="P3964" t="s">
        <v>441</v>
      </c>
      <c r="Q3964" t="s">
        <v>134</v>
      </c>
      <c r="R3964" t="s">
        <v>442</v>
      </c>
      <c r="S3964" s="18">
        <v>3.1409200904999999</v>
      </c>
      <c r="T3964" t="s">
        <v>136</v>
      </c>
      <c r="U3964" t="s">
        <v>130</v>
      </c>
      <c r="V3964" t="s">
        <v>137</v>
      </c>
      <c r="W3964" s="18">
        <v>2.1661752534000001</v>
      </c>
      <c r="X3964" t="s">
        <v>64</v>
      </c>
      <c r="Y3964" t="s">
        <v>130</v>
      </c>
      <c r="Z3964" t="s">
        <v>209</v>
      </c>
      <c r="AA3964" s="18">
        <v>1.4542968404000001</v>
      </c>
      <c r="AB3964" t="s">
        <v>818</v>
      </c>
      <c r="AC3964" t="s">
        <v>128</v>
      </c>
      <c r="AD3964" t="s">
        <v>819</v>
      </c>
      <c r="AE3964" s="18">
        <v>0.2487659753</v>
      </c>
      <c r="AF3964" t="s">
        <v>12278</v>
      </c>
      <c r="AG3964" t="s">
        <v>143</v>
      </c>
      <c r="AH3964" t="s">
        <v>12279</v>
      </c>
      <c r="AI3964" s="18">
        <v>0.27526832940000001</v>
      </c>
      <c r="AJ3964" t="s">
        <v>17264</v>
      </c>
      <c r="AK3964" t="s">
        <v>134</v>
      </c>
      <c r="AL3964" t="s">
        <v>17265</v>
      </c>
      <c r="AM3964" t="s">
        <v>12278</v>
      </c>
      <c r="AN3964" t="s">
        <v>143</v>
      </c>
      <c r="AO3964" t="s">
        <v>12279</v>
      </c>
      <c r="AP3964" s="18">
        <v>0.2487659753</v>
      </c>
      <c r="AQ3964" t="s">
        <v>123</v>
      </c>
      <c r="AR3964" t="b">
        <f>ISNUMBER(SEARCH('Consulta Por Puntos Baloto'!$E$5,B3964,1))</f>
        <v>0</v>
      </c>
      <c r="AS3964">
        <f t="shared" si="122"/>
        <v>31</v>
      </c>
      <c r="AT3964" t="str">
        <f t="shared" si="123"/>
        <v>Punto pago</v>
      </c>
    </row>
    <row r="3965" spans="1:46">
      <c r="A3965" t="s">
        <v>18439</v>
      </c>
      <c r="B3965" t="s">
        <v>18440</v>
      </c>
      <c r="C3965" s="18">
        <v>1.0463422771999999</v>
      </c>
      <c r="D3965" t="s">
        <v>169</v>
      </c>
      <c r="E3965" t="s">
        <v>128</v>
      </c>
      <c r="F3965" t="s">
        <v>170</v>
      </c>
      <c r="G3965" s="18">
        <v>0.67341723909999995</v>
      </c>
      <c r="H3965" t="s">
        <v>64</v>
      </c>
      <c r="I3965" t="s">
        <v>130</v>
      </c>
      <c r="J3965" t="s">
        <v>175</v>
      </c>
      <c r="K3965" s="18">
        <v>1.1153490512999999</v>
      </c>
      <c r="L3965" t="s">
        <v>64</v>
      </c>
      <c r="M3965" t="s">
        <v>130</v>
      </c>
      <c r="N3965" t="s">
        <v>172</v>
      </c>
      <c r="O3965" s="18">
        <v>0.56955177469999996</v>
      </c>
      <c r="P3965" t="s">
        <v>173</v>
      </c>
      <c r="Q3965" t="s">
        <v>134</v>
      </c>
      <c r="R3965" t="s">
        <v>174</v>
      </c>
      <c r="S3965" s="18">
        <v>0.73074711530000003</v>
      </c>
      <c r="T3965" t="s">
        <v>64</v>
      </c>
      <c r="U3965" t="s">
        <v>130</v>
      </c>
      <c r="V3965" t="s">
        <v>171</v>
      </c>
      <c r="W3965" s="18">
        <v>0.66939825080000004</v>
      </c>
      <c r="X3965" t="s">
        <v>64</v>
      </c>
      <c r="Y3965" t="s">
        <v>130</v>
      </c>
      <c r="Z3965" t="s">
        <v>175</v>
      </c>
      <c r="AA3965" s="18">
        <v>0.75860984259999997</v>
      </c>
      <c r="AB3965" t="s">
        <v>176</v>
      </c>
      <c r="AC3965" t="s">
        <v>128</v>
      </c>
      <c r="AD3965" t="s">
        <v>177</v>
      </c>
      <c r="AE3965" s="18">
        <v>0.59280874500000003</v>
      </c>
      <c r="AF3965" t="s">
        <v>2679</v>
      </c>
      <c r="AG3965" t="s">
        <v>143</v>
      </c>
      <c r="AH3965" t="s">
        <v>2680</v>
      </c>
      <c r="AI3965" s="18">
        <v>2.8433430400000001E-2</v>
      </c>
      <c r="AJ3965" t="s">
        <v>18441</v>
      </c>
      <c r="AK3965" t="s">
        <v>134</v>
      </c>
      <c r="AL3965" t="s">
        <v>18442</v>
      </c>
      <c r="AM3965" t="s">
        <v>18441</v>
      </c>
      <c r="AN3965" t="s">
        <v>134</v>
      </c>
      <c r="AO3965" t="s">
        <v>18442</v>
      </c>
      <c r="AP3965" s="18">
        <v>2.8433430400000001E-2</v>
      </c>
      <c r="AQ3965" t="s">
        <v>123</v>
      </c>
      <c r="AR3965" t="b">
        <f>ISNUMBER(SEARCH('Consulta Por Puntos Baloto'!$E$5,B3965,1))</f>
        <v>0</v>
      </c>
      <c r="AS3965">
        <f t="shared" si="122"/>
        <v>35</v>
      </c>
      <c r="AT3965" t="str">
        <f t="shared" si="123"/>
        <v>Punto red</v>
      </c>
    </row>
    <row r="3966" spans="1:46">
      <c r="A3966" t="s">
        <v>18443</v>
      </c>
      <c r="B3966" t="s">
        <v>18444</v>
      </c>
      <c r="C3966" s="18">
        <v>1.3030655187</v>
      </c>
      <c r="D3966" t="s">
        <v>686</v>
      </c>
      <c r="E3966" t="s">
        <v>128</v>
      </c>
      <c r="F3966" t="s">
        <v>687</v>
      </c>
      <c r="G3966" s="18">
        <v>0.61020315599999997</v>
      </c>
      <c r="H3966" t="s">
        <v>64</v>
      </c>
      <c r="I3966" t="s">
        <v>130</v>
      </c>
      <c r="J3966" t="s">
        <v>8585</v>
      </c>
      <c r="K3966" s="18">
        <v>0.94756444309999999</v>
      </c>
      <c r="L3966" t="s">
        <v>2301</v>
      </c>
      <c r="M3966" t="s">
        <v>130</v>
      </c>
      <c r="N3966" t="s">
        <v>2302</v>
      </c>
      <c r="O3966" s="18">
        <v>1.3539416369999999</v>
      </c>
      <c r="P3966" t="s">
        <v>688</v>
      </c>
      <c r="Q3966" t="s">
        <v>134</v>
      </c>
      <c r="R3966" t="s">
        <v>689</v>
      </c>
      <c r="S3966" s="18">
        <v>1.6558737372000001</v>
      </c>
      <c r="T3966" t="s">
        <v>496</v>
      </c>
      <c r="U3966" t="s">
        <v>130</v>
      </c>
      <c r="V3966" t="s">
        <v>497</v>
      </c>
      <c r="W3966" s="18">
        <v>1.3470579789999999</v>
      </c>
      <c r="X3966" t="s">
        <v>64</v>
      </c>
      <c r="Y3966" t="s">
        <v>130</v>
      </c>
      <c r="Z3966" t="s">
        <v>690</v>
      </c>
      <c r="AA3966" s="18">
        <v>0.94756444309999999</v>
      </c>
      <c r="AB3966" t="s">
        <v>18445</v>
      </c>
      <c r="AC3966" t="s">
        <v>128</v>
      </c>
      <c r="AD3966" t="s">
        <v>18446</v>
      </c>
      <c r="AE3966" s="18">
        <v>0.22256916099999999</v>
      </c>
      <c r="AF3966" t="s">
        <v>18447</v>
      </c>
      <c r="AG3966" t="s">
        <v>143</v>
      </c>
      <c r="AH3966" t="s">
        <v>18448</v>
      </c>
      <c r="AI3966" s="18">
        <v>0.56307869509999997</v>
      </c>
      <c r="AJ3966" t="s">
        <v>11643</v>
      </c>
      <c r="AK3966" t="s">
        <v>134</v>
      </c>
      <c r="AL3966" t="s">
        <v>11644</v>
      </c>
      <c r="AM3966" t="s">
        <v>18447</v>
      </c>
      <c r="AN3966" t="s">
        <v>143</v>
      </c>
      <c r="AO3966" t="s">
        <v>18448</v>
      </c>
      <c r="AP3966" s="18">
        <v>0.22256916099999999</v>
      </c>
      <c r="AQ3966" t="s">
        <v>123</v>
      </c>
      <c r="AR3966" t="b">
        <f>ISNUMBER(SEARCH('Consulta Por Puntos Baloto'!$E$5,B3966,1))</f>
        <v>0</v>
      </c>
      <c r="AS3966">
        <f t="shared" si="122"/>
        <v>31</v>
      </c>
      <c r="AT3966" t="str">
        <f t="shared" si="123"/>
        <v>Punto pago</v>
      </c>
    </row>
    <row r="3967" spans="1:46">
      <c r="A3967" t="s">
        <v>18449</v>
      </c>
      <c r="B3967" t="s">
        <v>18450</v>
      </c>
      <c r="C3967" s="18">
        <v>55.758547013200001</v>
      </c>
      <c r="D3967" t="s">
        <v>410</v>
      </c>
      <c r="E3967" t="s">
        <v>411</v>
      </c>
      <c r="F3967" t="s">
        <v>412</v>
      </c>
      <c r="G3967" s="18">
        <v>72.214217661600003</v>
      </c>
      <c r="H3967" t="s">
        <v>64</v>
      </c>
      <c r="I3967" t="s">
        <v>4514</v>
      </c>
      <c r="J3967" t="s">
        <v>4515</v>
      </c>
      <c r="K3967" s="18">
        <v>72.214217661600003</v>
      </c>
      <c r="L3967" t="s">
        <v>64</v>
      </c>
      <c r="M3967" t="s">
        <v>4514</v>
      </c>
      <c r="N3967" t="s">
        <v>4515</v>
      </c>
      <c r="O3967" s="18">
        <v>55.744312034300002</v>
      </c>
      <c r="P3967" t="s">
        <v>414</v>
      </c>
      <c r="Q3967" t="s">
        <v>411</v>
      </c>
      <c r="R3967" t="s">
        <v>415</v>
      </c>
      <c r="S3967" s="18">
        <v>100.11301887419999</v>
      </c>
      <c r="T3967" t="s">
        <v>85</v>
      </c>
      <c r="U3967" t="s">
        <v>86</v>
      </c>
      <c r="V3967" t="s">
        <v>87</v>
      </c>
      <c r="W3967" s="18">
        <v>96.859044488899997</v>
      </c>
      <c r="X3967" t="s">
        <v>64</v>
      </c>
      <c r="Y3967" t="s">
        <v>86</v>
      </c>
      <c r="Z3967" t="s">
        <v>299</v>
      </c>
      <c r="AA3967" s="18">
        <v>96.838890579999997</v>
      </c>
      <c r="AB3967" s="19" t="s">
        <v>361</v>
      </c>
      <c r="AC3967" t="s">
        <v>83</v>
      </c>
      <c r="AD3967" s="19" t="s">
        <v>362</v>
      </c>
      <c r="AE3967" s="18">
        <v>24.1031141693</v>
      </c>
      <c r="AF3967" t="s">
        <v>18451</v>
      </c>
      <c r="AG3967" t="s">
        <v>18452</v>
      </c>
      <c r="AH3967" t="s">
        <v>18453</v>
      </c>
      <c r="AI3967" s="18">
        <v>0.11893483790000001</v>
      </c>
      <c r="AJ3967" t="s">
        <v>18454</v>
      </c>
      <c r="AK3967" t="s">
        <v>18455</v>
      </c>
      <c r="AL3967" t="s">
        <v>18456</v>
      </c>
      <c r="AM3967" t="s">
        <v>18454</v>
      </c>
      <c r="AN3967" t="s">
        <v>18455</v>
      </c>
      <c r="AO3967" t="s">
        <v>18456</v>
      </c>
      <c r="AP3967" s="18">
        <v>0.11893483790000001</v>
      </c>
      <c r="AQ3967" t="s">
        <v>123</v>
      </c>
      <c r="AR3967" t="b">
        <f>ISNUMBER(SEARCH('Consulta Por Puntos Baloto'!$E$5,B3967,1))</f>
        <v>0</v>
      </c>
      <c r="AS3967">
        <f t="shared" si="122"/>
        <v>35</v>
      </c>
      <c r="AT3967" t="str">
        <f t="shared" si="123"/>
        <v>Punto red</v>
      </c>
    </row>
    <row r="3968" spans="1:46">
      <c r="A3968" t="s">
        <v>18457</v>
      </c>
      <c r="B3968" t="s">
        <v>18458</v>
      </c>
      <c r="C3968" s="18">
        <v>0.79885560450000004</v>
      </c>
      <c r="D3968" t="s">
        <v>508</v>
      </c>
      <c r="E3968" t="s">
        <v>509</v>
      </c>
      <c r="F3968" t="s">
        <v>510</v>
      </c>
      <c r="G3968" s="18">
        <v>0.6407380506</v>
      </c>
      <c r="H3968" t="s">
        <v>64</v>
      </c>
      <c r="I3968" t="s">
        <v>112</v>
      </c>
      <c r="J3968" t="s">
        <v>1110</v>
      </c>
      <c r="K3968" s="18">
        <v>2.1473679102999998</v>
      </c>
      <c r="L3968" t="s">
        <v>64</v>
      </c>
      <c r="M3968" t="s">
        <v>112</v>
      </c>
      <c r="N3968" t="s">
        <v>721</v>
      </c>
      <c r="O3968" s="18">
        <v>2.5933471350000001</v>
      </c>
      <c r="P3968" t="s">
        <v>513</v>
      </c>
      <c r="Q3968" t="s">
        <v>509</v>
      </c>
      <c r="R3968" t="s">
        <v>514</v>
      </c>
      <c r="S3968" s="18">
        <v>2.5820774280999998</v>
      </c>
      <c r="T3968" t="s">
        <v>111</v>
      </c>
      <c r="U3968" t="s">
        <v>112</v>
      </c>
      <c r="V3968" t="s">
        <v>113</v>
      </c>
      <c r="W3968" s="18">
        <v>7.7638924663999997</v>
      </c>
      <c r="X3968" t="s">
        <v>64</v>
      </c>
      <c r="Y3968" t="s">
        <v>130</v>
      </c>
      <c r="Z3968" t="s">
        <v>517</v>
      </c>
      <c r="AA3968" s="18">
        <v>2.5835624571000002</v>
      </c>
      <c r="AB3968" s="19" t="s">
        <v>1111</v>
      </c>
      <c r="AC3968" t="s">
        <v>509</v>
      </c>
      <c r="AD3968" s="19" t="s">
        <v>1112</v>
      </c>
      <c r="AE3968" s="18">
        <v>0.65713095160000001</v>
      </c>
      <c r="AF3968" t="s">
        <v>1243</v>
      </c>
      <c r="AG3968" t="s">
        <v>509</v>
      </c>
      <c r="AH3968" t="s">
        <v>1244</v>
      </c>
      <c r="AI3968" s="18">
        <v>0.11407654790000001</v>
      </c>
      <c r="AJ3968" t="s">
        <v>18459</v>
      </c>
      <c r="AK3968" t="s">
        <v>509</v>
      </c>
      <c r="AL3968" t="s">
        <v>18460</v>
      </c>
      <c r="AM3968" t="s">
        <v>18459</v>
      </c>
      <c r="AN3968" t="s">
        <v>509</v>
      </c>
      <c r="AO3968" t="s">
        <v>18460</v>
      </c>
      <c r="AP3968" s="18">
        <v>0.11407654790000001</v>
      </c>
      <c r="AQ3968" t="s">
        <v>123</v>
      </c>
      <c r="AR3968" t="b">
        <f>ISNUMBER(SEARCH('Consulta Por Puntos Baloto'!$E$5,B3968,1))</f>
        <v>0</v>
      </c>
      <c r="AS3968">
        <f t="shared" si="122"/>
        <v>35</v>
      </c>
      <c r="AT3968" t="str">
        <f t="shared" si="123"/>
        <v>Punto red</v>
      </c>
    </row>
    <row r="3969" spans="1:46">
      <c r="A3969" t="s">
        <v>18461</v>
      </c>
      <c r="B3969" t="s">
        <v>18462</v>
      </c>
      <c r="C3969" s="18">
        <v>1.8158495634</v>
      </c>
      <c r="D3969" t="s">
        <v>437</v>
      </c>
      <c r="E3969" t="s">
        <v>128</v>
      </c>
      <c r="F3969" t="s">
        <v>438</v>
      </c>
      <c r="G3969" s="18">
        <v>0.78578472499999996</v>
      </c>
      <c r="H3969" t="s">
        <v>64</v>
      </c>
      <c r="I3969" t="s">
        <v>130</v>
      </c>
      <c r="J3969" t="s">
        <v>1668</v>
      </c>
      <c r="K3969" s="18">
        <v>0.80139296469999999</v>
      </c>
      <c r="L3969" t="s">
        <v>64</v>
      </c>
      <c r="M3969" t="s">
        <v>130</v>
      </c>
      <c r="N3969" t="s">
        <v>1668</v>
      </c>
      <c r="O3969" s="18">
        <v>1.1372050557</v>
      </c>
      <c r="P3969" t="s">
        <v>207</v>
      </c>
      <c r="Q3969" t="s">
        <v>134</v>
      </c>
      <c r="R3969" t="s">
        <v>208</v>
      </c>
      <c r="S3969" s="18">
        <v>2.2269387108999998</v>
      </c>
      <c r="T3969" t="s">
        <v>675</v>
      </c>
      <c r="U3969" t="s">
        <v>130</v>
      </c>
      <c r="V3969" t="s">
        <v>676</v>
      </c>
      <c r="W3969" s="18">
        <v>1.9727407832999999</v>
      </c>
      <c r="X3969" t="s">
        <v>64</v>
      </c>
      <c r="Y3969" t="s">
        <v>130</v>
      </c>
      <c r="Z3969" t="s">
        <v>790</v>
      </c>
      <c r="AA3969" s="18">
        <v>1.4741955652000001</v>
      </c>
      <c r="AB3969" t="s">
        <v>2551</v>
      </c>
      <c r="AC3969" t="s">
        <v>128</v>
      </c>
      <c r="AD3969" t="s">
        <v>2552</v>
      </c>
      <c r="AE3969" s="18">
        <v>0.21067120070000001</v>
      </c>
      <c r="AF3969" t="s">
        <v>18463</v>
      </c>
      <c r="AG3969" t="s">
        <v>143</v>
      </c>
      <c r="AH3969" t="s">
        <v>18464</v>
      </c>
      <c r="AI3969" s="18">
        <v>0.34162513779999998</v>
      </c>
      <c r="AJ3969" t="s">
        <v>2555</v>
      </c>
      <c r="AK3969" t="s">
        <v>134</v>
      </c>
      <c r="AL3969" t="s">
        <v>2556</v>
      </c>
      <c r="AM3969" t="s">
        <v>18463</v>
      </c>
      <c r="AN3969" t="s">
        <v>143</v>
      </c>
      <c r="AO3969" t="s">
        <v>18464</v>
      </c>
      <c r="AP3969" s="18">
        <v>0.21067120070000001</v>
      </c>
      <c r="AQ3969" t="s">
        <v>123</v>
      </c>
      <c r="AR3969" t="b">
        <f>ISNUMBER(SEARCH('Consulta Por Puntos Baloto'!$E$5,B3969,1))</f>
        <v>0</v>
      </c>
      <c r="AS3969">
        <f t="shared" si="122"/>
        <v>31</v>
      </c>
      <c r="AT3969" t="str">
        <f t="shared" si="123"/>
        <v>Punto pago</v>
      </c>
    </row>
    <row r="3970" spans="1:46">
      <c r="A3970" t="s">
        <v>18465</v>
      </c>
      <c r="B3970" t="s">
        <v>18466</v>
      </c>
      <c r="C3970" s="18">
        <v>1.6238506369000001</v>
      </c>
      <c r="D3970" t="s">
        <v>526</v>
      </c>
      <c r="E3970" t="s">
        <v>128</v>
      </c>
      <c r="F3970" t="s">
        <v>527</v>
      </c>
      <c r="G3970" s="18">
        <v>0.84075787219999998</v>
      </c>
      <c r="H3970" t="s">
        <v>64</v>
      </c>
      <c r="I3970" t="s">
        <v>130</v>
      </c>
      <c r="J3970" t="s">
        <v>2425</v>
      </c>
      <c r="K3970" s="18">
        <v>2.0885793027999999</v>
      </c>
      <c r="L3970" t="s">
        <v>64</v>
      </c>
      <c r="M3970" t="s">
        <v>130</v>
      </c>
      <c r="N3970" t="s">
        <v>529</v>
      </c>
      <c r="O3970" s="18">
        <v>1.6647446823000001</v>
      </c>
      <c r="P3970" t="s">
        <v>494</v>
      </c>
      <c r="Q3970" t="s">
        <v>134</v>
      </c>
      <c r="R3970" t="s">
        <v>495</v>
      </c>
      <c r="S3970" s="18">
        <v>3.5923271439</v>
      </c>
      <c r="T3970" t="s">
        <v>371</v>
      </c>
      <c r="U3970" t="s">
        <v>130</v>
      </c>
      <c r="V3970" t="s">
        <v>372</v>
      </c>
      <c r="W3970" s="18">
        <v>1.0115698217</v>
      </c>
      <c r="X3970" t="s">
        <v>64</v>
      </c>
      <c r="Y3970" t="s">
        <v>130</v>
      </c>
      <c r="Z3970" t="s">
        <v>532</v>
      </c>
      <c r="AA3970" s="18">
        <v>1.2441500942999999</v>
      </c>
      <c r="AB3970" t="s">
        <v>1333</v>
      </c>
      <c r="AC3970" t="s">
        <v>128</v>
      </c>
      <c r="AD3970" t="s">
        <v>1334</v>
      </c>
      <c r="AE3970" s="18">
        <v>0.20856856830000001</v>
      </c>
      <c r="AF3970" t="s">
        <v>11354</v>
      </c>
      <c r="AG3970" t="s">
        <v>143</v>
      </c>
      <c r="AH3970" t="s">
        <v>11355</v>
      </c>
      <c r="AI3970" s="18">
        <v>0.22366758140000001</v>
      </c>
      <c r="AJ3970" t="s">
        <v>11356</v>
      </c>
      <c r="AK3970" t="s">
        <v>134</v>
      </c>
      <c r="AL3970" t="s">
        <v>11357</v>
      </c>
      <c r="AM3970" t="s">
        <v>11354</v>
      </c>
      <c r="AN3970" t="s">
        <v>143</v>
      </c>
      <c r="AO3970" t="s">
        <v>11355</v>
      </c>
      <c r="AP3970" s="18">
        <v>0.20856856830000001</v>
      </c>
      <c r="AQ3970" t="s">
        <v>123</v>
      </c>
      <c r="AR3970" t="b">
        <f>ISNUMBER(SEARCH('Consulta Por Puntos Baloto'!$E$5,B3970,1))</f>
        <v>0</v>
      </c>
      <c r="AS3970">
        <f t="shared" si="122"/>
        <v>31</v>
      </c>
      <c r="AT3970" t="str">
        <f t="shared" si="123"/>
        <v>Punto pago</v>
      </c>
    </row>
    <row r="3971" spans="1:46">
      <c r="A3971" t="s">
        <v>18467</v>
      </c>
      <c r="B3971" t="s">
        <v>18468</v>
      </c>
      <c r="C3971" s="18">
        <v>6.0926038765000001</v>
      </c>
      <c r="D3971" t="s">
        <v>127</v>
      </c>
      <c r="E3971" t="s">
        <v>128</v>
      </c>
      <c r="F3971" t="s">
        <v>129</v>
      </c>
      <c r="G3971" s="18">
        <v>1.0383410478999999</v>
      </c>
      <c r="H3971" t="s">
        <v>64</v>
      </c>
      <c r="I3971" t="s">
        <v>130</v>
      </c>
      <c r="J3971" t="s">
        <v>1261</v>
      </c>
      <c r="K3971" s="18">
        <v>7.268464131</v>
      </c>
      <c r="L3971" t="s">
        <v>64</v>
      </c>
      <c r="M3971" t="s">
        <v>130</v>
      </c>
      <c r="N3971" t="s">
        <v>370</v>
      </c>
      <c r="O3971" s="18">
        <v>5.7841479260000002</v>
      </c>
      <c r="P3971" t="s">
        <v>133</v>
      </c>
      <c r="Q3971" t="s">
        <v>134</v>
      </c>
      <c r="R3971" t="s">
        <v>135</v>
      </c>
      <c r="S3971" s="18">
        <v>7.6635608969</v>
      </c>
      <c r="T3971" t="s">
        <v>371</v>
      </c>
      <c r="U3971" t="s">
        <v>130</v>
      </c>
      <c r="V3971" t="s">
        <v>372</v>
      </c>
      <c r="W3971" s="18">
        <v>6.2436803474999998</v>
      </c>
      <c r="X3971" t="s">
        <v>64</v>
      </c>
      <c r="Y3971" t="s">
        <v>130</v>
      </c>
      <c r="Z3971" t="s">
        <v>373</v>
      </c>
      <c r="AA3971" s="18">
        <v>6.2782009850999998</v>
      </c>
      <c r="AB3971" t="s">
        <v>140</v>
      </c>
      <c r="AC3971" t="s">
        <v>128</v>
      </c>
      <c r="AD3971" t="s">
        <v>141</v>
      </c>
      <c r="AE3971" s="18">
        <v>0.113061405</v>
      </c>
      <c r="AF3971" t="s">
        <v>578</v>
      </c>
      <c r="AG3971" t="s">
        <v>143</v>
      </c>
      <c r="AH3971" t="s">
        <v>579</v>
      </c>
      <c r="AI3971" s="18">
        <v>8.6090856399999999E-2</v>
      </c>
      <c r="AJ3971" t="s">
        <v>580</v>
      </c>
      <c r="AK3971" t="s">
        <v>134</v>
      </c>
      <c r="AL3971" t="s">
        <v>581</v>
      </c>
      <c r="AM3971" t="s">
        <v>580</v>
      </c>
      <c r="AN3971" t="s">
        <v>134</v>
      </c>
      <c r="AO3971" t="s">
        <v>581</v>
      </c>
      <c r="AP3971" s="18">
        <v>8.6090856399999999E-2</v>
      </c>
      <c r="AQ3971" t="s">
        <v>123</v>
      </c>
      <c r="AR3971" t="b">
        <f>ISNUMBER(SEARCH('Consulta Por Puntos Baloto'!$E$5,B3971,1))</f>
        <v>0</v>
      </c>
      <c r="AS3971">
        <f t="shared" ref="AS3971:AS4034" si="124">MATCH(AP3971,A3971:AL3971,0)</f>
        <v>35</v>
      </c>
      <c r="AT3971" t="str">
        <f t="shared" ref="AT3971:AT4034" si="125">+VLOOKUP(AS3971,$AW$2:$AX$10,2,0)</f>
        <v>Punto red</v>
      </c>
    </row>
    <row r="3972" spans="1:46">
      <c r="A3972" t="s">
        <v>18469</v>
      </c>
      <c r="B3972" t="s">
        <v>18470</v>
      </c>
      <c r="C3972" s="18">
        <v>6.5043816159999999</v>
      </c>
      <c r="D3972" t="s">
        <v>526</v>
      </c>
      <c r="E3972" t="s">
        <v>128</v>
      </c>
      <c r="F3972" t="s">
        <v>527</v>
      </c>
      <c r="G3972" s="18">
        <v>0.99131552349999996</v>
      </c>
      <c r="H3972" t="s">
        <v>64</v>
      </c>
      <c r="I3972" t="s">
        <v>130</v>
      </c>
      <c r="J3972" t="s">
        <v>779</v>
      </c>
      <c r="K3972" s="18">
        <v>4.3371618351999999</v>
      </c>
      <c r="L3972" t="s">
        <v>64</v>
      </c>
      <c r="M3972" t="s">
        <v>130</v>
      </c>
      <c r="N3972" t="s">
        <v>529</v>
      </c>
      <c r="O3972" s="18">
        <v>1.0927117233000001</v>
      </c>
      <c r="P3972" t="s">
        <v>530</v>
      </c>
      <c r="Q3972" t="s">
        <v>134</v>
      </c>
      <c r="R3972" t="s">
        <v>531</v>
      </c>
      <c r="S3972" s="18">
        <v>2.5198056427000002</v>
      </c>
      <c r="T3972" t="s">
        <v>515</v>
      </c>
      <c r="U3972" t="s">
        <v>130</v>
      </c>
      <c r="V3972" t="s">
        <v>516</v>
      </c>
      <c r="W3972" s="18">
        <v>4.7011152725000001</v>
      </c>
      <c r="X3972" t="s">
        <v>64</v>
      </c>
      <c r="Y3972" t="s">
        <v>130</v>
      </c>
      <c r="Z3972" t="s">
        <v>532</v>
      </c>
      <c r="AA3972" s="18">
        <v>2.5198056427000002</v>
      </c>
      <c r="AB3972" t="s">
        <v>518</v>
      </c>
      <c r="AC3972" t="s">
        <v>128</v>
      </c>
      <c r="AD3972" t="s">
        <v>519</v>
      </c>
      <c r="AE3972" s="18">
        <v>6.4370251200000006E-2</v>
      </c>
      <c r="AF3972" t="s">
        <v>18471</v>
      </c>
      <c r="AG3972" t="s">
        <v>143</v>
      </c>
      <c r="AH3972" t="s">
        <v>18472</v>
      </c>
      <c r="AI3972" s="18">
        <v>5.9971184000000002E-3</v>
      </c>
      <c r="AJ3972" t="s">
        <v>14894</v>
      </c>
      <c r="AK3972" t="s">
        <v>134</v>
      </c>
      <c r="AL3972" t="s">
        <v>14895</v>
      </c>
      <c r="AM3972" t="s">
        <v>14894</v>
      </c>
      <c r="AN3972" t="s">
        <v>134</v>
      </c>
      <c r="AO3972" t="s">
        <v>14895</v>
      </c>
      <c r="AP3972" s="18">
        <v>5.9971184000000002E-3</v>
      </c>
      <c r="AQ3972" t="s">
        <v>123</v>
      </c>
      <c r="AR3972" t="b">
        <f>ISNUMBER(SEARCH('Consulta Por Puntos Baloto'!$E$5,B3972,1))</f>
        <v>0</v>
      </c>
      <c r="AS3972">
        <f t="shared" si="124"/>
        <v>35</v>
      </c>
      <c r="AT3972" t="str">
        <f t="shared" si="125"/>
        <v>Punto red</v>
      </c>
    </row>
    <row r="3973" spans="1:46">
      <c r="A3973" t="s">
        <v>18473</v>
      </c>
      <c r="B3973" t="s">
        <v>18474</v>
      </c>
      <c r="C3973" s="18">
        <v>6.4781295745999996</v>
      </c>
      <c r="D3973" t="s">
        <v>508</v>
      </c>
      <c r="E3973" t="s">
        <v>509</v>
      </c>
      <c r="F3973" t="s">
        <v>510</v>
      </c>
      <c r="G3973" s="18">
        <v>1.1830353307999999</v>
      </c>
      <c r="H3973" t="s">
        <v>64</v>
      </c>
      <c r="I3973" t="s">
        <v>130</v>
      </c>
      <c r="J3973" t="s">
        <v>605</v>
      </c>
      <c r="K3973" s="18">
        <v>4.6214146960000004</v>
      </c>
      <c r="L3973" t="s">
        <v>64</v>
      </c>
      <c r="M3973" t="s">
        <v>130</v>
      </c>
      <c r="N3973" t="s">
        <v>529</v>
      </c>
      <c r="O3973" s="18">
        <v>1.4015705543999999</v>
      </c>
      <c r="P3973" t="s">
        <v>530</v>
      </c>
      <c r="Q3973" t="s">
        <v>134</v>
      </c>
      <c r="R3973" t="s">
        <v>531</v>
      </c>
      <c r="S3973" s="18">
        <v>2.1778291072</v>
      </c>
      <c r="T3973" t="s">
        <v>515</v>
      </c>
      <c r="U3973" t="s">
        <v>130</v>
      </c>
      <c r="V3973" t="s">
        <v>516</v>
      </c>
      <c r="W3973" s="18">
        <v>4.8416786758999999</v>
      </c>
      <c r="X3973" t="s">
        <v>64</v>
      </c>
      <c r="Y3973" t="s">
        <v>130</v>
      </c>
      <c r="Z3973" t="s">
        <v>532</v>
      </c>
      <c r="AA3973" s="18">
        <v>2.1778291072</v>
      </c>
      <c r="AB3973" t="s">
        <v>518</v>
      </c>
      <c r="AC3973" t="s">
        <v>128</v>
      </c>
      <c r="AD3973" t="s">
        <v>519</v>
      </c>
      <c r="AE3973" s="18">
        <v>5.7697347000000001E-3</v>
      </c>
      <c r="AF3973" t="s">
        <v>18475</v>
      </c>
      <c r="AG3973" t="s">
        <v>143</v>
      </c>
      <c r="AH3973" t="s">
        <v>18476</v>
      </c>
      <c r="AI3973" s="18">
        <v>0.1958656818</v>
      </c>
      <c r="AJ3973" t="s">
        <v>18477</v>
      </c>
      <c r="AK3973" t="s">
        <v>134</v>
      </c>
      <c r="AL3973" t="s">
        <v>18478</v>
      </c>
      <c r="AM3973" t="s">
        <v>18475</v>
      </c>
      <c r="AN3973" t="s">
        <v>143</v>
      </c>
      <c r="AO3973" t="s">
        <v>18476</v>
      </c>
      <c r="AP3973" s="18">
        <v>5.7697347000000001E-3</v>
      </c>
      <c r="AQ3973" t="s">
        <v>123</v>
      </c>
      <c r="AR3973" t="b">
        <f>ISNUMBER(SEARCH('Consulta Por Puntos Baloto'!$E$5,B3973,1))</f>
        <v>0</v>
      </c>
      <c r="AS3973">
        <f t="shared" si="124"/>
        <v>31</v>
      </c>
      <c r="AT3973" t="str">
        <f t="shared" si="125"/>
        <v>Punto pago</v>
      </c>
    </row>
    <row r="3974" spans="1:46">
      <c r="A3974" t="s">
        <v>18479</v>
      </c>
      <c r="B3974" t="s">
        <v>18480</v>
      </c>
      <c r="C3974" s="18">
        <v>6.6314627813999998</v>
      </c>
      <c r="D3974" t="s">
        <v>526</v>
      </c>
      <c r="E3974" t="s">
        <v>128</v>
      </c>
      <c r="F3974" t="s">
        <v>527</v>
      </c>
      <c r="G3974" s="18">
        <v>1.0951327706</v>
      </c>
      <c r="H3974" t="s">
        <v>64</v>
      </c>
      <c r="I3974" t="s">
        <v>130</v>
      </c>
      <c r="J3974" t="s">
        <v>779</v>
      </c>
      <c r="K3974" s="18">
        <v>4.4437857686999997</v>
      </c>
      <c r="L3974" t="s">
        <v>64</v>
      </c>
      <c r="M3974" t="s">
        <v>130</v>
      </c>
      <c r="N3974" t="s">
        <v>529</v>
      </c>
      <c r="O3974" s="18">
        <v>1.1956341106999999</v>
      </c>
      <c r="P3974" t="s">
        <v>530</v>
      </c>
      <c r="Q3974" t="s">
        <v>134</v>
      </c>
      <c r="R3974" t="s">
        <v>531</v>
      </c>
      <c r="S3974" s="18">
        <v>2.5678925526</v>
      </c>
      <c r="T3974" t="s">
        <v>515</v>
      </c>
      <c r="U3974" t="s">
        <v>130</v>
      </c>
      <c r="V3974" t="s">
        <v>516</v>
      </c>
      <c r="W3974" s="18">
        <v>4.8572132845000002</v>
      </c>
      <c r="X3974" t="s">
        <v>64</v>
      </c>
      <c r="Y3974" t="s">
        <v>130</v>
      </c>
      <c r="Z3974" t="s">
        <v>532</v>
      </c>
      <c r="AA3974" s="18">
        <v>2.5678925526</v>
      </c>
      <c r="AB3974" t="s">
        <v>518</v>
      </c>
      <c r="AC3974" t="s">
        <v>128</v>
      </c>
      <c r="AD3974" t="s">
        <v>519</v>
      </c>
      <c r="AE3974" s="18">
        <v>0</v>
      </c>
      <c r="AF3974" t="s">
        <v>18481</v>
      </c>
      <c r="AG3974" t="s">
        <v>143</v>
      </c>
      <c r="AH3974" t="s">
        <v>18482</v>
      </c>
      <c r="AI3974" s="18">
        <v>0.1558100671</v>
      </c>
      <c r="AJ3974" t="s">
        <v>2356</v>
      </c>
      <c r="AK3974" t="s">
        <v>134</v>
      </c>
      <c r="AL3974" t="s">
        <v>2357</v>
      </c>
      <c r="AM3974" t="s">
        <v>18481</v>
      </c>
      <c r="AN3974" t="s">
        <v>143</v>
      </c>
      <c r="AO3974" t="s">
        <v>18482</v>
      </c>
      <c r="AP3974" s="18">
        <v>0</v>
      </c>
      <c r="AQ3974" t="s">
        <v>123</v>
      </c>
      <c r="AR3974" t="b">
        <f>ISNUMBER(SEARCH('Consulta Por Puntos Baloto'!$E$5,B3974,1))</f>
        <v>0</v>
      </c>
      <c r="AS3974">
        <f t="shared" si="124"/>
        <v>31</v>
      </c>
      <c r="AT3974" t="str">
        <f t="shared" si="125"/>
        <v>Punto pago</v>
      </c>
    </row>
    <row r="3975" spans="1:46">
      <c r="A3975" t="s">
        <v>18483</v>
      </c>
      <c r="B3975" t="s">
        <v>18484</v>
      </c>
      <c r="C3975" s="18">
        <v>3.2154358430999999</v>
      </c>
      <c r="D3975" t="s">
        <v>2444</v>
      </c>
      <c r="E3975" t="s">
        <v>128</v>
      </c>
      <c r="F3975" t="s">
        <v>2445</v>
      </c>
      <c r="G3975" s="18">
        <v>0.67547699890000001</v>
      </c>
      <c r="H3975" t="s">
        <v>64</v>
      </c>
      <c r="I3975" t="s">
        <v>130</v>
      </c>
      <c r="J3975" t="s">
        <v>7225</v>
      </c>
      <c r="K3975" s="18">
        <v>1.8208342426999999</v>
      </c>
      <c r="L3975" t="s">
        <v>64</v>
      </c>
      <c r="M3975" t="s">
        <v>130</v>
      </c>
      <c r="N3975" t="s">
        <v>1098</v>
      </c>
      <c r="O3975" s="18">
        <v>0.76618079189999999</v>
      </c>
      <c r="P3975" t="s">
        <v>805</v>
      </c>
      <c r="Q3975" t="s">
        <v>134</v>
      </c>
      <c r="R3975" t="s">
        <v>806</v>
      </c>
      <c r="S3975" s="18">
        <v>3.2143537917999998</v>
      </c>
      <c r="T3975" t="s">
        <v>1086</v>
      </c>
      <c r="U3975" t="s">
        <v>130</v>
      </c>
      <c r="V3975" t="s">
        <v>1087</v>
      </c>
      <c r="W3975" s="18">
        <v>0.83284479450000004</v>
      </c>
      <c r="X3975" t="s">
        <v>2720</v>
      </c>
      <c r="Y3975" t="s">
        <v>130</v>
      </c>
      <c r="Z3975" t="s">
        <v>2721</v>
      </c>
      <c r="AA3975" s="18">
        <v>0.76618079189999999</v>
      </c>
      <c r="AB3975" t="s">
        <v>2722</v>
      </c>
      <c r="AC3975" t="s">
        <v>128</v>
      </c>
      <c r="AD3975" t="s">
        <v>2723</v>
      </c>
      <c r="AE3975" s="18">
        <v>1.4396763712</v>
      </c>
      <c r="AF3975" t="s">
        <v>5073</v>
      </c>
      <c r="AG3975" t="s">
        <v>143</v>
      </c>
      <c r="AH3975" t="s">
        <v>5074</v>
      </c>
      <c r="AI3975" s="18">
        <v>0.48257162640000001</v>
      </c>
      <c r="AJ3975" t="s">
        <v>18485</v>
      </c>
      <c r="AK3975" t="s">
        <v>134</v>
      </c>
      <c r="AL3975" t="s">
        <v>18486</v>
      </c>
      <c r="AM3975" t="s">
        <v>18485</v>
      </c>
      <c r="AN3975" t="s">
        <v>134</v>
      </c>
      <c r="AO3975" t="s">
        <v>18486</v>
      </c>
      <c r="AP3975" s="18">
        <v>0.48257162640000001</v>
      </c>
      <c r="AQ3975" t="s">
        <v>123</v>
      </c>
      <c r="AR3975" t="b">
        <f>ISNUMBER(SEARCH('Consulta Por Puntos Baloto'!$E$5,B3975,1))</f>
        <v>0</v>
      </c>
      <c r="AS3975">
        <f t="shared" si="124"/>
        <v>35</v>
      </c>
      <c r="AT3975" t="str">
        <f t="shared" si="125"/>
        <v>Punto red</v>
      </c>
    </row>
    <row r="3976" spans="1:46">
      <c r="A3976" t="s">
        <v>18487</v>
      </c>
      <c r="B3976" t="s">
        <v>18488</v>
      </c>
      <c r="C3976" s="18">
        <v>0.88395725599999997</v>
      </c>
      <c r="D3976" t="s">
        <v>463</v>
      </c>
      <c r="E3976" t="s">
        <v>128</v>
      </c>
      <c r="F3976" t="s">
        <v>464</v>
      </c>
      <c r="G3976" s="18">
        <v>0.79361010219999994</v>
      </c>
      <c r="H3976" t="s">
        <v>64</v>
      </c>
      <c r="I3976" t="s">
        <v>130</v>
      </c>
      <c r="J3976" t="s">
        <v>18489</v>
      </c>
      <c r="K3976" s="18">
        <v>2.1232921471999999</v>
      </c>
      <c r="L3976" t="s">
        <v>64</v>
      </c>
      <c r="M3976" t="s">
        <v>130</v>
      </c>
      <c r="N3976" t="s">
        <v>742</v>
      </c>
      <c r="O3976" s="18">
        <v>2.9343791955</v>
      </c>
      <c r="P3976" t="s">
        <v>743</v>
      </c>
      <c r="Q3976" t="s">
        <v>134</v>
      </c>
      <c r="R3976" t="s">
        <v>744</v>
      </c>
      <c r="S3976" s="18">
        <v>2.0753676469000002</v>
      </c>
      <c r="T3976" t="s">
        <v>469</v>
      </c>
      <c r="U3976" t="s">
        <v>130</v>
      </c>
      <c r="V3976" t="s">
        <v>470</v>
      </c>
      <c r="W3976" s="18">
        <v>0.91148369169999999</v>
      </c>
      <c r="X3976" t="s">
        <v>64</v>
      </c>
      <c r="Y3976" t="s">
        <v>130</v>
      </c>
      <c r="Z3976" t="s">
        <v>690</v>
      </c>
      <c r="AA3976" s="18">
        <v>0.83419996659999995</v>
      </c>
      <c r="AB3976" s="19" t="s">
        <v>1195</v>
      </c>
      <c r="AC3976" t="s">
        <v>128</v>
      </c>
      <c r="AD3976" t="s">
        <v>1196</v>
      </c>
      <c r="AE3976" s="18">
        <v>0.59383862300000001</v>
      </c>
      <c r="AF3976" t="s">
        <v>18490</v>
      </c>
      <c r="AG3976" t="s">
        <v>143</v>
      </c>
      <c r="AH3976" t="s">
        <v>18491</v>
      </c>
      <c r="AI3976" s="18">
        <v>0.27404585100000001</v>
      </c>
      <c r="AJ3976" t="s">
        <v>18492</v>
      </c>
      <c r="AK3976" t="s">
        <v>134</v>
      </c>
      <c r="AL3976" t="s">
        <v>18493</v>
      </c>
      <c r="AM3976" t="s">
        <v>18492</v>
      </c>
      <c r="AN3976" t="s">
        <v>134</v>
      </c>
      <c r="AO3976" t="s">
        <v>18493</v>
      </c>
      <c r="AP3976" s="18">
        <v>0.27404585100000001</v>
      </c>
      <c r="AQ3976" t="s">
        <v>123</v>
      </c>
      <c r="AR3976" t="b">
        <f>ISNUMBER(SEARCH('Consulta Por Puntos Baloto'!$E$5,B3976,1))</f>
        <v>0</v>
      </c>
      <c r="AS3976">
        <f t="shared" si="124"/>
        <v>35</v>
      </c>
      <c r="AT3976" t="str">
        <f t="shared" si="125"/>
        <v>Punto red</v>
      </c>
    </row>
    <row r="3977" spans="1:46">
      <c r="A3977" t="s">
        <v>18494</v>
      </c>
      <c r="B3977" t="s">
        <v>18495</v>
      </c>
      <c r="C3977" s="18">
        <v>1.1503497812000001</v>
      </c>
      <c r="D3977" t="s">
        <v>5239</v>
      </c>
      <c r="E3977" t="s">
        <v>62</v>
      </c>
      <c r="F3977" t="s">
        <v>5240</v>
      </c>
      <c r="G3977" s="18">
        <v>0.1759643695</v>
      </c>
      <c r="H3977" t="s">
        <v>69</v>
      </c>
      <c r="I3977" t="s">
        <v>65</v>
      </c>
      <c r="J3977" t="s">
        <v>70</v>
      </c>
      <c r="K3977" s="18">
        <v>0.90598353040000001</v>
      </c>
      <c r="L3977" t="s">
        <v>64</v>
      </c>
      <c r="M3977" t="s">
        <v>65</v>
      </c>
      <c r="N3977" t="s">
        <v>5241</v>
      </c>
      <c r="O3977" s="18">
        <v>4.7383531912999999</v>
      </c>
      <c r="P3977" t="s">
        <v>67</v>
      </c>
      <c r="Q3977" t="s">
        <v>62</v>
      </c>
      <c r="R3977" t="s">
        <v>68</v>
      </c>
      <c r="S3977" s="18">
        <v>0.1686314672</v>
      </c>
      <c r="T3977" t="s">
        <v>69</v>
      </c>
      <c r="U3977" t="s">
        <v>65</v>
      </c>
      <c r="V3977" t="s">
        <v>70</v>
      </c>
      <c r="W3977" s="18">
        <v>2.0125753424999999</v>
      </c>
      <c r="X3977" t="s">
        <v>64</v>
      </c>
      <c r="Y3977" t="s">
        <v>65</v>
      </c>
      <c r="Z3977" t="s">
        <v>4213</v>
      </c>
      <c r="AA3977" s="18">
        <v>0.1664725625</v>
      </c>
      <c r="AB3977" t="s">
        <v>4405</v>
      </c>
      <c r="AC3977" t="s">
        <v>62</v>
      </c>
      <c r="AD3977" t="s">
        <v>4406</v>
      </c>
      <c r="AE3977" s="18">
        <v>0.39270236089999999</v>
      </c>
      <c r="AF3977" t="s">
        <v>13883</v>
      </c>
      <c r="AG3977" t="s">
        <v>62</v>
      </c>
      <c r="AH3977" t="s">
        <v>13884</v>
      </c>
      <c r="AI3977" s="18">
        <v>0.9900549676</v>
      </c>
      <c r="AJ3977" t="s">
        <v>5710</v>
      </c>
      <c r="AK3977" t="s">
        <v>62</v>
      </c>
      <c r="AL3977" t="s">
        <v>5711</v>
      </c>
      <c r="AM3977" t="s">
        <v>873</v>
      </c>
      <c r="AN3977" t="s">
        <v>62</v>
      </c>
      <c r="AO3977" t="s">
        <v>4406</v>
      </c>
      <c r="AP3977" s="18">
        <v>0.1664725625</v>
      </c>
      <c r="AQ3977" t="s">
        <v>123</v>
      </c>
      <c r="AR3977" t="b">
        <f>ISNUMBER(SEARCH('Consulta Por Puntos Baloto'!$E$5,B3977,1))</f>
        <v>0</v>
      </c>
      <c r="AS3977">
        <f t="shared" si="124"/>
        <v>27</v>
      </c>
      <c r="AT3977" t="str">
        <f t="shared" si="125"/>
        <v>Oficina física</v>
      </c>
    </row>
    <row r="3978" spans="1:46">
      <c r="A3978" t="s">
        <v>18496</v>
      </c>
      <c r="B3978" t="s">
        <v>18497</v>
      </c>
      <c r="C3978" s="18">
        <v>0.34802451089999997</v>
      </c>
      <c r="D3978" t="s">
        <v>340</v>
      </c>
      <c r="E3978" t="s">
        <v>341</v>
      </c>
      <c r="F3978" t="s">
        <v>342</v>
      </c>
      <c r="G3978" s="18">
        <v>0.37749821410000001</v>
      </c>
      <c r="H3978" t="s">
        <v>345</v>
      </c>
      <c r="I3978" t="s">
        <v>343</v>
      </c>
      <c r="J3978" t="s">
        <v>4241</v>
      </c>
      <c r="K3978" s="18">
        <v>1.3608038694</v>
      </c>
      <c r="L3978" t="s">
        <v>64</v>
      </c>
      <c r="M3978" t="s">
        <v>343</v>
      </c>
      <c r="N3978" t="s">
        <v>344</v>
      </c>
      <c r="O3978" s="18">
        <v>31.007532958999999</v>
      </c>
      <c r="P3978" t="s">
        <v>67</v>
      </c>
      <c r="Q3978" t="s">
        <v>62</v>
      </c>
      <c r="R3978" t="s">
        <v>68</v>
      </c>
      <c r="S3978" s="18">
        <v>29.848070632700001</v>
      </c>
      <c r="T3978" t="s">
        <v>69</v>
      </c>
      <c r="U3978" t="s">
        <v>65</v>
      </c>
      <c r="V3978" t="s">
        <v>70</v>
      </c>
      <c r="W3978" s="18">
        <v>26.5626758696</v>
      </c>
      <c r="X3978" t="s">
        <v>241</v>
      </c>
      <c r="Y3978" t="s">
        <v>65</v>
      </c>
      <c r="Z3978" t="s">
        <v>242</v>
      </c>
      <c r="AA3978" s="18">
        <v>0.37749822700000002</v>
      </c>
      <c r="AB3978" t="s">
        <v>345</v>
      </c>
      <c r="AC3978" t="s">
        <v>341</v>
      </c>
      <c r="AD3978" t="s">
        <v>346</v>
      </c>
      <c r="AE3978" s="18">
        <v>2.55731945E-2</v>
      </c>
      <c r="AF3978" t="s">
        <v>4242</v>
      </c>
      <c r="AG3978" t="s">
        <v>341</v>
      </c>
      <c r="AH3978" t="s">
        <v>4243</v>
      </c>
      <c r="AI3978" s="18">
        <v>0.48032713020000001</v>
      </c>
      <c r="AJ3978" t="s">
        <v>349</v>
      </c>
      <c r="AK3978" t="s">
        <v>341</v>
      </c>
      <c r="AL3978" t="s">
        <v>4244</v>
      </c>
      <c r="AM3978" t="s">
        <v>4242</v>
      </c>
      <c r="AN3978" t="s">
        <v>341</v>
      </c>
      <c r="AO3978" t="s">
        <v>4243</v>
      </c>
      <c r="AP3978" s="18">
        <v>2.55731945E-2</v>
      </c>
      <c r="AQ3978" t="s">
        <v>4218</v>
      </c>
      <c r="AR3978" t="b">
        <f>ISNUMBER(SEARCH('Consulta Por Puntos Baloto'!$E$5,B3978,1))</f>
        <v>0</v>
      </c>
      <c r="AS3978">
        <f t="shared" si="124"/>
        <v>31</v>
      </c>
      <c r="AT3978" t="str">
        <f t="shared" si="125"/>
        <v>Punto pago</v>
      </c>
    </row>
    <row r="3979" spans="1:46">
      <c r="A3979" t="s">
        <v>18498</v>
      </c>
      <c r="B3979" t="s">
        <v>18499</v>
      </c>
      <c r="C3979" s="18">
        <v>57.9324420672</v>
      </c>
      <c r="D3979" t="s">
        <v>4556</v>
      </c>
      <c r="E3979" t="s">
        <v>4557</v>
      </c>
      <c r="F3979" t="s">
        <v>4558</v>
      </c>
      <c r="G3979" s="18">
        <v>1.1238795405999999</v>
      </c>
      <c r="H3979" t="s">
        <v>7611</v>
      </c>
      <c r="I3979" t="s">
        <v>4560</v>
      </c>
      <c r="J3979" t="s">
        <v>7612</v>
      </c>
      <c r="K3979" s="18">
        <v>1.5385998725000001</v>
      </c>
      <c r="L3979" t="s">
        <v>64</v>
      </c>
      <c r="M3979" t="s">
        <v>4560</v>
      </c>
      <c r="N3979" t="s">
        <v>4562</v>
      </c>
      <c r="O3979" s="18">
        <v>1.0871611911000001</v>
      </c>
      <c r="P3979" t="s">
        <v>5857</v>
      </c>
      <c r="Q3979" t="s">
        <v>388</v>
      </c>
      <c r="R3979" t="s">
        <v>5858</v>
      </c>
      <c r="S3979" s="18">
        <v>253.58577442710001</v>
      </c>
      <c r="T3979" t="s">
        <v>253</v>
      </c>
      <c r="U3979" t="s">
        <v>65</v>
      </c>
      <c r="V3979" t="s">
        <v>254</v>
      </c>
      <c r="W3979" s="18">
        <v>57.512055235699997</v>
      </c>
      <c r="X3979" t="s">
        <v>64</v>
      </c>
      <c r="Y3979" t="s">
        <v>4563</v>
      </c>
      <c r="Z3979" t="s">
        <v>4564</v>
      </c>
      <c r="AA3979" s="18">
        <v>1.3344096664</v>
      </c>
      <c r="AB3979" t="s">
        <v>4559</v>
      </c>
      <c r="AC3979" t="s">
        <v>388</v>
      </c>
      <c r="AD3979" t="s">
        <v>4565</v>
      </c>
      <c r="AE3979" s="18">
        <v>0.55046637340000004</v>
      </c>
      <c r="AF3979" t="s">
        <v>18500</v>
      </c>
      <c r="AG3979" t="s">
        <v>388</v>
      </c>
      <c r="AH3979" t="s">
        <v>18501</v>
      </c>
      <c r="AI3979" s="18">
        <v>0.34376072120000001</v>
      </c>
      <c r="AJ3979" t="s">
        <v>18502</v>
      </c>
      <c r="AK3979" t="s">
        <v>388</v>
      </c>
      <c r="AL3979" t="s">
        <v>18503</v>
      </c>
      <c r="AM3979" t="s">
        <v>18502</v>
      </c>
      <c r="AN3979" t="s">
        <v>388</v>
      </c>
      <c r="AO3979" t="s">
        <v>18503</v>
      </c>
      <c r="AP3979" s="18">
        <v>0.34376072120000001</v>
      </c>
      <c r="AQ3979" t="s">
        <v>123</v>
      </c>
      <c r="AR3979" t="b">
        <f>ISNUMBER(SEARCH('Consulta Por Puntos Baloto'!$E$5,B3979,1))</f>
        <v>0</v>
      </c>
      <c r="AS3979">
        <f t="shared" si="124"/>
        <v>35</v>
      </c>
      <c r="AT3979" t="str">
        <f t="shared" si="125"/>
        <v>Punto red</v>
      </c>
    </row>
    <row r="3980" spans="1:46">
      <c r="A3980" t="s">
        <v>18504</v>
      </c>
      <c r="B3980" t="s">
        <v>18505</v>
      </c>
      <c r="C3980" s="18">
        <v>0.93245076739999999</v>
      </c>
      <c r="D3980" t="s">
        <v>3971</v>
      </c>
      <c r="E3980" t="s">
        <v>3972</v>
      </c>
      <c r="F3980" t="s">
        <v>3973</v>
      </c>
      <c r="G3980" s="18">
        <v>0.4261057929</v>
      </c>
      <c r="H3980" t="s">
        <v>64</v>
      </c>
      <c r="I3980" t="s">
        <v>3974</v>
      </c>
      <c r="J3980" t="s">
        <v>3976</v>
      </c>
      <c r="K3980" s="18">
        <v>0.43932554870000001</v>
      </c>
      <c r="L3980" t="s">
        <v>64</v>
      </c>
      <c r="M3980" t="s">
        <v>3974</v>
      </c>
      <c r="N3980" t="s">
        <v>3976</v>
      </c>
      <c r="O3980" s="18">
        <v>1.3373004583999999</v>
      </c>
      <c r="P3980" t="s">
        <v>3977</v>
      </c>
      <c r="Q3980" t="s">
        <v>3972</v>
      </c>
      <c r="R3980" t="s">
        <v>3978</v>
      </c>
      <c r="S3980" s="18">
        <v>460.15510045709999</v>
      </c>
      <c r="T3980" t="s">
        <v>85</v>
      </c>
      <c r="U3980" t="s">
        <v>86</v>
      </c>
      <c r="V3980" t="s">
        <v>87</v>
      </c>
      <c r="W3980" s="18">
        <v>7.6229354322000002</v>
      </c>
      <c r="X3980" t="s">
        <v>3979</v>
      </c>
      <c r="Y3980" t="s">
        <v>3974</v>
      </c>
      <c r="Z3980" t="s">
        <v>3980</v>
      </c>
      <c r="AA3980" s="18">
        <v>4.4432660916</v>
      </c>
      <c r="AB3980" t="s">
        <v>3981</v>
      </c>
      <c r="AC3980" t="s">
        <v>3972</v>
      </c>
      <c r="AD3980" t="s">
        <v>3982</v>
      </c>
      <c r="AE3980" s="18">
        <v>0.30684353660000002</v>
      </c>
      <c r="AF3980" t="s">
        <v>18506</v>
      </c>
      <c r="AG3980" t="s">
        <v>3972</v>
      </c>
      <c r="AH3980" t="s">
        <v>18507</v>
      </c>
      <c r="AI3980" s="18">
        <v>0.30684353660000002</v>
      </c>
      <c r="AJ3980" t="s">
        <v>18508</v>
      </c>
      <c r="AK3980" t="s">
        <v>3972</v>
      </c>
      <c r="AL3980" t="s">
        <v>18509</v>
      </c>
      <c r="AM3980" t="s">
        <v>18506</v>
      </c>
      <c r="AN3980" t="s">
        <v>3972</v>
      </c>
      <c r="AO3980" t="s">
        <v>18507</v>
      </c>
      <c r="AP3980" s="18">
        <v>0.30684353660000002</v>
      </c>
      <c r="AQ3980" t="s">
        <v>4218</v>
      </c>
      <c r="AR3980" t="b">
        <f>ISNUMBER(SEARCH('Consulta Por Puntos Baloto'!$E$5,B3980,1))</f>
        <v>0</v>
      </c>
      <c r="AS3980">
        <f t="shared" si="124"/>
        <v>31</v>
      </c>
      <c r="AT3980" t="str">
        <f t="shared" si="125"/>
        <v>Punto pago</v>
      </c>
    </row>
    <row r="3981" spans="1:46">
      <c r="A3981" t="s">
        <v>18504</v>
      </c>
      <c r="B3981" t="s">
        <v>18505</v>
      </c>
      <c r="C3981" s="18">
        <v>0.93245076739999999</v>
      </c>
      <c r="D3981" t="s">
        <v>3971</v>
      </c>
      <c r="E3981" t="s">
        <v>3972</v>
      </c>
      <c r="F3981" t="s">
        <v>3973</v>
      </c>
      <c r="G3981" s="18">
        <v>0.4261057929</v>
      </c>
      <c r="H3981" t="s">
        <v>64</v>
      </c>
      <c r="I3981" t="s">
        <v>3974</v>
      </c>
      <c r="J3981" t="s">
        <v>3976</v>
      </c>
      <c r="K3981" s="18">
        <v>0.43932554870000001</v>
      </c>
      <c r="L3981" t="s">
        <v>64</v>
      </c>
      <c r="M3981" t="s">
        <v>3974</v>
      </c>
      <c r="N3981" t="s">
        <v>3976</v>
      </c>
      <c r="O3981" s="18">
        <v>1.3373004583999999</v>
      </c>
      <c r="P3981" t="s">
        <v>3977</v>
      </c>
      <c r="Q3981" t="s">
        <v>3972</v>
      </c>
      <c r="R3981" t="s">
        <v>3978</v>
      </c>
      <c r="S3981" s="18">
        <v>460.15510045709999</v>
      </c>
      <c r="T3981" t="s">
        <v>85</v>
      </c>
      <c r="U3981" t="s">
        <v>86</v>
      </c>
      <c r="V3981" t="s">
        <v>87</v>
      </c>
      <c r="W3981" s="18">
        <v>7.6229354322000002</v>
      </c>
      <c r="X3981" t="s">
        <v>3979</v>
      </c>
      <c r="Y3981" t="s">
        <v>3974</v>
      </c>
      <c r="Z3981" t="s">
        <v>3980</v>
      </c>
      <c r="AA3981" s="18">
        <v>4.4432660916</v>
      </c>
      <c r="AB3981" t="s">
        <v>3981</v>
      </c>
      <c r="AC3981" t="s">
        <v>3972</v>
      </c>
      <c r="AD3981" t="s">
        <v>3982</v>
      </c>
      <c r="AE3981" s="18">
        <v>0.30684353660000002</v>
      </c>
      <c r="AF3981" t="s">
        <v>18506</v>
      </c>
      <c r="AG3981" t="s">
        <v>3972</v>
      </c>
      <c r="AH3981" t="s">
        <v>18507</v>
      </c>
      <c r="AI3981" s="18">
        <v>0.30684353660000002</v>
      </c>
      <c r="AJ3981" t="s">
        <v>18508</v>
      </c>
      <c r="AK3981" t="s">
        <v>3972</v>
      </c>
      <c r="AL3981" t="s">
        <v>18509</v>
      </c>
      <c r="AM3981" t="s">
        <v>18508</v>
      </c>
      <c r="AN3981" t="s">
        <v>3972</v>
      </c>
      <c r="AO3981" t="s">
        <v>18509</v>
      </c>
      <c r="AP3981" s="18">
        <v>0.30684353660000002</v>
      </c>
      <c r="AQ3981" t="s">
        <v>4218</v>
      </c>
      <c r="AR3981" t="b">
        <f>ISNUMBER(SEARCH('Consulta Por Puntos Baloto'!$E$5,B3981,1))</f>
        <v>0</v>
      </c>
      <c r="AS3981">
        <f t="shared" si="124"/>
        <v>31</v>
      </c>
      <c r="AT3981" t="str">
        <f t="shared" si="125"/>
        <v>Punto pago</v>
      </c>
    </row>
    <row r="3982" spans="1:46">
      <c r="A3982" t="s">
        <v>18510</v>
      </c>
      <c r="B3982" t="s">
        <v>18511</v>
      </c>
      <c r="C3982" s="18">
        <v>1.6018091979</v>
      </c>
      <c r="D3982" t="s">
        <v>4144</v>
      </c>
      <c r="E3982" t="s">
        <v>4035</v>
      </c>
      <c r="F3982" t="s">
        <v>4145</v>
      </c>
      <c r="G3982" s="18">
        <v>6.3211661099999997E-2</v>
      </c>
      <c r="H3982" t="s">
        <v>64</v>
      </c>
      <c r="I3982" t="s">
        <v>4146</v>
      </c>
      <c r="J3982" t="s">
        <v>18512</v>
      </c>
      <c r="K3982" s="18">
        <v>34.8366608587</v>
      </c>
      <c r="L3982" t="s">
        <v>64</v>
      </c>
      <c r="M3982" t="s">
        <v>4029</v>
      </c>
      <c r="N3982" t="s">
        <v>4030</v>
      </c>
      <c r="O3982" s="18">
        <v>26.1244169619</v>
      </c>
      <c r="P3982" t="s">
        <v>4031</v>
      </c>
      <c r="Q3982" t="s">
        <v>4025</v>
      </c>
      <c r="R3982" t="s">
        <v>4032</v>
      </c>
      <c r="S3982" s="18">
        <v>151.9094180726</v>
      </c>
      <c r="T3982" t="s">
        <v>227</v>
      </c>
      <c r="U3982" t="s">
        <v>228</v>
      </c>
      <c r="V3982" t="s">
        <v>229</v>
      </c>
      <c r="W3982" s="18">
        <v>6.3211661099999997E-2</v>
      </c>
      <c r="X3982" t="s">
        <v>4897</v>
      </c>
      <c r="Y3982" t="s">
        <v>4146</v>
      </c>
      <c r="Z3982" t="s">
        <v>4898</v>
      </c>
      <c r="AA3982" s="18">
        <v>1.22653576E-2</v>
      </c>
      <c r="AB3982" s="19" t="s">
        <v>4897</v>
      </c>
      <c r="AC3982" t="s">
        <v>4035</v>
      </c>
      <c r="AD3982" t="s">
        <v>18513</v>
      </c>
      <c r="AE3982" s="18">
        <v>8.6605214999999999E-2</v>
      </c>
      <c r="AF3982" t="s">
        <v>18514</v>
      </c>
      <c r="AG3982" t="s">
        <v>4035</v>
      </c>
      <c r="AH3982" t="s">
        <v>18515</v>
      </c>
      <c r="AI3982" s="18">
        <v>0.98511751410000004</v>
      </c>
      <c r="AJ3982" t="s">
        <v>349</v>
      </c>
      <c r="AK3982" t="s">
        <v>4035</v>
      </c>
      <c r="AL3982" t="s">
        <v>7475</v>
      </c>
      <c r="AM3982" t="s">
        <v>873</v>
      </c>
      <c r="AN3982" t="s">
        <v>4035</v>
      </c>
      <c r="AO3982" t="s">
        <v>18513</v>
      </c>
      <c r="AP3982" s="18">
        <v>1.22653576E-2</v>
      </c>
      <c r="AQ3982" t="s">
        <v>4218</v>
      </c>
      <c r="AR3982" t="b">
        <f>ISNUMBER(SEARCH('Consulta Por Puntos Baloto'!$E$5,B3982,1))</f>
        <v>0</v>
      </c>
      <c r="AS3982">
        <f t="shared" si="124"/>
        <v>27</v>
      </c>
      <c r="AT3982" t="str">
        <f t="shared" si="125"/>
        <v>Oficina física</v>
      </c>
    </row>
    <row r="3983" spans="1:46">
      <c r="A3983" t="s">
        <v>18516</v>
      </c>
      <c r="B3983" t="s">
        <v>18517</v>
      </c>
      <c r="C3983" s="18">
        <v>1.2256271763</v>
      </c>
      <c r="D3983" t="s">
        <v>4401</v>
      </c>
      <c r="E3983" t="s">
        <v>62</v>
      </c>
      <c r="F3983" t="s">
        <v>4402</v>
      </c>
      <c r="G3983" s="18">
        <v>1.0060306856000001</v>
      </c>
      <c r="H3983" t="s">
        <v>73</v>
      </c>
      <c r="I3983" t="s">
        <v>65</v>
      </c>
      <c r="J3983" t="s">
        <v>5515</v>
      </c>
      <c r="K3983" s="18">
        <v>1.6023854931999999</v>
      </c>
      <c r="L3983" t="s">
        <v>4403</v>
      </c>
      <c r="M3983" t="s">
        <v>65</v>
      </c>
      <c r="N3983" t="s">
        <v>4404</v>
      </c>
      <c r="O3983" s="18">
        <v>6.1712873171</v>
      </c>
      <c r="P3983" t="s">
        <v>67</v>
      </c>
      <c r="Q3983" t="s">
        <v>62</v>
      </c>
      <c r="R3983" t="s">
        <v>68</v>
      </c>
      <c r="S3983" s="18">
        <v>1.9923576088999999</v>
      </c>
      <c r="T3983" t="s">
        <v>69</v>
      </c>
      <c r="U3983" t="s">
        <v>65</v>
      </c>
      <c r="V3983" t="s">
        <v>70</v>
      </c>
      <c r="W3983" s="18">
        <v>2.9276472521999999</v>
      </c>
      <c r="X3983" t="s">
        <v>71</v>
      </c>
      <c r="Y3983" t="s">
        <v>65</v>
      </c>
      <c r="Z3983" t="s">
        <v>72</v>
      </c>
      <c r="AA3983" s="18">
        <v>1.0125951501999999</v>
      </c>
      <c r="AB3983" t="s">
        <v>73</v>
      </c>
      <c r="AC3983" t="s">
        <v>62</v>
      </c>
      <c r="AD3983" t="s">
        <v>74</v>
      </c>
      <c r="AE3983" s="18">
        <v>0.1305081847</v>
      </c>
      <c r="AF3983" t="s">
        <v>18518</v>
      </c>
      <c r="AG3983" t="s">
        <v>62</v>
      </c>
      <c r="AH3983" t="s">
        <v>18519</v>
      </c>
      <c r="AI3983" s="18">
        <v>5.0430524000000003E-3</v>
      </c>
      <c r="AJ3983" t="s">
        <v>349</v>
      </c>
      <c r="AK3983" t="s">
        <v>62</v>
      </c>
      <c r="AL3983" t="s">
        <v>9466</v>
      </c>
      <c r="AM3983" t="s">
        <v>349</v>
      </c>
      <c r="AN3983" t="s">
        <v>62</v>
      </c>
      <c r="AO3983" t="s">
        <v>9466</v>
      </c>
      <c r="AP3983" s="18">
        <v>5.0430524000000003E-3</v>
      </c>
      <c r="AQ3983" t="s">
        <v>4218</v>
      </c>
      <c r="AR3983" t="b">
        <f>ISNUMBER(SEARCH('Consulta Por Puntos Baloto'!$E$5,B3983,1))</f>
        <v>0</v>
      </c>
      <c r="AS3983">
        <f t="shared" si="124"/>
        <v>35</v>
      </c>
      <c r="AT3983" t="str">
        <f t="shared" si="125"/>
        <v>Punto red</v>
      </c>
    </row>
    <row r="3984" spans="1:46">
      <c r="A3984" t="s">
        <v>18520</v>
      </c>
      <c r="B3984" t="s">
        <v>18521</v>
      </c>
      <c r="C3984" s="18">
        <v>0.64059492080000002</v>
      </c>
      <c r="D3984" t="s">
        <v>4144</v>
      </c>
      <c r="E3984" t="s">
        <v>4035</v>
      </c>
      <c r="F3984" t="s">
        <v>4145</v>
      </c>
      <c r="G3984" s="18">
        <v>5.28308522E-2</v>
      </c>
      <c r="H3984" t="s">
        <v>64</v>
      </c>
      <c r="I3984" t="s">
        <v>4146</v>
      </c>
      <c r="J3984" t="s">
        <v>7471</v>
      </c>
      <c r="K3984" s="18">
        <v>34.825051749399996</v>
      </c>
      <c r="L3984" t="s">
        <v>64</v>
      </c>
      <c r="M3984" t="s">
        <v>4029</v>
      </c>
      <c r="N3984" t="s">
        <v>4030</v>
      </c>
      <c r="O3984" s="18">
        <v>25.512060039800001</v>
      </c>
      <c r="P3984" t="s">
        <v>4031</v>
      </c>
      <c r="Q3984" t="s">
        <v>4025</v>
      </c>
      <c r="R3984" t="s">
        <v>4032</v>
      </c>
      <c r="S3984" s="18">
        <v>151.40266761589999</v>
      </c>
      <c r="T3984" t="s">
        <v>227</v>
      </c>
      <c r="U3984" t="s">
        <v>228</v>
      </c>
      <c r="V3984" t="s">
        <v>229</v>
      </c>
      <c r="W3984" s="18">
        <v>0.31236100249999998</v>
      </c>
      <c r="X3984" t="s">
        <v>64</v>
      </c>
      <c r="Y3984" t="s">
        <v>4146</v>
      </c>
      <c r="Z3984" t="s">
        <v>13161</v>
      </c>
      <c r="AA3984" s="18">
        <v>0.43120982060000002</v>
      </c>
      <c r="AB3984" t="s">
        <v>4148</v>
      </c>
      <c r="AC3984" t="s">
        <v>4035</v>
      </c>
      <c r="AD3984" t="s">
        <v>4150</v>
      </c>
      <c r="AE3984" s="18">
        <v>6.6503394499999993E-2</v>
      </c>
      <c r="AF3984" t="s">
        <v>18522</v>
      </c>
      <c r="AG3984" t="s">
        <v>4035</v>
      </c>
      <c r="AH3984" t="s">
        <v>18523</v>
      </c>
      <c r="AI3984" s="18">
        <v>4.0000000000000002E-9</v>
      </c>
      <c r="AJ3984" t="s">
        <v>349</v>
      </c>
      <c r="AK3984" t="s">
        <v>4035</v>
      </c>
      <c r="AL3984" t="s">
        <v>7475</v>
      </c>
      <c r="AM3984" t="s">
        <v>349</v>
      </c>
      <c r="AN3984" t="s">
        <v>4035</v>
      </c>
      <c r="AO3984" t="s">
        <v>7475</v>
      </c>
      <c r="AP3984" s="18">
        <v>4.0000000000000002E-9</v>
      </c>
      <c r="AQ3984" t="s">
        <v>123</v>
      </c>
      <c r="AR3984" t="b">
        <f>ISNUMBER(SEARCH('Consulta Por Puntos Baloto'!$E$5,B3984,1))</f>
        <v>0</v>
      </c>
      <c r="AS3984">
        <f t="shared" si="124"/>
        <v>35</v>
      </c>
      <c r="AT3984" t="str">
        <f t="shared" si="125"/>
        <v>Punto red</v>
      </c>
    </row>
    <row r="3985" spans="1:46">
      <c r="A3985" t="s">
        <v>18524</v>
      </c>
      <c r="B3985" t="s">
        <v>18525</v>
      </c>
      <c r="C3985" s="18">
        <v>11.536689450200001</v>
      </c>
      <c r="D3985" t="s">
        <v>353</v>
      </c>
      <c r="E3985" t="s">
        <v>354</v>
      </c>
      <c r="F3985" t="s">
        <v>355</v>
      </c>
      <c r="G3985" s="18">
        <v>0.77983563580000004</v>
      </c>
      <c r="H3985" t="s">
        <v>64</v>
      </c>
      <c r="I3985" t="s">
        <v>86</v>
      </c>
      <c r="J3985" t="s">
        <v>413</v>
      </c>
      <c r="K3985" s="18">
        <v>0.77983563580000004</v>
      </c>
      <c r="L3985" t="s">
        <v>64</v>
      </c>
      <c r="M3985" t="s">
        <v>86</v>
      </c>
      <c r="N3985" t="s">
        <v>413</v>
      </c>
      <c r="O3985" s="18">
        <v>16.222022154600001</v>
      </c>
      <c r="P3985" t="s">
        <v>359</v>
      </c>
      <c r="Q3985" t="s">
        <v>83</v>
      </c>
      <c r="R3985" t="s">
        <v>360</v>
      </c>
      <c r="S3985" s="18">
        <v>17.850284802699999</v>
      </c>
      <c r="T3985" t="s">
        <v>85</v>
      </c>
      <c r="U3985" t="s">
        <v>86</v>
      </c>
      <c r="V3985" t="s">
        <v>87</v>
      </c>
      <c r="W3985" s="18">
        <v>14.5941696728</v>
      </c>
      <c r="X3985" t="s">
        <v>64</v>
      </c>
      <c r="Y3985" t="s">
        <v>86</v>
      </c>
      <c r="Z3985" t="s">
        <v>299</v>
      </c>
      <c r="AA3985" s="18">
        <v>14.577660646</v>
      </c>
      <c r="AB3985" s="19" t="s">
        <v>361</v>
      </c>
      <c r="AC3985" t="s">
        <v>83</v>
      </c>
      <c r="AD3985" s="19" t="s">
        <v>362</v>
      </c>
      <c r="AE3985" s="18">
        <v>0.55201548980000004</v>
      </c>
      <c r="AF3985" t="s">
        <v>18526</v>
      </c>
      <c r="AG3985" t="s">
        <v>5067</v>
      </c>
      <c r="AH3985" t="s">
        <v>18527</v>
      </c>
      <c r="AI3985" s="18">
        <v>0.2287448138</v>
      </c>
      <c r="AJ3985" t="s">
        <v>18528</v>
      </c>
      <c r="AK3985" t="s">
        <v>5067</v>
      </c>
      <c r="AL3985" t="s">
        <v>18529</v>
      </c>
      <c r="AM3985" t="s">
        <v>18528</v>
      </c>
      <c r="AN3985" t="s">
        <v>5067</v>
      </c>
      <c r="AO3985" t="s">
        <v>18529</v>
      </c>
      <c r="AP3985" s="18">
        <v>0.2287448138</v>
      </c>
      <c r="AQ3985" t="s">
        <v>4882</v>
      </c>
      <c r="AR3985" t="b">
        <f>ISNUMBER(SEARCH('Consulta Por Puntos Baloto'!$E$5,B3985,1))</f>
        <v>0</v>
      </c>
      <c r="AS3985">
        <f t="shared" si="124"/>
        <v>35</v>
      </c>
      <c r="AT3985" t="str">
        <f t="shared" si="125"/>
        <v>Punto red</v>
      </c>
    </row>
    <row r="3986" spans="1:46">
      <c r="A3986" t="s">
        <v>18530</v>
      </c>
      <c r="B3986" t="s">
        <v>18531</v>
      </c>
      <c r="C3986" s="18">
        <v>2.0842741183000002</v>
      </c>
      <c r="D3986" t="s">
        <v>2444</v>
      </c>
      <c r="E3986" t="s">
        <v>128</v>
      </c>
      <c r="F3986" t="s">
        <v>2445</v>
      </c>
      <c r="G3986" s="18">
        <v>4.5487046E-3</v>
      </c>
      <c r="H3986" t="s">
        <v>807</v>
      </c>
      <c r="I3986" t="s">
        <v>130</v>
      </c>
      <c r="J3986" t="s">
        <v>12824</v>
      </c>
      <c r="K3986" s="18">
        <v>0.93030372549999996</v>
      </c>
      <c r="L3986" t="s">
        <v>2447</v>
      </c>
      <c r="M3986" t="s">
        <v>130</v>
      </c>
      <c r="N3986" t="s">
        <v>2448</v>
      </c>
      <c r="O3986" s="18">
        <v>0.69775437969999998</v>
      </c>
      <c r="P3986" t="s">
        <v>3479</v>
      </c>
      <c r="Q3986" t="s">
        <v>134</v>
      </c>
      <c r="R3986" t="s">
        <v>3480</v>
      </c>
      <c r="S3986" s="18">
        <v>0.12856039599999999</v>
      </c>
      <c r="T3986" t="s">
        <v>807</v>
      </c>
      <c r="U3986" t="s">
        <v>130</v>
      </c>
      <c r="V3986" t="s">
        <v>808</v>
      </c>
      <c r="W3986" s="18">
        <v>0.5320542103</v>
      </c>
      <c r="X3986" t="s">
        <v>64</v>
      </c>
      <c r="Y3986" t="s">
        <v>130</v>
      </c>
      <c r="Z3986" t="s">
        <v>6104</v>
      </c>
      <c r="AA3986" s="18">
        <v>0.14810126979999999</v>
      </c>
      <c r="AB3986" t="s">
        <v>6075</v>
      </c>
      <c r="AC3986" t="s">
        <v>128</v>
      </c>
      <c r="AD3986" t="s">
        <v>6076</v>
      </c>
      <c r="AE3986" s="18">
        <v>3.8749602199999997E-2</v>
      </c>
      <c r="AF3986" t="s">
        <v>18532</v>
      </c>
      <c r="AG3986" t="s">
        <v>143</v>
      </c>
      <c r="AH3986" t="s">
        <v>18533</v>
      </c>
      <c r="AI3986" s="18">
        <v>0.13584557559999999</v>
      </c>
      <c r="AJ3986" t="s">
        <v>9634</v>
      </c>
      <c r="AK3986" t="s">
        <v>134</v>
      </c>
      <c r="AL3986" t="s">
        <v>9635</v>
      </c>
      <c r="AM3986" t="s">
        <v>807</v>
      </c>
      <c r="AN3986" t="s">
        <v>130</v>
      </c>
      <c r="AO3986" t="s">
        <v>12824</v>
      </c>
      <c r="AP3986" s="18">
        <v>4.5487046E-3</v>
      </c>
      <c r="AQ3986" t="s">
        <v>123</v>
      </c>
      <c r="AR3986" t="b">
        <f>ISNUMBER(SEARCH('Consulta Por Puntos Baloto'!$E$5,B3986,1))</f>
        <v>0</v>
      </c>
      <c r="AS3986">
        <f t="shared" si="124"/>
        <v>7</v>
      </c>
      <c r="AT3986" t="str">
        <f t="shared" si="125"/>
        <v>Cajero automático</v>
      </c>
    </row>
    <row r="3987" spans="1:46">
      <c r="A3987" t="s">
        <v>18534</v>
      </c>
      <c r="B3987" t="s">
        <v>18535</v>
      </c>
      <c r="C3987" s="18">
        <v>1.4424069262000001</v>
      </c>
      <c r="D3987" t="s">
        <v>2585</v>
      </c>
      <c r="E3987" t="s">
        <v>128</v>
      </c>
      <c r="F3987" t="s">
        <v>2586</v>
      </c>
      <c r="G3987" s="18">
        <v>0</v>
      </c>
      <c r="H3987" t="s">
        <v>64</v>
      </c>
      <c r="I3987" t="s">
        <v>130</v>
      </c>
      <c r="J3987" t="s">
        <v>2659</v>
      </c>
      <c r="K3987" s="18">
        <v>0</v>
      </c>
      <c r="L3987" t="s">
        <v>311</v>
      </c>
      <c r="M3987" t="s">
        <v>130</v>
      </c>
      <c r="N3987" t="s">
        <v>2660</v>
      </c>
      <c r="O3987" s="18">
        <v>1.8290015489</v>
      </c>
      <c r="P3987" t="s">
        <v>2625</v>
      </c>
      <c r="Q3987" t="s">
        <v>134</v>
      </c>
      <c r="R3987" t="s">
        <v>2626</v>
      </c>
      <c r="S3987" s="18">
        <v>0</v>
      </c>
      <c r="T3987" t="s">
        <v>311</v>
      </c>
      <c r="U3987" t="s">
        <v>130</v>
      </c>
      <c r="V3987" t="s">
        <v>312</v>
      </c>
      <c r="W3987" s="18">
        <v>0</v>
      </c>
      <c r="X3987" t="s">
        <v>64</v>
      </c>
      <c r="Y3987" t="s">
        <v>130</v>
      </c>
      <c r="Z3987" t="s">
        <v>2659</v>
      </c>
      <c r="AA3987" s="18">
        <v>8.8789257999999996E-2</v>
      </c>
      <c r="AB3987" t="s">
        <v>2661</v>
      </c>
      <c r="AC3987" t="s">
        <v>128</v>
      </c>
      <c r="AD3987" t="s">
        <v>2662</v>
      </c>
      <c r="AE3987" s="18">
        <v>0.27003336820000001</v>
      </c>
      <c r="AF3987" t="s">
        <v>2663</v>
      </c>
      <c r="AG3987" t="s">
        <v>143</v>
      </c>
      <c r="AH3987" t="s">
        <v>2664</v>
      </c>
      <c r="AI3987" s="18">
        <v>0</v>
      </c>
      <c r="AJ3987" t="s">
        <v>2665</v>
      </c>
      <c r="AK3987" t="s">
        <v>134</v>
      </c>
      <c r="AL3987" t="s">
        <v>2666</v>
      </c>
      <c r="AM3987" t="s">
        <v>64</v>
      </c>
      <c r="AN3987" t="s">
        <v>130</v>
      </c>
      <c r="AO3987" t="s">
        <v>2659</v>
      </c>
      <c r="AP3987" s="18">
        <v>0</v>
      </c>
      <c r="AQ3987" t="s">
        <v>123</v>
      </c>
      <c r="AR3987" t="b">
        <f>ISNUMBER(SEARCH('Consulta Por Puntos Baloto'!$E$5,B3987,1))</f>
        <v>0</v>
      </c>
      <c r="AS3987">
        <f t="shared" si="124"/>
        <v>7</v>
      </c>
      <c r="AT3987" t="str">
        <f t="shared" si="125"/>
        <v>Cajero automático</v>
      </c>
    </row>
    <row r="3988" spans="1:46">
      <c r="A3988" t="s">
        <v>18534</v>
      </c>
      <c r="B3988" t="s">
        <v>18535</v>
      </c>
      <c r="C3988" s="18">
        <v>1.4424069262000001</v>
      </c>
      <c r="D3988" t="s">
        <v>2585</v>
      </c>
      <c r="E3988" t="s">
        <v>128</v>
      </c>
      <c r="F3988" t="s">
        <v>2586</v>
      </c>
      <c r="G3988" s="18">
        <v>0</v>
      </c>
      <c r="H3988" t="s">
        <v>64</v>
      </c>
      <c r="I3988" t="s">
        <v>130</v>
      </c>
      <c r="J3988" t="s">
        <v>2659</v>
      </c>
      <c r="K3988" s="18">
        <v>0</v>
      </c>
      <c r="L3988" t="s">
        <v>311</v>
      </c>
      <c r="M3988" t="s">
        <v>130</v>
      </c>
      <c r="N3988" t="s">
        <v>2660</v>
      </c>
      <c r="O3988" s="18">
        <v>1.8290015489</v>
      </c>
      <c r="P3988" t="s">
        <v>2625</v>
      </c>
      <c r="Q3988" t="s">
        <v>134</v>
      </c>
      <c r="R3988" t="s">
        <v>2626</v>
      </c>
      <c r="S3988" s="18">
        <v>0</v>
      </c>
      <c r="T3988" t="s">
        <v>311</v>
      </c>
      <c r="U3988" t="s">
        <v>130</v>
      </c>
      <c r="V3988" t="s">
        <v>312</v>
      </c>
      <c r="W3988" s="18">
        <v>0</v>
      </c>
      <c r="X3988" t="s">
        <v>64</v>
      </c>
      <c r="Y3988" t="s">
        <v>130</v>
      </c>
      <c r="Z3988" t="s">
        <v>2659</v>
      </c>
      <c r="AA3988" s="18">
        <v>8.8789257999999996E-2</v>
      </c>
      <c r="AB3988" t="s">
        <v>2661</v>
      </c>
      <c r="AC3988" t="s">
        <v>128</v>
      </c>
      <c r="AD3988" t="s">
        <v>2662</v>
      </c>
      <c r="AE3988" s="18">
        <v>0.27003336820000001</v>
      </c>
      <c r="AF3988" t="s">
        <v>2663</v>
      </c>
      <c r="AG3988" t="s">
        <v>143</v>
      </c>
      <c r="AH3988" t="s">
        <v>2664</v>
      </c>
      <c r="AI3988" s="18">
        <v>0</v>
      </c>
      <c r="AJ3988" t="s">
        <v>2665</v>
      </c>
      <c r="AK3988" t="s">
        <v>134</v>
      </c>
      <c r="AL3988" t="s">
        <v>2666</v>
      </c>
      <c r="AM3988" t="s">
        <v>2665</v>
      </c>
      <c r="AN3988" t="s">
        <v>134</v>
      </c>
      <c r="AO3988" t="s">
        <v>2666</v>
      </c>
      <c r="AP3988" s="18">
        <v>0</v>
      </c>
      <c r="AQ3988" t="s">
        <v>123</v>
      </c>
      <c r="AR3988" t="b">
        <f>ISNUMBER(SEARCH('Consulta Por Puntos Baloto'!$E$5,B3988,1))</f>
        <v>0</v>
      </c>
      <c r="AS3988">
        <f t="shared" si="124"/>
        <v>7</v>
      </c>
      <c r="AT3988" t="str">
        <f t="shared" si="125"/>
        <v>Cajero automático</v>
      </c>
    </row>
    <row r="3989" spans="1:46">
      <c r="A3989" t="s">
        <v>18534</v>
      </c>
      <c r="B3989" t="s">
        <v>18535</v>
      </c>
      <c r="C3989" s="18">
        <v>1.4424069262000001</v>
      </c>
      <c r="D3989" t="s">
        <v>2585</v>
      </c>
      <c r="E3989" t="s">
        <v>128</v>
      </c>
      <c r="F3989" t="s">
        <v>2586</v>
      </c>
      <c r="G3989" s="18">
        <v>0</v>
      </c>
      <c r="H3989" t="s">
        <v>64</v>
      </c>
      <c r="I3989" t="s">
        <v>130</v>
      </c>
      <c r="J3989" t="s">
        <v>2659</v>
      </c>
      <c r="K3989" s="18">
        <v>0</v>
      </c>
      <c r="L3989" t="s">
        <v>311</v>
      </c>
      <c r="M3989" t="s">
        <v>130</v>
      </c>
      <c r="N3989" t="s">
        <v>2660</v>
      </c>
      <c r="O3989" s="18">
        <v>1.8290015489</v>
      </c>
      <c r="P3989" t="s">
        <v>2625</v>
      </c>
      <c r="Q3989" t="s">
        <v>134</v>
      </c>
      <c r="R3989" t="s">
        <v>2626</v>
      </c>
      <c r="S3989" s="18">
        <v>0</v>
      </c>
      <c r="T3989" t="s">
        <v>311</v>
      </c>
      <c r="U3989" t="s">
        <v>130</v>
      </c>
      <c r="V3989" t="s">
        <v>312</v>
      </c>
      <c r="W3989" s="18">
        <v>0</v>
      </c>
      <c r="X3989" t="s">
        <v>64</v>
      </c>
      <c r="Y3989" t="s">
        <v>130</v>
      </c>
      <c r="Z3989" t="s">
        <v>2659</v>
      </c>
      <c r="AA3989" s="18">
        <v>8.8789257999999996E-2</v>
      </c>
      <c r="AB3989" t="s">
        <v>2661</v>
      </c>
      <c r="AC3989" t="s">
        <v>128</v>
      </c>
      <c r="AD3989" t="s">
        <v>2662</v>
      </c>
      <c r="AE3989" s="18">
        <v>0.27003336820000001</v>
      </c>
      <c r="AF3989" t="s">
        <v>2663</v>
      </c>
      <c r="AG3989" t="s">
        <v>143</v>
      </c>
      <c r="AH3989" t="s">
        <v>2664</v>
      </c>
      <c r="AI3989" s="18">
        <v>0</v>
      </c>
      <c r="AJ3989" t="s">
        <v>2665</v>
      </c>
      <c r="AK3989" t="s">
        <v>134</v>
      </c>
      <c r="AL3989" t="s">
        <v>2666</v>
      </c>
      <c r="AM3989" t="s">
        <v>64</v>
      </c>
      <c r="AN3989" t="s">
        <v>130</v>
      </c>
      <c r="AO3989" t="s">
        <v>2659</v>
      </c>
      <c r="AP3989" s="18">
        <v>0</v>
      </c>
      <c r="AQ3989" t="s">
        <v>123</v>
      </c>
      <c r="AR3989" t="b">
        <f>ISNUMBER(SEARCH('Consulta Por Puntos Baloto'!$E$5,B3989,1))</f>
        <v>0</v>
      </c>
      <c r="AS3989">
        <f t="shared" si="124"/>
        <v>7</v>
      </c>
      <c r="AT3989" t="str">
        <f t="shared" si="125"/>
        <v>Cajero automático</v>
      </c>
    </row>
    <row r="3990" spans="1:46">
      <c r="A3990" t="s">
        <v>18534</v>
      </c>
      <c r="B3990" t="s">
        <v>18535</v>
      </c>
      <c r="C3990" s="18">
        <v>1.4424069262000001</v>
      </c>
      <c r="D3990" t="s">
        <v>2585</v>
      </c>
      <c r="E3990" t="s">
        <v>128</v>
      </c>
      <c r="F3990" t="s">
        <v>2586</v>
      </c>
      <c r="G3990" s="18">
        <v>0</v>
      </c>
      <c r="H3990" t="s">
        <v>64</v>
      </c>
      <c r="I3990" t="s">
        <v>130</v>
      </c>
      <c r="J3990" t="s">
        <v>2659</v>
      </c>
      <c r="K3990" s="18">
        <v>0</v>
      </c>
      <c r="L3990" t="s">
        <v>311</v>
      </c>
      <c r="M3990" t="s">
        <v>130</v>
      </c>
      <c r="N3990" t="s">
        <v>2660</v>
      </c>
      <c r="O3990" s="18">
        <v>1.8290015489</v>
      </c>
      <c r="P3990" t="s">
        <v>2625</v>
      </c>
      <c r="Q3990" t="s">
        <v>134</v>
      </c>
      <c r="R3990" t="s">
        <v>2626</v>
      </c>
      <c r="S3990" s="18">
        <v>0</v>
      </c>
      <c r="T3990" t="s">
        <v>311</v>
      </c>
      <c r="U3990" t="s">
        <v>130</v>
      </c>
      <c r="V3990" t="s">
        <v>312</v>
      </c>
      <c r="W3990" s="18">
        <v>0</v>
      </c>
      <c r="X3990" t="s">
        <v>64</v>
      </c>
      <c r="Y3990" t="s">
        <v>130</v>
      </c>
      <c r="Z3990" t="s">
        <v>2659</v>
      </c>
      <c r="AA3990" s="18">
        <v>8.8789257999999996E-2</v>
      </c>
      <c r="AB3990" t="s">
        <v>2661</v>
      </c>
      <c r="AC3990" t="s">
        <v>128</v>
      </c>
      <c r="AD3990" t="s">
        <v>2662</v>
      </c>
      <c r="AE3990" s="18">
        <v>0.27003336820000001</v>
      </c>
      <c r="AF3990" t="s">
        <v>2663</v>
      </c>
      <c r="AG3990" t="s">
        <v>143</v>
      </c>
      <c r="AH3990" t="s">
        <v>2664</v>
      </c>
      <c r="AI3990" s="18">
        <v>0</v>
      </c>
      <c r="AJ3990" t="s">
        <v>2665</v>
      </c>
      <c r="AK3990" t="s">
        <v>134</v>
      </c>
      <c r="AL3990" t="s">
        <v>2666</v>
      </c>
      <c r="AM3990" t="s">
        <v>311</v>
      </c>
      <c r="AN3990" t="s">
        <v>130</v>
      </c>
      <c r="AO3990" t="s">
        <v>312</v>
      </c>
      <c r="AP3990" s="18">
        <v>0</v>
      </c>
      <c r="AQ3990" t="s">
        <v>123</v>
      </c>
      <c r="AR3990" t="b">
        <f>ISNUMBER(SEARCH('Consulta Por Puntos Baloto'!$E$5,B3990,1))</f>
        <v>0</v>
      </c>
      <c r="AS3990">
        <f t="shared" si="124"/>
        <v>7</v>
      </c>
      <c r="AT3990" t="str">
        <f t="shared" si="125"/>
        <v>Cajero automático</v>
      </c>
    </row>
    <row r="3991" spans="1:46">
      <c r="A3991" t="s">
        <v>18534</v>
      </c>
      <c r="B3991" t="s">
        <v>18535</v>
      </c>
      <c r="C3991" s="18">
        <v>1.4424069262000001</v>
      </c>
      <c r="D3991" t="s">
        <v>2585</v>
      </c>
      <c r="E3991" t="s">
        <v>128</v>
      </c>
      <c r="F3991" t="s">
        <v>2586</v>
      </c>
      <c r="G3991" s="18">
        <v>0</v>
      </c>
      <c r="H3991" t="s">
        <v>64</v>
      </c>
      <c r="I3991" t="s">
        <v>130</v>
      </c>
      <c r="J3991" t="s">
        <v>2659</v>
      </c>
      <c r="K3991" s="18">
        <v>0</v>
      </c>
      <c r="L3991" t="s">
        <v>311</v>
      </c>
      <c r="M3991" t="s">
        <v>130</v>
      </c>
      <c r="N3991" t="s">
        <v>2660</v>
      </c>
      <c r="O3991" s="18">
        <v>1.8290015489</v>
      </c>
      <c r="P3991" t="s">
        <v>2625</v>
      </c>
      <c r="Q3991" t="s">
        <v>134</v>
      </c>
      <c r="R3991" t="s">
        <v>2626</v>
      </c>
      <c r="S3991" s="18">
        <v>0</v>
      </c>
      <c r="T3991" t="s">
        <v>311</v>
      </c>
      <c r="U3991" t="s">
        <v>130</v>
      </c>
      <c r="V3991" t="s">
        <v>312</v>
      </c>
      <c r="W3991" s="18">
        <v>0</v>
      </c>
      <c r="X3991" t="s">
        <v>64</v>
      </c>
      <c r="Y3991" t="s">
        <v>130</v>
      </c>
      <c r="Z3991" t="s">
        <v>2659</v>
      </c>
      <c r="AA3991" s="18">
        <v>8.8789257999999996E-2</v>
      </c>
      <c r="AB3991" t="s">
        <v>2661</v>
      </c>
      <c r="AC3991" t="s">
        <v>128</v>
      </c>
      <c r="AD3991" t="s">
        <v>2662</v>
      </c>
      <c r="AE3991" s="18">
        <v>0.27003336820000001</v>
      </c>
      <c r="AF3991" t="s">
        <v>2663</v>
      </c>
      <c r="AG3991" t="s">
        <v>143</v>
      </c>
      <c r="AH3991" t="s">
        <v>2664</v>
      </c>
      <c r="AI3991" s="18">
        <v>0</v>
      </c>
      <c r="AJ3991" t="s">
        <v>2665</v>
      </c>
      <c r="AK3991" t="s">
        <v>134</v>
      </c>
      <c r="AL3991" t="s">
        <v>2666</v>
      </c>
      <c r="AM3991" t="s">
        <v>311</v>
      </c>
      <c r="AN3991" t="s">
        <v>130</v>
      </c>
      <c r="AO3991" t="s">
        <v>2660</v>
      </c>
      <c r="AP3991" s="18">
        <v>0</v>
      </c>
      <c r="AQ3991" t="s">
        <v>123</v>
      </c>
      <c r="AR3991" t="b">
        <f>ISNUMBER(SEARCH('Consulta Por Puntos Baloto'!$E$5,B3991,1))</f>
        <v>0</v>
      </c>
      <c r="AS3991">
        <f t="shared" si="124"/>
        <v>7</v>
      </c>
      <c r="AT3991" t="str">
        <f t="shared" si="125"/>
        <v>Cajero automático</v>
      </c>
    </row>
    <row r="3992" spans="1:46">
      <c r="A3992" t="s">
        <v>18536</v>
      </c>
      <c r="B3992" t="s">
        <v>18537</v>
      </c>
      <c r="C3992" s="18">
        <v>2.4092114814999999</v>
      </c>
      <c r="D3992" t="s">
        <v>541</v>
      </c>
      <c r="E3992" t="s">
        <v>128</v>
      </c>
      <c r="F3992" t="s">
        <v>542</v>
      </c>
      <c r="G3992" s="18">
        <v>0.88186067850000005</v>
      </c>
      <c r="H3992" t="s">
        <v>371</v>
      </c>
      <c r="I3992" t="s">
        <v>130</v>
      </c>
      <c r="J3992" t="s">
        <v>372</v>
      </c>
      <c r="K3992" s="18">
        <v>2.1726818684000002</v>
      </c>
      <c r="L3992" t="s">
        <v>64</v>
      </c>
      <c r="M3992" t="s">
        <v>130</v>
      </c>
      <c r="N3992" t="s">
        <v>512</v>
      </c>
      <c r="O3992" s="18">
        <v>2.9079839081999999</v>
      </c>
      <c r="P3992" t="s">
        <v>133</v>
      </c>
      <c r="Q3992" t="s">
        <v>134</v>
      </c>
      <c r="R3992" t="s">
        <v>135</v>
      </c>
      <c r="S3992" s="18">
        <v>0.88186067850000005</v>
      </c>
      <c r="T3992" t="s">
        <v>371</v>
      </c>
      <c r="U3992" t="s">
        <v>130</v>
      </c>
      <c r="V3992" t="s">
        <v>372</v>
      </c>
      <c r="W3992" s="18">
        <v>1.2032424023999999</v>
      </c>
      <c r="X3992" t="s">
        <v>64</v>
      </c>
      <c r="Y3992" t="s">
        <v>130</v>
      </c>
      <c r="Z3992" t="s">
        <v>373</v>
      </c>
      <c r="AA3992" s="18">
        <v>0</v>
      </c>
      <c r="AB3992" s="19" t="s">
        <v>963</v>
      </c>
      <c r="AC3992" t="s">
        <v>128</v>
      </c>
      <c r="AD3992" t="s">
        <v>964</v>
      </c>
      <c r="AE3992" s="18">
        <v>0.27954416910000002</v>
      </c>
      <c r="AF3992" t="s">
        <v>965</v>
      </c>
      <c r="AG3992" t="s">
        <v>143</v>
      </c>
      <c r="AH3992" t="s">
        <v>966</v>
      </c>
      <c r="AI3992" s="18">
        <v>0.36573909049999997</v>
      </c>
      <c r="AJ3992" t="s">
        <v>967</v>
      </c>
      <c r="AK3992" t="s">
        <v>134</v>
      </c>
      <c r="AL3992" t="s">
        <v>968</v>
      </c>
      <c r="AM3992" t="s">
        <v>873</v>
      </c>
      <c r="AN3992" t="s">
        <v>128</v>
      </c>
      <c r="AO3992" t="s">
        <v>969</v>
      </c>
      <c r="AP3992" s="18">
        <v>0</v>
      </c>
      <c r="AQ3992" t="s">
        <v>123</v>
      </c>
      <c r="AR3992" t="b">
        <f>ISNUMBER(SEARCH('Consulta Por Puntos Baloto'!$E$5,B3992,1))</f>
        <v>0</v>
      </c>
      <c r="AS3992">
        <f t="shared" si="124"/>
        <v>27</v>
      </c>
      <c r="AT3992" t="str">
        <f t="shared" si="125"/>
        <v>Oficina física</v>
      </c>
    </row>
    <row r="3993" spans="1:46">
      <c r="A3993" t="s">
        <v>18538</v>
      </c>
      <c r="B3993" t="s">
        <v>18539</v>
      </c>
      <c r="C3993" s="18">
        <v>1.5036946484</v>
      </c>
      <c r="D3993" t="s">
        <v>4210</v>
      </c>
      <c r="E3993" t="s">
        <v>62</v>
      </c>
      <c r="F3993" t="s">
        <v>4211</v>
      </c>
      <c r="G3993" s="18">
        <v>0.81292502129999999</v>
      </c>
      <c r="H3993" t="s">
        <v>276</v>
      </c>
      <c r="I3993" t="s">
        <v>65</v>
      </c>
      <c r="J3993" t="s">
        <v>277</v>
      </c>
      <c r="K3993" s="18">
        <v>1.1625316226</v>
      </c>
      <c r="L3993" t="s">
        <v>64</v>
      </c>
      <c r="M3993" t="s">
        <v>65</v>
      </c>
      <c r="N3993" t="s">
        <v>5202</v>
      </c>
      <c r="O3993" s="18">
        <v>0.82242781870000004</v>
      </c>
      <c r="P3993" t="s">
        <v>67</v>
      </c>
      <c r="Q3993" t="s">
        <v>62</v>
      </c>
      <c r="R3993" t="s">
        <v>68</v>
      </c>
      <c r="S3993" s="18">
        <v>1.5050526338000001</v>
      </c>
      <c r="T3993" t="s">
        <v>253</v>
      </c>
      <c r="U3993" t="s">
        <v>65</v>
      </c>
      <c r="V3993" t="s">
        <v>254</v>
      </c>
      <c r="W3993" s="18">
        <v>0.81592471440000003</v>
      </c>
      <c r="X3993" t="s">
        <v>276</v>
      </c>
      <c r="Y3993" t="s">
        <v>65</v>
      </c>
      <c r="Z3993" t="s">
        <v>277</v>
      </c>
      <c r="AA3993" s="18">
        <v>0.80211465820000005</v>
      </c>
      <c r="AB3993" t="s">
        <v>5203</v>
      </c>
      <c r="AC3993" t="s">
        <v>62</v>
      </c>
      <c r="AD3993" t="s">
        <v>5204</v>
      </c>
      <c r="AE3993" s="18">
        <v>1.4897927626</v>
      </c>
      <c r="AF3993" t="s">
        <v>18540</v>
      </c>
      <c r="AG3993" t="s">
        <v>62</v>
      </c>
      <c r="AH3993" t="s">
        <v>18541</v>
      </c>
      <c r="AI3993" s="18">
        <v>0.81915313899999997</v>
      </c>
      <c r="AJ3993" t="s">
        <v>349</v>
      </c>
      <c r="AK3993" t="s">
        <v>62</v>
      </c>
      <c r="AL3993" t="s">
        <v>6410</v>
      </c>
      <c r="AM3993" t="s">
        <v>873</v>
      </c>
      <c r="AN3993" t="s">
        <v>62</v>
      </c>
      <c r="AO3993" t="s">
        <v>5204</v>
      </c>
      <c r="AP3993" s="18">
        <v>0.80211465820000005</v>
      </c>
      <c r="AQ3993" t="s">
        <v>123</v>
      </c>
      <c r="AR3993" t="b">
        <f>ISNUMBER(SEARCH('Consulta Por Puntos Baloto'!$E$5,B3993,1))</f>
        <v>0</v>
      </c>
      <c r="AS3993">
        <f t="shared" si="124"/>
        <v>27</v>
      </c>
      <c r="AT3993" t="str">
        <f t="shared" si="125"/>
        <v>Oficina física</v>
      </c>
    </row>
    <row r="3994" spans="1:46">
      <c r="A3994" t="s">
        <v>18542</v>
      </c>
      <c r="B3994" t="s">
        <v>18543</v>
      </c>
      <c r="C3994" s="18">
        <v>0.34730708030000002</v>
      </c>
      <c r="D3994" t="s">
        <v>686</v>
      </c>
      <c r="E3994" t="s">
        <v>128</v>
      </c>
      <c r="F3994" t="s">
        <v>687</v>
      </c>
      <c r="G3994" s="18">
        <v>0.13188393840000001</v>
      </c>
      <c r="H3994" t="s">
        <v>2299</v>
      </c>
      <c r="I3994" t="s">
        <v>130</v>
      </c>
      <c r="J3994" t="s">
        <v>2300</v>
      </c>
      <c r="K3994" s="18">
        <v>0.612499138</v>
      </c>
      <c r="L3994" t="s">
        <v>2301</v>
      </c>
      <c r="M3994" t="s">
        <v>130</v>
      </c>
      <c r="N3994" t="s">
        <v>2302</v>
      </c>
      <c r="O3994" s="18">
        <v>0.67673498539999999</v>
      </c>
      <c r="P3994" t="s">
        <v>688</v>
      </c>
      <c r="Q3994" t="s">
        <v>134</v>
      </c>
      <c r="R3994" t="s">
        <v>689</v>
      </c>
      <c r="S3994" s="18">
        <v>0.27112609389999998</v>
      </c>
      <c r="T3994" t="s">
        <v>496</v>
      </c>
      <c r="U3994" t="s">
        <v>130</v>
      </c>
      <c r="V3994" t="s">
        <v>497</v>
      </c>
      <c r="W3994" s="18">
        <v>0.16845343770000001</v>
      </c>
      <c r="X3994" t="s">
        <v>2299</v>
      </c>
      <c r="Y3994" t="s">
        <v>130</v>
      </c>
      <c r="Z3994" t="s">
        <v>2300</v>
      </c>
      <c r="AA3994" s="18">
        <v>0.21297225859999999</v>
      </c>
      <c r="AB3994" s="19" t="s">
        <v>6173</v>
      </c>
      <c r="AC3994" t="s">
        <v>128</v>
      </c>
      <c r="AD3994" s="19" t="s">
        <v>6174</v>
      </c>
      <c r="AE3994" s="18">
        <v>0.40408660169999999</v>
      </c>
      <c r="AF3994" t="s">
        <v>6175</v>
      </c>
      <c r="AG3994" t="s">
        <v>143</v>
      </c>
      <c r="AH3994" t="s">
        <v>6176</v>
      </c>
      <c r="AI3994" s="18">
        <v>6.1244214300000002E-2</v>
      </c>
      <c r="AJ3994" t="s">
        <v>903</v>
      </c>
      <c r="AK3994" t="s">
        <v>134</v>
      </c>
      <c r="AL3994" t="s">
        <v>6177</v>
      </c>
      <c r="AM3994" t="s">
        <v>903</v>
      </c>
      <c r="AN3994" t="s">
        <v>134</v>
      </c>
      <c r="AO3994" t="s">
        <v>6177</v>
      </c>
      <c r="AP3994" s="18">
        <v>6.1244214300000002E-2</v>
      </c>
      <c r="AQ3994" t="s">
        <v>123</v>
      </c>
      <c r="AR3994" t="b">
        <f>ISNUMBER(SEARCH('Consulta Por Puntos Baloto'!$E$5,B3994,1))</f>
        <v>0</v>
      </c>
      <c r="AS3994">
        <f t="shared" si="124"/>
        <v>35</v>
      </c>
      <c r="AT3994" t="str">
        <f t="shared" si="125"/>
        <v>Punto red</v>
      </c>
    </row>
    <row r="3995" spans="1:46">
      <c r="A3995" t="s">
        <v>18544</v>
      </c>
      <c r="B3995" t="s">
        <v>18545</v>
      </c>
      <c r="C3995" s="18">
        <v>2.2327759152</v>
      </c>
      <c r="D3995" t="s">
        <v>169</v>
      </c>
      <c r="E3995" t="s">
        <v>128</v>
      </c>
      <c r="F3995" t="s">
        <v>170</v>
      </c>
      <c r="G3995" s="18">
        <v>0.43299135290000001</v>
      </c>
      <c r="H3995" t="s">
        <v>64</v>
      </c>
      <c r="I3995" t="s">
        <v>130</v>
      </c>
      <c r="J3995" t="s">
        <v>809</v>
      </c>
      <c r="K3995" s="18">
        <v>2.1258053928999998</v>
      </c>
      <c r="L3995" t="s">
        <v>64</v>
      </c>
      <c r="M3995" t="s">
        <v>130</v>
      </c>
      <c r="N3995" t="s">
        <v>172</v>
      </c>
      <c r="O3995" s="18">
        <v>2.0056868553</v>
      </c>
      <c r="P3995" t="s">
        <v>805</v>
      </c>
      <c r="Q3995" t="s">
        <v>134</v>
      </c>
      <c r="R3995" t="s">
        <v>806</v>
      </c>
      <c r="S3995" s="18">
        <v>3.4346462261999999</v>
      </c>
      <c r="T3995" t="s">
        <v>807</v>
      </c>
      <c r="U3995" t="s">
        <v>130</v>
      </c>
      <c r="V3995" t="s">
        <v>808</v>
      </c>
      <c r="W3995" s="18">
        <v>0.43299135290000001</v>
      </c>
      <c r="X3995" t="s">
        <v>64</v>
      </c>
      <c r="Y3995" t="s">
        <v>130</v>
      </c>
      <c r="Z3995" t="s">
        <v>809</v>
      </c>
      <c r="AA3995" s="18">
        <v>0.80459229259999998</v>
      </c>
      <c r="AB3995" t="s">
        <v>810</v>
      </c>
      <c r="AC3995" t="s">
        <v>128</v>
      </c>
      <c r="AD3995" t="s">
        <v>811</v>
      </c>
      <c r="AE3995" s="18">
        <v>0.43560851070000001</v>
      </c>
      <c r="AF3995" t="s">
        <v>6321</v>
      </c>
      <c r="AG3995" t="s">
        <v>143</v>
      </c>
      <c r="AH3995" t="s">
        <v>6322</v>
      </c>
      <c r="AI3995" s="18">
        <v>0.82377720580000002</v>
      </c>
      <c r="AJ3995" t="s">
        <v>6323</v>
      </c>
      <c r="AK3995" t="s">
        <v>134</v>
      </c>
      <c r="AL3995" t="s">
        <v>6324</v>
      </c>
      <c r="AM3995" t="s">
        <v>64</v>
      </c>
      <c r="AN3995" t="s">
        <v>130</v>
      </c>
      <c r="AO3995" t="s">
        <v>809</v>
      </c>
      <c r="AP3995" s="18">
        <v>0.43299135290000001</v>
      </c>
      <c r="AQ3995" t="s">
        <v>123</v>
      </c>
      <c r="AR3995" t="b">
        <f>ISNUMBER(SEARCH('Consulta Por Puntos Baloto'!$E$5,B3995,1))</f>
        <v>0</v>
      </c>
      <c r="AS3995">
        <f t="shared" si="124"/>
        <v>7</v>
      </c>
      <c r="AT3995" t="str">
        <f t="shared" si="125"/>
        <v>Cajero automático</v>
      </c>
    </row>
    <row r="3996" spans="1:46">
      <c r="A3996" t="s">
        <v>18544</v>
      </c>
      <c r="B3996" t="s">
        <v>18545</v>
      </c>
      <c r="C3996" s="18">
        <v>2.2327759152</v>
      </c>
      <c r="D3996" t="s">
        <v>169</v>
      </c>
      <c r="E3996" t="s">
        <v>128</v>
      </c>
      <c r="F3996" t="s">
        <v>170</v>
      </c>
      <c r="G3996" s="18">
        <v>0.43299135290000001</v>
      </c>
      <c r="H3996" t="s">
        <v>64</v>
      </c>
      <c r="I3996" t="s">
        <v>130</v>
      </c>
      <c r="J3996" t="s">
        <v>809</v>
      </c>
      <c r="K3996" s="18">
        <v>2.1258053928999998</v>
      </c>
      <c r="L3996" t="s">
        <v>64</v>
      </c>
      <c r="M3996" t="s">
        <v>130</v>
      </c>
      <c r="N3996" t="s">
        <v>172</v>
      </c>
      <c r="O3996" s="18">
        <v>2.0056868553</v>
      </c>
      <c r="P3996" t="s">
        <v>805</v>
      </c>
      <c r="Q3996" t="s">
        <v>134</v>
      </c>
      <c r="R3996" t="s">
        <v>806</v>
      </c>
      <c r="S3996" s="18">
        <v>3.4346462261999999</v>
      </c>
      <c r="T3996" t="s">
        <v>807</v>
      </c>
      <c r="U3996" t="s">
        <v>130</v>
      </c>
      <c r="V3996" t="s">
        <v>808</v>
      </c>
      <c r="W3996" s="18">
        <v>0.43299135290000001</v>
      </c>
      <c r="X3996" t="s">
        <v>64</v>
      </c>
      <c r="Y3996" t="s">
        <v>130</v>
      </c>
      <c r="Z3996" t="s">
        <v>809</v>
      </c>
      <c r="AA3996" s="18">
        <v>0.80459229259999998</v>
      </c>
      <c r="AB3996" t="s">
        <v>810</v>
      </c>
      <c r="AC3996" t="s">
        <v>128</v>
      </c>
      <c r="AD3996" t="s">
        <v>811</v>
      </c>
      <c r="AE3996" s="18">
        <v>0.43560851070000001</v>
      </c>
      <c r="AF3996" t="s">
        <v>6321</v>
      </c>
      <c r="AG3996" t="s">
        <v>143</v>
      </c>
      <c r="AH3996" t="s">
        <v>6322</v>
      </c>
      <c r="AI3996" s="18">
        <v>0.82377720580000002</v>
      </c>
      <c r="AJ3996" t="s">
        <v>6323</v>
      </c>
      <c r="AK3996" t="s">
        <v>134</v>
      </c>
      <c r="AL3996" t="s">
        <v>6324</v>
      </c>
      <c r="AM3996" t="s">
        <v>64</v>
      </c>
      <c r="AN3996" t="s">
        <v>130</v>
      </c>
      <c r="AO3996" t="s">
        <v>809</v>
      </c>
      <c r="AP3996" s="18">
        <v>0.43299135290000001</v>
      </c>
      <c r="AQ3996" t="s">
        <v>123</v>
      </c>
      <c r="AR3996" t="b">
        <f>ISNUMBER(SEARCH('Consulta Por Puntos Baloto'!$E$5,B3996,1))</f>
        <v>0</v>
      </c>
      <c r="AS3996">
        <f t="shared" si="124"/>
        <v>7</v>
      </c>
      <c r="AT3996" t="str">
        <f t="shared" si="125"/>
        <v>Cajero automático</v>
      </c>
    </row>
    <row r="3997" spans="1:46">
      <c r="A3997" t="s">
        <v>18546</v>
      </c>
      <c r="B3997" t="s">
        <v>18547</v>
      </c>
      <c r="C3997" s="18">
        <v>2.7300360297999999</v>
      </c>
      <c r="D3997" t="s">
        <v>2585</v>
      </c>
      <c r="E3997" t="s">
        <v>128</v>
      </c>
      <c r="F3997" t="s">
        <v>2586</v>
      </c>
      <c r="G3997" s="18">
        <v>1.6948364472999999</v>
      </c>
      <c r="H3997" t="s">
        <v>64</v>
      </c>
      <c r="I3997" t="s">
        <v>130</v>
      </c>
      <c r="J3997" t="s">
        <v>8427</v>
      </c>
      <c r="K3997" s="18">
        <v>2.3669011203000001</v>
      </c>
      <c r="L3997" t="s">
        <v>311</v>
      </c>
      <c r="M3997" t="s">
        <v>130</v>
      </c>
      <c r="N3997" t="s">
        <v>2660</v>
      </c>
      <c r="O3997" s="18">
        <v>3.3649086641000001</v>
      </c>
      <c r="P3997" t="s">
        <v>2588</v>
      </c>
      <c r="Q3997" t="s">
        <v>134</v>
      </c>
      <c r="R3997" t="s">
        <v>2589</v>
      </c>
      <c r="S3997" s="18">
        <v>2.3669011203000001</v>
      </c>
      <c r="T3997" t="s">
        <v>311</v>
      </c>
      <c r="U3997" t="s">
        <v>130</v>
      </c>
      <c r="V3997" t="s">
        <v>312</v>
      </c>
      <c r="W3997" s="18">
        <v>2.3669011203000001</v>
      </c>
      <c r="X3997" t="s">
        <v>64</v>
      </c>
      <c r="Y3997" t="s">
        <v>130</v>
      </c>
      <c r="Z3997" t="s">
        <v>2659</v>
      </c>
      <c r="AA3997" s="18">
        <v>2.4258972529</v>
      </c>
      <c r="AB3997" t="s">
        <v>2661</v>
      </c>
      <c r="AC3997" t="s">
        <v>128</v>
      </c>
      <c r="AD3997" t="s">
        <v>2662</v>
      </c>
      <c r="AE3997" s="18">
        <v>0.1669134199</v>
      </c>
      <c r="AF3997" t="s">
        <v>12284</v>
      </c>
      <c r="AG3997" t="s">
        <v>143</v>
      </c>
      <c r="AH3997" t="s">
        <v>12285</v>
      </c>
      <c r="AI3997" s="18">
        <v>0.1853839588</v>
      </c>
      <c r="AJ3997" t="s">
        <v>8828</v>
      </c>
      <c r="AK3997" t="s">
        <v>134</v>
      </c>
      <c r="AL3997" t="s">
        <v>8829</v>
      </c>
      <c r="AM3997" t="s">
        <v>12284</v>
      </c>
      <c r="AN3997" t="s">
        <v>143</v>
      </c>
      <c r="AO3997" t="s">
        <v>12285</v>
      </c>
      <c r="AP3997" s="18">
        <v>0.1669134199</v>
      </c>
      <c r="AQ3997" t="s">
        <v>123</v>
      </c>
      <c r="AR3997" t="b">
        <f>ISNUMBER(SEARCH('Consulta Por Puntos Baloto'!$E$5,B3997,1))</f>
        <v>0</v>
      </c>
      <c r="AS3997">
        <f t="shared" si="124"/>
        <v>31</v>
      </c>
      <c r="AT3997" t="str">
        <f t="shared" si="125"/>
        <v>Punto pago</v>
      </c>
    </row>
    <row r="3998" spans="1:46">
      <c r="A3998" t="s">
        <v>18548</v>
      </c>
      <c r="B3998" t="s">
        <v>18549</v>
      </c>
      <c r="C3998" s="18">
        <v>1.7629448618000001</v>
      </c>
      <c r="D3998" t="s">
        <v>1510</v>
      </c>
      <c r="E3998" t="s">
        <v>1511</v>
      </c>
      <c r="F3998" t="s">
        <v>1512</v>
      </c>
      <c r="G3998" s="18">
        <v>6.9257612010000003</v>
      </c>
      <c r="H3998" t="s">
        <v>64</v>
      </c>
      <c r="I3998" t="s">
        <v>471</v>
      </c>
      <c r="J3998" t="s">
        <v>1453</v>
      </c>
      <c r="K3998" s="18">
        <v>6.9079915541999997</v>
      </c>
      <c r="L3998" t="s">
        <v>64</v>
      </c>
      <c r="M3998" t="s">
        <v>471</v>
      </c>
      <c r="N3998" t="s">
        <v>1453</v>
      </c>
      <c r="O3998" s="18">
        <v>12.3914854621</v>
      </c>
      <c r="P3998" t="s">
        <v>1454</v>
      </c>
      <c r="Q3998" t="s">
        <v>1449</v>
      </c>
      <c r="R3998" t="s">
        <v>1455</v>
      </c>
      <c r="S3998" s="18">
        <v>17.652293553700002</v>
      </c>
      <c r="T3998" t="s">
        <v>515</v>
      </c>
      <c r="U3998" t="s">
        <v>130</v>
      </c>
      <c r="V3998" t="s">
        <v>516</v>
      </c>
      <c r="W3998" s="18">
        <v>12.338575279300001</v>
      </c>
      <c r="X3998" t="s">
        <v>64</v>
      </c>
      <c r="Y3998" t="s">
        <v>1451</v>
      </c>
      <c r="Z3998" t="s">
        <v>1456</v>
      </c>
      <c r="AA3998" s="18">
        <v>16.051622204400001</v>
      </c>
      <c r="AB3998" s="19" t="s">
        <v>473</v>
      </c>
      <c r="AC3998" t="s">
        <v>128</v>
      </c>
      <c r="AD3998" t="s">
        <v>474</v>
      </c>
      <c r="AE3998" s="18">
        <v>0.23408561180000001</v>
      </c>
      <c r="AF3998" t="s">
        <v>14872</v>
      </c>
      <c r="AG3998" t="s">
        <v>1511</v>
      </c>
      <c r="AH3998" t="s">
        <v>14873</v>
      </c>
      <c r="AI3998" s="18">
        <v>1.8318603199999998E-2</v>
      </c>
      <c r="AJ3998" t="s">
        <v>18550</v>
      </c>
      <c r="AK3998" t="s">
        <v>1511</v>
      </c>
      <c r="AL3998" t="s">
        <v>18551</v>
      </c>
      <c r="AM3998" t="s">
        <v>18550</v>
      </c>
      <c r="AN3998" t="s">
        <v>1511</v>
      </c>
      <c r="AO3998" t="s">
        <v>18551</v>
      </c>
      <c r="AP3998" s="18">
        <v>1.8318603199999998E-2</v>
      </c>
      <c r="AQ3998" t="s">
        <v>123</v>
      </c>
      <c r="AR3998" t="b">
        <f>ISNUMBER(SEARCH('Consulta Por Puntos Baloto'!$E$5,B3998,1))</f>
        <v>0</v>
      </c>
      <c r="AS3998">
        <f t="shared" si="124"/>
        <v>35</v>
      </c>
      <c r="AT3998" t="str">
        <f t="shared" si="125"/>
        <v>Punto red</v>
      </c>
    </row>
    <row r="3999" spans="1:46">
      <c r="A3999" t="s">
        <v>18552</v>
      </c>
      <c r="B3999" t="s">
        <v>18553</v>
      </c>
      <c r="C3999" s="18">
        <v>0</v>
      </c>
      <c r="D3999" t="s">
        <v>1420</v>
      </c>
      <c r="E3999" t="s">
        <v>128</v>
      </c>
      <c r="F3999" t="s">
        <v>1421</v>
      </c>
      <c r="G3999" s="18">
        <v>0</v>
      </c>
      <c r="H3999" t="s">
        <v>1422</v>
      </c>
      <c r="I3999" t="s">
        <v>130</v>
      </c>
      <c r="J3999" t="s">
        <v>1423</v>
      </c>
      <c r="K3999" s="18">
        <v>0</v>
      </c>
      <c r="L3999" t="s">
        <v>64</v>
      </c>
      <c r="M3999" t="s">
        <v>130</v>
      </c>
      <c r="N3999" t="s">
        <v>1424</v>
      </c>
      <c r="O3999" s="18">
        <v>0.89574509680000003</v>
      </c>
      <c r="P3999" t="s">
        <v>1425</v>
      </c>
      <c r="Q3999" t="s">
        <v>134</v>
      </c>
      <c r="R3999" t="s">
        <v>1426</v>
      </c>
      <c r="S3999" s="18">
        <v>1.4820297899999999</v>
      </c>
      <c r="T3999" t="s">
        <v>1086</v>
      </c>
      <c r="U3999" t="s">
        <v>130</v>
      </c>
      <c r="V3999" t="s">
        <v>1087</v>
      </c>
      <c r="W3999" s="18">
        <v>1.1803340551999999</v>
      </c>
      <c r="X3999" t="s">
        <v>64</v>
      </c>
      <c r="Y3999" t="s">
        <v>130</v>
      </c>
      <c r="Z3999" t="s">
        <v>1427</v>
      </c>
      <c r="AA3999" s="18">
        <v>0</v>
      </c>
      <c r="AB3999" s="19" t="s">
        <v>1428</v>
      </c>
      <c r="AC3999" t="s">
        <v>128</v>
      </c>
      <c r="AD3999" t="s">
        <v>1429</v>
      </c>
      <c r="AE3999" s="18">
        <v>0.31710546000000001</v>
      </c>
      <c r="AF3999" t="s">
        <v>1430</v>
      </c>
      <c r="AG3999" t="s">
        <v>143</v>
      </c>
      <c r="AH3999" t="s">
        <v>1431</v>
      </c>
      <c r="AI3999" s="18">
        <v>9.5063636800000004E-2</v>
      </c>
      <c r="AJ3999" t="s">
        <v>349</v>
      </c>
      <c r="AK3999" t="s">
        <v>134</v>
      </c>
      <c r="AL3999" t="s">
        <v>1432</v>
      </c>
      <c r="AM3999" t="s">
        <v>1420</v>
      </c>
      <c r="AN3999" t="s">
        <v>128</v>
      </c>
      <c r="AO3999" t="s">
        <v>1421</v>
      </c>
      <c r="AP3999" s="18">
        <v>0</v>
      </c>
      <c r="AQ3999" t="s">
        <v>123</v>
      </c>
      <c r="AR3999" t="b">
        <f>ISNUMBER(SEARCH('Consulta Por Puntos Baloto'!$E$5,B3999,1))</f>
        <v>0</v>
      </c>
      <c r="AS3999">
        <f t="shared" si="124"/>
        <v>3</v>
      </c>
      <c r="AT3999" t="str">
        <f t="shared" si="125"/>
        <v>Punto 472</v>
      </c>
    </row>
    <row r="4000" spans="1:46">
      <c r="A4000" t="s">
        <v>18552</v>
      </c>
      <c r="B4000" t="s">
        <v>18553</v>
      </c>
      <c r="C4000" s="18">
        <v>0</v>
      </c>
      <c r="D4000" t="s">
        <v>1420</v>
      </c>
      <c r="E4000" t="s">
        <v>128</v>
      </c>
      <c r="F4000" t="s">
        <v>1421</v>
      </c>
      <c r="G4000" s="18">
        <v>0</v>
      </c>
      <c r="H4000" t="s">
        <v>1422</v>
      </c>
      <c r="I4000" t="s">
        <v>130</v>
      </c>
      <c r="J4000" t="s">
        <v>1423</v>
      </c>
      <c r="K4000" s="18">
        <v>0</v>
      </c>
      <c r="L4000" t="s">
        <v>64</v>
      </c>
      <c r="M4000" t="s">
        <v>130</v>
      </c>
      <c r="N4000" t="s">
        <v>1424</v>
      </c>
      <c r="O4000" s="18">
        <v>0.89574509680000003</v>
      </c>
      <c r="P4000" t="s">
        <v>1425</v>
      </c>
      <c r="Q4000" t="s">
        <v>134</v>
      </c>
      <c r="R4000" t="s">
        <v>1426</v>
      </c>
      <c r="S4000" s="18">
        <v>1.4820297899999999</v>
      </c>
      <c r="T4000" t="s">
        <v>1086</v>
      </c>
      <c r="U4000" t="s">
        <v>130</v>
      </c>
      <c r="V4000" t="s">
        <v>1087</v>
      </c>
      <c r="W4000" s="18">
        <v>1.1803340551999999</v>
      </c>
      <c r="X4000" t="s">
        <v>64</v>
      </c>
      <c r="Y4000" t="s">
        <v>130</v>
      </c>
      <c r="Z4000" t="s">
        <v>1427</v>
      </c>
      <c r="AA4000" s="18">
        <v>0</v>
      </c>
      <c r="AB4000" s="19" t="s">
        <v>1428</v>
      </c>
      <c r="AC4000" t="s">
        <v>128</v>
      </c>
      <c r="AD4000" t="s">
        <v>1429</v>
      </c>
      <c r="AE4000" s="18">
        <v>0.31710546000000001</v>
      </c>
      <c r="AF4000" t="s">
        <v>1430</v>
      </c>
      <c r="AG4000" t="s">
        <v>143</v>
      </c>
      <c r="AH4000" t="s">
        <v>1431</v>
      </c>
      <c r="AI4000" s="18">
        <v>9.5063636800000004E-2</v>
      </c>
      <c r="AJ4000" t="s">
        <v>349</v>
      </c>
      <c r="AK4000" t="s">
        <v>134</v>
      </c>
      <c r="AL4000" t="s">
        <v>1432</v>
      </c>
      <c r="AM4000" t="s">
        <v>873</v>
      </c>
      <c r="AN4000" t="s">
        <v>128</v>
      </c>
      <c r="AO4000" t="s">
        <v>18554</v>
      </c>
      <c r="AP4000" s="18">
        <v>0</v>
      </c>
      <c r="AQ4000" t="s">
        <v>123</v>
      </c>
      <c r="AR4000" t="b">
        <f>ISNUMBER(SEARCH('Consulta Por Puntos Baloto'!$E$5,B4000,1))</f>
        <v>0</v>
      </c>
      <c r="AS4000">
        <f t="shared" si="124"/>
        <v>3</v>
      </c>
      <c r="AT4000" t="str">
        <f t="shared" si="125"/>
        <v>Punto 472</v>
      </c>
    </row>
    <row r="4001" spans="1:46">
      <c r="A4001" t="s">
        <v>18552</v>
      </c>
      <c r="B4001" t="s">
        <v>18553</v>
      </c>
      <c r="C4001" s="18">
        <v>0</v>
      </c>
      <c r="D4001" t="s">
        <v>1420</v>
      </c>
      <c r="E4001" t="s">
        <v>128</v>
      </c>
      <c r="F4001" t="s">
        <v>1421</v>
      </c>
      <c r="G4001" s="18">
        <v>0</v>
      </c>
      <c r="H4001" t="s">
        <v>1422</v>
      </c>
      <c r="I4001" t="s">
        <v>130</v>
      </c>
      <c r="J4001" t="s">
        <v>1423</v>
      </c>
      <c r="K4001" s="18">
        <v>0</v>
      </c>
      <c r="L4001" t="s">
        <v>64</v>
      </c>
      <c r="M4001" t="s">
        <v>130</v>
      </c>
      <c r="N4001" t="s">
        <v>1424</v>
      </c>
      <c r="O4001" s="18">
        <v>0.89574509680000003</v>
      </c>
      <c r="P4001" t="s">
        <v>1425</v>
      </c>
      <c r="Q4001" t="s">
        <v>134</v>
      </c>
      <c r="R4001" t="s">
        <v>1426</v>
      </c>
      <c r="S4001" s="18">
        <v>1.4820297899999999</v>
      </c>
      <c r="T4001" t="s">
        <v>1086</v>
      </c>
      <c r="U4001" t="s">
        <v>130</v>
      </c>
      <c r="V4001" t="s">
        <v>1087</v>
      </c>
      <c r="W4001" s="18">
        <v>1.1803340551999999</v>
      </c>
      <c r="X4001" t="s">
        <v>64</v>
      </c>
      <c r="Y4001" t="s">
        <v>130</v>
      </c>
      <c r="Z4001" t="s">
        <v>1427</v>
      </c>
      <c r="AA4001" s="18">
        <v>0</v>
      </c>
      <c r="AB4001" s="19" t="s">
        <v>1428</v>
      </c>
      <c r="AC4001" t="s">
        <v>128</v>
      </c>
      <c r="AD4001" t="s">
        <v>1429</v>
      </c>
      <c r="AE4001" s="18">
        <v>0.31710546000000001</v>
      </c>
      <c r="AF4001" t="s">
        <v>1430</v>
      </c>
      <c r="AG4001" t="s">
        <v>143</v>
      </c>
      <c r="AH4001" t="s">
        <v>1431</v>
      </c>
      <c r="AI4001" s="18">
        <v>9.5063636800000004E-2</v>
      </c>
      <c r="AJ4001" t="s">
        <v>349</v>
      </c>
      <c r="AK4001" t="s">
        <v>134</v>
      </c>
      <c r="AL4001" t="s">
        <v>1432</v>
      </c>
      <c r="AM4001" t="s">
        <v>64</v>
      </c>
      <c r="AN4001" t="s">
        <v>130</v>
      </c>
      <c r="AO4001" t="s">
        <v>1424</v>
      </c>
      <c r="AP4001" s="18">
        <v>0</v>
      </c>
      <c r="AQ4001" t="s">
        <v>123</v>
      </c>
      <c r="AR4001" t="b">
        <f>ISNUMBER(SEARCH('Consulta Por Puntos Baloto'!$E$5,B4001,1))</f>
        <v>0</v>
      </c>
      <c r="AS4001">
        <f t="shared" si="124"/>
        <v>3</v>
      </c>
      <c r="AT4001" t="str">
        <f t="shared" si="125"/>
        <v>Punto 472</v>
      </c>
    </row>
    <row r="4002" spans="1:46">
      <c r="A4002" t="s">
        <v>18552</v>
      </c>
      <c r="B4002" t="s">
        <v>18553</v>
      </c>
      <c r="C4002" s="18">
        <v>0</v>
      </c>
      <c r="D4002" t="s">
        <v>1420</v>
      </c>
      <c r="E4002" t="s">
        <v>128</v>
      </c>
      <c r="F4002" t="s">
        <v>1421</v>
      </c>
      <c r="G4002" s="18">
        <v>0</v>
      </c>
      <c r="H4002" t="s">
        <v>1422</v>
      </c>
      <c r="I4002" t="s">
        <v>130</v>
      </c>
      <c r="J4002" t="s">
        <v>1423</v>
      </c>
      <c r="K4002" s="18">
        <v>0</v>
      </c>
      <c r="L4002" t="s">
        <v>64</v>
      </c>
      <c r="M4002" t="s">
        <v>130</v>
      </c>
      <c r="N4002" t="s">
        <v>1424</v>
      </c>
      <c r="O4002" s="18">
        <v>0.89574509680000003</v>
      </c>
      <c r="P4002" t="s">
        <v>1425</v>
      </c>
      <c r="Q4002" t="s">
        <v>134</v>
      </c>
      <c r="R4002" t="s">
        <v>1426</v>
      </c>
      <c r="S4002" s="18">
        <v>1.4820297899999999</v>
      </c>
      <c r="T4002" t="s">
        <v>1086</v>
      </c>
      <c r="U4002" t="s">
        <v>130</v>
      </c>
      <c r="V4002" t="s">
        <v>1087</v>
      </c>
      <c r="W4002" s="18">
        <v>1.1803340551999999</v>
      </c>
      <c r="X4002" t="s">
        <v>64</v>
      </c>
      <c r="Y4002" t="s">
        <v>130</v>
      </c>
      <c r="Z4002" t="s">
        <v>1427</v>
      </c>
      <c r="AA4002" s="18">
        <v>0</v>
      </c>
      <c r="AB4002" s="19" t="s">
        <v>1428</v>
      </c>
      <c r="AC4002" t="s">
        <v>128</v>
      </c>
      <c r="AD4002" t="s">
        <v>1429</v>
      </c>
      <c r="AE4002" s="18">
        <v>0.31710546000000001</v>
      </c>
      <c r="AF4002" t="s">
        <v>1430</v>
      </c>
      <c r="AG4002" t="s">
        <v>143</v>
      </c>
      <c r="AH4002" t="s">
        <v>1431</v>
      </c>
      <c r="AI4002" s="18">
        <v>9.5063636800000004E-2</v>
      </c>
      <c r="AJ4002" t="s">
        <v>349</v>
      </c>
      <c r="AK4002" t="s">
        <v>134</v>
      </c>
      <c r="AL4002" t="s">
        <v>1432</v>
      </c>
      <c r="AM4002" t="s">
        <v>1422</v>
      </c>
      <c r="AN4002" t="s">
        <v>130</v>
      </c>
      <c r="AO4002" t="s">
        <v>1423</v>
      </c>
      <c r="AP4002" s="18">
        <v>0</v>
      </c>
      <c r="AQ4002" t="s">
        <v>123</v>
      </c>
      <c r="AR4002" t="b">
        <f>ISNUMBER(SEARCH('Consulta Por Puntos Baloto'!$E$5,B4002,1))</f>
        <v>0</v>
      </c>
      <c r="AS4002">
        <f t="shared" si="124"/>
        <v>3</v>
      </c>
      <c r="AT4002" t="str">
        <f t="shared" si="125"/>
        <v>Punto 472</v>
      </c>
    </row>
    <row r="4003" spans="1:46">
      <c r="A4003" t="s">
        <v>18555</v>
      </c>
      <c r="B4003" t="s">
        <v>18556</v>
      </c>
      <c r="C4003" s="18">
        <v>0.84753687639999997</v>
      </c>
      <c r="D4003" t="s">
        <v>202</v>
      </c>
      <c r="E4003" t="s">
        <v>128</v>
      </c>
      <c r="F4003" t="s">
        <v>203</v>
      </c>
      <c r="G4003" s="18">
        <v>0.30429816869999998</v>
      </c>
      <c r="H4003" t="s">
        <v>2704</v>
      </c>
      <c r="I4003" t="s">
        <v>130</v>
      </c>
      <c r="J4003" t="s">
        <v>2705</v>
      </c>
      <c r="K4003" s="18">
        <v>0.55197908439999999</v>
      </c>
      <c r="L4003" t="s">
        <v>64</v>
      </c>
      <c r="M4003" t="s">
        <v>130</v>
      </c>
      <c r="N4003" t="s">
        <v>789</v>
      </c>
      <c r="O4003" s="18">
        <v>0.30034782939999999</v>
      </c>
      <c r="P4003" t="s">
        <v>2706</v>
      </c>
      <c r="Q4003" t="s">
        <v>134</v>
      </c>
      <c r="R4003" t="s">
        <v>2707</v>
      </c>
      <c r="S4003" s="18">
        <v>1.6285081426000001</v>
      </c>
      <c r="T4003" t="s">
        <v>675</v>
      </c>
      <c r="U4003" t="s">
        <v>130</v>
      </c>
      <c r="V4003" t="s">
        <v>676</v>
      </c>
      <c r="W4003" s="18">
        <v>1.8696157266</v>
      </c>
      <c r="X4003" t="s">
        <v>64</v>
      </c>
      <c r="Y4003" t="s">
        <v>130</v>
      </c>
      <c r="Z4003" t="s">
        <v>790</v>
      </c>
      <c r="AA4003" s="18">
        <v>0.3041327405</v>
      </c>
      <c r="AB4003" t="s">
        <v>210</v>
      </c>
      <c r="AC4003" t="s">
        <v>128</v>
      </c>
      <c r="AD4003" t="s">
        <v>211</v>
      </c>
      <c r="AE4003" s="18">
        <v>6.4034277299999998E-2</v>
      </c>
      <c r="AF4003" t="s">
        <v>18557</v>
      </c>
      <c r="AG4003" t="s">
        <v>143</v>
      </c>
      <c r="AH4003" t="s">
        <v>18558</v>
      </c>
      <c r="AI4003" s="18">
        <v>0.1919610018</v>
      </c>
      <c r="AJ4003" t="s">
        <v>18559</v>
      </c>
      <c r="AK4003" t="s">
        <v>134</v>
      </c>
      <c r="AL4003" t="s">
        <v>18560</v>
      </c>
      <c r="AM4003" t="s">
        <v>18557</v>
      </c>
      <c r="AN4003" t="s">
        <v>143</v>
      </c>
      <c r="AO4003" t="s">
        <v>18558</v>
      </c>
      <c r="AP4003" s="18">
        <v>6.4034277299999998E-2</v>
      </c>
      <c r="AQ4003" t="s">
        <v>123</v>
      </c>
      <c r="AR4003" t="b">
        <f>ISNUMBER(SEARCH('Consulta Por Puntos Baloto'!$E$5,B4003,1))</f>
        <v>0</v>
      </c>
      <c r="AS4003">
        <f t="shared" si="124"/>
        <v>31</v>
      </c>
      <c r="AT4003" t="str">
        <f t="shared" si="125"/>
        <v>Punto pago</v>
      </c>
    </row>
    <row r="4004" spans="1:46">
      <c r="A4004" t="s">
        <v>18561</v>
      </c>
      <c r="B4004" t="s">
        <v>18562</v>
      </c>
      <c r="C4004" s="18">
        <v>1.9206850583999999</v>
      </c>
      <c r="D4004" t="s">
        <v>2585</v>
      </c>
      <c r="E4004" t="s">
        <v>128</v>
      </c>
      <c r="F4004" t="s">
        <v>2586</v>
      </c>
      <c r="G4004" s="18">
        <v>1.1656585004</v>
      </c>
      <c r="H4004" t="s">
        <v>64</v>
      </c>
      <c r="I4004" t="s">
        <v>130</v>
      </c>
      <c r="J4004" t="s">
        <v>5613</v>
      </c>
      <c r="K4004" s="18">
        <v>1.1854401926</v>
      </c>
      <c r="L4004" t="s">
        <v>311</v>
      </c>
      <c r="M4004" t="s">
        <v>130</v>
      </c>
      <c r="N4004" t="s">
        <v>2660</v>
      </c>
      <c r="O4004" s="18">
        <v>2.6164563665</v>
      </c>
      <c r="P4004" t="s">
        <v>2588</v>
      </c>
      <c r="Q4004" t="s">
        <v>134</v>
      </c>
      <c r="R4004" t="s">
        <v>2589</v>
      </c>
      <c r="S4004" s="18">
        <v>1.1854401926</v>
      </c>
      <c r="T4004" t="s">
        <v>311</v>
      </c>
      <c r="U4004" t="s">
        <v>130</v>
      </c>
      <c r="V4004" t="s">
        <v>312</v>
      </c>
      <c r="W4004" s="18">
        <v>1.1854401926</v>
      </c>
      <c r="X4004" t="s">
        <v>64</v>
      </c>
      <c r="Y4004" t="s">
        <v>130</v>
      </c>
      <c r="Z4004" t="s">
        <v>2659</v>
      </c>
      <c r="AA4004" s="18">
        <v>1.2510111209000001</v>
      </c>
      <c r="AB4004" t="s">
        <v>2661</v>
      </c>
      <c r="AC4004" t="s">
        <v>128</v>
      </c>
      <c r="AD4004" t="s">
        <v>2662</v>
      </c>
      <c r="AE4004" s="18">
        <v>9.3489181000000005E-2</v>
      </c>
      <c r="AF4004" t="s">
        <v>8297</v>
      </c>
      <c r="AG4004" t="s">
        <v>143</v>
      </c>
      <c r="AH4004" t="s">
        <v>8298</v>
      </c>
      <c r="AI4004" s="18">
        <v>1.77477326E-2</v>
      </c>
      <c r="AJ4004" t="s">
        <v>18563</v>
      </c>
      <c r="AK4004" t="s">
        <v>134</v>
      </c>
      <c r="AL4004" t="s">
        <v>18564</v>
      </c>
      <c r="AM4004" t="s">
        <v>18563</v>
      </c>
      <c r="AN4004" t="s">
        <v>134</v>
      </c>
      <c r="AO4004" t="s">
        <v>18564</v>
      </c>
      <c r="AP4004" s="18">
        <v>1.77477326E-2</v>
      </c>
      <c r="AQ4004" t="s">
        <v>123</v>
      </c>
      <c r="AR4004" t="b">
        <f>ISNUMBER(SEARCH('Consulta Por Puntos Baloto'!$E$5,B4004,1))</f>
        <v>0</v>
      </c>
      <c r="AS4004">
        <f t="shared" si="124"/>
        <v>35</v>
      </c>
      <c r="AT4004" t="str">
        <f t="shared" si="125"/>
        <v>Punto red</v>
      </c>
    </row>
    <row r="4005" spans="1:46">
      <c r="A4005" t="s">
        <v>18565</v>
      </c>
      <c r="B4005" t="s">
        <v>18566</v>
      </c>
      <c r="C4005" s="18">
        <v>1.2905024456</v>
      </c>
      <c r="D4005" t="s">
        <v>541</v>
      </c>
      <c r="E4005" t="s">
        <v>128</v>
      </c>
      <c r="F4005" t="s">
        <v>542</v>
      </c>
      <c r="G4005" s="18">
        <v>1.4979901411000001</v>
      </c>
      <c r="H4005" t="s">
        <v>64</v>
      </c>
      <c r="I4005" t="s">
        <v>130</v>
      </c>
      <c r="J4005" t="s">
        <v>370</v>
      </c>
      <c r="K4005" s="18">
        <v>1.4979901411000001</v>
      </c>
      <c r="L4005" t="s">
        <v>64</v>
      </c>
      <c r="M4005" t="s">
        <v>130</v>
      </c>
      <c r="N4005" t="s">
        <v>370</v>
      </c>
      <c r="O4005" s="18">
        <v>2.4233205190999998</v>
      </c>
      <c r="P4005" t="s">
        <v>441</v>
      </c>
      <c r="Q4005" t="s">
        <v>134</v>
      </c>
      <c r="R4005" t="s">
        <v>442</v>
      </c>
      <c r="S4005" s="18">
        <v>3.1172091523000001</v>
      </c>
      <c r="T4005" t="s">
        <v>136</v>
      </c>
      <c r="U4005" t="s">
        <v>130</v>
      </c>
      <c r="V4005" t="s">
        <v>137</v>
      </c>
      <c r="W4005" s="18">
        <v>2.1397136112999999</v>
      </c>
      <c r="X4005" t="s">
        <v>64</v>
      </c>
      <c r="Y4005" t="s">
        <v>130</v>
      </c>
      <c r="Z4005" t="s">
        <v>569</v>
      </c>
      <c r="AA4005" s="18">
        <v>1.2355935455</v>
      </c>
      <c r="AB4005" t="s">
        <v>818</v>
      </c>
      <c r="AC4005" t="s">
        <v>128</v>
      </c>
      <c r="AD4005" t="s">
        <v>819</v>
      </c>
      <c r="AE4005" s="18">
        <v>2.9267766899999999E-2</v>
      </c>
      <c r="AF4005" t="s">
        <v>935</v>
      </c>
      <c r="AG4005" t="s">
        <v>143</v>
      </c>
      <c r="AH4005" t="s">
        <v>936</v>
      </c>
      <c r="AI4005" s="18">
        <v>0.27635184839999999</v>
      </c>
      <c r="AJ4005" t="s">
        <v>2521</v>
      </c>
      <c r="AK4005" t="s">
        <v>134</v>
      </c>
      <c r="AL4005" t="s">
        <v>2522</v>
      </c>
      <c r="AM4005" t="s">
        <v>935</v>
      </c>
      <c r="AN4005" t="s">
        <v>143</v>
      </c>
      <c r="AO4005" t="s">
        <v>936</v>
      </c>
      <c r="AP4005" s="18">
        <v>2.9267766899999999E-2</v>
      </c>
      <c r="AQ4005" t="s">
        <v>123</v>
      </c>
      <c r="AR4005" t="b">
        <f>ISNUMBER(SEARCH('Consulta Por Puntos Baloto'!$E$5,B4005,1))</f>
        <v>0</v>
      </c>
      <c r="AS4005">
        <f t="shared" si="124"/>
        <v>31</v>
      </c>
      <c r="AT4005" t="str">
        <f t="shared" si="125"/>
        <v>Punto pago</v>
      </c>
    </row>
    <row r="4006" spans="1:46">
      <c r="A4006" t="s">
        <v>18567</v>
      </c>
      <c r="B4006" t="s">
        <v>18568</v>
      </c>
      <c r="C4006" s="18">
        <v>0.28441320609999998</v>
      </c>
      <c r="D4006" t="s">
        <v>786</v>
      </c>
      <c r="E4006" t="s">
        <v>128</v>
      </c>
      <c r="F4006" t="s">
        <v>787</v>
      </c>
      <c r="G4006" s="18">
        <v>0.1441751969</v>
      </c>
      <c r="H4006" t="s">
        <v>64</v>
      </c>
      <c r="I4006" t="s">
        <v>130</v>
      </c>
      <c r="J4006" t="s">
        <v>790</v>
      </c>
      <c r="K4006" s="18">
        <v>1.4645117373000001</v>
      </c>
      <c r="L4006" t="s">
        <v>64</v>
      </c>
      <c r="M4006" t="s">
        <v>130</v>
      </c>
      <c r="N4006" t="s">
        <v>789</v>
      </c>
      <c r="O4006" s="18">
        <v>1.4185282714</v>
      </c>
      <c r="P4006" t="s">
        <v>1398</v>
      </c>
      <c r="Q4006" t="s">
        <v>134</v>
      </c>
      <c r="R4006" t="s">
        <v>1399</v>
      </c>
      <c r="S4006" s="18">
        <v>0.2890302266</v>
      </c>
      <c r="T4006" t="s">
        <v>675</v>
      </c>
      <c r="U4006" t="s">
        <v>130</v>
      </c>
      <c r="V4006" t="s">
        <v>676</v>
      </c>
      <c r="W4006" s="18">
        <v>0.1441751969</v>
      </c>
      <c r="X4006" t="s">
        <v>64</v>
      </c>
      <c r="Y4006" t="s">
        <v>130</v>
      </c>
      <c r="Z4006" t="s">
        <v>790</v>
      </c>
      <c r="AA4006" s="18">
        <v>0.2890302266</v>
      </c>
      <c r="AB4006" t="s">
        <v>791</v>
      </c>
      <c r="AC4006" t="s">
        <v>128</v>
      </c>
      <c r="AD4006" t="s">
        <v>792</v>
      </c>
      <c r="AE4006" s="18">
        <v>0.25785175310000003</v>
      </c>
      <c r="AF4006" t="s">
        <v>2772</v>
      </c>
      <c r="AG4006" t="s">
        <v>143</v>
      </c>
      <c r="AH4006" t="s">
        <v>2773</v>
      </c>
      <c r="AI4006" s="18">
        <v>0.13393887609999999</v>
      </c>
      <c r="AJ4006" t="s">
        <v>349</v>
      </c>
      <c r="AK4006" t="s">
        <v>134</v>
      </c>
      <c r="AL4006" t="s">
        <v>2774</v>
      </c>
      <c r="AM4006" t="s">
        <v>349</v>
      </c>
      <c r="AN4006" t="s">
        <v>134</v>
      </c>
      <c r="AO4006" t="s">
        <v>2774</v>
      </c>
      <c r="AP4006" s="18">
        <v>0.13393887609999999</v>
      </c>
      <c r="AQ4006" t="s">
        <v>123</v>
      </c>
      <c r="AR4006" t="b">
        <f>ISNUMBER(SEARCH('Consulta Por Puntos Baloto'!$E$5,B4006,1))</f>
        <v>0</v>
      </c>
      <c r="AS4006">
        <f t="shared" si="124"/>
        <v>35</v>
      </c>
      <c r="AT4006" t="str">
        <f t="shared" si="125"/>
        <v>Punto red</v>
      </c>
    </row>
    <row r="4007" spans="1:46">
      <c r="A4007" t="s">
        <v>18569</v>
      </c>
      <c r="B4007" t="s">
        <v>18570</v>
      </c>
      <c r="C4007" s="18">
        <v>1.2969398443</v>
      </c>
      <c r="D4007" t="s">
        <v>2585</v>
      </c>
      <c r="E4007" t="s">
        <v>128</v>
      </c>
      <c r="F4007" t="s">
        <v>2586</v>
      </c>
      <c r="G4007" s="18">
        <v>0.87200924300000004</v>
      </c>
      <c r="H4007" t="s">
        <v>64</v>
      </c>
      <c r="I4007" t="s">
        <v>130</v>
      </c>
      <c r="J4007" t="s">
        <v>3950</v>
      </c>
      <c r="K4007" s="18">
        <v>0.87200924300000004</v>
      </c>
      <c r="L4007" t="s">
        <v>64</v>
      </c>
      <c r="M4007" t="s">
        <v>130</v>
      </c>
      <c r="N4007" t="s">
        <v>2624</v>
      </c>
      <c r="O4007" s="18">
        <v>0.74734570349999996</v>
      </c>
      <c r="P4007" t="s">
        <v>2625</v>
      </c>
      <c r="Q4007" t="s">
        <v>134</v>
      </c>
      <c r="R4007" t="s">
        <v>2626</v>
      </c>
      <c r="S4007" s="18">
        <v>1.1513177617000001</v>
      </c>
      <c r="T4007" t="s">
        <v>311</v>
      </c>
      <c r="U4007" t="s">
        <v>130</v>
      </c>
      <c r="V4007" t="s">
        <v>312</v>
      </c>
      <c r="W4007" s="18">
        <v>1.1513177617000001</v>
      </c>
      <c r="X4007" t="s">
        <v>64</v>
      </c>
      <c r="Y4007" t="s">
        <v>130</v>
      </c>
      <c r="Z4007" t="s">
        <v>2659</v>
      </c>
      <c r="AA4007" s="18">
        <v>0.38058575960000002</v>
      </c>
      <c r="AB4007" t="s">
        <v>2628</v>
      </c>
      <c r="AC4007" t="s">
        <v>128</v>
      </c>
      <c r="AD4007" t="s">
        <v>2629</v>
      </c>
      <c r="AE4007" s="18">
        <v>0.27486489060000002</v>
      </c>
      <c r="AF4007" t="s">
        <v>3951</v>
      </c>
      <c r="AG4007" t="s">
        <v>143</v>
      </c>
      <c r="AH4007" t="s">
        <v>3952</v>
      </c>
      <c r="AI4007" s="18">
        <v>0.72242559319999999</v>
      </c>
      <c r="AJ4007" t="s">
        <v>349</v>
      </c>
      <c r="AK4007" t="s">
        <v>134</v>
      </c>
      <c r="AL4007" t="s">
        <v>3953</v>
      </c>
      <c r="AM4007" t="s">
        <v>3951</v>
      </c>
      <c r="AN4007" t="s">
        <v>143</v>
      </c>
      <c r="AO4007" t="s">
        <v>3952</v>
      </c>
      <c r="AP4007" s="18">
        <v>0.27486489060000002</v>
      </c>
      <c r="AQ4007" t="s">
        <v>123</v>
      </c>
      <c r="AR4007" t="b">
        <f>ISNUMBER(SEARCH('Consulta Por Puntos Baloto'!$E$5,B4007,1))</f>
        <v>0</v>
      </c>
      <c r="AS4007">
        <f t="shared" si="124"/>
        <v>31</v>
      </c>
      <c r="AT4007" t="str">
        <f t="shared" si="125"/>
        <v>Punto pago</v>
      </c>
    </row>
    <row r="4008" spans="1:46">
      <c r="A4008" t="s">
        <v>18571</v>
      </c>
      <c r="B4008" t="s">
        <v>18572</v>
      </c>
      <c r="C4008" s="18">
        <v>2.1571876918999999</v>
      </c>
      <c r="D4008" t="s">
        <v>526</v>
      </c>
      <c r="E4008" t="s">
        <v>128</v>
      </c>
      <c r="F4008" t="s">
        <v>527</v>
      </c>
      <c r="G4008" s="18">
        <v>0.54714429909999995</v>
      </c>
      <c r="H4008" t="s">
        <v>64</v>
      </c>
      <c r="I4008" t="s">
        <v>130</v>
      </c>
      <c r="J4008" t="s">
        <v>1752</v>
      </c>
      <c r="K4008" s="18">
        <v>0.58933229659999997</v>
      </c>
      <c r="L4008" t="s">
        <v>64</v>
      </c>
      <c r="M4008" t="s">
        <v>130</v>
      </c>
      <c r="N4008" t="s">
        <v>529</v>
      </c>
      <c r="O4008" s="18">
        <v>1.6502298629000001</v>
      </c>
      <c r="P4008" t="s">
        <v>1300</v>
      </c>
      <c r="Q4008" t="s">
        <v>134</v>
      </c>
      <c r="R4008" t="s">
        <v>1301</v>
      </c>
      <c r="S4008" s="18">
        <v>3.4829064319</v>
      </c>
      <c r="T4008" t="s">
        <v>496</v>
      </c>
      <c r="U4008" t="s">
        <v>130</v>
      </c>
      <c r="V4008" t="s">
        <v>497</v>
      </c>
      <c r="W4008" s="18">
        <v>2.2238577326</v>
      </c>
      <c r="X4008" t="s">
        <v>745</v>
      </c>
      <c r="Y4008" t="s">
        <v>130</v>
      </c>
      <c r="Z4008" t="s">
        <v>746</v>
      </c>
      <c r="AA4008" s="18">
        <v>2.2238577326</v>
      </c>
      <c r="AB4008" t="s">
        <v>2106</v>
      </c>
      <c r="AC4008" t="s">
        <v>128</v>
      </c>
      <c r="AD4008" t="s">
        <v>2107</v>
      </c>
      <c r="AE4008" s="18">
        <v>0</v>
      </c>
      <c r="AF4008" t="s">
        <v>10263</v>
      </c>
      <c r="AG4008" t="s">
        <v>143</v>
      </c>
      <c r="AH4008" t="s">
        <v>10264</v>
      </c>
      <c r="AI4008" s="18">
        <v>0.22778710969999999</v>
      </c>
      <c r="AJ4008" t="s">
        <v>10265</v>
      </c>
      <c r="AK4008" t="s">
        <v>134</v>
      </c>
      <c r="AL4008" t="s">
        <v>10266</v>
      </c>
      <c r="AM4008" t="s">
        <v>10263</v>
      </c>
      <c r="AN4008" t="s">
        <v>143</v>
      </c>
      <c r="AO4008" t="s">
        <v>10264</v>
      </c>
      <c r="AP4008" s="18">
        <v>0</v>
      </c>
      <c r="AQ4008" t="s">
        <v>123</v>
      </c>
      <c r="AR4008" t="b">
        <f>ISNUMBER(SEARCH('Consulta Por Puntos Baloto'!$E$5,B4008,1))</f>
        <v>0</v>
      </c>
      <c r="AS4008">
        <f t="shared" si="124"/>
        <v>31</v>
      </c>
      <c r="AT4008" t="str">
        <f t="shared" si="125"/>
        <v>Punto pago</v>
      </c>
    </row>
    <row r="4009" spans="1:46">
      <c r="A4009" t="s">
        <v>18573</v>
      </c>
      <c r="B4009" t="s">
        <v>18574</v>
      </c>
      <c r="C4009" s="18">
        <v>5.6606796537999999</v>
      </c>
      <c r="D4009" t="s">
        <v>526</v>
      </c>
      <c r="E4009" t="s">
        <v>128</v>
      </c>
      <c r="F4009" t="s">
        <v>527</v>
      </c>
      <c r="G4009" s="18">
        <v>0.26652896059999998</v>
      </c>
      <c r="H4009" t="s">
        <v>64</v>
      </c>
      <c r="I4009" t="s">
        <v>130</v>
      </c>
      <c r="J4009" t="s">
        <v>543</v>
      </c>
      <c r="K4009" s="18">
        <v>1.9756032858999999</v>
      </c>
      <c r="L4009" t="s">
        <v>64</v>
      </c>
      <c r="M4009" t="s">
        <v>130</v>
      </c>
      <c r="N4009" t="s">
        <v>512</v>
      </c>
      <c r="O4009" s="18">
        <v>3.7028932196</v>
      </c>
      <c r="P4009" t="s">
        <v>530</v>
      </c>
      <c r="Q4009" t="s">
        <v>134</v>
      </c>
      <c r="R4009" t="s">
        <v>531</v>
      </c>
      <c r="S4009" s="18">
        <v>3.2027723489</v>
      </c>
      <c r="T4009" t="s">
        <v>515</v>
      </c>
      <c r="U4009" t="s">
        <v>130</v>
      </c>
      <c r="V4009" t="s">
        <v>516</v>
      </c>
      <c r="W4009" s="18">
        <v>2.0993707546999998</v>
      </c>
      <c r="X4009" t="s">
        <v>64</v>
      </c>
      <c r="Y4009" t="s">
        <v>130</v>
      </c>
      <c r="Z4009" t="s">
        <v>517</v>
      </c>
      <c r="AA4009" s="18">
        <v>2.4405104354999998</v>
      </c>
      <c r="AB4009" t="s">
        <v>533</v>
      </c>
      <c r="AC4009" t="s">
        <v>128</v>
      </c>
      <c r="AD4009" t="s">
        <v>534</v>
      </c>
      <c r="AE4009" s="18">
        <v>0.58030199540000005</v>
      </c>
      <c r="AF4009" t="s">
        <v>2344</v>
      </c>
      <c r="AG4009" t="s">
        <v>143</v>
      </c>
      <c r="AH4009" t="s">
        <v>2345</v>
      </c>
      <c r="AI4009" s="18">
        <v>4.9357662900000002E-2</v>
      </c>
      <c r="AJ4009" t="s">
        <v>13700</v>
      </c>
      <c r="AK4009" t="s">
        <v>134</v>
      </c>
      <c r="AL4009" t="s">
        <v>13701</v>
      </c>
      <c r="AM4009" t="s">
        <v>13700</v>
      </c>
      <c r="AN4009" t="s">
        <v>134</v>
      </c>
      <c r="AO4009" t="s">
        <v>13701</v>
      </c>
      <c r="AP4009" s="18">
        <v>4.9357662900000002E-2</v>
      </c>
      <c r="AQ4009" t="s">
        <v>123</v>
      </c>
      <c r="AR4009" t="b">
        <f>ISNUMBER(SEARCH('Consulta Por Puntos Baloto'!$E$5,B4009,1))</f>
        <v>0</v>
      </c>
      <c r="AS4009">
        <f t="shared" si="124"/>
        <v>35</v>
      </c>
      <c r="AT4009" t="str">
        <f t="shared" si="125"/>
        <v>Punto red</v>
      </c>
    </row>
    <row r="4010" spans="1:46">
      <c r="A4010" t="s">
        <v>18575</v>
      </c>
      <c r="B4010" t="s">
        <v>18576</v>
      </c>
      <c r="C4010" s="18">
        <v>5.9186550601999999</v>
      </c>
      <c r="D4010" t="s">
        <v>541</v>
      </c>
      <c r="E4010" t="s">
        <v>128</v>
      </c>
      <c r="F4010" t="s">
        <v>542</v>
      </c>
      <c r="G4010" s="18">
        <v>1.3847019513000001</v>
      </c>
      <c r="H4010" t="s">
        <v>64</v>
      </c>
      <c r="I4010" t="s">
        <v>130</v>
      </c>
      <c r="J4010" t="s">
        <v>511</v>
      </c>
      <c r="K4010" s="18">
        <v>3.3312175327000002</v>
      </c>
      <c r="L4010" t="s">
        <v>64</v>
      </c>
      <c r="M4010" t="s">
        <v>130</v>
      </c>
      <c r="N4010" t="s">
        <v>512</v>
      </c>
      <c r="O4010" s="18">
        <v>5.4916060401999998</v>
      </c>
      <c r="P4010" t="s">
        <v>133</v>
      </c>
      <c r="Q4010" t="s">
        <v>134</v>
      </c>
      <c r="R4010" t="s">
        <v>135</v>
      </c>
      <c r="S4010" s="18">
        <v>3.9962862746000001</v>
      </c>
      <c r="T4010" t="s">
        <v>371</v>
      </c>
      <c r="U4010" t="s">
        <v>130</v>
      </c>
      <c r="V4010" t="s">
        <v>372</v>
      </c>
      <c r="W4010" s="18">
        <v>1.8502405178000001</v>
      </c>
      <c r="X4010" t="s">
        <v>64</v>
      </c>
      <c r="Y4010" t="s">
        <v>130</v>
      </c>
      <c r="Z4010" t="s">
        <v>517</v>
      </c>
      <c r="AA4010" s="18">
        <v>3.7014932239</v>
      </c>
      <c r="AB4010" s="19" t="s">
        <v>963</v>
      </c>
      <c r="AC4010" t="s">
        <v>128</v>
      </c>
      <c r="AD4010" t="s">
        <v>964</v>
      </c>
      <c r="AE4010" s="18">
        <v>0.245783379</v>
      </c>
      <c r="AF4010" t="s">
        <v>18577</v>
      </c>
      <c r="AG4010" t="s">
        <v>143</v>
      </c>
      <c r="AH4010" t="s">
        <v>18578</v>
      </c>
      <c r="AI4010" s="18">
        <v>9.19228084E-2</v>
      </c>
      <c r="AJ4010" t="s">
        <v>18579</v>
      </c>
      <c r="AK4010" t="s">
        <v>134</v>
      </c>
      <c r="AL4010" t="s">
        <v>18580</v>
      </c>
      <c r="AM4010" t="s">
        <v>18579</v>
      </c>
      <c r="AN4010" t="s">
        <v>134</v>
      </c>
      <c r="AO4010" t="s">
        <v>18580</v>
      </c>
      <c r="AP4010" s="18">
        <v>9.19228084E-2</v>
      </c>
      <c r="AQ4010" t="s">
        <v>123</v>
      </c>
      <c r="AR4010" t="b">
        <f>ISNUMBER(SEARCH('Consulta Por Puntos Baloto'!$E$5,B4010,1))</f>
        <v>0</v>
      </c>
      <c r="AS4010">
        <f t="shared" si="124"/>
        <v>35</v>
      </c>
      <c r="AT4010" t="str">
        <f t="shared" si="125"/>
        <v>Punto red</v>
      </c>
    </row>
    <row r="4011" spans="1:46">
      <c r="A4011" t="s">
        <v>18581</v>
      </c>
      <c r="B4011" t="s">
        <v>18582</v>
      </c>
      <c r="C4011" s="18">
        <v>0.33850561330000001</v>
      </c>
      <c r="D4011" t="s">
        <v>451</v>
      </c>
      <c r="E4011" t="s">
        <v>128</v>
      </c>
      <c r="F4011" t="s">
        <v>452</v>
      </c>
      <c r="G4011" s="18">
        <v>0.253159562</v>
      </c>
      <c r="H4011" t="s">
        <v>138</v>
      </c>
      <c r="I4011" t="s">
        <v>130</v>
      </c>
      <c r="J4011" t="s">
        <v>139</v>
      </c>
      <c r="K4011" s="18">
        <v>0.253159562</v>
      </c>
      <c r="L4011" t="s">
        <v>138</v>
      </c>
      <c r="M4011" t="s">
        <v>130</v>
      </c>
      <c r="N4011" t="s">
        <v>139</v>
      </c>
      <c r="O4011" s="18">
        <v>0.81920404879999997</v>
      </c>
      <c r="P4011" t="s">
        <v>453</v>
      </c>
      <c r="Q4011" t="s">
        <v>134</v>
      </c>
      <c r="R4011" t="s">
        <v>454</v>
      </c>
      <c r="S4011" s="18">
        <v>0.96688974019999996</v>
      </c>
      <c r="T4011" t="s">
        <v>136</v>
      </c>
      <c r="U4011" t="s">
        <v>130</v>
      </c>
      <c r="V4011" t="s">
        <v>137</v>
      </c>
      <c r="W4011" s="18">
        <v>0.253159562</v>
      </c>
      <c r="X4011" t="s">
        <v>138</v>
      </c>
      <c r="Y4011" t="s">
        <v>130</v>
      </c>
      <c r="Z4011" t="s">
        <v>139</v>
      </c>
      <c r="AA4011" s="18">
        <v>0.253159562</v>
      </c>
      <c r="AB4011" s="19" t="s">
        <v>455</v>
      </c>
      <c r="AC4011" t="s">
        <v>128</v>
      </c>
      <c r="AD4011" t="s">
        <v>456</v>
      </c>
      <c r="AE4011" s="18">
        <v>0.30917552570000001</v>
      </c>
      <c r="AF4011" t="s">
        <v>457</v>
      </c>
      <c r="AG4011" t="s">
        <v>143</v>
      </c>
      <c r="AH4011" t="s">
        <v>458</v>
      </c>
      <c r="AI4011" s="18">
        <v>6.2349794200000003E-2</v>
      </c>
      <c r="AJ4011" t="s">
        <v>459</v>
      </c>
      <c r="AK4011" t="s">
        <v>134</v>
      </c>
      <c r="AL4011" t="s">
        <v>460</v>
      </c>
      <c r="AM4011" t="s">
        <v>459</v>
      </c>
      <c r="AN4011" t="s">
        <v>134</v>
      </c>
      <c r="AO4011" t="s">
        <v>460</v>
      </c>
      <c r="AP4011" s="18">
        <v>6.2349794200000003E-2</v>
      </c>
      <c r="AQ4011" t="s">
        <v>123</v>
      </c>
      <c r="AR4011" t="b">
        <f>ISNUMBER(SEARCH('Consulta Por Puntos Baloto'!$E$5,B4011,1))</f>
        <v>0</v>
      </c>
      <c r="AS4011">
        <f t="shared" si="124"/>
        <v>35</v>
      </c>
      <c r="AT4011" t="str">
        <f t="shared" si="125"/>
        <v>Punto red</v>
      </c>
    </row>
    <row r="4012" spans="1:46">
      <c r="A4012" t="s">
        <v>18583</v>
      </c>
      <c r="B4012" t="s">
        <v>18584</v>
      </c>
      <c r="C4012" s="18">
        <v>0.32872670580000002</v>
      </c>
      <c r="D4012" t="s">
        <v>451</v>
      </c>
      <c r="E4012" t="s">
        <v>128</v>
      </c>
      <c r="F4012" t="s">
        <v>452</v>
      </c>
      <c r="G4012" s="18">
        <v>0.15067028869999999</v>
      </c>
      <c r="H4012" t="s">
        <v>138</v>
      </c>
      <c r="I4012" t="s">
        <v>130</v>
      </c>
      <c r="J4012" t="s">
        <v>139</v>
      </c>
      <c r="K4012" s="18">
        <v>0.15067028869999999</v>
      </c>
      <c r="L4012" t="s">
        <v>138</v>
      </c>
      <c r="M4012" t="s">
        <v>130</v>
      </c>
      <c r="N4012" t="s">
        <v>139</v>
      </c>
      <c r="O4012" s="18">
        <v>0.73303136899999999</v>
      </c>
      <c r="P4012" t="s">
        <v>453</v>
      </c>
      <c r="Q4012" t="s">
        <v>134</v>
      </c>
      <c r="R4012" t="s">
        <v>454</v>
      </c>
      <c r="S4012" s="18">
        <v>0.96135064370000001</v>
      </c>
      <c r="T4012" t="s">
        <v>136</v>
      </c>
      <c r="U4012" t="s">
        <v>130</v>
      </c>
      <c r="V4012" t="s">
        <v>137</v>
      </c>
      <c r="W4012" s="18">
        <v>0.15067028869999999</v>
      </c>
      <c r="X4012" t="s">
        <v>138</v>
      </c>
      <c r="Y4012" t="s">
        <v>130</v>
      </c>
      <c r="Z4012" t="s">
        <v>139</v>
      </c>
      <c r="AA4012" s="18">
        <v>0.15067028869999999</v>
      </c>
      <c r="AB4012" s="19" t="s">
        <v>455</v>
      </c>
      <c r="AC4012" t="s">
        <v>128</v>
      </c>
      <c r="AD4012" t="s">
        <v>456</v>
      </c>
      <c r="AE4012" s="18">
        <v>0.25037028929999999</v>
      </c>
      <c r="AF4012" t="s">
        <v>10408</v>
      </c>
      <c r="AG4012" t="s">
        <v>143</v>
      </c>
      <c r="AH4012" t="s">
        <v>10409</v>
      </c>
      <c r="AI4012" s="18">
        <v>4.3182177799999999E-2</v>
      </c>
      <c r="AJ4012" t="s">
        <v>459</v>
      </c>
      <c r="AK4012" t="s">
        <v>134</v>
      </c>
      <c r="AL4012" t="s">
        <v>460</v>
      </c>
      <c r="AM4012" t="s">
        <v>459</v>
      </c>
      <c r="AN4012" t="s">
        <v>134</v>
      </c>
      <c r="AO4012" t="s">
        <v>460</v>
      </c>
      <c r="AP4012" s="18">
        <v>4.3182177799999999E-2</v>
      </c>
      <c r="AQ4012" t="s">
        <v>123</v>
      </c>
      <c r="AR4012" t="b">
        <f>ISNUMBER(SEARCH('Consulta Por Puntos Baloto'!$E$5,B4012,1))</f>
        <v>0</v>
      </c>
      <c r="AS4012">
        <f t="shared" si="124"/>
        <v>35</v>
      </c>
      <c r="AT4012" t="str">
        <f t="shared" si="125"/>
        <v>Punto red</v>
      </c>
    </row>
    <row r="4013" spans="1:46">
      <c r="A4013" t="s">
        <v>18585</v>
      </c>
      <c r="B4013" t="s">
        <v>18586</v>
      </c>
      <c r="C4013" s="18">
        <v>0.69189019480000002</v>
      </c>
      <c r="D4013" t="s">
        <v>451</v>
      </c>
      <c r="E4013" t="s">
        <v>128</v>
      </c>
      <c r="F4013" t="s">
        <v>452</v>
      </c>
      <c r="G4013" s="18">
        <v>0.1429316668</v>
      </c>
      <c r="H4013" t="s">
        <v>64</v>
      </c>
      <c r="I4013" t="s">
        <v>130</v>
      </c>
      <c r="J4013" t="s">
        <v>654</v>
      </c>
      <c r="K4013" s="18">
        <v>0.1429316668</v>
      </c>
      <c r="L4013" t="s">
        <v>64</v>
      </c>
      <c r="M4013" t="s">
        <v>130</v>
      </c>
      <c r="N4013" t="s">
        <v>654</v>
      </c>
      <c r="O4013" s="18">
        <v>0.57582292889999998</v>
      </c>
      <c r="P4013" t="s">
        <v>453</v>
      </c>
      <c r="Q4013" t="s">
        <v>134</v>
      </c>
      <c r="R4013" t="s">
        <v>454</v>
      </c>
      <c r="S4013" s="18">
        <v>0.59966303369999996</v>
      </c>
      <c r="T4013" t="s">
        <v>136</v>
      </c>
      <c r="U4013" t="s">
        <v>130</v>
      </c>
      <c r="V4013" t="s">
        <v>137</v>
      </c>
      <c r="W4013" s="18">
        <v>0.36698518619999998</v>
      </c>
      <c r="X4013" t="s">
        <v>138</v>
      </c>
      <c r="Y4013" t="s">
        <v>130</v>
      </c>
      <c r="Z4013" t="s">
        <v>139</v>
      </c>
      <c r="AA4013" s="18">
        <v>0.36698518619999998</v>
      </c>
      <c r="AB4013" s="19" t="s">
        <v>455</v>
      </c>
      <c r="AC4013" t="s">
        <v>128</v>
      </c>
      <c r="AD4013" t="s">
        <v>456</v>
      </c>
      <c r="AE4013" s="18">
        <v>7.80311754E-2</v>
      </c>
      <c r="AF4013" t="s">
        <v>6059</v>
      </c>
      <c r="AG4013" t="s">
        <v>143</v>
      </c>
      <c r="AH4013" t="s">
        <v>6060</v>
      </c>
      <c r="AI4013" s="18">
        <v>5.9573330100000002E-2</v>
      </c>
      <c r="AJ4013" t="s">
        <v>657</v>
      </c>
      <c r="AK4013" t="s">
        <v>134</v>
      </c>
      <c r="AL4013" t="s">
        <v>658</v>
      </c>
      <c r="AM4013" t="s">
        <v>657</v>
      </c>
      <c r="AN4013" t="s">
        <v>134</v>
      </c>
      <c r="AO4013" t="s">
        <v>658</v>
      </c>
      <c r="AP4013" s="18">
        <v>5.9573330100000002E-2</v>
      </c>
      <c r="AQ4013" t="s">
        <v>123</v>
      </c>
      <c r="AR4013" t="b">
        <f>ISNUMBER(SEARCH('Consulta Por Puntos Baloto'!$E$5,B4013,1))</f>
        <v>0</v>
      </c>
      <c r="AS4013">
        <f t="shared" si="124"/>
        <v>35</v>
      </c>
      <c r="AT4013" t="str">
        <f t="shared" si="125"/>
        <v>Punto red</v>
      </c>
    </row>
    <row r="4014" spans="1:46">
      <c r="A4014" t="s">
        <v>18587</v>
      </c>
      <c r="B4014" t="s">
        <v>18588</v>
      </c>
      <c r="C4014" s="18">
        <v>0.56758513379999997</v>
      </c>
      <c r="D4014" t="s">
        <v>127</v>
      </c>
      <c r="E4014" t="s">
        <v>128</v>
      </c>
      <c r="F4014" t="s">
        <v>129</v>
      </c>
      <c r="G4014" s="18">
        <v>0.76559985399999997</v>
      </c>
      <c r="H4014" t="s">
        <v>423</v>
      </c>
      <c r="I4014" t="s">
        <v>130</v>
      </c>
      <c r="J4014" t="s">
        <v>878</v>
      </c>
      <c r="K4014" s="18">
        <v>2.3084334160000002</v>
      </c>
      <c r="L4014" t="s">
        <v>64</v>
      </c>
      <c r="M4014" t="s">
        <v>130</v>
      </c>
      <c r="N4014" t="s">
        <v>370</v>
      </c>
      <c r="O4014" s="18">
        <v>0.76559985399999997</v>
      </c>
      <c r="P4014" t="s">
        <v>133</v>
      </c>
      <c r="Q4014" t="s">
        <v>134</v>
      </c>
      <c r="R4014" t="s">
        <v>135</v>
      </c>
      <c r="S4014" s="18">
        <v>4.4303029300999999</v>
      </c>
      <c r="T4014" t="s">
        <v>371</v>
      </c>
      <c r="U4014" t="s">
        <v>130</v>
      </c>
      <c r="V4014" t="s">
        <v>372</v>
      </c>
      <c r="W4014" s="18">
        <v>4.2394822974000004</v>
      </c>
      <c r="X4014" t="s">
        <v>64</v>
      </c>
      <c r="Y4014" t="s">
        <v>130</v>
      </c>
      <c r="Z4014" t="s">
        <v>373</v>
      </c>
      <c r="AA4014" s="18">
        <v>0.71504594450000003</v>
      </c>
      <c r="AB4014" t="s">
        <v>140</v>
      </c>
      <c r="AC4014" t="s">
        <v>128</v>
      </c>
      <c r="AD4014" t="s">
        <v>141</v>
      </c>
      <c r="AE4014" s="18">
        <v>0.32116458869999998</v>
      </c>
      <c r="AF4014" t="s">
        <v>425</v>
      </c>
      <c r="AG4014" t="s">
        <v>143</v>
      </c>
      <c r="AH4014" t="s">
        <v>426</v>
      </c>
      <c r="AI4014" s="18">
        <v>1.62012648E-2</v>
      </c>
      <c r="AJ4014" t="s">
        <v>18589</v>
      </c>
      <c r="AK4014" t="s">
        <v>134</v>
      </c>
      <c r="AL4014" t="s">
        <v>18590</v>
      </c>
      <c r="AM4014" t="s">
        <v>18589</v>
      </c>
      <c r="AN4014" t="s">
        <v>134</v>
      </c>
      <c r="AO4014" t="s">
        <v>18590</v>
      </c>
      <c r="AP4014" s="18">
        <v>1.62012648E-2</v>
      </c>
      <c r="AQ4014" t="s">
        <v>123</v>
      </c>
      <c r="AR4014" t="b">
        <f>ISNUMBER(SEARCH('Consulta Por Puntos Baloto'!$E$5,B4014,1))</f>
        <v>0</v>
      </c>
      <c r="AS4014">
        <f t="shared" si="124"/>
        <v>35</v>
      </c>
      <c r="AT4014" t="str">
        <f t="shared" si="125"/>
        <v>Punto red</v>
      </c>
    </row>
    <row r="4015" spans="1:46">
      <c r="A4015" t="s">
        <v>18591</v>
      </c>
      <c r="B4015" t="s">
        <v>18592</v>
      </c>
      <c r="C4015" s="18">
        <v>2.6151069338999999</v>
      </c>
      <c r="D4015" t="s">
        <v>169</v>
      </c>
      <c r="E4015" t="s">
        <v>128</v>
      </c>
      <c r="F4015" t="s">
        <v>170</v>
      </c>
      <c r="G4015" s="18">
        <v>0.87021949639999996</v>
      </c>
      <c r="H4015" t="s">
        <v>64</v>
      </c>
      <c r="I4015" t="s">
        <v>130</v>
      </c>
      <c r="J4015" t="s">
        <v>803</v>
      </c>
      <c r="K4015" s="18">
        <v>2.2791836003000001</v>
      </c>
      <c r="L4015" t="s">
        <v>64</v>
      </c>
      <c r="M4015" t="s">
        <v>130</v>
      </c>
      <c r="N4015" t="s">
        <v>804</v>
      </c>
      <c r="O4015" s="18">
        <v>1.1912174897000001</v>
      </c>
      <c r="P4015" t="s">
        <v>805</v>
      </c>
      <c r="Q4015" t="s">
        <v>134</v>
      </c>
      <c r="R4015" t="s">
        <v>806</v>
      </c>
      <c r="S4015" s="18">
        <v>3.4939094074999999</v>
      </c>
      <c r="T4015" t="s">
        <v>807</v>
      </c>
      <c r="U4015" t="s">
        <v>130</v>
      </c>
      <c r="V4015" t="s">
        <v>808</v>
      </c>
      <c r="W4015" s="18">
        <v>1.1221524118999999</v>
      </c>
      <c r="X4015" t="s">
        <v>2720</v>
      </c>
      <c r="Y4015" t="s">
        <v>130</v>
      </c>
      <c r="Z4015" t="s">
        <v>2721</v>
      </c>
      <c r="AA4015" s="18">
        <v>1.0760310062</v>
      </c>
      <c r="AB4015" t="s">
        <v>810</v>
      </c>
      <c r="AC4015" t="s">
        <v>128</v>
      </c>
      <c r="AD4015" t="s">
        <v>811</v>
      </c>
      <c r="AE4015" s="18">
        <v>0.3789073476</v>
      </c>
      <c r="AF4015" t="s">
        <v>812</v>
      </c>
      <c r="AG4015" t="s">
        <v>143</v>
      </c>
      <c r="AH4015" t="s">
        <v>813</v>
      </c>
      <c r="AI4015" s="18">
        <v>0.34340283069999999</v>
      </c>
      <c r="AJ4015" t="s">
        <v>814</v>
      </c>
      <c r="AK4015" t="s">
        <v>134</v>
      </c>
      <c r="AL4015" t="s">
        <v>815</v>
      </c>
      <c r="AM4015" t="s">
        <v>814</v>
      </c>
      <c r="AN4015" t="s">
        <v>134</v>
      </c>
      <c r="AO4015" t="s">
        <v>815</v>
      </c>
      <c r="AP4015" s="18">
        <v>0.34340283069999999</v>
      </c>
      <c r="AQ4015" t="s">
        <v>123</v>
      </c>
      <c r="AR4015" t="b">
        <f>ISNUMBER(SEARCH('Consulta Por Puntos Baloto'!$E$5,B4015,1))</f>
        <v>0</v>
      </c>
      <c r="AS4015">
        <f t="shared" si="124"/>
        <v>35</v>
      </c>
      <c r="AT4015" t="str">
        <f t="shared" si="125"/>
        <v>Punto red</v>
      </c>
    </row>
    <row r="4016" spans="1:46">
      <c r="A4016" t="s">
        <v>18593</v>
      </c>
      <c r="B4016" t="s">
        <v>18594</v>
      </c>
      <c r="C4016" s="18">
        <v>2.4307199202000001</v>
      </c>
      <c r="D4016" t="s">
        <v>526</v>
      </c>
      <c r="E4016" t="s">
        <v>128</v>
      </c>
      <c r="F4016" t="s">
        <v>527</v>
      </c>
      <c r="G4016" s="18">
        <v>0.19515650600000001</v>
      </c>
      <c r="H4016" t="s">
        <v>64</v>
      </c>
      <c r="I4016" t="s">
        <v>130</v>
      </c>
      <c r="J4016" t="s">
        <v>1752</v>
      </c>
      <c r="K4016" s="18">
        <v>0.23146740609999999</v>
      </c>
      <c r="L4016" t="s">
        <v>64</v>
      </c>
      <c r="M4016" t="s">
        <v>130</v>
      </c>
      <c r="N4016" t="s">
        <v>529</v>
      </c>
      <c r="O4016" s="18">
        <v>1.2471413522999999</v>
      </c>
      <c r="P4016" t="s">
        <v>1300</v>
      </c>
      <c r="Q4016" t="s">
        <v>134</v>
      </c>
      <c r="R4016" t="s">
        <v>1301</v>
      </c>
      <c r="S4016" s="18">
        <v>3.9060051254000001</v>
      </c>
      <c r="T4016" t="s">
        <v>496</v>
      </c>
      <c r="U4016" t="s">
        <v>130</v>
      </c>
      <c r="V4016" t="s">
        <v>497</v>
      </c>
      <c r="W4016" s="18">
        <v>2.5757632409000002</v>
      </c>
      <c r="X4016" t="s">
        <v>745</v>
      </c>
      <c r="Y4016" t="s">
        <v>130</v>
      </c>
      <c r="Z4016" t="s">
        <v>746</v>
      </c>
      <c r="AA4016" s="18">
        <v>2.4956711544000001</v>
      </c>
      <c r="AB4016" t="s">
        <v>533</v>
      </c>
      <c r="AC4016" t="s">
        <v>128</v>
      </c>
      <c r="AD4016" t="s">
        <v>534</v>
      </c>
      <c r="AE4016" s="18">
        <v>0.19175465289999999</v>
      </c>
      <c r="AF4016" t="s">
        <v>7297</v>
      </c>
      <c r="AG4016" t="s">
        <v>143</v>
      </c>
      <c r="AH4016" t="s">
        <v>7298</v>
      </c>
      <c r="AI4016" s="18">
        <v>5.6492820999999999E-2</v>
      </c>
      <c r="AJ4016" t="s">
        <v>2483</v>
      </c>
      <c r="AK4016" t="s">
        <v>134</v>
      </c>
      <c r="AL4016" t="s">
        <v>2484</v>
      </c>
      <c r="AM4016" t="s">
        <v>2483</v>
      </c>
      <c r="AN4016" t="s">
        <v>134</v>
      </c>
      <c r="AO4016" t="s">
        <v>2484</v>
      </c>
      <c r="AP4016" s="18">
        <v>5.6492820999999999E-2</v>
      </c>
      <c r="AQ4016" t="s">
        <v>123</v>
      </c>
      <c r="AR4016" t="b">
        <f>ISNUMBER(SEARCH('Consulta Por Puntos Baloto'!$E$5,B4016,1))</f>
        <v>0</v>
      </c>
      <c r="AS4016">
        <f t="shared" si="124"/>
        <v>35</v>
      </c>
      <c r="AT4016" t="str">
        <f t="shared" si="125"/>
        <v>Punto red</v>
      </c>
    </row>
    <row r="4017" spans="1:46">
      <c r="A4017" t="s">
        <v>18595</v>
      </c>
      <c r="B4017" t="s">
        <v>18596</v>
      </c>
      <c r="C4017" s="18">
        <v>6.5302812252000004</v>
      </c>
      <c r="D4017" t="s">
        <v>508</v>
      </c>
      <c r="E4017" t="s">
        <v>509</v>
      </c>
      <c r="F4017" t="s">
        <v>510</v>
      </c>
      <c r="G4017" s="18">
        <v>0.90073329260000001</v>
      </c>
      <c r="H4017" t="s">
        <v>64</v>
      </c>
      <c r="I4017" t="s">
        <v>130</v>
      </c>
      <c r="J4017" t="s">
        <v>1124</v>
      </c>
      <c r="K4017" s="18">
        <v>5.6152117810000002</v>
      </c>
      <c r="L4017" t="s">
        <v>64</v>
      </c>
      <c r="M4017" t="s">
        <v>112</v>
      </c>
      <c r="N4017" t="s">
        <v>721</v>
      </c>
      <c r="O4017" s="18">
        <v>0.86305046429999999</v>
      </c>
      <c r="P4017" t="s">
        <v>606</v>
      </c>
      <c r="Q4017" t="s">
        <v>134</v>
      </c>
      <c r="R4017" t="s">
        <v>607</v>
      </c>
      <c r="S4017" s="18">
        <v>3.8905679212000002</v>
      </c>
      <c r="T4017" t="s">
        <v>515</v>
      </c>
      <c r="U4017" t="s">
        <v>130</v>
      </c>
      <c r="V4017" t="s">
        <v>516</v>
      </c>
      <c r="W4017" s="18">
        <v>6.8485878421999997</v>
      </c>
      <c r="X4017" t="s">
        <v>64</v>
      </c>
      <c r="Y4017" t="s">
        <v>471</v>
      </c>
      <c r="Z4017" t="s">
        <v>472</v>
      </c>
      <c r="AA4017" s="18">
        <v>3.8905679212000002</v>
      </c>
      <c r="AB4017" t="s">
        <v>518</v>
      </c>
      <c r="AC4017" t="s">
        <v>128</v>
      </c>
      <c r="AD4017" t="s">
        <v>519</v>
      </c>
      <c r="AE4017" s="18">
        <v>0.18600072619999999</v>
      </c>
      <c r="AF4017" t="s">
        <v>17568</v>
      </c>
      <c r="AG4017" t="s">
        <v>143</v>
      </c>
      <c r="AH4017" t="s">
        <v>17569</v>
      </c>
      <c r="AI4017" s="18">
        <v>0.1095544302</v>
      </c>
      <c r="AJ4017" t="s">
        <v>18597</v>
      </c>
      <c r="AK4017" t="s">
        <v>134</v>
      </c>
      <c r="AL4017" t="s">
        <v>18598</v>
      </c>
      <c r="AM4017" t="s">
        <v>18597</v>
      </c>
      <c r="AN4017" t="s">
        <v>134</v>
      </c>
      <c r="AO4017" t="s">
        <v>18598</v>
      </c>
      <c r="AP4017" s="18">
        <v>0.1095544302</v>
      </c>
      <c r="AQ4017" t="s">
        <v>123</v>
      </c>
      <c r="AR4017" t="b">
        <f>ISNUMBER(SEARCH('Consulta Por Puntos Baloto'!$E$5,B4017,1))</f>
        <v>0</v>
      </c>
      <c r="AS4017">
        <f t="shared" si="124"/>
        <v>35</v>
      </c>
      <c r="AT4017" t="str">
        <f t="shared" si="125"/>
        <v>Punto red</v>
      </c>
    </row>
    <row r="4018" spans="1:46">
      <c r="A4018" t="s">
        <v>18599</v>
      </c>
      <c r="B4018" t="s">
        <v>18600</v>
      </c>
      <c r="C4018" s="18">
        <v>7.0263236205000004</v>
      </c>
      <c r="D4018" t="s">
        <v>127</v>
      </c>
      <c r="E4018" t="s">
        <v>128</v>
      </c>
      <c r="F4018" t="s">
        <v>129</v>
      </c>
      <c r="G4018" s="18">
        <v>0.83350884510000001</v>
      </c>
      <c r="H4018" t="s">
        <v>64</v>
      </c>
      <c r="I4018" t="s">
        <v>130</v>
      </c>
      <c r="J4018" t="s">
        <v>369</v>
      </c>
      <c r="K4018" s="18">
        <v>8.4731623186</v>
      </c>
      <c r="L4018" t="s">
        <v>64</v>
      </c>
      <c r="M4018" t="s">
        <v>130</v>
      </c>
      <c r="N4018" t="s">
        <v>370</v>
      </c>
      <c r="O4018" s="18">
        <v>6.8568970022000002</v>
      </c>
      <c r="P4018" t="s">
        <v>133</v>
      </c>
      <c r="Q4018" t="s">
        <v>134</v>
      </c>
      <c r="R4018" t="s">
        <v>135</v>
      </c>
      <c r="S4018" s="18">
        <v>9.2808081831999996</v>
      </c>
      <c r="T4018" t="s">
        <v>371</v>
      </c>
      <c r="U4018" t="s">
        <v>130</v>
      </c>
      <c r="V4018" t="s">
        <v>372</v>
      </c>
      <c r="W4018" s="18">
        <v>7.9698900785999998</v>
      </c>
      <c r="X4018" t="s">
        <v>64</v>
      </c>
      <c r="Y4018" t="s">
        <v>130</v>
      </c>
      <c r="Z4018" t="s">
        <v>373</v>
      </c>
      <c r="AA4018" s="18">
        <v>7.1851650606000002</v>
      </c>
      <c r="AB4018" t="s">
        <v>140</v>
      </c>
      <c r="AC4018" t="s">
        <v>128</v>
      </c>
      <c r="AD4018" t="s">
        <v>141</v>
      </c>
      <c r="AE4018" s="18">
        <v>0.13395781500000001</v>
      </c>
      <c r="AF4018" t="s">
        <v>18601</v>
      </c>
      <c r="AG4018" t="s">
        <v>143</v>
      </c>
      <c r="AH4018" t="s">
        <v>18602</v>
      </c>
      <c r="AI4018" s="18">
        <v>8.4312344999999997E-2</v>
      </c>
      <c r="AJ4018" t="s">
        <v>18603</v>
      </c>
      <c r="AK4018" t="s">
        <v>134</v>
      </c>
      <c r="AL4018" t="s">
        <v>18604</v>
      </c>
      <c r="AM4018" t="s">
        <v>18603</v>
      </c>
      <c r="AN4018" t="s">
        <v>134</v>
      </c>
      <c r="AO4018" t="s">
        <v>18604</v>
      </c>
      <c r="AP4018" s="18">
        <v>8.4312344999999997E-2</v>
      </c>
      <c r="AQ4018" t="s">
        <v>123</v>
      </c>
      <c r="AR4018" t="b">
        <f>ISNUMBER(SEARCH('Consulta Por Puntos Baloto'!$E$5,B4018,1))</f>
        <v>0</v>
      </c>
      <c r="AS4018">
        <f t="shared" si="124"/>
        <v>35</v>
      </c>
      <c r="AT4018" t="str">
        <f t="shared" si="125"/>
        <v>Punto red</v>
      </c>
    </row>
    <row r="4019" spans="1:46">
      <c r="A4019" t="s">
        <v>18605</v>
      </c>
      <c r="B4019" t="s">
        <v>18606</v>
      </c>
      <c r="C4019" s="18">
        <v>4.6878694200000001E-2</v>
      </c>
      <c r="D4019" t="s">
        <v>5116</v>
      </c>
      <c r="E4019" t="s">
        <v>4734</v>
      </c>
      <c r="F4019" t="s">
        <v>5117</v>
      </c>
      <c r="G4019" s="18">
        <v>90.092292109799999</v>
      </c>
      <c r="H4019" t="s">
        <v>383</v>
      </c>
      <c r="I4019" t="s">
        <v>384</v>
      </c>
      <c r="J4019" t="s">
        <v>385</v>
      </c>
      <c r="K4019" s="18">
        <v>90.571629416299999</v>
      </c>
      <c r="L4019" t="s">
        <v>64</v>
      </c>
      <c r="M4019" t="s">
        <v>384</v>
      </c>
      <c r="N4019" t="s">
        <v>386</v>
      </c>
      <c r="O4019" s="18">
        <v>0.1072521727</v>
      </c>
      <c r="P4019" t="s">
        <v>4733</v>
      </c>
      <c r="Q4019" t="s">
        <v>4734</v>
      </c>
      <c r="R4019" t="s">
        <v>4735</v>
      </c>
      <c r="S4019" s="18">
        <v>176.9355026746</v>
      </c>
      <c r="T4019" t="s">
        <v>253</v>
      </c>
      <c r="U4019" t="s">
        <v>65</v>
      </c>
      <c r="V4019" t="s">
        <v>254</v>
      </c>
      <c r="W4019" s="18">
        <v>176.20817533970001</v>
      </c>
      <c r="X4019" t="s">
        <v>276</v>
      </c>
      <c r="Y4019" t="s">
        <v>65</v>
      </c>
      <c r="Z4019" t="s">
        <v>277</v>
      </c>
      <c r="AA4019" s="18">
        <v>90.095182866900004</v>
      </c>
      <c r="AB4019" t="s">
        <v>383</v>
      </c>
      <c r="AC4019" t="s">
        <v>391</v>
      </c>
      <c r="AD4019" t="s">
        <v>392</v>
      </c>
      <c r="AE4019" s="18">
        <v>5.8264799999999996E-4</v>
      </c>
      <c r="AF4019" t="s">
        <v>18607</v>
      </c>
      <c r="AG4019" t="s">
        <v>4734</v>
      </c>
      <c r="AH4019" t="s">
        <v>18608</v>
      </c>
      <c r="AI4019" s="18">
        <v>8.8599543000000003E-3</v>
      </c>
      <c r="AJ4019" t="s">
        <v>18609</v>
      </c>
      <c r="AK4019" t="s">
        <v>4734</v>
      </c>
      <c r="AL4019" t="s">
        <v>18610</v>
      </c>
      <c r="AM4019" t="s">
        <v>18607</v>
      </c>
      <c r="AN4019" t="s">
        <v>4734</v>
      </c>
      <c r="AO4019" t="s">
        <v>18608</v>
      </c>
      <c r="AP4019" s="18">
        <v>5.8264799999999996E-4</v>
      </c>
      <c r="AQ4019" t="s">
        <v>4882</v>
      </c>
      <c r="AR4019" t="b">
        <f>ISNUMBER(SEARCH('Consulta Por Puntos Baloto'!$E$5,B4019,1))</f>
        <v>0</v>
      </c>
      <c r="AS4019">
        <f t="shared" si="124"/>
        <v>31</v>
      </c>
      <c r="AT4019" t="str">
        <f t="shared" si="125"/>
        <v>Punto pago</v>
      </c>
    </row>
    <row r="4020" spans="1:46">
      <c r="A4020" t="s">
        <v>18611</v>
      </c>
      <c r="B4020" t="s">
        <v>18612</v>
      </c>
      <c r="C4020" s="18">
        <v>0.22477010359999999</v>
      </c>
      <c r="D4020" t="s">
        <v>451</v>
      </c>
      <c r="E4020" t="s">
        <v>128</v>
      </c>
      <c r="F4020" t="s">
        <v>452</v>
      </c>
      <c r="G4020" s="18">
        <v>0.1454229585</v>
      </c>
      <c r="H4020" t="s">
        <v>64</v>
      </c>
      <c r="I4020" t="s">
        <v>130</v>
      </c>
      <c r="J4020" t="s">
        <v>885</v>
      </c>
      <c r="K4020" s="18">
        <v>0.24301641169999999</v>
      </c>
      <c r="L4020" t="s">
        <v>64</v>
      </c>
      <c r="M4020" t="s">
        <v>130</v>
      </c>
      <c r="N4020" t="s">
        <v>132</v>
      </c>
      <c r="O4020" s="18">
        <v>1.0744849162000001</v>
      </c>
      <c r="P4020" t="s">
        <v>453</v>
      </c>
      <c r="Q4020" t="s">
        <v>134</v>
      </c>
      <c r="R4020" t="s">
        <v>454</v>
      </c>
      <c r="S4020" s="18">
        <v>1.4879881107999999</v>
      </c>
      <c r="T4020" t="s">
        <v>136</v>
      </c>
      <c r="U4020" t="s">
        <v>130</v>
      </c>
      <c r="V4020" t="s">
        <v>137</v>
      </c>
      <c r="W4020" s="18">
        <v>0.54381026450000003</v>
      </c>
      <c r="X4020" t="s">
        <v>138</v>
      </c>
      <c r="Y4020" t="s">
        <v>130</v>
      </c>
      <c r="Z4020" t="s">
        <v>139</v>
      </c>
      <c r="AA4020" s="18">
        <v>0.54381026450000003</v>
      </c>
      <c r="AB4020" s="19" t="s">
        <v>455</v>
      </c>
      <c r="AC4020" t="s">
        <v>128</v>
      </c>
      <c r="AD4020" t="s">
        <v>456</v>
      </c>
      <c r="AE4020" s="18">
        <v>0.34439555030000002</v>
      </c>
      <c r="AF4020" t="s">
        <v>886</v>
      </c>
      <c r="AG4020" t="s">
        <v>143</v>
      </c>
      <c r="AH4020" t="s">
        <v>887</v>
      </c>
      <c r="AI4020" s="18">
        <v>0.24537378770000001</v>
      </c>
      <c r="AJ4020" t="s">
        <v>8800</v>
      </c>
      <c r="AK4020" t="s">
        <v>134</v>
      </c>
      <c r="AL4020" t="s">
        <v>8801</v>
      </c>
      <c r="AM4020" t="s">
        <v>64</v>
      </c>
      <c r="AN4020" t="s">
        <v>130</v>
      </c>
      <c r="AO4020" t="s">
        <v>885</v>
      </c>
      <c r="AP4020" s="18">
        <v>0.1454229585</v>
      </c>
      <c r="AQ4020" t="s">
        <v>123</v>
      </c>
      <c r="AR4020" t="b">
        <f>ISNUMBER(SEARCH('Consulta Por Puntos Baloto'!$E$5,B4020,1))</f>
        <v>0</v>
      </c>
      <c r="AS4020">
        <f t="shared" si="124"/>
        <v>7</v>
      </c>
      <c r="AT4020" t="str">
        <f t="shared" si="125"/>
        <v>Cajero automático</v>
      </c>
    </row>
    <row r="4021" spans="1:46">
      <c r="A4021" t="s">
        <v>18613</v>
      </c>
      <c r="B4021" t="s">
        <v>18614</v>
      </c>
      <c r="C4021" s="18">
        <v>2.6645322052</v>
      </c>
      <c r="D4021" t="s">
        <v>3971</v>
      </c>
      <c r="E4021" t="s">
        <v>3972</v>
      </c>
      <c r="F4021" t="s">
        <v>3973</v>
      </c>
      <c r="G4021" s="18">
        <v>2.1472167518999998</v>
      </c>
      <c r="H4021" t="s">
        <v>64</v>
      </c>
      <c r="I4021" t="s">
        <v>3974</v>
      </c>
      <c r="J4021" t="s">
        <v>3976</v>
      </c>
      <c r="K4021" s="18">
        <v>2.1542826356</v>
      </c>
      <c r="L4021" t="s">
        <v>64</v>
      </c>
      <c r="M4021" t="s">
        <v>3974</v>
      </c>
      <c r="N4021" t="s">
        <v>3976</v>
      </c>
      <c r="O4021" s="18">
        <v>3.0635772594000001</v>
      </c>
      <c r="P4021" t="s">
        <v>3977</v>
      </c>
      <c r="Q4021" t="s">
        <v>3972</v>
      </c>
      <c r="R4021" t="s">
        <v>3978</v>
      </c>
      <c r="S4021" s="18">
        <v>458.41460367500002</v>
      </c>
      <c r="T4021" t="s">
        <v>85</v>
      </c>
      <c r="U4021" t="s">
        <v>86</v>
      </c>
      <c r="V4021" t="s">
        <v>87</v>
      </c>
      <c r="W4021" s="18">
        <v>9.3510958348000006</v>
      </c>
      <c r="X4021" t="s">
        <v>3979</v>
      </c>
      <c r="Y4021" t="s">
        <v>3974</v>
      </c>
      <c r="Z4021" t="s">
        <v>3980</v>
      </c>
      <c r="AA4021" s="18">
        <v>6.0653278753000004</v>
      </c>
      <c r="AB4021" t="s">
        <v>3981</v>
      </c>
      <c r="AC4021" t="s">
        <v>3972</v>
      </c>
      <c r="AD4021" t="s">
        <v>3982</v>
      </c>
      <c r="AE4021" s="18">
        <v>0.4332020479</v>
      </c>
      <c r="AF4021" t="s">
        <v>18615</v>
      </c>
      <c r="AG4021" t="s">
        <v>3972</v>
      </c>
      <c r="AH4021" t="s">
        <v>18616</v>
      </c>
      <c r="AI4021" s="18">
        <v>0.111903006</v>
      </c>
      <c r="AJ4021" t="s">
        <v>349</v>
      </c>
      <c r="AK4021" t="s">
        <v>4280</v>
      </c>
      <c r="AL4021" t="s">
        <v>18617</v>
      </c>
      <c r="AM4021" t="s">
        <v>349</v>
      </c>
      <c r="AN4021" t="s">
        <v>4280</v>
      </c>
      <c r="AO4021" t="s">
        <v>18617</v>
      </c>
      <c r="AP4021" s="18">
        <v>0.111903006</v>
      </c>
      <c r="AQ4021" t="s">
        <v>4882</v>
      </c>
      <c r="AR4021" t="b">
        <f>ISNUMBER(SEARCH('Consulta Por Puntos Baloto'!$E$5,B4021,1))</f>
        <v>0</v>
      </c>
      <c r="AS4021">
        <f t="shared" si="124"/>
        <v>35</v>
      </c>
      <c r="AT4021" t="str">
        <f t="shared" si="125"/>
        <v>Punto red</v>
      </c>
    </row>
    <row r="4022" spans="1:46">
      <c r="A4022" t="s">
        <v>18618</v>
      </c>
      <c r="B4022" t="s">
        <v>18619</v>
      </c>
      <c r="C4022" s="18">
        <v>0.75290158220000003</v>
      </c>
      <c r="D4022" t="s">
        <v>4679</v>
      </c>
      <c r="E4022" t="s">
        <v>220</v>
      </c>
      <c r="F4022" t="s">
        <v>4680</v>
      </c>
      <c r="G4022" s="18">
        <v>0</v>
      </c>
      <c r="H4022" t="s">
        <v>64</v>
      </c>
      <c r="I4022" t="s">
        <v>223</v>
      </c>
      <c r="J4022" t="s">
        <v>4683</v>
      </c>
      <c r="K4022" s="18">
        <v>0</v>
      </c>
      <c r="L4022" t="s">
        <v>64</v>
      </c>
      <c r="M4022" t="s">
        <v>223</v>
      </c>
      <c r="N4022" t="s">
        <v>4683</v>
      </c>
      <c r="O4022" s="18">
        <v>1.9303415670999999</v>
      </c>
      <c r="P4022" t="s">
        <v>225</v>
      </c>
      <c r="Q4022" t="s">
        <v>220</v>
      </c>
      <c r="R4022" t="s">
        <v>226</v>
      </c>
      <c r="S4022" s="18">
        <v>4.2669627547999998</v>
      </c>
      <c r="T4022" t="s">
        <v>227</v>
      </c>
      <c r="U4022" t="s">
        <v>228</v>
      </c>
      <c r="V4022" t="s">
        <v>229</v>
      </c>
      <c r="W4022" s="18">
        <v>1.3141001767</v>
      </c>
      <c r="X4022" t="s">
        <v>4684</v>
      </c>
      <c r="Y4022" t="s">
        <v>223</v>
      </c>
      <c r="Z4022" t="s">
        <v>4685</v>
      </c>
      <c r="AA4022" s="18">
        <v>1.3196918059</v>
      </c>
      <c r="AB4022" s="19" t="s">
        <v>4686</v>
      </c>
      <c r="AC4022" t="s">
        <v>220</v>
      </c>
      <c r="AD4022" t="s">
        <v>4687</v>
      </c>
      <c r="AE4022" s="18">
        <v>0.15128050849999999</v>
      </c>
      <c r="AF4022" t="s">
        <v>18620</v>
      </c>
      <c r="AG4022" t="s">
        <v>220</v>
      </c>
      <c r="AH4022" t="s">
        <v>18621</v>
      </c>
      <c r="AI4022" s="18">
        <v>0.60946595370000001</v>
      </c>
      <c r="AJ4022" t="s">
        <v>349</v>
      </c>
      <c r="AK4022" t="s">
        <v>220</v>
      </c>
      <c r="AL4022" t="s">
        <v>4690</v>
      </c>
      <c r="AM4022" t="s">
        <v>64</v>
      </c>
      <c r="AN4022" t="s">
        <v>223</v>
      </c>
      <c r="AO4022" t="s">
        <v>4683</v>
      </c>
      <c r="AP4022" s="18">
        <v>0</v>
      </c>
      <c r="AQ4022" t="s">
        <v>4218</v>
      </c>
      <c r="AR4022" t="b">
        <f>ISNUMBER(SEARCH('Consulta Por Puntos Baloto'!$E$5,B4022,1))</f>
        <v>0</v>
      </c>
      <c r="AS4022">
        <f t="shared" si="124"/>
        <v>7</v>
      </c>
      <c r="AT4022" t="str">
        <f t="shared" si="125"/>
        <v>Cajero automático</v>
      </c>
    </row>
    <row r="4023" spans="1:46">
      <c r="A4023" t="s">
        <v>18618</v>
      </c>
      <c r="B4023" t="s">
        <v>18619</v>
      </c>
      <c r="C4023" s="18">
        <v>0.75290158220000003</v>
      </c>
      <c r="D4023" t="s">
        <v>4679</v>
      </c>
      <c r="E4023" t="s">
        <v>220</v>
      </c>
      <c r="F4023" t="s">
        <v>4680</v>
      </c>
      <c r="G4023" s="18">
        <v>0</v>
      </c>
      <c r="H4023" t="s">
        <v>64</v>
      </c>
      <c r="I4023" t="s">
        <v>223</v>
      </c>
      <c r="J4023" t="s">
        <v>4683</v>
      </c>
      <c r="K4023" s="18">
        <v>0</v>
      </c>
      <c r="L4023" t="s">
        <v>64</v>
      </c>
      <c r="M4023" t="s">
        <v>223</v>
      </c>
      <c r="N4023" t="s">
        <v>4683</v>
      </c>
      <c r="O4023" s="18">
        <v>1.9303415670999999</v>
      </c>
      <c r="P4023" t="s">
        <v>225</v>
      </c>
      <c r="Q4023" t="s">
        <v>220</v>
      </c>
      <c r="R4023" t="s">
        <v>226</v>
      </c>
      <c r="S4023" s="18">
        <v>4.2669627547999998</v>
      </c>
      <c r="T4023" t="s">
        <v>227</v>
      </c>
      <c r="U4023" t="s">
        <v>228</v>
      </c>
      <c r="V4023" t="s">
        <v>229</v>
      </c>
      <c r="W4023" s="18">
        <v>1.3141001767</v>
      </c>
      <c r="X4023" t="s">
        <v>4684</v>
      </c>
      <c r="Y4023" t="s">
        <v>223</v>
      </c>
      <c r="Z4023" t="s">
        <v>4685</v>
      </c>
      <c r="AA4023" s="18">
        <v>1.3196918059</v>
      </c>
      <c r="AB4023" s="19" t="s">
        <v>4686</v>
      </c>
      <c r="AC4023" t="s">
        <v>220</v>
      </c>
      <c r="AD4023" t="s">
        <v>4687</v>
      </c>
      <c r="AE4023" s="18">
        <v>0.15128050849999999</v>
      </c>
      <c r="AF4023" t="s">
        <v>18620</v>
      </c>
      <c r="AG4023" t="s">
        <v>220</v>
      </c>
      <c r="AH4023" t="s">
        <v>18621</v>
      </c>
      <c r="AI4023" s="18">
        <v>0.60946595370000001</v>
      </c>
      <c r="AJ4023" t="s">
        <v>349</v>
      </c>
      <c r="AK4023" t="s">
        <v>220</v>
      </c>
      <c r="AL4023" t="s">
        <v>4690</v>
      </c>
      <c r="AM4023" t="s">
        <v>64</v>
      </c>
      <c r="AN4023" t="s">
        <v>223</v>
      </c>
      <c r="AO4023" t="s">
        <v>4683</v>
      </c>
      <c r="AP4023" s="18">
        <v>0</v>
      </c>
      <c r="AQ4023" t="s">
        <v>4218</v>
      </c>
      <c r="AR4023" t="b">
        <f>ISNUMBER(SEARCH('Consulta Por Puntos Baloto'!$E$5,B4023,1))</f>
        <v>0</v>
      </c>
      <c r="AS4023">
        <f t="shared" si="124"/>
        <v>7</v>
      </c>
      <c r="AT4023" t="str">
        <f t="shared" si="125"/>
        <v>Cajero automático</v>
      </c>
    </row>
    <row r="4024" spans="1:46">
      <c r="A4024" t="s">
        <v>18622</v>
      </c>
      <c r="B4024" t="s">
        <v>18623</v>
      </c>
      <c r="C4024" s="18">
        <v>0.2463834453</v>
      </c>
      <c r="D4024" t="s">
        <v>4495</v>
      </c>
      <c r="E4024" t="s">
        <v>4496</v>
      </c>
      <c r="F4024" t="s">
        <v>4497</v>
      </c>
      <c r="G4024" s="18">
        <v>0.3173029362</v>
      </c>
      <c r="H4024" t="s">
        <v>383</v>
      </c>
      <c r="I4024" t="s">
        <v>384</v>
      </c>
      <c r="J4024" t="s">
        <v>385</v>
      </c>
      <c r="K4024" s="18">
        <v>2.5049391056000001</v>
      </c>
      <c r="L4024" t="s">
        <v>64</v>
      </c>
      <c r="M4024" t="s">
        <v>384</v>
      </c>
      <c r="N4024" t="s">
        <v>386</v>
      </c>
      <c r="O4024" s="18">
        <v>89.697319558999993</v>
      </c>
      <c r="P4024" t="s">
        <v>4733</v>
      </c>
      <c r="Q4024" t="s">
        <v>4734</v>
      </c>
      <c r="R4024" t="s">
        <v>4735</v>
      </c>
      <c r="S4024" s="18">
        <v>103.4927328255</v>
      </c>
      <c r="T4024" t="s">
        <v>253</v>
      </c>
      <c r="U4024" t="s">
        <v>65</v>
      </c>
      <c r="V4024" t="s">
        <v>254</v>
      </c>
      <c r="W4024" s="18">
        <v>103.2875507465</v>
      </c>
      <c r="X4024" t="s">
        <v>276</v>
      </c>
      <c r="Y4024" t="s">
        <v>65</v>
      </c>
      <c r="Z4024" t="s">
        <v>277</v>
      </c>
      <c r="AA4024" s="18">
        <v>0.31931500130000001</v>
      </c>
      <c r="AB4024" t="s">
        <v>383</v>
      </c>
      <c r="AC4024" t="s">
        <v>391</v>
      </c>
      <c r="AD4024" t="s">
        <v>392</v>
      </c>
      <c r="AE4024" s="18">
        <v>0.10331791999999999</v>
      </c>
      <c r="AF4024" t="s">
        <v>8395</v>
      </c>
      <c r="AG4024" t="s">
        <v>4496</v>
      </c>
      <c r="AH4024" t="s">
        <v>8396</v>
      </c>
      <c r="AI4024" s="18">
        <v>1.7948954600000001E-2</v>
      </c>
      <c r="AJ4024" t="s">
        <v>18624</v>
      </c>
      <c r="AK4024" t="s">
        <v>391</v>
      </c>
      <c r="AL4024" t="s">
        <v>18625</v>
      </c>
      <c r="AM4024" t="s">
        <v>18624</v>
      </c>
      <c r="AN4024" t="s">
        <v>391</v>
      </c>
      <c r="AO4024" t="s">
        <v>18625</v>
      </c>
      <c r="AP4024" s="18">
        <v>1.7948954600000001E-2</v>
      </c>
      <c r="AQ4024" t="s">
        <v>123</v>
      </c>
      <c r="AR4024" t="b">
        <f>ISNUMBER(SEARCH('Consulta Por Puntos Baloto'!$E$5,B4024,1))</f>
        <v>0</v>
      </c>
      <c r="AS4024">
        <f t="shared" si="124"/>
        <v>35</v>
      </c>
      <c r="AT4024" t="str">
        <f t="shared" si="125"/>
        <v>Punto red</v>
      </c>
    </row>
    <row r="4025" spans="1:46">
      <c r="A4025" t="s">
        <v>18626</v>
      </c>
      <c r="B4025" t="s">
        <v>18627</v>
      </c>
      <c r="C4025" s="18">
        <v>3.2533692793000002</v>
      </c>
      <c r="D4025" t="s">
        <v>4401</v>
      </c>
      <c r="E4025" t="s">
        <v>62</v>
      </c>
      <c r="F4025" t="s">
        <v>4402</v>
      </c>
      <c r="G4025" s="18">
        <v>3.0288428152</v>
      </c>
      <c r="H4025" t="s">
        <v>73</v>
      </c>
      <c r="I4025" t="s">
        <v>65</v>
      </c>
      <c r="J4025" t="s">
        <v>5515</v>
      </c>
      <c r="K4025" s="18">
        <v>3.4951925636999999</v>
      </c>
      <c r="L4025" t="s">
        <v>4403</v>
      </c>
      <c r="M4025" t="s">
        <v>65</v>
      </c>
      <c r="N4025" t="s">
        <v>4404</v>
      </c>
      <c r="O4025" s="18">
        <v>5.7767340316000002</v>
      </c>
      <c r="P4025" t="s">
        <v>67</v>
      </c>
      <c r="Q4025" t="s">
        <v>62</v>
      </c>
      <c r="R4025" t="s">
        <v>68</v>
      </c>
      <c r="S4025" s="18">
        <v>3.3659641752999998</v>
      </c>
      <c r="T4025" t="s">
        <v>69</v>
      </c>
      <c r="U4025" t="s">
        <v>65</v>
      </c>
      <c r="V4025" t="s">
        <v>70</v>
      </c>
      <c r="W4025" s="18">
        <v>4.3702410694999996</v>
      </c>
      <c r="X4025" t="s">
        <v>71</v>
      </c>
      <c r="Y4025" t="s">
        <v>65</v>
      </c>
      <c r="Z4025" t="s">
        <v>72</v>
      </c>
      <c r="AA4025" s="18">
        <v>3.0322669520000001</v>
      </c>
      <c r="AB4025" t="s">
        <v>73</v>
      </c>
      <c r="AC4025" t="s">
        <v>62</v>
      </c>
      <c r="AD4025" t="s">
        <v>74</v>
      </c>
      <c r="AE4025" s="18">
        <v>0.1342137642</v>
      </c>
      <c r="AF4025" t="s">
        <v>18628</v>
      </c>
      <c r="AG4025" t="s">
        <v>62</v>
      </c>
      <c r="AH4025" t="s">
        <v>18629</v>
      </c>
      <c r="AI4025" s="18">
        <v>0.42654478239999999</v>
      </c>
      <c r="AJ4025" t="s">
        <v>18630</v>
      </c>
      <c r="AK4025" t="s">
        <v>62</v>
      </c>
      <c r="AL4025" t="s">
        <v>18631</v>
      </c>
      <c r="AM4025" t="s">
        <v>18628</v>
      </c>
      <c r="AN4025" t="s">
        <v>62</v>
      </c>
      <c r="AO4025" t="s">
        <v>18629</v>
      </c>
      <c r="AP4025" s="18">
        <v>0.1342137642</v>
      </c>
      <c r="AQ4025" t="s">
        <v>4218</v>
      </c>
      <c r="AR4025" t="b">
        <f>ISNUMBER(SEARCH('Consulta Por Puntos Baloto'!$E$5,B4025,1))</f>
        <v>0</v>
      </c>
      <c r="AS4025">
        <f t="shared" si="124"/>
        <v>31</v>
      </c>
      <c r="AT4025" t="str">
        <f t="shared" si="125"/>
        <v>Punto pago</v>
      </c>
    </row>
    <row r="4026" spans="1:46">
      <c r="A4026" t="s">
        <v>18632</v>
      </c>
      <c r="B4026" t="s">
        <v>18633</v>
      </c>
      <c r="C4026" s="18">
        <v>2.2047522262000001</v>
      </c>
      <c r="D4026" t="s">
        <v>5165</v>
      </c>
      <c r="E4026" t="s">
        <v>220</v>
      </c>
      <c r="F4026" t="s">
        <v>5166</v>
      </c>
      <c r="G4026" s="18">
        <v>1.6876692178999999</v>
      </c>
      <c r="H4026" t="s">
        <v>64</v>
      </c>
      <c r="I4026" t="s">
        <v>223</v>
      </c>
      <c r="J4026" t="s">
        <v>5167</v>
      </c>
      <c r="K4026" s="18">
        <v>2.2834901319999998</v>
      </c>
      <c r="L4026" t="s">
        <v>64</v>
      </c>
      <c r="M4026" t="s">
        <v>223</v>
      </c>
      <c r="N4026" t="s">
        <v>4070</v>
      </c>
      <c r="O4026" s="18">
        <v>2.7430189907</v>
      </c>
      <c r="P4026" t="s">
        <v>5106</v>
      </c>
      <c r="Q4026" t="s">
        <v>220</v>
      </c>
      <c r="R4026" t="s">
        <v>5107</v>
      </c>
      <c r="S4026" s="18">
        <v>10.601156505000001</v>
      </c>
      <c r="T4026" t="s">
        <v>227</v>
      </c>
      <c r="U4026" t="s">
        <v>228</v>
      </c>
      <c r="V4026" t="s">
        <v>229</v>
      </c>
      <c r="W4026" s="18">
        <v>4.8289935486999997</v>
      </c>
      <c r="X4026" t="s">
        <v>222</v>
      </c>
      <c r="Y4026" t="s">
        <v>223</v>
      </c>
      <c r="Z4026" t="s">
        <v>224</v>
      </c>
      <c r="AA4026" s="18">
        <v>2.2834901514000001</v>
      </c>
      <c r="AB4026" t="s">
        <v>5168</v>
      </c>
      <c r="AC4026" t="s">
        <v>220</v>
      </c>
      <c r="AD4026" t="s">
        <v>5169</v>
      </c>
      <c r="AE4026" s="18">
        <v>0.27616052499999999</v>
      </c>
      <c r="AF4026" t="s">
        <v>9343</v>
      </c>
      <c r="AG4026" t="s">
        <v>220</v>
      </c>
      <c r="AH4026" t="s">
        <v>9344</v>
      </c>
      <c r="AI4026" s="18">
        <v>0.74514648920000004</v>
      </c>
      <c r="AJ4026" t="s">
        <v>7898</v>
      </c>
      <c r="AK4026" t="s">
        <v>220</v>
      </c>
      <c r="AL4026" t="s">
        <v>7899</v>
      </c>
      <c r="AM4026" t="s">
        <v>9343</v>
      </c>
      <c r="AN4026" t="s">
        <v>220</v>
      </c>
      <c r="AO4026" t="s">
        <v>9344</v>
      </c>
      <c r="AP4026" s="18">
        <v>0.27616052499999999</v>
      </c>
      <c r="AQ4026" t="s">
        <v>4218</v>
      </c>
      <c r="AR4026" t="b">
        <f>ISNUMBER(SEARCH('Consulta Por Puntos Baloto'!$E$5,B4026,1))</f>
        <v>0</v>
      </c>
      <c r="AS4026">
        <f t="shared" si="124"/>
        <v>31</v>
      </c>
      <c r="AT4026" t="str">
        <f t="shared" si="125"/>
        <v>Punto pago</v>
      </c>
    </row>
    <row r="4027" spans="1:46">
      <c r="A4027" t="s">
        <v>18634</v>
      </c>
      <c r="B4027" t="s">
        <v>18635</v>
      </c>
      <c r="C4027" s="18">
        <v>38.214804384899999</v>
      </c>
      <c r="D4027" t="s">
        <v>3971</v>
      </c>
      <c r="E4027" t="s">
        <v>3972</v>
      </c>
      <c r="F4027" t="s">
        <v>3973</v>
      </c>
      <c r="G4027" s="18">
        <v>35.720283190700002</v>
      </c>
      <c r="H4027" t="s">
        <v>64</v>
      </c>
      <c r="I4027" t="s">
        <v>3974</v>
      </c>
      <c r="J4027" t="s">
        <v>3975</v>
      </c>
      <c r="K4027" s="18">
        <v>37.825088698899997</v>
      </c>
      <c r="L4027" t="s">
        <v>64</v>
      </c>
      <c r="M4027" t="s">
        <v>3974</v>
      </c>
      <c r="N4027" t="s">
        <v>3976</v>
      </c>
      <c r="O4027" s="18">
        <v>38.5762185938</v>
      </c>
      <c r="P4027" t="s">
        <v>3977</v>
      </c>
      <c r="Q4027" t="s">
        <v>3972</v>
      </c>
      <c r="R4027" t="s">
        <v>3978</v>
      </c>
      <c r="S4027" s="18">
        <v>435.5646918365</v>
      </c>
      <c r="T4027" t="s">
        <v>85</v>
      </c>
      <c r="U4027" t="s">
        <v>86</v>
      </c>
      <c r="V4027" t="s">
        <v>87</v>
      </c>
      <c r="W4027" s="18">
        <v>42.555310707300002</v>
      </c>
      <c r="X4027" t="s">
        <v>3979</v>
      </c>
      <c r="Y4027" t="s">
        <v>3974</v>
      </c>
      <c r="Z4027" t="s">
        <v>3980</v>
      </c>
      <c r="AA4027" s="18">
        <v>40.800726714500001</v>
      </c>
      <c r="AB4027" t="s">
        <v>4286</v>
      </c>
      <c r="AC4027" t="s">
        <v>3972</v>
      </c>
      <c r="AD4027" t="s">
        <v>4289</v>
      </c>
      <c r="AE4027" s="18">
        <v>17.573444632400001</v>
      </c>
      <c r="AF4027" t="s">
        <v>13357</v>
      </c>
      <c r="AG4027" t="s">
        <v>13358</v>
      </c>
      <c r="AH4027" t="s">
        <v>13359</v>
      </c>
      <c r="AI4027" s="18">
        <v>4.0142234999999997E-3</v>
      </c>
      <c r="AJ4027" t="s">
        <v>18636</v>
      </c>
      <c r="AK4027" t="s">
        <v>12175</v>
      </c>
      <c r="AL4027" t="s">
        <v>18637</v>
      </c>
      <c r="AM4027" t="s">
        <v>18636</v>
      </c>
      <c r="AN4027" t="s">
        <v>12175</v>
      </c>
      <c r="AO4027" t="s">
        <v>18637</v>
      </c>
      <c r="AP4027" s="18">
        <v>4.0142234999999997E-3</v>
      </c>
      <c r="AQ4027" t="s">
        <v>123</v>
      </c>
      <c r="AR4027" t="b">
        <f>ISNUMBER(SEARCH('Consulta Por Puntos Baloto'!$E$5,B4027,1))</f>
        <v>0</v>
      </c>
      <c r="AS4027">
        <f t="shared" si="124"/>
        <v>35</v>
      </c>
      <c r="AT4027" t="str">
        <f t="shared" si="125"/>
        <v>Punto red</v>
      </c>
    </row>
    <row r="4028" spans="1:46">
      <c r="A4028" t="s">
        <v>18638</v>
      </c>
      <c r="B4028" t="s">
        <v>18639</v>
      </c>
      <c r="C4028" s="18">
        <v>0.2885972457</v>
      </c>
      <c r="D4028" t="s">
        <v>8555</v>
      </c>
      <c r="E4028" t="s">
        <v>4437</v>
      </c>
      <c r="F4028" t="s">
        <v>8556</v>
      </c>
      <c r="G4028" s="18">
        <v>6.8565037499999995E-2</v>
      </c>
      <c r="H4028" t="s">
        <v>64</v>
      </c>
      <c r="I4028" t="s">
        <v>4434</v>
      </c>
      <c r="J4028" t="s">
        <v>4435</v>
      </c>
      <c r="K4028" s="18">
        <v>5.1337898100000001E-2</v>
      </c>
      <c r="L4028" t="s">
        <v>64</v>
      </c>
      <c r="M4028" t="s">
        <v>4434</v>
      </c>
      <c r="N4028" t="s">
        <v>4435</v>
      </c>
      <c r="O4028" s="18">
        <v>2.7191722721999998</v>
      </c>
      <c r="P4028" t="s">
        <v>4100</v>
      </c>
      <c r="Q4028" t="s">
        <v>4101</v>
      </c>
      <c r="R4028" t="s">
        <v>4102</v>
      </c>
      <c r="S4028" s="18">
        <v>4.2856019276000001</v>
      </c>
      <c r="T4028" t="s">
        <v>227</v>
      </c>
      <c r="U4028" t="s">
        <v>228</v>
      </c>
      <c r="V4028" t="s">
        <v>229</v>
      </c>
      <c r="W4028" s="18">
        <v>5.1315313492000003</v>
      </c>
      <c r="X4028" t="s">
        <v>64</v>
      </c>
      <c r="Y4028" t="s">
        <v>228</v>
      </c>
      <c r="Z4028" t="s">
        <v>4012</v>
      </c>
      <c r="AA4028" s="18">
        <v>1.971855315</v>
      </c>
      <c r="AB4028" t="s">
        <v>4436</v>
      </c>
      <c r="AC4028" t="s">
        <v>4437</v>
      </c>
      <c r="AD4028" t="s">
        <v>4438</v>
      </c>
      <c r="AE4028" s="18">
        <v>9.2137559399999999E-2</v>
      </c>
      <c r="AF4028" t="s">
        <v>8760</v>
      </c>
      <c r="AG4028" t="s">
        <v>4437</v>
      </c>
      <c r="AH4028" t="s">
        <v>8761</v>
      </c>
      <c r="AI4028" s="18">
        <v>1.8174844617999999</v>
      </c>
      <c r="AJ4028" t="s">
        <v>8560</v>
      </c>
      <c r="AK4028" t="s">
        <v>4101</v>
      </c>
      <c r="AL4028" t="s">
        <v>8561</v>
      </c>
      <c r="AM4028" t="s">
        <v>64</v>
      </c>
      <c r="AN4028" t="s">
        <v>4434</v>
      </c>
      <c r="AO4028" t="s">
        <v>4435</v>
      </c>
      <c r="AP4028" s="18">
        <v>5.1337898100000001E-2</v>
      </c>
      <c r="AQ4028" t="s">
        <v>4882</v>
      </c>
      <c r="AR4028" t="b">
        <f>ISNUMBER(SEARCH('Consulta Por Puntos Baloto'!$E$5,B4028,1))</f>
        <v>0</v>
      </c>
      <c r="AS4028">
        <f t="shared" si="124"/>
        <v>11</v>
      </c>
      <c r="AT4028" t="str">
        <f t="shared" si="125"/>
        <v>Máquina CDM</v>
      </c>
    </row>
    <row r="4029" spans="1:46">
      <c r="A4029" t="s">
        <v>18640</v>
      </c>
      <c r="B4029" t="s">
        <v>18641</v>
      </c>
      <c r="C4029" s="18">
        <v>0.52116788309999995</v>
      </c>
      <c r="D4029" t="s">
        <v>4302</v>
      </c>
      <c r="E4029" t="s">
        <v>3972</v>
      </c>
      <c r="F4029" t="s">
        <v>4303</v>
      </c>
      <c r="G4029" s="18">
        <v>0.3057984305</v>
      </c>
      <c r="H4029" t="s">
        <v>3981</v>
      </c>
      <c r="I4029" t="s">
        <v>3974</v>
      </c>
      <c r="J4029" t="s">
        <v>7448</v>
      </c>
      <c r="K4029" s="18">
        <v>1.3969428793000001</v>
      </c>
      <c r="L4029" t="s">
        <v>64</v>
      </c>
      <c r="M4029" t="s">
        <v>3974</v>
      </c>
      <c r="N4029" t="s">
        <v>4304</v>
      </c>
      <c r="O4029" s="18">
        <v>2.8656236401999999</v>
      </c>
      <c r="P4029" t="s">
        <v>3977</v>
      </c>
      <c r="Q4029" t="s">
        <v>3972</v>
      </c>
      <c r="R4029" t="s">
        <v>3978</v>
      </c>
      <c r="S4029" s="18">
        <v>463.71305214329999</v>
      </c>
      <c r="T4029" t="s">
        <v>85</v>
      </c>
      <c r="U4029" t="s">
        <v>86</v>
      </c>
      <c r="V4029" t="s">
        <v>87</v>
      </c>
      <c r="W4029" s="18">
        <v>4.8912496375999996</v>
      </c>
      <c r="X4029" t="s">
        <v>3979</v>
      </c>
      <c r="Y4029" t="s">
        <v>3974</v>
      </c>
      <c r="Z4029" t="s">
        <v>3980</v>
      </c>
      <c r="AA4029" s="18">
        <v>0.3057984305</v>
      </c>
      <c r="AB4029" t="s">
        <v>3981</v>
      </c>
      <c r="AC4029" t="s">
        <v>3972</v>
      </c>
      <c r="AD4029" t="s">
        <v>3982</v>
      </c>
      <c r="AE4029" s="18">
        <v>0.13785917589999999</v>
      </c>
      <c r="AF4029" t="s">
        <v>18642</v>
      </c>
      <c r="AG4029" t="s">
        <v>3972</v>
      </c>
      <c r="AH4029" t="s">
        <v>18643</v>
      </c>
      <c r="AI4029" s="18">
        <v>0.1748375831</v>
      </c>
      <c r="AJ4029" t="s">
        <v>349</v>
      </c>
      <c r="AK4029" t="s">
        <v>3972</v>
      </c>
      <c r="AL4029" t="s">
        <v>13379</v>
      </c>
      <c r="AM4029" t="s">
        <v>18642</v>
      </c>
      <c r="AN4029" t="s">
        <v>3972</v>
      </c>
      <c r="AO4029" t="s">
        <v>18643</v>
      </c>
      <c r="AP4029" s="18">
        <v>0.13785917589999999</v>
      </c>
      <c r="AQ4029" t="s">
        <v>123</v>
      </c>
      <c r="AR4029" t="b">
        <f>ISNUMBER(SEARCH('Consulta Por Puntos Baloto'!$E$5,B4029,1))</f>
        <v>0</v>
      </c>
      <c r="AS4029">
        <f t="shared" si="124"/>
        <v>31</v>
      </c>
      <c r="AT4029" t="str">
        <f t="shared" si="125"/>
        <v>Punto pago</v>
      </c>
    </row>
    <row r="4030" spans="1:46">
      <c r="A4030" t="s">
        <v>18644</v>
      </c>
      <c r="B4030" t="s">
        <v>18645</v>
      </c>
      <c r="C4030" s="18">
        <v>0.31560669520000001</v>
      </c>
      <c r="D4030" t="s">
        <v>4260</v>
      </c>
      <c r="E4030" t="s">
        <v>4261</v>
      </c>
      <c r="F4030" t="s">
        <v>4262</v>
      </c>
      <c r="G4030" s="18">
        <v>0.14631560730000001</v>
      </c>
      <c r="H4030" t="s">
        <v>64</v>
      </c>
      <c r="I4030" t="s">
        <v>4250</v>
      </c>
      <c r="J4030" t="s">
        <v>18646</v>
      </c>
      <c r="K4030" s="18">
        <v>7.3487325840000004</v>
      </c>
      <c r="L4030" t="s">
        <v>64</v>
      </c>
      <c r="M4030" t="s">
        <v>4250</v>
      </c>
      <c r="N4030" t="s">
        <v>4264</v>
      </c>
      <c r="O4030" s="18">
        <v>101.2273895389</v>
      </c>
      <c r="P4030" t="s">
        <v>4265</v>
      </c>
      <c r="Q4030" t="s">
        <v>3972</v>
      </c>
      <c r="R4030" t="s">
        <v>4266</v>
      </c>
      <c r="S4030" s="18">
        <v>452.23880356090001</v>
      </c>
      <c r="T4030" t="s">
        <v>85</v>
      </c>
      <c r="U4030" t="s">
        <v>86</v>
      </c>
      <c r="V4030" t="s">
        <v>87</v>
      </c>
      <c r="W4030" s="18">
        <v>0.29912972879999999</v>
      </c>
      <c r="X4030" t="s">
        <v>4267</v>
      </c>
      <c r="Y4030" t="s">
        <v>4250</v>
      </c>
      <c r="Z4030" t="s">
        <v>4268</v>
      </c>
      <c r="AA4030" s="18">
        <v>0.30723980480000002</v>
      </c>
      <c r="AB4030" s="19" t="s">
        <v>4267</v>
      </c>
      <c r="AC4030" t="s">
        <v>4261</v>
      </c>
      <c r="AD4030" t="s">
        <v>7478</v>
      </c>
      <c r="AE4030" s="18">
        <v>1.7967832674999999</v>
      </c>
      <c r="AF4030" t="s">
        <v>6098</v>
      </c>
      <c r="AG4030" t="s">
        <v>4261</v>
      </c>
      <c r="AH4030" t="s">
        <v>6099</v>
      </c>
      <c r="AI4030" s="18">
        <v>0.35268071919999999</v>
      </c>
      <c r="AJ4030" t="s">
        <v>7479</v>
      </c>
      <c r="AK4030" t="s">
        <v>4261</v>
      </c>
      <c r="AL4030" t="s">
        <v>7480</v>
      </c>
      <c r="AM4030" t="s">
        <v>64</v>
      </c>
      <c r="AN4030" t="s">
        <v>4250</v>
      </c>
      <c r="AO4030" t="s">
        <v>18646</v>
      </c>
      <c r="AP4030" s="18">
        <v>0.14631560730000001</v>
      </c>
      <c r="AQ4030" t="s">
        <v>4218</v>
      </c>
      <c r="AR4030" t="b">
        <f>ISNUMBER(SEARCH('Consulta Por Puntos Baloto'!$E$5,B4030,1))</f>
        <v>0</v>
      </c>
      <c r="AS4030">
        <f t="shared" si="124"/>
        <v>7</v>
      </c>
      <c r="AT4030" t="str">
        <f t="shared" si="125"/>
        <v>Cajero automático</v>
      </c>
    </row>
    <row r="4031" spans="1:46">
      <c r="A4031" t="s">
        <v>18647</v>
      </c>
      <c r="B4031" t="s">
        <v>18648</v>
      </c>
      <c r="C4031" s="18">
        <v>8.7814842200000007E-2</v>
      </c>
      <c r="D4031" t="s">
        <v>463</v>
      </c>
      <c r="E4031" t="s">
        <v>128</v>
      </c>
      <c r="F4031" t="s">
        <v>464</v>
      </c>
      <c r="G4031" s="18">
        <v>0.1256328038</v>
      </c>
      <c r="H4031" t="s">
        <v>18649</v>
      </c>
      <c r="I4031" t="s">
        <v>130</v>
      </c>
      <c r="J4031" t="s">
        <v>18650</v>
      </c>
      <c r="K4031" s="18">
        <v>1.9012599972999999</v>
      </c>
      <c r="L4031" t="s">
        <v>64</v>
      </c>
      <c r="M4031" t="s">
        <v>130</v>
      </c>
      <c r="N4031" t="s">
        <v>742</v>
      </c>
      <c r="O4031" s="18">
        <v>2.3425658266</v>
      </c>
      <c r="P4031" t="s">
        <v>743</v>
      </c>
      <c r="Q4031" t="s">
        <v>134</v>
      </c>
      <c r="R4031" t="s">
        <v>744</v>
      </c>
      <c r="S4031" s="18">
        <v>2.2971760672000001</v>
      </c>
      <c r="T4031" t="s">
        <v>469</v>
      </c>
      <c r="U4031" t="s">
        <v>130</v>
      </c>
      <c r="V4031" t="s">
        <v>470</v>
      </c>
      <c r="W4031" s="18">
        <v>1.1653119954</v>
      </c>
      <c r="X4031" t="s">
        <v>64</v>
      </c>
      <c r="Y4031" t="s">
        <v>130</v>
      </c>
      <c r="Z4031" t="s">
        <v>690</v>
      </c>
      <c r="AA4031" s="18">
        <v>0.1648515897</v>
      </c>
      <c r="AB4031" s="19" t="s">
        <v>1195</v>
      </c>
      <c r="AC4031" t="s">
        <v>128</v>
      </c>
      <c r="AD4031" t="s">
        <v>1196</v>
      </c>
      <c r="AE4031" s="18">
        <v>5.3000000000000003E-9</v>
      </c>
      <c r="AF4031" t="s">
        <v>18651</v>
      </c>
      <c r="AG4031" t="s">
        <v>143</v>
      </c>
      <c r="AH4031" t="s">
        <v>18652</v>
      </c>
      <c r="AI4031" s="18">
        <v>0.64335834520000001</v>
      </c>
      <c r="AJ4031" t="s">
        <v>18492</v>
      </c>
      <c r="AK4031" t="s">
        <v>134</v>
      </c>
      <c r="AL4031" t="s">
        <v>18493</v>
      </c>
      <c r="AM4031" t="s">
        <v>18651</v>
      </c>
      <c r="AN4031" t="s">
        <v>143</v>
      </c>
      <c r="AO4031" t="s">
        <v>18652</v>
      </c>
      <c r="AP4031" s="18">
        <v>5.3000000000000003E-9</v>
      </c>
      <c r="AQ4031" t="s">
        <v>123</v>
      </c>
      <c r="AR4031" t="b">
        <f>ISNUMBER(SEARCH('Consulta Por Puntos Baloto'!$E$5,B4031,1))</f>
        <v>0</v>
      </c>
      <c r="AS4031">
        <f t="shared" si="124"/>
        <v>31</v>
      </c>
      <c r="AT4031" t="str">
        <f t="shared" si="125"/>
        <v>Punto pago</v>
      </c>
    </row>
    <row r="4032" spans="1:46">
      <c r="A4032" t="s">
        <v>18653</v>
      </c>
      <c r="B4032" t="s">
        <v>18654</v>
      </c>
      <c r="C4032" s="18">
        <v>0.93229767559999999</v>
      </c>
      <c r="D4032" t="s">
        <v>1096</v>
      </c>
      <c r="E4032" t="s">
        <v>128</v>
      </c>
      <c r="F4032" t="s">
        <v>1097</v>
      </c>
      <c r="G4032" s="18">
        <v>0.13247199500000001</v>
      </c>
      <c r="H4032" t="s">
        <v>64</v>
      </c>
      <c r="I4032" t="s">
        <v>130</v>
      </c>
      <c r="J4032" t="s">
        <v>14017</v>
      </c>
      <c r="K4032" s="18">
        <v>0.46883312469999999</v>
      </c>
      <c r="L4032" t="s">
        <v>64</v>
      </c>
      <c r="M4032" t="s">
        <v>130</v>
      </c>
      <c r="N4032" t="s">
        <v>4693</v>
      </c>
      <c r="O4032" s="18">
        <v>0.94914954979999999</v>
      </c>
      <c r="P4032" t="s">
        <v>4368</v>
      </c>
      <c r="Q4032" t="s">
        <v>134</v>
      </c>
      <c r="R4032" t="s">
        <v>4369</v>
      </c>
      <c r="S4032" s="18">
        <v>2.2308246566999999</v>
      </c>
      <c r="T4032" t="s">
        <v>1086</v>
      </c>
      <c r="U4032" t="s">
        <v>130</v>
      </c>
      <c r="V4032" t="s">
        <v>1087</v>
      </c>
      <c r="W4032" s="18">
        <v>1.0340691088</v>
      </c>
      <c r="X4032" t="s">
        <v>2671</v>
      </c>
      <c r="Y4032" t="s">
        <v>130</v>
      </c>
      <c r="Z4032" t="s">
        <v>2672</v>
      </c>
      <c r="AA4032" s="18">
        <v>1.0340691088</v>
      </c>
      <c r="AB4032" t="s">
        <v>4694</v>
      </c>
      <c r="AC4032" t="s">
        <v>128</v>
      </c>
      <c r="AD4032" t="s">
        <v>4695</v>
      </c>
      <c r="AE4032" s="18">
        <v>0.4830661597</v>
      </c>
      <c r="AF4032" t="s">
        <v>5932</v>
      </c>
      <c r="AG4032" t="s">
        <v>143</v>
      </c>
      <c r="AH4032" t="s">
        <v>5933</v>
      </c>
      <c r="AI4032" s="18">
        <v>0.2174959363</v>
      </c>
      <c r="AJ4032" t="s">
        <v>16930</v>
      </c>
      <c r="AK4032" t="s">
        <v>134</v>
      </c>
      <c r="AL4032" t="s">
        <v>16931</v>
      </c>
      <c r="AM4032" t="s">
        <v>64</v>
      </c>
      <c r="AN4032" t="s">
        <v>130</v>
      </c>
      <c r="AO4032" t="s">
        <v>14017</v>
      </c>
      <c r="AP4032" s="18">
        <v>0.13247199500000001</v>
      </c>
      <c r="AQ4032" t="s">
        <v>123</v>
      </c>
      <c r="AR4032" t="b">
        <f>ISNUMBER(SEARCH('Consulta Por Puntos Baloto'!$E$5,B4032,1))</f>
        <v>0</v>
      </c>
      <c r="AS4032">
        <f t="shared" si="124"/>
        <v>7</v>
      </c>
      <c r="AT4032" t="str">
        <f t="shared" si="125"/>
        <v>Cajero automático</v>
      </c>
    </row>
    <row r="4033" spans="1:46">
      <c r="A4033" t="s">
        <v>18655</v>
      </c>
      <c r="B4033" t="s">
        <v>18656</v>
      </c>
      <c r="C4033" s="18">
        <v>0.92590299549999999</v>
      </c>
      <c r="D4033" t="s">
        <v>786</v>
      </c>
      <c r="E4033" t="s">
        <v>128</v>
      </c>
      <c r="F4033" t="s">
        <v>787</v>
      </c>
      <c r="G4033" s="18">
        <v>0.13773679089999999</v>
      </c>
      <c r="H4033" t="s">
        <v>64</v>
      </c>
      <c r="I4033" t="s">
        <v>130</v>
      </c>
      <c r="J4033" t="s">
        <v>1414</v>
      </c>
      <c r="K4033" s="18">
        <v>0.98241759480000002</v>
      </c>
      <c r="L4033" t="s">
        <v>64</v>
      </c>
      <c r="M4033" t="s">
        <v>130</v>
      </c>
      <c r="N4033" t="s">
        <v>789</v>
      </c>
      <c r="O4033" s="18">
        <v>1.1523370417000001</v>
      </c>
      <c r="P4033" t="s">
        <v>1398</v>
      </c>
      <c r="Q4033" t="s">
        <v>134</v>
      </c>
      <c r="R4033" t="s">
        <v>1399</v>
      </c>
      <c r="S4033" s="18">
        <v>0.94064219869999999</v>
      </c>
      <c r="T4033" t="s">
        <v>675</v>
      </c>
      <c r="U4033" t="s">
        <v>130</v>
      </c>
      <c r="V4033" t="s">
        <v>676</v>
      </c>
      <c r="W4033" s="18">
        <v>0.76532696580000004</v>
      </c>
      <c r="X4033" t="s">
        <v>64</v>
      </c>
      <c r="Y4033" t="s">
        <v>130</v>
      </c>
      <c r="Z4033" t="s">
        <v>994</v>
      </c>
      <c r="AA4033" s="18">
        <v>0.88698429410000001</v>
      </c>
      <c r="AB4033" t="s">
        <v>4703</v>
      </c>
      <c r="AC4033" t="s">
        <v>128</v>
      </c>
      <c r="AD4033" t="s">
        <v>4704</v>
      </c>
      <c r="AE4033" s="18">
        <v>5.9700160500000002E-2</v>
      </c>
      <c r="AF4033" t="s">
        <v>17464</v>
      </c>
      <c r="AG4033" t="s">
        <v>143</v>
      </c>
      <c r="AH4033" t="s">
        <v>17465</v>
      </c>
      <c r="AI4033" s="18">
        <v>0.17406813260000001</v>
      </c>
      <c r="AJ4033" t="s">
        <v>18657</v>
      </c>
      <c r="AK4033" t="s">
        <v>134</v>
      </c>
      <c r="AL4033" t="s">
        <v>18658</v>
      </c>
      <c r="AM4033" t="s">
        <v>17464</v>
      </c>
      <c r="AN4033" t="s">
        <v>143</v>
      </c>
      <c r="AO4033" t="s">
        <v>17465</v>
      </c>
      <c r="AP4033" s="18">
        <v>5.9700160500000002E-2</v>
      </c>
      <c r="AQ4033" t="s">
        <v>123</v>
      </c>
      <c r="AR4033" t="b">
        <f>ISNUMBER(SEARCH('Consulta Por Puntos Baloto'!$E$5,B4033,1))</f>
        <v>0</v>
      </c>
      <c r="AS4033">
        <f t="shared" si="124"/>
        <v>31</v>
      </c>
      <c r="AT4033" t="str">
        <f t="shared" si="125"/>
        <v>Punto pago</v>
      </c>
    </row>
    <row r="4034" spans="1:46">
      <c r="A4034" t="s">
        <v>18659</v>
      </c>
      <c r="B4034" t="s">
        <v>18660</v>
      </c>
      <c r="C4034" s="18">
        <v>1.7587540565999999</v>
      </c>
      <c r="D4034" t="s">
        <v>4679</v>
      </c>
      <c r="E4034" t="s">
        <v>220</v>
      </c>
      <c r="F4034" t="s">
        <v>4680</v>
      </c>
      <c r="G4034" s="18">
        <v>0.23451686290000001</v>
      </c>
      <c r="H4034" t="s">
        <v>64</v>
      </c>
      <c r="I4034" t="s">
        <v>223</v>
      </c>
      <c r="J4034" t="s">
        <v>6166</v>
      </c>
      <c r="K4034" s="18">
        <v>0.23451686290000001</v>
      </c>
      <c r="L4034" t="s">
        <v>64</v>
      </c>
      <c r="M4034" t="s">
        <v>223</v>
      </c>
      <c r="N4034" t="s">
        <v>6166</v>
      </c>
      <c r="O4034" s="18">
        <v>3.7304964767</v>
      </c>
      <c r="P4034" t="s">
        <v>225</v>
      </c>
      <c r="Q4034" t="s">
        <v>220</v>
      </c>
      <c r="R4034" t="s">
        <v>226</v>
      </c>
      <c r="S4034" s="18">
        <v>4.1770597150000004</v>
      </c>
      <c r="T4034" t="s">
        <v>227</v>
      </c>
      <c r="U4034" t="s">
        <v>228</v>
      </c>
      <c r="V4034" t="s">
        <v>229</v>
      </c>
      <c r="W4034" s="18">
        <v>1.5753804558</v>
      </c>
      <c r="X4034" t="s">
        <v>4684</v>
      </c>
      <c r="Y4034" t="s">
        <v>223</v>
      </c>
      <c r="Z4034" t="s">
        <v>4685</v>
      </c>
      <c r="AA4034" s="18">
        <v>1.5765384563</v>
      </c>
      <c r="AB4034" s="19" t="s">
        <v>4686</v>
      </c>
      <c r="AC4034" t="s">
        <v>220</v>
      </c>
      <c r="AD4034" t="s">
        <v>4687</v>
      </c>
      <c r="AE4034" s="18">
        <v>0</v>
      </c>
      <c r="AF4034" t="s">
        <v>18661</v>
      </c>
      <c r="AG4034" t="s">
        <v>220</v>
      </c>
      <c r="AH4034" t="s">
        <v>18662</v>
      </c>
      <c r="AI4034" s="18">
        <v>0.66076083109999995</v>
      </c>
      <c r="AJ4034" t="s">
        <v>6169</v>
      </c>
      <c r="AK4034" t="s">
        <v>220</v>
      </c>
      <c r="AL4034" t="s">
        <v>6170</v>
      </c>
      <c r="AM4034" t="s">
        <v>18661</v>
      </c>
      <c r="AN4034" t="s">
        <v>220</v>
      </c>
      <c r="AO4034" t="s">
        <v>18662</v>
      </c>
      <c r="AP4034" s="18">
        <v>0</v>
      </c>
      <c r="AQ4034" t="s">
        <v>123</v>
      </c>
      <c r="AR4034" t="b">
        <f>ISNUMBER(SEARCH('Consulta Por Puntos Baloto'!$E$5,B4034,1))</f>
        <v>0</v>
      </c>
      <c r="AS4034">
        <f t="shared" si="124"/>
        <v>31</v>
      </c>
      <c r="AT4034" t="str">
        <f t="shared" si="125"/>
        <v>Punto pago</v>
      </c>
    </row>
    <row r="4035" spans="1:46">
      <c r="A4035" t="s">
        <v>18663</v>
      </c>
      <c r="B4035" t="s">
        <v>18664</v>
      </c>
      <c r="C4035" s="18">
        <v>0.1770432153</v>
      </c>
      <c r="D4035" t="s">
        <v>786</v>
      </c>
      <c r="E4035" t="s">
        <v>128</v>
      </c>
      <c r="F4035" t="s">
        <v>787</v>
      </c>
      <c r="G4035" s="18">
        <v>0.49418871390000002</v>
      </c>
      <c r="H4035" t="s">
        <v>64</v>
      </c>
      <c r="I4035" t="s">
        <v>130</v>
      </c>
      <c r="J4035" t="s">
        <v>790</v>
      </c>
      <c r="K4035" s="18">
        <v>1.0393846433</v>
      </c>
      <c r="L4035" t="s">
        <v>64</v>
      </c>
      <c r="M4035" t="s">
        <v>130</v>
      </c>
      <c r="N4035" t="s">
        <v>789</v>
      </c>
      <c r="O4035" s="18">
        <v>1.0336862916</v>
      </c>
      <c r="P4035" t="s">
        <v>1398</v>
      </c>
      <c r="Q4035" t="s">
        <v>134</v>
      </c>
      <c r="R4035" t="s">
        <v>1399</v>
      </c>
      <c r="S4035" s="18">
        <v>0.18554889220000001</v>
      </c>
      <c r="T4035" t="s">
        <v>675</v>
      </c>
      <c r="U4035" t="s">
        <v>130</v>
      </c>
      <c r="V4035" t="s">
        <v>676</v>
      </c>
      <c r="W4035" s="18">
        <v>0.49418871390000002</v>
      </c>
      <c r="X4035" t="s">
        <v>64</v>
      </c>
      <c r="Y4035" t="s">
        <v>130</v>
      </c>
      <c r="Z4035" t="s">
        <v>790</v>
      </c>
      <c r="AA4035" s="18">
        <v>0.18554889220000001</v>
      </c>
      <c r="AB4035" t="s">
        <v>791</v>
      </c>
      <c r="AC4035" t="s">
        <v>128</v>
      </c>
      <c r="AD4035" t="s">
        <v>792</v>
      </c>
      <c r="AE4035" s="18">
        <v>5.7432982600000002E-2</v>
      </c>
      <c r="AF4035" t="s">
        <v>14277</v>
      </c>
      <c r="AG4035" t="s">
        <v>143</v>
      </c>
      <c r="AH4035" t="s">
        <v>14278</v>
      </c>
      <c r="AI4035" s="18">
        <v>0.17998909430000001</v>
      </c>
      <c r="AJ4035" t="s">
        <v>18665</v>
      </c>
      <c r="AK4035" t="s">
        <v>134</v>
      </c>
      <c r="AL4035" t="s">
        <v>18666</v>
      </c>
      <c r="AM4035" t="s">
        <v>14277</v>
      </c>
      <c r="AN4035" t="s">
        <v>143</v>
      </c>
      <c r="AO4035" t="s">
        <v>14278</v>
      </c>
      <c r="AP4035" s="18">
        <v>5.7432982600000002E-2</v>
      </c>
      <c r="AQ4035" t="s">
        <v>123</v>
      </c>
      <c r="AR4035" t="b">
        <f>ISNUMBER(SEARCH('Consulta Por Puntos Baloto'!$E$5,B4035,1))</f>
        <v>0</v>
      </c>
      <c r="AS4035">
        <f t="shared" ref="AS4035:AS4098" si="126">MATCH(AP4035,A4035:AL4035,0)</f>
        <v>31</v>
      </c>
      <c r="AT4035" t="str">
        <f t="shared" ref="AT4035:AT4098" si="127">+VLOOKUP(AS4035,$AW$2:$AX$10,2,0)</f>
        <v>Punto pago</v>
      </c>
    </row>
    <row r="4036" spans="1:46">
      <c r="A4036" t="s">
        <v>18667</v>
      </c>
      <c r="B4036" t="s">
        <v>18668</v>
      </c>
      <c r="C4036" s="18">
        <v>0.62602823330000001</v>
      </c>
      <c r="D4036" t="s">
        <v>6916</v>
      </c>
      <c r="E4036" t="s">
        <v>62</v>
      </c>
      <c r="F4036" t="s">
        <v>6917</v>
      </c>
      <c r="G4036" s="18">
        <v>0.25961352269999999</v>
      </c>
      <c r="H4036" t="s">
        <v>15220</v>
      </c>
      <c r="I4036" t="s">
        <v>65</v>
      </c>
      <c r="J4036" t="s">
        <v>15221</v>
      </c>
      <c r="K4036" s="18">
        <v>1.1868390289999999</v>
      </c>
      <c r="L4036" t="s">
        <v>241</v>
      </c>
      <c r="M4036" t="s">
        <v>65</v>
      </c>
      <c r="N4036" t="s">
        <v>242</v>
      </c>
      <c r="O4036" s="18">
        <v>10.0254203858</v>
      </c>
      <c r="P4036" t="s">
        <v>67</v>
      </c>
      <c r="Q4036" t="s">
        <v>62</v>
      </c>
      <c r="R4036" t="s">
        <v>68</v>
      </c>
      <c r="S4036" s="18">
        <v>5.3896419619999998</v>
      </c>
      <c r="T4036" t="s">
        <v>69</v>
      </c>
      <c r="U4036" t="s">
        <v>65</v>
      </c>
      <c r="V4036" t="s">
        <v>70</v>
      </c>
      <c r="W4036" s="18">
        <v>0.97368103750000001</v>
      </c>
      <c r="X4036" t="s">
        <v>71</v>
      </c>
      <c r="Y4036" t="s">
        <v>65</v>
      </c>
      <c r="Z4036" t="s">
        <v>72</v>
      </c>
      <c r="AA4036" s="18">
        <v>0.2602416119</v>
      </c>
      <c r="AB4036" t="s">
        <v>9970</v>
      </c>
      <c r="AC4036" t="s">
        <v>62</v>
      </c>
      <c r="AD4036" t="s">
        <v>9971</v>
      </c>
      <c r="AE4036" s="18">
        <v>0.17207385820000001</v>
      </c>
      <c r="AF4036" t="s">
        <v>18669</v>
      </c>
      <c r="AG4036" t="s">
        <v>62</v>
      </c>
      <c r="AH4036" t="s">
        <v>18670</v>
      </c>
      <c r="AI4036" s="18">
        <v>0.96643028050000002</v>
      </c>
      <c r="AJ4036" t="s">
        <v>18671</v>
      </c>
      <c r="AK4036" t="s">
        <v>62</v>
      </c>
      <c r="AL4036" t="s">
        <v>18672</v>
      </c>
      <c r="AM4036" t="s">
        <v>18669</v>
      </c>
      <c r="AN4036" t="s">
        <v>62</v>
      </c>
      <c r="AO4036" t="s">
        <v>18670</v>
      </c>
      <c r="AP4036" s="18">
        <v>0.17207385820000001</v>
      </c>
      <c r="AQ4036" t="e">
        <v>#N/A</v>
      </c>
      <c r="AR4036" t="b">
        <f>ISNUMBER(SEARCH('Consulta Por Puntos Baloto'!$E$5,B4036,1))</f>
        <v>0</v>
      </c>
      <c r="AS4036">
        <f t="shared" si="126"/>
        <v>31</v>
      </c>
      <c r="AT4036" t="str">
        <f t="shared" si="127"/>
        <v>Punto pago</v>
      </c>
    </row>
    <row r="4037" spans="1:46">
      <c r="A4037" t="s">
        <v>18673</v>
      </c>
      <c r="B4037" t="s">
        <v>18674</v>
      </c>
      <c r="C4037" s="18">
        <v>1.0160516611999999</v>
      </c>
      <c r="D4037" t="s">
        <v>463</v>
      </c>
      <c r="E4037" t="s">
        <v>128</v>
      </c>
      <c r="F4037" t="s">
        <v>464</v>
      </c>
      <c r="G4037" s="18">
        <v>0.99096034560000001</v>
      </c>
      <c r="H4037" t="s">
        <v>64</v>
      </c>
      <c r="I4037" t="s">
        <v>130</v>
      </c>
      <c r="J4037" t="s">
        <v>15796</v>
      </c>
      <c r="K4037" s="18">
        <v>1.1493880135000001</v>
      </c>
      <c r="L4037" t="s">
        <v>64</v>
      </c>
      <c r="M4037" t="s">
        <v>130</v>
      </c>
      <c r="N4037" t="s">
        <v>742</v>
      </c>
      <c r="O4037" s="18">
        <v>1.2404031363000001</v>
      </c>
      <c r="P4037" t="s">
        <v>743</v>
      </c>
      <c r="Q4037" t="s">
        <v>134</v>
      </c>
      <c r="R4037" t="s">
        <v>744</v>
      </c>
      <c r="S4037" s="18">
        <v>3.2700272546</v>
      </c>
      <c r="T4037" t="s">
        <v>496</v>
      </c>
      <c r="U4037" t="s">
        <v>130</v>
      </c>
      <c r="V4037" t="s">
        <v>497</v>
      </c>
      <c r="W4037" s="18">
        <v>1.2122583977000001</v>
      </c>
      <c r="X4037" t="s">
        <v>745</v>
      </c>
      <c r="Y4037" t="s">
        <v>130</v>
      </c>
      <c r="Z4037" t="s">
        <v>746</v>
      </c>
      <c r="AA4037" s="18">
        <v>0.99096034560000001</v>
      </c>
      <c r="AB4037" s="19" t="s">
        <v>1195</v>
      </c>
      <c r="AC4037" t="s">
        <v>128</v>
      </c>
      <c r="AD4037" t="s">
        <v>1196</v>
      </c>
      <c r="AE4037" s="18">
        <v>0.26658632599999998</v>
      </c>
      <c r="AF4037" t="s">
        <v>10419</v>
      </c>
      <c r="AG4037" t="s">
        <v>143</v>
      </c>
      <c r="AH4037" t="s">
        <v>10420</v>
      </c>
      <c r="AI4037" s="18">
        <v>0.25513549660000001</v>
      </c>
      <c r="AJ4037" t="s">
        <v>751</v>
      </c>
      <c r="AK4037" t="s">
        <v>134</v>
      </c>
      <c r="AL4037" t="s">
        <v>752</v>
      </c>
      <c r="AM4037" t="s">
        <v>751</v>
      </c>
      <c r="AN4037" t="s">
        <v>134</v>
      </c>
      <c r="AO4037" t="s">
        <v>752</v>
      </c>
      <c r="AP4037" s="18">
        <v>0.25513549660000001</v>
      </c>
      <c r="AQ4037" t="s">
        <v>4218</v>
      </c>
      <c r="AR4037" t="b">
        <f>ISNUMBER(SEARCH('Consulta Por Puntos Baloto'!$E$5,B4037,1))</f>
        <v>0</v>
      </c>
      <c r="AS4037">
        <f t="shared" si="126"/>
        <v>35</v>
      </c>
      <c r="AT4037" t="str">
        <f t="shared" si="127"/>
        <v>Punto red</v>
      </c>
    </row>
    <row r="4038" spans="1:46">
      <c r="A4038" t="s">
        <v>18675</v>
      </c>
      <c r="B4038" t="s">
        <v>18676</v>
      </c>
      <c r="C4038" s="18">
        <v>0.94098194030000004</v>
      </c>
      <c r="D4038" t="s">
        <v>61</v>
      </c>
      <c r="E4038" t="s">
        <v>62</v>
      </c>
      <c r="F4038" t="s">
        <v>63</v>
      </c>
      <c r="G4038" s="18">
        <v>0.82366764169999995</v>
      </c>
      <c r="H4038" t="s">
        <v>64</v>
      </c>
      <c r="I4038" t="s">
        <v>65</v>
      </c>
      <c r="J4038" t="s">
        <v>66</v>
      </c>
      <c r="K4038" s="18">
        <v>0.82758707610000004</v>
      </c>
      <c r="L4038" t="s">
        <v>64</v>
      </c>
      <c r="M4038" t="s">
        <v>65</v>
      </c>
      <c r="N4038" t="s">
        <v>66</v>
      </c>
      <c r="O4038" s="18">
        <v>10.3288817681</v>
      </c>
      <c r="P4038" t="s">
        <v>67</v>
      </c>
      <c r="Q4038" t="s">
        <v>62</v>
      </c>
      <c r="R4038" t="s">
        <v>68</v>
      </c>
      <c r="S4038" s="18">
        <v>6.4829376267000001</v>
      </c>
      <c r="T4038" t="s">
        <v>69</v>
      </c>
      <c r="U4038" t="s">
        <v>65</v>
      </c>
      <c r="V4038" t="s">
        <v>70</v>
      </c>
      <c r="W4038" s="18">
        <v>2.6698161519000001</v>
      </c>
      <c r="X4038" t="s">
        <v>241</v>
      </c>
      <c r="Y4038" t="s">
        <v>65</v>
      </c>
      <c r="Z4038" t="s">
        <v>242</v>
      </c>
      <c r="AA4038" s="18">
        <v>2.4818678318999998</v>
      </c>
      <c r="AB4038" t="s">
        <v>9970</v>
      </c>
      <c r="AC4038" t="s">
        <v>62</v>
      </c>
      <c r="AD4038" t="s">
        <v>9971</v>
      </c>
      <c r="AE4038" s="18">
        <v>0.11572908179999999</v>
      </c>
      <c r="AF4038" t="s">
        <v>18677</v>
      </c>
      <c r="AG4038" t="s">
        <v>62</v>
      </c>
      <c r="AH4038" t="s">
        <v>18678</v>
      </c>
      <c r="AI4038" s="18">
        <v>0.246534209</v>
      </c>
      <c r="AJ4038" t="s">
        <v>13404</v>
      </c>
      <c r="AK4038" t="s">
        <v>62</v>
      </c>
      <c r="AL4038" t="s">
        <v>13405</v>
      </c>
      <c r="AM4038" t="s">
        <v>18677</v>
      </c>
      <c r="AN4038" t="s">
        <v>62</v>
      </c>
      <c r="AO4038" t="s">
        <v>18678</v>
      </c>
      <c r="AP4038" s="18">
        <v>0.11572908179999999</v>
      </c>
      <c r="AQ4038" t="s">
        <v>123</v>
      </c>
      <c r="AR4038" t="b">
        <f>ISNUMBER(SEARCH('Consulta Por Puntos Baloto'!$E$5,B4038,1))</f>
        <v>0</v>
      </c>
      <c r="AS4038">
        <f t="shared" si="126"/>
        <v>31</v>
      </c>
      <c r="AT4038" t="str">
        <f t="shared" si="127"/>
        <v>Punto pago</v>
      </c>
    </row>
    <row r="4039" spans="1:46">
      <c r="A4039" t="s">
        <v>18679</v>
      </c>
      <c r="B4039" t="s">
        <v>18680</v>
      </c>
      <c r="C4039" s="18">
        <v>0.61724433089999997</v>
      </c>
      <c r="D4039" t="s">
        <v>941</v>
      </c>
      <c r="E4039" t="s">
        <v>128</v>
      </c>
      <c r="F4039" t="s">
        <v>942</v>
      </c>
      <c r="G4039" s="18">
        <v>2.48477574E-2</v>
      </c>
      <c r="H4039" t="s">
        <v>64</v>
      </c>
      <c r="I4039" t="s">
        <v>130</v>
      </c>
      <c r="J4039" t="s">
        <v>17553</v>
      </c>
      <c r="K4039" s="18">
        <v>0.26443799680000002</v>
      </c>
      <c r="L4039" t="s">
        <v>64</v>
      </c>
      <c r="M4039" t="s">
        <v>130</v>
      </c>
      <c r="N4039" t="s">
        <v>654</v>
      </c>
      <c r="O4039" s="18">
        <v>0.54049356660000003</v>
      </c>
      <c r="P4039" t="s">
        <v>453</v>
      </c>
      <c r="Q4039" t="s">
        <v>134</v>
      </c>
      <c r="R4039" t="s">
        <v>454</v>
      </c>
      <c r="S4039" s="18">
        <v>0.41703931129999999</v>
      </c>
      <c r="T4039" t="s">
        <v>136</v>
      </c>
      <c r="U4039" t="s">
        <v>130</v>
      </c>
      <c r="V4039" t="s">
        <v>137</v>
      </c>
      <c r="W4039" s="18">
        <v>0.53947045049999998</v>
      </c>
      <c r="X4039" t="s">
        <v>138</v>
      </c>
      <c r="Y4039" t="s">
        <v>130</v>
      </c>
      <c r="Z4039" t="s">
        <v>139</v>
      </c>
      <c r="AA4039" s="18">
        <v>0.41703931129999999</v>
      </c>
      <c r="AB4039" t="s">
        <v>955</v>
      </c>
      <c r="AC4039" t="s">
        <v>128</v>
      </c>
      <c r="AD4039" t="s">
        <v>956</v>
      </c>
      <c r="AE4039" s="18">
        <v>0.1919038589</v>
      </c>
      <c r="AF4039" t="s">
        <v>18368</v>
      </c>
      <c r="AG4039" t="s">
        <v>143</v>
      </c>
      <c r="AH4039" t="s">
        <v>18369</v>
      </c>
      <c r="AI4039" s="18">
        <v>4.8748580800000003E-2</v>
      </c>
      <c r="AJ4039" t="s">
        <v>18681</v>
      </c>
      <c r="AK4039" t="s">
        <v>134</v>
      </c>
      <c r="AL4039" t="s">
        <v>18682</v>
      </c>
      <c r="AM4039" t="s">
        <v>64</v>
      </c>
      <c r="AN4039" t="s">
        <v>130</v>
      </c>
      <c r="AO4039" t="s">
        <v>17553</v>
      </c>
      <c r="AP4039" s="18">
        <v>2.48477574E-2</v>
      </c>
      <c r="AQ4039" t="s">
        <v>123</v>
      </c>
      <c r="AR4039" t="b">
        <f>ISNUMBER(SEARCH('Consulta Por Puntos Baloto'!$E$5,B4039,1))</f>
        <v>0</v>
      </c>
      <c r="AS4039">
        <f t="shared" si="126"/>
        <v>7</v>
      </c>
      <c r="AT4039" t="str">
        <f t="shared" si="127"/>
        <v>Cajero automático</v>
      </c>
    </row>
    <row r="4040" spans="1:46">
      <c r="A4040" t="s">
        <v>18683</v>
      </c>
      <c r="B4040" t="s">
        <v>18684</v>
      </c>
      <c r="C4040" s="18">
        <v>0.29017086019999999</v>
      </c>
      <c r="D4040" t="s">
        <v>239</v>
      </c>
      <c r="E4040" t="s">
        <v>62</v>
      </c>
      <c r="F4040" t="s">
        <v>240</v>
      </c>
      <c r="G4040" s="18">
        <v>0.30213141580000002</v>
      </c>
      <c r="H4040" t="s">
        <v>71</v>
      </c>
      <c r="I4040" t="s">
        <v>65</v>
      </c>
      <c r="J4040" t="s">
        <v>72</v>
      </c>
      <c r="K4040" s="18">
        <v>2.4603690877000002</v>
      </c>
      <c r="L4040" t="s">
        <v>241</v>
      </c>
      <c r="M4040" t="s">
        <v>65</v>
      </c>
      <c r="N4040" t="s">
        <v>242</v>
      </c>
      <c r="O4040" s="18">
        <v>8.7550340992999995</v>
      </c>
      <c r="P4040" t="s">
        <v>67</v>
      </c>
      <c r="Q4040" t="s">
        <v>62</v>
      </c>
      <c r="R4040" t="s">
        <v>68</v>
      </c>
      <c r="S4040" s="18">
        <v>4.1139610925000003</v>
      </c>
      <c r="T4040" t="s">
        <v>69</v>
      </c>
      <c r="U4040" t="s">
        <v>65</v>
      </c>
      <c r="V4040" t="s">
        <v>70</v>
      </c>
      <c r="W4040" s="18">
        <v>0.31054571730000002</v>
      </c>
      <c r="X4040" t="s">
        <v>71</v>
      </c>
      <c r="Y4040" t="s">
        <v>65</v>
      </c>
      <c r="Z4040" t="s">
        <v>72</v>
      </c>
      <c r="AA4040" s="18">
        <v>0.30101704829999998</v>
      </c>
      <c r="AB4040" t="s">
        <v>243</v>
      </c>
      <c r="AC4040" t="s">
        <v>62</v>
      </c>
      <c r="AD4040" t="s">
        <v>244</v>
      </c>
      <c r="AE4040" s="18">
        <v>6.80474779E-2</v>
      </c>
      <c r="AF4040" t="s">
        <v>4572</v>
      </c>
      <c r="AG4040" t="s">
        <v>62</v>
      </c>
      <c r="AH4040" t="s">
        <v>4573</v>
      </c>
      <c r="AI4040" s="18">
        <v>0.11205356700000001</v>
      </c>
      <c r="AJ4040" t="s">
        <v>247</v>
      </c>
      <c r="AK4040" t="s">
        <v>62</v>
      </c>
      <c r="AL4040" t="s">
        <v>248</v>
      </c>
      <c r="AM4040" t="s">
        <v>4572</v>
      </c>
      <c r="AN4040" t="s">
        <v>62</v>
      </c>
      <c r="AO4040" t="s">
        <v>4573</v>
      </c>
      <c r="AP4040" s="18">
        <v>6.80474779E-2</v>
      </c>
      <c r="AQ4040" t="s">
        <v>123</v>
      </c>
      <c r="AR4040" t="b">
        <f>ISNUMBER(SEARCH('Consulta Por Puntos Baloto'!$E$5,B4040,1))</f>
        <v>0</v>
      </c>
      <c r="AS4040">
        <f t="shared" si="126"/>
        <v>31</v>
      </c>
      <c r="AT4040" t="str">
        <f t="shared" si="127"/>
        <v>Punto pago</v>
      </c>
    </row>
    <row r="4041" spans="1:46">
      <c r="A4041" t="s">
        <v>18685</v>
      </c>
      <c r="B4041" t="s">
        <v>18686</v>
      </c>
      <c r="C4041" s="18">
        <v>1.9127868046000001</v>
      </c>
      <c r="D4041" t="s">
        <v>4679</v>
      </c>
      <c r="E4041" t="s">
        <v>220</v>
      </c>
      <c r="F4041" t="s">
        <v>4680</v>
      </c>
      <c r="G4041" s="18">
        <v>0</v>
      </c>
      <c r="H4041" t="s">
        <v>64</v>
      </c>
      <c r="I4041" t="s">
        <v>223</v>
      </c>
      <c r="J4041" t="s">
        <v>6166</v>
      </c>
      <c r="K4041" s="18">
        <v>0</v>
      </c>
      <c r="L4041" t="s">
        <v>64</v>
      </c>
      <c r="M4041" t="s">
        <v>223</v>
      </c>
      <c r="N4041" t="s">
        <v>6166</v>
      </c>
      <c r="O4041" s="18">
        <v>3.8230622062999999</v>
      </c>
      <c r="P4041" t="s">
        <v>225</v>
      </c>
      <c r="Q4041" t="s">
        <v>220</v>
      </c>
      <c r="R4041" t="s">
        <v>226</v>
      </c>
      <c r="S4041" s="18">
        <v>4.3729261157000003</v>
      </c>
      <c r="T4041" t="s">
        <v>227</v>
      </c>
      <c r="U4041" t="s">
        <v>228</v>
      </c>
      <c r="V4041" t="s">
        <v>229</v>
      </c>
      <c r="W4041" s="18">
        <v>1.806112857</v>
      </c>
      <c r="X4041" t="s">
        <v>4684</v>
      </c>
      <c r="Y4041" t="s">
        <v>223</v>
      </c>
      <c r="Z4041" t="s">
        <v>4685</v>
      </c>
      <c r="AA4041" s="18">
        <v>1.8074312508999999</v>
      </c>
      <c r="AB4041" s="19" t="s">
        <v>4686</v>
      </c>
      <c r="AC4041" t="s">
        <v>220</v>
      </c>
      <c r="AD4041" t="s">
        <v>4687</v>
      </c>
      <c r="AE4041" s="18">
        <v>0.23451686290000001</v>
      </c>
      <c r="AF4041" t="s">
        <v>18661</v>
      </c>
      <c r="AG4041" t="s">
        <v>220</v>
      </c>
      <c r="AH4041" t="s">
        <v>18662</v>
      </c>
      <c r="AI4041" s="18">
        <v>0.75041140019999997</v>
      </c>
      <c r="AJ4041" t="s">
        <v>6169</v>
      </c>
      <c r="AK4041" t="s">
        <v>220</v>
      </c>
      <c r="AL4041" t="s">
        <v>6170</v>
      </c>
      <c r="AM4041" t="s">
        <v>64</v>
      </c>
      <c r="AN4041" t="s">
        <v>223</v>
      </c>
      <c r="AO4041" t="s">
        <v>6166</v>
      </c>
      <c r="AP4041" s="18">
        <v>0</v>
      </c>
      <c r="AQ4041" t="s">
        <v>123</v>
      </c>
      <c r="AR4041" t="b">
        <f>ISNUMBER(SEARCH('Consulta Por Puntos Baloto'!$E$5,B4041,1))</f>
        <v>0</v>
      </c>
      <c r="AS4041">
        <f t="shared" si="126"/>
        <v>7</v>
      </c>
      <c r="AT4041" t="str">
        <f t="shared" si="127"/>
        <v>Cajero automático</v>
      </c>
    </row>
    <row r="4042" spans="1:46">
      <c r="A4042" t="s">
        <v>18685</v>
      </c>
      <c r="B4042" t="s">
        <v>18686</v>
      </c>
      <c r="C4042" s="18">
        <v>1.9127868046000001</v>
      </c>
      <c r="D4042" t="s">
        <v>4679</v>
      </c>
      <c r="E4042" t="s">
        <v>220</v>
      </c>
      <c r="F4042" t="s">
        <v>4680</v>
      </c>
      <c r="G4042" s="18">
        <v>0</v>
      </c>
      <c r="H4042" t="s">
        <v>64</v>
      </c>
      <c r="I4042" t="s">
        <v>223</v>
      </c>
      <c r="J4042" t="s">
        <v>6166</v>
      </c>
      <c r="K4042" s="18">
        <v>0</v>
      </c>
      <c r="L4042" t="s">
        <v>64</v>
      </c>
      <c r="M4042" t="s">
        <v>223</v>
      </c>
      <c r="N4042" t="s">
        <v>6166</v>
      </c>
      <c r="O4042" s="18">
        <v>3.8230622062999999</v>
      </c>
      <c r="P4042" t="s">
        <v>225</v>
      </c>
      <c r="Q4042" t="s">
        <v>220</v>
      </c>
      <c r="R4042" t="s">
        <v>226</v>
      </c>
      <c r="S4042" s="18">
        <v>4.3729261157000003</v>
      </c>
      <c r="T4042" t="s">
        <v>227</v>
      </c>
      <c r="U4042" t="s">
        <v>228</v>
      </c>
      <c r="V4042" t="s">
        <v>229</v>
      </c>
      <c r="W4042" s="18">
        <v>1.806112857</v>
      </c>
      <c r="X4042" t="s">
        <v>4684</v>
      </c>
      <c r="Y4042" t="s">
        <v>223</v>
      </c>
      <c r="Z4042" t="s">
        <v>4685</v>
      </c>
      <c r="AA4042" s="18">
        <v>1.8074312508999999</v>
      </c>
      <c r="AB4042" s="19" t="s">
        <v>4686</v>
      </c>
      <c r="AC4042" t="s">
        <v>220</v>
      </c>
      <c r="AD4042" t="s">
        <v>4687</v>
      </c>
      <c r="AE4042" s="18">
        <v>0.23451686290000001</v>
      </c>
      <c r="AF4042" t="s">
        <v>18661</v>
      </c>
      <c r="AG4042" t="s">
        <v>220</v>
      </c>
      <c r="AH4042" t="s">
        <v>18662</v>
      </c>
      <c r="AI4042" s="18">
        <v>0.75041140019999997</v>
      </c>
      <c r="AJ4042" t="s">
        <v>6169</v>
      </c>
      <c r="AK4042" t="s">
        <v>220</v>
      </c>
      <c r="AL4042" t="s">
        <v>6170</v>
      </c>
      <c r="AM4042" t="s">
        <v>64</v>
      </c>
      <c r="AN4042" t="s">
        <v>223</v>
      </c>
      <c r="AO4042" t="s">
        <v>6166</v>
      </c>
      <c r="AP4042" s="18">
        <v>0</v>
      </c>
      <c r="AQ4042" t="s">
        <v>123</v>
      </c>
      <c r="AR4042" t="b">
        <f>ISNUMBER(SEARCH('Consulta Por Puntos Baloto'!$E$5,B4042,1))</f>
        <v>0</v>
      </c>
      <c r="AS4042">
        <f t="shared" si="126"/>
        <v>7</v>
      </c>
      <c r="AT4042" t="str">
        <f t="shared" si="127"/>
        <v>Cajero automático</v>
      </c>
    </row>
    <row r="4043" spans="1:46">
      <c r="A4043" t="s">
        <v>18687</v>
      </c>
      <c r="B4043" t="s">
        <v>18688</v>
      </c>
      <c r="C4043" s="18">
        <v>6.8456110599999995E-2</v>
      </c>
      <c r="D4043" t="s">
        <v>1096</v>
      </c>
      <c r="E4043" t="s">
        <v>128</v>
      </c>
      <c r="F4043" t="s">
        <v>1097</v>
      </c>
      <c r="G4043" s="18">
        <v>0.1210266431</v>
      </c>
      <c r="H4043" t="s">
        <v>64</v>
      </c>
      <c r="I4043" t="s">
        <v>130</v>
      </c>
      <c r="J4043" t="s">
        <v>18689</v>
      </c>
      <c r="K4043" s="18">
        <v>0.63043304570000003</v>
      </c>
      <c r="L4043" t="s">
        <v>64</v>
      </c>
      <c r="M4043" t="s">
        <v>130</v>
      </c>
      <c r="N4043" t="s">
        <v>4693</v>
      </c>
      <c r="O4043" s="18">
        <v>0.94570666199999998</v>
      </c>
      <c r="P4043" t="s">
        <v>4368</v>
      </c>
      <c r="Q4043" t="s">
        <v>134</v>
      </c>
      <c r="R4043" t="s">
        <v>4369</v>
      </c>
      <c r="S4043" s="18">
        <v>1.5917657991</v>
      </c>
      <c r="T4043" t="s">
        <v>1086</v>
      </c>
      <c r="U4043" t="s">
        <v>130</v>
      </c>
      <c r="V4043" t="s">
        <v>1087</v>
      </c>
      <c r="W4043" s="18">
        <v>0.91055983360000003</v>
      </c>
      <c r="X4043" t="s">
        <v>64</v>
      </c>
      <c r="Y4043" t="s">
        <v>130</v>
      </c>
      <c r="Z4043" t="s">
        <v>1427</v>
      </c>
      <c r="AA4043" s="18">
        <v>1.0000248375</v>
      </c>
      <c r="AB4043" t="s">
        <v>15049</v>
      </c>
      <c r="AC4043" t="s">
        <v>128</v>
      </c>
      <c r="AD4043" t="s">
        <v>15050</v>
      </c>
      <c r="AE4043" s="18">
        <v>1.34628461E-2</v>
      </c>
      <c r="AF4043" t="s">
        <v>17300</v>
      </c>
      <c r="AG4043" t="s">
        <v>143</v>
      </c>
      <c r="AH4043" t="s">
        <v>17301</v>
      </c>
      <c r="AI4043" s="18">
        <v>0.4496151062</v>
      </c>
      <c r="AJ4043" t="s">
        <v>5934</v>
      </c>
      <c r="AK4043" t="s">
        <v>134</v>
      </c>
      <c r="AL4043" t="s">
        <v>5935</v>
      </c>
      <c r="AM4043" t="s">
        <v>17300</v>
      </c>
      <c r="AN4043" t="s">
        <v>143</v>
      </c>
      <c r="AO4043" t="s">
        <v>17301</v>
      </c>
      <c r="AP4043" s="18">
        <v>1.34628461E-2</v>
      </c>
      <c r="AQ4043" t="s">
        <v>123</v>
      </c>
      <c r="AR4043" t="b">
        <f>ISNUMBER(SEARCH('Consulta Por Puntos Baloto'!$E$5,B4043,1))</f>
        <v>0</v>
      </c>
      <c r="AS4043">
        <f t="shared" si="126"/>
        <v>31</v>
      </c>
      <c r="AT4043" t="str">
        <f t="shared" si="127"/>
        <v>Punto pago</v>
      </c>
    </row>
    <row r="4044" spans="1:46">
      <c r="A4044" t="s">
        <v>18690</v>
      </c>
      <c r="B4044" t="s">
        <v>18691</v>
      </c>
      <c r="C4044" s="18">
        <v>0.7766464595</v>
      </c>
      <c r="D4044" t="s">
        <v>541</v>
      </c>
      <c r="E4044" t="s">
        <v>128</v>
      </c>
      <c r="F4044" t="s">
        <v>542</v>
      </c>
      <c r="G4044" s="18">
        <v>0.97834597749999996</v>
      </c>
      <c r="H4044" t="s">
        <v>64</v>
      </c>
      <c r="I4044" t="s">
        <v>130</v>
      </c>
      <c r="J4044" t="s">
        <v>370</v>
      </c>
      <c r="K4044" s="18">
        <v>0.97834597749999996</v>
      </c>
      <c r="L4044" t="s">
        <v>64</v>
      </c>
      <c r="M4044" t="s">
        <v>130</v>
      </c>
      <c r="N4044" t="s">
        <v>370</v>
      </c>
      <c r="O4044" s="18">
        <v>2.2725970413000001</v>
      </c>
      <c r="P4044" t="s">
        <v>133</v>
      </c>
      <c r="Q4044" t="s">
        <v>134</v>
      </c>
      <c r="R4044" t="s">
        <v>135</v>
      </c>
      <c r="S4044" s="18">
        <v>3.4197215660000002</v>
      </c>
      <c r="T4044" t="s">
        <v>371</v>
      </c>
      <c r="U4044" t="s">
        <v>130</v>
      </c>
      <c r="V4044" t="s">
        <v>372</v>
      </c>
      <c r="W4044" s="18">
        <v>2.5042990187999998</v>
      </c>
      <c r="X4044" t="s">
        <v>64</v>
      </c>
      <c r="Y4044" t="s">
        <v>130</v>
      </c>
      <c r="Z4044" t="s">
        <v>569</v>
      </c>
      <c r="AA4044" s="18">
        <v>0.81125339969999999</v>
      </c>
      <c r="AB4044" t="s">
        <v>818</v>
      </c>
      <c r="AC4044" t="s">
        <v>128</v>
      </c>
      <c r="AD4044" t="s">
        <v>819</v>
      </c>
      <c r="AE4044" s="18">
        <v>0.46938203169999998</v>
      </c>
      <c r="AF4044" t="s">
        <v>12434</v>
      </c>
      <c r="AG4044" t="s">
        <v>143</v>
      </c>
      <c r="AH4044" t="s">
        <v>12435</v>
      </c>
      <c r="AI4044" s="18">
        <v>0.16462705320000001</v>
      </c>
      <c r="AJ4044" t="s">
        <v>10938</v>
      </c>
      <c r="AK4044" t="s">
        <v>134</v>
      </c>
      <c r="AL4044" t="s">
        <v>10939</v>
      </c>
      <c r="AM4044" t="s">
        <v>10938</v>
      </c>
      <c r="AN4044" t="s">
        <v>134</v>
      </c>
      <c r="AO4044" t="s">
        <v>10939</v>
      </c>
      <c r="AP4044" s="18">
        <v>0.16462705320000001</v>
      </c>
      <c r="AQ4044" t="s">
        <v>123</v>
      </c>
      <c r="AR4044" t="b">
        <f>ISNUMBER(SEARCH('Consulta Por Puntos Baloto'!$E$5,B4044,1))</f>
        <v>0</v>
      </c>
      <c r="AS4044">
        <f t="shared" si="126"/>
        <v>35</v>
      </c>
      <c r="AT4044" t="str">
        <f t="shared" si="127"/>
        <v>Punto red</v>
      </c>
    </row>
    <row r="4045" spans="1:46">
      <c r="A4045" t="s">
        <v>18692</v>
      </c>
      <c r="B4045" t="s">
        <v>18693</v>
      </c>
      <c r="C4045" s="18">
        <v>1.2654175404000001</v>
      </c>
      <c r="D4045" t="s">
        <v>541</v>
      </c>
      <c r="E4045" t="s">
        <v>128</v>
      </c>
      <c r="F4045" t="s">
        <v>542</v>
      </c>
      <c r="G4045" s="18">
        <v>1.2495814762999999</v>
      </c>
      <c r="H4045" t="s">
        <v>64</v>
      </c>
      <c r="I4045" t="s">
        <v>130</v>
      </c>
      <c r="J4045" t="s">
        <v>131</v>
      </c>
      <c r="K4045" s="18">
        <v>1.4207931762999999</v>
      </c>
      <c r="L4045" t="s">
        <v>64</v>
      </c>
      <c r="M4045" t="s">
        <v>130</v>
      </c>
      <c r="N4045" t="s">
        <v>370</v>
      </c>
      <c r="O4045" s="18">
        <v>2.2393938168999998</v>
      </c>
      <c r="P4045" t="s">
        <v>133</v>
      </c>
      <c r="Q4045" t="s">
        <v>134</v>
      </c>
      <c r="R4045" t="s">
        <v>135</v>
      </c>
      <c r="S4045" s="18">
        <v>3.3245815722000001</v>
      </c>
      <c r="T4045" t="s">
        <v>136</v>
      </c>
      <c r="U4045" t="s">
        <v>130</v>
      </c>
      <c r="V4045" t="s">
        <v>137</v>
      </c>
      <c r="W4045" s="18">
        <v>2.3844291066999999</v>
      </c>
      <c r="X4045" t="s">
        <v>64</v>
      </c>
      <c r="Y4045" t="s">
        <v>130</v>
      </c>
      <c r="Z4045" t="s">
        <v>569</v>
      </c>
      <c r="AA4045" s="18">
        <v>1.3471362725</v>
      </c>
      <c r="AB4045" t="s">
        <v>818</v>
      </c>
      <c r="AC4045" t="s">
        <v>128</v>
      </c>
      <c r="AD4045" t="s">
        <v>819</v>
      </c>
      <c r="AE4045" s="18">
        <v>0.52349737279999997</v>
      </c>
      <c r="AF4045" t="s">
        <v>3835</v>
      </c>
      <c r="AG4045" t="s">
        <v>143</v>
      </c>
      <c r="AH4045" t="s">
        <v>3836</v>
      </c>
      <c r="AI4045" s="18">
        <v>9.8867149799999998E-2</v>
      </c>
      <c r="AJ4045" t="s">
        <v>18694</v>
      </c>
      <c r="AK4045" t="s">
        <v>134</v>
      </c>
      <c r="AL4045" t="s">
        <v>18695</v>
      </c>
      <c r="AM4045" t="s">
        <v>18694</v>
      </c>
      <c r="AN4045" t="s">
        <v>134</v>
      </c>
      <c r="AO4045" t="s">
        <v>18695</v>
      </c>
      <c r="AP4045" s="18">
        <v>9.8867149799999998E-2</v>
      </c>
      <c r="AQ4045" t="s">
        <v>123</v>
      </c>
      <c r="AR4045" t="b">
        <f>ISNUMBER(SEARCH('Consulta Por Puntos Baloto'!$E$5,B4045,1))</f>
        <v>0</v>
      </c>
      <c r="AS4045">
        <f t="shared" si="126"/>
        <v>35</v>
      </c>
      <c r="AT4045" t="str">
        <f t="shared" si="127"/>
        <v>Punto red</v>
      </c>
    </row>
    <row r="4046" spans="1:46">
      <c r="A4046" t="s">
        <v>18696</v>
      </c>
      <c r="B4046" t="s">
        <v>18697</v>
      </c>
      <c r="C4046" s="18">
        <v>0.45189872269999998</v>
      </c>
      <c r="D4046" t="s">
        <v>481</v>
      </c>
      <c r="E4046" t="s">
        <v>128</v>
      </c>
      <c r="F4046" t="s">
        <v>482</v>
      </c>
      <c r="G4046" s="18">
        <v>1.0022431011999999</v>
      </c>
      <c r="H4046" t="s">
        <v>64</v>
      </c>
      <c r="I4046" t="s">
        <v>130</v>
      </c>
      <c r="J4046" t="s">
        <v>439</v>
      </c>
      <c r="K4046" s="18">
        <v>1.3129561749000001</v>
      </c>
      <c r="L4046" t="s">
        <v>64</v>
      </c>
      <c r="M4046" t="s">
        <v>130</v>
      </c>
      <c r="N4046" t="s">
        <v>440</v>
      </c>
      <c r="O4046" s="18">
        <v>1.3733904967999999</v>
      </c>
      <c r="P4046" t="s">
        <v>441</v>
      </c>
      <c r="Q4046" t="s">
        <v>134</v>
      </c>
      <c r="R4046" t="s">
        <v>442</v>
      </c>
      <c r="S4046" s="18">
        <v>3.5102575236</v>
      </c>
      <c r="T4046" t="s">
        <v>371</v>
      </c>
      <c r="U4046" t="s">
        <v>130</v>
      </c>
      <c r="V4046" t="s">
        <v>372</v>
      </c>
      <c r="W4046" s="18">
        <v>1.8065161354999999</v>
      </c>
      <c r="X4046" t="s">
        <v>64</v>
      </c>
      <c r="Y4046" t="s">
        <v>130</v>
      </c>
      <c r="Z4046" t="s">
        <v>209</v>
      </c>
      <c r="AA4046" s="18">
        <v>1.7274117472999999</v>
      </c>
      <c r="AB4046" s="19" t="s">
        <v>443</v>
      </c>
      <c r="AC4046" t="s">
        <v>128</v>
      </c>
      <c r="AD4046" t="s">
        <v>444</v>
      </c>
      <c r="AE4046" s="18">
        <v>0.13794038950000001</v>
      </c>
      <c r="AF4046" t="s">
        <v>445</v>
      </c>
      <c r="AG4046" t="s">
        <v>143</v>
      </c>
      <c r="AH4046" t="s">
        <v>446</v>
      </c>
      <c r="AI4046" s="18">
        <v>0.1203409102</v>
      </c>
      <c r="AJ4046" t="s">
        <v>3876</v>
      </c>
      <c r="AK4046" t="s">
        <v>134</v>
      </c>
      <c r="AL4046" t="s">
        <v>3877</v>
      </c>
      <c r="AM4046" t="s">
        <v>3876</v>
      </c>
      <c r="AN4046" t="s">
        <v>134</v>
      </c>
      <c r="AO4046" t="s">
        <v>3877</v>
      </c>
      <c r="AP4046" s="18">
        <v>0.1203409102</v>
      </c>
      <c r="AQ4046" t="s">
        <v>123</v>
      </c>
      <c r="AR4046" t="b">
        <f>ISNUMBER(SEARCH('Consulta Por Puntos Baloto'!$E$5,B4046,1))</f>
        <v>0</v>
      </c>
      <c r="AS4046">
        <f t="shared" si="126"/>
        <v>35</v>
      </c>
      <c r="AT4046" t="str">
        <f t="shared" si="127"/>
        <v>Punto red</v>
      </c>
    </row>
    <row r="4047" spans="1:46">
      <c r="A4047" t="s">
        <v>18698</v>
      </c>
      <c r="B4047" t="s">
        <v>18699</v>
      </c>
      <c r="C4047" s="18">
        <v>0.91984349089999995</v>
      </c>
      <c r="D4047" t="s">
        <v>563</v>
      </c>
      <c r="E4047" t="s">
        <v>128</v>
      </c>
      <c r="F4047" t="s">
        <v>564</v>
      </c>
      <c r="G4047" s="18">
        <v>0.74420466370000005</v>
      </c>
      <c r="H4047" t="s">
        <v>567</v>
      </c>
      <c r="I4047" t="s">
        <v>130</v>
      </c>
      <c r="J4047" t="s">
        <v>568</v>
      </c>
      <c r="K4047" s="18">
        <v>0.74420466370000005</v>
      </c>
      <c r="L4047" t="s">
        <v>567</v>
      </c>
      <c r="M4047" t="s">
        <v>130</v>
      </c>
      <c r="N4047" t="s">
        <v>568</v>
      </c>
      <c r="O4047" s="18">
        <v>1.6203244982</v>
      </c>
      <c r="P4047" t="s">
        <v>441</v>
      </c>
      <c r="Q4047" t="s">
        <v>134</v>
      </c>
      <c r="R4047" t="s">
        <v>442</v>
      </c>
      <c r="S4047" s="18">
        <v>2.1362196510999998</v>
      </c>
      <c r="T4047" t="s">
        <v>136</v>
      </c>
      <c r="U4047" t="s">
        <v>130</v>
      </c>
      <c r="V4047" t="s">
        <v>137</v>
      </c>
      <c r="W4047" s="18">
        <v>1.2230601222999999</v>
      </c>
      <c r="X4047" t="s">
        <v>64</v>
      </c>
      <c r="Y4047" t="s">
        <v>130</v>
      </c>
      <c r="Z4047" t="s">
        <v>569</v>
      </c>
      <c r="AA4047" s="18">
        <v>0.76287807460000001</v>
      </c>
      <c r="AB4047" s="19" t="s">
        <v>443</v>
      </c>
      <c r="AC4047" t="s">
        <v>128</v>
      </c>
      <c r="AD4047" t="s">
        <v>444</v>
      </c>
      <c r="AE4047" s="18">
        <v>4.7717705700000002E-2</v>
      </c>
      <c r="AF4047" t="s">
        <v>570</v>
      </c>
      <c r="AG4047" t="s">
        <v>143</v>
      </c>
      <c r="AH4047" t="s">
        <v>571</v>
      </c>
      <c r="AI4047" s="18">
        <v>3.5877341200000003E-2</v>
      </c>
      <c r="AJ4047" t="s">
        <v>3644</v>
      </c>
      <c r="AK4047" t="s">
        <v>134</v>
      </c>
      <c r="AL4047" t="s">
        <v>3645</v>
      </c>
      <c r="AM4047" t="s">
        <v>3644</v>
      </c>
      <c r="AN4047" t="s">
        <v>134</v>
      </c>
      <c r="AO4047" t="s">
        <v>3645</v>
      </c>
      <c r="AP4047" s="18">
        <v>3.5877341200000003E-2</v>
      </c>
      <c r="AQ4047" t="s">
        <v>123</v>
      </c>
      <c r="AR4047" t="b">
        <f>ISNUMBER(SEARCH('Consulta Por Puntos Baloto'!$E$5,B4047,1))</f>
        <v>0</v>
      </c>
      <c r="AS4047">
        <f t="shared" si="126"/>
        <v>35</v>
      </c>
      <c r="AT4047" t="str">
        <f t="shared" si="127"/>
        <v>Punto red</v>
      </c>
    </row>
    <row r="4048" spans="1:46">
      <c r="A4048" t="s">
        <v>18700</v>
      </c>
      <c r="B4048" t="s">
        <v>18701</v>
      </c>
      <c r="C4048" s="18">
        <v>1.9007998310000001</v>
      </c>
      <c r="D4048" t="s">
        <v>508</v>
      </c>
      <c r="E4048" t="s">
        <v>509</v>
      </c>
      <c r="F4048" t="s">
        <v>510</v>
      </c>
      <c r="G4048" s="18">
        <v>3.3194015000000002E-3</v>
      </c>
      <c r="H4048" t="s">
        <v>64</v>
      </c>
      <c r="I4048" t="s">
        <v>112</v>
      </c>
      <c r="J4048" t="s">
        <v>1236</v>
      </c>
      <c r="K4048" s="18">
        <v>0.44865272229999997</v>
      </c>
      <c r="L4048" t="s">
        <v>64</v>
      </c>
      <c r="M4048" t="s">
        <v>112</v>
      </c>
      <c r="N4048" t="s">
        <v>721</v>
      </c>
      <c r="O4048" s="18">
        <v>5.0431501999999998E-3</v>
      </c>
      <c r="P4048" t="s">
        <v>513</v>
      </c>
      <c r="Q4048" t="s">
        <v>509</v>
      </c>
      <c r="R4048" t="s">
        <v>514</v>
      </c>
      <c r="S4048" s="18">
        <v>1.2706355900000001E-2</v>
      </c>
      <c r="T4048" t="s">
        <v>111</v>
      </c>
      <c r="U4048" t="s">
        <v>112</v>
      </c>
      <c r="V4048" t="s">
        <v>113</v>
      </c>
      <c r="W4048" s="18">
        <v>5.2983218219000001</v>
      </c>
      <c r="X4048" t="s">
        <v>64</v>
      </c>
      <c r="Y4048" t="s">
        <v>130</v>
      </c>
      <c r="Z4048" t="s">
        <v>517</v>
      </c>
      <c r="AA4048" s="18">
        <v>1.14592944E-2</v>
      </c>
      <c r="AB4048" s="19" t="s">
        <v>1111</v>
      </c>
      <c r="AC4048" t="s">
        <v>509</v>
      </c>
      <c r="AD4048" s="19" t="s">
        <v>1112</v>
      </c>
      <c r="AE4048" s="18">
        <v>1.6806985199999999E-2</v>
      </c>
      <c r="AF4048" t="s">
        <v>1237</v>
      </c>
      <c r="AG4048" t="s">
        <v>509</v>
      </c>
      <c r="AH4048" t="s">
        <v>1238</v>
      </c>
      <c r="AI4048" s="18">
        <v>1.0336347999999999E-3</v>
      </c>
      <c r="AJ4048" t="s">
        <v>1239</v>
      </c>
      <c r="AK4048" t="s">
        <v>509</v>
      </c>
      <c r="AL4048" t="s">
        <v>1240</v>
      </c>
      <c r="AM4048" t="s">
        <v>1239</v>
      </c>
      <c r="AN4048" t="s">
        <v>509</v>
      </c>
      <c r="AO4048" t="s">
        <v>1240</v>
      </c>
      <c r="AP4048" s="18">
        <v>1.0336347999999999E-3</v>
      </c>
      <c r="AQ4048" t="s">
        <v>123</v>
      </c>
      <c r="AR4048" t="b">
        <f>ISNUMBER(SEARCH('Consulta Por Puntos Baloto'!$E$5,B4048,1))</f>
        <v>0</v>
      </c>
      <c r="AS4048">
        <f t="shared" si="126"/>
        <v>35</v>
      </c>
      <c r="AT4048" t="str">
        <f t="shared" si="127"/>
        <v>Punto red</v>
      </c>
    </row>
    <row r="4049" spans="1:46">
      <c r="A4049" t="s">
        <v>18702</v>
      </c>
      <c r="B4049" t="s">
        <v>18703</v>
      </c>
      <c r="C4049" s="18">
        <v>0.8320756225</v>
      </c>
      <c r="D4049" t="s">
        <v>508</v>
      </c>
      <c r="E4049" t="s">
        <v>509</v>
      </c>
      <c r="F4049" t="s">
        <v>510</v>
      </c>
      <c r="G4049" s="18">
        <v>0.66953267449999998</v>
      </c>
      <c r="H4049" t="s">
        <v>64</v>
      </c>
      <c r="I4049" t="s">
        <v>112</v>
      </c>
      <c r="J4049" t="s">
        <v>1110</v>
      </c>
      <c r="K4049" s="18">
        <v>1.9033643155</v>
      </c>
      <c r="L4049" t="s">
        <v>64</v>
      </c>
      <c r="M4049" t="s">
        <v>112</v>
      </c>
      <c r="N4049" t="s">
        <v>721</v>
      </c>
      <c r="O4049" s="18">
        <v>2.3317142938000002</v>
      </c>
      <c r="P4049" t="s">
        <v>513</v>
      </c>
      <c r="Q4049" t="s">
        <v>509</v>
      </c>
      <c r="R4049" t="s">
        <v>514</v>
      </c>
      <c r="S4049" s="18">
        <v>2.3225067133000001</v>
      </c>
      <c r="T4049" t="s">
        <v>111</v>
      </c>
      <c r="U4049" t="s">
        <v>112</v>
      </c>
      <c r="V4049" t="s">
        <v>113</v>
      </c>
      <c r="W4049" s="18">
        <v>7.5898090211999998</v>
      </c>
      <c r="X4049" t="s">
        <v>64</v>
      </c>
      <c r="Y4049" t="s">
        <v>130</v>
      </c>
      <c r="Z4049" t="s">
        <v>517</v>
      </c>
      <c r="AA4049" s="18">
        <v>2.3239613300999999</v>
      </c>
      <c r="AB4049" s="19" t="s">
        <v>1111</v>
      </c>
      <c r="AC4049" t="s">
        <v>509</v>
      </c>
      <c r="AD4049" s="19" t="s">
        <v>1112</v>
      </c>
      <c r="AE4049" s="18">
        <v>0.43545280349999999</v>
      </c>
      <c r="AF4049" t="s">
        <v>11985</v>
      </c>
      <c r="AG4049" t="s">
        <v>509</v>
      </c>
      <c r="AH4049" t="s">
        <v>11986</v>
      </c>
      <c r="AI4049" s="18">
        <v>0.40956796849999999</v>
      </c>
      <c r="AJ4049" t="s">
        <v>18459</v>
      </c>
      <c r="AK4049" t="s">
        <v>509</v>
      </c>
      <c r="AL4049" t="s">
        <v>18460</v>
      </c>
      <c r="AM4049" t="s">
        <v>18459</v>
      </c>
      <c r="AN4049" t="s">
        <v>509</v>
      </c>
      <c r="AO4049" t="s">
        <v>18460</v>
      </c>
      <c r="AP4049" s="18">
        <v>0.40956796849999999</v>
      </c>
      <c r="AQ4049" t="s">
        <v>123</v>
      </c>
      <c r="AR4049" t="b">
        <f>ISNUMBER(SEARCH('Consulta Por Puntos Baloto'!$E$5,B4049,1))</f>
        <v>0</v>
      </c>
      <c r="AS4049">
        <f t="shared" si="126"/>
        <v>35</v>
      </c>
      <c r="AT4049" t="str">
        <f t="shared" si="127"/>
        <v>Punto red</v>
      </c>
    </row>
    <row r="4050" spans="1:46">
      <c r="A4050" t="s">
        <v>18704</v>
      </c>
      <c r="B4050" t="s">
        <v>18705</v>
      </c>
      <c r="C4050" s="18">
        <v>1.8881367776</v>
      </c>
      <c r="D4050" t="s">
        <v>508</v>
      </c>
      <c r="E4050" t="s">
        <v>509</v>
      </c>
      <c r="F4050" t="s">
        <v>510</v>
      </c>
      <c r="G4050" s="18">
        <v>2.7087155000000002E-3</v>
      </c>
      <c r="H4050" t="s">
        <v>111</v>
      </c>
      <c r="I4050" t="s">
        <v>112</v>
      </c>
      <c r="J4050" t="s">
        <v>113</v>
      </c>
      <c r="K4050" s="18">
        <v>0.43637685170000001</v>
      </c>
      <c r="L4050" t="s">
        <v>64</v>
      </c>
      <c r="M4050" t="s">
        <v>112</v>
      </c>
      <c r="N4050" t="s">
        <v>721</v>
      </c>
      <c r="O4050" s="18">
        <v>1.7170767199999999E-2</v>
      </c>
      <c r="P4050" t="s">
        <v>513</v>
      </c>
      <c r="Q4050" t="s">
        <v>509</v>
      </c>
      <c r="R4050" t="s">
        <v>514</v>
      </c>
      <c r="S4050" s="18">
        <v>1.0370189000000001E-3</v>
      </c>
      <c r="T4050" t="s">
        <v>111</v>
      </c>
      <c r="U4050" t="s">
        <v>112</v>
      </c>
      <c r="V4050" t="s">
        <v>113</v>
      </c>
      <c r="W4050" s="18">
        <v>5.3064922666000003</v>
      </c>
      <c r="X4050" t="s">
        <v>64</v>
      </c>
      <c r="Y4050" t="s">
        <v>130</v>
      </c>
      <c r="Z4050" t="s">
        <v>517</v>
      </c>
      <c r="AA4050" s="18">
        <v>2.5198091000000001E-3</v>
      </c>
      <c r="AB4050" s="19" t="s">
        <v>1111</v>
      </c>
      <c r="AC4050" t="s">
        <v>509</v>
      </c>
      <c r="AD4050" s="19" t="s">
        <v>1112</v>
      </c>
      <c r="AE4050" s="18">
        <v>4.4681256000000001E-3</v>
      </c>
      <c r="AF4050" t="s">
        <v>1237</v>
      </c>
      <c r="AG4050" t="s">
        <v>509</v>
      </c>
      <c r="AH4050" t="s">
        <v>1238</v>
      </c>
      <c r="AI4050" s="18">
        <v>1.1713548900000001E-2</v>
      </c>
      <c r="AJ4050" t="s">
        <v>1239</v>
      </c>
      <c r="AK4050" t="s">
        <v>509</v>
      </c>
      <c r="AL4050" t="s">
        <v>1240</v>
      </c>
      <c r="AM4050" t="s">
        <v>111</v>
      </c>
      <c r="AN4050" t="s">
        <v>112</v>
      </c>
      <c r="AO4050" t="s">
        <v>113</v>
      </c>
      <c r="AP4050" s="18">
        <v>1.0370189000000001E-3</v>
      </c>
      <c r="AQ4050" t="s">
        <v>123</v>
      </c>
      <c r="AR4050" t="b">
        <f>ISNUMBER(SEARCH('Consulta Por Puntos Baloto'!$E$5,B4050,1))</f>
        <v>0</v>
      </c>
      <c r="AS4050">
        <f t="shared" si="126"/>
        <v>19</v>
      </c>
      <c r="AT4050" t="str">
        <f t="shared" si="127"/>
        <v>Máquina IDM</v>
      </c>
    </row>
    <row r="4051" spans="1:46">
      <c r="A4051" t="s">
        <v>18706</v>
      </c>
      <c r="B4051" t="s">
        <v>18707</v>
      </c>
      <c r="C4051" s="18">
        <v>0.13787058299999999</v>
      </c>
      <c r="D4051" t="s">
        <v>508</v>
      </c>
      <c r="E4051" t="s">
        <v>509</v>
      </c>
      <c r="F4051" t="s">
        <v>510</v>
      </c>
      <c r="G4051" s="18">
        <v>0.20229598479999999</v>
      </c>
      <c r="H4051" t="s">
        <v>64</v>
      </c>
      <c r="I4051" t="s">
        <v>112</v>
      </c>
      <c r="J4051" t="s">
        <v>1110</v>
      </c>
      <c r="K4051" s="18">
        <v>1.3556419453999999</v>
      </c>
      <c r="L4051" t="s">
        <v>64</v>
      </c>
      <c r="M4051" t="s">
        <v>112</v>
      </c>
      <c r="N4051" t="s">
        <v>721</v>
      </c>
      <c r="O4051" s="18">
        <v>1.8055609253</v>
      </c>
      <c r="P4051" t="s">
        <v>513</v>
      </c>
      <c r="Q4051" t="s">
        <v>509</v>
      </c>
      <c r="R4051" t="s">
        <v>514</v>
      </c>
      <c r="S4051" s="18">
        <v>1.7928540015000001</v>
      </c>
      <c r="T4051" t="s">
        <v>111</v>
      </c>
      <c r="U4051" t="s">
        <v>112</v>
      </c>
      <c r="V4051" t="s">
        <v>113</v>
      </c>
      <c r="W4051" s="18">
        <v>6.9292218991999999</v>
      </c>
      <c r="X4051" t="s">
        <v>64</v>
      </c>
      <c r="Y4051" t="s">
        <v>130</v>
      </c>
      <c r="Z4051" t="s">
        <v>517</v>
      </c>
      <c r="AA4051" s="18">
        <v>1.7943361046999999</v>
      </c>
      <c r="AB4051" s="19" t="s">
        <v>1111</v>
      </c>
      <c r="AC4051" t="s">
        <v>509</v>
      </c>
      <c r="AD4051" s="19" t="s">
        <v>1112</v>
      </c>
      <c r="AE4051" s="18">
        <v>5.4373558500000002E-2</v>
      </c>
      <c r="AF4051" t="s">
        <v>18708</v>
      </c>
      <c r="AG4051" t="s">
        <v>509</v>
      </c>
      <c r="AH4051" t="s">
        <v>18709</v>
      </c>
      <c r="AI4051" s="18">
        <v>5.4311431799999997E-2</v>
      </c>
      <c r="AJ4051" t="s">
        <v>18710</v>
      </c>
      <c r="AK4051" t="s">
        <v>509</v>
      </c>
      <c r="AL4051" t="s">
        <v>18709</v>
      </c>
      <c r="AM4051" t="s">
        <v>18710</v>
      </c>
      <c r="AN4051" t="s">
        <v>509</v>
      </c>
      <c r="AO4051" t="s">
        <v>18709</v>
      </c>
      <c r="AP4051" s="18">
        <v>5.4311431799999997E-2</v>
      </c>
      <c r="AQ4051" t="s">
        <v>123</v>
      </c>
      <c r="AR4051" t="b">
        <f>ISNUMBER(SEARCH('Consulta Por Puntos Baloto'!$E$5,B4051,1))</f>
        <v>0</v>
      </c>
      <c r="AS4051">
        <f t="shared" si="126"/>
        <v>35</v>
      </c>
      <c r="AT4051" t="str">
        <f t="shared" si="127"/>
        <v>Punto red</v>
      </c>
    </row>
    <row r="4052" spans="1:46">
      <c r="A4052" t="s">
        <v>18711</v>
      </c>
      <c r="B4052" t="s">
        <v>18712</v>
      </c>
      <c r="C4052" s="18">
        <v>0.57370334099999998</v>
      </c>
      <c r="D4052" t="s">
        <v>584</v>
      </c>
      <c r="E4052" t="s">
        <v>128</v>
      </c>
      <c r="F4052" t="s">
        <v>585</v>
      </c>
      <c r="G4052" s="18">
        <v>0.281668527</v>
      </c>
      <c r="H4052" t="s">
        <v>64</v>
      </c>
      <c r="I4052" t="s">
        <v>130</v>
      </c>
      <c r="J4052" t="s">
        <v>714</v>
      </c>
      <c r="K4052" s="18">
        <v>0.281668527</v>
      </c>
      <c r="L4052" t="s">
        <v>64</v>
      </c>
      <c r="M4052" t="s">
        <v>130</v>
      </c>
      <c r="N4052" t="s">
        <v>714</v>
      </c>
      <c r="O4052" s="18">
        <v>1.7897795623999999</v>
      </c>
      <c r="P4052" t="s">
        <v>588</v>
      </c>
      <c r="Q4052" t="s">
        <v>134</v>
      </c>
      <c r="R4052" t="s">
        <v>589</v>
      </c>
      <c r="S4052" s="18">
        <v>1.4535232490000001</v>
      </c>
      <c r="T4052" t="s">
        <v>469</v>
      </c>
      <c r="U4052" t="s">
        <v>130</v>
      </c>
      <c r="V4052" t="s">
        <v>470</v>
      </c>
      <c r="W4052" s="18">
        <v>1.8266704422</v>
      </c>
      <c r="X4052" t="s">
        <v>64</v>
      </c>
      <c r="Y4052" t="s">
        <v>130</v>
      </c>
      <c r="Z4052" t="s">
        <v>590</v>
      </c>
      <c r="AA4052" s="18">
        <v>1.4535232490000001</v>
      </c>
      <c r="AB4052" t="s">
        <v>591</v>
      </c>
      <c r="AC4052" t="s">
        <v>128</v>
      </c>
      <c r="AD4052" t="s">
        <v>592</v>
      </c>
      <c r="AE4052" s="18">
        <v>0.38302219929999998</v>
      </c>
      <c r="AF4052" t="s">
        <v>5956</v>
      </c>
      <c r="AG4052" t="s">
        <v>143</v>
      </c>
      <c r="AH4052" t="s">
        <v>5957</v>
      </c>
      <c r="AI4052" s="18">
        <v>0.1638260513</v>
      </c>
      <c r="AJ4052" t="s">
        <v>18713</v>
      </c>
      <c r="AK4052" t="s">
        <v>134</v>
      </c>
      <c r="AL4052" t="s">
        <v>18714</v>
      </c>
      <c r="AM4052" t="s">
        <v>18713</v>
      </c>
      <c r="AN4052" t="s">
        <v>134</v>
      </c>
      <c r="AO4052" t="s">
        <v>18714</v>
      </c>
      <c r="AP4052" s="18">
        <v>0.1638260513</v>
      </c>
      <c r="AQ4052" t="s">
        <v>123</v>
      </c>
      <c r="AR4052" t="b">
        <f>ISNUMBER(SEARCH('Consulta Por Puntos Baloto'!$E$5,B4052,1))</f>
        <v>0</v>
      </c>
      <c r="AS4052">
        <f t="shared" si="126"/>
        <v>35</v>
      </c>
      <c r="AT4052" t="str">
        <f t="shared" si="127"/>
        <v>Punto red</v>
      </c>
    </row>
    <row r="4053" spans="1:46">
      <c r="A4053" t="s">
        <v>18715</v>
      </c>
      <c r="B4053" t="s">
        <v>18716</v>
      </c>
      <c r="C4053" s="18">
        <v>2.4497640153</v>
      </c>
      <c r="D4053" t="s">
        <v>584</v>
      </c>
      <c r="E4053" t="s">
        <v>128</v>
      </c>
      <c r="F4053" t="s">
        <v>585</v>
      </c>
      <c r="G4053" s="18">
        <v>0.62713664540000003</v>
      </c>
      <c r="H4053" t="s">
        <v>64</v>
      </c>
      <c r="I4053" t="s">
        <v>130</v>
      </c>
      <c r="J4053" t="s">
        <v>590</v>
      </c>
      <c r="K4053" s="18">
        <v>0.9052137294</v>
      </c>
      <c r="L4053" t="s">
        <v>64</v>
      </c>
      <c r="M4053" t="s">
        <v>130</v>
      </c>
      <c r="N4053" t="s">
        <v>636</v>
      </c>
      <c r="O4053" s="18">
        <v>0.6398154935</v>
      </c>
      <c r="P4053" t="s">
        <v>588</v>
      </c>
      <c r="Q4053" t="s">
        <v>134</v>
      </c>
      <c r="R4053" t="s">
        <v>589</v>
      </c>
      <c r="S4053" s="18">
        <v>3.1080216428999998</v>
      </c>
      <c r="T4053" t="s">
        <v>469</v>
      </c>
      <c r="U4053" t="s">
        <v>130</v>
      </c>
      <c r="V4053" t="s">
        <v>470</v>
      </c>
      <c r="W4053" s="18">
        <v>0.64286839760000003</v>
      </c>
      <c r="X4053" t="s">
        <v>64</v>
      </c>
      <c r="Y4053" t="s">
        <v>130</v>
      </c>
      <c r="Z4053" t="s">
        <v>590</v>
      </c>
      <c r="AA4053" s="18">
        <v>1.0374742489</v>
      </c>
      <c r="AB4053" t="s">
        <v>637</v>
      </c>
      <c r="AC4053" t="s">
        <v>128</v>
      </c>
      <c r="AD4053" t="s">
        <v>638</v>
      </c>
      <c r="AE4053" s="18">
        <v>0.23828619979999999</v>
      </c>
      <c r="AF4053" t="s">
        <v>18717</v>
      </c>
      <c r="AG4053" t="s">
        <v>143</v>
      </c>
      <c r="AH4053" t="s">
        <v>18718</v>
      </c>
      <c r="AI4053" s="18">
        <v>0.43867113619999998</v>
      </c>
      <c r="AJ4053" t="s">
        <v>9923</v>
      </c>
      <c r="AK4053" t="s">
        <v>134</v>
      </c>
      <c r="AL4053" t="s">
        <v>9924</v>
      </c>
      <c r="AM4053" t="s">
        <v>18717</v>
      </c>
      <c r="AN4053" t="s">
        <v>143</v>
      </c>
      <c r="AO4053" t="s">
        <v>18718</v>
      </c>
      <c r="AP4053" s="18">
        <v>0.23828619979999999</v>
      </c>
      <c r="AQ4053" t="s">
        <v>123</v>
      </c>
      <c r="AR4053" t="b">
        <f>ISNUMBER(SEARCH('Consulta Por Puntos Baloto'!$E$5,B4053,1))</f>
        <v>0</v>
      </c>
      <c r="AS4053">
        <f t="shared" si="126"/>
        <v>31</v>
      </c>
      <c r="AT4053" t="str">
        <f t="shared" si="127"/>
        <v>Punto pago</v>
      </c>
    </row>
    <row r="4054" spans="1:46">
      <c r="A4054" t="s">
        <v>18719</v>
      </c>
      <c r="B4054" t="s">
        <v>18720</v>
      </c>
      <c r="C4054" s="18">
        <v>6.1431295667999999</v>
      </c>
      <c r="D4054" t="s">
        <v>127</v>
      </c>
      <c r="E4054" t="s">
        <v>128</v>
      </c>
      <c r="F4054" t="s">
        <v>129</v>
      </c>
      <c r="G4054" s="18">
        <v>1.0136302919</v>
      </c>
      <c r="H4054" t="s">
        <v>64</v>
      </c>
      <c r="I4054" t="s">
        <v>130</v>
      </c>
      <c r="J4054" t="s">
        <v>369</v>
      </c>
      <c r="K4054" s="18">
        <v>7.3321917341000002</v>
      </c>
      <c r="L4054" t="s">
        <v>64</v>
      </c>
      <c r="M4054" t="s">
        <v>130</v>
      </c>
      <c r="N4054" t="s">
        <v>370</v>
      </c>
      <c r="O4054" s="18">
        <v>5.8405534639000001</v>
      </c>
      <c r="P4054" t="s">
        <v>133</v>
      </c>
      <c r="Q4054" t="s">
        <v>134</v>
      </c>
      <c r="R4054" t="s">
        <v>135</v>
      </c>
      <c r="S4054" s="18">
        <v>7.7438847608000003</v>
      </c>
      <c r="T4054" t="s">
        <v>371</v>
      </c>
      <c r="U4054" t="s">
        <v>130</v>
      </c>
      <c r="V4054" t="s">
        <v>372</v>
      </c>
      <c r="W4054" s="18">
        <v>6.3273199385999996</v>
      </c>
      <c r="X4054" t="s">
        <v>64</v>
      </c>
      <c r="Y4054" t="s">
        <v>130</v>
      </c>
      <c r="Z4054" t="s">
        <v>373</v>
      </c>
      <c r="AA4054" s="18">
        <v>6.3277719976000002</v>
      </c>
      <c r="AB4054" t="s">
        <v>140</v>
      </c>
      <c r="AC4054" t="s">
        <v>128</v>
      </c>
      <c r="AD4054" t="s">
        <v>141</v>
      </c>
      <c r="AE4054" s="18">
        <v>0.12615316600000001</v>
      </c>
      <c r="AF4054" t="s">
        <v>578</v>
      </c>
      <c r="AG4054" t="s">
        <v>143</v>
      </c>
      <c r="AH4054" t="s">
        <v>579</v>
      </c>
      <c r="AI4054" s="18">
        <v>7.2743756899999998E-2</v>
      </c>
      <c r="AJ4054" t="s">
        <v>580</v>
      </c>
      <c r="AK4054" t="s">
        <v>134</v>
      </c>
      <c r="AL4054" t="s">
        <v>581</v>
      </c>
      <c r="AM4054" t="s">
        <v>580</v>
      </c>
      <c r="AN4054" t="s">
        <v>134</v>
      </c>
      <c r="AO4054" t="s">
        <v>581</v>
      </c>
      <c r="AP4054" s="18">
        <v>7.2743756899999998E-2</v>
      </c>
      <c r="AQ4054" t="s">
        <v>123</v>
      </c>
      <c r="AR4054" t="b">
        <f>ISNUMBER(SEARCH('Consulta Por Puntos Baloto'!$E$5,B4054,1))</f>
        <v>0</v>
      </c>
      <c r="AS4054">
        <f t="shared" si="126"/>
        <v>35</v>
      </c>
      <c r="AT4054" t="str">
        <f t="shared" si="127"/>
        <v>Punto red</v>
      </c>
    </row>
    <row r="4055" spans="1:46">
      <c r="A4055" t="s">
        <v>18721</v>
      </c>
      <c r="B4055" t="s">
        <v>18722</v>
      </c>
      <c r="C4055" s="18">
        <v>2.9071977688000001</v>
      </c>
      <c r="D4055" t="s">
        <v>127</v>
      </c>
      <c r="E4055" t="s">
        <v>128</v>
      </c>
      <c r="F4055" t="s">
        <v>129</v>
      </c>
      <c r="G4055" s="18">
        <v>2.2928662074999999</v>
      </c>
      <c r="H4055" t="s">
        <v>64</v>
      </c>
      <c r="I4055" t="s">
        <v>130</v>
      </c>
      <c r="J4055" t="s">
        <v>1041</v>
      </c>
      <c r="K4055" s="18">
        <v>3.7899140865000001</v>
      </c>
      <c r="L4055" t="s">
        <v>64</v>
      </c>
      <c r="M4055" t="s">
        <v>130</v>
      </c>
      <c r="N4055" t="s">
        <v>370</v>
      </c>
      <c r="O4055" s="18">
        <v>2.4538534053999999</v>
      </c>
      <c r="P4055" t="s">
        <v>133</v>
      </c>
      <c r="Q4055" t="s">
        <v>134</v>
      </c>
      <c r="R4055" t="s">
        <v>135</v>
      </c>
      <c r="S4055" s="18">
        <v>4.4015386676999997</v>
      </c>
      <c r="T4055" t="s">
        <v>371</v>
      </c>
      <c r="U4055" t="s">
        <v>130</v>
      </c>
      <c r="V4055" t="s">
        <v>372</v>
      </c>
      <c r="W4055" s="18">
        <v>3.2987723070000001</v>
      </c>
      <c r="X4055" t="s">
        <v>64</v>
      </c>
      <c r="Y4055" t="s">
        <v>130</v>
      </c>
      <c r="Z4055" t="s">
        <v>373</v>
      </c>
      <c r="AA4055" s="18">
        <v>3.1097077501000001</v>
      </c>
      <c r="AB4055" t="s">
        <v>140</v>
      </c>
      <c r="AC4055" t="s">
        <v>128</v>
      </c>
      <c r="AD4055" t="s">
        <v>141</v>
      </c>
      <c r="AE4055" s="18">
        <v>0.1444673273</v>
      </c>
      <c r="AF4055" t="s">
        <v>18723</v>
      </c>
      <c r="AG4055" t="s">
        <v>143</v>
      </c>
      <c r="AH4055" t="s">
        <v>18724</v>
      </c>
      <c r="AI4055" s="18">
        <v>8.7860448999999997E-3</v>
      </c>
      <c r="AJ4055" t="s">
        <v>18725</v>
      </c>
      <c r="AK4055" t="s">
        <v>134</v>
      </c>
      <c r="AL4055" t="s">
        <v>18726</v>
      </c>
      <c r="AM4055" t="s">
        <v>18725</v>
      </c>
      <c r="AN4055" t="s">
        <v>134</v>
      </c>
      <c r="AO4055" t="s">
        <v>18726</v>
      </c>
      <c r="AP4055" s="18">
        <v>8.7860448999999997E-3</v>
      </c>
      <c r="AQ4055" t="s">
        <v>123</v>
      </c>
      <c r="AR4055" t="b">
        <f>ISNUMBER(SEARCH('Consulta Por Puntos Baloto'!$E$5,B4055,1))</f>
        <v>0</v>
      </c>
      <c r="AS4055">
        <f t="shared" si="126"/>
        <v>35</v>
      </c>
      <c r="AT4055" t="str">
        <f t="shared" si="127"/>
        <v>Punto red</v>
      </c>
    </row>
    <row r="4056" spans="1:46">
      <c r="A4056" t="s">
        <v>18727</v>
      </c>
      <c r="B4056" t="s">
        <v>18728</v>
      </c>
      <c r="C4056" s="18">
        <v>5.1537760603000002</v>
      </c>
      <c r="D4056" t="s">
        <v>526</v>
      </c>
      <c r="E4056" t="s">
        <v>128</v>
      </c>
      <c r="F4056" t="s">
        <v>527</v>
      </c>
      <c r="G4056" s="18">
        <v>0.71551442759999995</v>
      </c>
      <c r="H4056" t="s">
        <v>64</v>
      </c>
      <c r="I4056" t="s">
        <v>130</v>
      </c>
      <c r="J4056" t="s">
        <v>543</v>
      </c>
      <c r="K4056" s="18">
        <v>1.9965434072999999</v>
      </c>
      <c r="L4056" t="s">
        <v>64</v>
      </c>
      <c r="M4056" t="s">
        <v>130</v>
      </c>
      <c r="N4056" t="s">
        <v>512</v>
      </c>
      <c r="O4056" s="18">
        <v>3.1794728992999999</v>
      </c>
      <c r="P4056" t="s">
        <v>1300</v>
      </c>
      <c r="Q4056" t="s">
        <v>134</v>
      </c>
      <c r="R4056" t="s">
        <v>1301</v>
      </c>
      <c r="S4056" s="18">
        <v>3.3807350983000002</v>
      </c>
      <c r="T4056" t="s">
        <v>515</v>
      </c>
      <c r="U4056" t="s">
        <v>130</v>
      </c>
      <c r="V4056" t="s">
        <v>516</v>
      </c>
      <c r="W4056" s="18">
        <v>2.5351271120000001</v>
      </c>
      <c r="X4056" t="s">
        <v>64</v>
      </c>
      <c r="Y4056" t="s">
        <v>130</v>
      </c>
      <c r="Z4056" t="s">
        <v>532</v>
      </c>
      <c r="AA4056" s="18">
        <v>1.9008544973999999</v>
      </c>
      <c r="AB4056" t="s">
        <v>533</v>
      </c>
      <c r="AC4056" t="s">
        <v>128</v>
      </c>
      <c r="AD4056" t="s">
        <v>534</v>
      </c>
      <c r="AE4056" s="18">
        <v>0.24798337209999999</v>
      </c>
      <c r="AF4056" t="s">
        <v>3596</v>
      </c>
      <c r="AG4056" t="s">
        <v>143</v>
      </c>
      <c r="AH4056" t="s">
        <v>3597</v>
      </c>
      <c r="AI4056" s="18">
        <v>9.4817412300000001E-2</v>
      </c>
      <c r="AJ4056" t="s">
        <v>3598</v>
      </c>
      <c r="AK4056" t="s">
        <v>134</v>
      </c>
      <c r="AL4056" t="s">
        <v>3599</v>
      </c>
      <c r="AM4056" t="s">
        <v>3598</v>
      </c>
      <c r="AN4056" t="s">
        <v>134</v>
      </c>
      <c r="AO4056" t="s">
        <v>3599</v>
      </c>
      <c r="AP4056" s="18">
        <v>9.4817412300000001E-2</v>
      </c>
      <c r="AQ4056" t="s">
        <v>123</v>
      </c>
      <c r="AR4056" t="b">
        <f>ISNUMBER(SEARCH('Consulta Por Puntos Baloto'!$E$5,B4056,1))</f>
        <v>0</v>
      </c>
      <c r="AS4056">
        <f t="shared" si="126"/>
        <v>35</v>
      </c>
      <c r="AT4056" t="str">
        <f t="shared" si="127"/>
        <v>Punto red</v>
      </c>
    </row>
    <row r="4057" spans="1:46">
      <c r="A4057" t="s">
        <v>18729</v>
      </c>
      <c r="B4057" t="s">
        <v>18730</v>
      </c>
      <c r="C4057" s="18">
        <v>9.2672678199999997E-2</v>
      </c>
      <c r="D4057" t="s">
        <v>169</v>
      </c>
      <c r="E4057" t="s">
        <v>128</v>
      </c>
      <c r="F4057" t="s">
        <v>170</v>
      </c>
      <c r="G4057" s="18">
        <v>0.31754843529999999</v>
      </c>
      <c r="H4057" t="s">
        <v>64</v>
      </c>
      <c r="I4057" t="s">
        <v>130</v>
      </c>
      <c r="J4057" t="s">
        <v>172</v>
      </c>
      <c r="K4057" s="18">
        <v>0.3267615888</v>
      </c>
      <c r="L4057" t="s">
        <v>64</v>
      </c>
      <c r="M4057" t="s">
        <v>130</v>
      </c>
      <c r="N4057" t="s">
        <v>172</v>
      </c>
      <c r="O4057" s="18">
        <v>1.3620802567000001</v>
      </c>
      <c r="P4057" t="s">
        <v>173</v>
      </c>
      <c r="Q4057" t="s">
        <v>134</v>
      </c>
      <c r="R4057" t="s">
        <v>174</v>
      </c>
      <c r="S4057" s="18">
        <v>1.4867994449999999</v>
      </c>
      <c r="T4057" t="s">
        <v>64</v>
      </c>
      <c r="U4057" t="s">
        <v>130</v>
      </c>
      <c r="V4057" t="s">
        <v>171</v>
      </c>
      <c r="W4057" s="18">
        <v>1.5726089047</v>
      </c>
      <c r="X4057" t="s">
        <v>64</v>
      </c>
      <c r="Y4057" t="s">
        <v>130</v>
      </c>
      <c r="Z4057" t="s">
        <v>175</v>
      </c>
      <c r="AA4057" s="18">
        <v>1.4786063152</v>
      </c>
      <c r="AB4057" t="s">
        <v>176</v>
      </c>
      <c r="AC4057" t="s">
        <v>128</v>
      </c>
      <c r="AD4057" t="s">
        <v>177</v>
      </c>
      <c r="AE4057" s="18">
        <v>0.1613694765</v>
      </c>
      <c r="AF4057" t="s">
        <v>9166</v>
      </c>
      <c r="AG4057" t="s">
        <v>143</v>
      </c>
      <c r="AH4057" t="s">
        <v>9167</v>
      </c>
      <c r="AI4057" s="18">
        <v>6.7677467699999994E-2</v>
      </c>
      <c r="AJ4057" t="s">
        <v>18731</v>
      </c>
      <c r="AK4057" t="s">
        <v>134</v>
      </c>
      <c r="AL4057" t="s">
        <v>18732</v>
      </c>
      <c r="AM4057" t="s">
        <v>18731</v>
      </c>
      <c r="AN4057" t="s">
        <v>134</v>
      </c>
      <c r="AO4057" t="s">
        <v>18732</v>
      </c>
      <c r="AP4057" s="18">
        <v>6.7677467699999994E-2</v>
      </c>
      <c r="AQ4057" t="s">
        <v>123</v>
      </c>
      <c r="AR4057" t="b">
        <f>ISNUMBER(SEARCH('Consulta Por Puntos Baloto'!$E$5,B4057,1))</f>
        <v>0</v>
      </c>
      <c r="AS4057">
        <f t="shared" si="126"/>
        <v>35</v>
      </c>
      <c r="AT4057" t="str">
        <f t="shared" si="127"/>
        <v>Punto red</v>
      </c>
    </row>
    <row r="4058" spans="1:46">
      <c r="A4058" t="s">
        <v>18733</v>
      </c>
      <c r="B4058" t="s">
        <v>18734</v>
      </c>
      <c r="C4058" s="18">
        <v>1.9871556761</v>
      </c>
      <c r="D4058" t="s">
        <v>169</v>
      </c>
      <c r="E4058" t="s">
        <v>128</v>
      </c>
      <c r="F4058" t="s">
        <v>170</v>
      </c>
      <c r="G4058" s="18">
        <v>1.337537975</v>
      </c>
      <c r="H4058" t="s">
        <v>64</v>
      </c>
      <c r="I4058" t="s">
        <v>130</v>
      </c>
      <c r="J4058" t="s">
        <v>619</v>
      </c>
      <c r="K4058" s="18">
        <v>1.8988987340000001</v>
      </c>
      <c r="L4058" t="s">
        <v>64</v>
      </c>
      <c r="M4058" t="s">
        <v>130</v>
      </c>
      <c r="N4058" t="s">
        <v>172</v>
      </c>
      <c r="O4058" s="18">
        <v>1.7125987528</v>
      </c>
      <c r="P4058" t="s">
        <v>173</v>
      </c>
      <c r="Q4058" t="s">
        <v>134</v>
      </c>
      <c r="R4058" t="s">
        <v>174</v>
      </c>
      <c r="S4058" s="18">
        <v>1.8379663313000001</v>
      </c>
      <c r="T4058" t="s">
        <v>64</v>
      </c>
      <c r="U4058" t="s">
        <v>130</v>
      </c>
      <c r="V4058" t="s">
        <v>171</v>
      </c>
      <c r="W4058" s="18">
        <v>1.6257879024999999</v>
      </c>
      <c r="X4058" t="s">
        <v>620</v>
      </c>
      <c r="Y4058" t="s">
        <v>130</v>
      </c>
      <c r="Z4058" t="s">
        <v>621</v>
      </c>
      <c r="AA4058" s="18">
        <v>1.8851973243</v>
      </c>
      <c r="AB4058" t="s">
        <v>176</v>
      </c>
      <c r="AC4058" t="s">
        <v>128</v>
      </c>
      <c r="AD4058" t="s">
        <v>177</v>
      </c>
      <c r="AE4058" s="18">
        <v>0.16841277860000001</v>
      </c>
      <c r="AF4058" t="s">
        <v>12290</v>
      </c>
      <c r="AG4058" t="s">
        <v>143</v>
      </c>
      <c r="AH4058" t="s">
        <v>12291</v>
      </c>
      <c r="AI4058" s="18">
        <v>2.39987519E-2</v>
      </c>
      <c r="AJ4058" t="s">
        <v>10116</v>
      </c>
      <c r="AK4058" t="s">
        <v>134</v>
      </c>
      <c r="AL4058" t="s">
        <v>10117</v>
      </c>
      <c r="AM4058" t="s">
        <v>10116</v>
      </c>
      <c r="AN4058" t="s">
        <v>134</v>
      </c>
      <c r="AO4058" t="s">
        <v>10117</v>
      </c>
      <c r="AP4058" s="18">
        <v>2.39987519E-2</v>
      </c>
      <c r="AQ4058" t="s">
        <v>123</v>
      </c>
      <c r="AR4058" t="b">
        <f>ISNUMBER(SEARCH('Consulta Por Puntos Baloto'!$E$5,B4058,1))</f>
        <v>0</v>
      </c>
      <c r="AS4058">
        <f t="shared" si="126"/>
        <v>35</v>
      </c>
      <c r="AT4058" t="str">
        <f t="shared" si="127"/>
        <v>Punto red</v>
      </c>
    </row>
    <row r="4059" spans="1:46">
      <c r="A4059" t="s">
        <v>18735</v>
      </c>
      <c r="B4059" t="s">
        <v>18736</v>
      </c>
      <c r="C4059" s="18">
        <v>1.5547525306000001</v>
      </c>
      <c r="D4059" t="s">
        <v>169</v>
      </c>
      <c r="E4059" t="s">
        <v>128</v>
      </c>
      <c r="F4059" t="s">
        <v>170</v>
      </c>
      <c r="G4059" s="18">
        <v>0.28714483289999998</v>
      </c>
      <c r="H4059" t="s">
        <v>64</v>
      </c>
      <c r="I4059" t="s">
        <v>130</v>
      </c>
      <c r="J4059" t="s">
        <v>586</v>
      </c>
      <c r="K4059" s="18">
        <v>1.3313173066999999</v>
      </c>
      <c r="L4059" t="s">
        <v>64</v>
      </c>
      <c r="M4059" t="s">
        <v>130</v>
      </c>
      <c r="N4059" t="s">
        <v>172</v>
      </c>
      <c r="O4059" s="18">
        <v>2.3556549751999998</v>
      </c>
      <c r="P4059" t="s">
        <v>173</v>
      </c>
      <c r="Q4059" t="s">
        <v>134</v>
      </c>
      <c r="R4059" t="s">
        <v>174</v>
      </c>
      <c r="S4059" s="18">
        <v>2.5171441393</v>
      </c>
      <c r="T4059" t="s">
        <v>64</v>
      </c>
      <c r="U4059" t="s">
        <v>130</v>
      </c>
      <c r="V4059" t="s">
        <v>171</v>
      </c>
      <c r="W4059" s="18">
        <v>2.4364249515999998</v>
      </c>
      <c r="X4059" t="s">
        <v>64</v>
      </c>
      <c r="Y4059" t="s">
        <v>130</v>
      </c>
      <c r="Z4059" t="s">
        <v>175</v>
      </c>
      <c r="AA4059" s="18">
        <v>2.5425616554000001</v>
      </c>
      <c r="AB4059" t="s">
        <v>176</v>
      </c>
      <c r="AC4059" t="s">
        <v>128</v>
      </c>
      <c r="AD4059" t="s">
        <v>177</v>
      </c>
      <c r="AE4059" s="18">
        <v>0.27065876820000001</v>
      </c>
      <c r="AF4059" t="s">
        <v>18737</v>
      </c>
      <c r="AG4059" t="s">
        <v>143</v>
      </c>
      <c r="AH4059" t="s">
        <v>18738</v>
      </c>
      <c r="AI4059" s="18">
        <v>8.2292785399999999E-2</v>
      </c>
      <c r="AJ4059" t="s">
        <v>2820</v>
      </c>
      <c r="AK4059" t="s">
        <v>134</v>
      </c>
      <c r="AL4059" t="s">
        <v>2821</v>
      </c>
      <c r="AM4059" t="s">
        <v>2820</v>
      </c>
      <c r="AN4059" t="s">
        <v>134</v>
      </c>
      <c r="AO4059" t="s">
        <v>2821</v>
      </c>
      <c r="AP4059" s="18">
        <v>8.2292785399999999E-2</v>
      </c>
      <c r="AQ4059" t="s">
        <v>123</v>
      </c>
      <c r="AR4059" t="b">
        <f>ISNUMBER(SEARCH('Consulta Por Puntos Baloto'!$E$5,B4059,1))</f>
        <v>0</v>
      </c>
      <c r="AS4059">
        <f t="shared" si="126"/>
        <v>35</v>
      </c>
      <c r="AT4059" t="str">
        <f t="shared" si="127"/>
        <v>Punto red</v>
      </c>
    </row>
    <row r="4060" spans="1:46">
      <c r="A4060" t="s">
        <v>18739</v>
      </c>
      <c r="B4060" t="s">
        <v>18740</v>
      </c>
      <c r="C4060" s="18">
        <v>1.9682503122999999</v>
      </c>
      <c r="D4060" t="s">
        <v>169</v>
      </c>
      <c r="E4060" t="s">
        <v>128</v>
      </c>
      <c r="F4060" t="s">
        <v>170</v>
      </c>
      <c r="G4060" s="18">
        <v>0.25127704890000002</v>
      </c>
      <c r="H4060" t="s">
        <v>64</v>
      </c>
      <c r="I4060" t="s">
        <v>130</v>
      </c>
      <c r="J4060" t="s">
        <v>586</v>
      </c>
      <c r="K4060" s="18">
        <v>1.7598601823</v>
      </c>
      <c r="L4060" t="s">
        <v>64</v>
      </c>
      <c r="M4060" t="s">
        <v>130</v>
      </c>
      <c r="N4060" t="s">
        <v>172</v>
      </c>
      <c r="O4060" s="18">
        <v>2.5398680032000001</v>
      </c>
      <c r="P4060" t="s">
        <v>173</v>
      </c>
      <c r="Q4060" t="s">
        <v>134</v>
      </c>
      <c r="R4060" t="s">
        <v>174</v>
      </c>
      <c r="S4060" s="18">
        <v>2.6978837794000001</v>
      </c>
      <c r="T4060" t="s">
        <v>64</v>
      </c>
      <c r="U4060" t="s">
        <v>130</v>
      </c>
      <c r="V4060" t="s">
        <v>171</v>
      </c>
      <c r="W4060" s="18">
        <v>2.5766274576999999</v>
      </c>
      <c r="X4060" t="s">
        <v>64</v>
      </c>
      <c r="Y4060" t="s">
        <v>130</v>
      </c>
      <c r="Z4060" t="s">
        <v>175</v>
      </c>
      <c r="AA4060" s="18">
        <v>2.7309311586999998</v>
      </c>
      <c r="AB4060" t="s">
        <v>176</v>
      </c>
      <c r="AC4060" t="s">
        <v>128</v>
      </c>
      <c r="AD4060" t="s">
        <v>177</v>
      </c>
      <c r="AE4060" s="18">
        <v>0.1067351413</v>
      </c>
      <c r="AF4060" t="s">
        <v>445</v>
      </c>
      <c r="AG4060" t="s">
        <v>143</v>
      </c>
      <c r="AH4060" t="s">
        <v>11150</v>
      </c>
      <c r="AI4060" s="18">
        <v>0</v>
      </c>
      <c r="AJ4060" t="s">
        <v>11151</v>
      </c>
      <c r="AK4060" t="s">
        <v>134</v>
      </c>
      <c r="AL4060" t="s">
        <v>11152</v>
      </c>
      <c r="AM4060" t="s">
        <v>11151</v>
      </c>
      <c r="AN4060" t="s">
        <v>134</v>
      </c>
      <c r="AO4060" t="s">
        <v>11152</v>
      </c>
      <c r="AP4060" s="18">
        <v>0</v>
      </c>
      <c r="AQ4060" t="s">
        <v>123</v>
      </c>
      <c r="AR4060" t="b">
        <f>ISNUMBER(SEARCH('Consulta Por Puntos Baloto'!$E$5,B4060,1))</f>
        <v>0</v>
      </c>
      <c r="AS4060">
        <f t="shared" si="126"/>
        <v>35</v>
      </c>
      <c r="AT4060" t="str">
        <f t="shared" si="127"/>
        <v>Punto red</v>
      </c>
    </row>
    <row r="4061" spans="1:46">
      <c r="A4061" t="s">
        <v>18741</v>
      </c>
      <c r="B4061" t="s">
        <v>18742</v>
      </c>
      <c r="C4061" s="18">
        <v>1.6880765564</v>
      </c>
      <c r="D4061" t="s">
        <v>169</v>
      </c>
      <c r="E4061" t="s">
        <v>128</v>
      </c>
      <c r="F4061" t="s">
        <v>170</v>
      </c>
      <c r="G4061" s="18">
        <v>1.1685359071999999</v>
      </c>
      <c r="H4061" t="s">
        <v>64</v>
      </c>
      <c r="I4061" t="s">
        <v>130</v>
      </c>
      <c r="J4061" t="s">
        <v>586</v>
      </c>
      <c r="K4061" s="18">
        <v>1.5767227880000001</v>
      </c>
      <c r="L4061" t="s">
        <v>64</v>
      </c>
      <c r="M4061" t="s">
        <v>130</v>
      </c>
      <c r="N4061" t="s">
        <v>172</v>
      </c>
      <c r="O4061" s="18">
        <v>1.660160015</v>
      </c>
      <c r="P4061" t="s">
        <v>173</v>
      </c>
      <c r="Q4061" t="s">
        <v>134</v>
      </c>
      <c r="R4061" t="s">
        <v>174</v>
      </c>
      <c r="S4061" s="18">
        <v>1.8038611238</v>
      </c>
      <c r="T4061" t="s">
        <v>64</v>
      </c>
      <c r="U4061" t="s">
        <v>130</v>
      </c>
      <c r="V4061" t="s">
        <v>171</v>
      </c>
      <c r="W4061" s="18">
        <v>1.6365432550000001</v>
      </c>
      <c r="X4061" t="s">
        <v>64</v>
      </c>
      <c r="Y4061" t="s">
        <v>130</v>
      </c>
      <c r="Z4061" t="s">
        <v>175</v>
      </c>
      <c r="AA4061" s="18">
        <v>1.8458736389999999</v>
      </c>
      <c r="AB4061" t="s">
        <v>176</v>
      </c>
      <c r="AC4061" t="s">
        <v>128</v>
      </c>
      <c r="AD4061" t="s">
        <v>177</v>
      </c>
      <c r="AE4061" s="18">
        <v>0.22731719440000001</v>
      </c>
      <c r="AF4061" t="s">
        <v>6944</v>
      </c>
      <c r="AG4061" t="s">
        <v>143</v>
      </c>
      <c r="AH4061" t="s">
        <v>6945</v>
      </c>
      <c r="AI4061" s="18">
        <v>0</v>
      </c>
      <c r="AJ4061" t="s">
        <v>18743</v>
      </c>
      <c r="AK4061" t="s">
        <v>134</v>
      </c>
      <c r="AL4061" t="s">
        <v>18744</v>
      </c>
      <c r="AM4061" t="s">
        <v>18743</v>
      </c>
      <c r="AN4061" t="s">
        <v>134</v>
      </c>
      <c r="AO4061" t="s">
        <v>18744</v>
      </c>
      <c r="AP4061" s="18">
        <v>0</v>
      </c>
      <c r="AQ4061" t="s">
        <v>123</v>
      </c>
      <c r="AR4061" t="b">
        <f>ISNUMBER(SEARCH('Consulta Por Puntos Baloto'!$E$5,B4061,1))</f>
        <v>0</v>
      </c>
      <c r="AS4061">
        <f t="shared" si="126"/>
        <v>35</v>
      </c>
      <c r="AT4061" t="str">
        <f t="shared" si="127"/>
        <v>Punto red</v>
      </c>
    </row>
    <row r="4062" spans="1:46">
      <c r="A4062" t="s">
        <v>18745</v>
      </c>
      <c r="B4062" t="s">
        <v>18746</v>
      </c>
      <c r="C4062" s="18">
        <v>0.37024634299999998</v>
      </c>
      <c r="D4062" t="s">
        <v>563</v>
      </c>
      <c r="E4062" t="s">
        <v>128</v>
      </c>
      <c r="F4062" t="s">
        <v>564</v>
      </c>
      <c r="G4062" s="18">
        <v>0.34010444810000001</v>
      </c>
      <c r="H4062" t="s">
        <v>64</v>
      </c>
      <c r="I4062" t="s">
        <v>130</v>
      </c>
      <c r="J4062" t="s">
        <v>885</v>
      </c>
      <c r="K4062" s="18">
        <v>0.4814849819</v>
      </c>
      <c r="L4062" t="s">
        <v>64</v>
      </c>
      <c r="M4062" t="s">
        <v>130</v>
      </c>
      <c r="N4062" t="s">
        <v>132</v>
      </c>
      <c r="O4062" s="18">
        <v>1.5271016649</v>
      </c>
      <c r="P4062" t="s">
        <v>453</v>
      </c>
      <c r="Q4062" t="s">
        <v>134</v>
      </c>
      <c r="R4062" t="s">
        <v>454</v>
      </c>
      <c r="S4062" s="18">
        <v>1.803036815</v>
      </c>
      <c r="T4062" t="s">
        <v>136</v>
      </c>
      <c r="U4062" t="s">
        <v>130</v>
      </c>
      <c r="V4062" t="s">
        <v>137</v>
      </c>
      <c r="W4062" s="18">
        <v>0.91394685509999996</v>
      </c>
      <c r="X4062" t="s">
        <v>64</v>
      </c>
      <c r="Y4062" t="s">
        <v>130</v>
      </c>
      <c r="Z4062" t="s">
        <v>569</v>
      </c>
      <c r="AA4062" s="18">
        <v>0.94403715269999999</v>
      </c>
      <c r="AB4062" s="19" t="s">
        <v>455</v>
      </c>
      <c r="AC4062" t="s">
        <v>128</v>
      </c>
      <c r="AD4062" t="s">
        <v>456</v>
      </c>
      <c r="AE4062" s="18">
        <v>7.97769542E-2</v>
      </c>
      <c r="AF4062" t="s">
        <v>18747</v>
      </c>
      <c r="AG4062" t="s">
        <v>143</v>
      </c>
      <c r="AH4062" t="s">
        <v>18748</v>
      </c>
      <c r="AI4062" s="18">
        <v>7.3883010799999996E-2</v>
      </c>
      <c r="AJ4062" t="s">
        <v>18749</v>
      </c>
      <c r="AK4062" t="s">
        <v>134</v>
      </c>
      <c r="AL4062" t="s">
        <v>18750</v>
      </c>
      <c r="AM4062" t="s">
        <v>18749</v>
      </c>
      <c r="AN4062" t="s">
        <v>134</v>
      </c>
      <c r="AO4062" t="s">
        <v>18750</v>
      </c>
      <c r="AP4062" s="18">
        <v>7.3883010799999996E-2</v>
      </c>
      <c r="AQ4062" t="s">
        <v>123</v>
      </c>
      <c r="AR4062" t="b">
        <f>ISNUMBER(SEARCH('Consulta Por Puntos Baloto'!$E$5,B4062,1))</f>
        <v>0</v>
      </c>
      <c r="AS4062">
        <f t="shared" si="126"/>
        <v>35</v>
      </c>
      <c r="AT4062" t="str">
        <f t="shared" si="127"/>
        <v>Punto red</v>
      </c>
    </row>
    <row r="4063" spans="1:46">
      <c r="A4063" t="s">
        <v>18751</v>
      </c>
      <c r="B4063" t="s">
        <v>18752</v>
      </c>
      <c r="C4063" s="18">
        <v>0.81643213940000003</v>
      </c>
      <c r="D4063" t="s">
        <v>563</v>
      </c>
      <c r="E4063" t="s">
        <v>128</v>
      </c>
      <c r="F4063" t="s">
        <v>564</v>
      </c>
      <c r="G4063" s="18">
        <v>0.13498239240000001</v>
      </c>
      <c r="H4063" t="s">
        <v>2089</v>
      </c>
      <c r="I4063" t="s">
        <v>130</v>
      </c>
      <c r="J4063" t="s">
        <v>2090</v>
      </c>
      <c r="K4063" s="18">
        <v>0.81163485849999994</v>
      </c>
      <c r="L4063" t="s">
        <v>64</v>
      </c>
      <c r="M4063" t="s">
        <v>130</v>
      </c>
      <c r="N4063" t="s">
        <v>466</v>
      </c>
      <c r="O4063" s="18">
        <v>1.1801302923000001</v>
      </c>
      <c r="P4063" t="s">
        <v>467</v>
      </c>
      <c r="Q4063" t="s">
        <v>134</v>
      </c>
      <c r="R4063" t="s">
        <v>468</v>
      </c>
      <c r="S4063" s="18">
        <v>2.1930500886000002</v>
      </c>
      <c r="T4063" t="s">
        <v>136</v>
      </c>
      <c r="U4063" t="s">
        <v>130</v>
      </c>
      <c r="V4063" t="s">
        <v>137</v>
      </c>
      <c r="W4063" s="18">
        <v>1.2367495323</v>
      </c>
      <c r="X4063" t="s">
        <v>64</v>
      </c>
      <c r="Y4063" t="s">
        <v>130</v>
      </c>
      <c r="Z4063" t="s">
        <v>569</v>
      </c>
      <c r="AA4063" s="18">
        <v>0.13498239240000001</v>
      </c>
      <c r="AB4063" s="19" t="s">
        <v>473</v>
      </c>
      <c r="AC4063" t="s">
        <v>128</v>
      </c>
      <c r="AD4063" t="s">
        <v>474</v>
      </c>
      <c r="AE4063" s="18">
        <v>3.3256215700000001E-2</v>
      </c>
      <c r="AF4063" t="s">
        <v>2136</v>
      </c>
      <c r="AG4063" t="s">
        <v>143</v>
      </c>
      <c r="AH4063" t="s">
        <v>2137</v>
      </c>
      <c r="AI4063" s="18">
        <v>0.15600919620000001</v>
      </c>
      <c r="AJ4063" t="s">
        <v>6844</v>
      </c>
      <c r="AK4063" t="s">
        <v>134</v>
      </c>
      <c r="AL4063" t="s">
        <v>6845</v>
      </c>
      <c r="AM4063" t="s">
        <v>2136</v>
      </c>
      <c r="AN4063" t="s">
        <v>143</v>
      </c>
      <c r="AO4063" t="s">
        <v>2137</v>
      </c>
      <c r="AP4063" s="18">
        <v>3.3256215700000001E-2</v>
      </c>
      <c r="AQ4063" t="s">
        <v>123</v>
      </c>
      <c r="AR4063" t="b">
        <f>ISNUMBER(SEARCH('Consulta Por Puntos Baloto'!$E$5,B4063,1))</f>
        <v>0</v>
      </c>
      <c r="AS4063">
        <f t="shared" si="126"/>
        <v>31</v>
      </c>
      <c r="AT4063" t="str">
        <f t="shared" si="127"/>
        <v>Punto pago</v>
      </c>
    </row>
    <row r="4064" spans="1:46">
      <c r="A4064" t="s">
        <v>18753</v>
      </c>
      <c r="B4064" t="s">
        <v>18754</v>
      </c>
      <c r="C4064" s="18">
        <v>5.6776430557999999</v>
      </c>
      <c r="D4064" t="s">
        <v>508</v>
      </c>
      <c r="E4064" t="s">
        <v>509</v>
      </c>
      <c r="F4064" t="s">
        <v>510</v>
      </c>
      <c r="G4064" s="18">
        <v>0.51487268639999995</v>
      </c>
      <c r="H4064" t="s">
        <v>64</v>
      </c>
      <c r="I4064" t="s">
        <v>130</v>
      </c>
      <c r="J4064" t="s">
        <v>605</v>
      </c>
      <c r="K4064" s="18">
        <v>4.4131141688</v>
      </c>
      <c r="L4064" t="s">
        <v>64</v>
      </c>
      <c r="M4064" t="s">
        <v>112</v>
      </c>
      <c r="N4064" t="s">
        <v>721</v>
      </c>
      <c r="O4064" s="18">
        <v>1.43243477</v>
      </c>
      <c r="P4064" t="s">
        <v>606</v>
      </c>
      <c r="Q4064" t="s">
        <v>134</v>
      </c>
      <c r="R4064" t="s">
        <v>607</v>
      </c>
      <c r="S4064" s="18">
        <v>1.7449845581000001</v>
      </c>
      <c r="T4064" t="s">
        <v>515</v>
      </c>
      <c r="U4064" t="s">
        <v>130</v>
      </c>
      <c r="V4064" t="s">
        <v>516</v>
      </c>
      <c r="W4064" s="18">
        <v>5.5559982449999996</v>
      </c>
      <c r="X4064" t="s">
        <v>64</v>
      </c>
      <c r="Y4064" t="s">
        <v>130</v>
      </c>
      <c r="Z4064" t="s">
        <v>517</v>
      </c>
      <c r="AA4064" s="18">
        <v>1.7449845581000001</v>
      </c>
      <c r="AB4064" t="s">
        <v>518</v>
      </c>
      <c r="AC4064" t="s">
        <v>128</v>
      </c>
      <c r="AD4064" t="s">
        <v>519</v>
      </c>
      <c r="AE4064" s="18">
        <v>0.1684044348</v>
      </c>
      <c r="AF4064" t="s">
        <v>10026</v>
      </c>
      <c r="AG4064" t="s">
        <v>143</v>
      </c>
      <c r="AH4064" t="s">
        <v>10027</v>
      </c>
      <c r="AI4064" s="18">
        <v>2.61164246E-2</v>
      </c>
      <c r="AJ4064" t="s">
        <v>18755</v>
      </c>
      <c r="AK4064" t="s">
        <v>134</v>
      </c>
      <c r="AL4064" t="s">
        <v>18756</v>
      </c>
      <c r="AM4064" t="s">
        <v>18755</v>
      </c>
      <c r="AN4064" t="s">
        <v>134</v>
      </c>
      <c r="AO4064" t="s">
        <v>18756</v>
      </c>
      <c r="AP4064" s="18">
        <v>2.61164246E-2</v>
      </c>
      <c r="AQ4064" t="s">
        <v>123</v>
      </c>
      <c r="AR4064" t="b">
        <f>ISNUMBER(SEARCH('Consulta Por Puntos Baloto'!$E$5,B4064,1))</f>
        <v>0</v>
      </c>
      <c r="AS4064">
        <f t="shared" si="126"/>
        <v>35</v>
      </c>
      <c r="AT4064" t="str">
        <f t="shared" si="127"/>
        <v>Punto red</v>
      </c>
    </row>
    <row r="4065" spans="1:46">
      <c r="A4065" t="s">
        <v>18757</v>
      </c>
      <c r="B4065" t="s">
        <v>18758</v>
      </c>
      <c r="C4065" s="18">
        <v>0.74753381159999999</v>
      </c>
      <c r="D4065" t="s">
        <v>4401</v>
      </c>
      <c r="E4065" t="s">
        <v>62</v>
      </c>
      <c r="F4065" t="s">
        <v>4402</v>
      </c>
      <c r="G4065" s="18">
        <v>1.6699996799999998E-2</v>
      </c>
      <c r="H4065" t="s">
        <v>64</v>
      </c>
      <c r="I4065" t="s">
        <v>65</v>
      </c>
      <c r="J4065" t="s">
        <v>6203</v>
      </c>
      <c r="K4065" s="18">
        <v>0.52340823209999998</v>
      </c>
      <c r="L4065" t="s">
        <v>4403</v>
      </c>
      <c r="M4065" t="s">
        <v>65</v>
      </c>
      <c r="N4065" t="s">
        <v>4404</v>
      </c>
      <c r="O4065" s="18">
        <v>6.3875091798000003</v>
      </c>
      <c r="P4065" t="s">
        <v>67</v>
      </c>
      <c r="Q4065" t="s">
        <v>62</v>
      </c>
      <c r="R4065" t="s">
        <v>68</v>
      </c>
      <c r="S4065" s="18">
        <v>1.5011002527999999</v>
      </c>
      <c r="T4065" t="s">
        <v>69</v>
      </c>
      <c r="U4065" t="s">
        <v>65</v>
      </c>
      <c r="V4065" t="s">
        <v>70</v>
      </c>
      <c r="W4065" s="18">
        <v>3.2636495798</v>
      </c>
      <c r="X4065" t="s">
        <v>64</v>
      </c>
      <c r="Y4065" t="s">
        <v>65</v>
      </c>
      <c r="Z4065" t="s">
        <v>6204</v>
      </c>
      <c r="AA4065" s="18">
        <v>0.52381752609999999</v>
      </c>
      <c r="AB4065" s="19" t="s">
        <v>266</v>
      </c>
      <c r="AC4065" t="s">
        <v>62</v>
      </c>
      <c r="AD4065" t="s">
        <v>7487</v>
      </c>
      <c r="AE4065" s="18">
        <v>0.46492956289999998</v>
      </c>
      <c r="AF4065" t="s">
        <v>12582</v>
      </c>
      <c r="AG4065" t="s">
        <v>62</v>
      </c>
      <c r="AH4065" t="s">
        <v>12583</v>
      </c>
      <c r="AI4065" s="18">
        <v>0.51712012139999997</v>
      </c>
      <c r="AJ4065" t="s">
        <v>12584</v>
      </c>
      <c r="AK4065" t="s">
        <v>62</v>
      </c>
      <c r="AL4065" t="s">
        <v>12585</v>
      </c>
      <c r="AM4065" t="s">
        <v>64</v>
      </c>
      <c r="AN4065" t="s">
        <v>65</v>
      </c>
      <c r="AO4065" t="s">
        <v>6203</v>
      </c>
      <c r="AP4065" s="18">
        <v>1.6699996799999998E-2</v>
      </c>
      <c r="AQ4065" t="s">
        <v>123</v>
      </c>
      <c r="AR4065" t="b">
        <f>ISNUMBER(SEARCH('Consulta Por Puntos Baloto'!$E$5,B4065,1))</f>
        <v>0</v>
      </c>
      <c r="AS4065">
        <f t="shared" si="126"/>
        <v>7</v>
      </c>
      <c r="AT4065" t="str">
        <f t="shared" si="127"/>
        <v>Cajero automático</v>
      </c>
    </row>
    <row r="4066" spans="1:46">
      <c r="A4066" t="s">
        <v>18759</v>
      </c>
      <c r="B4066" t="s">
        <v>18760</v>
      </c>
      <c r="C4066" s="18">
        <v>0.59658112159999999</v>
      </c>
      <c r="D4066" t="s">
        <v>4284</v>
      </c>
      <c r="E4066" t="s">
        <v>3972</v>
      </c>
      <c r="F4066" t="s">
        <v>4285</v>
      </c>
      <c r="G4066" s="18">
        <v>0.13020030069999999</v>
      </c>
      <c r="H4066" t="s">
        <v>4286</v>
      </c>
      <c r="I4066" t="s">
        <v>3974</v>
      </c>
      <c r="J4066" t="s">
        <v>4287</v>
      </c>
      <c r="K4066" s="18">
        <v>0.1694490843</v>
      </c>
      <c r="L4066" t="s">
        <v>64</v>
      </c>
      <c r="M4066" t="s">
        <v>3974</v>
      </c>
      <c r="N4066" t="s">
        <v>4288</v>
      </c>
      <c r="O4066" s="18">
        <v>0.24674380539999999</v>
      </c>
      <c r="P4066" t="s">
        <v>4265</v>
      </c>
      <c r="Q4066" t="s">
        <v>3972</v>
      </c>
      <c r="R4066" t="s">
        <v>4266</v>
      </c>
      <c r="S4066" s="18">
        <v>465.58074750989999</v>
      </c>
      <c r="T4066" t="s">
        <v>85</v>
      </c>
      <c r="U4066" t="s">
        <v>86</v>
      </c>
      <c r="V4066" t="s">
        <v>87</v>
      </c>
      <c r="W4066" s="18">
        <v>2.1775970424</v>
      </c>
      <c r="X4066" t="s">
        <v>3979</v>
      </c>
      <c r="Y4066" t="s">
        <v>3974</v>
      </c>
      <c r="Z4066" t="s">
        <v>3980</v>
      </c>
      <c r="AA4066" s="18">
        <v>0.1302002414</v>
      </c>
      <c r="AB4066" t="s">
        <v>4286</v>
      </c>
      <c r="AC4066" t="s">
        <v>3972</v>
      </c>
      <c r="AD4066" t="s">
        <v>4289</v>
      </c>
      <c r="AE4066" s="18">
        <v>0.16148809889999999</v>
      </c>
      <c r="AF4066" t="s">
        <v>18761</v>
      </c>
      <c r="AG4066" t="s">
        <v>3972</v>
      </c>
      <c r="AH4066" t="s">
        <v>18762</v>
      </c>
      <c r="AI4066" s="18">
        <v>0.24753215340000001</v>
      </c>
      <c r="AJ4066" t="s">
        <v>17315</v>
      </c>
      <c r="AK4066" t="s">
        <v>3972</v>
      </c>
      <c r="AL4066" t="s">
        <v>17316</v>
      </c>
      <c r="AM4066" t="s">
        <v>873</v>
      </c>
      <c r="AN4066" t="s">
        <v>3972</v>
      </c>
      <c r="AO4066" t="s">
        <v>4289</v>
      </c>
      <c r="AP4066" s="18">
        <v>0.1302002414</v>
      </c>
      <c r="AQ4066" t="s">
        <v>123</v>
      </c>
      <c r="AR4066" t="b">
        <f>ISNUMBER(SEARCH('Consulta Por Puntos Baloto'!$E$5,B4066,1))</f>
        <v>0</v>
      </c>
      <c r="AS4066">
        <f t="shared" si="126"/>
        <v>27</v>
      </c>
      <c r="AT4066" t="str">
        <f t="shared" si="127"/>
        <v>Oficina física</v>
      </c>
    </row>
    <row r="4067" spans="1:46">
      <c r="A4067" t="s">
        <v>18763</v>
      </c>
      <c r="B4067" t="s">
        <v>18764</v>
      </c>
      <c r="C4067" s="18">
        <v>0.71485864939999999</v>
      </c>
      <c r="D4067" t="s">
        <v>941</v>
      </c>
      <c r="E4067" t="s">
        <v>128</v>
      </c>
      <c r="F4067" t="s">
        <v>942</v>
      </c>
      <c r="G4067" s="18">
        <v>0.33896675729999998</v>
      </c>
      <c r="H4067" t="s">
        <v>205</v>
      </c>
      <c r="I4067" t="s">
        <v>130</v>
      </c>
      <c r="J4067" t="s">
        <v>206</v>
      </c>
      <c r="K4067" s="18">
        <v>0.33896675729999998</v>
      </c>
      <c r="L4067" t="s">
        <v>205</v>
      </c>
      <c r="M4067" t="s">
        <v>130</v>
      </c>
      <c r="N4067" t="s">
        <v>206</v>
      </c>
      <c r="O4067" s="18">
        <v>1.4737954524000001</v>
      </c>
      <c r="P4067" t="s">
        <v>2706</v>
      </c>
      <c r="Q4067" t="s">
        <v>134</v>
      </c>
      <c r="R4067" t="s">
        <v>2707</v>
      </c>
      <c r="S4067" s="18">
        <v>0.90654576340000004</v>
      </c>
      <c r="T4067" t="s">
        <v>136</v>
      </c>
      <c r="U4067" t="s">
        <v>130</v>
      </c>
      <c r="V4067" t="s">
        <v>137</v>
      </c>
      <c r="W4067" s="18">
        <v>1.7790945852</v>
      </c>
      <c r="X4067" t="s">
        <v>64</v>
      </c>
      <c r="Y4067" t="s">
        <v>130</v>
      </c>
      <c r="Z4067" t="s">
        <v>569</v>
      </c>
      <c r="AA4067" s="18">
        <v>0.25986556319999998</v>
      </c>
      <c r="AB4067" t="s">
        <v>943</v>
      </c>
      <c r="AC4067" t="s">
        <v>128</v>
      </c>
      <c r="AD4067" t="s">
        <v>944</v>
      </c>
      <c r="AE4067" s="18">
        <v>0.48813322749999999</v>
      </c>
      <c r="AF4067" t="s">
        <v>5367</v>
      </c>
      <c r="AG4067" t="s">
        <v>143</v>
      </c>
      <c r="AH4067" t="s">
        <v>5368</v>
      </c>
      <c r="AI4067" s="18">
        <v>0</v>
      </c>
      <c r="AJ4067" t="s">
        <v>5369</v>
      </c>
      <c r="AK4067" t="s">
        <v>134</v>
      </c>
      <c r="AL4067" t="s">
        <v>5370</v>
      </c>
      <c r="AM4067" t="s">
        <v>5369</v>
      </c>
      <c r="AN4067" t="s">
        <v>134</v>
      </c>
      <c r="AO4067" t="s">
        <v>5370</v>
      </c>
      <c r="AP4067" s="18">
        <v>0</v>
      </c>
      <c r="AQ4067" t="s">
        <v>123</v>
      </c>
      <c r="AR4067" t="b">
        <f>ISNUMBER(SEARCH('Consulta Por Puntos Baloto'!$E$5,B4067,1))</f>
        <v>0</v>
      </c>
      <c r="AS4067">
        <f t="shared" si="126"/>
        <v>35</v>
      </c>
      <c r="AT4067" t="str">
        <f t="shared" si="127"/>
        <v>Punto red</v>
      </c>
    </row>
    <row r="4068" spans="1:46">
      <c r="A4068" t="s">
        <v>18765</v>
      </c>
      <c r="B4068" t="s">
        <v>18766</v>
      </c>
      <c r="C4068" s="18">
        <v>3.16124983</v>
      </c>
      <c r="D4068" t="s">
        <v>61</v>
      </c>
      <c r="E4068" t="s">
        <v>62</v>
      </c>
      <c r="F4068" t="s">
        <v>63</v>
      </c>
      <c r="G4068" s="18">
        <v>4.0326067493000002</v>
      </c>
      <c r="H4068" t="s">
        <v>73</v>
      </c>
      <c r="I4068" t="s">
        <v>65</v>
      </c>
      <c r="J4068" t="s">
        <v>5515</v>
      </c>
      <c r="K4068" s="18">
        <v>4.1299978233000001</v>
      </c>
      <c r="L4068" t="s">
        <v>64</v>
      </c>
      <c r="M4068" t="s">
        <v>65</v>
      </c>
      <c r="N4068" t="s">
        <v>66</v>
      </c>
      <c r="O4068" s="18">
        <v>7.1719749359999998</v>
      </c>
      <c r="P4068" t="s">
        <v>67</v>
      </c>
      <c r="Q4068" t="s">
        <v>62</v>
      </c>
      <c r="R4068" t="s">
        <v>68</v>
      </c>
      <c r="S4068" s="18">
        <v>4.9001715257000003</v>
      </c>
      <c r="T4068" t="s">
        <v>69</v>
      </c>
      <c r="U4068" t="s">
        <v>65</v>
      </c>
      <c r="V4068" t="s">
        <v>70</v>
      </c>
      <c r="W4068" s="18">
        <v>4.6245478536000002</v>
      </c>
      <c r="X4068" t="s">
        <v>71</v>
      </c>
      <c r="Y4068" t="s">
        <v>65</v>
      </c>
      <c r="Z4068" t="s">
        <v>72</v>
      </c>
      <c r="AA4068" s="18">
        <v>4.0309704572999996</v>
      </c>
      <c r="AB4068" t="s">
        <v>73</v>
      </c>
      <c r="AC4068" t="s">
        <v>62</v>
      </c>
      <c r="AD4068" t="s">
        <v>74</v>
      </c>
      <c r="AE4068" s="18">
        <v>0.26275709730000002</v>
      </c>
      <c r="AF4068" t="s">
        <v>18767</v>
      </c>
      <c r="AG4068" t="s">
        <v>62</v>
      </c>
      <c r="AH4068" t="s">
        <v>18768</v>
      </c>
      <c r="AI4068" s="18">
        <v>0.12621582610000001</v>
      </c>
      <c r="AJ4068" t="s">
        <v>349</v>
      </c>
      <c r="AK4068" t="s">
        <v>62</v>
      </c>
      <c r="AL4068" t="s">
        <v>5868</v>
      </c>
      <c r="AM4068" t="s">
        <v>349</v>
      </c>
      <c r="AN4068" t="s">
        <v>62</v>
      </c>
      <c r="AO4068" t="s">
        <v>5868</v>
      </c>
      <c r="AP4068" s="18">
        <v>0.12621582610000001</v>
      </c>
      <c r="AQ4068" t="s">
        <v>4218</v>
      </c>
      <c r="AR4068" t="b">
        <f>ISNUMBER(SEARCH('Consulta Por Puntos Baloto'!$E$5,B4068,1))</f>
        <v>0</v>
      </c>
      <c r="AS4068">
        <f t="shared" si="126"/>
        <v>35</v>
      </c>
      <c r="AT4068" t="str">
        <f t="shared" si="127"/>
        <v>Punto red</v>
      </c>
    </row>
    <row r="4069" spans="1:46">
      <c r="A4069" t="s">
        <v>18769</v>
      </c>
      <c r="B4069" t="s">
        <v>18770</v>
      </c>
      <c r="C4069" s="18">
        <v>1.4939875979999999</v>
      </c>
      <c r="D4069" t="s">
        <v>508</v>
      </c>
      <c r="E4069" t="s">
        <v>509</v>
      </c>
      <c r="F4069" t="s">
        <v>510</v>
      </c>
      <c r="G4069" s="18">
        <v>7.1753803800000002E-2</v>
      </c>
      <c r="H4069" t="s">
        <v>64</v>
      </c>
      <c r="I4069" t="s">
        <v>112</v>
      </c>
      <c r="J4069" t="s">
        <v>721</v>
      </c>
      <c r="K4069" s="18">
        <v>7.4414749299999999E-2</v>
      </c>
      <c r="L4069" t="s">
        <v>64</v>
      </c>
      <c r="M4069" t="s">
        <v>112</v>
      </c>
      <c r="N4069" t="s">
        <v>721</v>
      </c>
      <c r="O4069" s="18">
        <v>0.41036921320000003</v>
      </c>
      <c r="P4069" t="s">
        <v>513</v>
      </c>
      <c r="Q4069" t="s">
        <v>509</v>
      </c>
      <c r="R4069" t="s">
        <v>514</v>
      </c>
      <c r="S4069" s="18">
        <v>0.39638963690000001</v>
      </c>
      <c r="T4069" t="s">
        <v>111</v>
      </c>
      <c r="U4069" t="s">
        <v>112</v>
      </c>
      <c r="V4069" t="s">
        <v>113</v>
      </c>
      <c r="W4069" s="18">
        <v>5.6309550600999998</v>
      </c>
      <c r="X4069" t="s">
        <v>64</v>
      </c>
      <c r="Y4069" t="s">
        <v>130</v>
      </c>
      <c r="Z4069" t="s">
        <v>517</v>
      </c>
      <c r="AA4069" s="18">
        <v>0.39784603709999999</v>
      </c>
      <c r="AB4069" s="19" t="s">
        <v>1111</v>
      </c>
      <c r="AC4069" t="s">
        <v>509</v>
      </c>
      <c r="AD4069" s="19" t="s">
        <v>1112</v>
      </c>
      <c r="AE4069" s="18">
        <v>0.1832258152</v>
      </c>
      <c r="AF4069" t="s">
        <v>18771</v>
      </c>
      <c r="AG4069" t="s">
        <v>509</v>
      </c>
      <c r="AH4069" t="s">
        <v>18772</v>
      </c>
      <c r="AI4069" s="18">
        <v>0.22640453830000001</v>
      </c>
      <c r="AJ4069" t="s">
        <v>18773</v>
      </c>
      <c r="AK4069" t="s">
        <v>509</v>
      </c>
      <c r="AL4069" t="s">
        <v>18774</v>
      </c>
      <c r="AM4069" t="s">
        <v>64</v>
      </c>
      <c r="AN4069" t="s">
        <v>112</v>
      </c>
      <c r="AO4069" t="s">
        <v>721</v>
      </c>
      <c r="AP4069" s="18">
        <v>7.1753803800000002E-2</v>
      </c>
      <c r="AQ4069" t="s">
        <v>123</v>
      </c>
      <c r="AR4069" t="b">
        <f>ISNUMBER(SEARCH('Consulta Por Puntos Baloto'!$E$5,B4069,1))</f>
        <v>0</v>
      </c>
      <c r="AS4069">
        <f t="shared" si="126"/>
        <v>7</v>
      </c>
      <c r="AT4069" t="str">
        <f t="shared" si="127"/>
        <v>Cajero automático</v>
      </c>
    </row>
    <row r="4070" spans="1:46">
      <c r="A4070" t="s">
        <v>18775</v>
      </c>
      <c r="B4070" t="s">
        <v>18776</v>
      </c>
      <c r="C4070" s="18">
        <v>16.998726098300001</v>
      </c>
      <c r="D4070" t="s">
        <v>4512</v>
      </c>
      <c r="E4070" t="s">
        <v>297</v>
      </c>
      <c r="F4070" t="s">
        <v>4513</v>
      </c>
      <c r="G4070" s="18">
        <v>1.2256609805000001</v>
      </c>
      <c r="H4070" t="s">
        <v>64</v>
      </c>
      <c r="I4070" t="s">
        <v>4514</v>
      </c>
      <c r="J4070" t="s">
        <v>4515</v>
      </c>
      <c r="K4070" s="18">
        <v>1.2256609805000001</v>
      </c>
      <c r="L4070" t="s">
        <v>64</v>
      </c>
      <c r="M4070" t="s">
        <v>4514</v>
      </c>
      <c r="N4070" t="s">
        <v>4515</v>
      </c>
      <c r="O4070" s="18">
        <v>0.40414640670000002</v>
      </c>
      <c r="P4070" t="s">
        <v>4516</v>
      </c>
      <c r="Q4070" t="s">
        <v>4517</v>
      </c>
      <c r="R4070" t="s">
        <v>4518</v>
      </c>
      <c r="S4070" s="18">
        <v>157.32344471690001</v>
      </c>
      <c r="T4070" t="s">
        <v>85</v>
      </c>
      <c r="U4070" t="s">
        <v>86</v>
      </c>
      <c r="V4070" t="s">
        <v>87</v>
      </c>
      <c r="W4070" s="18">
        <v>72.327649340400001</v>
      </c>
      <c r="X4070" t="s">
        <v>64</v>
      </c>
      <c r="Y4070" t="s">
        <v>4519</v>
      </c>
      <c r="Z4070" t="s">
        <v>4520</v>
      </c>
      <c r="AA4070" s="18">
        <v>52.239151477999997</v>
      </c>
      <c r="AB4070" t="s">
        <v>300</v>
      </c>
      <c r="AC4070" t="s">
        <v>301</v>
      </c>
      <c r="AD4070" t="s">
        <v>302</v>
      </c>
      <c r="AE4070" s="18">
        <v>0.32346091449999997</v>
      </c>
      <c r="AF4070" t="s">
        <v>4521</v>
      </c>
      <c r="AG4070" t="s">
        <v>4517</v>
      </c>
      <c r="AH4070" t="s">
        <v>4522</v>
      </c>
      <c r="AI4070" s="18">
        <v>7.7727159700000006E-2</v>
      </c>
      <c r="AJ4070" t="s">
        <v>10715</v>
      </c>
      <c r="AK4070" t="s">
        <v>4517</v>
      </c>
      <c r="AL4070" t="s">
        <v>10716</v>
      </c>
      <c r="AM4070" t="s">
        <v>10715</v>
      </c>
      <c r="AN4070" t="s">
        <v>4517</v>
      </c>
      <c r="AO4070" t="s">
        <v>10716</v>
      </c>
      <c r="AP4070" s="18">
        <v>7.7727159700000006E-2</v>
      </c>
      <c r="AQ4070" t="s">
        <v>4882</v>
      </c>
      <c r="AR4070" t="b">
        <f>ISNUMBER(SEARCH('Consulta Por Puntos Baloto'!$E$5,B4070,1))</f>
        <v>0</v>
      </c>
      <c r="AS4070">
        <f t="shared" si="126"/>
        <v>35</v>
      </c>
      <c r="AT4070" t="str">
        <f t="shared" si="127"/>
        <v>Punto red</v>
      </c>
    </row>
    <row r="4071" spans="1:46">
      <c r="A4071" t="s">
        <v>18777</v>
      </c>
      <c r="B4071" t="s">
        <v>18778</v>
      </c>
      <c r="C4071" s="18">
        <v>0.58355377819999998</v>
      </c>
      <c r="D4071" t="s">
        <v>892</v>
      </c>
      <c r="E4071" t="s">
        <v>893</v>
      </c>
      <c r="F4071" t="s">
        <v>894</v>
      </c>
      <c r="G4071" s="18">
        <v>0.22549760799999999</v>
      </c>
      <c r="H4071" t="s">
        <v>64</v>
      </c>
      <c r="I4071" t="s">
        <v>895</v>
      </c>
      <c r="J4071" t="s">
        <v>896</v>
      </c>
      <c r="K4071" s="18">
        <v>46.6096192372</v>
      </c>
      <c r="L4071" t="s">
        <v>64</v>
      </c>
      <c r="M4071" t="s">
        <v>154</v>
      </c>
      <c r="N4071" t="s">
        <v>156</v>
      </c>
      <c r="O4071" s="18">
        <v>0.28910954490000002</v>
      </c>
      <c r="P4071" t="s">
        <v>897</v>
      </c>
      <c r="Q4071" t="s">
        <v>893</v>
      </c>
      <c r="R4071" t="s">
        <v>898</v>
      </c>
      <c r="S4071" s="18">
        <v>73.810030484699993</v>
      </c>
      <c r="T4071" t="s">
        <v>111</v>
      </c>
      <c r="U4071" t="s">
        <v>112</v>
      </c>
      <c r="V4071" t="s">
        <v>113</v>
      </c>
      <c r="W4071" s="18">
        <v>45.3366110746</v>
      </c>
      <c r="X4071" t="s">
        <v>64</v>
      </c>
      <c r="Y4071" t="s">
        <v>154</v>
      </c>
      <c r="Z4071" t="s">
        <v>159</v>
      </c>
      <c r="AA4071" s="18">
        <v>47.372738407</v>
      </c>
      <c r="AB4071" s="19" t="s">
        <v>899</v>
      </c>
      <c r="AC4071" t="s">
        <v>151</v>
      </c>
      <c r="AD4071" t="s">
        <v>900</v>
      </c>
      <c r="AE4071" s="18">
        <v>0.50839432679999996</v>
      </c>
      <c r="AF4071" t="s">
        <v>1964</v>
      </c>
      <c r="AG4071" t="s">
        <v>893</v>
      </c>
      <c r="AH4071" t="s">
        <v>1965</v>
      </c>
      <c r="AI4071" s="18">
        <v>0.24027904829999999</v>
      </c>
      <c r="AJ4071" t="s">
        <v>2192</v>
      </c>
      <c r="AK4071" t="s">
        <v>893</v>
      </c>
      <c r="AL4071" t="s">
        <v>2193</v>
      </c>
      <c r="AM4071" t="s">
        <v>64</v>
      </c>
      <c r="AN4071" t="s">
        <v>895</v>
      </c>
      <c r="AO4071" t="s">
        <v>896</v>
      </c>
      <c r="AP4071" s="18">
        <v>0.22549760799999999</v>
      </c>
      <c r="AQ4071" t="s">
        <v>4882</v>
      </c>
      <c r="AR4071" t="b">
        <f>ISNUMBER(SEARCH('Consulta Por Puntos Baloto'!$E$5,B4071,1))</f>
        <v>0</v>
      </c>
      <c r="AS4071">
        <f t="shared" si="126"/>
        <v>7</v>
      </c>
      <c r="AT4071" t="str">
        <f t="shared" si="127"/>
        <v>Cajero automático</v>
      </c>
    </row>
    <row r="4072" spans="1:46">
      <c r="A4072" t="s">
        <v>18779</v>
      </c>
      <c r="B4072" t="s">
        <v>18780</v>
      </c>
      <c r="C4072" s="18">
        <v>32.110500938999998</v>
      </c>
      <c r="D4072" t="s">
        <v>4247</v>
      </c>
      <c r="E4072" t="s">
        <v>4248</v>
      </c>
      <c r="F4072" t="s">
        <v>4249</v>
      </c>
      <c r="G4072" s="18">
        <v>32.449584217500004</v>
      </c>
      <c r="H4072" t="s">
        <v>64</v>
      </c>
      <c r="I4072" t="s">
        <v>4073</v>
      </c>
      <c r="J4072" t="s">
        <v>4074</v>
      </c>
      <c r="K4072" s="18">
        <v>96.329530612599996</v>
      </c>
      <c r="L4072" t="s">
        <v>64</v>
      </c>
      <c r="M4072" t="s">
        <v>4250</v>
      </c>
      <c r="N4072" t="s">
        <v>4251</v>
      </c>
      <c r="O4072" s="18">
        <v>93.384135533399999</v>
      </c>
      <c r="P4072" t="s">
        <v>4071</v>
      </c>
      <c r="Q4072" t="s">
        <v>4066</v>
      </c>
      <c r="R4072" t="s">
        <v>4072</v>
      </c>
      <c r="S4072" s="18">
        <v>370.27950943970001</v>
      </c>
      <c r="T4072" t="s">
        <v>227</v>
      </c>
      <c r="U4072" t="s">
        <v>228</v>
      </c>
      <c r="V4072" t="s">
        <v>229</v>
      </c>
      <c r="W4072" s="18">
        <v>32.436377079300001</v>
      </c>
      <c r="X4072" t="s">
        <v>64</v>
      </c>
      <c r="Y4072" t="s">
        <v>4073</v>
      </c>
      <c r="Z4072" t="s">
        <v>4074</v>
      </c>
      <c r="AA4072" s="18">
        <v>90.1762706202</v>
      </c>
      <c r="AB4072" t="s">
        <v>4252</v>
      </c>
      <c r="AC4072" t="s">
        <v>4066</v>
      </c>
      <c r="AD4072" t="s">
        <v>4253</v>
      </c>
      <c r="AE4072" s="18">
        <v>5.1861211300000001E-2</v>
      </c>
      <c r="AF4072" t="s">
        <v>12194</v>
      </c>
      <c r="AG4072" t="s">
        <v>12195</v>
      </c>
      <c r="AH4072" t="s">
        <v>12196</v>
      </c>
      <c r="AI4072" s="18">
        <v>2.4208042200000002E-2</v>
      </c>
      <c r="AJ4072" t="s">
        <v>12197</v>
      </c>
      <c r="AK4072" t="s">
        <v>12198</v>
      </c>
      <c r="AL4072" t="s">
        <v>12199</v>
      </c>
      <c r="AM4072" t="s">
        <v>12197</v>
      </c>
      <c r="AN4072" t="s">
        <v>12198</v>
      </c>
      <c r="AO4072" t="s">
        <v>12199</v>
      </c>
      <c r="AP4072" s="18">
        <v>2.4208042200000002E-2</v>
      </c>
      <c r="AQ4072" t="s">
        <v>123</v>
      </c>
      <c r="AR4072" t="b">
        <f>ISNUMBER(SEARCH('Consulta Por Puntos Baloto'!$E$5,B4072,1))</f>
        <v>0</v>
      </c>
      <c r="AS4072">
        <f t="shared" si="126"/>
        <v>35</v>
      </c>
      <c r="AT4072" t="str">
        <f t="shared" si="127"/>
        <v>Punto red</v>
      </c>
    </row>
    <row r="4073" spans="1:46">
      <c r="A4073" t="s">
        <v>18781</v>
      </c>
      <c r="B4073" t="s">
        <v>18782</v>
      </c>
      <c r="C4073" s="18">
        <v>0.28040798280000001</v>
      </c>
      <c r="D4073" t="s">
        <v>4973</v>
      </c>
      <c r="E4073" t="s">
        <v>301</v>
      </c>
      <c r="F4073" t="s">
        <v>4974</v>
      </c>
      <c r="G4073" s="18">
        <v>7.2208823599999999E-2</v>
      </c>
      <c r="H4073" t="s">
        <v>300</v>
      </c>
      <c r="I4073" t="s">
        <v>294</v>
      </c>
      <c r="J4073" t="s">
        <v>4489</v>
      </c>
      <c r="K4073" s="18">
        <v>2.1595189500999998</v>
      </c>
      <c r="L4073" t="s">
        <v>64</v>
      </c>
      <c r="M4073" t="s">
        <v>294</v>
      </c>
      <c r="N4073" t="s">
        <v>295</v>
      </c>
      <c r="O4073" s="18">
        <v>49.593134788</v>
      </c>
      <c r="P4073" t="s">
        <v>296</v>
      </c>
      <c r="Q4073" t="s">
        <v>297</v>
      </c>
      <c r="R4073" t="s">
        <v>298</v>
      </c>
      <c r="S4073" s="18">
        <v>113.7454559696</v>
      </c>
      <c r="T4073" t="s">
        <v>311</v>
      </c>
      <c r="U4073" t="s">
        <v>130</v>
      </c>
      <c r="V4073" t="s">
        <v>312</v>
      </c>
      <c r="W4073" s="18">
        <v>100.0600515635</v>
      </c>
      <c r="X4073" t="s">
        <v>64</v>
      </c>
      <c r="Y4073" t="s">
        <v>313</v>
      </c>
      <c r="Z4073" t="s">
        <v>314</v>
      </c>
      <c r="AA4073" s="18">
        <v>0.1435833151</v>
      </c>
      <c r="AB4073" t="s">
        <v>300</v>
      </c>
      <c r="AC4073" t="s">
        <v>301</v>
      </c>
      <c r="AD4073" t="s">
        <v>302</v>
      </c>
      <c r="AE4073" s="18">
        <v>0.23021586920000001</v>
      </c>
      <c r="AF4073" t="s">
        <v>7956</v>
      </c>
      <c r="AG4073" t="s">
        <v>301</v>
      </c>
      <c r="AH4073" t="s">
        <v>7957</v>
      </c>
      <c r="AI4073" s="18">
        <v>1.9777077300000001E-2</v>
      </c>
      <c r="AJ4073" t="s">
        <v>18783</v>
      </c>
      <c r="AK4073" t="s">
        <v>301</v>
      </c>
      <c r="AL4073" t="s">
        <v>18784</v>
      </c>
      <c r="AM4073" t="s">
        <v>18783</v>
      </c>
      <c r="AN4073" t="s">
        <v>301</v>
      </c>
      <c r="AO4073" t="s">
        <v>18784</v>
      </c>
      <c r="AP4073" s="18">
        <v>1.9777077300000001E-2</v>
      </c>
      <c r="AQ4073" t="s">
        <v>4218</v>
      </c>
      <c r="AR4073" t="b">
        <f>ISNUMBER(SEARCH('Consulta Por Puntos Baloto'!$E$5,B4073,1))</f>
        <v>0</v>
      </c>
      <c r="AS4073">
        <f t="shared" si="126"/>
        <v>35</v>
      </c>
      <c r="AT4073" t="str">
        <f t="shared" si="127"/>
        <v>Punto red</v>
      </c>
    </row>
    <row r="4074" spans="1:46">
      <c r="A4074" t="s">
        <v>18785</v>
      </c>
      <c r="B4074" t="s">
        <v>18786</v>
      </c>
      <c r="C4074" s="18">
        <v>3.1944360975000001</v>
      </c>
      <c r="D4074" t="s">
        <v>4892</v>
      </c>
      <c r="E4074" t="s">
        <v>4893</v>
      </c>
      <c r="F4074" t="s">
        <v>4894</v>
      </c>
      <c r="G4074" s="18">
        <v>29.8098832435</v>
      </c>
      <c r="H4074" t="s">
        <v>4895</v>
      </c>
      <c r="I4074" t="s">
        <v>4146</v>
      </c>
      <c r="J4074" t="s">
        <v>4896</v>
      </c>
      <c r="K4074" s="18">
        <v>53.151636832100003</v>
      </c>
      <c r="L4074" t="s">
        <v>64</v>
      </c>
      <c r="M4074" t="s">
        <v>154</v>
      </c>
      <c r="N4074" t="s">
        <v>156</v>
      </c>
      <c r="O4074" s="18">
        <v>35.123429051899997</v>
      </c>
      <c r="P4074" t="s">
        <v>4031</v>
      </c>
      <c r="Q4074" t="s">
        <v>4025</v>
      </c>
      <c r="R4074" t="s">
        <v>4032</v>
      </c>
      <c r="S4074" s="18">
        <v>157.3186403931</v>
      </c>
      <c r="T4074" t="s">
        <v>69</v>
      </c>
      <c r="U4074" t="s">
        <v>65</v>
      </c>
      <c r="V4074" t="s">
        <v>70</v>
      </c>
      <c r="W4074" s="18">
        <v>30.052545518399999</v>
      </c>
      <c r="X4074" t="s">
        <v>4897</v>
      </c>
      <c r="Y4074" t="s">
        <v>4146</v>
      </c>
      <c r="Z4074" t="s">
        <v>4898</v>
      </c>
      <c r="AA4074" s="18">
        <v>0.47397455799999999</v>
      </c>
      <c r="AB4074" t="s">
        <v>4899</v>
      </c>
      <c r="AC4074" t="s">
        <v>4900</v>
      </c>
      <c r="AD4074" t="s">
        <v>4901</v>
      </c>
      <c r="AE4074" s="18">
        <v>3.173590532</v>
      </c>
      <c r="AF4074" t="s">
        <v>4945</v>
      </c>
      <c r="AG4074" t="s">
        <v>4903</v>
      </c>
      <c r="AH4074" t="s">
        <v>4946</v>
      </c>
      <c r="AI4074" s="18">
        <v>8.9475869900000005E-2</v>
      </c>
      <c r="AJ4074" t="s">
        <v>18787</v>
      </c>
      <c r="AK4074" t="s">
        <v>4900</v>
      </c>
      <c r="AL4074" t="s">
        <v>18788</v>
      </c>
      <c r="AM4074" t="s">
        <v>18787</v>
      </c>
      <c r="AN4074" t="s">
        <v>4900</v>
      </c>
      <c r="AO4074" t="s">
        <v>18788</v>
      </c>
      <c r="AP4074" s="18">
        <v>8.9475869900000005E-2</v>
      </c>
      <c r="AQ4074" t="s">
        <v>123</v>
      </c>
      <c r="AR4074" t="b">
        <f>ISNUMBER(SEARCH('Consulta Por Puntos Baloto'!$E$5,B4074,1))</f>
        <v>0</v>
      </c>
      <c r="AS4074">
        <f t="shared" si="126"/>
        <v>35</v>
      </c>
      <c r="AT4074" t="str">
        <f t="shared" si="127"/>
        <v>Punto red</v>
      </c>
    </row>
    <row r="4075" spans="1:46">
      <c r="A4075" t="s">
        <v>18789</v>
      </c>
      <c r="B4075" t="s">
        <v>18790</v>
      </c>
      <c r="C4075" s="18">
        <v>0.42667100819999998</v>
      </c>
      <c r="D4075" t="s">
        <v>274</v>
      </c>
      <c r="E4075" t="s">
        <v>103</v>
      </c>
      <c r="F4075" t="s">
        <v>275</v>
      </c>
      <c r="G4075" s="18">
        <v>0.27305114990000001</v>
      </c>
      <c r="H4075" t="s">
        <v>115</v>
      </c>
      <c r="I4075" t="s">
        <v>107</v>
      </c>
      <c r="J4075" t="s">
        <v>7122</v>
      </c>
      <c r="K4075" s="18">
        <v>0.56993233300000001</v>
      </c>
      <c r="L4075" t="s">
        <v>64</v>
      </c>
      <c r="M4075" t="s">
        <v>107</v>
      </c>
      <c r="N4075" t="s">
        <v>108</v>
      </c>
      <c r="O4075" s="18">
        <v>1.0443590217000001</v>
      </c>
      <c r="P4075" t="s">
        <v>109</v>
      </c>
      <c r="Q4075" t="s">
        <v>103</v>
      </c>
      <c r="R4075" t="s">
        <v>110</v>
      </c>
      <c r="S4075" s="18">
        <v>147.76997519060001</v>
      </c>
      <c r="T4075" t="s">
        <v>253</v>
      </c>
      <c r="U4075" t="s">
        <v>65</v>
      </c>
      <c r="V4075" t="s">
        <v>254</v>
      </c>
      <c r="W4075" s="18">
        <v>146.3438957768</v>
      </c>
      <c r="X4075" t="s">
        <v>276</v>
      </c>
      <c r="Y4075" t="s">
        <v>65</v>
      </c>
      <c r="Z4075" t="s">
        <v>277</v>
      </c>
      <c r="AA4075" s="18">
        <v>0.59363480300000004</v>
      </c>
      <c r="AB4075" t="s">
        <v>115</v>
      </c>
      <c r="AC4075" t="s">
        <v>103</v>
      </c>
      <c r="AD4075" t="s">
        <v>116</v>
      </c>
      <c r="AE4075" s="18">
        <v>0.1152997295</v>
      </c>
      <c r="AF4075" t="s">
        <v>8333</v>
      </c>
      <c r="AG4075" t="s">
        <v>103</v>
      </c>
      <c r="AH4075" t="s">
        <v>8334</v>
      </c>
      <c r="AI4075" s="18">
        <v>2.3039110099999999E-2</v>
      </c>
      <c r="AJ4075" t="s">
        <v>18791</v>
      </c>
      <c r="AK4075" t="s">
        <v>103</v>
      </c>
      <c r="AL4075" t="s">
        <v>18792</v>
      </c>
      <c r="AM4075" t="s">
        <v>18791</v>
      </c>
      <c r="AN4075" t="s">
        <v>103</v>
      </c>
      <c r="AO4075" t="s">
        <v>18792</v>
      </c>
      <c r="AP4075" s="18">
        <v>2.3039110099999999E-2</v>
      </c>
      <c r="AQ4075" t="s">
        <v>4218</v>
      </c>
      <c r="AR4075" t="b">
        <f>ISNUMBER(SEARCH('Consulta Por Puntos Baloto'!$E$5,B4075,1))</f>
        <v>0</v>
      </c>
      <c r="AS4075">
        <f t="shared" si="126"/>
        <v>35</v>
      </c>
      <c r="AT4075" t="str">
        <f t="shared" si="127"/>
        <v>Punto red</v>
      </c>
    </row>
    <row r="4076" spans="1:46">
      <c r="A4076" t="s">
        <v>18793</v>
      </c>
      <c r="B4076" t="s">
        <v>18794</v>
      </c>
      <c r="C4076" s="18">
        <v>2.8333261923999999</v>
      </c>
      <c r="D4076" t="s">
        <v>4512</v>
      </c>
      <c r="E4076" t="s">
        <v>297</v>
      </c>
      <c r="F4076" t="s">
        <v>4513</v>
      </c>
      <c r="G4076" s="18">
        <v>14.1289352327</v>
      </c>
      <c r="H4076" t="s">
        <v>64</v>
      </c>
      <c r="I4076" t="s">
        <v>4514</v>
      </c>
      <c r="J4076" t="s">
        <v>4515</v>
      </c>
      <c r="K4076" s="18">
        <v>14.1289352327</v>
      </c>
      <c r="L4076" t="s">
        <v>64</v>
      </c>
      <c r="M4076" t="s">
        <v>4514</v>
      </c>
      <c r="N4076" t="s">
        <v>4515</v>
      </c>
      <c r="O4076" s="18">
        <v>3.0256729392000001</v>
      </c>
      <c r="P4076" t="s">
        <v>296</v>
      </c>
      <c r="Q4076" t="s">
        <v>297</v>
      </c>
      <c r="R4076" t="s">
        <v>298</v>
      </c>
      <c r="S4076" s="18">
        <v>146.15038499420001</v>
      </c>
      <c r="T4076" t="s">
        <v>85</v>
      </c>
      <c r="U4076" t="s">
        <v>86</v>
      </c>
      <c r="V4076" t="s">
        <v>87</v>
      </c>
      <c r="W4076" s="18">
        <v>86.275088869100003</v>
      </c>
      <c r="X4076" t="s">
        <v>64</v>
      </c>
      <c r="Y4076" t="s">
        <v>4519</v>
      </c>
      <c r="Z4076" t="s">
        <v>4520</v>
      </c>
      <c r="AA4076" s="18">
        <v>48.968033180600003</v>
      </c>
      <c r="AB4076" t="s">
        <v>300</v>
      </c>
      <c r="AC4076" t="s">
        <v>301</v>
      </c>
      <c r="AD4076" t="s">
        <v>302</v>
      </c>
      <c r="AE4076" s="18">
        <v>1.7486024358000001</v>
      </c>
      <c r="AF4076" t="s">
        <v>5478</v>
      </c>
      <c r="AG4076" t="s">
        <v>297</v>
      </c>
      <c r="AH4076" t="s">
        <v>5479</v>
      </c>
      <c r="AI4076" s="18">
        <v>0.1257320408</v>
      </c>
      <c r="AJ4076" t="s">
        <v>1410</v>
      </c>
      <c r="AK4076" t="s">
        <v>297</v>
      </c>
      <c r="AL4076" t="s">
        <v>18795</v>
      </c>
      <c r="AM4076" t="s">
        <v>1410</v>
      </c>
      <c r="AN4076" t="s">
        <v>297</v>
      </c>
      <c r="AO4076" t="s">
        <v>18795</v>
      </c>
      <c r="AP4076" s="18">
        <v>0.1257320408</v>
      </c>
      <c r="AQ4076" t="s">
        <v>123</v>
      </c>
      <c r="AR4076" t="b">
        <f>ISNUMBER(SEARCH('Consulta Por Puntos Baloto'!$E$5,B4076,1))</f>
        <v>0</v>
      </c>
      <c r="AS4076">
        <f t="shared" si="126"/>
        <v>35</v>
      </c>
      <c r="AT4076" t="str">
        <f t="shared" si="127"/>
        <v>Punto red</v>
      </c>
    </row>
    <row r="4077" spans="1:46">
      <c r="A4077" t="s">
        <v>18796</v>
      </c>
      <c r="B4077" t="s">
        <v>18797</v>
      </c>
      <c r="C4077" s="18">
        <v>1.3354626158</v>
      </c>
      <c r="D4077" t="s">
        <v>4679</v>
      </c>
      <c r="E4077" t="s">
        <v>220</v>
      </c>
      <c r="F4077" t="s">
        <v>4680</v>
      </c>
      <c r="G4077" s="18">
        <v>0.13030812059999999</v>
      </c>
      <c r="H4077" t="s">
        <v>64</v>
      </c>
      <c r="I4077" t="s">
        <v>223</v>
      </c>
      <c r="J4077" t="s">
        <v>12969</v>
      </c>
      <c r="K4077" s="18">
        <v>1.4751544114999999</v>
      </c>
      <c r="L4077" t="s">
        <v>64</v>
      </c>
      <c r="M4077" t="s">
        <v>223</v>
      </c>
      <c r="N4077" t="s">
        <v>4683</v>
      </c>
      <c r="O4077" s="18">
        <v>3.3397703108000001</v>
      </c>
      <c r="P4077" t="s">
        <v>225</v>
      </c>
      <c r="Q4077" t="s">
        <v>220</v>
      </c>
      <c r="R4077" t="s">
        <v>226</v>
      </c>
      <c r="S4077" s="18">
        <v>3.1199661624999999</v>
      </c>
      <c r="T4077" t="s">
        <v>227</v>
      </c>
      <c r="U4077" t="s">
        <v>228</v>
      </c>
      <c r="V4077" t="s">
        <v>229</v>
      </c>
      <c r="W4077" s="18">
        <v>0.13030812059999999</v>
      </c>
      <c r="X4077" t="s">
        <v>64</v>
      </c>
      <c r="Y4077" t="s">
        <v>223</v>
      </c>
      <c r="Z4077" t="s">
        <v>12969</v>
      </c>
      <c r="AA4077" s="18">
        <v>0.1622842226</v>
      </c>
      <c r="AB4077" s="19" t="s">
        <v>4686</v>
      </c>
      <c r="AC4077" t="s">
        <v>220</v>
      </c>
      <c r="AD4077" t="s">
        <v>4687</v>
      </c>
      <c r="AE4077" s="18">
        <v>0.1234415945</v>
      </c>
      <c r="AF4077" t="s">
        <v>18798</v>
      </c>
      <c r="AG4077" t="s">
        <v>220</v>
      </c>
      <c r="AH4077" t="s">
        <v>18799</v>
      </c>
      <c r="AI4077" s="18">
        <v>0.10399345159999999</v>
      </c>
      <c r="AJ4077" t="s">
        <v>6216</v>
      </c>
      <c r="AK4077" t="s">
        <v>220</v>
      </c>
      <c r="AL4077" t="s">
        <v>6217</v>
      </c>
      <c r="AM4077" t="s">
        <v>6216</v>
      </c>
      <c r="AN4077" t="s">
        <v>220</v>
      </c>
      <c r="AO4077" t="s">
        <v>6217</v>
      </c>
      <c r="AP4077" s="18">
        <v>0.10399345159999999</v>
      </c>
      <c r="AQ4077" t="s">
        <v>123</v>
      </c>
      <c r="AR4077" t="b">
        <f>ISNUMBER(SEARCH('Consulta Por Puntos Baloto'!$E$5,B4077,1))</f>
        <v>0</v>
      </c>
      <c r="AS4077">
        <f t="shared" si="126"/>
        <v>35</v>
      </c>
      <c r="AT4077" t="str">
        <f t="shared" si="127"/>
        <v>Punto red</v>
      </c>
    </row>
    <row r="4078" spans="1:46">
      <c r="A4078" t="s">
        <v>18800</v>
      </c>
      <c r="B4078" t="s">
        <v>18801</v>
      </c>
      <c r="C4078" s="18">
        <v>0.4840869579</v>
      </c>
      <c r="D4078" t="s">
        <v>1096</v>
      </c>
      <c r="E4078" t="s">
        <v>128</v>
      </c>
      <c r="F4078" t="s">
        <v>1097</v>
      </c>
      <c r="G4078" s="18">
        <v>0.5356521205</v>
      </c>
      <c r="H4078" t="s">
        <v>64</v>
      </c>
      <c r="I4078" t="s">
        <v>130</v>
      </c>
      <c r="J4078" t="s">
        <v>18689</v>
      </c>
      <c r="K4078" s="18">
        <v>0.64616434280000001</v>
      </c>
      <c r="L4078" t="s">
        <v>64</v>
      </c>
      <c r="M4078" t="s">
        <v>130</v>
      </c>
      <c r="N4078" t="s">
        <v>4693</v>
      </c>
      <c r="O4078" s="18">
        <v>1.1561135445999999</v>
      </c>
      <c r="P4078" t="s">
        <v>4368</v>
      </c>
      <c r="Q4078" t="s">
        <v>134</v>
      </c>
      <c r="R4078" t="s">
        <v>4369</v>
      </c>
      <c r="S4078" s="18">
        <v>1.6203235624000001</v>
      </c>
      <c r="T4078" t="s">
        <v>1086</v>
      </c>
      <c r="U4078" t="s">
        <v>130</v>
      </c>
      <c r="V4078" t="s">
        <v>1087</v>
      </c>
      <c r="W4078" s="18">
        <v>1.0729200843</v>
      </c>
      <c r="X4078" t="s">
        <v>64</v>
      </c>
      <c r="Y4078" t="s">
        <v>130</v>
      </c>
      <c r="Z4078" t="s">
        <v>1427</v>
      </c>
      <c r="AA4078" s="18">
        <v>0.79438676500000005</v>
      </c>
      <c r="AB4078" s="19" t="s">
        <v>14974</v>
      </c>
      <c r="AC4078" t="s">
        <v>128</v>
      </c>
      <c r="AD4078" s="19" t="s">
        <v>14975</v>
      </c>
      <c r="AE4078" s="18">
        <v>0.50840643379999995</v>
      </c>
      <c r="AF4078" t="s">
        <v>17300</v>
      </c>
      <c r="AG4078" t="s">
        <v>143</v>
      </c>
      <c r="AH4078" t="s">
        <v>17301</v>
      </c>
      <c r="AI4078" s="18">
        <v>0.50961568509999999</v>
      </c>
      <c r="AJ4078" t="s">
        <v>5934</v>
      </c>
      <c r="AK4078" t="s">
        <v>134</v>
      </c>
      <c r="AL4078" t="s">
        <v>5935</v>
      </c>
      <c r="AM4078" t="s">
        <v>1096</v>
      </c>
      <c r="AN4078" t="s">
        <v>128</v>
      </c>
      <c r="AO4078" t="s">
        <v>1097</v>
      </c>
      <c r="AP4078" s="18">
        <v>0.4840869579</v>
      </c>
      <c r="AQ4078" t="s">
        <v>123</v>
      </c>
      <c r="AR4078" t="b">
        <f>ISNUMBER(SEARCH('Consulta Por Puntos Baloto'!$E$5,B4078,1))</f>
        <v>0</v>
      </c>
      <c r="AS4078">
        <f t="shared" si="126"/>
        <v>3</v>
      </c>
      <c r="AT4078" t="str">
        <f t="shared" si="127"/>
        <v>Punto 472</v>
      </c>
    </row>
    <row r="4079" spans="1:46">
      <c r="A4079" t="s">
        <v>18802</v>
      </c>
      <c r="B4079" t="s">
        <v>18803</v>
      </c>
      <c r="C4079" s="18">
        <v>1.7884946495</v>
      </c>
      <c r="D4079" t="s">
        <v>686</v>
      </c>
      <c r="E4079" t="s">
        <v>128</v>
      </c>
      <c r="F4079" t="s">
        <v>687</v>
      </c>
      <c r="G4079" s="18">
        <v>0.75670960119999997</v>
      </c>
      <c r="H4079" t="s">
        <v>64</v>
      </c>
      <c r="I4079" t="s">
        <v>130</v>
      </c>
      <c r="J4079" t="s">
        <v>8585</v>
      </c>
      <c r="K4079" s="18">
        <v>1.4767084626</v>
      </c>
      <c r="L4079" t="s">
        <v>2301</v>
      </c>
      <c r="M4079" t="s">
        <v>130</v>
      </c>
      <c r="N4079" t="s">
        <v>2302</v>
      </c>
      <c r="O4079" s="18">
        <v>1.7614929009</v>
      </c>
      <c r="P4079" t="s">
        <v>688</v>
      </c>
      <c r="Q4079" t="s">
        <v>134</v>
      </c>
      <c r="R4079" t="s">
        <v>689</v>
      </c>
      <c r="S4079" s="18">
        <v>2.1930036457000002</v>
      </c>
      <c r="T4079" t="s">
        <v>496</v>
      </c>
      <c r="U4079" t="s">
        <v>130</v>
      </c>
      <c r="V4079" t="s">
        <v>497</v>
      </c>
      <c r="W4079" s="18">
        <v>0.91877599659999998</v>
      </c>
      <c r="X4079" t="s">
        <v>64</v>
      </c>
      <c r="Y4079" t="s">
        <v>130</v>
      </c>
      <c r="Z4079" t="s">
        <v>690</v>
      </c>
      <c r="AA4079" s="18">
        <v>1.4767084626</v>
      </c>
      <c r="AB4079" t="s">
        <v>18445</v>
      </c>
      <c r="AC4079" t="s">
        <v>128</v>
      </c>
      <c r="AD4079" t="s">
        <v>18446</v>
      </c>
      <c r="AE4079" s="18">
        <v>9.4097213700000001E-2</v>
      </c>
      <c r="AF4079" t="s">
        <v>11641</v>
      </c>
      <c r="AG4079" t="s">
        <v>143</v>
      </c>
      <c r="AH4079" t="s">
        <v>11642</v>
      </c>
      <c r="AI4079" s="18">
        <v>7.3726357899999997E-2</v>
      </c>
      <c r="AJ4079" t="s">
        <v>11643</v>
      </c>
      <c r="AK4079" t="s">
        <v>134</v>
      </c>
      <c r="AL4079" t="s">
        <v>11644</v>
      </c>
      <c r="AM4079" t="s">
        <v>11643</v>
      </c>
      <c r="AN4079" t="s">
        <v>134</v>
      </c>
      <c r="AO4079" t="s">
        <v>11644</v>
      </c>
      <c r="AP4079" s="18">
        <v>7.3726357899999997E-2</v>
      </c>
      <c r="AQ4079" t="s">
        <v>4218</v>
      </c>
      <c r="AR4079" t="b">
        <f>ISNUMBER(SEARCH('Consulta Por Puntos Baloto'!$E$5,B4079,1))</f>
        <v>0</v>
      </c>
      <c r="AS4079">
        <f t="shared" si="126"/>
        <v>35</v>
      </c>
      <c r="AT4079" t="str">
        <f t="shared" si="127"/>
        <v>Punto red</v>
      </c>
    </row>
    <row r="4080" spans="1:46">
      <c r="A4080" t="s">
        <v>18804</v>
      </c>
      <c r="B4080" t="s">
        <v>18805</v>
      </c>
      <c r="C4080" s="18">
        <v>0.49176589469999998</v>
      </c>
      <c r="D4080" t="s">
        <v>1083</v>
      </c>
      <c r="E4080" t="s">
        <v>128</v>
      </c>
      <c r="F4080" t="s">
        <v>1084</v>
      </c>
      <c r="G4080" s="18">
        <v>0.22797154510000001</v>
      </c>
      <c r="H4080" t="s">
        <v>64</v>
      </c>
      <c r="I4080" t="s">
        <v>130</v>
      </c>
      <c r="J4080" t="s">
        <v>10494</v>
      </c>
      <c r="K4080" s="18">
        <v>0.87759166919999998</v>
      </c>
      <c r="L4080" t="s">
        <v>64</v>
      </c>
      <c r="M4080" t="s">
        <v>130</v>
      </c>
      <c r="N4080" t="s">
        <v>4693</v>
      </c>
      <c r="O4080" s="18">
        <v>0.2962432847</v>
      </c>
      <c r="P4080" t="s">
        <v>6875</v>
      </c>
      <c r="Q4080" t="s">
        <v>134</v>
      </c>
      <c r="R4080" t="s">
        <v>6876</v>
      </c>
      <c r="S4080" s="18">
        <v>2.9257123307000001</v>
      </c>
      <c r="T4080" t="s">
        <v>1086</v>
      </c>
      <c r="U4080" t="s">
        <v>130</v>
      </c>
      <c r="V4080" t="s">
        <v>1087</v>
      </c>
      <c r="W4080" s="18">
        <v>0.27633236249999998</v>
      </c>
      <c r="X4080" t="s">
        <v>2671</v>
      </c>
      <c r="Y4080" t="s">
        <v>130</v>
      </c>
      <c r="Z4080" t="s">
        <v>2672</v>
      </c>
      <c r="AA4080" s="18">
        <v>0.27633236249999998</v>
      </c>
      <c r="AB4080" t="s">
        <v>4694</v>
      </c>
      <c r="AC4080" t="s">
        <v>128</v>
      </c>
      <c r="AD4080" t="s">
        <v>4695</v>
      </c>
      <c r="AE4080" s="18">
        <v>0.29865453250000001</v>
      </c>
      <c r="AF4080" t="s">
        <v>6877</v>
      </c>
      <c r="AG4080" t="s">
        <v>143</v>
      </c>
      <c r="AH4080" t="s">
        <v>6878</v>
      </c>
      <c r="AI4080" s="18">
        <v>0.1444295407</v>
      </c>
      <c r="AJ4080" t="s">
        <v>18806</v>
      </c>
      <c r="AK4080" t="s">
        <v>134</v>
      </c>
      <c r="AL4080" t="s">
        <v>18807</v>
      </c>
      <c r="AM4080" t="s">
        <v>18806</v>
      </c>
      <c r="AN4080" t="s">
        <v>134</v>
      </c>
      <c r="AO4080" t="s">
        <v>18807</v>
      </c>
      <c r="AP4080" s="18">
        <v>0.1444295407</v>
      </c>
      <c r="AQ4080" t="s">
        <v>123</v>
      </c>
      <c r="AR4080" t="b">
        <f>ISNUMBER(SEARCH('Consulta Por Puntos Baloto'!$E$5,B4080,1))</f>
        <v>0</v>
      </c>
      <c r="AS4080">
        <f t="shared" si="126"/>
        <v>35</v>
      </c>
      <c r="AT4080" t="str">
        <f t="shared" si="127"/>
        <v>Punto red</v>
      </c>
    </row>
    <row r="4081" spans="1:46">
      <c r="A4081" t="s">
        <v>18808</v>
      </c>
      <c r="B4081" t="s">
        <v>18809</v>
      </c>
      <c r="C4081" s="18">
        <v>0.63768346870000003</v>
      </c>
      <c r="D4081" t="s">
        <v>3960</v>
      </c>
      <c r="E4081" t="s">
        <v>128</v>
      </c>
      <c r="F4081" t="s">
        <v>3961</v>
      </c>
      <c r="G4081" s="18">
        <v>0.1201161233</v>
      </c>
      <c r="H4081" t="s">
        <v>64</v>
      </c>
      <c r="I4081" t="s">
        <v>130</v>
      </c>
      <c r="J4081" t="s">
        <v>3962</v>
      </c>
      <c r="K4081" s="18">
        <v>0.1201161233</v>
      </c>
      <c r="L4081" t="s">
        <v>64</v>
      </c>
      <c r="M4081" t="s">
        <v>130</v>
      </c>
      <c r="N4081" t="s">
        <v>3962</v>
      </c>
      <c r="O4081" s="18">
        <v>1.6191514879</v>
      </c>
      <c r="P4081" t="s">
        <v>1099</v>
      </c>
      <c r="Q4081" t="s">
        <v>134</v>
      </c>
      <c r="R4081" t="s">
        <v>1100</v>
      </c>
      <c r="S4081" s="18">
        <v>0.80938750770000001</v>
      </c>
      <c r="T4081" t="s">
        <v>1086</v>
      </c>
      <c r="U4081" t="s">
        <v>130</v>
      </c>
      <c r="V4081" t="s">
        <v>1087</v>
      </c>
      <c r="W4081" s="18">
        <v>0.41463831480000002</v>
      </c>
      <c r="X4081" t="s">
        <v>5484</v>
      </c>
      <c r="Y4081" t="s">
        <v>130</v>
      </c>
      <c r="Z4081" t="s">
        <v>5485</v>
      </c>
      <c r="AA4081" s="18">
        <v>0.57085734489999995</v>
      </c>
      <c r="AB4081" t="s">
        <v>3963</v>
      </c>
      <c r="AC4081" t="s">
        <v>128</v>
      </c>
      <c r="AD4081" t="s">
        <v>3964</v>
      </c>
      <c r="AE4081" s="18">
        <v>0.18284217759999999</v>
      </c>
      <c r="AF4081" t="s">
        <v>15149</v>
      </c>
      <c r="AG4081" t="s">
        <v>143</v>
      </c>
      <c r="AH4081" t="s">
        <v>15150</v>
      </c>
      <c r="AI4081" s="18">
        <v>0.26254537770000003</v>
      </c>
      <c r="AJ4081" t="s">
        <v>13547</v>
      </c>
      <c r="AK4081" t="s">
        <v>134</v>
      </c>
      <c r="AL4081" t="s">
        <v>13548</v>
      </c>
      <c r="AM4081" t="s">
        <v>64</v>
      </c>
      <c r="AN4081" t="s">
        <v>130</v>
      </c>
      <c r="AO4081" t="s">
        <v>3962</v>
      </c>
      <c r="AP4081" s="18">
        <v>0.1201161233</v>
      </c>
      <c r="AQ4081" t="s">
        <v>123</v>
      </c>
      <c r="AR4081" t="b">
        <f>ISNUMBER(SEARCH('Consulta Por Puntos Baloto'!$E$5,B4081,1))</f>
        <v>0</v>
      </c>
      <c r="AS4081">
        <f t="shared" si="126"/>
        <v>7</v>
      </c>
      <c r="AT4081" t="str">
        <f t="shared" si="127"/>
        <v>Cajero automático</v>
      </c>
    </row>
    <row r="4082" spans="1:46">
      <c r="A4082" t="s">
        <v>18808</v>
      </c>
      <c r="B4082" t="s">
        <v>18809</v>
      </c>
      <c r="C4082" s="18">
        <v>0.63768346870000003</v>
      </c>
      <c r="D4082" t="s">
        <v>3960</v>
      </c>
      <c r="E4082" t="s">
        <v>128</v>
      </c>
      <c r="F4082" t="s">
        <v>3961</v>
      </c>
      <c r="G4082" s="18">
        <v>0.1201161233</v>
      </c>
      <c r="H4082" t="s">
        <v>64</v>
      </c>
      <c r="I4082" t="s">
        <v>130</v>
      </c>
      <c r="J4082" t="s">
        <v>3962</v>
      </c>
      <c r="K4082" s="18">
        <v>0.1201161233</v>
      </c>
      <c r="L4082" t="s">
        <v>64</v>
      </c>
      <c r="M4082" t="s">
        <v>130</v>
      </c>
      <c r="N4082" t="s">
        <v>3962</v>
      </c>
      <c r="O4082" s="18">
        <v>1.6191514879</v>
      </c>
      <c r="P4082" t="s">
        <v>1099</v>
      </c>
      <c r="Q4082" t="s">
        <v>134</v>
      </c>
      <c r="R4082" t="s">
        <v>1100</v>
      </c>
      <c r="S4082" s="18">
        <v>0.80938750770000001</v>
      </c>
      <c r="T4082" t="s">
        <v>1086</v>
      </c>
      <c r="U4082" t="s">
        <v>130</v>
      </c>
      <c r="V4082" t="s">
        <v>1087</v>
      </c>
      <c r="W4082" s="18">
        <v>0.41463831480000002</v>
      </c>
      <c r="X4082" t="s">
        <v>5484</v>
      </c>
      <c r="Y4082" t="s">
        <v>130</v>
      </c>
      <c r="Z4082" t="s">
        <v>5485</v>
      </c>
      <c r="AA4082" s="18">
        <v>0.57085734489999995</v>
      </c>
      <c r="AB4082" t="s">
        <v>3963</v>
      </c>
      <c r="AC4082" t="s">
        <v>128</v>
      </c>
      <c r="AD4082" t="s">
        <v>3964</v>
      </c>
      <c r="AE4082" s="18">
        <v>0.18284217759999999</v>
      </c>
      <c r="AF4082" t="s">
        <v>15149</v>
      </c>
      <c r="AG4082" t="s">
        <v>143</v>
      </c>
      <c r="AH4082" t="s">
        <v>15150</v>
      </c>
      <c r="AI4082" s="18">
        <v>0.26254537770000003</v>
      </c>
      <c r="AJ4082" t="s">
        <v>13547</v>
      </c>
      <c r="AK4082" t="s">
        <v>134</v>
      </c>
      <c r="AL4082" t="s">
        <v>13548</v>
      </c>
      <c r="AM4082" t="s">
        <v>64</v>
      </c>
      <c r="AN4082" t="s">
        <v>130</v>
      </c>
      <c r="AO4082" t="s">
        <v>3962</v>
      </c>
      <c r="AP4082" s="18">
        <v>0.1201161233</v>
      </c>
      <c r="AQ4082" t="s">
        <v>123</v>
      </c>
      <c r="AR4082" t="b">
        <f>ISNUMBER(SEARCH('Consulta Por Puntos Baloto'!$E$5,B4082,1))</f>
        <v>0</v>
      </c>
      <c r="AS4082">
        <f t="shared" si="126"/>
        <v>7</v>
      </c>
      <c r="AT4082" t="str">
        <f t="shared" si="127"/>
        <v>Cajero automático</v>
      </c>
    </row>
    <row r="4083" spans="1:46">
      <c r="A4083" t="s">
        <v>18810</v>
      </c>
      <c r="B4083" t="s">
        <v>18811</v>
      </c>
      <c r="C4083" s="18">
        <v>0.51601421670000003</v>
      </c>
      <c r="D4083" t="s">
        <v>526</v>
      </c>
      <c r="E4083" t="s">
        <v>128</v>
      </c>
      <c r="F4083" t="s">
        <v>527</v>
      </c>
      <c r="G4083" s="18">
        <v>0.1773594721</v>
      </c>
      <c r="H4083" t="s">
        <v>498</v>
      </c>
      <c r="I4083" t="s">
        <v>130</v>
      </c>
      <c r="J4083" t="s">
        <v>838</v>
      </c>
      <c r="K4083" s="18">
        <v>1.1983915925999999</v>
      </c>
      <c r="L4083" t="s">
        <v>64</v>
      </c>
      <c r="M4083" t="s">
        <v>130</v>
      </c>
      <c r="N4083" t="s">
        <v>440</v>
      </c>
      <c r="O4083" s="18">
        <v>4.3910244100000002E-2</v>
      </c>
      <c r="P4083" t="s">
        <v>494</v>
      </c>
      <c r="Q4083" t="s">
        <v>134</v>
      </c>
      <c r="R4083" t="s">
        <v>495</v>
      </c>
      <c r="S4083" s="18">
        <v>2.3945285454</v>
      </c>
      <c r="T4083" t="s">
        <v>496</v>
      </c>
      <c r="U4083" t="s">
        <v>130</v>
      </c>
      <c r="V4083" t="s">
        <v>497</v>
      </c>
      <c r="W4083" s="18">
        <v>0.1773594721</v>
      </c>
      <c r="X4083" t="s">
        <v>498</v>
      </c>
      <c r="Y4083" t="s">
        <v>130</v>
      </c>
      <c r="Z4083" t="s">
        <v>499</v>
      </c>
      <c r="AA4083" s="18">
        <v>4.3910244100000002E-2</v>
      </c>
      <c r="AB4083" t="s">
        <v>500</v>
      </c>
      <c r="AC4083" t="s">
        <v>128</v>
      </c>
      <c r="AD4083" t="s">
        <v>501</v>
      </c>
      <c r="AE4083" s="18">
        <v>0.53444206370000003</v>
      </c>
      <c r="AF4083" t="s">
        <v>15809</v>
      </c>
      <c r="AG4083" t="s">
        <v>143</v>
      </c>
      <c r="AH4083" t="s">
        <v>15810</v>
      </c>
      <c r="AI4083" s="18">
        <v>0</v>
      </c>
      <c r="AJ4083" t="s">
        <v>349</v>
      </c>
      <c r="AK4083" t="s">
        <v>134</v>
      </c>
      <c r="AL4083" t="s">
        <v>15811</v>
      </c>
      <c r="AM4083" t="s">
        <v>349</v>
      </c>
      <c r="AN4083" t="s">
        <v>134</v>
      </c>
      <c r="AO4083" t="s">
        <v>15811</v>
      </c>
      <c r="AP4083" s="18">
        <v>0</v>
      </c>
      <c r="AQ4083" t="s">
        <v>123</v>
      </c>
      <c r="AR4083" t="b">
        <f>ISNUMBER(SEARCH('Consulta Por Puntos Baloto'!$E$5,B4083,1))</f>
        <v>0</v>
      </c>
      <c r="AS4083">
        <f t="shared" si="126"/>
        <v>35</v>
      </c>
      <c r="AT4083" t="str">
        <f t="shared" si="127"/>
        <v>Punto red</v>
      </c>
    </row>
    <row r="4084" spans="1:46">
      <c r="A4084" t="s">
        <v>18812</v>
      </c>
      <c r="B4084" t="s">
        <v>18813</v>
      </c>
      <c r="C4084" s="18">
        <v>0.23561500369999999</v>
      </c>
      <c r="D4084" t="s">
        <v>1096</v>
      </c>
      <c r="E4084" t="s">
        <v>128</v>
      </c>
      <c r="F4084" t="s">
        <v>1097</v>
      </c>
      <c r="G4084" s="18">
        <v>7.1002122200000004E-2</v>
      </c>
      <c r="H4084" t="s">
        <v>64</v>
      </c>
      <c r="I4084" t="s">
        <v>130</v>
      </c>
      <c r="J4084" t="s">
        <v>4366</v>
      </c>
      <c r="K4084" s="18">
        <v>0.9144786426</v>
      </c>
      <c r="L4084" t="s">
        <v>64</v>
      </c>
      <c r="M4084" t="s">
        <v>130</v>
      </c>
      <c r="N4084" t="s">
        <v>4693</v>
      </c>
      <c r="O4084" s="18">
        <v>1.2183782475</v>
      </c>
      <c r="P4084" t="s">
        <v>4368</v>
      </c>
      <c r="Q4084" t="s">
        <v>134</v>
      </c>
      <c r="R4084" t="s">
        <v>4369</v>
      </c>
      <c r="S4084" s="18">
        <v>1.3179537088</v>
      </c>
      <c r="T4084" t="s">
        <v>1086</v>
      </c>
      <c r="U4084" t="s">
        <v>130</v>
      </c>
      <c r="V4084" t="s">
        <v>1087</v>
      </c>
      <c r="W4084" s="18">
        <v>0.62532201509999996</v>
      </c>
      <c r="X4084" t="s">
        <v>64</v>
      </c>
      <c r="Y4084" t="s">
        <v>130</v>
      </c>
      <c r="Z4084" t="s">
        <v>1427</v>
      </c>
      <c r="AA4084" s="18">
        <v>1.1514541514000001</v>
      </c>
      <c r="AB4084" t="s">
        <v>15049</v>
      </c>
      <c r="AC4084" t="s">
        <v>128</v>
      </c>
      <c r="AD4084" t="s">
        <v>15050</v>
      </c>
      <c r="AE4084" s="18">
        <v>0.30135063820000002</v>
      </c>
      <c r="AF4084" t="s">
        <v>17300</v>
      </c>
      <c r="AG4084" t="s">
        <v>143</v>
      </c>
      <c r="AH4084" t="s">
        <v>17301</v>
      </c>
      <c r="AI4084" s="18">
        <v>0.27224950869999998</v>
      </c>
      <c r="AJ4084" t="s">
        <v>4373</v>
      </c>
      <c r="AK4084" t="s">
        <v>134</v>
      </c>
      <c r="AL4084" t="s">
        <v>4374</v>
      </c>
      <c r="AM4084" t="s">
        <v>64</v>
      </c>
      <c r="AN4084" t="s">
        <v>130</v>
      </c>
      <c r="AO4084" t="s">
        <v>4366</v>
      </c>
      <c r="AP4084" s="18">
        <v>7.1002122200000004E-2</v>
      </c>
      <c r="AQ4084" t="s">
        <v>123</v>
      </c>
      <c r="AR4084" t="b">
        <f>ISNUMBER(SEARCH('Consulta Por Puntos Baloto'!$E$5,B4084,1))</f>
        <v>0</v>
      </c>
      <c r="AS4084">
        <f t="shared" si="126"/>
        <v>7</v>
      </c>
      <c r="AT4084" t="str">
        <f t="shared" si="127"/>
        <v>Cajero automático</v>
      </c>
    </row>
    <row r="4085" spans="1:46">
      <c r="A4085" t="s">
        <v>18814</v>
      </c>
      <c r="B4085" t="s">
        <v>18815</v>
      </c>
      <c r="C4085" s="18">
        <v>0.20885255220000001</v>
      </c>
      <c r="D4085" t="s">
        <v>6132</v>
      </c>
      <c r="E4085" t="s">
        <v>128</v>
      </c>
      <c r="F4085" t="s">
        <v>6133</v>
      </c>
      <c r="G4085" s="18">
        <v>0.1649625589</v>
      </c>
      <c r="H4085" t="s">
        <v>64</v>
      </c>
      <c r="I4085" t="s">
        <v>130</v>
      </c>
      <c r="J4085" t="s">
        <v>6197</v>
      </c>
      <c r="K4085" s="18">
        <v>0.43670802110000001</v>
      </c>
      <c r="L4085" t="s">
        <v>990</v>
      </c>
      <c r="M4085" t="s">
        <v>130</v>
      </c>
      <c r="N4085" t="s">
        <v>991</v>
      </c>
      <c r="O4085" s="18">
        <v>1.5640457673999999</v>
      </c>
      <c r="P4085" t="s">
        <v>992</v>
      </c>
      <c r="Q4085" t="s">
        <v>134</v>
      </c>
      <c r="R4085" t="s">
        <v>993</v>
      </c>
      <c r="S4085" s="18">
        <v>2.4031143731000002</v>
      </c>
      <c r="T4085" t="s">
        <v>675</v>
      </c>
      <c r="U4085" t="s">
        <v>130</v>
      </c>
      <c r="V4085" t="s">
        <v>676</v>
      </c>
      <c r="W4085" s="18">
        <v>0.1649625589</v>
      </c>
      <c r="X4085" t="s">
        <v>64</v>
      </c>
      <c r="Y4085" t="s">
        <v>130</v>
      </c>
      <c r="Z4085" t="s">
        <v>6197</v>
      </c>
      <c r="AA4085" s="18">
        <v>0.43670802110000001</v>
      </c>
      <c r="AB4085" t="s">
        <v>2790</v>
      </c>
      <c r="AC4085" t="s">
        <v>128</v>
      </c>
      <c r="AD4085" t="s">
        <v>2791</v>
      </c>
      <c r="AE4085" s="18">
        <v>0.51036218259999999</v>
      </c>
      <c r="AF4085" t="s">
        <v>17705</v>
      </c>
      <c r="AG4085" t="s">
        <v>143</v>
      </c>
      <c r="AH4085" t="s">
        <v>17706</v>
      </c>
      <c r="AI4085" s="18">
        <v>0.3115893944</v>
      </c>
      <c r="AJ4085" t="s">
        <v>17707</v>
      </c>
      <c r="AK4085" t="s">
        <v>134</v>
      </c>
      <c r="AL4085" t="s">
        <v>17708</v>
      </c>
      <c r="AM4085" t="s">
        <v>64</v>
      </c>
      <c r="AN4085" t="s">
        <v>130</v>
      </c>
      <c r="AO4085" t="s">
        <v>6197</v>
      </c>
      <c r="AP4085" s="18">
        <v>0.1649625589</v>
      </c>
      <c r="AQ4085" t="s">
        <v>123</v>
      </c>
      <c r="AR4085" t="b">
        <f>ISNUMBER(SEARCH('Consulta Por Puntos Baloto'!$E$5,B4085,1))</f>
        <v>0</v>
      </c>
      <c r="AS4085">
        <f t="shared" si="126"/>
        <v>7</v>
      </c>
      <c r="AT4085" t="str">
        <f t="shared" si="127"/>
        <v>Cajero automático</v>
      </c>
    </row>
    <row r="4086" spans="1:46">
      <c r="A4086" t="s">
        <v>18814</v>
      </c>
      <c r="B4086" t="s">
        <v>18815</v>
      </c>
      <c r="C4086" s="18">
        <v>0.20885255220000001</v>
      </c>
      <c r="D4086" t="s">
        <v>6132</v>
      </c>
      <c r="E4086" t="s">
        <v>128</v>
      </c>
      <c r="F4086" t="s">
        <v>6133</v>
      </c>
      <c r="G4086" s="18">
        <v>0.1649625589</v>
      </c>
      <c r="H4086" t="s">
        <v>64</v>
      </c>
      <c r="I4086" t="s">
        <v>130</v>
      </c>
      <c r="J4086" t="s">
        <v>6197</v>
      </c>
      <c r="K4086" s="18">
        <v>0.43670802110000001</v>
      </c>
      <c r="L4086" t="s">
        <v>990</v>
      </c>
      <c r="M4086" t="s">
        <v>130</v>
      </c>
      <c r="N4086" t="s">
        <v>991</v>
      </c>
      <c r="O4086" s="18">
        <v>1.5640457673999999</v>
      </c>
      <c r="P4086" t="s">
        <v>992</v>
      </c>
      <c r="Q4086" t="s">
        <v>134</v>
      </c>
      <c r="R4086" t="s">
        <v>993</v>
      </c>
      <c r="S4086" s="18">
        <v>2.4031143731000002</v>
      </c>
      <c r="T4086" t="s">
        <v>675</v>
      </c>
      <c r="U4086" t="s">
        <v>130</v>
      </c>
      <c r="V4086" t="s">
        <v>676</v>
      </c>
      <c r="W4086" s="18">
        <v>0.1649625589</v>
      </c>
      <c r="X4086" t="s">
        <v>64</v>
      </c>
      <c r="Y4086" t="s">
        <v>130</v>
      </c>
      <c r="Z4086" t="s">
        <v>6197</v>
      </c>
      <c r="AA4086" s="18">
        <v>0.43670802110000001</v>
      </c>
      <c r="AB4086" t="s">
        <v>2790</v>
      </c>
      <c r="AC4086" t="s">
        <v>128</v>
      </c>
      <c r="AD4086" t="s">
        <v>2791</v>
      </c>
      <c r="AE4086" s="18">
        <v>0.51036218259999999</v>
      </c>
      <c r="AF4086" t="s">
        <v>17705</v>
      </c>
      <c r="AG4086" t="s">
        <v>143</v>
      </c>
      <c r="AH4086" t="s">
        <v>17706</v>
      </c>
      <c r="AI4086" s="18">
        <v>0.3115893944</v>
      </c>
      <c r="AJ4086" t="s">
        <v>17707</v>
      </c>
      <c r="AK4086" t="s">
        <v>134</v>
      </c>
      <c r="AL4086" t="s">
        <v>17708</v>
      </c>
      <c r="AM4086" t="s">
        <v>64</v>
      </c>
      <c r="AN4086" t="s">
        <v>130</v>
      </c>
      <c r="AO4086" t="s">
        <v>6197</v>
      </c>
      <c r="AP4086" s="18">
        <v>0.1649625589</v>
      </c>
      <c r="AQ4086" t="s">
        <v>123</v>
      </c>
      <c r="AR4086" t="b">
        <f>ISNUMBER(SEARCH('Consulta Por Puntos Baloto'!$E$5,B4086,1))</f>
        <v>0</v>
      </c>
      <c r="AS4086">
        <f t="shared" si="126"/>
        <v>7</v>
      </c>
      <c r="AT4086" t="str">
        <f t="shared" si="127"/>
        <v>Cajero automático</v>
      </c>
    </row>
    <row r="4087" spans="1:46">
      <c r="A4087" t="s">
        <v>18816</v>
      </c>
      <c r="B4087" t="s">
        <v>18817</v>
      </c>
      <c r="C4087" s="18">
        <v>2.7719387208000001</v>
      </c>
      <c r="D4087" t="s">
        <v>5599</v>
      </c>
      <c r="E4087" t="s">
        <v>5600</v>
      </c>
      <c r="F4087" t="s">
        <v>5601</v>
      </c>
      <c r="G4087" s="18">
        <v>0.35920711910000003</v>
      </c>
      <c r="H4087" t="s">
        <v>64</v>
      </c>
      <c r="I4087" t="s">
        <v>223</v>
      </c>
      <c r="J4087" t="s">
        <v>6211</v>
      </c>
      <c r="K4087" s="18">
        <v>0.35920711910000003</v>
      </c>
      <c r="L4087" t="s">
        <v>64</v>
      </c>
      <c r="M4087" t="s">
        <v>223</v>
      </c>
      <c r="N4087" t="s">
        <v>6211</v>
      </c>
      <c r="O4087" s="18">
        <v>5.0577822375999997</v>
      </c>
      <c r="P4087" t="s">
        <v>4100</v>
      </c>
      <c r="Q4087" t="s">
        <v>4101</v>
      </c>
      <c r="R4087" t="s">
        <v>4102</v>
      </c>
      <c r="S4087" s="18">
        <v>2.7597149130999998</v>
      </c>
      <c r="T4087" t="s">
        <v>227</v>
      </c>
      <c r="U4087" t="s">
        <v>228</v>
      </c>
      <c r="V4087" t="s">
        <v>229</v>
      </c>
      <c r="W4087" s="18">
        <v>2.1444740812999998</v>
      </c>
      <c r="X4087" t="s">
        <v>64</v>
      </c>
      <c r="Y4087" t="s">
        <v>223</v>
      </c>
      <c r="Z4087" t="s">
        <v>12969</v>
      </c>
      <c r="AA4087" s="18">
        <v>1.6569804452000001</v>
      </c>
      <c r="AB4087" t="s">
        <v>6212</v>
      </c>
      <c r="AC4087" t="s">
        <v>5600</v>
      </c>
      <c r="AD4087" t="s">
        <v>6213</v>
      </c>
      <c r="AE4087" s="18">
        <v>1.5185867339000001</v>
      </c>
      <c r="AF4087" t="s">
        <v>6214</v>
      </c>
      <c r="AG4087" t="s">
        <v>220</v>
      </c>
      <c r="AH4087" t="s">
        <v>6215</v>
      </c>
      <c r="AI4087" s="18">
        <v>2.1225563632000002</v>
      </c>
      <c r="AJ4087" t="s">
        <v>6216</v>
      </c>
      <c r="AK4087" t="s">
        <v>220</v>
      </c>
      <c r="AL4087" t="s">
        <v>6217</v>
      </c>
      <c r="AM4087" t="s">
        <v>64</v>
      </c>
      <c r="AN4087" t="s">
        <v>223</v>
      </c>
      <c r="AO4087" t="s">
        <v>6211</v>
      </c>
      <c r="AP4087" s="18">
        <v>0.35920711910000003</v>
      </c>
      <c r="AQ4087" t="s">
        <v>123</v>
      </c>
      <c r="AR4087" t="b">
        <f>ISNUMBER(SEARCH('Consulta Por Puntos Baloto'!$E$5,B4087,1))</f>
        <v>0</v>
      </c>
      <c r="AS4087">
        <f t="shared" si="126"/>
        <v>7</v>
      </c>
      <c r="AT4087" t="str">
        <f t="shared" si="127"/>
        <v>Cajero automático</v>
      </c>
    </row>
    <row r="4088" spans="1:46">
      <c r="A4088" t="s">
        <v>18818</v>
      </c>
      <c r="B4088" t="s">
        <v>18819</v>
      </c>
      <c r="C4088" s="18">
        <v>1.7290891191</v>
      </c>
      <c r="D4088" t="s">
        <v>584</v>
      </c>
      <c r="E4088" t="s">
        <v>128</v>
      </c>
      <c r="F4088" t="s">
        <v>585</v>
      </c>
      <c r="G4088" s="18">
        <v>0.73962910790000003</v>
      </c>
      <c r="H4088" t="s">
        <v>64</v>
      </c>
      <c r="I4088" t="s">
        <v>130</v>
      </c>
      <c r="J4088" t="s">
        <v>590</v>
      </c>
      <c r="K4088" s="18">
        <v>1.2649434208000001</v>
      </c>
      <c r="L4088" t="s">
        <v>64</v>
      </c>
      <c r="M4088" t="s">
        <v>130</v>
      </c>
      <c r="N4088" t="s">
        <v>714</v>
      </c>
      <c r="O4088" s="18">
        <v>0.69945155690000005</v>
      </c>
      <c r="P4088" t="s">
        <v>588</v>
      </c>
      <c r="Q4088" t="s">
        <v>134</v>
      </c>
      <c r="R4088" t="s">
        <v>589</v>
      </c>
      <c r="S4088" s="18">
        <v>2.8021644980999998</v>
      </c>
      <c r="T4088" t="s">
        <v>469</v>
      </c>
      <c r="U4088" t="s">
        <v>130</v>
      </c>
      <c r="V4088" t="s">
        <v>470</v>
      </c>
      <c r="W4088" s="18">
        <v>0.72628561079999998</v>
      </c>
      <c r="X4088" t="s">
        <v>64</v>
      </c>
      <c r="Y4088" t="s">
        <v>130</v>
      </c>
      <c r="Z4088" t="s">
        <v>590</v>
      </c>
      <c r="AA4088" s="18">
        <v>1.4992049963</v>
      </c>
      <c r="AB4088" t="s">
        <v>637</v>
      </c>
      <c r="AC4088" t="s">
        <v>128</v>
      </c>
      <c r="AD4088" t="s">
        <v>638</v>
      </c>
      <c r="AE4088" s="18">
        <v>1.9580826700000002E-2</v>
      </c>
      <c r="AF4088" t="s">
        <v>18820</v>
      </c>
      <c r="AG4088" t="s">
        <v>143</v>
      </c>
      <c r="AH4088" t="s">
        <v>18821</v>
      </c>
      <c r="AI4088" s="18">
        <v>1.9580826700000002E-2</v>
      </c>
      <c r="AJ4088" t="s">
        <v>18822</v>
      </c>
      <c r="AK4088" t="s">
        <v>134</v>
      </c>
      <c r="AL4088" t="s">
        <v>18823</v>
      </c>
      <c r="AM4088" t="s">
        <v>18820</v>
      </c>
      <c r="AN4088" t="s">
        <v>143</v>
      </c>
      <c r="AO4088" t="s">
        <v>18821</v>
      </c>
      <c r="AP4088" s="18">
        <v>1.9580826700000002E-2</v>
      </c>
      <c r="AQ4088" t="s">
        <v>123</v>
      </c>
      <c r="AR4088" t="b">
        <f>ISNUMBER(SEARCH('Consulta Por Puntos Baloto'!$E$5,B4088,1))</f>
        <v>0</v>
      </c>
      <c r="AS4088">
        <f t="shared" si="126"/>
        <v>31</v>
      </c>
      <c r="AT4088" t="str">
        <f t="shared" si="127"/>
        <v>Punto pago</v>
      </c>
    </row>
    <row r="4089" spans="1:46">
      <c r="A4089" t="s">
        <v>18818</v>
      </c>
      <c r="B4089" t="s">
        <v>18819</v>
      </c>
      <c r="C4089" s="18">
        <v>1.7290891191</v>
      </c>
      <c r="D4089" t="s">
        <v>584</v>
      </c>
      <c r="E4089" t="s">
        <v>128</v>
      </c>
      <c r="F4089" t="s">
        <v>585</v>
      </c>
      <c r="G4089" s="18">
        <v>0.73962910790000003</v>
      </c>
      <c r="H4089" t="s">
        <v>64</v>
      </c>
      <c r="I4089" t="s">
        <v>130</v>
      </c>
      <c r="J4089" t="s">
        <v>590</v>
      </c>
      <c r="K4089" s="18">
        <v>1.2649434208000001</v>
      </c>
      <c r="L4089" t="s">
        <v>64</v>
      </c>
      <c r="M4089" t="s">
        <v>130</v>
      </c>
      <c r="N4089" t="s">
        <v>714</v>
      </c>
      <c r="O4089" s="18">
        <v>0.69945155690000005</v>
      </c>
      <c r="P4089" t="s">
        <v>588</v>
      </c>
      <c r="Q4089" t="s">
        <v>134</v>
      </c>
      <c r="R4089" t="s">
        <v>589</v>
      </c>
      <c r="S4089" s="18">
        <v>2.8021644980999998</v>
      </c>
      <c r="T4089" t="s">
        <v>469</v>
      </c>
      <c r="U4089" t="s">
        <v>130</v>
      </c>
      <c r="V4089" t="s">
        <v>470</v>
      </c>
      <c r="W4089" s="18">
        <v>0.72628561079999998</v>
      </c>
      <c r="X4089" t="s">
        <v>64</v>
      </c>
      <c r="Y4089" t="s">
        <v>130</v>
      </c>
      <c r="Z4089" t="s">
        <v>590</v>
      </c>
      <c r="AA4089" s="18">
        <v>1.4992049963</v>
      </c>
      <c r="AB4089" t="s">
        <v>637</v>
      </c>
      <c r="AC4089" t="s">
        <v>128</v>
      </c>
      <c r="AD4089" t="s">
        <v>638</v>
      </c>
      <c r="AE4089" s="18">
        <v>1.9580826700000002E-2</v>
      </c>
      <c r="AF4089" t="s">
        <v>18820</v>
      </c>
      <c r="AG4089" t="s">
        <v>143</v>
      </c>
      <c r="AH4089" t="s">
        <v>18821</v>
      </c>
      <c r="AI4089" s="18">
        <v>1.9580826700000002E-2</v>
      </c>
      <c r="AJ4089" t="s">
        <v>18822</v>
      </c>
      <c r="AK4089" t="s">
        <v>134</v>
      </c>
      <c r="AL4089" t="s">
        <v>18823</v>
      </c>
      <c r="AM4089" t="s">
        <v>18822</v>
      </c>
      <c r="AN4089" t="s">
        <v>134</v>
      </c>
      <c r="AO4089" t="s">
        <v>18823</v>
      </c>
      <c r="AP4089" s="18">
        <v>1.9580826700000002E-2</v>
      </c>
      <c r="AQ4089" t="s">
        <v>123</v>
      </c>
      <c r="AR4089" t="b">
        <f>ISNUMBER(SEARCH('Consulta Por Puntos Baloto'!$E$5,B4089,1))</f>
        <v>0</v>
      </c>
      <c r="AS4089">
        <f t="shared" si="126"/>
        <v>31</v>
      </c>
      <c r="AT4089" t="str">
        <f t="shared" si="127"/>
        <v>Punto pago</v>
      </c>
    </row>
    <row r="4090" spans="1:46">
      <c r="A4090" t="s">
        <v>18824</v>
      </c>
      <c r="B4090" t="s">
        <v>18825</v>
      </c>
      <c r="C4090" s="18">
        <v>0.87484191290000002</v>
      </c>
      <c r="D4090" t="s">
        <v>169</v>
      </c>
      <c r="E4090" t="s">
        <v>128</v>
      </c>
      <c r="F4090" t="s">
        <v>170</v>
      </c>
      <c r="G4090" s="18">
        <v>0.91455309949999997</v>
      </c>
      <c r="H4090" t="s">
        <v>64</v>
      </c>
      <c r="I4090" t="s">
        <v>130</v>
      </c>
      <c r="J4090" t="s">
        <v>172</v>
      </c>
      <c r="K4090" s="18">
        <v>0.86200317159999995</v>
      </c>
      <c r="L4090" t="s">
        <v>64</v>
      </c>
      <c r="M4090" t="s">
        <v>130</v>
      </c>
      <c r="N4090" t="s">
        <v>172</v>
      </c>
      <c r="O4090" s="18">
        <v>0.96804981710000004</v>
      </c>
      <c r="P4090" t="s">
        <v>173</v>
      </c>
      <c r="Q4090" t="s">
        <v>134</v>
      </c>
      <c r="R4090" t="s">
        <v>174</v>
      </c>
      <c r="S4090" s="18">
        <v>1.1295839598999999</v>
      </c>
      <c r="T4090" t="s">
        <v>64</v>
      </c>
      <c r="U4090" t="s">
        <v>130</v>
      </c>
      <c r="V4090" t="s">
        <v>171</v>
      </c>
      <c r="W4090" s="18">
        <v>1.0666594307999999</v>
      </c>
      <c r="X4090" t="s">
        <v>64</v>
      </c>
      <c r="Y4090" t="s">
        <v>130</v>
      </c>
      <c r="Z4090" t="s">
        <v>175</v>
      </c>
      <c r="AA4090" s="18">
        <v>1.1546717611999999</v>
      </c>
      <c r="AB4090" t="s">
        <v>176</v>
      </c>
      <c r="AC4090" t="s">
        <v>128</v>
      </c>
      <c r="AD4090" t="s">
        <v>177</v>
      </c>
      <c r="AE4090" s="18">
        <v>0.56491710719999999</v>
      </c>
      <c r="AF4090" t="s">
        <v>18826</v>
      </c>
      <c r="AG4090" t="s">
        <v>143</v>
      </c>
      <c r="AH4090" t="s">
        <v>18827</v>
      </c>
      <c r="AI4090" s="18">
        <v>6.6320647100000005E-2</v>
      </c>
      <c r="AJ4090" t="s">
        <v>2762</v>
      </c>
      <c r="AK4090" t="s">
        <v>134</v>
      </c>
      <c r="AL4090" t="s">
        <v>2763</v>
      </c>
      <c r="AM4090" t="s">
        <v>2762</v>
      </c>
      <c r="AN4090" t="s">
        <v>134</v>
      </c>
      <c r="AO4090" t="s">
        <v>2763</v>
      </c>
      <c r="AP4090" s="18">
        <v>6.6320647100000005E-2</v>
      </c>
      <c r="AQ4090" t="s">
        <v>123</v>
      </c>
      <c r="AR4090" t="b">
        <f>ISNUMBER(SEARCH('Consulta Por Puntos Baloto'!$E$5,B4090,1))</f>
        <v>0</v>
      </c>
      <c r="AS4090">
        <f t="shared" si="126"/>
        <v>35</v>
      </c>
      <c r="AT4090" t="str">
        <f t="shared" si="127"/>
        <v>Punto red</v>
      </c>
    </row>
    <row r="4091" spans="1:46">
      <c r="A4091" t="s">
        <v>18828</v>
      </c>
      <c r="B4091" t="s">
        <v>18829</v>
      </c>
      <c r="C4091" s="18">
        <v>2.8660523878999999</v>
      </c>
      <c r="D4091" t="s">
        <v>169</v>
      </c>
      <c r="E4091" t="s">
        <v>128</v>
      </c>
      <c r="F4091" t="s">
        <v>170</v>
      </c>
      <c r="G4091" s="18">
        <v>0.45280893960000002</v>
      </c>
      <c r="H4091" t="s">
        <v>64</v>
      </c>
      <c r="I4091" t="s">
        <v>130</v>
      </c>
      <c r="J4091" t="s">
        <v>619</v>
      </c>
      <c r="K4091" s="18">
        <v>2.7541445704999998</v>
      </c>
      <c r="L4091" t="s">
        <v>64</v>
      </c>
      <c r="M4091" t="s">
        <v>130</v>
      </c>
      <c r="N4091" t="s">
        <v>629</v>
      </c>
      <c r="O4091" s="18">
        <v>1.8688843182999999</v>
      </c>
      <c r="P4091" t="s">
        <v>173</v>
      </c>
      <c r="Q4091" t="s">
        <v>134</v>
      </c>
      <c r="R4091" t="s">
        <v>174</v>
      </c>
      <c r="S4091" s="18">
        <v>1.892243576</v>
      </c>
      <c r="T4091" t="s">
        <v>64</v>
      </c>
      <c r="U4091" t="s">
        <v>130</v>
      </c>
      <c r="V4091" t="s">
        <v>171</v>
      </c>
      <c r="W4091" s="18">
        <v>1.3995359275999999</v>
      </c>
      <c r="X4091" t="s">
        <v>620</v>
      </c>
      <c r="Y4091" t="s">
        <v>130</v>
      </c>
      <c r="Z4091" t="s">
        <v>621</v>
      </c>
      <c r="AA4091" s="18">
        <v>1.9421492755</v>
      </c>
      <c r="AB4091" t="s">
        <v>176</v>
      </c>
      <c r="AC4091" t="s">
        <v>128</v>
      </c>
      <c r="AD4091" t="s">
        <v>177</v>
      </c>
      <c r="AE4091" s="18">
        <v>5.9832059999999999E-2</v>
      </c>
      <c r="AF4091" t="s">
        <v>9451</v>
      </c>
      <c r="AG4091" t="s">
        <v>143</v>
      </c>
      <c r="AH4091" t="s">
        <v>9452</v>
      </c>
      <c r="AI4091" s="18">
        <v>9.0204330099999994E-2</v>
      </c>
      <c r="AJ4091" t="s">
        <v>18830</v>
      </c>
      <c r="AK4091" t="s">
        <v>134</v>
      </c>
      <c r="AL4091" t="s">
        <v>18831</v>
      </c>
      <c r="AM4091" t="s">
        <v>9451</v>
      </c>
      <c r="AN4091" t="s">
        <v>143</v>
      </c>
      <c r="AO4091" t="s">
        <v>9452</v>
      </c>
      <c r="AP4091" s="18">
        <v>5.9832059999999999E-2</v>
      </c>
      <c r="AQ4091" t="s">
        <v>123</v>
      </c>
      <c r="AR4091" t="b">
        <f>ISNUMBER(SEARCH('Consulta Por Puntos Baloto'!$E$5,B4091,1))</f>
        <v>0</v>
      </c>
      <c r="AS4091">
        <f t="shared" si="126"/>
        <v>31</v>
      </c>
      <c r="AT4091" t="str">
        <f t="shared" si="127"/>
        <v>Punto pago</v>
      </c>
    </row>
    <row r="4092" spans="1:46">
      <c r="A4092" t="s">
        <v>18832</v>
      </c>
      <c r="B4092" t="s">
        <v>18833</v>
      </c>
      <c r="C4092" s="18">
        <v>2.3560817448</v>
      </c>
      <c r="D4092" t="s">
        <v>584</v>
      </c>
      <c r="E4092" t="s">
        <v>128</v>
      </c>
      <c r="F4092" t="s">
        <v>585</v>
      </c>
      <c r="G4092" s="18">
        <v>5.9028155200000001E-2</v>
      </c>
      <c r="H4092" t="s">
        <v>64</v>
      </c>
      <c r="I4092" t="s">
        <v>130</v>
      </c>
      <c r="J4092" t="s">
        <v>590</v>
      </c>
      <c r="K4092" s="18">
        <v>0.77725889969999995</v>
      </c>
      <c r="L4092" t="s">
        <v>64</v>
      </c>
      <c r="M4092" t="s">
        <v>130</v>
      </c>
      <c r="N4092" t="s">
        <v>636</v>
      </c>
      <c r="O4092" s="18">
        <v>0.1018097127</v>
      </c>
      <c r="P4092" t="s">
        <v>588</v>
      </c>
      <c r="Q4092" t="s">
        <v>134</v>
      </c>
      <c r="R4092" t="s">
        <v>589</v>
      </c>
      <c r="S4092" s="18">
        <v>3.2678038630000001</v>
      </c>
      <c r="T4092" t="s">
        <v>469</v>
      </c>
      <c r="U4092" t="s">
        <v>130</v>
      </c>
      <c r="V4092" t="s">
        <v>470</v>
      </c>
      <c r="W4092" s="18">
        <v>7.0129889400000006E-2</v>
      </c>
      <c r="X4092" t="s">
        <v>64</v>
      </c>
      <c r="Y4092" t="s">
        <v>130</v>
      </c>
      <c r="Z4092" t="s">
        <v>590</v>
      </c>
      <c r="AA4092" s="18">
        <v>0.79345643690000001</v>
      </c>
      <c r="AB4092" t="s">
        <v>637</v>
      </c>
      <c r="AC4092" t="s">
        <v>128</v>
      </c>
      <c r="AD4092" t="s">
        <v>638</v>
      </c>
      <c r="AE4092" s="18">
        <v>0.3607609255</v>
      </c>
      <c r="AF4092" t="s">
        <v>639</v>
      </c>
      <c r="AG4092" t="s">
        <v>143</v>
      </c>
      <c r="AH4092" t="s">
        <v>640</v>
      </c>
      <c r="AI4092" s="18">
        <v>0.17895516089999999</v>
      </c>
      <c r="AJ4092" t="s">
        <v>15703</v>
      </c>
      <c r="AK4092" t="s">
        <v>134</v>
      </c>
      <c r="AL4092" t="s">
        <v>15704</v>
      </c>
      <c r="AM4092" t="s">
        <v>64</v>
      </c>
      <c r="AN4092" t="s">
        <v>130</v>
      </c>
      <c r="AO4092" t="s">
        <v>590</v>
      </c>
      <c r="AP4092" s="18">
        <v>5.9028155200000001E-2</v>
      </c>
      <c r="AQ4092" t="e">
        <v>#N/A</v>
      </c>
      <c r="AR4092" t="b">
        <f>ISNUMBER(SEARCH('Consulta Por Puntos Baloto'!$E$5,B4092,1))</f>
        <v>0</v>
      </c>
      <c r="AS4092">
        <f t="shared" si="126"/>
        <v>7</v>
      </c>
      <c r="AT4092" t="str">
        <f t="shared" si="127"/>
        <v>Cajero automático</v>
      </c>
    </row>
    <row r="4093" spans="1:46">
      <c r="A4093" t="s">
        <v>18834</v>
      </c>
      <c r="B4093" t="s">
        <v>18835</v>
      </c>
      <c r="C4093" s="18">
        <v>2.0636266411999999</v>
      </c>
      <c r="D4093" t="s">
        <v>584</v>
      </c>
      <c r="E4093" t="s">
        <v>128</v>
      </c>
      <c r="F4093" t="s">
        <v>585</v>
      </c>
      <c r="G4093" s="18">
        <v>0.82788343109999996</v>
      </c>
      <c r="H4093" t="s">
        <v>64</v>
      </c>
      <c r="I4093" t="s">
        <v>130</v>
      </c>
      <c r="J4093" t="s">
        <v>1149</v>
      </c>
      <c r="K4093" s="18">
        <v>1.7291727135999999</v>
      </c>
      <c r="L4093" t="s">
        <v>64</v>
      </c>
      <c r="M4093" t="s">
        <v>130</v>
      </c>
      <c r="N4093" t="s">
        <v>714</v>
      </c>
      <c r="O4093" s="18">
        <v>1.4874909116999999</v>
      </c>
      <c r="P4093" t="s">
        <v>588</v>
      </c>
      <c r="Q4093" t="s">
        <v>134</v>
      </c>
      <c r="R4093" t="s">
        <v>589</v>
      </c>
      <c r="S4093" s="18">
        <v>2.3106734268000002</v>
      </c>
      <c r="T4093" t="s">
        <v>469</v>
      </c>
      <c r="U4093" t="s">
        <v>130</v>
      </c>
      <c r="V4093" t="s">
        <v>470</v>
      </c>
      <c r="W4093" s="18">
        <v>1.5109837347999999</v>
      </c>
      <c r="X4093" t="s">
        <v>64</v>
      </c>
      <c r="Y4093" t="s">
        <v>130</v>
      </c>
      <c r="Z4093" t="s">
        <v>590</v>
      </c>
      <c r="AA4093" s="18">
        <v>1.6164859884</v>
      </c>
      <c r="AB4093" t="s">
        <v>691</v>
      </c>
      <c r="AC4093" t="s">
        <v>128</v>
      </c>
      <c r="AD4093" t="s">
        <v>692</v>
      </c>
      <c r="AE4093" s="18">
        <v>9.5946793899999994E-2</v>
      </c>
      <c r="AF4093" t="s">
        <v>3252</v>
      </c>
      <c r="AG4093" t="s">
        <v>143</v>
      </c>
      <c r="AH4093" t="s">
        <v>3253</v>
      </c>
      <c r="AI4093" s="18">
        <v>0.1071439547</v>
      </c>
      <c r="AJ4093" t="s">
        <v>3204</v>
      </c>
      <c r="AK4093" t="s">
        <v>134</v>
      </c>
      <c r="AL4093" t="s">
        <v>3205</v>
      </c>
      <c r="AM4093" t="s">
        <v>3252</v>
      </c>
      <c r="AN4093" t="s">
        <v>143</v>
      </c>
      <c r="AO4093" t="s">
        <v>3253</v>
      </c>
      <c r="AP4093" s="18">
        <v>9.5946793899999994E-2</v>
      </c>
      <c r="AQ4093" t="s">
        <v>123</v>
      </c>
      <c r="AR4093" t="b">
        <f>ISNUMBER(SEARCH('Consulta Por Puntos Baloto'!$E$5,B4093,1))</f>
        <v>0</v>
      </c>
      <c r="AS4093">
        <f t="shared" si="126"/>
        <v>31</v>
      </c>
      <c r="AT4093" t="str">
        <f t="shared" si="127"/>
        <v>Punto pago</v>
      </c>
    </row>
    <row r="4094" spans="1:46">
      <c r="A4094" t="s">
        <v>18836</v>
      </c>
      <c r="B4094" t="s">
        <v>18837</v>
      </c>
      <c r="C4094" s="18">
        <v>1.1232303902</v>
      </c>
      <c r="D4094" t="s">
        <v>169</v>
      </c>
      <c r="E4094" t="s">
        <v>128</v>
      </c>
      <c r="F4094" t="s">
        <v>170</v>
      </c>
      <c r="G4094" s="18">
        <v>0.89130581580000001</v>
      </c>
      <c r="H4094" t="s">
        <v>64</v>
      </c>
      <c r="I4094" t="s">
        <v>130</v>
      </c>
      <c r="J4094" t="s">
        <v>2824</v>
      </c>
      <c r="K4094" s="18">
        <v>0.96648157099999998</v>
      </c>
      <c r="L4094" t="s">
        <v>64</v>
      </c>
      <c r="M4094" t="s">
        <v>130</v>
      </c>
      <c r="N4094" t="s">
        <v>172</v>
      </c>
      <c r="O4094" s="18">
        <v>1.6151113469</v>
      </c>
      <c r="P4094" t="s">
        <v>173</v>
      </c>
      <c r="Q4094" t="s">
        <v>134</v>
      </c>
      <c r="R4094" t="s">
        <v>174</v>
      </c>
      <c r="S4094" s="18">
        <v>1.7760757527</v>
      </c>
      <c r="T4094" t="s">
        <v>64</v>
      </c>
      <c r="U4094" t="s">
        <v>130</v>
      </c>
      <c r="V4094" t="s">
        <v>171</v>
      </c>
      <c r="W4094" s="18">
        <v>1.6866891550000001</v>
      </c>
      <c r="X4094" t="s">
        <v>64</v>
      </c>
      <c r="Y4094" t="s">
        <v>130</v>
      </c>
      <c r="Z4094" t="s">
        <v>175</v>
      </c>
      <c r="AA4094" s="18">
        <v>1.8041746853</v>
      </c>
      <c r="AB4094" t="s">
        <v>176</v>
      </c>
      <c r="AC4094" t="s">
        <v>128</v>
      </c>
      <c r="AD4094" t="s">
        <v>177</v>
      </c>
      <c r="AE4094" s="18">
        <v>7.0436349300000006E-2</v>
      </c>
      <c r="AF4094" t="s">
        <v>13579</v>
      </c>
      <c r="AG4094" t="s">
        <v>143</v>
      </c>
      <c r="AH4094" t="s">
        <v>13580</v>
      </c>
      <c r="AI4094" s="18">
        <v>1.45168563E-2</v>
      </c>
      <c r="AJ4094" t="s">
        <v>18838</v>
      </c>
      <c r="AK4094" t="s">
        <v>134</v>
      </c>
      <c r="AL4094" t="s">
        <v>18839</v>
      </c>
      <c r="AM4094" t="s">
        <v>18838</v>
      </c>
      <c r="AN4094" t="s">
        <v>134</v>
      </c>
      <c r="AO4094" t="s">
        <v>18839</v>
      </c>
      <c r="AP4094" s="18">
        <v>1.45168563E-2</v>
      </c>
      <c r="AQ4094" t="s">
        <v>123</v>
      </c>
      <c r="AR4094" t="b">
        <f>ISNUMBER(SEARCH('Consulta Por Puntos Baloto'!$E$5,B4094,1))</f>
        <v>0</v>
      </c>
      <c r="AS4094">
        <f t="shared" si="126"/>
        <v>35</v>
      </c>
      <c r="AT4094" t="str">
        <f t="shared" si="127"/>
        <v>Punto red</v>
      </c>
    </row>
    <row r="4095" spans="1:46">
      <c r="A4095" t="s">
        <v>18840</v>
      </c>
      <c r="B4095" t="s">
        <v>18841</v>
      </c>
      <c r="C4095" s="18">
        <v>2.1359894915000002</v>
      </c>
      <c r="D4095" t="s">
        <v>169</v>
      </c>
      <c r="E4095" t="s">
        <v>128</v>
      </c>
      <c r="F4095" t="s">
        <v>170</v>
      </c>
      <c r="G4095" s="18">
        <v>1.3567999020999999</v>
      </c>
      <c r="H4095" t="s">
        <v>64</v>
      </c>
      <c r="I4095" t="s">
        <v>130</v>
      </c>
      <c r="J4095" t="s">
        <v>586</v>
      </c>
      <c r="K4095" s="18">
        <v>2.0237070775000001</v>
      </c>
      <c r="L4095" t="s">
        <v>64</v>
      </c>
      <c r="M4095" t="s">
        <v>130</v>
      </c>
      <c r="N4095" t="s">
        <v>172</v>
      </c>
      <c r="O4095" s="18">
        <v>1.9696614634</v>
      </c>
      <c r="P4095" t="s">
        <v>173</v>
      </c>
      <c r="Q4095" t="s">
        <v>134</v>
      </c>
      <c r="R4095" t="s">
        <v>174</v>
      </c>
      <c r="S4095" s="18">
        <v>2.0981419176</v>
      </c>
      <c r="T4095" t="s">
        <v>64</v>
      </c>
      <c r="U4095" t="s">
        <v>130</v>
      </c>
      <c r="V4095" t="s">
        <v>171</v>
      </c>
      <c r="W4095" s="18">
        <v>1.890701118</v>
      </c>
      <c r="X4095" t="s">
        <v>620</v>
      </c>
      <c r="Y4095" t="s">
        <v>130</v>
      </c>
      <c r="Z4095" t="s">
        <v>621</v>
      </c>
      <c r="AA4095" s="18">
        <v>2.1447646448</v>
      </c>
      <c r="AB4095" t="s">
        <v>176</v>
      </c>
      <c r="AC4095" t="s">
        <v>128</v>
      </c>
      <c r="AD4095" t="s">
        <v>177</v>
      </c>
      <c r="AE4095" s="18">
        <v>3.1022107E-3</v>
      </c>
      <c r="AF4095" t="s">
        <v>10114</v>
      </c>
      <c r="AG4095" t="s">
        <v>143</v>
      </c>
      <c r="AH4095" t="s">
        <v>10115</v>
      </c>
      <c r="AI4095" s="18">
        <v>0.26392990900000002</v>
      </c>
      <c r="AJ4095" t="s">
        <v>10116</v>
      </c>
      <c r="AK4095" t="s">
        <v>134</v>
      </c>
      <c r="AL4095" t="s">
        <v>10117</v>
      </c>
      <c r="AM4095" t="s">
        <v>10114</v>
      </c>
      <c r="AN4095" t="s">
        <v>143</v>
      </c>
      <c r="AO4095" t="s">
        <v>10115</v>
      </c>
      <c r="AP4095" s="18">
        <v>3.1022107E-3</v>
      </c>
      <c r="AQ4095" t="e">
        <v>#N/A</v>
      </c>
      <c r="AR4095" t="b">
        <f>ISNUMBER(SEARCH('Consulta Por Puntos Baloto'!$E$5,B4095,1))</f>
        <v>0</v>
      </c>
      <c r="AS4095">
        <f t="shared" si="126"/>
        <v>31</v>
      </c>
      <c r="AT4095" t="str">
        <f t="shared" si="127"/>
        <v>Punto pago</v>
      </c>
    </row>
    <row r="4096" spans="1:46">
      <c r="A4096" t="s">
        <v>18842</v>
      </c>
      <c r="B4096" t="s">
        <v>18843</v>
      </c>
      <c r="C4096" s="18">
        <v>4.4148168882999999</v>
      </c>
      <c r="D4096" t="s">
        <v>584</v>
      </c>
      <c r="E4096" t="s">
        <v>128</v>
      </c>
      <c r="F4096" t="s">
        <v>585</v>
      </c>
      <c r="G4096" s="18">
        <v>2.0093325343999999</v>
      </c>
      <c r="H4096" t="s">
        <v>64</v>
      </c>
      <c r="I4096" t="s">
        <v>11447</v>
      </c>
      <c r="J4096" t="s">
        <v>11448</v>
      </c>
      <c r="K4096" s="18">
        <v>2.3760813231000002</v>
      </c>
      <c r="L4096" t="s">
        <v>64</v>
      </c>
      <c r="M4096" t="s">
        <v>130</v>
      </c>
      <c r="N4096" t="s">
        <v>629</v>
      </c>
      <c r="O4096" s="18">
        <v>3.4756853659</v>
      </c>
      <c r="P4096" t="s">
        <v>173</v>
      </c>
      <c r="Q4096" t="s">
        <v>134</v>
      </c>
      <c r="R4096" t="s">
        <v>174</v>
      </c>
      <c r="S4096" s="18">
        <v>3.4669583662000001</v>
      </c>
      <c r="T4096" t="s">
        <v>64</v>
      </c>
      <c r="U4096" t="s">
        <v>130</v>
      </c>
      <c r="V4096" t="s">
        <v>171</v>
      </c>
      <c r="W4096" s="18">
        <v>2.9461737787</v>
      </c>
      <c r="X4096" t="s">
        <v>620</v>
      </c>
      <c r="Y4096" t="s">
        <v>130</v>
      </c>
      <c r="Z4096" t="s">
        <v>621</v>
      </c>
      <c r="AA4096" s="18">
        <v>3.5124882782000002</v>
      </c>
      <c r="AB4096" t="s">
        <v>176</v>
      </c>
      <c r="AC4096" t="s">
        <v>128</v>
      </c>
      <c r="AD4096" t="s">
        <v>177</v>
      </c>
      <c r="AE4096" s="18">
        <v>0.1560134789</v>
      </c>
      <c r="AF4096" t="s">
        <v>11449</v>
      </c>
      <c r="AG4096" t="s">
        <v>143</v>
      </c>
      <c r="AH4096" t="s">
        <v>11450</v>
      </c>
      <c r="AI4096" s="18">
        <v>0.12805292139999999</v>
      </c>
      <c r="AJ4096" t="s">
        <v>11451</v>
      </c>
      <c r="AK4096" t="s">
        <v>134</v>
      </c>
      <c r="AL4096" t="s">
        <v>11452</v>
      </c>
      <c r="AM4096" t="s">
        <v>11451</v>
      </c>
      <c r="AN4096" t="s">
        <v>134</v>
      </c>
      <c r="AO4096" t="s">
        <v>11452</v>
      </c>
      <c r="AP4096" s="18">
        <v>0.12805292139999999</v>
      </c>
      <c r="AQ4096" t="s">
        <v>123</v>
      </c>
      <c r="AR4096" t="b">
        <f>ISNUMBER(SEARCH('Consulta Por Puntos Baloto'!$E$5,B4096,1))</f>
        <v>0</v>
      </c>
      <c r="AS4096">
        <f t="shared" si="126"/>
        <v>35</v>
      </c>
      <c r="AT4096" t="str">
        <f t="shared" si="127"/>
        <v>Punto red</v>
      </c>
    </row>
    <row r="4097" spans="1:46">
      <c r="A4097" t="s">
        <v>18844</v>
      </c>
      <c r="B4097" t="s">
        <v>18845</v>
      </c>
      <c r="C4097" s="18">
        <v>2.0092022239</v>
      </c>
      <c r="D4097" t="s">
        <v>169</v>
      </c>
      <c r="E4097" t="s">
        <v>128</v>
      </c>
      <c r="F4097" t="s">
        <v>170</v>
      </c>
      <c r="G4097" s="18">
        <v>0.20208363460000001</v>
      </c>
      <c r="H4097" t="s">
        <v>64</v>
      </c>
      <c r="I4097" t="s">
        <v>130</v>
      </c>
      <c r="J4097" t="s">
        <v>586</v>
      </c>
      <c r="K4097" s="18">
        <v>1.7856533857000001</v>
      </c>
      <c r="L4097" t="s">
        <v>64</v>
      </c>
      <c r="M4097" t="s">
        <v>130</v>
      </c>
      <c r="N4097" t="s">
        <v>172</v>
      </c>
      <c r="O4097" s="18">
        <v>2.6502620812000002</v>
      </c>
      <c r="P4097" t="s">
        <v>805</v>
      </c>
      <c r="Q4097" t="s">
        <v>134</v>
      </c>
      <c r="R4097" t="s">
        <v>806</v>
      </c>
      <c r="S4097" s="18">
        <v>2.8975671399</v>
      </c>
      <c r="T4097" t="s">
        <v>64</v>
      </c>
      <c r="U4097" t="s">
        <v>130</v>
      </c>
      <c r="V4097" t="s">
        <v>171</v>
      </c>
      <c r="W4097" s="18">
        <v>2.5410091415</v>
      </c>
      <c r="X4097" t="s">
        <v>2720</v>
      </c>
      <c r="Y4097" t="s">
        <v>130</v>
      </c>
      <c r="Z4097" t="s">
        <v>2721</v>
      </c>
      <c r="AA4097" s="18">
        <v>2.6502620812000002</v>
      </c>
      <c r="AB4097" t="s">
        <v>2722</v>
      </c>
      <c r="AC4097" t="s">
        <v>128</v>
      </c>
      <c r="AD4097" t="s">
        <v>2723</v>
      </c>
      <c r="AE4097" s="18">
        <v>0.14972982030000001</v>
      </c>
      <c r="AF4097" t="s">
        <v>2724</v>
      </c>
      <c r="AG4097" t="s">
        <v>143</v>
      </c>
      <c r="AH4097" t="s">
        <v>2725</v>
      </c>
      <c r="AI4097" s="18">
        <v>9.9474626999999996E-3</v>
      </c>
      <c r="AJ4097" t="s">
        <v>841</v>
      </c>
      <c r="AK4097" t="s">
        <v>134</v>
      </c>
      <c r="AL4097" t="s">
        <v>2726</v>
      </c>
      <c r="AM4097" t="s">
        <v>841</v>
      </c>
      <c r="AN4097" t="s">
        <v>134</v>
      </c>
      <c r="AO4097" t="s">
        <v>2726</v>
      </c>
      <c r="AP4097" s="18">
        <v>9.9474626999999996E-3</v>
      </c>
      <c r="AQ4097" t="s">
        <v>123</v>
      </c>
      <c r="AR4097" t="b">
        <f>ISNUMBER(SEARCH('Consulta Por Puntos Baloto'!$E$5,B4097,1))</f>
        <v>0</v>
      </c>
      <c r="AS4097">
        <f t="shared" si="126"/>
        <v>35</v>
      </c>
      <c r="AT4097" t="str">
        <f t="shared" si="127"/>
        <v>Punto red</v>
      </c>
    </row>
    <row r="4098" spans="1:46">
      <c r="A4098" t="s">
        <v>18846</v>
      </c>
      <c r="B4098" t="s">
        <v>18847</v>
      </c>
      <c r="C4098" s="18">
        <v>1.3529481583</v>
      </c>
      <c r="D4098" t="s">
        <v>584</v>
      </c>
      <c r="E4098" t="s">
        <v>128</v>
      </c>
      <c r="F4098" t="s">
        <v>585</v>
      </c>
      <c r="G4098" s="18">
        <v>0.95681644450000003</v>
      </c>
      <c r="H4098" t="s">
        <v>64</v>
      </c>
      <c r="I4098" t="s">
        <v>130</v>
      </c>
      <c r="J4098" t="s">
        <v>714</v>
      </c>
      <c r="K4098" s="18">
        <v>0.95681644450000003</v>
      </c>
      <c r="L4098" t="s">
        <v>64</v>
      </c>
      <c r="M4098" t="s">
        <v>130</v>
      </c>
      <c r="N4098" t="s">
        <v>714</v>
      </c>
      <c r="O4098" s="18">
        <v>1.2677009239000001</v>
      </c>
      <c r="P4098" t="s">
        <v>588</v>
      </c>
      <c r="Q4098" t="s">
        <v>134</v>
      </c>
      <c r="R4098" t="s">
        <v>589</v>
      </c>
      <c r="S4098" s="18">
        <v>2.5613737215999999</v>
      </c>
      <c r="T4098" t="s">
        <v>469</v>
      </c>
      <c r="U4098" t="s">
        <v>130</v>
      </c>
      <c r="V4098" t="s">
        <v>470</v>
      </c>
      <c r="W4098" s="18">
        <v>1.2952236801999999</v>
      </c>
      <c r="X4098" t="s">
        <v>64</v>
      </c>
      <c r="Y4098" t="s">
        <v>130</v>
      </c>
      <c r="Z4098" t="s">
        <v>590</v>
      </c>
      <c r="AA4098" s="18">
        <v>2.0532090762999999</v>
      </c>
      <c r="AB4098" t="s">
        <v>637</v>
      </c>
      <c r="AC4098" t="s">
        <v>128</v>
      </c>
      <c r="AD4098" t="s">
        <v>638</v>
      </c>
      <c r="AE4098" s="18">
        <v>8.1160897499999995E-2</v>
      </c>
      <c r="AF4098" t="s">
        <v>11594</v>
      </c>
      <c r="AG4098" t="s">
        <v>143</v>
      </c>
      <c r="AH4098" t="s">
        <v>11595</v>
      </c>
      <c r="AI4098" s="18">
        <v>3.5713599300000003E-2</v>
      </c>
      <c r="AJ4098" t="s">
        <v>11596</v>
      </c>
      <c r="AK4098" t="s">
        <v>134</v>
      </c>
      <c r="AL4098" t="s">
        <v>11597</v>
      </c>
      <c r="AM4098" t="s">
        <v>11596</v>
      </c>
      <c r="AN4098" t="s">
        <v>134</v>
      </c>
      <c r="AO4098" t="s">
        <v>11597</v>
      </c>
      <c r="AP4098" s="18">
        <v>3.5713599300000003E-2</v>
      </c>
      <c r="AQ4098" t="s">
        <v>123</v>
      </c>
      <c r="AR4098" t="b">
        <f>ISNUMBER(SEARCH('Consulta Por Puntos Baloto'!$E$5,B4098,1))</f>
        <v>0</v>
      </c>
      <c r="AS4098">
        <f t="shared" si="126"/>
        <v>35</v>
      </c>
      <c r="AT4098" t="str">
        <f t="shared" si="127"/>
        <v>Punto red</v>
      </c>
    </row>
    <row r="4099" spans="1:46">
      <c r="A4099" t="s">
        <v>18848</v>
      </c>
      <c r="B4099" t="s">
        <v>18849</v>
      </c>
      <c r="C4099" s="18">
        <v>4.4274114895999999</v>
      </c>
      <c r="D4099" t="s">
        <v>541</v>
      </c>
      <c r="E4099" t="s">
        <v>128</v>
      </c>
      <c r="F4099" t="s">
        <v>542</v>
      </c>
      <c r="G4099" s="18">
        <v>5.08019621E-2</v>
      </c>
      <c r="H4099" t="s">
        <v>64</v>
      </c>
      <c r="I4099" t="s">
        <v>130</v>
      </c>
      <c r="J4099" t="s">
        <v>512</v>
      </c>
      <c r="K4099" s="18">
        <v>4.0943222500000001E-2</v>
      </c>
      <c r="L4099" t="s">
        <v>64</v>
      </c>
      <c r="M4099" t="s">
        <v>130</v>
      </c>
      <c r="N4099" t="s">
        <v>512</v>
      </c>
      <c r="O4099" s="18">
        <v>4.2723565089999997</v>
      </c>
      <c r="P4099" t="s">
        <v>1300</v>
      </c>
      <c r="Q4099" t="s">
        <v>134</v>
      </c>
      <c r="R4099" t="s">
        <v>1301</v>
      </c>
      <c r="S4099" s="18">
        <v>1.6425770893</v>
      </c>
      <c r="T4099" t="s">
        <v>371</v>
      </c>
      <c r="U4099" t="s">
        <v>130</v>
      </c>
      <c r="V4099" t="s">
        <v>372</v>
      </c>
      <c r="W4099" s="18">
        <v>1.9616190619</v>
      </c>
      <c r="X4099" t="s">
        <v>64</v>
      </c>
      <c r="Y4099" t="s">
        <v>130</v>
      </c>
      <c r="Z4099" t="s">
        <v>373</v>
      </c>
      <c r="AA4099" s="18">
        <v>2.2135917882</v>
      </c>
      <c r="AB4099" s="19" t="s">
        <v>963</v>
      </c>
      <c r="AC4099" t="s">
        <v>128</v>
      </c>
      <c r="AD4099" t="s">
        <v>964</v>
      </c>
      <c r="AE4099" s="18">
        <v>7.3940735199999996E-2</v>
      </c>
      <c r="AF4099" t="s">
        <v>8808</v>
      </c>
      <c r="AG4099" t="s">
        <v>143</v>
      </c>
      <c r="AH4099" t="s">
        <v>8809</v>
      </c>
      <c r="AI4099" s="18">
        <v>0.16350140299999999</v>
      </c>
      <c r="AJ4099" t="s">
        <v>17426</v>
      </c>
      <c r="AK4099" t="s">
        <v>134</v>
      </c>
      <c r="AL4099" t="s">
        <v>17427</v>
      </c>
      <c r="AM4099" t="s">
        <v>64</v>
      </c>
      <c r="AN4099" t="s">
        <v>130</v>
      </c>
      <c r="AO4099" t="s">
        <v>512</v>
      </c>
      <c r="AP4099" s="18">
        <v>4.0943222500000001E-2</v>
      </c>
      <c r="AQ4099" t="s">
        <v>123</v>
      </c>
      <c r="AR4099" t="b">
        <f>ISNUMBER(SEARCH('Consulta Por Puntos Baloto'!$E$5,B4099,1))</f>
        <v>0</v>
      </c>
      <c r="AS4099">
        <f t="shared" ref="AS4099:AS4162" si="128">MATCH(AP4099,A4099:AL4099,0)</f>
        <v>11</v>
      </c>
      <c r="AT4099" t="str">
        <f t="shared" ref="AT4099:AT4162" si="129">+VLOOKUP(AS4099,$AW$2:$AX$10,2,0)</f>
        <v>Máquina CDM</v>
      </c>
    </row>
    <row r="4100" spans="1:46">
      <c r="A4100" t="s">
        <v>18850</v>
      </c>
      <c r="B4100" t="s">
        <v>18851</v>
      </c>
      <c r="C4100" s="18">
        <v>2.2542000652</v>
      </c>
      <c r="D4100" t="s">
        <v>463</v>
      </c>
      <c r="E4100" t="s">
        <v>128</v>
      </c>
      <c r="F4100" t="s">
        <v>464</v>
      </c>
      <c r="G4100" s="18">
        <v>0.77907676859999997</v>
      </c>
      <c r="H4100" t="s">
        <v>64</v>
      </c>
      <c r="I4100" t="s">
        <v>130</v>
      </c>
      <c r="J4100" t="s">
        <v>1149</v>
      </c>
      <c r="K4100" s="18">
        <v>1.6599757784</v>
      </c>
      <c r="L4100" t="s">
        <v>64</v>
      </c>
      <c r="M4100" t="s">
        <v>130</v>
      </c>
      <c r="N4100" t="s">
        <v>672</v>
      </c>
      <c r="O4100" s="18">
        <v>2.4882440957999998</v>
      </c>
      <c r="P4100" t="s">
        <v>688</v>
      </c>
      <c r="Q4100" t="s">
        <v>134</v>
      </c>
      <c r="R4100" t="s">
        <v>689</v>
      </c>
      <c r="S4100" s="18">
        <v>2.8038703032000001</v>
      </c>
      <c r="T4100" t="s">
        <v>496</v>
      </c>
      <c r="U4100" t="s">
        <v>130</v>
      </c>
      <c r="V4100" t="s">
        <v>497</v>
      </c>
      <c r="W4100" s="18">
        <v>1.2841074401000001</v>
      </c>
      <c r="X4100" t="s">
        <v>64</v>
      </c>
      <c r="Y4100" t="s">
        <v>130</v>
      </c>
      <c r="Z4100" t="s">
        <v>690</v>
      </c>
      <c r="AA4100" s="18">
        <v>1.6135330876</v>
      </c>
      <c r="AB4100" t="s">
        <v>691</v>
      </c>
      <c r="AC4100" t="s">
        <v>128</v>
      </c>
      <c r="AD4100" t="s">
        <v>692</v>
      </c>
      <c r="AE4100" s="18">
        <v>0.20340310959999999</v>
      </c>
      <c r="AF4100" t="s">
        <v>12851</v>
      </c>
      <c r="AG4100" t="s">
        <v>143</v>
      </c>
      <c r="AH4100" t="s">
        <v>12852</v>
      </c>
      <c r="AI4100" s="18">
        <v>0.15592845180000001</v>
      </c>
      <c r="AJ4100" t="s">
        <v>18852</v>
      </c>
      <c r="AK4100" t="s">
        <v>134</v>
      </c>
      <c r="AL4100" t="s">
        <v>18853</v>
      </c>
      <c r="AM4100" t="s">
        <v>18852</v>
      </c>
      <c r="AN4100" t="s">
        <v>134</v>
      </c>
      <c r="AO4100" t="s">
        <v>18853</v>
      </c>
      <c r="AP4100" s="18">
        <v>0.15592845180000001</v>
      </c>
      <c r="AQ4100" t="s">
        <v>123</v>
      </c>
      <c r="AR4100" t="b">
        <f>ISNUMBER(SEARCH('Consulta Por Puntos Baloto'!$E$5,B4100,1))</f>
        <v>0</v>
      </c>
      <c r="AS4100">
        <f t="shared" si="128"/>
        <v>35</v>
      </c>
      <c r="AT4100" t="str">
        <f t="shared" si="129"/>
        <v>Punto red</v>
      </c>
    </row>
    <row r="4101" spans="1:46">
      <c r="A4101" t="s">
        <v>18854</v>
      </c>
      <c r="B4101" t="s">
        <v>18855</v>
      </c>
      <c r="C4101" s="18">
        <v>0.26709397219999997</v>
      </c>
      <c r="D4101" t="s">
        <v>169</v>
      </c>
      <c r="E4101" t="s">
        <v>128</v>
      </c>
      <c r="F4101" t="s">
        <v>170</v>
      </c>
      <c r="G4101" s="18">
        <v>3.9829028799999999E-2</v>
      </c>
      <c r="H4101" t="s">
        <v>64</v>
      </c>
      <c r="I4101" t="s">
        <v>130</v>
      </c>
      <c r="J4101" t="s">
        <v>172</v>
      </c>
      <c r="K4101" s="18">
        <v>5.4374229000000003E-2</v>
      </c>
      <c r="L4101" t="s">
        <v>64</v>
      </c>
      <c r="M4101" t="s">
        <v>130</v>
      </c>
      <c r="N4101" t="s">
        <v>172</v>
      </c>
      <c r="O4101" s="18">
        <v>1.5885159813</v>
      </c>
      <c r="P4101" t="s">
        <v>173</v>
      </c>
      <c r="Q4101" t="s">
        <v>134</v>
      </c>
      <c r="R4101" t="s">
        <v>174</v>
      </c>
      <c r="S4101" s="18">
        <v>1.7291641734000001</v>
      </c>
      <c r="T4101" t="s">
        <v>64</v>
      </c>
      <c r="U4101" t="s">
        <v>130</v>
      </c>
      <c r="V4101" t="s">
        <v>171</v>
      </c>
      <c r="W4101" s="18">
        <v>1.7757992377</v>
      </c>
      <c r="X4101" t="s">
        <v>64</v>
      </c>
      <c r="Y4101" t="s">
        <v>130</v>
      </c>
      <c r="Z4101" t="s">
        <v>175</v>
      </c>
      <c r="AA4101" s="18">
        <v>1.7292826563999999</v>
      </c>
      <c r="AB4101" t="s">
        <v>176</v>
      </c>
      <c r="AC4101" t="s">
        <v>128</v>
      </c>
      <c r="AD4101" t="s">
        <v>177</v>
      </c>
      <c r="AE4101" s="18">
        <v>0.19807630640000001</v>
      </c>
      <c r="AF4101" t="s">
        <v>9166</v>
      </c>
      <c r="AG4101" t="s">
        <v>143</v>
      </c>
      <c r="AH4101" t="s">
        <v>9167</v>
      </c>
      <c r="AI4101" s="18">
        <v>0.15815091100000001</v>
      </c>
      <c r="AJ4101" t="s">
        <v>9168</v>
      </c>
      <c r="AK4101" t="s">
        <v>134</v>
      </c>
      <c r="AL4101" t="s">
        <v>9169</v>
      </c>
      <c r="AM4101" t="s">
        <v>64</v>
      </c>
      <c r="AN4101" t="s">
        <v>130</v>
      </c>
      <c r="AO4101" t="s">
        <v>172</v>
      </c>
      <c r="AP4101" s="18">
        <v>3.9829028799999999E-2</v>
      </c>
      <c r="AQ4101" t="s">
        <v>123</v>
      </c>
      <c r="AR4101" t="b">
        <f>ISNUMBER(SEARCH('Consulta Por Puntos Baloto'!$E$5,B4101,1))</f>
        <v>0</v>
      </c>
      <c r="AS4101">
        <f t="shared" si="128"/>
        <v>7</v>
      </c>
      <c r="AT4101" t="str">
        <f t="shared" si="129"/>
        <v>Cajero automático</v>
      </c>
    </row>
    <row r="4102" spans="1:46">
      <c r="A4102" t="s">
        <v>18856</v>
      </c>
      <c r="B4102" t="s">
        <v>18857</v>
      </c>
      <c r="C4102" s="18">
        <v>119.4428238342</v>
      </c>
      <c r="D4102" t="s">
        <v>7736</v>
      </c>
      <c r="E4102" t="s">
        <v>4964</v>
      </c>
      <c r="F4102" t="s">
        <v>7737</v>
      </c>
      <c r="G4102" s="18">
        <v>172.1417492905</v>
      </c>
      <c r="H4102" t="s">
        <v>64</v>
      </c>
      <c r="I4102" t="s">
        <v>114</v>
      </c>
      <c r="J4102" t="s">
        <v>3347</v>
      </c>
      <c r="K4102" s="18">
        <v>181.62105510719999</v>
      </c>
      <c r="L4102" t="s">
        <v>64</v>
      </c>
      <c r="M4102" t="s">
        <v>4514</v>
      </c>
      <c r="N4102" t="s">
        <v>4515</v>
      </c>
      <c r="O4102" s="18">
        <v>119.2441749804</v>
      </c>
      <c r="P4102" t="s">
        <v>4963</v>
      </c>
      <c r="Q4102" t="s">
        <v>4964</v>
      </c>
      <c r="R4102" t="s">
        <v>4965</v>
      </c>
      <c r="S4102" s="18">
        <v>221.6746342946</v>
      </c>
      <c r="T4102" t="s">
        <v>807</v>
      </c>
      <c r="U4102" t="s">
        <v>130</v>
      </c>
      <c r="V4102" t="s">
        <v>808</v>
      </c>
      <c r="W4102" s="18">
        <v>119.2699582691</v>
      </c>
      <c r="X4102" t="s">
        <v>64</v>
      </c>
      <c r="Y4102" t="s">
        <v>4519</v>
      </c>
      <c r="Z4102" t="s">
        <v>4520</v>
      </c>
      <c r="AA4102" s="18">
        <v>173.1240158013</v>
      </c>
      <c r="AB4102" s="19" t="s">
        <v>3348</v>
      </c>
      <c r="AC4102" t="s">
        <v>1690</v>
      </c>
      <c r="AD4102" s="19" t="s">
        <v>5358</v>
      </c>
      <c r="AE4102" s="18">
        <v>7.7881083399999995E-2</v>
      </c>
      <c r="AF4102" t="s">
        <v>10306</v>
      </c>
      <c r="AG4102" t="s">
        <v>8668</v>
      </c>
      <c r="AH4102" t="s">
        <v>10307</v>
      </c>
      <c r="AI4102" s="18">
        <v>1.3291033400000001E-2</v>
      </c>
      <c r="AJ4102" t="s">
        <v>18858</v>
      </c>
      <c r="AK4102" t="s">
        <v>8671</v>
      </c>
      <c r="AL4102" t="s">
        <v>18859</v>
      </c>
      <c r="AM4102" t="s">
        <v>18858</v>
      </c>
      <c r="AN4102" t="s">
        <v>8671</v>
      </c>
      <c r="AO4102" t="s">
        <v>18859</v>
      </c>
      <c r="AP4102" s="18">
        <v>1.3291033400000001E-2</v>
      </c>
      <c r="AQ4102" t="e">
        <v>#N/A</v>
      </c>
      <c r="AR4102" t="b">
        <f>ISNUMBER(SEARCH('Consulta Por Puntos Baloto'!$E$5,B4102,1))</f>
        <v>0</v>
      </c>
      <c r="AS4102">
        <f t="shared" si="128"/>
        <v>35</v>
      </c>
      <c r="AT4102" t="str">
        <f t="shared" si="129"/>
        <v>Punto red</v>
      </c>
    </row>
    <row r="4103" spans="1:46">
      <c r="A4103" t="s">
        <v>18860</v>
      </c>
      <c r="B4103" t="s">
        <v>18861</v>
      </c>
      <c r="C4103" s="18">
        <v>22.604998076600001</v>
      </c>
      <c r="D4103" t="s">
        <v>4096</v>
      </c>
      <c r="E4103" t="s">
        <v>4097</v>
      </c>
      <c r="F4103" t="s">
        <v>4098</v>
      </c>
      <c r="G4103" s="18">
        <v>34.8336984038</v>
      </c>
      <c r="H4103" t="s">
        <v>4029</v>
      </c>
      <c r="I4103" t="s">
        <v>4029</v>
      </c>
      <c r="J4103" t="s">
        <v>4099</v>
      </c>
      <c r="K4103" s="18">
        <v>35.555216952999999</v>
      </c>
      <c r="L4103" t="s">
        <v>64</v>
      </c>
      <c r="M4103" t="s">
        <v>4029</v>
      </c>
      <c r="N4103" t="s">
        <v>4030</v>
      </c>
      <c r="O4103" s="18">
        <v>56.313005390500003</v>
      </c>
      <c r="P4103" t="s">
        <v>4031</v>
      </c>
      <c r="Q4103" t="s">
        <v>4025</v>
      </c>
      <c r="R4103" t="s">
        <v>4032</v>
      </c>
      <c r="S4103" s="18">
        <v>106.2742229454</v>
      </c>
      <c r="T4103" t="s">
        <v>227</v>
      </c>
      <c r="U4103" t="s">
        <v>228</v>
      </c>
      <c r="V4103" t="s">
        <v>229</v>
      </c>
      <c r="W4103" s="18">
        <v>37.034579254199997</v>
      </c>
      <c r="X4103" t="s">
        <v>4103</v>
      </c>
      <c r="Y4103" t="s">
        <v>4029</v>
      </c>
      <c r="Z4103" t="s">
        <v>4104</v>
      </c>
      <c r="AA4103" s="18">
        <v>34.843395541699998</v>
      </c>
      <c r="AB4103" s="19" t="s">
        <v>4105</v>
      </c>
      <c r="AC4103" t="s">
        <v>4106</v>
      </c>
      <c r="AD4103" t="s">
        <v>4107</v>
      </c>
      <c r="AE4103" s="18">
        <v>9.6428594999999999E-3</v>
      </c>
      <c r="AF4103" t="s">
        <v>18862</v>
      </c>
      <c r="AG4103" t="s">
        <v>18863</v>
      </c>
      <c r="AH4103" t="s">
        <v>18864</v>
      </c>
      <c r="AI4103" s="18">
        <v>6.1950618999999998E-3</v>
      </c>
      <c r="AJ4103" t="s">
        <v>18865</v>
      </c>
      <c r="AK4103" t="s">
        <v>18863</v>
      </c>
      <c r="AL4103" t="s">
        <v>18866</v>
      </c>
      <c r="AM4103" t="s">
        <v>18865</v>
      </c>
      <c r="AN4103" t="s">
        <v>18863</v>
      </c>
      <c r="AO4103" t="s">
        <v>18866</v>
      </c>
      <c r="AP4103" s="18">
        <v>6.1950618999999998E-3</v>
      </c>
      <c r="AQ4103" t="s">
        <v>123</v>
      </c>
      <c r="AR4103" t="b">
        <f>ISNUMBER(SEARCH('Consulta Por Puntos Baloto'!$E$5,B4103,1))</f>
        <v>0</v>
      </c>
      <c r="AS4103">
        <f t="shared" si="128"/>
        <v>35</v>
      </c>
      <c r="AT4103" t="str">
        <f t="shared" si="129"/>
        <v>Punto red</v>
      </c>
    </row>
    <row r="4104" spans="1:46">
      <c r="A4104" t="s">
        <v>18867</v>
      </c>
      <c r="B4104" t="s">
        <v>18868</v>
      </c>
      <c r="C4104" s="18">
        <v>89.068180713900006</v>
      </c>
      <c r="D4104" t="s">
        <v>82</v>
      </c>
      <c r="E4104" t="s">
        <v>83</v>
      </c>
      <c r="F4104" t="s">
        <v>84</v>
      </c>
      <c r="G4104" s="18">
        <v>30.827784278399999</v>
      </c>
      <c r="H4104" t="s">
        <v>64</v>
      </c>
      <c r="I4104" t="s">
        <v>187</v>
      </c>
      <c r="J4104" t="s">
        <v>4377</v>
      </c>
      <c r="K4104" s="18">
        <v>31.614197336499998</v>
      </c>
      <c r="L4104" t="s">
        <v>64</v>
      </c>
      <c r="M4104" t="s">
        <v>187</v>
      </c>
      <c r="N4104" t="s">
        <v>189</v>
      </c>
      <c r="O4104" s="18">
        <v>31.455950144799999</v>
      </c>
      <c r="P4104" t="s">
        <v>190</v>
      </c>
      <c r="Q4104" t="s">
        <v>191</v>
      </c>
      <c r="R4104" t="s">
        <v>192</v>
      </c>
      <c r="S4104" s="18">
        <v>89.437966643099998</v>
      </c>
      <c r="T4104" t="s">
        <v>85</v>
      </c>
      <c r="U4104" t="s">
        <v>86</v>
      </c>
      <c r="V4104" t="s">
        <v>87</v>
      </c>
      <c r="W4104" s="18">
        <v>89.437966643099998</v>
      </c>
      <c r="X4104" t="s">
        <v>64</v>
      </c>
      <c r="Y4104" t="s">
        <v>91</v>
      </c>
      <c r="Z4104" t="s">
        <v>92</v>
      </c>
      <c r="AA4104" s="18">
        <v>89.191259947000006</v>
      </c>
      <c r="AB4104" t="s">
        <v>193</v>
      </c>
      <c r="AC4104" t="s">
        <v>83</v>
      </c>
      <c r="AD4104" t="s">
        <v>194</v>
      </c>
      <c r="AE4104" s="18">
        <v>3.6600383978000002</v>
      </c>
      <c r="AF4104" t="s">
        <v>18869</v>
      </c>
      <c r="AG4104" t="s">
        <v>14395</v>
      </c>
      <c r="AH4104" t="s">
        <v>18870</v>
      </c>
      <c r="AI4104" s="18">
        <v>2.1299730400000001E-2</v>
      </c>
      <c r="AJ4104" t="s">
        <v>18871</v>
      </c>
      <c r="AK4104" t="s">
        <v>18872</v>
      </c>
      <c r="AL4104" t="s">
        <v>18873</v>
      </c>
      <c r="AM4104" t="s">
        <v>18871</v>
      </c>
      <c r="AN4104" t="s">
        <v>18872</v>
      </c>
      <c r="AO4104" t="s">
        <v>18873</v>
      </c>
      <c r="AP4104" s="18">
        <v>2.1299730400000001E-2</v>
      </c>
      <c r="AQ4104" t="s">
        <v>123</v>
      </c>
      <c r="AR4104" t="b">
        <f>ISNUMBER(SEARCH('Consulta Por Puntos Baloto'!$E$5,B4104,1))</f>
        <v>0</v>
      </c>
      <c r="AS4104">
        <f t="shared" si="128"/>
        <v>35</v>
      </c>
      <c r="AT4104" t="str">
        <f t="shared" si="129"/>
        <v>Punto red</v>
      </c>
    </row>
    <row r="4105" spans="1:46">
      <c r="A4105" t="s">
        <v>18874</v>
      </c>
      <c r="B4105" t="s">
        <v>18875</v>
      </c>
      <c r="C4105" s="18">
        <v>1.2069487516999999</v>
      </c>
      <c r="D4105" t="s">
        <v>6065</v>
      </c>
      <c r="E4105" t="s">
        <v>5832</v>
      </c>
      <c r="F4105" t="s">
        <v>6066</v>
      </c>
      <c r="G4105" s="18">
        <v>0.92382826210000002</v>
      </c>
      <c r="H4105" t="s">
        <v>64</v>
      </c>
      <c r="I4105" t="s">
        <v>3998</v>
      </c>
      <c r="J4105" t="s">
        <v>7063</v>
      </c>
      <c r="K4105" s="18">
        <v>69.469559718100001</v>
      </c>
      <c r="L4105" t="s">
        <v>64</v>
      </c>
      <c r="M4105" t="s">
        <v>3974</v>
      </c>
      <c r="N4105" t="s">
        <v>4304</v>
      </c>
      <c r="O4105" s="18">
        <v>0.96666991869999996</v>
      </c>
      <c r="P4105" t="s">
        <v>5835</v>
      </c>
      <c r="Q4105" t="s">
        <v>5832</v>
      </c>
      <c r="R4105" t="s">
        <v>5836</v>
      </c>
      <c r="S4105" s="18">
        <v>468.44936839799999</v>
      </c>
      <c r="T4105" t="s">
        <v>85</v>
      </c>
      <c r="U4105" t="s">
        <v>86</v>
      </c>
      <c r="V4105" t="s">
        <v>87</v>
      </c>
      <c r="W4105" s="18">
        <v>1.0415444438999999</v>
      </c>
      <c r="X4105" t="s">
        <v>64</v>
      </c>
      <c r="Y4105" t="s">
        <v>3998</v>
      </c>
      <c r="Z4105" t="s">
        <v>3999</v>
      </c>
      <c r="AA4105" s="18">
        <v>2.6971549518</v>
      </c>
      <c r="AB4105" s="19" t="s">
        <v>5837</v>
      </c>
      <c r="AC4105" t="s">
        <v>5832</v>
      </c>
      <c r="AD4105" t="s">
        <v>5838</v>
      </c>
      <c r="AE4105" s="18">
        <v>0.10370296079999999</v>
      </c>
      <c r="AF4105" t="s">
        <v>15981</v>
      </c>
      <c r="AG4105" t="s">
        <v>5832</v>
      </c>
      <c r="AH4105" t="s">
        <v>15982</v>
      </c>
      <c r="AI4105" s="18">
        <v>0.36228510250000001</v>
      </c>
      <c r="AJ4105" t="s">
        <v>11278</v>
      </c>
      <c r="AK4105" t="s">
        <v>5832</v>
      </c>
      <c r="AL4105" t="s">
        <v>11279</v>
      </c>
      <c r="AM4105" t="s">
        <v>15981</v>
      </c>
      <c r="AN4105" t="s">
        <v>5832</v>
      </c>
      <c r="AO4105" t="s">
        <v>15982</v>
      </c>
      <c r="AP4105" s="18">
        <v>0.10370296079999999</v>
      </c>
      <c r="AQ4105" t="e">
        <v>#N/A</v>
      </c>
      <c r="AR4105" t="b">
        <f>ISNUMBER(SEARCH('Consulta Por Puntos Baloto'!$E$5,B4105,1))</f>
        <v>0</v>
      </c>
      <c r="AS4105">
        <f t="shared" si="128"/>
        <v>31</v>
      </c>
      <c r="AT4105" t="str">
        <f t="shared" si="129"/>
        <v>Punto pago</v>
      </c>
    </row>
    <row r="4106" spans="1:46">
      <c r="A4106" t="s">
        <v>18876</v>
      </c>
      <c r="B4106" t="s">
        <v>18877</v>
      </c>
      <c r="C4106" s="18">
        <v>0.1176300846</v>
      </c>
      <c r="D4106" t="s">
        <v>291</v>
      </c>
      <c r="E4106" t="s">
        <v>292</v>
      </c>
      <c r="F4106" t="s">
        <v>293</v>
      </c>
      <c r="G4106" s="18">
        <v>51.220051611700001</v>
      </c>
      <c r="H4106" t="s">
        <v>300</v>
      </c>
      <c r="I4106" t="s">
        <v>294</v>
      </c>
      <c r="J4106" t="s">
        <v>4489</v>
      </c>
      <c r="K4106" s="18">
        <v>52.528387746100002</v>
      </c>
      <c r="L4106" t="s">
        <v>64</v>
      </c>
      <c r="M4106" t="s">
        <v>294</v>
      </c>
      <c r="N4106" t="s">
        <v>295</v>
      </c>
      <c r="O4106" s="18">
        <v>90.494805463299997</v>
      </c>
      <c r="P4106" t="s">
        <v>296</v>
      </c>
      <c r="Q4106" t="s">
        <v>297</v>
      </c>
      <c r="R4106" t="s">
        <v>298</v>
      </c>
      <c r="S4106" s="18">
        <v>97.336570852700007</v>
      </c>
      <c r="T4106" t="s">
        <v>311</v>
      </c>
      <c r="U4106" t="s">
        <v>130</v>
      </c>
      <c r="V4106" t="s">
        <v>312</v>
      </c>
      <c r="W4106" s="18">
        <v>80.374972025999995</v>
      </c>
      <c r="X4106" t="s">
        <v>64</v>
      </c>
      <c r="Y4106" t="s">
        <v>313</v>
      </c>
      <c r="Z4106" t="s">
        <v>314</v>
      </c>
      <c r="AA4106" s="18">
        <v>51.220671659700002</v>
      </c>
      <c r="AB4106" t="s">
        <v>300</v>
      </c>
      <c r="AC4106" t="s">
        <v>301</v>
      </c>
      <c r="AD4106" t="s">
        <v>302</v>
      </c>
      <c r="AE4106" s="18">
        <v>5.3259014100000002E-2</v>
      </c>
      <c r="AF4106" t="s">
        <v>4885</v>
      </c>
      <c r="AG4106" t="s">
        <v>4886</v>
      </c>
      <c r="AH4106" t="s">
        <v>4887</v>
      </c>
      <c r="AI4106" s="18">
        <v>4.4038669999999997E-3</v>
      </c>
      <c r="AJ4106" t="s">
        <v>18878</v>
      </c>
      <c r="AK4106" t="s">
        <v>292</v>
      </c>
      <c r="AL4106" t="s">
        <v>18879</v>
      </c>
      <c r="AM4106" t="s">
        <v>18878</v>
      </c>
      <c r="AN4106" t="s">
        <v>292</v>
      </c>
      <c r="AO4106" t="s">
        <v>18879</v>
      </c>
      <c r="AP4106" s="18">
        <v>4.4038669999999997E-3</v>
      </c>
      <c r="AQ4106" t="s">
        <v>123</v>
      </c>
      <c r="AR4106" t="b">
        <f>ISNUMBER(SEARCH('Consulta Por Puntos Baloto'!$E$5,B4106,1))</f>
        <v>0</v>
      </c>
      <c r="AS4106">
        <f t="shared" si="128"/>
        <v>35</v>
      </c>
      <c r="AT4106" t="str">
        <f t="shared" si="129"/>
        <v>Punto red</v>
      </c>
    </row>
    <row r="4107" spans="1:46">
      <c r="A4107" t="s">
        <v>18880</v>
      </c>
      <c r="B4107" t="s">
        <v>18881</v>
      </c>
      <c r="C4107" s="18">
        <v>1.7738731018</v>
      </c>
      <c r="D4107" t="s">
        <v>584</v>
      </c>
      <c r="E4107" t="s">
        <v>128</v>
      </c>
      <c r="F4107" t="s">
        <v>585</v>
      </c>
      <c r="G4107" s="18">
        <v>0.98937785369999998</v>
      </c>
      <c r="H4107" t="s">
        <v>64</v>
      </c>
      <c r="I4107" t="s">
        <v>130</v>
      </c>
      <c r="J4107" t="s">
        <v>1149</v>
      </c>
      <c r="K4107" s="18">
        <v>1.4549328389</v>
      </c>
      <c r="L4107" t="s">
        <v>64</v>
      </c>
      <c r="M4107" t="s">
        <v>130</v>
      </c>
      <c r="N4107" t="s">
        <v>714</v>
      </c>
      <c r="O4107" s="18">
        <v>1.4989665236</v>
      </c>
      <c r="P4107" t="s">
        <v>588</v>
      </c>
      <c r="Q4107" t="s">
        <v>134</v>
      </c>
      <c r="R4107" t="s">
        <v>589</v>
      </c>
      <c r="S4107" s="18">
        <v>2.0474895452999999</v>
      </c>
      <c r="T4107" t="s">
        <v>469</v>
      </c>
      <c r="U4107" t="s">
        <v>130</v>
      </c>
      <c r="V4107" t="s">
        <v>470</v>
      </c>
      <c r="W4107" s="18">
        <v>1.5275392243999999</v>
      </c>
      <c r="X4107" t="s">
        <v>64</v>
      </c>
      <c r="Y4107" t="s">
        <v>130</v>
      </c>
      <c r="Z4107" t="s">
        <v>590</v>
      </c>
      <c r="AA4107" s="18">
        <v>1.8739048784000001</v>
      </c>
      <c r="AB4107" t="s">
        <v>691</v>
      </c>
      <c r="AC4107" t="s">
        <v>128</v>
      </c>
      <c r="AD4107" t="s">
        <v>692</v>
      </c>
      <c r="AE4107" s="18">
        <v>0.22853388229999999</v>
      </c>
      <c r="AF4107" t="s">
        <v>1150</v>
      </c>
      <c r="AG4107" t="s">
        <v>143</v>
      </c>
      <c r="AH4107" t="s">
        <v>1151</v>
      </c>
      <c r="AI4107" s="18">
        <v>0.1148818182</v>
      </c>
      <c r="AJ4107" t="s">
        <v>1152</v>
      </c>
      <c r="AK4107" t="s">
        <v>134</v>
      </c>
      <c r="AL4107" t="s">
        <v>1153</v>
      </c>
      <c r="AM4107" t="s">
        <v>1152</v>
      </c>
      <c r="AN4107" t="s">
        <v>134</v>
      </c>
      <c r="AO4107" t="s">
        <v>1153</v>
      </c>
      <c r="AP4107" s="18">
        <v>0.1148818182</v>
      </c>
      <c r="AQ4107" t="s">
        <v>123</v>
      </c>
      <c r="AR4107" t="b">
        <f>ISNUMBER(SEARCH('Consulta Por Puntos Baloto'!$E$5,B4107,1))</f>
        <v>0</v>
      </c>
      <c r="AS4107">
        <f t="shared" si="128"/>
        <v>35</v>
      </c>
      <c r="AT4107" t="str">
        <f t="shared" si="129"/>
        <v>Punto red</v>
      </c>
    </row>
    <row r="4108" spans="1:46">
      <c r="A4108" t="s">
        <v>18882</v>
      </c>
      <c r="B4108" t="s">
        <v>18883</v>
      </c>
      <c r="C4108" s="18">
        <v>28.7813158457</v>
      </c>
      <c r="D4108" t="s">
        <v>5270</v>
      </c>
      <c r="E4108" t="s">
        <v>4172</v>
      </c>
      <c r="F4108" t="s">
        <v>5271</v>
      </c>
      <c r="G4108" s="18">
        <v>28.699171436499999</v>
      </c>
      <c r="H4108" t="s">
        <v>4168</v>
      </c>
      <c r="I4108" t="s">
        <v>4169</v>
      </c>
      <c r="J4108" t="s">
        <v>5409</v>
      </c>
      <c r="K4108" s="18">
        <v>76.4919382665</v>
      </c>
      <c r="L4108" t="s">
        <v>64</v>
      </c>
      <c r="M4108" t="s">
        <v>86</v>
      </c>
      <c r="N4108" t="s">
        <v>402</v>
      </c>
      <c r="O4108" s="18">
        <v>76.4919382665</v>
      </c>
      <c r="P4108" t="s">
        <v>403</v>
      </c>
      <c r="Q4108" t="s">
        <v>83</v>
      </c>
      <c r="R4108" t="s">
        <v>404</v>
      </c>
      <c r="S4108" s="18">
        <v>77.492080980599994</v>
      </c>
      <c r="T4108" t="s">
        <v>85</v>
      </c>
      <c r="U4108" t="s">
        <v>86</v>
      </c>
      <c r="V4108" t="s">
        <v>87</v>
      </c>
      <c r="W4108" s="18">
        <v>33.750719320999998</v>
      </c>
      <c r="X4108" t="s">
        <v>64</v>
      </c>
      <c r="Y4108" t="s">
        <v>4169</v>
      </c>
      <c r="Z4108" t="s">
        <v>4171</v>
      </c>
      <c r="AA4108" s="18">
        <v>28.684834921299998</v>
      </c>
      <c r="AB4108" t="s">
        <v>4168</v>
      </c>
      <c r="AC4108" t="s">
        <v>4172</v>
      </c>
      <c r="AD4108" t="s">
        <v>4173</v>
      </c>
      <c r="AE4108" s="18">
        <v>6.5764254999999994E-2</v>
      </c>
      <c r="AF4108" t="s">
        <v>6501</v>
      </c>
      <c r="AG4108" t="s">
        <v>6502</v>
      </c>
      <c r="AH4108" t="s">
        <v>6503</v>
      </c>
      <c r="AI4108" s="18">
        <v>3.2971898899999998E-2</v>
      </c>
      <c r="AJ4108" t="s">
        <v>6504</v>
      </c>
      <c r="AK4108" t="s">
        <v>6505</v>
      </c>
      <c r="AL4108" t="s">
        <v>6506</v>
      </c>
      <c r="AM4108" t="s">
        <v>6504</v>
      </c>
      <c r="AN4108" t="s">
        <v>6505</v>
      </c>
      <c r="AO4108" t="s">
        <v>6506</v>
      </c>
      <c r="AP4108" s="18">
        <v>3.2971898899999998E-2</v>
      </c>
      <c r="AQ4108" t="s">
        <v>123</v>
      </c>
      <c r="AR4108" t="b">
        <f>ISNUMBER(SEARCH('Consulta Por Puntos Baloto'!$E$5,B4108,1))</f>
        <v>0</v>
      </c>
      <c r="AS4108">
        <f t="shared" si="128"/>
        <v>35</v>
      </c>
      <c r="AT4108" t="str">
        <f t="shared" si="129"/>
        <v>Punto red</v>
      </c>
    </row>
    <row r="4109" spans="1:46">
      <c r="A4109" t="s">
        <v>16574</v>
      </c>
      <c r="B4109" t="s">
        <v>16575</v>
      </c>
      <c r="C4109" s="18">
        <v>0.91920422339999996</v>
      </c>
      <c r="D4109" t="s">
        <v>202</v>
      </c>
      <c r="E4109" t="s">
        <v>128</v>
      </c>
      <c r="F4109" t="s">
        <v>203</v>
      </c>
      <c r="G4109" s="18">
        <v>0.12686032780000001</v>
      </c>
      <c r="H4109" t="s">
        <v>64</v>
      </c>
      <c r="I4109" t="s">
        <v>130</v>
      </c>
      <c r="J4109" t="s">
        <v>789</v>
      </c>
      <c r="K4109" s="18">
        <v>0.12686032780000001</v>
      </c>
      <c r="L4109" t="s">
        <v>64</v>
      </c>
      <c r="M4109" t="s">
        <v>130</v>
      </c>
      <c r="N4109" t="s">
        <v>789</v>
      </c>
      <c r="O4109" s="18">
        <v>0.1989472206</v>
      </c>
      <c r="P4109" t="s">
        <v>2706</v>
      </c>
      <c r="Q4109" t="s">
        <v>134</v>
      </c>
      <c r="R4109" t="s">
        <v>2707</v>
      </c>
      <c r="S4109" s="18">
        <v>1.2832029103</v>
      </c>
      <c r="T4109" t="s">
        <v>675</v>
      </c>
      <c r="U4109" t="s">
        <v>130</v>
      </c>
      <c r="V4109" t="s">
        <v>676</v>
      </c>
      <c r="W4109" s="18">
        <v>1.5542472129</v>
      </c>
      <c r="X4109" t="s">
        <v>64</v>
      </c>
      <c r="Y4109" t="s">
        <v>130</v>
      </c>
      <c r="Z4109" t="s">
        <v>790</v>
      </c>
      <c r="AA4109" s="18">
        <v>0.64989835829999998</v>
      </c>
      <c r="AB4109" t="s">
        <v>210</v>
      </c>
      <c r="AC4109" t="s">
        <v>128</v>
      </c>
      <c r="AD4109" t="s">
        <v>211</v>
      </c>
      <c r="AE4109" s="18">
        <v>0.15208013379999999</v>
      </c>
      <c r="AF4109" t="s">
        <v>6089</v>
      </c>
      <c r="AG4109" t="s">
        <v>143</v>
      </c>
      <c r="AH4109" t="s">
        <v>6090</v>
      </c>
      <c r="AI4109" s="18">
        <v>0.2044116751</v>
      </c>
      <c r="AJ4109" t="s">
        <v>6091</v>
      </c>
      <c r="AK4109" t="s">
        <v>134</v>
      </c>
      <c r="AL4109" t="s">
        <v>6092</v>
      </c>
      <c r="AM4109" t="s">
        <v>64</v>
      </c>
      <c r="AN4109" t="s">
        <v>130</v>
      </c>
      <c r="AO4109" t="s">
        <v>789</v>
      </c>
      <c r="AP4109" s="18">
        <v>0.12686032780000001</v>
      </c>
      <c r="AQ4109" t="s">
        <v>123</v>
      </c>
      <c r="AR4109" t="b">
        <f>ISNUMBER(SEARCH('Consulta Por Puntos Baloto'!$E$5,B4109,1))</f>
        <v>0</v>
      </c>
      <c r="AS4109">
        <f t="shared" si="128"/>
        <v>7</v>
      </c>
      <c r="AT4109" t="str">
        <f t="shared" si="129"/>
        <v>Cajero automático</v>
      </c>
    </row>
    <row r="4110" spans="1:46">
      <c r="A4110" t="s">
        <v>18884</v>
      </c>
      <c r="B4110" t="s">
        <v>18885</v>
      </c>
      <c r="C4110" s="18">
        <v>1.48400294E-2</v>
      </c>
      <c r="D4110" t="s">
        <v>2444</v>
      </c>
      <c r="E4110" t="s">
        <v>128</v>
      </c>
      <c r="F4110" t="s">
        <v>2445</v>
      </c>
      <c r="G4110" s="18">
        <v>1.0214044699999999E-2</v>
      </c>
      <c r="H4110" t="s">
        <v>64</v>
      </c>
      <c r="I4110" t="s">
        <v>130</v>
      </c>
      <c r="J4110" t="s">
        <v>18384</v>
      </c>
      <c r="K4110" s="18">
        <v>0.89544777870000003</v>
      </c>
      <c r="L4110" t="s">
        <v>64</v>
      </c>
      <c r="M4110" t="s">
        <v>130</v>
      </c>
      <c r="N4110" t="s">
        <v>3962</v>
      </c>
      <c r="O4110" s="18">
        <v>1.1445365765</v>
      </c>
      <c r="P4110" t="s">
        <v>1425</v>
      </c>
      <c r="Q4110" t="s">
        <v>134</v>
      </c>
      <c r="R4110" t="s">
        <v>1426</v>
      </c>
      <c r="S4110" s="18">
        <v>1.0214044699999999E-2</v>
      </c>
      <c r="T4110" t="s">
        <v>1086</v>
      </c>
      <c r="U4110" t="s">
        <v>130</v>
      </c>
      <c r="V4110" t="s">
        <v>1087</v>
      </c>
      <c r="W4110" s="18">
        <v>0.70147269239999999</v>
      </c>
      <c r="X4110" t="s">
        <v>64</v>
      </c>
      <c r="Y4110" t="s">
        <v>130</v>
      </c>
      <c r="Z4110" t="s">
        <v>1427</v>
      </c>
      <c r="AA4110" s="18">
        <v>0.1958518253</v>
      </c>
      <c r="AB4110" s="19" t="s">
        <v>5417</v>
      </c>
      <c r="AC4110" t="s">
        <v>128</v>
      </c>
      <c r="AD4110" s="19" t="s">
        <v>5418</v>
      </c>
      <c r="AE4110" s="18">
        <v>1.4174341999999999E-2</v>
      </c>
      <c r="AF4110" t="s">
        <v>16145</v>
      </c>
      <c r="AG4110" t="s">
        <v>143</v>
      </c>
      <c r="AH4110" t="s">
        <v>16146</v>
      </c>
      <c r="AI4110" s="18">
        <v>1.4174341999999999E-2</v>
      </c>
      <c r="AJ4110" t="s">
        <v>18886</v>
      </c>
      <c r="AK4110" t="s">
        <v>134</v>
      </c>
      <c r="AL4110" t="s">
        <v>18887</v>
      </c>
      <c r="AM4110" t="s">
        <v>64</v>
      </c>
      <c r="AN4110" t="s">
        <v>130</v>
      </c>
      <c r="AO4110" t="s">
        <v>18384</v>
      </c>
      <c r="AP4110" s="18">
        <v>1.0214044699999999E-2</v>
      </c>
      <c r="AQ4110" t="s">
        <v>123</v>
      </c>
      <c r="AR4110" t="b">
        <f>ISNUMBER(SEARCH('Consulta Por Puntos Baloto'!$E$5,B4110,1))</f>
        <v>0</v>
      </c>
      <c r="AS4110">
        <f t="shared" si="128"/>
        <v>7</v>
      </c>
      <c r="AT4110" t="str">
        <f t="shared" si="129"/>
        <v>Cajero automático</v>
      </c>
    </row>
    <row r="4111" spans="1:46">
      <c r="A4111" t="s">
        <v>18884</v>
      </c>
      <c r="B4111" t="s">
        <v>18885</v>
      </c>
      <c r="C4111" s="18">
        <v>1.48400294E-2</v>
      </c>
      <c r="D4111" t="s">
        <v>2444</v>
      </c>
      <c r="E4111" t="s">
        <v>128</v>
      </c>
      <c r="F4111" t="s">
        <v>2445</v>
      </c>
      <c r="G4111" s="18">
        <v>1.0214044699999999E-2</v>
      </c>
      <c r="H4111" t="s">
        <v>64</v>
      </c>
      <c r="I4111" t="s">
        <v>130</v>
      </c>
      <c r="J4111" t="s">
        <v>18384</v>
      </c>
      <c r="K4111" s="18">
        <v>0.89544777870000003</v>
      </c>
      <c r="L4111" t="s">
        <v>64</v>
      </c>
      <c r="M4111" t="s">
        <v>130</v>
      </c>
      <c r="N4111" t="s">
        <v>3962</v>
      </c>
      <c r="O4111" s="18">
        <v>1.1445365765</v>
      </c>
      <c r="P4111" t="s">
        <v>1425</v>
      </c>
      <c r="Q4111" t="s">
        <v>134</v>
      </c>
      <c r="R4111" t="s">
        <v>1426</v>
      </c>
      <c r="S4111" s="18">
        <v>1.0214044699999999E-2</v>
      </c>
      <c r="T4111" t="s">
        <v>1086</v>
      </c>
      <c r="U4111" t="s">
        <v>130</v>
      </c>
      <c r="V4111" t="s">
        <v>1087</v>
      </c>
      <c r="W4111" s="18">
        <v>0.70147269239999999</v>
      </c>
      <c r="X4111" t="s">
        <v>64</v>
      </c>
      <c r="Y4111" t="s">
        <v>130</v>
      </c>
      <c r="Z4111" t="s">
        <v>1427</v>
      </c>
      <c r="AA4111" s="18">
        <v>0.1958518253</v>
      </c>
      <c r="AB4111" s="19" t="s">
        <v>5417</v>
      </c>
      <c r="AC4111" t="s">
        <v>128</v>
      </c>
      <c r="AD4111" s="19" t="s">
        <v>5418</v>
      </c>
      <c r="AE4111" s="18">
        <v>1.4174341999999999E-2</v>
      </c>
      <c r="AF4111" t="s">
        <v>16145</v>
      </c>
      <c r="AG4111" t="s">
        <v>143</v>
      </c>
      <c r="AH4111" t="s">
        <v>16146</v>
      </c>
      <c r="AI4111" s="18">
        <v>1.4174341999999999E-2</v>
      </c>
      <c r="AJ4111" t="s">
        <v>18886</v>
      </c>
      <c r="AK4111" t="s">
        <v>134</v>
      </c>
      <c r="AL4111" t="s">
        <v>18887</v>
      </c>
      <c r="AM4111" t="s">
        <v>1086</v>
      </c>
      <c r="AN4111" t="s">
        <v>130</v>
      </c>
      <c r="AO4111" t="s">
        <v>1087</v>
      </c>
      <c r="AP4111" s="18">
        <v>1.0214044699999999E-2</v>
      </c>
      <c r="AQ4111" t="s">
        <v>123</v>
      </c>
      <c r="AR4111" t="b">
        <f>ISNUMBER(SEARCH('Consulta Por Puntos Baloto'!$E$5,B4111,1))</f>
        <v>0</v>
      </c>
      <c r="AS4111">
        <f t="shared" si="128"/>
        <v>7</v>
      </c>
      <c r="AT4111" t="str">
        <f t="shared" si="129"/>
        <v>Cajero automático</v>
      </c>
    </row>
    <row r="4112" spans="1:46">
      <c r="A4112" t="s">
        <v>18888</v>
      </c>
      <c r="B4112" t="s">
        <v>18889</v>
      </c>
      <c r="C4112" s="18">
        <v>2.0944017999999998E-2</v>
      </c>
      <c r="D4112" t="s">
        <v>4210</v>
      </c>
      <c r="E4112" t="s">
        <v>62</v>
      </c>
      <c r="F4112" t="s">
        <v>4211</v>
      </c>
      <c r="G4112" s="18">
        <v>1.9057021899999999E-2</v>
      </c>
      <c r="H4112" t="s">
        <v>253</v>
      </c>
      <c r="I4112" t="s">
        <v>65</v>
      </c>
      <c r="J4112" t="s">
        <v>6372</v>
      </c>
      <c r="K4112" s="18">
        <v>1.5188640815000001</v>
      </c>
      <c r="L4112" t="s">
        <v>64</v>
      </c>
      <c r="M4112" t="s">
        <v>65</v>
      </c>
      <c r="N4112" t="s">
        <v>4212</v>
      </c>
      <c r="O4112" s="18">
        <v>1.4136154643000001</v>
      </c>
      <c r="P4112" t="s">
        <v>67</v>
      </c>
      <c r="Q4112" t="s">
        <v>62</v>
      </c>
      <c r="R4112" t="s">
        <v>68</v>
      </c>
      <c r="S4112" s="18">
        <v>1.9057021899999999E-2</v>
      </c>
      <c r="T4112" t="s">
        <v>253</v>
      </c>
      <c r="U4112" t="s">
        <v>65</v>
      </c>
      <c r="V4112" t="s">
        <v>254</v>
      </c>
      <c r="W4112" s="18">
        <v>2.19791521E-2</v>
      </c>
      <c r="X4112" t="s">
        <v>64</v>
      </c>
      <c r="Y4112" t="s">
        <v>65</v>
      </c>
      <c r="Z4112" t="s">
        <v>390</v>
      </c>
      <c r="AA4112" s="18">
        <v>0.34803884340000002</v>
      </c>
      <c r="AB4112" t="s">
        <v>253</v>
      </c>
      <c r="AC4112" t="s">
        <v>62</v>
      </c>
      <c r="AD4112" t="s">
        <v>4214</v>
      </c>
      <c r="AE4112" s="18">
        <v>0.4777464334</v>
      </c>
      <c r="AF4112" t="s">
        <v>6373</v>
      </c>
      <c r="AG4112" t="s">
        <v>62</v>
      </c>
      <c r="AH4112" t="s">
        <v>6374</v>
      </c>
      <c r="AI4112" s="18">
        <v>2.8966730999999998E-3</v>
      </c>
      <c r="AJ4112" t="s">
        <v>18890</v>
      </c>
      <c r="AK4112" t="s">
        <v>62</v>
      </c>
      <c r="AL4112" t="s">
        <v>18891</v>
      </c>
      <c r="AM4112" t="s">
        <v>18890</v>
      </c>
      <c r="AN4112" t="s">
        <v>62</v>
      </c>
      <c r="AO4112" t="s">
        <v>18891</v>
      </c>
      <c r="AP4112" s="18">
        <v>2.8966730999999998E-3</v>
      </c>
      <c r="AQ4112" t="s">
        <v>123</v>
      </c>
      <c r="AR4112" t="b">
        <f>ISNUMBER(SEARCH('Consulta Por Puntos Baloto'!$E$5,B4112,1))</f>
        <v>0</v>
      </c>
      <c r="AS4112">
        <f t="shared" si="128"/>
        <v>35</v>
      </c>
      <c r="AT4112" t="str">
        <f t="shared" si="129"/>
        <v>Punto red</v>
      </c>
    </row>
    <row r="4113" spans="1:46">
      <c r="A4113" t="s">
        <v>18892</v>
      </c>
      <c r="B4113" t="s">
        <v>18893</v>
      </c>
      <c r="C4113" s="18">
        <v>4.0949375199999999E-2</v>
      </c>
      <c r="D4113" t="s">
        <v>3990</v>
      </c>
      <c r="E4113" t="s">
        <v>3991</v>
      </c>
      <c r="F4113" t="s">
        <v>3992</v>
      </c>
      <c r="G4113" s="18">
        <v>0.59725173890000005</v>
      </c>
      <c r="H4113" t="s">
        <v>3993</v>
      </c>
      <c r="I4113" t="s">
        <v>3993</v>
      </c>
      <c r="J4113" t="s">
        <v>3994</v>
      </c>
      <c r="K4113" s="18">
        <v>3.3791726032999998</v>
      </c>
      <c r="L4113" t="s">
        <v>64</v>
      </c>
      <c r="M4113" t="s">
        <v>3993</v>
      </c>
      <c r="N4113" t="s">
        <v>3995</v>
      </c>
      <c r="O4113" s="18">
        <v>2.1939776790000001</v>
      </c>
      <c r="P4113" t="s">
        <v>3996</v>
      </c>
      <c r="Q4113" t="s">
        <v>3991</v>
      </c>
      <c r="R4113" t="s">
        <v>3997</v>
      </c>
      <c r="S4113" s="18">
        <v>370.7363972965</v>
      </c>
      <c r="T4113" t="s">
        <v>85</v>
      </c>
      <c r="U4113" t="s">
        <v>86</v>
      </c>
      <c r="V4113" t="s">
        <v>87</v>
      </c>
      <c r="W4113" s="18">
        <v>133.96338153799999</v>
      </c>
      <c r="X4113" t="s">
        <v>64</v>
      </c>
      <c r="Y4113" t="s">
        <v>3998</v>
      </c>
      <c r="Z4113" t="s">
        <v>3999</v>
      </c>
      <c r="AA4113" s="18">
        <v>0.59525505099999998</v>
      </c>
      <c r="AB4113" t="s">
        <v>4000</v>
      </c>
      <c r="AC4113" t="s">
        <v>3991</v>
      </c>
      <c r="AD4113" t="s">
        <v>4001</v>
      </c>
      <c r="AE4113" s="18">
        <v>0.40972648119999999</v>
      </c>
      <c r="AF4113" t="s">
        <v>4002</v>
      </c>
      <c r="AG4113" t="s">
        <v>3991</v>
      </c>
      <c r="AH4113" t="s">
        <v>4003</v>
      </c>
      <c r="AI4113" s="18">
        <v>0.19959650249999999</v>
      </c>
      <c r="AJ4113" t="s">
        <v>4157</v>
      </c>
      <c r="AK4113" t="s">
        <v>3991</v>
      </c>
      <c r="AL4113" t="s">
        <v>4158</v>
      </c>
      <c r="AM4113" t="s">
        <v>3990</v>
      </c>
      <c r="AN4113" t="s">
        <v>3991</v>
      </c>
      <c r="AO4113" t="s">
        <v>3992</v>
      </c>
      <c r="AP4113" s="18">
        <v>4.0949375199999999E-2</v>
      </c>
      <c r="AQ4113" t="s">
        <v>123</v>
      </c>
      <c r="AR4113" t="b">
        <f>ISNUMBER(SEARCH('Consulta Por Puntos Baloto'!$E$5,B4113,1))</f>
        <v>0</v>
      </c>
      <c r="AS4113">
        <f t="shared" si="128"/>
        <v>3</v>
      </c>
      <c r="AT4113" t="str">
        <f t="shared" si="129"/>
        <v>Punto 472</v>
      </c>
    </row>
    <row r="4114" spans="1:46">
      <c r="A4114" t="s">
        <v>18894</v>
      </c>
      <c r="B4114" t="s">
        <v>18895</v>
      </c>
      <c r="C4114" s="18">
        <v>3.3252769243000002</v>
      </c>
      <c r="D4114" t="s">
        <v>14009</v>
      </c>
      <c r="E4114" t="s">
        <v>4035</v>
      </c>
      <c r="F4114" t="s">
        <v>14010</v>
      </c>
      <c r="G4114" s="18">
        <v>5.3834926900000003E-2</v>
      </c>
      <c r="H4114" t="s">
        <v>64</v>
      </c>
      <c r="I4114" t="s">
        <v>4146</v>
      </c>
      <c r="J4114" t="s">
        <v>8906</v>
      </c>
      <c r="K4114" s="18">
        <v>38.736504269100003</v>
      </c>
      <c r="L4114" t="s">
        <v>64</v>
      </c>
      <c r="M4114" t="s">
        <v>4029</v>
      </c>
      <c r="N4114" t="s">
        <v>4030</v>
      </c>
      <c r="O4114" s="18">
        <v>20.2341878095</v>
      </c>
      <c r="P4114" t="s">
        <v>4031</v>
      </c>
      <c r="Q4114" t="s">
        <v>4025</v>
      </c>
      <c r="R4114" t="s">
        <v>4032</v>
      </c>
      <c r="S4114" s="18">
        <v>152.70364884060001</v>
      </c>
      <c r="T4114" t="s">
        <v>227</v>
      </c>
      <c r="U4114" t="s">
        <v>228</v>
      </c>
      <c r="V4114" t="s">
        <v>229</v>
      </c>
      <c r="W4114" s="18">
        <v>0.65145914069999999</v>
      </c>
      <c r="X4114" t="s">
        <v>64</v>
      </c>
      <c r="Y4114" t="s">
        <v>4146</v>
      </c>
      <c r="Z4114" t="s">
        <v>8907</v>
      </c>
      <c r="AA4114" s="18">
        <v>0.73697547789999995</v>
      </c>
      <c r="AB4114" t="s">
        <v>4034</v>
      </c>
      <c r="AC4114" t="s">
        <v>4035</v>
      </c>
      <c r="AD4114" t="s">
        <v>4036</v>
      </c>
      <c r="AE4114" s="18">
        <v>9.4389906499999995E-2</v>
      </c>
      <c r="AF4114" t="s">
        <v>18896</v>
      </c>
      <c r="AG4114" t="s">
        <v>4035</v>
      </c>
      <c r="AH4114" t="s">
        <v>18897</v>
      </c>
      <c r="AI4114" s="18">
        <v>1.1848785146</v>
      </c>
      <c r="AJ4114" t="s">
        <v>18898</v>
      </c>
      <c r="AK4114" t="s">
        <v>4035</v>
      </c>
      <c r="AL4114" t="s">
        <v>18899</v>
      </c>
      <c r="AM4114" t="s">
        <v>64</v>
      </c>
      <c r="AN4114" t="s">
        <v>4146</v>
      </c>
      <c r="AO4114" t="s">
        <v>8906</v>
      </c>
      <c r="AP4114" s="18">
        <v>5.3834926900000003E-2</v>
      </c>
      <c r="AQ4114" t="s">
        <v>4218</v>
      </c>
      <c r="AR4114" t="b">
        <f>ISNUMBER(SEARCH('Consulta Por Puntos Baloto'!$E$5,B4114,1))</f>
        <v>0</v>
      </c>
      <c r="AS4114">
        <f t="shared" si="128"/>
        <v>7</v>
      </c>
      <c r="AT4114" t="str">
        <f t="shared" si="129"/>
        <v>Cajero automático</v>
      </c>
    </row>
    <row r="4115" spans="1:46">
      <c r="A4115" t="s">
        <v>18900</v>
      </c>
      <c r="B4115" t="s">
        <v>18901</v>
      </c>
      <c r="C4115" s="18">
        <v>12.7812602408</v>
      </c>
      <c r="D4115" t="s">
        <v>5297</v>
      </c>
      <c r="E4115" t="s">
        <v>5298</v>
      </c>
      <c r="F4115" t="s">
        <v>5299</v>
      </c>
      <c r="G4115" s="18">
        <v>21.8625306285</v>
      </c>
      <c r="H4115" t="s">
        <v>64</v>
      </c>
      <c r="I4115" t="s">
        <v>895</v>
      </c>
      <c r="J4115" t="s">
        <v>896</v>
      </c>
      <c r="K4115" s="18">
        <v>34.556573793299997</v>
      </c>
      <c r="L4115" t="s">
        <v>64</v>
      </c>
      <c r="M4115" t="s">
        <v>154</v>
      </c>
      <c r="N4115" t="s">
        <v>156</v>
      </c>
      <c r="O4115" s="18">
        <v>21.9362665769</v>
      </c>
      <c r="P4115" t="s">
        <v>897</v>
      </c>
      <c r="Q4115" t="s">
        <v>893</v>
      </c>
      <c r="R4115" t="s">
        <v>898</v>
      </c>
      <c r="S4115" s="18">
        <v>95.632871691999995</v>
      </c>
      <c r="T4115" t="s">
        <v>111</v>
      </c>
      <c r="U4115" t="s">
        <v>112</v>
      </c>
      <c r="V4115" t="s">
        <v>113</v>
      </c>
      <c r="W4115" s="18">
        <v>33.766168414600003</v>
      </c>
      <c r="X4115" t="s">
        <v>64</v>
      </c>
      <c r="Y4115" t="s">
        <v>154</v>
      </c>
      <c r="Z4115" t="s">
        <v>159</v>
      </c>
      <c r="AA4115" s="18">
        <v>35.592938785000001</v>
      </c>
      <c r="AB4115" s="19" t="s">
        <v>899</v>
      </c>
      <c r="AC4115" t="s">
        <v>151</v>
      </c>
      <c r="AD4115" t="s">
        <v>900</v>
      </c>
      <c r="AE4115" s="18">
        <v>0.17536074630000001</v>
      </c>
      <c r="AF4115" t="s">
        <v>8880</v>
      </c>
      <c r="AG4115" t="s">
        <v>5298</v>
      </c>
      <c r="AH4115" t="s">
        <v>8881</v>
      </c>
      <c r="AI4115" s="18">
        <v>0.20898383619999999</v>
      </c>
      <c r="AJ4115" t="s">
        <v>8882</v>
      </c>
      <c r="AK4115" t="s">
        <v>5298</v>
      </c>
      <c r="AL4115" t="s">
        <v>8883</v>
      </c>
      <c r="AM4115" t="s">
        <v>8880</v>
      </c>
      <c r="AN4115" t="s">
        <v>5298</v>
      </c>
      <c r="AO4115" t="s">
        <v>8881</v>
      </c>
      <c r="AP4115" s="18">
        <v>0.17536074630000001</v>
      </c>
      <c r="AQ4115" t="s">
        <v>123</v>
      </c>
      <c r="AR4115" t="b">
        <f>ISNUMBER(SEARCH('Consulta Por Puntos Baloto'!$E$5,B4115,1))</f>
        <v>0</v>
      </c>
      <c r="AS4115">
        <f t="shared" si="128"/>
        <v>31</v>
      </c>
      <c r="AT4115" t="str">
        <f t="shared" si="129"/>
        <v>Punto pago</v>
      </c>
    </row>
    <row r="4116" spans="1:46">
      <c r="A4116" t="s">
        <v>18902</v>
      </c>
      <c r="B4116" t="s">
        <v>18903</v>
      </c>
      <c r="C4116" s="18">
        <v>0.41961879930000001</v>
      </c>
      <c r="D4116" t="s">
        <v>1689</v>
      </c>
      <c r="E4116" t="s">
        <v>1690</v>
      </c>
      <c r="F4116" t="s">
        <v>1691</v>
      </c>
      <c r="G4116" s="18">
        <v>0.40780953199999997</v>
      </c>
      <c r="H4116" t="s">
        <v>1694</v>
      </c>
      <c r="I4116" t="s">
        <v>114</v>
      </c>
      <c r="J4116" t="s">
        <v>6022</v>
      </c>
      <c r="K4116" s="18">
        <v>69.287058627500002</v>
      </c>
      <c r="L4116" t="s">
        <v>64</v>
      </c>
      <c r="M4116" t="s">
        <v>130</v>
      </c>
      <c r="N4116" t="s">
        <v>132</v>
      </c>
      <c r="O4116" s="18">
        <v>69.252899363400005</v>
      </c>
      <c r="P4116" t="s">
        <v>133</v>
      </c>
      <c r="Q4116" t="s">
        <v>134</v>
      </c>
      <c r="R4116" t="s">
        <v>135</v>
      </c>
      <c r="S4116" s="18">
        <v>70.0469387574</v>
      </c>
      <c r="T4116" t="s">
        <v>136</v>
      </c>
      <c r="U4116" t="s">
        <v>130</v>
      </c>
      <c r="V4116" t="s">
        <v>137</v>
      </c>
      <c r="W4116" s="18">
        <v>1.5147594093000001</v>
      </c>
      <c r="X4116" t="s">
        <v>64</v>
      </c>
      <c r="Y4116" t="s">
        <v>114</v>
      </c>
      <c r="Z4116" t="s">
        <v>1693</v>
      </c>
      <c r="AA4116" s="18">
        <v>0.41001439560000003</v>
      </c>
      <c r="AB4116" t="s">
        <v>1694</v>
      </c>
      <c r="AC4116" t="s">
        <v>1690</v>
      </c>
      <c r="AD4116" t="s">
        <v>1695</v>
      </c>
      <c r="AE4116" s="18">
        <v>0.26442432510000002</v>
      </c>
      <c r="AF4116" t="s">
        <v>7335</v>
      </c>
      <c r="AG4116" t="s">
        <v>1690</v>
      </c>
      <c r="AH4116" t="s">
        <v>7336</v>
      </c>
      <c r="AI4116" s="18">
        <v>3.9917730800000002E-2</v>
      </c>
      <c r="AJ4116" t="s">
        <v>18904</v>
      </c>
      <c r="AK4116" t="s">
        <v>1690</v>
      </c>
      <c r="AL4116" t="s">
        <v>18905</v>
      </c>
      <c r="AM4116" t="s">
        <v>18904</v>
      </c>
      <c r="AN4116" t="s">
        <v>1690</v>
      </c>
      <c r="AO4116" t="s">
        <v>18905</v>
      </c>
      <c r="AP4116" s="18">
        <v>3.9917730800000002E-2</v>
      </c>
      <c r="AQ4116" t="s">
        <v>4218</v>
      </c>
      <c r="AR4116" t="b">
        <f>ISNUMBER(SEARCH('Consulta Por Puntos Baloto'!$E$5,B4116,1))</f>
        <v>0</v>
      </c>
      <c r="AS4116">
        <f t="shared" si="128"/>
        <v>35</v>
      </c>
      <c r="AT4116" t="str">
        <f t="shared" si="129"/>
        <v>Punto red</v>
      </c>
    </row>
    <row r="4117" spans="1:46">
      <c r="A4117" t="s">
        <v>18906</v>
      </c>
      <c r="B4117" t="s">
        <v>18907</v>
      </c>
      <c r="C4117" s="18">
        <v>1.3116991287999999</v>
      </c>
      <c r="D4117" t="s">
        <v>4084</v>
      </c>
      <c r="E4117" t="s">
        <v>4053</v>
      </c>
      <c r="F4117" t="s">
        <v>4085</v>
      </c>
      <c r="G4117" s="18">
        <v>2.2335341763000001</v>
      </c>
      <c r="H4117" t="s">
        <v>64</v>
      </c>
      <c r="I4117" t="s">
        <v>4055</v>
      </c>
      <c r="J4117" t="s">
        <v>4056</v>
      </c>
      <c r="K4117" s="18">
        <v>8.1068620159999991</v>
      </c>
      <c r="L4117" t="s">
        <v>64</v>
      </c>
      <c r="M4117" t="s">
        <v>223</v>
      </c>
      <c r="N4117" t="s">
        <v>4070</v>
      </c>
      <c r="O4117" s="18">
        <v>0.89768318729999996</v>
      </c>
      <c r="P4117" t="s">
        <v>4052</v>
      </c>
      <c r="Q4117" t="s">
        <v>4053</v>
      </c>
      <c r="R4117" t="s">
        <v>4054</v>
      </c>
      <c r="S4117" s="18">
        <v>16.674678310400001</v>
      </c>
      <c r="T4117" t="s">
        <v>227</v>
      </c>
      <c r="U4117" t="s">
        <v>228</v>
      </c>
      <c r="V4117" t="s">
        <v>229</v>
      </c>
      <c r="W4117" s="18">
        <v>2.2531384939999999</v>
      </c>
      <c r="X4117" t="s">
        <v>64</v>
      </c>
      <c r="Y4117" t="s">
        <v>4055</v>
      </c>
      <c r="Z4117" t="s">
        <v>4056</v>
      </c>
      <c r="AA4117" s="18">
        <v>7.0281927542</v>
      </c>
      <c r="AB4117" t="s">
        <v>4088</v>
      </c>
      <c r="AC4117" t="s">
        <v>220</v>
      </c>
      <c r="AD4117" t="s">
        <v>4089</v>
      </c>
      <c r="AE4117" s="18">
        <v>0.31308353709999998</v>
      </c>
      <c r="AF4117" t="s">
        <v>18908</v>
      </c>
      <c r="AG4117" t="s">
        <v>4053</v>
      </c>
      <c r="AH4117" t="s">
        <v>18909</v>
      </c>
      <c r="AI4117" s="18">
        <v>0.81637495120000003</v>
      </c>
      <c r="AJ4117" t="s">
        <v>18910</v>
      </c>
      <c r="AK4117" t="s">
        <v>4053</v>
      </c>
      <c r="AL4117" t="s">
        <v>18911</v>
      </c>
      <c r="AM4117" t="s">
        <v>18908</v>
      </c>
      <c r="AN4117" t="s">
        <v>4053</v>
      </c>
      <c r="AO4117" t="s">
        <v>18909</v>
      </c>
      <c r="AP4117" s="18">
        <v>0.31308353709999998</v>
      </c>
      <c r="AQ4117" t="e">
        <v>#N/A</v>
      </c>
      <c r="AR4117" t="b">
        <f>ISNUMBER(SEARCH('Consulta Por Puntos Baloto'!$E$5,B4117,1))</f>
        <v>0</v>
      </c>
      <c r="AS4117">
        <f t="shared" si="128"/>
        <v>31</v>
      </c>
      <c r="AT4117" t="str">
        <f t="shared" si="129"/>
        <v>Punto pago</v>
      </c>
    </row>
    <row r="4118" spans="1:46">
      <c r="A4118" t="s">
        <v>18912</v>
      </c>
      <c r="B4118" t="s">
        <v>18913</v>
      </c>
      <c r="C4118" s="18">
        <v>2.1038232494</v>
      </c>
      <c r="D4118" t="s">
        <v>7736</v>
      </c>
      <c r="E4118" t="s">
        <v>4964</v>
      </c>
      <c r="F4118" t="s">
        <v>7737</v>
      </c>
      <c r="G4118" s="18">
        <v>73.507696719400002</v>
      </c>
      <c r="H4118" t="s">
        <v>64</v>
      </c>
      <c r="I4118" t="s">
        <v>4514</v>
      </c>
      <c r="J4118" t="s">
        <v>4515</v>
      </c>
      <c r="K4118" s="18">
        <v>73.507696719400002</v>
      </c>
      <c r="L4118" t="s">
        <v>64</v>
      </c>
      <c r="M4118" t="s">
        <v>4514</v>
      </c>
      <c r="N4118" t="s">
        <v>4515</v>
      </c>
      <c r="O4118" s="18">
        <v>1.6222058792</v>
      </c>
      <c r="P4118" t="s">
        <v>4963</v>
      </c>
      <c r="Q4118" t="s">
        <v>4964</v>
      </c>
      <c r="R4118" t="s">
        <v>4965</v>
      </c>
      <c r="S4118" s="18">
        <v>194.5059671663</v>
      </c>
      <c r="T4118" t="s">
        <v>311</v>
      </c>
      <c r="U4118" t="s">
        <v>130</v>
      </c>
      <c r="V4118" t="s">
        <v>312</v>
      </c>
      <c r="W4118" s="18">
        <v>1.6457854401000001</v>
      </c>
      <c r="X4118" t="s">
        <v>64</v>
      </c>
      <c r="Y4118" t="s">
        <v>4519</v>
      </c>
      <c r="Z4118" t="s">
        <v>4520</v>
      </c>
      <c r="AA4118" s="18">
        <v>110.5102131916</v>
      </c>
      <c r="AB4118" t="s">
        <v>300</v>
      </c>
      <c r="AC4118" t="s">
        <v>301</v>
      </c>
      <c r="AD4118" t="s">
        <v>302</v>
      </c>
      <c r="AE4118" s="18">
        <v>1.5296112167</v>
      </c>
      <c r="AF4118" t="s">
        <v>7738</v>
      </c>
      <c r="AG4118" t="s">
        <v>4964</v>
      </c>
      <c r="AH4118" t="s">
        <v>7739</v>
      </c>
      <c r="AI4118" s="18">
        <v>0.44297464660000002</v>
      </c>
      <c r="AJ4118" t="s">
        <v>17338</v>
      </c>
      <c r="AK4118" t="s">
        <v>4964</v>
      </c>
      <c r="AL4118" t="s">
        <v>17339</v>
      </c>
      <c r="AM4118" t="s">
        <v>17338</v>
      </c>
      <c r="AN4118" t="s">
        <v>4964</v>
      </c>
      <c r="AO4118" t="s">
        <v>17339</v>
      </c>
      <c r="AP4118" s="18">
        <v>0.44297464660000002</v>
      </c>
      <c r="AQ4118" t="s">
        <v>4882</v>
      </c>
      <c r="AR4118" t="b">
        <f>ISNUMBER(SEARCH('Consulta Por Puntos Baloto'!$E$5,B4118,1))</f>
        <v>0</v>
      </c>
      <c r="AS4118">
        <f t="shared" si="128"/>
        <v>35</v>
      </c>
      <c r="AT4118" t="str">
        <f t="shared" si="129"/>
        <v>Punto red</v>
      </c>
    </row>
    <row r="4119" spans="1:46">
      <c r="A4119" t="s">
        <v>18914</v>
      </c>
      <c r="B4119" t="s">
        <v>18915</v>
      </c>
      <c r="C4119" s="18">
        <v>5.4011726304999996</v>
      </c>
      <c r="D4119" t="s">
        <v>3012</v>
      </c>
      <c r="E4119" t="s">
        <v>3013</v>
      </c>
      <c r="F4119" t="s">
        <v>3014</v>
      </c>
      <c r="G4119" s="18">
        <v>4.0873913181999999</v>
      </c>
      <c r="H4119" t="s">
        <v>64</v>
      </c>
      <c r="I4119" t="s">
        <v>2638</v>
      </c>
      <c r="J4119" t="s">
        <v>2639</v>
      </c>
      <c r="K4119" s="18">
        <v>4.0873913181999999</v>
      </c>
      <c r="L4119" t="s">
        <v>64</v>
      </c>
      <c r="M4119" t="s">
        <v>2638</v>
      </c>
      <c r="N4119" t="s">
        <v>2639</v>
      </c>
      <c r="O4119" s="18">
        <v>32.687751967600001</v>
      </c>
      <c r="P4119" t="s">
        <v>2625</v>
      </c>
      <c r="Q4119" t="s">
        <v>134</v>
      </c>
      <c r="R4119" t="s">
        <v>2626</v>
      </c>
      <c r="S4119" s="18">
        <v>31.406637421900001</v>
      </c>
      <c r="T4119" t="s">
        <v>311</v>
      </c>
      <c r="U4119" t="s">
        <v>130</v>
      </c>
      <c r="V4119" t="s">
        <v>312</v>
      </c>
      <c r="W4119" s="18">
        <v>14.9507526073</v>
      </c>
      <c r="X4119" t="s">
        <v>64</v>
      </c>
      <c r="Y4119" t="s">
        <v>313</v>
      </c>
      <c r="Z4119" t="s">
        <v>314</v>
      </c>
      <c r="AA4119" s="18">
        <v>21.9981660025</v>
      </c>
      <c r="AB4119" s="19" t="s">
        <v>2641</v>
      </c>
      <c r="AC4119" t="s">
        <v>1501</v>
      </c>
      <c r="AD4119" t="s">
        <v>2642</v>
      </c>
      <c r="AE4119" s="18">
        <v>3.0726520759999998</v>
      </c>
      <c r="AF4119" t="s">
        <v>3401</v>
      </c>
      <c r="AG4119" t="s">
        <v>3013</v>
      </c>
      <c r="AH4119" t="s">
        <v>3402</v>
      </c>
      <c r="AI4119" s="18">
        <v>8.8102247000000009E-3</v>
      </c>
      <c r="AJ4119" t="s">
        <v>18916</v>
      </c>
      <c r="AK4119" t="s">
        <v>3013</v>
      </c>
      <c r="AL4119" t="s">
        <v>18917</v>
      </c>
      <c r="AM4119" t="s">
        <v>18916</v>
      </c>
      <c r="AN4119" t="s">
        <v>3013</v>
      </c>
      <c r="AO4119" t="s">
        <v>18917</v>
      </c>
      <c r="AP4119" s="18">
        <v>8.8102247000000009E-3</v>
      </c>
      <c r="AQ4119" t="s">
        <v>4882</v>
      </c>
      <c r="AR4119" t="b">
        <f>ISNUMBER(SEARCH('Consulta Por Puntos Baloto'!$E$5,B4119,1))</f>
        <v>0</v>
      </c>
      <c r="AS4119">
        <f t="shared" si="128"/>
        <v>35</v>
      </c>
      <c r="AT4119" t="str">
        <f t="shared" si="129"/>
        <v>Punto red</v>
      </c>
    </row>
    <row r="4120" spans="1:46">
      <c r="A4120" t="s">
        <v>18918</v>
      </c>
      <c r="B4120" t="s">
        <v>18919</v>
      </c>
      <c r="C4120" s="18">
        <v>23.0595225386</v>
      </c>
      <c r="D4120" t="s">
        <v>3012</v>
      </c>
      <c r="E4120" t="s">
        <v>3013</v>
      </c>
      <c r="F4120" t="s">
        <v>3014</v>
      </c>
      <c r="G4120" s="18">
        <v>21.791799631899998</v>
      </c>
      <c r="H4120" t="s">
        <v>64</v>
      </c>
      <c r="I4120" t="s">
        <v>2638</v>
      </c>
      <c r="J4120" t="s">
        <v>2639</v>
      </c>
      <c r="K4120" s="18">
        <v>21.791799631899998</v>
      </c>
      <c r="L4120" t="s">
        <v>64</v>
      </c>
      <c r="M4120" t="s">
        <v>2638</v>
      </c>
      <c r="N4120" t="s">
        <v>2639</v>
      </c>
      <c r="O4120" s="18">
        <v>43.222004316800003</v>
      </c>
      <c r="P4120" t="s">
        <v>2588</v>
      </c>
      <c r="Q4120" t="s">
        <v>134</v>
      </c>
      <c r="R4120" t="s">
        <v>2589</v>
      </c>
      <c r="S4120" s="18">
        <v>41.558661018099997</v>
      </c>
      <c r="T4120" t="s">
        <v>311</v>
      </c>
      <c r="U4120" t="s">
        <v>130</v>
      </c>
      <c r="V4120" t="s">
        <v>312</v>
      </c>
      <c r="W4120" s="18">
        <v>29.051475212</v>
      </c>
      <c r="X4120" t="s">
        <v>64</v>
      </c>
      <c r="Y4120" t="s">
        <v>313</v>
      </c>
      <c r="Z4120" t="s">
        <v>314</v>
      </c>
      <c r="AA4120" s="18">
        <v>35.327848581799998</v>
      </c>
      <c r="AB4120" s="19" t="s">
        <v>2641</v>
      </c>
      <c r="AC4120" t="s">
        <v>1501</v>
      </c>
      <c r="AD4120" t="s">
        <v>2642</v>
      </c>
      <c r="AE4120" s="18">
        <v>10.316730937599999</v>
      </c>
      <c r="AF4120" t="s">
        <v>3463</v>
      </c>
      <c r="AG4120" t="s">
        <v>3464</v>
      </c>
      <c r="AH4120" t="s">
        <v>3465</v>
      </c>
      <c r="AI4120" s="18">
        <v>3.39080592E-2</v>
      </c>
      <c r="AJ4120" t="s">
        <v>18920</v>
      </c>
      <c r="AK4120" t="s">
        <v>3535</v>
      </c>
      <c r="AL4120" t="s">
        <v>18921</v>
      </c>
      <c r="AM4120" t="s">
        <v>18920</v>
      </c>
      <c r="AN4120" t="s">
        <v>3535</v>
      </c>
      <c r="AO4120" t="s">
        <v>18921</v>
      </c>
      <c r="AP4120" s="18">
        <v>3.39080592E-2</v>
      </c>
      <c r="AQ4120" t="s">
        <v>123</v>
      </c>
      <c r="AR4120" t="b">
        <f>ISNUMBER(SEARCH('Consulta Por Puntos Baloto'!$E$5,B4120,1))</f>
        <v>0</v>
      </c>
      <c r="AS4120">
        <f t="shared" si="128"/>
        <v>35</v>
      </c>
      <c r="AT4120" t="str">
        <f t="shared" si="129"/>
        <v>Punto red</v>
      </c>
    </row>
    <row r="4121" spans="1:46">
      <c r="A4121" t="s">
        <v>18816</v>
      </c>
      <c r="B4121" t="s">
        <v>18817</v>
      </c>
      <c r="C4121" s="18">
        <v>2.7719387208000001</v>
      </c>
      <c r="D4121" t="s">
        <v>5599</v>
      </c>
      <c r="E4121" t="s">
        <v>5600</v>
      </c>
      <c r="F4121" t="s">
        <v>5601</v>
      </c>
      <c r="G4121" s="18">
        <v>0.35920711910000003</v>
      </c>
      <c r="H4121" t="s">
        <v>64</v>
      </c>
      <c r="I4121" t="s">
        <v>223</v>
      </c>
      <c r="J4121" t="s">
        <v>6211</v>
      </c>
      <c r="K4121" s="18">
        <v>0.35920711910000003</v>
      </c>
      <c r="L4121" t="s">
        <v>64</v>
      </c>
      <c r="M4121" t="s">
        <v>223</v>
      </c>
      <c r="N4121" t="s">
        <v>6211</v>
      </c>
      <c r="O4121" s="18">
        <v>5.0577822375999997</v>
      </c>
      <c r="P4121" t="s">
        <v>4100</v>
      </c>
      <c r="Q4121" t="s">
        <v>4101</v>
      </c>
      <c r="R4121" t="s">
        <v>4102</v>
      </c>
      <c r="S4121" s="18">
        <v>2.7597149130999998</v>
      </c>
      <c r="T4121" t="s">
        <v>227</v>
      </c>
      <c r="U4121" t="s">
        <v>228</v>
      </c>
      <c r="V4121" t="s">
        <v>229</v>
      </c>
      <c r="W4121" s="18">
        <v>2.1444740812999998</v>
      </c>
      <c r="X4121" t="s">
        <v>64</v>
      </c>
      <c r="Y4121" t="s">
        <v>223</v>
      </c>
      <c r="Z4121" t="s">
        <v>12969</v>
      </c>
      <c r="AA4121" s="18">
        <v>1.6569804452000001</v>
      </c>
      <c r="AB4121" t="s">
        <v>6212</v>
      </c>
      <c r="AC4121" t="s">
        <v>5600</v>
      </c>
      <c r="AD4121" t="s">
        <v>6213</v>
      </c>
      <c r="AE4121" s="18">
        <v>1.5185867339000001</v>
      </c>
      <c r="AF4121" t="s">
        <v>6214</v>
      </c>
      <c r="AG4121" t="s">
        <v>220</v>
      </c>
      <c r="AH4121" t="s">
        <v>6215</v>
      </c>
      <c r="AI4121" s="18">
        <v>2.1225563632000002</v>
      </c>
      <c r="AJ4121" t="s">
        <v>6216</v>
      </c>
      <c r="AK4121" t="s">
        <v>220</v>
      </c>
      <c r="AL4121" t="s">
        <v>6217</v>
      </c>
      <c r="AM4121" t="s">
        <v>64</v>
      </c>
      <c r="AN4121" t="s">
        <v>223</v>
      </c>
      <c r="AO4121" t="s">
        <v>6211</v>
      </c>
      <c r="AP4121" s="18">
        <v>0.35920711910000003</v>
      </c>
      <c r="AQ4121" t="s">
        <v>123</v>
      </c>
      <c r="AR4121" t="b">
        <f>ISNUMBER(SEARCH('Consulta Por Puntos Baloto'!$E$5,B4121,1))</f>
        <v>0</v>
      </c>
      <c r="AS4121">
        <f t="shared" si="128"/>
        <v>7</v>
      </c>
      <c r="AT4121" t="str">
        <f t="shared" si="129"/>
        <v>Cajero automático</v>
      </c>
    </row>
    <row r="4122" spans="1:46">
      <c r="A4122" t="s">
        <v>18922</v>
      </c>
      <c r="B4122" t="s">
        <v>18923</v>
      </c>
      <c r="C4122" s="18">
        <v>2.1634512023000001</v>
      </c>
      <c r="D4122" t="s">
        <v>4260</v>
      </c>
      <c r="E4122" t="s">
        <v>4261</v>
      </c>
      <c r="F4122" t="s">
        <v>4262</v>
      </c>
      <c r="G4122" s="18">
        <v>0.46978762439999999</v>
      </c>
      <c r="H4122" t="s">
        <v>64</v>
      </c>
      <c r="I4122" t="s">
        <v>4250</v>
      </c>
      <c r="J4122" t="s">
        <v>4449</v>
      </c>
      <c r="K4122" s="18">
        <v>7.3249900767999998</v>
      </c>
      <c r="L4122" t="s">
        <v>64</v>
      </c>
      <c r="M4122" t="s">
        <v>4250</v>
      </c>
      <c r="N4122" t="s">
        <v>4264</v>
      </c>
      <c r="O4122" s="18">
        <v>103.11754727979999</v>
      </c>
      <c r="P4122" t="s">
        <v>4265</v>
      </c>
      <c r="Q4122" t="s">
        <v>3972</v>
      </c>
      <c r="R4122" t="s">
        <v>4266</v>
      </c>
      <c r="S4122" s="18">
        <v>450.82642598929999</v>
      </c>
      <c r="T4122" t="s">
        <v>85</v>
      </c>
      <c r="U4122" t="s">
        <v>86</v>
      </c>
      <c r="V4122" t="s">
        <v>87</v>
      </c>
      <c r="W4122" s="18">
        <v>0.46978762439999999</v>
      </c>
      <c r="X4122" t="s">
        <v>64</v>
      </c>
      <c r="Y4122" t="s">
        <v>4250</v>
      </c>
      <c r="Z4122" t="s">
        <v>4449</v>
      </c>
      <c r="AA4122" s="18">
        <v>0.93767836390000003</v>
      </c>
      <c r="AB4122" t="s">
        <v>6095</v>
      </c>
      <c r="AC4122" t="s">
        <v>4261</v>
      </c>
      <c r="AD4122" t="s">
        <v>6097</v>
      </c>
      <c r="AE4122" s="18">
        <v>2.6454157500000002</v>
      </c>
      <c r="AF4122" t="s">
        <v>6098</v>
      </c>
      <c r="AG4122" t="s">
        <v>4261</v>
      </c>
      <c r="AH4122" t="s">
        <v>6099</v>
      </c>
      <c r="AI4122" s="18">
        <v>0.57976406049999996</v>
      </c>
      <c r="AJ4122" t="s">
        <v>11844</v>
      </c>
      <c r="AK4122" t="s">
        <v>4261</v>
      </c>
      <c r="AL4122" t="s">
        <v>11845</v>
      </c>
      <c r="AM4122" t="s">
        <v>64</v>
      </c>
      <c r="AN4122" t="s">
        <v>4250</v>
      </c>
      <c r="AO4122" t="s">
        <v>4449</v>
      </c>
      <c r="AP4122" s="18">
        <v>0.46978762439999999</v>
      </c>
      <c r="AQ4122" t="s">
        <v>123</v>
      </c>
      <c r="AR4122" t="b">
        <f>ISNUMBER(SEARCH('Consulta Por Puntos Baloto'!$E$5,B4122,1))</f>
        <v>0</v>
      </c>
      <c r="AS4122">
        <f t="shared" si="128"/>
        <v>7</v>
      </c>
      <c r="AT4122" t="str">
        <f t="shared" si="129"/>
        <v>Cajero automático</v>
      </c>
    </row>
    <row r="4123" spans="1:46">
      <c r="A4123" t="s">
        <v>18922</v>
      </c>
      <c r="B4123" t="s">
        <v>18923</v>
      </c>
      <c r="C4123" s="18">
        <v>2.1634512023000001</v>
      </c>
      <c r="D4123" t="s">
        <v>4260</v>
      </c>
      <c r="E4123" t="s">
        <v>4261</v>
      </c>
      <c r="F4123" t="s">
        <v>4262</v>
      </c>
      <c r="G4123" s="18">
        <v>0.46978762439999999</v>
      </c>
      <c r="H4123" t="s">
        <v>64</v>
      </c>
      <c r="I4123" t="s">
        <v>4250</v>
      </c>
      <c r="J4123" t="s">
        <v>4449</v>
      </c>
      <c r="K4123" s="18">
        <v>7.3249900767999998</v>
      </c>
      <c r="L4123" t="s">
        <v>64</v>
      </c>
      <c r="M4123" t="s">
        <v>4250</v>
      </c>
      <c r="N4123" t="s">
        <v>4264</v>
      </c>
      <c r="O4123" s="18">
        <v>103.11754727979999</v>
      </c>
      <c r="P4123" t="s">
        <v>4265</v>
      </c>
      <c r="Q4123" t="s">
        <v>3972</v>
      </c>
      <c r="R4123" t="s">
        <v>4266</v>
      </c>
      <c r="S4123" s="18">
        <v>450.82642598929999</v>
      </c>
      <c r="T4123" t="s">
        <v>85</v>
      </c>
      <c r="U4123" t="s">
        <v>86</v>
      </c>
      <c r="V4123" t="s">
        <v>87</v>
      </c>
      <c r="W4123" s="18">
        <v>0.46978762439999999</v>
      </c>
      <c r="X4123" t="s">
        <v>64</v>
      </c>
      <c r="Y4123" t="s">
        <v>4250</v>
      </c>
      <c r="Z4123" t="s">
        <v>4449</v>
      </c>
      <c r="AA4123" s="18">
        <v>0.93767836390000003</v>
      </c>
      <c r="AB4123" t="s">
        <v>6095</v>
      </c>
      <c r="AC4123" t="s">
        <v>4261</v>
      </c>
      <c r="AD4123" t="s">
        <v>6097</v>
      </c>
      <c r="AE4123" s="18">
        <v>2.6454157500000002</v>
      </c>
      <c r="AF4123" t="s">
        <v>6098</v>
      </c>
      <c r="AG4123" t="s">
        <v>4261</v>
      </c>
      <c r="AH4123" t="s">
        <v>6099</v>
      </c>
      <c r="AI4123" s="18">
        <v>0.57976406049999996</v>
      </c>
      <c r="AJ4123" t="s">
        <v>11844</v>
      </c>
      <c r="AK4123" t="s">
        <v>4261</v>
      </c>
      <c r="AL4123" t="s">
        <v>11845</v>
      </c>
      <c r="AM4123" t="s">
        <v>64</v>
      </c>
      <c r="AN4123" t="s">
        <v>4250</v>
      </c>
      <c r="AO4123" t="s">
        <v>4449</v>
      </c>
      <c r="AP4123" s="18">
        <v>0.46978762439999999</v>
      </c>
      <c r="AQ4123" t="s">
        <v>123</v>
      </c>
      <c r="AR4123" t="b">
        <f>ISNUMBER(SEARCH('Consulta Por Puntos Baloto'!$E$5,B4123,1))</f>
        <v>0</v>
      </c>
      <c r="AS4123">
        <f t="shared" si="128"/>
        <v>7</v>
      </c>
      <c r="AT4123" t="str">
        <f t="shared" si="129"/>
        <v>Cajero automático</v>
      </c>
    </row>
    <row r="4124" spans="1:46">
      <c r="A4124" t="s">
        <v>18924</v>
      </c>
      <c r="B4124" t="s">
        <v>18925</v>
      </c>
      <c r="C4124" s="18">
        <v>1.82199117</v>
      </c>
      <c r="D4124" t="s">
        <v>541</v>
      </c>
      <c r="E4124" t="s">
        <v>128</v>
      </c>
      <c r="F4124" t="s">
        <v>542</v>
      </c>
      <c r="G4124" s="18">
        <v>1.0148256817000001</v>
      </c>
      <c r="H4124" t="s">
        <v>483</v>
      </c>
      <c r="I4124" t="s">
        <v>130</v>
      </c>
      <c r="J4124" t="s">
        <v>484</v>
      </c>
      <c r="K4124" s="18">
        <v>1.9736258008000001</v>
      </c>
      <c r="L4124" t="s">
        <v>64</v>
      </c>
      <c r="M4124" t="s">
        <v>130</v>
      </c>
      <c r="N4124" t="s">
        <v>370</v>
      </c>
      <c r="O4124" s="18">
        <v>2.0947557410000002</v>
      </c>
      <c r="P4124" t="s">
        <v>441</v>
      </c>
      <c r="Q4124" t="s">
        <v>134</v>
      </c>
      <c r="R4124" t="s">
        <v>442</v>
      </c>
      <c r="S4124" s="18">
        <v>2.7799675945</v>
      </c>
      <c r="T4124" t="s">
        <v>371</v>
      </c>
      <c r="U4124" t="s">
        <v>130</v>
      </c>
      <c r="V4124" t="s">
        <v>372</v>
      </c>
      <c r="W4124" s="18">
        <v>2.2615444343000002</v>
      </c>
      <c r="X4124" t="s">
        <v>64</v>
      </c>
      <c r="Y4124" t="s">
        <v>130</v>
      </c>
      <c r="Z4124" t="s">
        <v>209</v>
      </c>
      <c r="AA4124" s="18">
        <v>1.0354498546999999</v>
      </c>
      <c r="AB4124" s="19" t="s">
        <v>485</v>
      </c>
      <c r="AC4124" t="s">
        <v>128</v>
      </c>
      <c r="AD4124" t="s">
        <v>486</v>
      </c>
      <c r="AE4124" s="18">
        <v>0.20209892909999999</v>
      </c>
      <c r="AF4124" t="s">
        <v>487</v>
      </c>
      <c r="AG4124" t="s">
        <v>143</v>
      </c>
      <c r="AH4124" t="s">
        <v>488</v>
      </c>
      <c r="AI4124" s="18">
        <v>0.293398457</v>
      </c>
      <c r="AJ4124" t="s">
        <v>859</v>
      </c>
      <c r="AK4124" t="s">
        <v>134</v>
      </c>
      <c r="AL4124" t="s">
        <v>860</v>
      </c>
      <c r="AM4124" t="s">
        <v>487</v>
      </c>
      <c r="AN4124" t="s">
        <v>143</v>
      </c>
      <c r="AO4124" t="s">
        <v>488</v>
      </c>
      <c r="AP4124" s="18">
        <v>0.20209892909999999</v>
      </c>
      <c r="AQ4124" t="s">
        <v>123</v>
      </c>
      <c r="AR4124" t="b">
        <f>ISNUMBER(SEARCH('Consulta Por Puntos Baloto'!$E$5,B4124,1))</f>
        <v>0</v>
      </c>
      <c r="AS4124">
        <f t="shared" si="128"/>
        <v>31</v>
      </c>
      <c r="AT4124" t="str">
        <f t="shared" si="129"/>
        <v>Punto pago</v>
      </c>
    </row>
    <row r="4125" spans="1:46">
      <c r="A4125" t="s">
        <v>18926</v>
      </c>
      <c r="B4125" t="s">
        <v>18927</v>
      </c>
      <c r="C4125" s="18">
        <v>1.2701593788000001</v>
      </c>
      <c r="D4125" t="s">
        <v>169</v>
      </c>
      <c r="E4125" t="s">
        <v>128</v>
      </c>
      <c r="F4125" t="s">
        <v>170</v>
      </c>
      <c r="G4125" s="18">
        <v>1.216179532</v>
      </c>
      <c r="H4125" t="s">
        <v>64</v>
      </c>
      <c r="I4125" t="s">
        <v>130</v>
      </c>
      <c r="J4125" t="s">
        <v>171</v>
      </c>
      <c r="K4125" s="18">
        <v>1.5051168387</v>
      </c>
      <c r="L4125" t="s">
        <v>64</v>
      </c>
      <c r="M4125" t="s">
        <v>130</v>
      </c>
      <c r="N4125" t="s">
        <v>172</v>
      </c>
      <c r="O4125" s="18">
        <v>1.2727063716</v>
      </c>
      <c r="P4125" t="s">
        <v>173</v>
      </c>
      <c r="Q4125" t="s">
        <v>134</v>
      </c>
      <c r="R4125" t="s">
        <v>174</v>
      </c>
      <c r="S4125" s="18">
        <v>1.2699871914</v>
      </c>
      <c r="T4125" t="s">
        <v>64</v>
      </c>
      <c r="U4125" t="s">
        <v>130</v>
      </c>
      <c r="V4125" t="s">
        <v>171</v>
      </c>
      <c r="W4125" s="18">
        <v>1.4939064854999999</v>
      </c>
      <c r="X4125" t="s">
        <v>64</v>
      </c>
      <c r="Y4125" t="s">
        <v>130</v>
      </c>
      <c r="Z4125" t="s">
        <v>175</v>
      </c>
      <c r="AA4125" s="18">
        <v>1.2252362838999999</v>
      </c>
      <c r="AB4125" t="s">
        <v>176</v>
      </c>
      <c r="AC4125" t="s">
        <v>128</v>
      </c>
      <c r="AD4125" t="s">
        <v>177</v>
      </c>
      <c r="AE4125" s="18">
        <v>0.26246849179999998</v>
      </c>
      <c r="AF4125" t="s">
        <v>18928</v>
      </c>
      <c r="AG4125" t="s">
        <v>143</v>
      </c>
      <c r="AH4125" t="s">
        <v>18929</v>
      </c>
      <c r="AI4125" s="18">
        <v>0.17874244480000001</v>
      </c>
      <c r="AJ4125" t="s">
        <v>2735</v>
      </c>
      <c r="AK4125" t="s">
        <v>134</v>
      </c>
      <c r="AL4125" t="s">
        <v>2736</v>
      </c>
      <c r="AM4125" t="s">
        <v>2735</v>
      </c>
      <c r="AN4125" t="s">
        <v>134</v>
      </c>
      <c r="AO4125" t="s">
        <v>2736</v>
      </c>
      <c r="AP4125" s="18">
        <v>0.17874244480000001</v>
      </c>
      <c r="AQ4125" t="s">
        <v>123</v>
      </c>
      <c r="AR4125" t="b">
        <f>ISNUMBER(SEARCH('Consulta Por Puntos Baloto'!$E$5,B4125,1))</f>
        <v>0</v>
      </c>
      <c r="AS4125">
        <f t="shared" si="128"/>
        <v>35</v>
      </c>
      <c r="AT4125" t="str">
        <f t="shared" si="129"/>
        <v>Punto red</v>
      </c>
    </row>
    <row r="4126" spans="1:46">
      <c r="A4126" t="s">
        <v>18930</v>
      </c>
      <c r="B4126" t="s">
        <v>18931</v>
      </c>
      <c r="C4126" s="18">
        <v>2.3560817448</v>
      </c>
      <c r="D4126" t="s">
        <v>584</v>
      </c>
      <c r="E4126" t="s">
        <v>128</v>
      </c>
      <c r="F4126" t="s">
        <v>585</v>
      </c>
      <c r="G4126" s="18">
        <v>5.9028155200000001E-2</v>
      </c>
      <c r="H4126" t="s">
        <v>64</v>
      </c>
      <c r="I4126" t="s">
        <v>130</v>
      </c>
      <c r="J4126" t="s">
        <v>590</v>
      </c>
      <c r="K4126" s="18">
        <v>0.77725889969999995</v>
      </c>
      <c r="L4126" t="s">
        <v>64</v>
      </c>
      <c r="M4126" t="s">
        <v>130</v>
      </c>
      <c r="N4126" t="s">
        <v>636</v>
      </c>
      <c r="O4126" s="18">
        <v>0.1018097127</v>
      </c>
      <c r="P4126" t="s">
        <v>588</v>
      </c>
      <c r="Q4126" t="s">
        <v>134</v>
      </c>
      <c r="R4126" t="s">
        <v>589</v>
      </c>
      <c r="S4126" s="18">
        <v>3.2678038630000001</v>
      </c>
      <c r="T4126" t="s">
        <v>469</v>
      </c>
      <c r="U4126" t="s">
        <v>130</v>
      </c>
      <c r="V4126" t="s">
        <v>470</v>
      </c>
      <c r="W4126" s="18">
        <v>7.0129889400000006E-2</v>
      </c>
      <c r="X4126" t="s">
        <v>64</v>
      </c>
      <c r="Y4126" t="s">
        <v>130</v>
      </c>
      <c r="Z4126" t="s">
        <v>590</v>
      </c>
      <c r="AA4126" s="18">
        <v>0.79345643690000001</v>
      </c>
      <c r="AB4126" t="s">
        <v>637</v>
      </c>
      <c r="AC4126" t="s">
        <v>128</v>
      </c>
      <c r="AD4126" t="s">
        <v>638</v>
      </c>
      <c r="AE4126" s="18">
        <v>0.3607609255</v>
      </c>
      <c r="AF4126" t="s">
        <v>639</v>
      </c>
      <c r="AG4126" t="s">
        <v>143</v>
      </c>
      <c r="AH4126" t="s">
        <v>640</v>
      </c>
      <c r="AI4126" s="18">
        <v>0.17895516089999999</v>
      </c>
      <c r="AJ4126" t="s">
        <v>15703</v>
      </c>
      <c r="AK4126" t="s">
        <v>134</v>
      </c>
      <c r="AL4126" t="s">
        <v>15704</v>
      </c>
      <c r="AM4126" t="s">
        <v>64</v>
      </c>
      <c r="AN4126" t="s">
        <v>130</v>
      </c>
      <c r="AO4126" t="s">
        <v>590</v>
      </c>
      <c r="AP4126" s="18">
        <v>5.9028155200000001E-2</v>
      </c>
      <c r="AQ4126" t="s">
        <v>123</v>
      </c>
      <c r="AR4126" t="b">
        <f>ISNUMBER(SEARCH('Consulta Por Puntos Baloto'!$E$5,B4126,1))</f>
        <v>0</v>
      </c>
      <c r="AS4126">
        <f t="shared" si="128"/>
        <v>7</v>
      </c>
      <c r="AT4126" t="str">
        <f t="shared" si="129"/>
        <v>Cajero automático</v>
      </c>
    </row>
    <row r="4127" spans="1:46">
      <c r="A4127" t="s">
        <v>18932</v>
      </c>
      <c r="B4127" t="s">
        <v>18933</v>
      </c>
      <c r="C4127" s="18">
        <v>1.5770923811999999</v>
      </c>
      <c r="D4127" t="s">
        <v>4679</v>
      </c>
      <c r="E4127" t="s">
        <v>220</v>
      </c>
      <c r="F4127" t="s">
        <v>4680</v>
      </c>
      <c r="G4127" s="18">
        <v>0.22812060510000001</v>
      </c>
      <c r="H4127" t="s">
        <v>11242</v>
      </c>
      <c r="I4127" t="s">
        <v>223</v>
      </c>
      <c r="J4127" t="s">
        <v>11243</v>
      </c>
      <c r="K4127" s="18">
        <v>0.68488208319999999</v>
      </c>
      <c r="L4127" t="s">
        <v>64</v>
      </c>
      <c r="M4127" t="s">
        <v>223</v>
      </c>
      <c r="N4127" t="s">
        <v>9384</v>
      </c>
      <c r="O4127" s="18">
        <v>0.84791043450000003</v>
      </c>
      <c r="P4127" t="s">
        <v>225</v>
      </c>
      <c r="Q4127" t="s">
        <v>220</v>
      </c>
      <c r="R4127" t="s">
        <v>226</v>
      </c>
      <c r="S4127" s="18">
        <v>5.3612613435999998</v>
      </c>
      <c r="T4127" t="s">
        <v>227</v>
      </c>
      <c r="U4127" t="s">
        <v>228</v>
      </c>
      <c r="V4127" t="s">
        <v>229</v>
      </c>
      <c r="W4127" s="18">
        <v>1.5950638296999999</v>
      </c>
      <c r="X4127" t="s">
        <v>222</v>
      </c>
      <c r="Y4127" t="s">
        <v>223</v>
      </c>
      <c r="Z4127" t="s">
        <v>224</v>
      </c>
      <c r="AA4127" s="18">
        <v>0.24973205900000001</v>
      </c>
      <c r="AB4127" t="s">
        <v>6401</v>
      </c>
      <c r="AC4127" t="s">
        <v>220</v>
      </c>
      <c r="AD4127" t="s">
        <v>6402</v>
      </c>
      <c r="AE4127" s="18">
        <v>0.71030945400000001</v>
      </c>
      <c r="AF4127" t="s">
        <v>14949</v>
      </c>
      <c r="AG4127" t="s">
        <v>220</v>
      </c>
      <c r="AH4127" t="s">
        <v>14950</v>
      </c>
      <c r="AI4127" s="18">
        <v>0.43336506089999999</v>
      </c>
      <c r="AJ4127" t="s">
        <v>11246</v>
      </c>
      <c r="AK4127" t="s">
        <v>220</v>
      </c>
      <c r="AL4127" t="s">
        <v>11247</v>
      </c>
      <c r="AM4127" t="s">
        <v>11242</v>
      </c>
      <c r="AN4127" t="s">
        <v>223</v>
      </c>
      <c r="AO4127" t="s">
        <v>11243</v>
      </c>
      <c r="AP4127" s="18">
        <v>0.22812060510000001</v>
      </c>
      <c r="AQ4127" t="s">
        <v>123</v>
      </c>
      <c r="AR4127" t="b">
        <f>ISNUMBER(SEARCH('Consulta Por Puntos Baloto'!$E$5,B4127,1))</f>
        <v>0</v>
      </c>
      <c r="AS4127">
        <f t="shared" si="128"/>
        <v>7</v>
      </c>
      <c r="AT4127" t="str">
        <f t="shared" si="129"/>
        <v>Cajero automático</v>
      </c>
    </row>
    <row r="4128" spans="1:46">
      <c r="A4128" t="s">
        <v>18934</v>
      </c>
      <c r="B4128" t="s">
        <v>18935</v>
      </c>
      <c r="C4128" s="18">
        <v>2.0829684099999999E-2</v>
      </c>
      <c r="D4128" t="s">
        <v>4210</v>
      </c>
      <c r="E4128" t="s">
        <v>62</v>
      </c>
      <c r="F4128" t="s">
        <v>4211</v>
      </c>
      <c r="G4128" s="18">
        <v>2.2147521100000001E-2</v>
      </c>
      <c r="H4128" t="s">
        <v>253</v>
      </c>
      <c r="I4128" t="s">
        <v>65</v>
      </c>
      <c r="J4128" t="s">
        <v>6372</v>
      </c>
      <c r="K4128" s="18">
        <v>1.5116621179</v>
      </c>
      <c r="L4128" t="s">
        <v>64</v>
      </c>
      <c r="M4128" t="s">
        <v>65</v>
      </c>
      <c r="N4128" t="s">
        <v>4212</v>
      </c>
      <c r="O4128" s="18">
        <v>1.4033329369</v>
      </c>
      <c r="P4128" t="s">
        <v>67</v>
      </c>
      <c r="Q4128" t="s">
        <v>62</v>
      </c>
      <c r="R4128" t="s">
        <v>68</v>
      </c>
      <c r="S4128" s="18">
        <v>2.2147521100000001E-2</v>
      </c>
      <c r="T4128" t="s">
        <v>253</v>
      </c>
      <c r="U4128" t="s">
        <v>65</v>
      </c>
      <c r="V4128" t="s">
        <v>254</v>
      </c>
      <c r="W4128" s="18">
        <v>1.6819618099999999E-2</v>
      </c>
      <c r="X4128" t="s">
        <v>64</v>
      </c>
      <c r="Y4128" t="s">
        <v>65</v>
      </c>
      <c r="Z4128" t="s">
        <v>390</v>
      </c>
      <c r="AA4128" s="18">
        <v>0.33605302590000002</v>
      </c>
      <c r="AB4128" t="s">
        <v>253</v>
      </c>
      <c r="AC4128" t="s">
        <v>62</v>
      </c>
      <c r="AD4128" t="s">
        <v>4214</v>
      </c>
      <c r="AE4128" s="18">
        <v>0.48262270619999997</v>
      </c>
      <c r="AF4128" t="s">
        <v>6373</v>
      </c>
      <c r="AG4128" t="s">
        <v>62</v>
      </c>
      <c r="AH4128" t="s">
        <v>6374</v>
      </c>
      <c r="AI4128" s="18">
        <v>3.1704815999999999E-3</v>
      </c>
      <c r="AJ4128" t="s">
        <v>349</v>
      </c>
      <c r="AK4128" t="s">
        <v>62</v>
      </c>
      <c r="AL4128" t="s">
        <v>18936</v>
      </c>
      <c r="AM4128" t="s">
        <v>349</v>
      </c>
      <c r="AN4128" t="s">
        <v>62</v>
      </c>
      <c r="AO4128" t="s">
        <v>18936</v>
      </c>
      <c r="AP4128" s="18">
        <v>3.1704815999999999E-3</v>
      </c>
      <c r="AQ4128" t="s">
        <v>123</v>
      </c>
      <c r="AR4128" t="b">
        <f>ISNUMBER(SEARCH('Consulta Por Puntos Baloto'!$E$5,B4128,1))</f>
        <v>0</v>
      </c>
      <c r="AS4128">
        <f t="shared" si="128"/>
        <v>35</v>
      </c>
      <c r="AT4128" t="str">
        <f t="shared" si="129"/>
        <v>Punto red</v>
      </c>
    </row>
    <row r="4129" spans="1:46">
      <c r="A4129" t="s">
        <v>18937</v>
      </c>
      <c r="B4129" t="s">
        <v>18938</v>
      </c>
      <c r="C4129" s="18">
        <v>9.5063636800000004E-2</v>
      </c>
      <c r="D4129" t="s">
        <v>1420</v>
      </c>
      <c r="E4129" t="s">
        <v>128</v>
      </c>
      <c r="F4129" t="s">
        <v>1421</v>
      </c>
      <c r="G4129" s="18">
        <v>9.5063636800000004E-2</v>
      </c>
      <c r="H4129" t="s">
        <v>1422</v>
      </c>
      <c r="I4129" t="s">
        <v>130</v>
      </c>
      <c r="J4129" t="s">
        <v>1423</v>
      </c>
      <c r="K4129" s="18">
        <v>9.5063636800000004E-2</v>
      </c>
      <c r="L4129" t="s">
        <v>64</v>
      </c>
      <c r="M4129" t="s">
        <v>130</v>
      </c>
      <c r="N4129" t="s">
        <v>1424</v>
      </c>
      <c r="O4129" s="18">
        <v>0.80603046479999996</v>
      </c>
      <c r="P4129" t="s">
        <v>1425</v>
      </c>
      <c r="Q4129" t="s">
        <v>134</v>
      </c>
      <c r="R4129" t="s">
        <v>1426</v>
      </c>
      <c r="S4129" s="18">
        <v>1.4503512857</v>
      </c>
      <c r="T4129" t="s">
        <v>1086</v>
      </c>
      <c r="U4129" t="s">
        <v>130</v>
      </c>
      <c r="V4129" t="s">
        <v>1087</v>
      </c>
      <c r="W4129" s="18">
        <v>1.1956479077</v>
      </c>
      <c r="X4129" t="s">
        <v>64</v>
      </c>
      <c r="Y4129" t="s">
        <v>130</v>
      </c>
      <c r="Z4129" t="s">
        <v>1427</v>
      </c>
      <c r="AA4129" s="18">
        <v>9.5063636800000004E-2</v>
      </c>
      <c r="AB4129" s="19" t="s">
        <v>1428</v>
      </c>
      <c r="AC4129" t="s">
        <v>128</v>
      </c>
      <c r="AD4129" t="s">
        <v>1429</v>
      </c>
      <c r="AE4129" s="18">
        <v>0.32014575480000002</v>
      </c>
      <c r="AF4129" t="s">
        <v>1430</v>
      </c>
      <c r="AG4129" t="s">
        <v>143</v>
      </c>
      <c r="AH4129" t="s">
        <v>1431</v>
      </c>
      <c r="AI4129" s="18">
        <v>0</v>
      </c>
      <c r="AJ4129" t="s">
        <v>349</v>
      </c>
      <c r="AK4129" t="s">
        <v>134</v>
      </c>
      <c r="AL4129" t="s">
        <v>1432</v>
      </c>
      <c r="AM4129" t="s">
        <v>349</v>
      </c>
      <c r="AN4129" t="s">
        <v>134</v>
      </c>
      <c r="AO4129" t="s">
        <v>1432</v>
      </c>
      <c r="AP4129" s="18">
        <v>0</v>
      </c>
      <c r="AQ4129" t="s">
        <v>123</v>
      </c>
      <c r="AR4129" t="b">
        <f>ISNUMBER(SEARCH('Consulta Por Puntos Baloto'!$E$5,B4129,1))</f>
        <v>0</v>
      </c>
      <c r="AS4129">
        <f t="shared" si="128"/>
        <v>35</v>
      </c>
      <c r="AT4129" t="str">
        <f t="shared" si="129"/>
        <v>Punto red</v>
      </c>
    </row>
    <row r="4130" spans="1:46">
      <c r="A4130" t="s">
        <v>18939</v>
      </c>
      <c r="B4130" t="s">
        <v>18940</v>
      </c>
      <c r="C4130" s="18">
        <v>1.0086862372000001</v>
      </c>
      <c r="D4130" t="s">
        <v>6201</v>
      </c>
      <c r="E4130" t="s">
        <v>62</v>
      </c>
      <c r="F4130" t="s">
        <v>6202</v>
      </c>
      <c r="G4130" s="18">
        <v>0.98215229940000004</v>
      </c>
      <c r="H4130" t="s">
        <v>73</v>
      </c>
      <c r="I4130" t="s">
        <v>65</v>
      </c>
      <c r="J4130" t="s">
        <v>5515</v>
      </c>
      <c r="K4130" s="18">
        <v>2.0723310453999999</v>
      </c>
      <c r="L4130" t="s">
        <v>4403</v>
      </c>
      <c r="M4130" t="s">
        <v>65</v>
      </c>
      <c r="N4130" t="s">
        <v>4404</v>
      </c>
      <c r="O4130" s="18">
        <v>7.8513835066000004</v>
      </c>
      <c r="P4130" t="s">
        <v>67</v>
      </c>
      <c r="Q4130" t="s">
        <v>62</v>
      </c>
      <c r="R4130" t="s">
        <v>68</v>
      </c>
      <c r="S4130" s="18">
        <v>3.0811513264000001</v>
      </c>
      <c r="T4130" t="s">
        <v>69</v>
      </c>
      <c r="U4130" t="s">
        <v>65</v>
      </c>
      <c r="V4130" t="s">
        <v>70</v>
      </c>
      <c r="W4130" s="18">
        <v>1.3844418469999999</v>
      </c>
      <c r="X4130" t="s">
        <v>71</v>
      </c>
      <c r="Y4130" t="s">
        <v>65</v>
      </c>
      <c r="Z4130" t="s">
        <v>72</v>
      </c>
      <c r="AA4130" s="18">
        <v>0.98686497269999995</v>
      </c>
      <c r="AB4130" t="s">
        <v>73</v>
      </c>
      <c r="AC4130" t="s">
        <v>62</v>
      </c>
      <c r="AD4130" t="s">
        <v>74</v>
      </c>
      <c r="AE4130" s="18">
        <v>7.9816495299999998E-2</v>
      </c>
      <c r="AF4130" t="s">
        <v>18941</v>
      </c>
      <c r="AG4130" t="s">
        <v>62</v>
      </c>
      <c r="AH4130" t="s">
        <v>18942</v>
      </c>
      <c r="AI4130" s="18">
        <v>0.4472903956</v>
      </c>
      <c r="AJ4130" t="s">
        <v>15853</v>
      </c>
      <c r="AK4130" t="s">
        <v>62</v>
      </c>
      <c r="AL4130" t="s">
        <v>15854</v>
      </c>
      <c r="AM4130" t="s">
        <v>18941</v>
      </c>
      <c r="AN4130" t="s">
        <v>62</v>
      </c>
      <c r="AO4130" t="s">
        <v>18942</v>
      </c>
      <c r="AP4130" s="18">
        <v>7.9816495299999998E-2</v>
      </c>
      <c r="AQ4130" t="s">
        <v>123</v>
      </c>
      <c r="AR4130" t="b">
        <f>ISNUMBER(SEARCH('Consulta Por Puntos Baloto'!$E$5,B4130,1))</f>
        <v>0</v>
      </c>
      <c r="AS4130">
        <f t="shared" si="128"/>
        <v>31</v>
      </c>
      <c r="AT4130" t="str">
        <f t="shared" si="129"/>
        <v>Punto pago</v>
      </c>
    </row>
    <row r="4131" spans="1:46">
      <c r="A4131" t="s">
        <v>16494</v>
      </c>
      <c r="B4131" t="s">
        <v>16495</v>
      </c>
      <c r="C4131" s="18">
        <v>0.583642789</v>
      </c>
      <c r="D4131" t="s">
        <v>4329</v>
      </c>
      <c r="E4131" t="s">
        <v>3972</v>
      </c>
      <c r="F4131" t="s">
        <v>4330</v>
      </c>
      <c r="G4131" s="18">
        <v>0.134985041</v>
      </c>
      <c r="H4131" t="s">
        <v>64</v>
      </c>
      <c r="I4131" t="s">
        <v>3974</v>
      </c>
      <c r="J4131" t="s">
        <v>4331</v>
      </c>
      <c r="K4131" s="18">
        <v>0.134985041</v>
      </c>
      <c r="L4131" t="s">
        <v>64</v>
      </c>
      <c r="M4131" t="s">
        <v>3974</v>
      </c>
      <c r="N4131" t="s">
        <v>4331</v>
      </c>
      <c r="O4131" s="18">
        <v>0.62530571540000002</v>
      </c>
      <c r="P4131" t="s">
        <v>4332</v>
      </c>
      <c r="Q4131" t="s">
        <v>3972</v>
      </c>
      <c r="R4131" t="s">
        <v>4333</v>
      </c>
      <c r="S4131" s="18">
        <v>467.44653448449998</v>
      </c>
      <c r="T4131" t="s">
        <v>85</v>
      </c>
      <c r="U4131" t="s">
        <v>86</v>
      </c>
      <c r="V4131" t="s">
        <v>87</v>
      </c>
      <c r="W4131" s="18">
        <v>1.1330554359</v>
      </c>
      <c r="X4131" t="s">
        <v>3979</v>
      </c>
      <c r="Y4131" t="s">
        <v>3974</v>
      </c>
      <c r="Z4131" t="s">
        <v>3980</v>
      </c>
      <c r="AA4131" s="18">
        <v>0.7669669576</v>
      </c>
      <c r="AB4131" t="s">
        <v>4334</v>
      </c>
      <c r="AC4131" t="s">
        <v>3972</v>
      </c>
      <c r="AD4131" t="s">
        <v>4335</v>
      </c>
      <c r="AE4131" s="18">
        <v>0.376777947</v>
      </c>
      <c r="AF4131" t="s">
        <v>6245</v>
      </c>
      <c r="AG4131" t="s">
        <v>3972</v>
      </c>
      <c r="AH4131" t="s">
        <v>6246</v>
      </c>
      <c r="AI4131" s="18">
        <v>0.57781115019999996</v>
      </c>
      <c r="AJ4131" t="s">
        <v>6247</v>
      </c>
      <c r="AK4131" t="s">
        <v>3972</v>
      </c>
      <c r="AL4131" t="s">
        <v>6248</v>
      </c>
      <c r="AM4131" t="s">
        <v>64</v>
      </c>
      <c r="AN4131" t="s">
        <v>3974</v>
      </c>
      <c r="AO4131" t="s">
        <v>4331</v>
      </c>
      <c r="AP4131" s="18">
        <v>0.134985041</v>
      </c>
      <c r="AQ4131" t="s">
        <v>123</v>
      </c>
      <c r="AR4131" t="b">
        <f>ISNUMBER(SEARCH('Consulta Por Puntos Baloto'!$E$5,B4131,1))</f>
        <v>0</v>
      </c>
      <c r="AS4131">
        <f t="shared" si="128"/>
        <v>7</v>
      </c>
      <c r="AT4131" t="str">
        <f t="shared" si="129"/>
        <v>Cajero automático</v>
      </c>
    </row>
    <row r="4132" spans="1:46">
      <c r="A4132" t="s">
        <v>18943</v>
      </c>
      <c r="B4132" t="s">
        <v>18944</v>
      </c>
      <c r="C4132" s="18">
        <v>1.2933695274000001</v>
      </c>
      <c r="D4132" t="s">
        <v>61</v>
      </c>
      <c r="E4132" t="s">
        <v>62</v>
      </c>
      <c r="F4132" t="s">
        <v>63</v>
      </c>
      <c r="G4132" s="18">
        <v>0.81077165259999995</v>
      </c>
      <c r="H4132" t="s">
        <v>64</v>
      </c>
      <c r="I4132" t="s">
        <v>65</v>
      </c>
      <c r="J4132" t="s">
        <v>66</v>
      </c>
      <c r="K4132" s="18">
        <v>0.80869356640000001</v>
      </c>
      <c r="L4132" t="s">
        <v>64</v>
      </c>
      <c r="M4132" t="s">
        <v>65</v>
      </c>
      <c r="N4132" t="s">
        <v>66</v>
      </c>
      <c r="O4132" s="18">
        <v>10.711381916400001</v>
      </c>
      <c r="P4132" t="s">
        <v>67</v>
      </c>
      <c r="Q4132" t="s">
        <v>62</v>
      </c>
      <c r="R4132" t="s">
        <v>68</v>
      </c>
      <c r="S4132" s="18">
        <v>6.7729421976999999</v>
      </c>
      <c r="T4132" t="s">
        <v>69</v>
      </c>
      <c r="U4132" t="s">
        <v>65</v>
      </c>
      <c r="V4132" t="s">
        <v>70</v>
      </c>
      <c r="W4132" s="18">
        <v>2.4258959940999998</v>
      </c>
      <c r="X4132" t="s">
        <v>241</v>
      </c>
      <c r="Y4132" t="s">
        <v>65</v>
      </c>
      <c r="Z4132" t="s">
        <v>242</v>
      </c>
      <c r="AA4132" s="18">
        <v>2.3550758064999999</v>
      </c>
      <c r="AB4132" s="19" t="s">
        <v>241</v>
      </c>
      <c r="AC4132" t="s">
        <v>62</v>
      </c>
      <c r="AD4132" t="s">
        <v>6919</v>
      </c>
      <c r="AE4132" s="18">
        <v>9.0839081299999999E-2</v>
      </c>
      <c r="AF4132" t="s">
        <v>18945</v>
      </c>
      <c r="AG4132" t="s">
        <v>62</v>
      </c>
      <c r="AH4132" t="s">
        <v>18946</v>
      </c>
      <c r="AI4132" s="18">
        <v>2.65824349E-2</v>
      </c>
      <c r="AJ4132" t="s">
        <v>18947</v>
      </c>
      <c r="AK4132" t="s">
        <v>62</v>
      </c>
      <c r="AL4132" t="s">
        <v>18948</v>
      </c>
      <c r="AM4132" t="s">
        <v>18947</v>
      </c>
      <c r="AN4132" t="s">
        <v>62</v>
      </c>
      <c r="AO4132" t="s">
        <v>18948</v>
      </c>
      <c r="AP4132" s="18">
        <v>2.65824349E-2</v>
      </c>
      <c r="AQ4132" t="s">
        <v>123</v>
      </c>
      <c r="AR4132" t="b">
        <f>ISNUMBER(SEARCH('Consulta Por Puntos Baloto'!$E$5,B4132,1))</f>
        <v>0</v>
      </c>
      <c r="AS4132">
        <f t="shared" si="128"/>
        <v>35</v>
      </c>
      <c r="AT4132" t="str">
        <f t="shared" si="129"/>
        <v>Punto red</v>
      </c>
    </row>
    <row r="4133" spans="1:46">
      <c r="A4133" t="s">
        <v>18949</v>
      </c>
      <c r="B4133" t="s">
        <v>18950</v>
      </c>
      <c r="C4133" s="18">
        <v>0.13310448590000001</v>
      </c>
      <c r="D4133" t="s">
        <v>5132</v>
      </c>
      <c r="E4133" t="s">
        <v>5133</v>
      </c>
      <c r="F4133" t="s">
        <v>5134</v>
      </c>
      <c r="G4133" s="18">
        <v>42.307685450599998</v>
      </c>
      <c r="H4133" t="s">
        <v>64</v>
      </c>
      <c r="I4133" t="s">
        <v>4027</v>
      </c>
      <c r="J4133" t="s">
        <v>5135</v>
      </c>
      <c r="K4133" s="18">
        <v>96.560814125700006</v>
      </c>
      <c r="L4133" t="s">
        <v>64</v>
      </c>
      <c r="M4133" t="s">
        <v>154</v>
      </c>
      <c r="N4133" t="s">
        <v>156</v>
      </c>
      <c r="O4133" s="18">
        <v>42.568073181300001</v>
      </c>
      <c r="P4133" t="s">
        <v>4031</v>
      </c>
      <c r="Q4133" t="s">
        <v>4025</v>
      </c>
      <c r="R4133" t="s">
        <v>4032</v>
      </c>
      <c r="S4133" s="18">
        <v>120.24432144550001</v>
      </c>
      <c r="T4133" t="s">
        <v>69</v>
      </c>
      <c r="U4133" t="s">
        <v>65</v>
      </c>
      <c r="V4133" t="s">
        <v>70</v>
      </c>
      <c r="W4133" s="18">
        <v>42.310132765799999</v>
      </c>
      <c r="X4133" t="s">
        <v>64</v>
      </c>
      <c r="Y4133" t="s">
        <v>4027</v>
      </c>
      <c r="Z4133" t="s">
        <v>4033</v>
      </c>
      <c r="AA4133" s="18">
        <v>46.684656067200002</v>
      </c>
      <c r="AB4133" t="s">
        <v>4899</v>
      </c>
      <c r="AC4133" t="s">
        <v>4900</v>
      </c>
      <c r="AD4133" t="s">
        <v>4901</v>
      </c>
      <c r="AE4133" s="18">
        <v>7.7457120000000001E-4</v>
      </c>
      <c r="AF4133" t="s">
        <v>18951</v>
      </c>
      <c r="AG4133" t="s">
        <v>5133</v>
      </c>
      <c r="AH4133" t="s">
        <v>18952</v>
      </c>
      <c r="AI4133" s="18">
        <v>5.5614696800000002E-2</v>
      </c>
      <c r="AJ4133" t="s">
        <v>16805</v>
      </c>
      <c r="AK4133" t="s">
        <v>5133</v>
      </c>
      <c r="AL4133" t="s">
        <v>16806</v>
      </c>
      <c r="AM4133" t="s">
        <v>18951</v>
      </c>
      <c r="AN4133" t="s">
        <v>5133</v>
      </c>
      <c r="AO4133" t="s">
        <v>18952</v>
      </c>
      <c r="AP4133" s="18">
        <v>7.7457120000000001E-4</v>
      </c>
      <c r="AQ4133" t="s">
        <v>123</v>
      </c>
      <c r="AR4133" t="b">
        <f>ISNUMBER(SEARCH('Consulta Por Puntos Baloto'!$E$5,B4133,1))</f>
        <v>0</v>
      </c>
      <c r="AS4133">
        <f t="shared" si="128"/>
        <v>31</v>
      </c>
      <c r="AT4133" t="str">
        <f t="shared" si="129"/>
        <v>Punto pago</v>
      </c>
    </row>
    <row r="4134" spans="1:46">
      <c r="A4134" t="s">
        <v>18953</v>
      </c>
      <c r="B4134" t="s">
        <v>18954</v>
      </c>
      <c r="C4134" s="18">
        <v>3.9549516159999998</v>
      </c>
      <c r="D4134" t="s">
        <v>3971</v>
      </c>
      <c r="E4134" t="s">
        <v>3972</v>
      </c>
      <c r="F4134" t="s">
        <v>3973</v>
      </c>
      <c r="G4134" s="18">
        <v>2.2504223213999999</v>
      </c>
      <c r="H4134" t="s">
        <v>64</v>
      </c>
      <c r="I4134" t="s">
        <v>3974</v>
      </c>
      <c r="J4134" t="s">
        <v>4822</v>
      </c>
      <c r="K4134" s="18">
        <v>4.0733250389000002</v>
      </c>
      <c r="L4134" t="s">
        <v>64</v>
      </c>
      <c r="M4134" t="s">
        <v>3974</v>
      </c>
      <c r="N4134" t="s">
        <v>3976</v>
      </c>
      <c r="O4134" s="18">
        <v>4.0206858059000004</v>
      </c>
      <c r="P4134" t="s">
        <v>3977</v>
      </c>
      <c r="Q4134" t="s">
        <v>3972</v>
      </c>
      <c r="R4134" t="s">
        <v>3978</v>
      </c>
      <c r="S4134" s="18">
        <v>462.07309704289997</v>
      </c>
      <c r="T4134" t="s">
        <v>85</v>
      </c>
      <c r="U4134" t="s">
        <v>86</v>
      </c>
      <c r="V4134" t="s">
        <v>87</v>
      </c>
      <c r="W4134" s="18">
        <v>6.4184402804999996</v>
      </c>
      <c r="X4134" t="s">
        <v>3979</v>
      </c>
      <c r="Y4134" t="s">
        <v>3974</v>
      </c>
      <c r="Z4134" t="s">
        <v>3980</v>
      </c>
      <c r="AA4134" s="18">
        <v>4.5201976331999996</v>
      </c>
      <c r="AB4134" t="s">
        <v>4286</v>
      </c>
      <c r="AC4134" t="s">
        <v>3972</v>
      </c>
      <c r="AD4134" t="s">
        <v>4289</v>
      </c>
      <c r="AE4134" s="18">
        <v>0.34813476119999998</v>
      </c>
      <c r="AF4134" t="s">
        <v>18955</v>
      </c>
      <c r="AG4134" t="s">
        <v>3972</v>
      </c>
      <c r="AH4134" t="s">
        <v>18956</v>
      </c>
      <c r="AI4134" s="18">
        <v>0.86818621969999998</v>
      </c>
      <c r="AJ4134" t="s">
        <v>4356</v>
      </c>
      <c r="AK4134" t="s">
        <v>3972</v>
      </c>
      <c r="AL4134" t="s">
        <v>4357</v>
      </c>
      <c r="AM4134" t="s">
        <v>18955</v>
      </c>
      <c r="AN4134" t="s">
        <v>3972</v>
      </c>
      <c r="AO4134" t="s">
        <v>18956</v>
      </c>
      <c r="AP4134" s="18">
        <v>0.34813476119999998</v>
      </c>
      <c r="AQ4134" t="s">
        <v>123</v>
      </c>
      <c r="AR4134" t="b">
        <f>ISNUMBER(SEARCH('Consulta Por Puntos Baloto'!$E$5,B4134,1))</f>
        <v>0</v>
      </c>
      <c r="AS4134">
        <f t="shared" si="128"/>
        <v>31</v>
      </c>
      <c r="AT4134" t="str">
        <f t="shared" si="129"/>
        <v>Punto pago</v>
      </c>
    </row>
    <row r="4135" spans="1:46">
      <c r="A4135" t="s">
        <v>18957</v>
      </c>
      <c r="B4135" t="s">
        <v>18958</v>
      </c>
      <c r="C4135" s="18">
        <v>22.342730747099999</v>
      </c>
      <c r="D4135" t="s">
        <v>3971</v>
      </c>
      <c r="E4135" t="s">
        <v>3972</v>
      </c>
      <c r="F4135" t="s">
        <v>3973</v>
      </c>
      <c r="G4135" s="18">
        <v>19.8030294462</v>
      </c>
      <c r="H4135" t="s">
        <v>64</v>
      </c>
      <c r="I4135" t="s">
        <v>3974</v>
      </c>
      <c r="J4135" t="s">
        <v>3975</v>
      </c>
      <c r="K4135" s="18">
        <v>22.064947067399999</v>
      </c>
      <c r="L4135" t="s">
        <v>64</v>
      </c>
      <c r="M4135" t="s">
        <v>3974</v>
      </c>
      <c r="N4135" t="s">
        <v>3976</v>
      </c>
      <c r="O4135" s="18">
        <v>22.6383873489</v>
      </c>
      <c r="P4135" t="s">
        <v>3977</v>
      </c>
      <c r="Q4135" t="s">
        <v>3972</v>
      </c>
      <c r="R4135" t="s">
        <v>3978</v>
      </c>
      <c r="S4135" s="18">
        <v>451.29520026180001</v>
      </c>
      <c r="T4135" t="s">
        <v>85</v>
      </c>
      <c r="U4135" t="s">
        <v>86</v>
      </c>
      <c r="V4135" t="s">
        <v>87</v>
      </c>
      <c r="W4135" s="18">
        <v>25.428718985900002</v>
      </c>
      <c r="X4135" t="s">
        <v>3979</v>
      </c>
      <c r="Y4135" t="s">
        <v>3974</v>
      </c>
      <c r="Z4135" t="s">
        <v>3980</v>
      </c>
      <c r="AA4135" s="18">
        <v>23.907988382799999</v>
      </c>
      <c r="AB4135" t="s">
        <v>4286</v>
      </c>
      <c r="AC4135" t="s">
        <v>3972</v>
      </c>
      <c r="AD4135" t="s">
        <v>4289</v>
      </c>
      <c r="AE4135" s="18">
        <v>1.5133499000000001E-3</v>
      </c>
      <c r="AF4135" t="s">
        <v>18959</v>
      </c>
      <c r="AG4135" t="s">
        <v>13211</v>
      </c>
      <c r="AH4135" t="s">
        <v>18960</v>
      </c>
      <c r="AI4135" s="18">
        <v>3.1815849999999998E-3</v>
      </c>
      <c r="AJ4135" t="s">
        <v>13220</v>
      </c>
      <c r="AK4135" t="s">
        <v>13211</v>
      </c>
      <c r="AL4135" t="s">
        <v>13221</v>
      </c>
      <c r="AM4135" t="s">
        <v>18959</v>
      </c>
      <c r="AN4135" t="s">
        <v>13211</v>
      </c>
      <c r="AO4135" t="s">
        <v>18960</v>
      </c>
      <c r="AP4135" s="18">
        <v>1.5133499000000001E-3</v>
      </c>
      <c r="AQ4135" t="s">
        <v>123</v>
      </c>
      <c r="AR4135" t="b">
        <f>ISNUMBER(SEARCH('Consulta Por Puntos Baloto'!$E$5,B4135,1))</f>
        <v>0</v>
      </c>
      <c r="AS4135">
        <f t="shared" si="128"/>
        <v>31</v>
      </c>
      <c r="AT4135" t="str">
        <f t="shared" si="129"/>
        <v>Punto pago</v>
      </c>
    </row>
    <row r="4136" spans="1:46">
      <c r="A4136" t="s">
        <v>18961</v>
      </c>
      <c r="B4136" t="s">
        <v>18962</v>
      </c>
      <c r="C4136" s="18">
        <v>21.900292602899999</v>
      </c>
      <c r="D4136" t="s">
        <v>3971</v>
      </c>
      <c r="E4136" t="s">
        <v>3972</v>
      </c>
      <c r="F4136" t="s">
        <v>3973</v>
      </c>
      <c r="G4136" s="18">
        <v>20.1187344131</v>
      </c>
      <c r="H4136" t="s">
        <v>64</v>
      </c>
      <c r="I4136" t="s">
        <v>3974</v>
      </c>
      <c r="J4136" t="s">
        <v>3975</v>
      </c>
      <c r="K4136" s="18">
        <v>21.394820328600002</v>
      </c>
      <c r="L4136" t="s">
        <v>64</v>
      </c>
      <c r="M4136" t="s">
        <v>3974</v>
      </c>
      <c r="N4136" t="s">
        <v>3976</v>
      </c>
      <c r="O4136" s="18">
        <v>22.3040437338</v>
      </c>
      <c r="P4136" t="s">
        <v>3977</v>
      </c>
      <c r="Q4136" t="s">
        <v>3972</v>
      </c>
      <c r="R4136" t="s">
        <v>3978</v>
      </c>
      <c r="S4136" s="18">
        <v>439.88149913159998</v>
      </c>
      <c r="T4136" t="s">
        <v>85</v>
      </c>
      <c r="U4136" t="s">
        <v>86</v>
      </c>
      <c r="V4136" t="s">
        <v>87</v>
      </c>
      <c r="W4136" s="18">
        <v>28.2841942164</v>
      </c>
      <c r="X4136" t="s">
        <v>3979</v>
      </c>
      <c r="Y4136" t="s">
        <v>3974</v>
      </c>
      <c r="Z4136" t="s">
        <v>3980</v>
      </c>
      <c r="AA4136" s="18">
        <v>25.2772690559</v>
      </c>
      <c r="AB4136" t="s">
        <v>3981</v>
      </c>
      <c r="AC4136" t="s">
        <v>3972</v>
      </c>
      <c r="AD4136" t="s">
        <v>3982</v>
      </c>
      <c r="AE4136" s="18">
        <v>1.3428408399999999E-2</v>
      </c>
      <c r="AF4136" t="s">
        <v>18963</v>
      </c>
      <c r="AG4136" t="s">
        <v>8790</v>
      </c>
      <c r="AH4136" t="s">
        <v>18964</v>
      </c>
      <c r="AI4136" s="18">
        <v>6.9818592999999997E-3</v>
      </c>
      <c r="AJ4136" t="s">
        <v>18965</v>
      </c>
      <c r="AK4136" t="s">
        <v>8790</v>
      </c>
      <c r="AL4136" t="s">
        <v>18966</v>
      </c>
      <c r="AM4136" t="s">
        <v>18965</v>
      </c>
      <c r="AN4136" t="s">
        <v>8790</v>
      </c>
      <c r="AO4136" t="s">
        <v>18966</v>
      </c>
      <c r="AP4136" s="18">
        <v>6.9818592999999997E-3</v>
      </c>
      <c r="AQ4136" t="s">
        <v>123</v>
      </c>
      <c r="AR4136" t="b">
        <f>ISNUMBER(SEARCH('Consulta Por Puntos Baloto'!$E$5,B4136,1))</f>
        <v>0</v>
      </c>
      <c r="AS4136">
        <f t="shared" si="128"/>
        <v>35</v>
      </c>
      <c r="AT4136" t="str">
        <f t="shared" si="129"/>
        <v>Punto red</v>
      </c>
    </row>
    <row r="4137" spans="1:46">
      <c r="A4137" t="s">
        <v>18967</v>
      </c>
      <c r="B4137" t="s">
        <v>18968</v>
      </c>
      <c r="C4137" s="18">
        <v>38.140588848199997</v>
      </c>
      <c r="D4137" t="s">
        <v>3971</v>
      </c>
      <c r="E4137" t="s">
        <v>3972</v>
      </c>
      <c r="F4137" t="s">
        <v>3973</v>
      </c>
      <c r="G4137" s="18">
        <v>35.646918700900002</v>
      </c>
      <c r="H4137" t="s">
        <v>64</v>
      </c>
      <c r="I4137" t="s">
        <v>3974</v>
      </c>
      <c r="J4137" t="s">
        <v>3975</v>
      </c>
      <c r="K4137" s="18">
        <v>37.750367741600002</v>
      </c>
      <c r="L4137" t="s">
        <v>64</v>
      </c>
      <c r="M4137" t="s">
        <v>3974</v>
      </c>
      <c r="N4137" t="s">
        <v>3976</v>
      </c>
      <c r="O4137" s="18">
        <v>38.502282932599996</v>
      </c>
      <c r="P4137" t="s">
        <v>3977</v>
      </c>
      <c r="Q4137" t="s">
        <v>3972</v>
      </c>
      <c r="R4137" t="s">
        <v>3978</v>
      </c>
      <c r="S4137" s="18">
        <v>435.56761787279999</v>
      </c>
      <c r="T4137" t="s">
        <v>85</v>
      </c>
      <c r="U4137" t="s">
        <v>86</v>
      </c>
      <c r="V4137" t="s">
        <v>87</v>
      </c>
      <c r="W4137" s="18">
        <v>42.4892198087</v>
      </c>
      <c r="X4137" t="s">
        <v>3979</v>
      </c>
      <c r="Y4137" t="s">
        <v>3974</v>
      </c>
      <c r="Z4137" t="s">
        <v>3980</v>
      </c>
      <c r="AA4137" s="18">
        <v>40.732780645200002</v>
      </c>
      <c r="AB4137" t="s">
        <v>4286</v>
      </c>
      <c r="AC4137" t="s">
        <v>3972</v>
      </c>
      <c r="AD4137" t="s">
        <v>4289</v>
      </c>
      <c r="AE4137" s="18">
        <v>17.497238104099999</v>
      </c>
      <c r="AF4137" t="s">
        <v>13357</v>
      </c>
      <c r="AG4137" t="s">
        <v>13358</v>
      </c>
      <c r="AH4137" t="s">
        <v>13359</v>
      </c>
      <c r="AI4137" s="18">
        <v>1.25526098E-2</v>
      </c>
      <c r="AJ4137" t="s">
        <v>18636</v>
      </c>
      <c r="AK4137" t="s">
        <v>12175</v>
      </c>
      <c r="AL4137" t="s">
        <v>18637</v>
      </c>
      <c r="AM4137" t="s">
        <v>18636</v>
      </c>
      <c r="AN4137" t="s">
        <v>12175</v>
      </c>
      <c r="AO4137" t="s">
        <v>18637</v>
      </c>
      <c r="AP4137" s="18">
        <v>1.25526098E-2</v>
      </c>
      <c r="AQ4137" t="s">
        <v>123</v>
      </c>
      <c r="AR4137" t="b">
        <f>ISNUMBER(SEARCH('Consulta Por Puntos Baloto'!$E$5,B4137,1))</f>
        <v>0</v>
      </c>
      <c r="AS4137">
        <f t="shared" si="128"/>
        <v>35</v>
      </c>
      <c r="AT4137" t="str">
        <f t="shared" si="129"/>
        <v>Punto red</v>
      </c>
    </row>
    <row r="4138" spans="1:46">
      <c r="A4138" t="s">
        <v>18969</v>
      </c>
      <c r="B4138" t="s">
        <v>18970</v>
      </c>
      <c r="C4138" s="18">
        <v>4.2986271286999997</v>
      </c>
      <c r="D4138" t="s">
        <v>3971</v>
      </c>
      <c r="E4138" t="s">
        <v>3972</v>
      </c>
      <c r="F4138" t="s">
        <v>3973</v>
      </c>
      <c r="G4138" s="18">
        <v>1.7942182037000001</v>
      </c>
      <c r="H4138" t="s">
        <v>64</v>
      </c>
      <c r="I4138" t="s">
        <v>3974</v>
      </c>
      <c r="J4138" t="s">
        <v>3975</v>
      </c>
      <c r="K4138" s="18">
        <v>4.0558775503</v>
      </c>
      <c r="L4138" t="s">
        <v>64</v>
      </c>
      <c r="M4138" t="s">
        <v>3974</v>
      </c>
      <c r="N4138" t="s">
        <v>3976</v>
      </c>
      <c r="O4138" s="18">
        <v>4.5913707157000001</v>
      </c>
      <c r="P4138" t="s">
        <v>3977</v>
      </c>
      <c r="Q4138" t="s">
        <v>3972</v>
      </c>
      <c r="R4138" t="s">
        <v>3978</v>
      </c>
      <c r="S4138" s="18">
        <v>459.24463923659999</v>
      </c>
      <c r="T4138" t="s">
        <v>85</v>
      </c>
      <c r="U4138" t="s">
        <v>86</v>
      </c>
      <c r="V4138" t="s">
        <v>87</v>
      </c>
      <c r="W4138" s="18">
        <v>9.0426084556999999</v>
      </c>
      <c r="X4138" t="s">
        <v>3979</v>
      </c>
      <c r="Y4138" t="s">
        <v>3974</v>
      </c>
      <c r="Z4138" t="s">
        <v>3980</v>
      </c>
      <c r="AA4138" s="18">
        <v>7.0105563339000003</v>
      </c>
      <c r="AB4138" t="s">
        <v>4286</v>
      </c>
      <c r="AC4138" t="s">
        <v>3972</v>
      </c>
      <c r="AD4138" t="s">
        <v>4289</v>
      </c>
      <c r="AE4138" s="18">
        <v>8.4231983900000001E-2</v>
      </c>
      <c r="AF4138" t="s">
        <v>5012</v>
      </c>
      <c r="AG4138" t="s">
        <v>3972</v>
      </c>
      <c r="AH4138" t="s">
        <v>5013</v>
      </c>
      <c r="AI4138" s="18">
        <v>0.29420235890000002</v>
      </c>
      <c r="AJ4138" t="s">
        <v>18971</v>
      </c>
      <c r="AK4138" t="s">
        <v>3972</v>
      </c>
      <c r="AL4138" t="s">
        <v>18972</v>
      </c>
      <c r="AM4138" t="s">
        <v>5012</v>
      </c>
      <c r="AN4138" t="s">
        <v>3972</v>
      </c>
      <c r="AO4138" t="s">
        <v>5013</v>
      </c>
      <c r="AP4138" s="18">
        <v>8.4231983900000001E-2</v>
      </c>
      <c r="AQ4138" t="s">
        <v>4218</v>
      </c>
      <c r="AR4138" t="b">
        <f>ISNUMBER(SEARCH('Consulta Por Puntos Baloto'!$E$5,B4138,1))</f>
        <v>0</v>
      </c>
      <c r="AS4138">
        <f t="shared" si="128"/>
        <v>31</v>
      </c>
      <c r="AT4138" t="str">
        <f t="shared" si="129"/>
        <v>Punto pago</v>
      </c>
    </row>
    <row r="4139" spans="1:46">
      <c r="A4139" t="s">
        <v>18973</v>
      </c>
      <c r="B4139" t="s">
        <v>18974</v>
      </c>
      <c r="C4139" s="18">
        <v>2.5581181121999998</v>
      </c>
      <c r="D4139" t="s">
        <v>4805</v>
      </c>
      <c r="E4139" t="s">
        <v>3972</v>
      </c>
      <c r="F4139" t="s">
        <v>4806</v>
      </c>
      <c r="G4139" s="18">
        <v>1.6926115640999999</v>
      </c>
      <c r="H4139" t="s">
        <v>64</v>
      </c>
      <c r="I4139" t="s">
        <v>3974</v>
      </c>
      <c r="J4139" t="s">
        <v>12314</v>
      </c>
      <c r="K4139" s="18">
        <v>2.3124195538999999</v>
      </c>
      <c r="L4139" t="s">
        <v>64</v>
      </c>
      <c r="M4139" t="s">
        <v>3974</v>
      </c>
      <c r="N4139" t="s">
        <v>4288</v>
      </c>
      <c r="O4139" s="18">
        <v>2.2393797028</v>
      </c>
      <c r="P4139" t="s">
        <v>4265</v>
      </c>
      <c r="Q4139" t="s">
        <v>3972</v>
      </c>
      <c r="R4139" t="s">
        <v>4266</v>
      </c>
      <c r="S4139" s="18">
        <v>466.31402432020002</v>
      </c>
      <c r="T4139" t="s">
        <v>85</v>
      </c>
      <c r="U4139" t="s">
        <v>86</v>
      </c>
      <c r="V4139" t="s">
        <v>87</v>
      </c>
      <c r="W4139" s="18">
        <v>2.8843294991000001</v>
      </c>
      <c r="X4139" t="s">
        <v>3979</v>
      </c>
      <c r="Y4139" t="s">
        <v>3974</v>
      </c>
      <c r="Z4139" t="s">
        <v>3980</v>
      </c>
      <c r="AA4139" s="18">
        <v>2.3496658277</v>
      </c>
      <c r="AB4139" t="s">
        <v>4286</v>
      </c>
      <c r="AC4139" t="s">
        <v>3972</v>
      </c>
      <c r="AD4139" t="s">
        <v>4289</v>
      </c>
      <c r="AE4139" s="18">
        <v>3.4696805499999997E-2</v>
      </c>
      <c r="AF4139" t="s">
        <v>18975</v>
      </c>
      <c r="AG4139" t="s">
        <v>3972</v>
      </c>
      <c r="AH4139" t="s">
        <v>18976</v>
      </c>
      <c r="AI4139" s="18">
        <v>0.31900773519999998</v>
      </c>
      <c r="AJ4139" t="s">
        <v>12317</v>
      </c>
      <c r="AK4139" t="s">
        <v>3972</v>
      </c>
      <c r="AL4139" t="s">
        <v>12318</v>
      </c>
      <c r="AM4139" t="s">
        <v>18975</v>
      </c>
      <c r="AN4139" t="s">
        <v>3972</v>
      </c>
      <c r="AO4139" t="s">
        <v>18976</v>
      </c>
      <c r="AP4139" s="18">
        <v>3.4696805499999997E-2</v>
      </c>
      <c r="AQ4139" t="s">
        <v>123</v>
      </c>
      <c r="AR4139" t="b">
        <f>ISNUMBER(SEARCH('Consulta Por Puntos Baloto'!$E$5,B4139,1))</f>
        <v>0</v>
      </c>
      <c r="AS4139">
        <f t="shared" si="128"/>
        <v>31</v>
      </c>
      <c r="AT4139" t="str">
        <f t="shared" si="129"/>
        <v>Punto pago</v>
      </c>
    </row>
    <row r="4140" spans="1:46">
      <c r="A4140" t="s">
        <v>18977</v>
      </c>
      <c r="B4140" t="s">
        <v>18978</v>
      </c>
      <c r="C4140" s="18">
        <v>1.6212471485</v>
      </c>
      <c r="D4140" t="s">
        <v>4805</v>
      </c>
      <c r="E4140" t="s">
        <v>3972</v>
      </c>
      <c r="F4140" t="s">
        <v>4806</v>
      </c>
      <c r="G4140" s="18">
        <v>0.6417109661</v>
      </c>
      <c r="H4140" t="s">
        <v>5789</v>
      </c>
      <c r="I4140" t="s">
        <v>3974</v>
      </c>
      <c r="J4140" t="s">
        <v>5790</v>
      </c>
      <c r="K4140" s="18">
        <v>2.188346331</v>
      </c>
      <c r="L4140" t="s">
        <v>64</v>
      </c>
      <c r="M4140" t="s">
        <v>3974</v>
      </c>
      <c r="N4140" t="s">
        <v>4331</v>
      </c>
      <c r="O4140" s="18">
        <v>0.36502393430000002</v>
      </c>
      <c r="P4140" t="s">
        <v>5791</v>
      </c>
      <c r="Q4140" t="s">
        <v>3972</v>
      </c>
      <c r="R4140" t="s">
        <v>5792</v>
      </c>
      <c r="S4140" s="18">
        <v>469.15129154570002</v>
      </c>
      <c r="T4140" t="s">
        <v>85</v>
      </c>
      <c r="U4140" t="s">
        <v>86</v>
      </c>
      <c r="V4140" t="s">
        <v>87</v>
      </c>
      <c r="W4140" s="18">
        <v>0.6417109661</v>
      </c>
      <c r="X4140" t="s">
        <v>64</v>
      </c>
      <c r="Y4140" t="s">
        <v>3974</v>
      </c>
      <c r="Z4140" t="s">
        <v>5793</v>
      </c>
      <c r="AA4140" s="18">
        <v>0.56183558069999995</v>
      </c>
      <c r="AB4140" s="19" t="s">
        <v>5789</v>
      </c>
      <c r="AC4140" t="s">
        <v>3972</v>
      </c>
      <c r="AD4140" t="s">
        <v>5794</v>
      </c>
      <c r="AE4140" s="18">
        <v>0.53741017800000002</v>
      </c>
      <c r="AF4140" t="s">
        <v>18979</v>
      </c>
      <c r="AG4140" t="s">
        <v>3972</v>
      </c>
      <c r="AH4140" t="s">
        <v>18980</v>
      </c>
      <c r="AI4140" s="18">
        <v>0.47617403549999998</v>
      </c>
      <c r="AJ4140" t="s">
        <v>349</v>
      </c>
      <c r="AK4140" t="s">
        <v>3972</v>
      </c>
      <c r="AL4140" t="s">
        <v>14586</v>
      </c>
      <c r="AM4140" t="s">
        <v>5791</v>
      </c>
      <c r="AN4140" t="s">
        <v>3972</v>
      </c>
      <c r="AO4140" t="s">
        <v>5792</v>
      </c>
      <c r="AP4140" s="18">
        <v>0.36502393430000002</v>
      </c>
      <c r="AQ4140" t="s">
        <v>123</v>
      </c>
      <c r="AR4140" t="b">
        <f>ISNUMBER(SEARCH('Consulta Por Puntos Baloto'!$E$5,B4140,1))</f>
        <v>0</v>
      </c>
      <c r="AS4140">
        <f t="shared" si="128"/>
        <v>15</v>
      </c>
      <c r="AT4140" t="str">
        <f t="shared" si="129"/>
        <v>Punto Cencosud</v>
      </c>
    </row>
    <row r="4141" spans="1:46">
      <c r="A4141" t="s">
        <v>18981</v>
      </c>
      <c r="B4141" t="s">
        <v>18982</v>
      </c>
      <c r="C4141" s="18">
        <v>1.2538002934000001</v>
      </c>
      <c r="D4141" t="s">
        <v>3971</v>
      </c>
      <c r="E4141" t="s">
        <v>3972</v>
      </c>
      <c r="F4141" t="s">
        <v>3973</v>
      </c>
      <c r="G4141" s="18">
        <v>1.5208925212</v>
      </c>
      <c r="H4141" t="s">
        <v>64</v>
      </c>
      <c r="I4141" t="s">
        <v>3974</v>
      </c>
      <c r="J4141" t="s">
        <v>18983</v>
      </c>
      <c r="K4141" s="18">
        <v>1.7479181053999999</v>
      </c>
      <c r="L4141" t="s">
        <v>64</v>
      </c>
      <c r="M4141" t="s">
        <v>3974</v>
      </c>
      <c r="N4141" t="s">
        <v>3976</v>
      </c>
      <c r="O4141" s="18">
        <v>0.98985657800000004</v>
      </c>
      <c r="P4141" t="s">
        <v>3977</v>
      </c>
      <c r="Q4141" t="s">
        <v>3972</v>
      </c>
      <c r="R4141" t="s">
        <v>3978</v>
      </c>
      <c r="S4141" s="18">
        <v>462.25080916349998</v>
      </c>
      <c r="T4141" t="s">
        <v>85</v>
      </c>
      <c r="U4141" t="s">
        <v>86</v>
      </c>
      <c r="V4141" t="s">
        <v>87</v>
      </c>
      <c r="W4141" s="18">
        <v>5.5217699435999998</v>
      </c>
      <c r="X4141" t="s">
        <v>3979</v>
      </c>
      <c r="Y4141" t="s">
        <v>3974</v>
      </c>
      <c r="Z4141" t="s">
        <v>3980</v>
      </c>
      <c r="AA4141" s="18">
        <v>2.9509696883999998</v>
      </c>
      <c r="AB4141" t="s">
        <v>3981</v>
      </c>
      <c r="AC4141" t="s">
        <v>3972</v>
      </c>
      <c r="AD4141" t="s">
        <v>3982</v>
      </c>
      <c r="AE4141" s="18">
        <v>3.4604225600000003E-2</v>
      </c>
      <c r="AF4141" t="s">
        <v>18984</v>
      </c>
      <c r="AG4141" t="s">
        <v>3972</v>
      </c>
      <c r="AH4141" t="s">
        <v>18985</v>
      </c>
      <c r="AI4141" s="18">
        <v>0.36199593930000001</v>
      </c>
      <c r="AJ4141" t="s">
        <v>18986</v>
      </c>
      <c r="AK4141" t="s">
        <v>3972</v>
      </c>
      <c r="AL4141" t="s">
        <v>18987</v>
      </c>
      <c r="AM4141" t="s">
        <v>18984</v>
      </c>
      <c r="AN4141" t="s">
        <v>3972</v>
      </c>
      <c r="AO4141" t="s">
        <v>18985</v>
      </c>
      <c r="AP4141" s="18">
        <v>3.4604225600000003E-2</v>
      </c>
      <c r="AQ4141" t="s">
        <v>4218</v>
      </c>
      <c r="AR4141" t="b">
        <f>ISNUMBER(SEARCH('Consulta Por Puntos Baloto'!$E$5,B4141,1))</f>
        <v>0</v>
      </c>
      <c r="AS4141">
        <f t="shared" si="128"/>
        <v>31</v>
      </c>
      <c r="AT4141" t="str">
        <f t="shared" si="129"/>
        <v>Punto pago</v>
      </c>
    </row>
    <row r="4142" spans="1:46">
      <c r="A4142" t="s">
        <v>18988</v>
      </c>
      <c r="B4142" t="s">
        <v>18989</v>
      </c>
      <c r="C4142" s="18">
        <v>1.9396146788999999</v>
      </c>
      <c r="D4142" t="s">
        <v>3971</v>
      </c>
      <c r="E4142" t="s">
        <v>3972</v>
      </c>
      <c r="F4142" t="s">
        <v>3973</v>
      </c>
      <c r="G4142" s="18">
        <v>0.68788797049999995</v>
      </c>
      <c r="H4142" t="s">
        <v>64</v>
      </c>
      <c r="I4142" t="s">
        <v>3974</v>
      </c>
      <c r="J4142" t="s">
        <v>4822</v>
      </c>
      <c r="K4142" s="18">
        <v>2.3510068571999998</v>
      </c>
      <c r="L4142" t="s">
        <v>64</v>
      </c>
      <c r="M4142" t="s">
        <v>3974</v>
      </c>
      <c r="N4142" t="s">
        <v>3976</v>
      </c>
      <c r="O4142" s="18">
        <v>1.7738220612</v>
      </c>
      <c r="P4142" t="s">
        <v>3977</v>
      </c>
      <c r="Q4142" t="s">
        <v>3972</v>
      </c>
      <c r="R4142" t="s">
        <v>3978</v>
      </c>
      <c r="S4142" s="18">
        <v>462.59267959750002</v>
      </c>
      <c r="T4142" t="s">
        <v>85</v>
      </c>
      <c r="U4142" t="s">
        <v>86</v>
      </c>
      <c r="V4142" t="s">
        <v>87</v>
      </c>
      <c r="W4142" s="18">
        <v>5.1726253367000004</v>
      </c>
      <c r="X4142" t="s">
        <v>3979</v>
      </c>
      <c r="Y4142" t="s">
        <v>3974</v>
      </c>
      <c r="Z4142" t="s">
        <v>3980</v>
      </c>
      <c r="AA4142" s="18">
        <v>3.0728444283999998</v>
      </c>
      <c r="AB4142" t="s">
        <v>4286</v>
      </c>
      <c r="AC4142" t="s">
        <v>3972</v>
      </c>
      <c r="AD4142" t="s">
        <v>4289</v>
      </c>
      <c r="AE4142" s="18">
        <v>3.9920741500000002E-2</v>
      </c>
      <c r="AF4142" t="s">
        <v>12715</v>
      </c>
      <c r="AG4142" t="s">
        <v>3972</v>
      </c>
      <c r="AH4142" t="s">
        <v>12716</v>
      </c>
      <c r="AI4142" s="18">
        <v>0.39928365809999999</v>
      </c>
      <c r="AJ4142" t="s">
        <v>12717</v>
      </c>
      <c r="AK4142" t="s">
        <v>3972</v>
      </c>
      <c r="AL4142" t="s">
        <v>12718</v>
      </c>
      <c r="AM4142" t="s">
        <v>12715</v>
      </c>
      <c r="AN4142" t="s">
        <v>3972</v>
      </c>
      <c r="AO4142" t="s">
        <v>12716</v>
      </c>
      <c r="AP4142" s="18">
        <v>3.9920741500000002E-2</v>
      </c>
      <c r="AQ4142" t="s">
        <v>123</v>
      </c>
      <c r="AR4142" t="b">
        <f>ISNUMBER(SEARCH('Consulta Por Puntos Baloto'!$E$5,B4142,1))</f>
        <v>0</v>
      </c>
      <c r="AS4142">
        <f t="shared" si="128"/>
        <v>31</v>
      </c>
      <c r="AT4142" t="str">
        <f t="shared" si="129"/>
        <v>Punto pago</v>
      </c>
    </row>
    <row r="4143" spans="1:46">
      <c r="A4143" t="s">
        <v>18990</v>
      </c>
      <c r="B4143" t="s">
        <v>18991</v>
      </c>
      <c r="C4143" s="18">
        <v>4.8313001194999998</v>
      </c>
      <c r="D4143" t="s">
        <v>3971</v>
      </c>
      <c r="E4143" t="s">
        <v>3972</v>
      </c>
      <c r="F4143" t="s">
        <v>3973</v>
      </c>
      <c r="G4143" s="18">
        <v>2.5011826441</v>
      </c>
      <c r="H4143" t="s">
        <v>64</v>
      </c>
      <c r="I4143" t="s">
        <v>3974</v>
      </c>
      <c r="J4143" t="s">
        <v>3975</v>
      </c>
      <c r="K4143" s="18">
        <v>4.4211183162000003</v>
      </c>
      <c r="L4143" t="s">
        <v>64</v>
      </c>
      <c r="M4143" t="s">
        <v>3974</v>
      </c>
      <c r="N4143" t="s">
        <v>3976</v>
      </c>
      <c r="O4143" s="18">
        <v>5.2098680846000001</v>
      </c>
      <c r="P4143" t="s">
        <v>3977</v>
      </c>
      <c r="Q4143" t="s">
        <v>3972</v>
      </c>
      <c r="R4143" t="s">
        <v>3978</v>
      </c>
      <c r="S4143" s="18">
        <v>457.41840683380002</v>
      </c>
      <c r="T4143" t="s">
        <v>85</v>
      </c>
      <c r="U4143" t="s">
        <v>86</v>
      </c>
      <c r="V4143" t="s">
        <v>87</v>
      </c>
      <c r="W4143" s="18">
        <v>10.597683608600001</v>
      </c>
      <c r="X4143" t="s">
        <v>3979</v>
      </c>
      <c r="Y4143" t="s">
        <v>3974</v>
      </c>
      <c r="Z4143" t="s">
        <v>3980</v>
      </c>
      <c r="AA4143" s="18">
        <v>8.3557800939</v>
      </c>
      <c r="AB4143" t="s">
        <v>3981</v>
      </c>
      <c r="AC4143" t="s">
        <v>3972</v>
      </c>
      <c r="AD4143" t="s">
        <v>3982</v>
      </c>
      <c r="AE4143" s="18">
        <v>6.3554971000000002E-2</v>
      </c>
      <c r="AF4143" t="s">
        <v>18992</v>
      </c>
      <c r="AG4143" t="s">
        <v>4280</v>
      </c>
      <c r="AH4143" t="s">
        <v>18993</v>
      </c>
      <c r="AI4143" s="18">
        <v>0.46677419419999999</v>
      </c>
      <c r="AJ4143" t="s">
        <v>18994</v>
      </c>
      <c r="AK4143" t="s">
        <v>4280</v>
      </c>
      <c r="AL4143" t="s">
        <v>18995</v>
      </c>
      <c r="AM4143" t="s">
        <v>18992</v>
      </c>
      <c r="AN4143" t="s">
        <v>4280</v>
      </c>
      <c r="AO4143" t="s">
        <v>18993</v>
      </c>
      <c r="AP4143" s="18">
        <v>6.3554971000000002E-2</v>
      </c>
      <c r="AQ4143" t="s">
        <v>123</v>
      </c>
      <c r="AR4143" t="b">
        <f>ISNUMBER(SEARCH('Consulta Por Puntos Baloto'!$E$5,B4143,1))</f>
        <v>0</v>
      </c>
      <c r="AS4143">
        <f t="shared" si="128"/>
        <v>31</v>
      </c>
      <c r="AT4143" t="str">
        <f t="shared" si="129"/>
        <v>Punto pago</v>
      </c>
    </row>
    <row r="4144" spans="1:46">
      <c r="A4144" t="s">
        <v>18996</v>
      </c>
      <c r="B4144" t="s">
        <v>18997</v>
      </c>
      <c r="C4144" s="18">
        <v>0.86509785829999997</v>
      </c>
      <c r="D4144" t="s">
        <v>3971</v>
      </c>
      <c r="E4144" t="s">
        <v>3972</v>
      </c>
      <c r="F4144" t="s">
        <v>3973</v>
      </c>
      <c r="G4144" s="18">
        <v>0.80897461999999998</v>
      </c>
      <c r="H4144" t="s">
        <v>64</v>
      </c>
      <c r="I4144" t="s">
        <v>3974</v>
      </c>
      <c r="J4144" t="s">
        <v>3976</v>
      </c>
      <c r="K4144" s="18">
        <v>0.8278275839</v>
      </c>
      <c r="L4144" t="s">
        <v>64</v>
      </c>
      <c r="M4144" t="s">
        <v>3974</v>
      </c>
      <c r="N4144" t="s">
        <v>3976</v>
      </c>
      <c r="O4144" s="18">
        <v>1.1486983321999999</v>
      </c>
      <c r="P4144" t="s">
        <v>3977</v>
      </c>
      <c r="Q4144" t="s">
        <v>3972</v>
      </c>
      <c r="R4144" t="s">
        <v>3978</v>
      </c>
      <c r="S4144" s="18">
        <v>460.8182638733</v>
      </c>
      <c r="T4144" t="s">
        <v>85</v>
      </c>
      <c r="U4144" t="s">
        <v>86</v>
      </c>
      <c r="V4144" t="s">
        <v>87</v>
      </c>
      <c r="W4144" s="18">
        <v>6.9359278833999998</v>
      </c>
      <c r="X4144" t="s">
        <v>3979</v>
      </c>
      <c r="Y4144" t="s">
        <v>3974</v>
      </c>
      <c r="Z4144" t="s">
        <v>3980</v>
      </c>
      <c r="AA4144" s="18">
        <v>4.2354186840999999</v>
      </c>
      <c r="AB4144" t="s">
        <v>3981</v>
      </c>
      <c r="AC4144" t="s">
        <v>3972</v>
      </c>
      <c r="AD4144" t="s">
        <v>3982</v>
      </c>
      <c r="AE4144" s="18">
        <v>0.18243252339999999</v>
      </c>
      <c r="AF4144" t="s">
        <v>18998</v>
      </c>
      <c r="AG4144" t="s">
        <v>3972</v>
      </c>
      <c r="AH4144" t="s">
        <v>18999</v>
      </c>
      <c r="AI4144" s="18">
        <v>0.33097351600000002</v>
      </c>
      <c r="AJ4144" t="s">
        <v>19000</v>
      </c>
      <c r="AK4144" t="s">
        <v>3972</v>
      </c>
      <c r="AL4144" t="s">
        <v>19001</v>
      </c>
      <c r="AM4144" t="s">
        <v>18998</v>
      </c>
      <c r="AN4144" t="s">
        <v>3972</v>
      </c>
      <c r="AO4144" t="s">
        <v>18999</v>
      </c>
      <c r="AP4144" s="18">
        <v>0.18243252339999999</v>
      </c>
      <c r="AQ4144" t="s">
        <v>123</v>
      </c>
      <c r="AR4144" t="b">
        <f>ISNUMBER(SEARCH('Consulta Por Puntos Baloto'!$E$5,B4144,1))</f>
        <v>0</v>
      </c>
      <c r="AS4144">
        <f t="shared" si="128"/>
        <v>31</v>
      </c>
      <c r="AT4144" t="str">
        <f t="shared" si="129"/>
        <v>Punto pago</v>
      </c>
    </row>
    <row r="4145" spans="1:46">
      <c r="A4145" t="s">
        <v>19002</v>
      </c>
      <c r="B4145" t="s">
        <v>19003</v>
      </c>
      <c r="C4145" s="18">
        <v>0.13306166920000001</v>
      </c>
      <c r="D4145" t="s">
        <v>6683</v>
      </c>
      <c r="E4145" t="s">
        <v>6684</v>
      </c>
      <c r="F4145" t="s">
        <v>6685</v>
      </c>
      <c r="G4145" s="18">
        <v>20.110238259900001</v>
      </c>
      <c r="H4145" t="s">
        <v>64</v>
      </c>
      <c r="I4145" t="s">
        <v>4146</v>
      </c>
      <c r="J4145" t="s">
        <v>8906</v>
      </c>
      <c r="K4145" s="18">
        <v>56.7195355737</v>
      </c>
      <c r="L4145" t="s">
        <v>64</v>
      </c>
      <c r="M4145" t="s">
        <v>4029</v>
      </c>
      <c r="N4145" t="s">
        <v>4030</v>
      </c>
      <c r="O4145" s="18">
        <v>20.7936933726</v>
      </c>
      <c r="P4145" t="s">
        <v>4031</v>
      </c>
      <c r="Q4145" t="s">
        <v>4025</v>
      </c>
      <c r="R4145" t="s">
        <v>4032</v>
      </c>
      <c r="S4145" s="18">
        <v>159.24801612909999</v>
      </c>
      <c r="T4145" t="s">
        <v>69</v>
      </c>
      <c r="U4145" t="s">
        <v>65</v>
      </c>
      <c r="V4145" t="s">
        <v>70</v>
      </c>
      <c r="W4145" s="18">
        <v>20.594478993399999</v>
      </c>
      <c r="X4145" t="s">
        <v>64</v>
      </c>
      <c r="Y4145" t="s">
        <v>4146</v>
      </c>
      <c r="Z4145" t="s">
        <v>8907</v>
      </c>
      <c r="AA4145" s="18">
        <v>14.2489376252</v>
      </c>
      <c r="AB4145" t="s">
        <v>4899</v>
      </c>
      <c r="AC4145" t="s">
        <v>4900</v>
      </c>
      <c r="AD4145" t="s">
        <v>4901</v>
      </c>
      <c r="AE4145" s="18">
        <v>1.2379892E-3</v>
      </c>
      <c r="AF4145" t="s">
        <v>19004</v>
      </c>
      <c r="AG4145" t="s">
        <v>6684</v>
      </c>
      <c r="AH4145" t="s">
        <v>19005</v>
      </c>
      <c r="AI4145" s="18">
        <v>8.1880090200000005E-2</v>
      </c>
      <c r="AJ4145" t="s">
        <v>8910</v>
      </c>
      <c r="AK4145" t="s">
        <v>6684</v>
      </c>
      <c r="AL4145" t="s">
        <v>8911</v>
      </c>
      <c r="AM4145" t="s">
        <v>19004</v>
      </c>
      <c r="AN4145" t="s">
        <v>6684</v>
      </c>
      <c r="AO4145" t="s">
        <v>19005</v>
      </c>
      <c r="AP4145" s="18">
        <v>1.2379892E-3</v>
      </c>
      <c r="AQ4145" t="s">
        <v>123</v>
      </c>
      <c r="AR4145" t="b">
        <f>ISNUMBER(SEARCH('Consulta Por Puntos Baloto'!$E$5,B4145,1))</f>
        <v>0</v>
      </c>
      <c r="AS4145">
        <f t="shared" si="128"/>
        <v>31</v>
      </c>
      <c r="AT4145" t="str">
        <f t="shared" si="129"/>
        <v>Punto pago</v>
      </c>
    </row>
    <row r="4146" spans="1:46">
      <c r="A4146" t="s">
        <v>19006</v>
      </c>
      <c r="B4146" t="s">
        <v>19007</v>
      </c>
      <c r="C4146" s="18">
        <v>0.4474109879</v>
      </c>
      <c r="D4146" t="s">
        <v>4024</v>
      </c>
      <c r="E4146" t="s">
        <v>4025</v>
      </c>
      <c r="F4146" t="s">
        <v>4026</v>
      </c>
      <c r="G4146" s="18">
        <v>0.60027910429999998</v>
      </c>
      <c r="H4146" t="s">
        <v>64</v>
      </c>
      <c r="I4146" t="s">
        <v>4027</v>
      </c>
      <c r="J4146" t="s">
        <v>4028</v>
      </c>
      <c r="K4146" s="18">
        <v>57.405394737599998</v>
      </c>
      <c r="L4146" t="s">
        <v>64</v>
      </c>
      <c r="M4146" t="s">
        <v>4029</v>
      </c>
      <c r="N4146" t="s">
        <v>4030</v>
      </c>
      <c r="O4146" s="18">
        <v>1.2068305905000001</v>
      </c>
      <c r="P4146" t="s">
        <v>4031</v>
      </c>
      <c r="Q4146" t="s">
        <v>4025</v>
      </c>
      <c r="R4146" t="s">
        <v>4032</v>
      </c>
      <c r="S4146" s="18">
        <v>161.941748434</v>
      </c>
      <c r="T4146" t="s">
        <v>227</v>
      </c>
      <c r="U4146" t="s">
        <v>228</v>
      </c>
      <c r="V4146" t="s">
        <v>229</v>
      </c>
      <c r="W4146" s="18">
        <v>0.8414098968</v>
      </c>
      <c r="X4146" t="s">
        <v>64</v>
      </c>
      <c r="Y4146" t="s">
        <v>4027</v>
      </c>
      <c r="Z4146" t="s">
        <v>4033</v>
      </c>
      <c r="AA4146" s="18">
        <v>20.501347162799998</v>
      </c>
      <c r="AB4146" t="s">
        <v>4034</v>
      </c>
      <c r="AC4146" t="s">
        <v>4035</v>
      </c>
      <c r="AD4146" t="s">
        <v>4036</v>
      </c>
      <c r="AE4146" s="18">
        <v>0.2318868093</v>
      </c>
      <c r="AF4146" t="s">
        <v>19008</v>
      </c>
      <c r="AG4146" t="s">
        <v>4025</v>
      </c>
      <c r="AH4146" t="s">
        <v>19009</v>
      </c>
      <c r="AI4146" s="18">
        <v>0.69302572100000004</v>
      </c>
      <c r="AJ4146" t="s">
        <v>4039</v>
      </c>
      <c r="AK4146" t="s">
        <v>4025</v>
      </c>
      <c r="AL4146" t="s">
        <v>4040</v>
      </c>
      <c r="AM4146" t="s">
        <v>19008</v>
      </c>
      <c r="AN4146" t="s">
        <v>4025</v>
      </c>
      <c r="AO4146" t="s">
        <v>19009</v>
      </c>
      <c r="AP4146" s="18">
        <v>0.2318868093</v>
      </c>
      <c r="AQ4146" t="s">
        <v>4882</v>
      </c>
      <c r="AR4146" t="b">
        <f>ISNUMBER(SEARCH('Consulta Por Puntos Baloto'!$E$5,B4146,1))</f>
        <v>0</v>
      </c>
      <c r="AS4146">
        <f t="shared" si="128"/>
        <v>31</v>
      </c>
      <c r="AT4146" t="str">
        <f t="shared" si="129"/>
        <v>Punto pago</v>
      </c>
    </row>
    <row r="4147" spans="1:46">
      <c r="A4147" t="s">
        <v>19010</v>
      </c>
      <c r="B4147" t="s">
        <v>19011</v>
      </c>
      <c r="C4147" s="18">
        <v>4.0058595352999999</v>
      </c>
      <c r="D4147" t="s">
        <v>4284</v>
      </c>
      <c r="E4147" t="s">
        <v>3972</v>
      </c>
      <c r="F4147" t="s">
        <v>4285</v>
      </c>
      <c r="G4147" s="18">
        <v>3.1575880138999999</v>
      </c>
      <c r="H4147" t="s">
        <v>64</v>
      </c>
      <c r="I4147" t="s">
        <v>3974</v>
      </c>
      <c r="J4147" t="s">
        <v>4822</v>
      </c>
      <c r="K4147" s="18">
        <v>3.3353059464000001</v>
      </c>
      <c r="L4147" t="s">
        <v>64</v>
      </c>
      <c r="M4147" t="s">
        <v>3974</v>
      </c>
      <c r="N4147" t="s">
        <v>4288</v>
      </c>
      <c r="O4147" s="18">
        <v>3.2860439856000001</v>
      </c>
      <c r="P4147" t="s">
        <v>4265</v>
      </c>
      <c r="Q4147" t="s">
        <v>3972</v>
      </c>
      <c r="R4147" t="s">
        <v>4266</v>
      </c>
      <c r="S4147" s="18">
        <v>464.81621972120001</v>
      </c>
      <c r="T4147" t="s">
        <v>85</v>
      </c>
      <c r="U4147" t="s">
        <v>86</v>
      </c>
      <c r="V4147" t="s">
        <v>87</v>
      </c>
      <c r="W4147" s="18">
        <v>4.5659197723</v>
      </c>
      <c r="X4147" t="s">
        <v>3979</v>
      </c>
      <c r="Y4147" t="s">
        <v>3974</v>
      </c>
      <c r="Z4147" t="s">
        <v>3980</v>
      </c>
      <c r="AA4147" s="18">
        <v>3.3607611593</v>
      </c>
      <c r="AB4147" t="s">
        <v>4286</v>
      </c>
      <c r="AC4147" t="s">
        <v>3972</v>
      </c>
      <c r="AD4147" t="s">
        <v>4289</v>
      </c>
      <c r="AE4147" s="18">
        <v>6.2828856700000005E-2</v>
      </c>
      <c r="AF4147" t="s">
        <v>19012</v>
      </c>
      <c r="AG4147" t="s">
        <v>3972</v>
      </c>
      <c r="AH4147" t="s">
        <v>19013</v>
      </c>
      <c r="AI4147" s="18">
        <v>0.43872145340000002</v>
      </c>
      <c r="AJ4147" t="s">
        <v>19014</v>
      </c>
      <c r="AK4147" t="s">
        <v>3972</v>
      </c>
      <c r="AL4147" t="s">
        <v>19015</v>
      </c>
      <c r="AM4147" t="s">
        <v>19012</v>
      </c>
      <c r="AN4147" t="s">
        <v>3972</v>
      </c>
      <c r="AO4147" t="s">
        <v>19013</v>
      </c>
      <c r="AP4147" s="18">
        <v>6.2828856700000005E-2</v>
      </c>
      <c r="AQ4147" t="s">
        <v>123</v>
      </c>
      <c r="AR4147" t="b">
        <f>ISNUMBER(SEARCH('Consulta Por Puntos Baloto'!$E$5,B4147,1))</f>
        <v>0</v>
      </c>
      <c r="AS4147">
        <f t="shared" si="128"/>
        <v>31</v>
      </c>
      <c r="AT4147" t="str">
        <f t="shared" si="129"/>
        <v>Punto pago</v>
      </c>
    </row>
    <row r="4148" spans="1:46">
      <c r="A4148" t="s">
        <v>19016</v>
      </c>
      <c r="B4148" t="s">
        <v>19017</v>
      </c>
      <c r="C4148" s="18">
        <v>3.3309436467000002</v>
      </c>
      <c r="D4148" t="s">
        <v>4805</v>
      </c>
      <c r="E4148" t="s">
        <v>3972</v>
      </c>
      <c r="F4148" t="s">
        <v>4806</v>
      </c>
      <c r="G4148" s="18">
        <v>2.3392395750000001</v>
      </c>
      <c r="H4148" t="s">
        <v>64</v>
      </c>
      <c r="I4148" t="s">
        <v>3974</v>
      </c>
      <c r="J4148" t="s">
        <v>12314</v>
      </c>
      <c r="K4148" s="18">
        <v>2.6899205324</v>
      </c>
      <c r="L4148" t="s">
        <v>64</v>
      </c>
      <c r="M4148" t="s">
        <v>3974</v>
      </c>
      <c r="N4148" t="s">
        <v>4288</v>
      </c>
      <c r="O4148" s="18">
        <v>2.6281684510000001</v>
      </c>
      <c r="P4148" t="s">
        <v>4265</v>
      </c>
      <c r="Q4148" t="s">
        <v>3972</v>
      </c>
      <c r="R4148" t="s">
        <v>4266</v>
      </c>
      <c r="S4148" s="18">
        <v>465.6027821344</v>
      </c>
      <c r="T4148" t="s">
        <v>85</v>
      </c>
      <c r="U4148" t="s">
        <v>86</v>
      </c>
      <c r="V4148" t="s">
        <v>87</v>
      </c>
      <c r="W4148" s="18">
        <v>3.6616472931000001</v>
      </c>
      <c r="X4148" t="s">
        <v>3979</v>
      </c>
      <c r="Y4148" t="s">
        <v>3974</v>
      </c>
      <c r="Z4148" t="s">
        <v>3980</v>
      </c>
      <c r="AA4148" s="18">
        <v>2.7216268952</v>
      </c>
      <c r="AB4148" t="s">
        <v>4286</v>
      </c>
      <c r="AC4148" t="s">
        <v>3972</v>
      </c>
      <c r="AD4148" t="s">
        <v>4289</v>
      </c>
      <c r="AE4148" s="18">
        <v>7.0808106400000001E-2</v>
      </c>
      <c r="AF4148" t="s">
        <v>19018</v>
      </c>
      <c r="AG4148" t="s">
        <v>3972</v>
      </c>
      <c r="AH4148" t="s">
        <v>19019</v>
      </c>
      <c r="AI4148" s="18">
        <v>0.3451383891</v>
      </c>
      <c r="AJ4148" t="s">
        <v>19020</v>
      </c>
      <c r="AK4148" t="s">
        <v>3972</v>
      </c>
      <c r="AL4148" t="s">
        <v>19021</v>
      </c>
      <c r="AM4148" t="s">
        <v>19018</v>
      </c>
      <c r="AN4148" t="s">
        <v>3972</v>
      </c>
      <c r="AO4148" t="s">
        <v>19019</v>
      </c>
      <c r="AP4148" s="18">
        <v>7.0808106400000001E-2</v>
      </c>
      <c r="AQ4148" t="s">
        <v>123</v>
      </c>
      <c r="AR4148" t="b">
        <f>ISNUMBER(SEARCH('Consulta Por Puntos Baloto'!$E$5,B4148,1))</f>
        <v>0</v>
      </c>
      <c r="AS4148">
        <f t="shared" si="128"/>
        <v>31</v>
      </c>
      <c r="AT4148" t="str">
        <f t="shared" si="129"/>
        <v>Punto pago</v>
      </c>
    </row>
    <row r="4149" spans="1:46">
      <c r="A4149" t="s">
        <v>19022</v>
      </c>
      <c r="B4149" t="s">
        <v>19023</v>
      </c>
      <c r="C4149" s="18">
        <v>0.76193323660000001</v>
      </c>
      <c r="D4149" t="s">
        <v>4302</v>
      </c>
      <c r="E4149" t="s">
        <v>3972</v>
      </c>
      <c r="F4149" t="s">
        <v>4303</v>
      </c>
      <c r="G4149" s="18">
        <v>0.57969430789999998</v>
      </c>
      <c r="H4149" t="s">
        <v>3981</v>
      </c>
      <c r="I4149" t="s">
        <v>3974</v>
      </c>
      <c r="J4149" t="s">
        <v>7448</v>
      </c>
      <c r="K4149" s="18">
        <v>1.7412236023000001</v>
      </c>
      <c r="L4149" t="s">
        <v>64</v>
      </c>
      <c r="M4149" t="s">
        <v>3974</v>
      </c>
      <c r="N4149" t="s">
        <v>4304</v>
      </c>
      <c r="O4149" s="18">
        <v>3.1041446186999999</v>
      </c>
      <c r="P4149" t="s">
        <v>3977</v>
      </c>
      <c r="Q4149" t="s">
        <v>3972</v>
      </c>
      <c r="R4149" t="s">
        <v>3978</v>
      </c>
      <c r="S4149" s="18">
        <v>463.59904236490001</v>
      </c>
      <c r="T4149" t="s">
        <v>85</v>
      </c>
      <c r="U4149" t="s">
        <v>86</v>
      </c>
      <c r="V4149" t="s">
        <v>87</v>
      </c>
      <c r="W4149" s="18">
        <v>5.2735018022000002</v>
      </c>
      <c r="X4149" t="s">
        <v>3979</v>
      </c>
      <c r="Y4149" t="s">
        <v>3974</v>
      </c>
      <c r="Z4149" t="s">
        <v>3980</v>
      </c>
      <c r="AA4149" s="18">
        <v>0.57969430789999998</v>
      </c>
      <c r="AB4149" t="s">
        <v>3981</v>
      </c>
      <c r="AC4149" t="s">
        <v>3972</v>
      </c>
      <c r="AD4149" t="s">
        <v>3982</v>
      </c>
      <c r="AE4149" s="18">
        <v>9.8924787299999997E-2</v>
      </c>
      <c r="AF4149" t="s">
        <v>14230</v>
      </c>
      <c r="AG4149" t="s">
        <v>3972</v>
      </c>
      <c r="AH4149" t="s">
        <v>14231</v>
      </c>
      <c r="AI4149" s="18">
        <v>0.26569872389999999</v>
      </c>
      <c r="AJ4149" t="s">
        <v>14232</v>
      </c>
      <c r="AK4149" t="s">
        <v>3972</v>
      </c>
      <c r="AL4149" t="s">
        <v>14233</v>
      </c>
      <c r="AM4149" t="s">
        <v>14230</v>
      </c>
      <c r="AN4149" t="s">
        <v>3972</v>
      </c>
      <c r="AO4149" t="s">
        <v>14231</v>
      </c>
      <c r="AP4149" s="18">
        <v>9.8924787299999997E-2</v>
      </c>
      <c r="AQ4149" t="s">
        <v>123</v>
      </c>
      <c r="AR4149" t="b">
        <f>ISNUMBER(SEARCH('Consulta Por Puntos Baloto'!$E$5,B4149,1))</f>
        <v>0</v>
      </c>
      <c r="AS4149">
        <f t="shared" si="128"/>
        <v>31</v>
      </c>
      <c r="AT4149" t="str">
        <f t="shared" si="129"/>
        <v>Punto pago</v>
      </c>
    </row>
    <row r="4150" spans="1:46">
      <c r="A4150" t="s">
        <v>19024</v>
      </c>
      <c r="B4150" t="s">
        <v>19025</v>
      </c>
      <c r="C4150" s="18">
        <v>23.771517563</v>
      </c>
      <c r="D4150" t="s">
        <v>3971</v>
      </c>
      <c r="E4150" t="s">
        <v>3972</v>
      </c>
      <c r="F4150" t="s">
        <v>3973</v>
      </c>
      <c r="G4150" s="18">
        <v>21.9644056056</v>
      </c>
      <c r="H4150" t="s">
        <v>64</v>
      </c>
      <c r="I4150" t="s">
        <v>3974</v>
      </c>
      <c r="J4150" t="s">
        <v>3975</v>
      </c>
      <c r="K4150" s="18">
        <v>23.2668236602</v>
      </c>
      <c r="L4150" t="s">
        <v>64</v>
      </c>
      <c r="M4150" t="s">
        <v>3974</v>
      </c>
      <c r="N4150" t="s">
        <v>3976</v>
      </c>
      <c r="O4150" s="18">
        <v>24.175592360900001</v>
      </c>
      <c r="P4150" t="s">
        <v>3977</v>
      </c>
      <c r="Q4150" t="s">
        <v>3972</v>
      </c>
      <c r="R4150" t="s">
        <v>3978</v>
      </c>
      <c r="S4150" s="18">
        <v>438.14199774359997</v>
      </c>
      <c r="T4150" t="s">
        <v>85</v>
      </c>
      <c r="U4150" t="s">
        <v>86</v>
      </c>
      <c r="V4150" t="s">
        <v>87</v>
      </c>
      <c r="W4150" s="18">
        <v>30.1275840767</v>
      </c>
      <c r="X4150" t="s">
        <v>3979</v>
      </c>
      <c r="Y4150" t="s">
        <v>3974</v>
      </c>
      <c r="Z4150" t="s">
        <v>3980</v>
      </c>
      <c r="AA4150" s="18">
        <v>27.156886146200002</v>
      </c>
      <c r="AB4150" t="s">
        <v>3981</v>
      </c>
      <c r="AC4150" t="s">
        <v>3972</v>
      </c>
      <c r="AD4150" t="s">
        <v>3982</v>
      </c>
      <c r="AE4150" s="18">
        <v>2.21947984E-2</v>
      </c>
      <c r="AF4150" t="s">
        <v>19026</v>
      </c>
      <c r="AG4150" t="s">
        <v>15205</v>
      </c>
      <c r="AH4150" t="s">
        <v>19027</v>
      </c>
      <c r="AI4150" s="18">
        <v>3.8772409899999999E-2</v>
      </c>
      <c r="AJ4150" t="s">
        <v>19028</v>
      </c>
      <c r="AK4150" t="s">
        <v>15205</v>
      </c>
      <c r="AL4150" t="s">
        <v>19029</v>
      </c>
      <c r="AM4150" t="s">
        <v>19026</v>
      </c>
      <c r="AN4150" t="s">
        <v>15205</v>
      </c>
      <c r="AO4150" t="s">
        <v>19027</v>
      </c>
      <c r="AP4150" s="18">
        <v>2.21947984E-2</v>
      </c>
      <c r="AQ4150" t="s">
        <v>123</v>
      </c>
      <c r="AR4150" t="b">
        <f>ISNUMBER(SEARCH('Consulta Por Puntos Baloto'!$E$5,B4150,1))</f>
        <v>0</v>
      </c>
      <c r="AS4150">
        <f t="shared" si="128"/>
        <v>31</v>
      </c>
      <c r="AT4150" t="str">
        <f t="shared" si="129"/>
        <v>Punto pago</v>
      </c>
    </row>
    <row r="4151" spans="1:46">
      <c r="A4151" t="s">
        <v>19030</v>
      </c>
      <c r="B4151" t="s">
        <v>19031</v>
      </c>
      <c r="C4151" s="18">
        <v>0.92335841640000005</v>
      </c>
      <c r="D4151" t="s">
        <v>9547</v>
      </c>
      <c r="E4151" t="s">
        <v>3972</v>
      </c>
      <c r="F4151" t="s">
        <v>9548</v>
      </c>
      <c r="G4151" s="18">
        <v>0.74922264859999999</v>
      </c>
      <c r="H4151" t="s">
        <v>64</v>
      </c>
      <c r="I4151" t="s">
        <v>3974</v>
      </c>
      <c r="J4151" t="s">
        <v>9549</v>
      </c>
      <c r="K4151" s="18">
        <v>0.84144538849999995</v>
      </c>
      <c r="L4151" t="s">
        <v>4334</v>
      </c>
      <c r="M4151" t="s">
        <v>3974</v>
      </c>
      <c r="N4151" t="s">
        <v>9550</v>
      </c>
      <c r="O4151" s="18">
        <v>0.36166955890000002</v>
      </c>
      <c r="P4151" t="s">
        <v>4305</v>
      </c>
      <c r="Q4151" t="s">
        <v>3972</v>
      </c>
      <c r="R4151" t="s">
        <v>4306</v>
      </c>
      <c r="S4151" s="18">
        <v>466.71927193900001</v>
      </c>
      <c r="T4151" t="s">
        <v>85</v>
      </c>
      <c r="U4151" t="s">
        <v>86</v>
      </c>
      <c r="V4151" t="s">
        <v>87</v>
      </c>
      <c r="W4151" s="18">
        <v>2.3494745173</v>
      </c>
      <c r="X4151" t="s">
        <v>3979</v>
      </c>
      <c r="Y4151" t="s">
        <v>3974</v>
      </c>
      <c r="Z4151" t="s">
        <v>3980</v>
      </c>
      <c r="AA4151" s="18">
        <v>0.84075139720000003</v>
      </c>
      <c r="AB4151" t="s">
        <v>4334</v>
      </c>
      <c r="AC4151" t="s">
        <v>3972</v>
      </c>
      <c r="AD4151" t="s">
        <v>4335</v>
      </c>
      <c r="AE4151" s="18">
        <v>0.20981478940000001</v>
      </c>
      <c r="AF4151" t="s">
        <v>19032</v>
      </c>
      <c r="AG4151" t="s">
        <v>3972</v>
      </c>
      <c r="AH4151" t="s">
        <v>19033</v>
      </c>
      <c r="AI4151" s="18">
        <v>0.4804838072</v>
      </c>
      <c r="AJ4151" t="s">
        <v>14260</v>
      </c>
      <c r="AK4151" t="s">
        <v>3972</v>
      </c>
      <c r="AL4151" t="s">
        <v>14261</v>
      </c>
      <c r="AM4151" t="s">
        <v>19032</v>
      </c>
      <c r="AN4151" t="s">
        <v>3972</v>
      </c>
      <c r="AO4151" t="s">
        <v>19033</v>
      </c>
      <c r="AP4151" s="18">
        <v>0.20981478940000001</v>
      </c>
      <c r="AQ4151" t="s">
        <v>4218</v>
      </c>
      <c r="AR4151" t="b">
        <f>ISNUMBER(SEARCH('Consulta Por Puntos Baloto'!$E$5,B4151,1))</f>
        <v>0</v>
      </c>
      <c r="AS4151">
        <f t="shared" si="128"/>
        <v>31</v>
      </c>
      <c r="AT4151" t="str">
        <f t="shared" si="129"/>
        <v>Punto pago</v>
      </c>
    </row>
    <row r="4152" spans="1:46">
      <c r="A4152" t="s">
        <v>19034</v>
      </c>
      <c r="B4152" t="s">
        <v>19035</v>
      </c>
      <c r="C4152" s="18">
        <v>0.78709115929999995</v>
      </c>
      <c r="D4152" t="s">
        <v>4284</v>
      </c>
      <c r="E4152" t="s">
        <v>3972</v>
      </c>
      <c r="F4152" t="s">
        <v>4285</v>
      </c>
      <c r="G4152" s="18">
        <v>0.77385695990000003</v>
      </c>
      <c r="H4152" t="s">
        <v>4286</v>
      </c>
      <c r="I4152" t="s">
        <v>3974</v>
      </c>
      <c r="J4152" t="s">
        <v>4287</v>
      </c>
      <c r="K4152" s="18">
        <v>0.75340375240000002</v>
      </c>
      <c r="L4152" t="s">
        <v>64</v>
      </c>
      <c r="M4152" t="s">
        <v>3974</v>
      </c>
      <c r="N4152" t="s">
        <v>4288</v>
      </c>
      <c r="O4152" s="18">
        <v>0.71779101109999999</v>
      </c>
      <c r="P4152" t="s">
        <v>4265</v>
      </c>
      <c r="Q4152" t="s">
        <v>3972</v>
      </c>
      <c r="R4152" t="s">
        <v>4266</v>
      </c>
      <c r="S4152" s="18">
        <v>466.43709604830002</v>
      </c>
      <c r="T4152" t="s">
        <v>85</v>
      </c>
      <c r="U4152" t="s">
        <v>86</v>
      </c>
      <c r="V4152" t="s">
        <v>87</v>
      </c>
      <c r="W4152" s="18">
        <v>1.3333556272</v>
      </c>
      <c r="X4152" t="s">
        <v>3979</v>
      </c>
      <c r="Y4152" t="s">
        <v>3974</v>
      </c>
      <c r="Z4152" t="s">
        <v>3980</v>
      </c>
      <c r="AA4152" s="18">
        <v>0.77385716579999997</v>
      </c>
      <c r="AB4152" t="s">
        <v>4286</v>
      </c>
      <c r="AC4152" t="s">
        <v>3972</v>
      </c>
      <c r="AD4152" t="s">
        <v>4289</v>
      </c>
      <c r="AE4152" s="18">
        <v>0.1491144902</v>
      </c>
      <c r="AF4152" t="s">
        <v>19036</v>
      </c>
      <c r="AG4152" t="s">
        <v>3972</v>
      </c>
      <c r="AH4152" t="s">
        <v>19037</v>
      </c>
      <c r="AI4152" s="18">
        <v>0.3986559589</v>
      </c>
      <c r="AJ4152" t="s">
        <v>4812</v>
      </c>
      <c r="AK4152" t="s">
        <v>3972</v>
      </c>
      <c r="AL4152" t="s">
        <v>4813</v>
      </c>
      <c r="AM4152" t="s">
        <v>19036</v>
      </c>
      <c r="AN4152" t="s">
        <v>3972</v>
      </c>
      <c r="AO4152" t="s">
        <v>19037</v>
      </c>
      <c r="AP4152" s="18">
        <v>0.1491144902</v>
      </c>
      <c r="AQ4152" t="s">
        <v>123</v>
      </c>
      <c r="AR4152" t="b">
        <f>ISNUMBER(SEARCH('Consulta Por Puntos Baloto'!$E$5,B4152,1))</f>
        <v>0</v>
      </c>
      <c r="AS4152">
        <f t="shared" si="128"/>
        <v>31</v>
      </c>
      <c r="AT4152" t="str">
        <f t="shared" si="129"/>
        <v>Punto pago</v>
      </c>
    </row>
    <row r="4153" spans="1:46">
      <c r="A4153" t="s">
        <v>19038</v>
      </c>
      <c r="B4153" t="s">
        <v>19039</v>
      </c>
      <c r="C4153" s="18">
        <v>0.32988784049999997</v>
      </c>
      <c r="D4153" t="s">
        <v>5001</v>
      </c>
      <c r="E4153" t="s">
        <v>220</v>
      </c>
      <c r="F4153" t="s">
        <v>5002</v>
      </c>
      <c r="G4153" s="18">
        <v>0.97646349020000001</v>
      </c>
      <c r="H4153" t="s">
        <v>64</v>
      </c>
      <c r="I4153" t="s">
        <v>223</v>
      </c>
      <c r="J4153" t="s">
        <v>5004</v>
      </c>
      <c r="K4153" s="18">
        <v>0.97646349020000001</v>
      </c>
      <c r="L4153" t="s">
        <v>64</v>
      </c>
      <c r="M4153" t="s">
        <v>223</v>
      </c>
      <c r="N4153" t="s">
        <v>5004</v>
      </c>
      <c r="O4153" s="18">
        <v>2.4454224103</v>
      </c>
      <c r="P4153" t="s">
        <v>5106</v>
      </c>
      <c r="Q4153" t="s">
        <v>220</v>
      </c>
      <c r="R4153" t="s">
        <v>5107</v>
      </c>
      <c r="S4153" s="18">
        <v>6.1275568858999998</v>
      </c>
      <c r="T4153" t="s">
        <v>227</v>
      </c>
      <c r="U4153" t="s">
        <v>228</v>
      </c>
      <c r="V4153" t="s">
        <v>229</v>
      </c>
      <c r="W4153" s="18">
        <v>2.924605519</v>
      </c>
      <c r="X4153" t="s">
        <v>222</v>
      </c>
      <c r="Y4153" t="s">
        <v>223</v>
      </c>
      <c r="Z4153" t="s">
        <v>224</v>
      </c>
      <c r="AA4153" s="18">
        <v>1.1710466175000001</v>
      </c>
      <c r="AB4153" t="s">
        <v>5108</v>
      </c>
      <c r="AC4153" t="s">
        <v>220</v>
      </c>
      <c r="AD4153" t="s">
        <v>5109</v>
      </c>
      <c r="AE4153" s="18">
        <v>0.20997618779999999</v>
      </c>
      <c r="AF4153" t="s">
        <v>19040</v>
      </c>
      <c r="AG4153" t="s">
        <v>220</v>
      </c>
      <c r="AH4153" t="s">
        <v>19041</v>
      </c>
      <c r="AI4153" s="18">
        <v>0.55853279980000003</v>
      </c>
      <c r="AJ4153" t="s">
        <v>10392</v>
      </c>
      <c r="AK4153" t="s">
        <v>220</v>
      </c>
      <c r="AL4153" t="s">
        <v>10393</v>
      </c>
      <c r="AM4153" t="s">
        <v>19040</v>
      </c>
      <c r="AN4153" t="s">
        <v>220</v>
      </c>
      <c r="AO4153" t="s">
        <v>19041</v>
      </c>
      <c r="AP4153" s="18">
        <v>0.20997618779999999</v>
      </c>
      <c r="AQ4153" t="s">
        <v>123</v>
      </c>
      <c r="AR4153" t="b">
        <f>ISNUMBER(SEARCH('Consulta Por Puntos Baloto'!$E$5,B4153,1))</f>
        <v>0</v>
      </c>
      <c r="AS4153">
        <f t="shared" si="128"/>
        <v>31</v>
      </c>
      <c r="AT4153" t="str">
        <f t="shared" si="129"/>
        <v>Punto pago</v>
      </c>
    </row>
    <row r="4154" spans="1:46">
      <c r="A4154" t="s">
        <v>19042</v>
      </c>
      <c r="B4154" t="s">
        <v>19043</v>
      </c>
      <c r="C4154" s="18">
        <v>4.653390666</v>
      </c>
      <c r="D4154" t="s">
        <v>5165</v>
      </c>
      <c r="E4154" t="s">
        <v>220</v>
      </c>
      <c r="F4154" t="s">
        <v>5166</v>
      </c>
      <c r="G4154" s="18">
        <v>4.5679703603000004</v>
      </c>
      <c r="H4154" t="s">
        <v>64</v>
      </c>
      <c r="I4154" t="s">
        <v>4055</v>
      </c>
      <c r="J4154" t="s">
        <v>4056</v>
      </c>
      <c r="K4154" s="18">
        <v>6.5086306589999996</v>
      </c>
      <c r="L4154" t="s">
        <v>64</v>
      </c>
      <c r="M4154" t="s">
        <v>223</v>
      </c>
      <c r="N4154" t="s">
        <v>4070</v>
      </c>
      <c r="O4154" s="18">
        <v>2.6673093805999999</v>
      </c>
      <c r="P4154" t="s">
        <v>4052</v>
      </c>
      <c r="Q4154" t="s">
        <v>4053</v>
      </c>
      <c r="R4154" t="s">
        <v>4054</v>
      </c>
      <c r="S4154" s="18">
        <v>14.374563302</v>
      </c>
      <c r="T4154" t="s">
        <v>227</v>
      </c>
      <c r="U4154" t="s">
        <v>228</v>
      </c>
      <c r="V4154" t="s">
        <v>229</v>
      </c>
      <c r="W4154" s="18">
        <v>4.5568448591999999</v>
      </c>
      <c r="X4154" t="s">
        <v>64</v>
      </c>
      <c r="Y4154" t="s">
        <v>4055</v>
      </c>
      <c r="Z4154" t="s">
        <v>4056</v>
      </c>
      <c r="AA4154" s="18">
        <v>4.4532990130999996</v>
      </c>
      <c r="AB4154" t="s">
        <v>4088</v>
      </c>
      <c r="AC4154" t="s">
        <v>220</v>
      </c>
      <c r="AD4154" t="s">
        <v>4089</v>
      </c>
      <c r="AE4154" s="18">
        <v>0.24601992070000001</v>
      </c>
      <c r="AF4154" t="s">
        <v>19044</v>
      </c>
      <c r="AG4154" t="s">
        <v>220</v>
      </c>
      <c r="AH4154" t="s">
        <v>19045</v>
      </c>
      <c r="AI4154" s="18">
        <v>0.34261077429999998</v>
      </c>
      <c r="AJ4154" t="s">
        <v>10292</v>
      </c>
      <c r="AK4154" t="s">
        <v>220</v>
      </c>
      <c r="AL4154" t="s">
        <v>10293</v>
      </c>
      <c r="AM4154" t="s">
        <v>19044</v>
      </c>
      <c r="AN4154" t="s">
        <v>220</v>
      </c>
      <c r="AO4154" t="s">
        <v>19045</v>
      </c>
      <c r="AP4154" s="18">
        <v>0.24601992070000001</v>
      </c>
      <c r="AQ4154" t="s">
        <v>123</v>
      </c>
      <c r="AR4154" t="b">
        <f>ISNUMBER(SEARCH('Consulta Por Puntos Baloto'!$E$5,B4154,1))</f>
        <v>0</v>
      </c>
      <c r="AS4154">
        <f t="shared" si="128"/>
        <v>31</v>
      </c>
      <c r="AT4154" t="str">
        <f t="shared" si="129"/>
        <v>Punto pago</v>
      </c>
    </row>
    <row r="4155" spans="1:46">
      <c r="A4155" t="s">
        <v>19046</v>
      </c>
      <c r="B4155" t="s">
        <v>19047</v>
      </c>
      <c r="C4155" s="18">
        <v>0.21729169609999999</v>
      </c>
      <c r="D4155" t="s">
        <v>1519</v>
      </c>
      <c r="E4155" t="s">
        <v>1520</v>
      </c>
      <c r="F4155" t="s">
        <v>1521</v>
      </c>
      <c r="G4155" s="18">
        <v>0.80425386590000003</v>
      </c>
      <c r="H4155" t="s">
        <v>64</v>
      </c>
      <c r="I4155" t="s">
        <v>471</v>
      </c>
      <c r="J4155" t="s">
        <v>1453</v>
      </c>
      <c r="K4155" s="18">
        <v>0.78279140619999998</v>
      </c>
      <c r="L4155" t="s">
        <v>64</v>
      </c>
      <c r="M4155" t="s">
        <v>471</v>
      </c>
      <c r="N4155" t="s">
        <v>1453</v>
      </c>
      <c r="O4155" s="18">
        <v>9.0312590332999996</v>
      </c>
      <c r="P4155" t="s">
        <v>467</v>
      </c>
      <c r="Q4155" t="s">
        <v>134</v>
      </c>
      <c r="R4155" t="s">
        <v>468</v>
      </c>
      <c r="S4155" s="18">
        <v>12.296235507600001</v>
      </c>
      <c r="T4155" t="s">
        <v>515</v>
      </c>
      <c r="U4155" t="s">
        <v>130</v>
      </c>
      <c r="V4155" t="s">
        <v>516</v>
      </c>
      <c r="W4155" s="18">
        <v>6.5942022909000002</v>
      </c>
      <c r="X4155" t="s">
        <v>64</v>
      </c>
      <c r="Y4155" t="s">
        <v>471</v>
      </c>
      <c r="Z4155" t="s">
        <v>472</v>
      </c>
      <c r="AA4155" s="18">
        <v>9.9632942916000005</v>
      </c>
      <c r="AB4155" s="19" t="s">
        <v>473</v>
      </c>
      <c r="AC4155" t="s">
        <v>128</v>
      </c>
      <c r="AD4155" t="s">
        <v>474</v>
      </c>
      <c r="AE4155" s="18">
        <v>0.15020503190000001</v>
      </c>
      <c r="AF4155" t="s">
        <v>2021</v>
      </c>
      <c r="AG4155" t="s">
        <v>1520</v>
      </c>
      <c r="AH4155" t="s">
        <v>2022</v>
      </c>
      <c r="AI4155" s="18">
        <v>1.6007436E-2</v>
      </c>
      <c r="AJ4155" t="s">
        <v>2023</v>
      </c>
      <c r="AK4155" t="s">
        <v>1520</v>
      </c>
      <c r="AL4155" t="s">
        <v>2024</v>
      </c>
      <c r="AM4155" t="s">
        <v>2023</v>
      </c>
      <c r="AN4155" t="s">
        <v>1520</v>
      </c>
      <c r="AO4155" t="s">
        <v>2024</v>
      </c>
      <c r="AP4155" s="18">
        <v>1.6007436E-2</v>
      </c>
      <c r="AQ4155" t="s">
        <v>123</v>
      </c>
      <c r="AR4155" t="b">
        <f>ISNUMBER(SEARCH('Consulta Por Puntos Baloto'!$E$5,B4155,1))</f>
        <v>0</v>
      </c>
      <c r="AS4155">
        <f t="shared" si="128"/>
        <v>35</v>
      </c>
      <c r="AT4155" t="str">
        <f t="shared" si="129"/>
        <v>Punto red</v>
      </c>
    </row>
    <row r="4156" spans="1:46">
      <c r="A4156" t="s">
        <v>19048</v>
      </c>
      <c r="B4156" t="s">
        <v>19049</v>
      </c>
      <c r="C4156" s="18">
        <v>26.082603910700001</v>
      </c>
      <c r="D4156" t="s">
        <v>3012</v>
      </c>
      <c r="E4156" t="s">
        <v>3013</v>
      </c>
      <c r="F4156" t="s">
        <v>3014</v>
      </c>
      <c r="G4156" s="18">
        <v>25.927549884600001</v>
      </c>
      <c r="H4156" t="s">
        <v>64</v>
      </c>
      <c r="I4156" t="s">
        <v>2638</v>
      </c>
      <c r="J4156" t="s">
        <v>3015</v>
      </c>
      <c r="K4156" s="18">
        <v>27.181180608399998</v>
      </c>
      <c r="L4156" t="s">
        <v>64</v>
      </c>
      <c r="M4156" t="s">
        <v>2638</v>
      </c>
      <c r="N4156" t="s">
        <v>2639</v>
      </c>
      <c r="O4156" s="18">
        <v>29.976617346299999</v>
      </c>
      <c r="P4156" t="s">
        <v>1454</v>
      </c>
      <c r="Q4156" t="s">
        <v>1449</v>
      </c>
      <c r="R4156" t="s">
        <v>1455</v>
      </c>
      <c r="S4156" s="18">
        <v>37.790823862800003</v>
      </c>
      <c r="T4156" t="s">
        <v>64</v>
      </c>
      <c r="U4156" t="s">
        <v>130</v>
      </c>
      <c r="V4156" t="s">
        <v>171</v>
      </c>
      <c r="W4156" s="18">
        <v>28.162853118899999</v>
      </c>
      <c r="X4156" t="s">
        <v>64</v>
      </c>
      <c r="Y4156" t="s">
        <v>313</v>
      </c>
      <c r="Z4156" t="s">
        <v>314</v>
      </c>
      <c r="AA4156" s="18">
        <v>29.459764722300001</v>
      </c>
      <c r="AB4156" s="19" t="s">
        <v>2641</v>
      </c>
      <c r="AC4156" t="s">
        <v>1501</v>
      </c>
      <c r="AD4156" t="s">
        <v>2642</v>
      </c>
      <c r="AE4156" s="18">
        <v>12.004548073300001</v>
      </c>
      <c r="AF4156" t="s">
        <v>16889</v>
      </c>
      <c r="AG4156" t="s">
        <v>3524</v>
      </c>
      <c r="AH4156" t="s">
        <v>16890</v>
      </c>
      <c r="AI4156" s="18">
        <v>8.0536136800000005E-2</v>
      </c>
      <c r="AJ4156" t="s">
        <v>19050</v>
      </c>
      <c r="AK4156" t="s">
        <v>19051</v>
      </c>
      <c r="AL4156" t="s">
        <v>19052</v>
      </c>
      <c r="AM4156" t="s">
        <v>19050</v>
      </c>
      <c r="AN4156" t="s">
        <v>19051</v>
      </c>
      <c r="AO4156" t="s">
        <v>19052</v>
      </c>
      <c r="AP4156" s="18">
        <v>8.0536136800000005E-2</v>
      </c>
      <c r="AQ4156" t="s">
        <v>123</v>
      </c>
      <c r="AR4156" t="b">
        <f>ISNUMBER(SEARCH('Consulta Por Puntos Baloto'!$E$5,B4156,1))</f>
        <v>0</v>
      </c>
      <c r="AS4156">
        <f t="shared" si="128"/>
        <v>35</v>
      </c>
      <c r="AT4156" t="str">
        <f t="shared" si="129"/>
        <v>Punto red</v>
      </c>
    </row>
    <row r="4157" spans="1:46">
      <c r="A4157" t="s">
        <v>19053</v>
      </c>
      <c r="B4157" t="s">
        <v>19054</v>
      </c>
      <c r="C4157" s="18">
        <v>0.21760189999999999</v>
      </c>
      <c r="D4157" t="s">
        <v>4495</v>
      </c>
      <c r="E4157" t="s">
        <v>4496</v>
      </c>
      <c r="F4157" t="s">
        <v>4497</v>
      </c>
      <c r="G4157" s="18">
        <v>2.16448035E-2</v>
      </c>
      <c r="H4157" t="s">
        <v>383</v>
      </c>
      <c r="I4157" t="s">
        <v>384</v>
      </c>
      <c r="J4157" t="s">
        <v>385</v>
      </c>
      <c r="K4157" s="18">
        <v>2.3287168934000002</v>
      </c>
      <c r="L4157" t="s">
        <v>64</v>
      </c>
      <c r="M4157" t="s">
        <v>384</v>
      </c>
      <c r="N4157" t="s">
        <v>386</v>
      </c>
      <c r="O4157" s="18">
        <v>89.9838733072</v>
      </c>
      <c r="P4157" t="s">
        <v>4733</v>
      </c>
      <c r="Q4157" t="s">
        <v>4734</v>
      </c>
      <c r="R4157" t="s">
        <v>4735</v>
      </c>
      <c r="S4157" s="18">
        <v>103.2189051008</v>
      </c>
      <c r="T4157" t="s">
        <v>253</v>
      </c>
      <c r="U4157" t="s">
        <v>65</v>
      </c>
      <c r="V4157" t="s">
        <v>254</v>
      </c>
      <c r="W4157" s="18">
        <v>103.0156500879</v>
      </c>
      <c r="X4157" t="s">
        <v>276</v>
      </c>
      <c r="Y4157" t="s">
        <v>65</v>
      </c>
      <c r="Z4157" t="s">
        <v>277</v>
      </c>
      <c r="AA4157" s="18">
        <v>2.06868882E-2</v>
      </c>
      <c r="AB4157" t="s">
        <v>383</v>
      </c>
      <c r="AC4157" t="s">
        <v>391</v>
      </c>
      <c r="AD4157" t="s">
        <v>392</v>
      </c>
      <c r="AE4157" s="18">
        <v>9.2520460600000007E-2</v>
      </c>
      <c r="AF4157" t="s">
        <v>13685</v>
      </c>
      <c r="AG4157" t="s">
        <v>4496</v>
      </c>
      <c r="AH4157" t="s">
        <v>13686</v>
      </c>
      <c r="AI4157" s="18">
        <v>3.1523251799999999E-2</v>
      </c>
      <c r="AJ4157" t="s">
        <v>349</v>
      </c>
      <c r="AK4157" t="s">
        <v>391</v>
      </c>
      <c r="AL4157" t="s">
        <v>13687</v>
      </c>
      <c r="AM4157" t="s">
        <v>873</v>
      </c>
      <c r="AN4157" t="s">
        <v>391</v>
      </c>
      <c r="AO4157" t="s">
        <v>392</v>
      </c>
      <c r="AP4157" s="18">
        <v>2.06868882E-2</v>
      </c>
      <c r="AQ4157" t="s">
        <v>123</v>
      </c>
      <c r="AR4157" t="b">
        <f>ISNUMBER(SEARCH('Consulta Por Puntos Baloto'!$E$5,B4157,1))</f>
        <v>0</v>
      </c>
      <c r="AS4157">
        <f t="shared" si="128"/>
        <v>27</v>
      </c>
      <c r="AT4157" t="str">
        <f t="shared" si="129"/>
        <v>Oficina física</v>
      </c>
    </row>
    <row r="4158" spans="1:46">
      <c r="A4158" t="s">
        <v>19055</v>
      </c>
      <c r="B4158" t="s">
        <v>19056</v>
      </c>
      <c r="C4158" s="18">
        <v>4.22073933E-2</v>
      </c>
      <c r="D4158" t="s">
        <v>6683</v>
      </c>
      <c r="E4158" t="s">
        <v>6684</v>
      </c>
      <c r="F4158" t="s">
        <v>6685</v>
      </c>
      <c r="G4158" s="18">
        <v>20.084568363100001</v>
      </c>
      <c r="H4158" t="s">
        <v>64</v>
      </c>
      <c r="I4158" t="s">
        <v>4146</v>
      </c>
      <c r="J4158" t="s">
        <v>8906</v>
      </c>
      <c r="K4158" s="18">
        <v>56.7410621613</v>
      </c>
      <c r="L4158" t="s">
        <v>64</v>
      </c>
      <c r="M4158" t="s">
        <v>4029</v>
      </c>
      <c r="N4158" t="s">
        <v>4030</v>
      </c>
      <c r="O4158" s="18">
        <v>20.672882731400001</v>
      </c>
      <c r="P4158" t="s">
        <v>4031</v>
      </c>
      <c r="Q4158" t="s">
        <v>4025</v>
      </c>
      <c r="R4158" t="s">
        <v>4032</v>
      </c>
      <c r="S4158" s="18">
        <v>159.22021040940001</v>
      </c>
      <c r="T4158" t="s">
        <v>69</v>
      </c>
      <c r="U4158" t="s">
        <v>65</v>
      </c>
      <c r="V4158" t="s">
        <v>70</v>
      </c>
      <c r="W4158" s="18">
        <v>20.5658411428</v>
      </c>
      <c r="X4158" t="s">
        <v>64</v>
      </c>
      <c r="Y4158" t="s">
        <v>4146</v>
      </c>
      <c r="Z4158" t="s">
        <v>8907</v>
      </c>
      <c r="AA4158" s="18">
        <v>14.3649660377</v>
      </c>
      <c r="AB4158" t="s">
        <v>4899</v>
      </c>
      <c r="AC4158" t="s">
        <v>4900</v>
      </c>
      <c r="AD4158" t="s">
        <v>4901</v>
      </c>
      <c r="AE4158" s="18">
        <v>6.1196925000000001E-3</v>
      </c>
      <c r="AF4158" t="s">
        <v>19057</v>
      </c>
      <c r="AG4158" t="s">
        <v>6684</v>
      </c>
      <c r="AH4158" t="s">
        <v>19058</v>
      </c>
      <c r="AI4158" s="18">
        <v>5.1832448000000003E-3</v>
      </c>
      <c r="AJ4158" t="s">
        <v>11875</v>
      </c>
      <c r="AK4158" t="s">
        <v>6684</v>
      </c>
      <c r="AL4158" t="s">
        <v>11876</v>
      </c>
      <c r="AM4158" t="s">
        <v>11875</v>
      </c>
      <c r="AN4158" t="s">
        <v>6684</v>
      </c>
      <c r="AO4158" t="s">
        <v>11876</v>
      </c>
      <c r="AP4158" s="18">
        <v>5.1832448000000003E-3</v>
      </c>
      <c r="AQ4158" t="s">
        <v>123</v>
      </c>
      <c r="AR4158" t="b">
        <f>ISNUMBER(SEARCH('Consulta Por Puntos Baloto'!$E$5,B4158,1))</f>
        <v>0</v>
      </c>
      <c r="AS4158">
        <f t="shared" si="128"/>
        <v>35</v>
      </c>
      <c r="AT4158" t="str">
        <f t="shared" si="129"/>
        <v>Punto red</v>
      </c>
    </row>
    <row r="4159" spans="1:46">
      <c r="A4159" t="s">
        <v>19059</v>
      </c>
      <c r="B4159" t="s">
        <v>19060</v>
      </c>
      <c r="C4159" s="18">
        <v>9.6689808240000001</v>
      </c>
      <c r="D4159" t="s">
        <v>4096</v>
      </c>
      <c r="E4159" t="s">
        <v>4097</v>
      </c>
      <c r="F4159" t="s">
        <v>4098</v>
      </c>
      <c r="G4159" s="18">
        <v>38.2524481138</v>
      </c>
      <c r="H4159" t="s">
        <v>4029</v>
      </c>
      <c r="I4159" t="s">
        <v>4029</v>
      </c>
      <c r="J4159" t="s">
        <v>4099</v>
      </c>
      <c r="K4159" s="18">
        <v>38.717953520499997</v>
      </c>
      <c r="L4159" t="s">
        <v>64</v>
      </c>
      <c r="M4159" t="s">
        <v>4029</v>
      </c>
      <c r="N4159" t="s">
        <v>4030</v>
      </c>
      <c r="O4159" s="18">
        <v>69.002242054800007</v>
      </c>
      <c r="P4159" t="s">
        <v>4031</v>
      </c>
      <c r="Q4159" t="s">
        <v>4025</v>
      </c>
      <c r="R4159" t="s">
        <v>4032</v>
      </c>
      <c r="S4159" s="18">
        <v>93.811688517799993</v>
      </c>
      <c r="T4159" t="s">
        <v>227</v>
      </c>
      <c r="U4159" t="s">
        <v>228</v>
      </c>
      <c r="V4159" t="s">
        <v>229</v>
      </c>
      <c r="W4159" s="18">
        <v>40.039257632400002</v>
      </c>
      <c r="X4159" t="s">
        <v>4103</v>
      </c>
      <c r="Y4159" t="s">
        <v>4029</v>
      </c>
      <c r="Z4159" t="s">
        <v>4104</v>
      </c>
      <c r="AA4159" s="18">
        <v>38.264427126800001</v>
      </c>
      <c r="AB4159" s="19" t="s">
        <v>4105</v>
      </c>
      <c r="AC4159" t="s">
        <v>4106</v>
      </c>
      <c r="AD4159" t="s">
        <v>4107</v>
      </c>
      <c r="AE4159" s="18">
        <v>1.26376088E-2</v>
      </c>
      <c r="AF4159" t="s">
        <v>19061</v>
      </c>
      <c r="AG4159" t="s">
        <v>19062</v>
      </c>
      <c r="AH4159" t="s">
        <v>19063</v>
      </c>
      <c r="AI4159" s="18">
        <v>5.1265766999999997E-2</v>
      </c>
      <c r="AJ4159" t="s">
        <v>19064</v>
      </c>
      <c r="AK4159" t="s">
        <v>19065</v>
      </c>
      <c r="AL4159" t="s">
        <v>19066</v>
      </c>
      <c r="AM4159" t="s">
        <v>19061</v>
      </c>
      <c r="AN4159" t="s">
        <v>19062</v>
      </c>
      <c r="AO4159" t="s">
        <v>19063</v>
      </c>
      <c r="AP4159" s="18">
        <v>1.26376088E-2</v>
      </c>
      <c r="AQ4159" t="s">
        <v>123</v>
      </c>
      <c r="AR4159" t="b">
        <f>ISNUMBER(SEARCH('Consulta Por Puntos Baloto'!$E$5,B4159,1))</f>
        <v>0</v>
      </c>
      <c r="AS4159">
        <f t="shared" si="128"/>
        <v>31</v>
      </c>
      <c r="AT4159" t="str">
        <f t="shared" si="129"/>
        <v>Punto pago</v>
      </c>
    </row>
    <row r="4160" spans="1:46">
      <c r="A4160" t="s">
        <v>19067</v>
      </c>
      <c r="B4160" t="s">
        <v>19068</v>
      </c>
      <c r="C4160" s="18">
        <v>21.433563334599999</v>
      </c>
      <c r="D4160" t="s">
        <v>5197</v>
      </c>
      <c r="E4160" t="s">
        <v>5198</v>
      </c>
      <c r="F4160" t="s">
        <v>5199</v>
      </c>
      <c r="G4160" s="18">
        <v>22.8265237311</v>
      </c>
      <c r="H4160" t="s">
        <v>64</v>
      </c>
      <c r="I4160" t="s">
        <v>5200</v>
      </c>
      <c r="J4160" t="s">
        <v>5201</v>
      </c>
      <c r="K4160" s="18">
        <v>29.744223529199999</v>
      </c>
      <c r="L4160" t="s">
        <v>64</v>
      </c>
      <c r="M4160" t="s">
        <v>65</v>
      </c>
      <c r="N4160" t="s">
        <v>5202</v>
      </c>
      <c r="O4160" s="18">
        <v>30.222334041100002</v>
      </c>
      <c r="P4160" t="s">
        <v>67</v>
      </c>
      <c r="Q4160" t="s">
        <v>62</v>
      </c>
      <c r="R4160" t="s">
        <v>68</v>
      </c>
      <c r="S4160" s="18">
        <v>31.200387517300001</v>
      </c>
      <c r="T4160" t="s">
        <v>253</v>
      </c>
      <c r="U4160" t="s">
        <v>65</v>
      </c>
      <c r="V4160" t="s">
        <v>254</v>
      </c>
      <c r="W4160" s="18">
        <v>30.206904633699999</v>
      </c>
      <c r="X4160" t="s">
        <v>276</v>
      </c>
      <c r="Y4160" t="s">
        <v>65</v>
      </c>
      <c r="Z4160" t="s">
        <v>277</v>
      </c>
      <c r="AA4160" s="18">
        <v>30.2032661764</v>
      </c>
      <c r="AB4160" t="s">
        <v>5203</v>
      </c>
      <c r="AC4160" t="s">
        <v>62</v>
      </c>
      <c r="AD4160" t="s">
        <v>5204</v>
      </c>
      <c r="AE4160" s="18">
        <v>8.6322291324999991</v>
      </c>
      <c r="AF4160" t="s">
        <v>7824</v>
      </c>
      <c r="AG4160" t="s">
        <v>7825</v>
      </c>
      <c r="AH4160" t="s">
        <v>7826</v>
      </c>
      <c r="AI4160" s="18">
        <v>2.3058900899999998E-2</v>
      </c>
      <c r="AJ4160" t="s">
        <v>7827</v>
      </c>
      <c r="AK4160" t="s">
        <v>7828</v>
      </c>
      <c r="AL4160" t="s">
        <v>19069</v>
      </c>
      <c r="AM4160" t="s">
        <v>7827</v>
      </c>
      <c r="AN4160" t="s">
        <v>7828</v>
      </c>
      <c r="AO4160" t="s">
        <v>19069</v>
      </c>
      <c r="AP4160" s="18">
        <v>2.3058900899999998E-2</v>
      </c>
      <c r="AQ4160" t="s">
        <v>123</v>
      </c>
      <c r="AR4160" t="b">
        <f>ISNUMBER(SEARCH('Consulta Por Puntos Baloto'!$E$5,B4160,1))</f>
        <v>0</v>
      </c>
      <c r="AS4160">
        <f t="shared" si="128"/>
        <v>35</v>
      </c>
      <c r="AT4160" t="str">
        <f t="shared" si="129"/>
        <v>Punto red</v>
      </c>
    </row>
    <row r="4161" spans="1:46">
      <c r="A4161" t="s">
        <v>19070</v>
      </c>
      <c r="B4161" t="s">
        <v>19071</v>
      </c>
      <c r="C4161" s="18">
        <v>1.5661592378</v>
      </c>
      <c r="D4161" t="s">
        <v>219</v>
      </c>
      <c r="E4161" t="s">
        <v>220</v>
      </c>
      <c r="F4161" t="s">
        <v>221</v>
      </c>
      <c r="G4161" s="18">
        <v>1.7608434012</v>
      </c>
      <c r="H4161" t="s">
        <v>4228</v>
      </c>
      <c r="I4161" t="s">
        <v>223</v>
      </c>
      <c r="J4161" t="s">
        <v>4229</v>
      </c>
      <c r="K4161" s="18">
        <v>1.9873753080000001</v>
      </c>
      <c r="L4161" t="s">
        <v>222</v>
      </c>
      <c r="M4161" t="s">
        <v>223</v>
      </c>
      <c r="N4161" t="s">
        <v>224</v>
      </c>
      <c r="O4161" s="18">
        <v>2.4271763063999998</v>
      </c>
      <c r="P4161" t="s">
        <v>225</v>
      </c>
      <c r="Q4161" t="s">
        <v>220</v>
      </c>
      <c r="R4161" t="s">
        <v>226</v>
      </c>
      <c r="S4161" s="18">
        <v>8.1610920319000009</v>
      </c>
      <c r="T4161" t="s">
        <v>227</v>
      </c>
      <c r="U4161" t="s">
        <v>228</v>
      </c>
      <c r="V4161" t="s">
        <v>229</v>
      </c>
      <c r="W4161" s="18">
        <v>1.9873753080000001</v>
      </c>
      <c r="X4161" t="s">
        <v>222</v>
      </c>
      <c r="Y4161" t="s">
        <v>223</v>
      </c>
      <c r="Z4161" t="s">
        <v>224</v>
      </c>
      <c r="AA4161" s="18">
        <v>1.9435846092</v>
      </c>
      <c r="AB4161" t="s">
        <v>4797</v>
      </c>
      <c r="AC4161" t="s">
        <v>220</v>
      </c>
      <c r="AD4161" t="s">
        <v>4798</v>
      </c>
      <c r="AE4161" s="18">
        <v>3.1575116200000003E-2</v>
      </c>
      <c r="AF4161" t="s">
        <v>19072</v>
      </c>
      <c r="AG4161" t="s">
        <v>220</v>
      </c>
      <c r="AH4161" t="s">
        <v>19073</v>
      </c>
      <c r="AI4161" s="18">
        <v>0.4268322262</v>
      </c>
      <c r="AJ4161" t="s">
        <v>349</v>
      </c>
      <c r="AK4161" t="s">
        <v>220</v>
      </c>
      <c r="AL4161" t="s">
        <v>4543</v>
      </c>
      <c r="AM4161" t="s">
        <v>19072</v>
      </c>
      <c r="AN4161" t="s">
        <v>220</v>
      </c>
      <c r="AO4161" t="s">
        <v>19073</v>
      </c>
      <c r="AP4161" s="18">
        <v>3.1575116200000003E-2</v>
      </c>
      <c r="AQ4161" t="s">
        <v>123</v>
      </c>
      <c r="AR4161" t="b">
        <f>ISNUMBER(SEARCH('Consulta Por Puntos Baloto'!$E$5,B4161,1))</f>
        <v>0</v>
      </c>
      <c r="AS4161">
        <f t="shared" si="128"/>
        <v>31</v>
      </c>
      <c r="AT4161" t="str">
        <f t="shared" si="129"/>
        <v>Punto pago</v>
      </c>
    </row>
    <row r="4162" spans="1:46">
      <c r="A4162" t="s">
        <v>19074</v>
      </c>
      <c r="B4162" t="s">
        <v>19075</v>
      </c>
      <c r="C4162" s="18">
        <v>0.53374524560000003</v>
      </c>
      <c r="D4162" t="s">
        <v>150</v>
      </c>
      <c r="E4162" t="s">
        <v>151</v>
      </c>
      <c r="F4162" t="s">
        <v>152</v>
      </c>
      <c r="G4162" s="18">
        <v>0.67959717080000004</v>
      </c>
      <c r="H4162" t="s">
        <v>153</v>
      </c>
      <c r="I4162" t="s">
        <v>154</v>
      </c>
      <c r="J4162" t="s">
        <v>155</v>
      </c>
      <c r="K4162" s="18">
        <v>3.9406135638999999</v>
      </c>
      <c r="L4162" t="s">
        <v>64</v>
      </c>
      <c r="M4162" t="s">
        <v>154</v>
      </c>
      <c r="N4162" t="s">
        <v>156</v>
      </c>
      <c r="O4162" s="18">
        <v>3.9873125174999999</v>
      </c>
      <c r="P4162" t="s">
        <v>157</v>
      </c>
      <c r="Q4162" t="s">
        <v>151</v>
      </c>
      <c r="R4162" t="s">
        <v>158</v>
      </c>
      <c r="S4162" s="18">
        <v>115.68961608950001</v>
      </c>
      <c r="T4162" t="s">
        <v>111</v>
      </c>
      <c r="U4162" t="s">
        <v>112</v>
      </c>
      <c r="V4162" t="s">
        <v>113</v>
      </c>
      <c r="W4162" s="18">
        <v>5.3044138287999996</v>
      </c>
      <c r="X4162" t="s">
        <v>64</v>
      </c>
      <c r="Y4162" t="s">
        <v>154</v>
      </c>
      <c r="Z4162" t="s">
        <v>159</v>
      </c>
      <c r="AA4162" s="18">
        <v>0.68513395710000002</v>
      </c>
      <c r="AB4162" s="19" t="s">
        <v>153</v>
      </c>
      <c r="AC4162" t="s">
        <v>151</v>
      </c>
      <c r="AD4162" t="s">
        <v>160</v>
      </c>
      <c r="AE4162" s="18">
        <v>0.11542365390000001</v>
      </c>
      <c r="AF4162" t="s">
        <v>19076</v>
      </c>
      <c r="AG4162" t="s">
        <v>4535</v>
      </c>
      <c r="AH4162" t="s">
        <v>19077</v>
      </c>
      <c r="AI4162" s="18">
        <v>3.13661327E-2</v>
      </c>
      <c r="AJ4162" t="s">
        <v>19078</v>
      </c>
      <c r="AK4162" t="s">
        <v>151</v>
      </c>
      <c r="AL4162" t="s">
        <v>19079</v>
      </c>
      <c r="AM4162" t="s">
        <v>19078</v>
      </c>
      <c r="AN4162" t="s">
        <v>151</v>
      </c>
      <c r="AO4162" t="s">
        <v>19079</v>
      </c>
      <c r="AP4162" s="18">
        <v>3.13661327E-2</v>
      </c>
      <c r="AQ4162" t="s">
        <v>123</v>
      </c>
      <c r="AR4162" t="b">
        <f>ISNUMBER(SEARCH('Consulta Por Puntos Baloto'!$E$5,B4162,1))</f>
        <v>0</v>
      </c>
      <c r="AS4162">
        <f t="shared" si="128"/>
        <v>35</v>
      </c>
      <c r="AT4162" t="str">
        <f t="shared" si="129"/>
        <v>Punto red</v>
      </c>
    </row>
    <row r="4163" spans="1:46">
      <c r="A4163" t="s">
        <v>19080</v>
      </c>
      <c r="B4163" t="s">
        <v>19081</v>
      </c>
      <c r="C4163" s="18">
        <v>13.018835248</v>
      </c>
      <c r="D4163" t="s">
        <v>6683</v>
      </c>
      <c r="E4163" t="s">
        <v>6684</v>
      </c>
      <c r="F4163" t="s">
        <v>6685</v>
      </c>
      <c r="G4163" s="18">
        <v>14.8520793074</v>
      </c>
      <c r="H4163" t="s">
        <v>4895</v>
      </c>
      <c r="I4163" t="s">
        <v>4146</v>
      </c>
      <c r="J4163" t="s">
        <v>4896</v>
      </c>
      <c r="K4163" s="18">
        <v>46.751276642199997</v>
      </c>
      <c r="L4163" t="s">
        <v>64</v>
      </c>
      <c r="M4163" t="s">
        <v>4029</v>
      </c>
      <c r="N4163" t="s">
        <v>4030</v>
      </c>
      <c r="O4163" s="18">
        <v>28.865926673699999</v>
      </c>
      <c r="P4163" t="s">
        <v>4031</v>
      </c>
      <c r="Q4163" t="s">
        <v>4025</v>
      </c>
      <c r="R4163" t="s">
        <v>4032</v>
      </c>
      <c r="S4163" s="18">
        <v>161.88392770690001</v>
      </c>
      <c r="T4163" t="s">
        <v>111</v>
      </c>
      <c r="U4163" t="s">
        <v>112</v>
      </c>
      <c r="V4163" t="s">
        <v>113</v>
      </c>
      <c r="W4163" s="18">
        <v>14.9879126741</v>
      </c>
      <c r="X4163" t="s">
        <v>4897</v>
      </c>
      <c r="Y4163" t="s">
        <v>4146</v>
      </c>
      <c r="Z4163" t="s">
        <v>4898</v>
      </c>
      <c r="AA4163" s="18">
        <v>14.1932729015</v>
      </c>
      <c r="AB4163" t="s">
        <v>4431</v>
      </c>
      <c r="AC4163" t="s">
        <v>4900</v>
      </c>
      <c r="AD4163" t="s">
        <v>6686</v>
      </c>
      <c r="AE4163" s="18">
        <v>0.1034301889</v>
      </c>
      <c r="AF4163" t="s">
        <v>6687</v>
      </c>
      <c r="AG4163" t="s">
        <v>6688</v>
      </c>
      <c r="AH4163" t="s">
        <v>6689</v>
      </c>
      <c r="AI4163" s="18">
        <v>1.8308995500000001E-2</v>
      </c>
      <c r="AJ4163" t="s">
        <v>6690</v>
      </c>
      <c r="AK4163" t="s">
        <v>6688</v>
      </c>
      <c r="AL4163" t="s">
        <v>6691</v>
      </c>
      <c r="AM4163" t="s">
        <v>6690</v>
      </c>
      <c r="AN4163" t="s">
        <v>6688</v>
      </c>
      <c r="AO4163" t="s">
        <v>6691</v>
      </c>
      <c r="AP4163" s="18">
        <v>1.8308995500000001E-2</v>
      </c>
      <c r="AQ4163" t="s">
        <v>123</v>
      </c>
      <c r="AR4163" t="b">
        <f>ISNUMBER(SEARCH('Consulta Por Puntos Baloto'!$E$5,B4163,1))</f>
        <v>0</v>
      </c>
      <c r="AS4163">
        <f t="shared" ref="AS4163:AS4226" si="130">MATCH(AP4163,A4163:AL4163,0)</f>
        <v>35</v>
      </c>
      <c r="AT4163" t="str">
        <f t="shared" ref="AT4163:AT4226" si="131">+VLOOKUP(AS4163,$AW$2:$AX$10,2,0)</f>
        <v>Punto red</v>
      </c>
    </row>
    <row r="4164" spans="1:46">
      <c r="A4164" t="s">
        <v>19082</v>
      </c>
      <c r="B4164" t="s">
        <v>19083</v>
      </c>
      <c r="C4164" s="18">
        <v>15.5236363011</v>
      </c>
      <c r="D4164" t="s">
        <v>82</v>
      </c>
      <c r="E4164" t="s">
        <v>83</v>
      </c>
      <c r="F4164" t="s">
        <v>84</v>
      </c>
      <c r="G4164" s="18">
        <v>15.446003021999999</v>
      </c>
      <c r="H4164" t="s">
        <v>64</v>
      </c>
      <c r="I4164" t="s">
        <v>86</v>
      </c>
      <c r="J4164" t="s">
        <v>402</v>
      </c>
      <c r="K4164" s="18">
        <v>15.446003021999999</v>
      </c>
      <c r="L4164" t="s">
        <v>64</v>
      </c>
      <c r="M4164" t="s">
        <v>86</v>
      </c>
      <c r="N4164" t="s">
        <v>402</v>
      </c>
      <c r="O4164" s="18">
        <v>15.446003021999999</v>
      </c>
      <c r="P4164" t="s">
        <v>403</v>
      </c>
      <c r="Q4164" t="s">
        <v>83</v>
      </c>
      <c r="R4164" t="s">
        <v>404</v>
      </c>
      <c r="S4164" s="18">
        <v>15.7594669963</v>
      </c>
      <c r="T4164" t="s">
        <v>85</v>
      </c>
      <c r="U4164" t="s">
        <v>86</v>
      </c>
      <c r="V4164" t="s">
        <v>87</v>
      </c>
      <c r="W4164" s="18">
        <v>15.7594669963</v>
      </c>
      <c r="X4164" t="s">
        <v>64</v>
      </c>
      <c r="Y4164" t="s">
        <v>91</v>
      </c>
      <c r="Z4164" t="s">
        <v>92</v>
      </c>
      <c r="AA4164" s="18">
        <v>15.7594669963</v>
      </c>
      <c r="AB4164" t="s">
        <v>93</v>
      </c>
      <c r="AC4164" t="s">
        <v>83</v>
      </c>
      <c r="AD4164" t="s">
        <v>94</v>
      </c>
      <c r="AE4164" s="18">
        <v>13.6869266205</v>
      </c>
      <c r="AF4164" t="s">
        <v>5999</v>
      </c>
      <c r="AG4164" t="s">
        <v>83</v>
      </c>
      <c r="AH4164" t="s">
        <v>6000</v>
      </c>
      <c r="AI4164" s="18">
        <v>6.4219241000000003E-3</v>
      </c>
      <c r="AJ4164" t="s">
        <v>19084</v>
      </c>
      <c r="AK4164" t="s">
        <v>4014</v>
      </c>
      <c r="AL4164" t="s">
        <v>19085</v>
      </c>
      <c r="AM4164" t="s">
        <v>19084</v>
      </c>
      <c r="AN4164" t="s">
        <v>4014</v>
      </c>
      <c r="AO4164" t="s">
        <v>19085</v>
      </c>
      <c r="AP4164" s="18">
        <v>6.4219241000000003E-3</v>
      </c>
      <c r="AQ4164" t="s">
        <v>123</v>
      </c>
      <c r="AR4164" t="b">
        <f>ISNUMBER(SEARCH('Consulta Por Puntos Baloto'!$E$5,B4164,1))</f>
        <v>0</v>
      </c>
      <c r="AS4164">
        <f t="shared" si="130"/>
        <v>35</v>
      </c>
      <c r="AT4164" t="str">
        <f t="shared" si="131"/>
        <v>Punto red</v>
      </c>
    </row>
    <row r="4165" spans="1:46">
      <c r="A4165" t="s">
        <v>19086</v>
      </c>
      <c r="B4165" t="s">
        <v>19087</v>
      </c>
      <c r="C4165" s="18">
        <v>42.043476759299999</v>
      </c>
      <c r="D4165" t="s">
        <v>4663</v>
      </c>
      <c r="E4165" t="s">
        <v>4664</v>
      </c>
      <c r="F4165" t="s">
        <v>4665</v>
      </c>
      <c r="G4165" s="18">
        <v>53.784973387000001</v>
      </c>
      <c r="H4165" t="s">
        <v>64</v>
      </c>
      <c r="I4165" t="s">
        <v>4008</v>
      </c>
      <c r="J4165" t="s">
        <v>4009</v>
      </c>
      <c r="K4165" s="18">
        <v>54.538466126599999</v>
      </c>
      <c r="L4165" t="s">
        <v>4010</v>
      </c>
      <c r="M4165" t="s">
        <v>4008</v>
      </c>
      <c r="N4165" t="s">
        <v>4011</v>
      </c>
      <c r="O4165" s="18">
        <v>62.342892230099999</v>
      </c>
      <c r="P4165" t="s">
        <v>4052</v>
      </c>
      <c r="Q4165" t="s">
        <v>4053</v>
      </c>
      <c r="R4165" t="s">
        <v>4054</v>
      </c>
      <c r="S4165" s="18">
        <v>71.744111755899993</v>
      </c>
      <c r="T4165" t="s">
        <v>227</v>
      </c>
      <c r="U4165" t="s">
        <v>228</v>
      </c>
      <c r="V4165" t="s">
        <v>229</v>
      </c>
      <c r="W4165" s="18">
        <v>60.172286826300002</v>
      </c>
      <c r="X4165" t="s">
        <v>64</v>
      </c>
      <c r="Y4165" t="s">
        <v>4055</v>
      </c>
      <c r="Z4165" t="s">
        <v>4056</v>
      </c>
      <c r="AA4165" s="18">
        <v>53.770291274400002</v>
      </c>
      <c r="AB4165" s="19" t="s">
        <v>4013</v>
      </c>
      <c r="AC4165" t="s">
        <v>4014</v>
      </c>
      <c r="AD4165" t="s">
        <v>4015</v>
      </c>
      <c r="AE4165" s="18">
        <v>8.3329490000000003E-4</v>
      </c>
      <c r="AF4165" t="s">
        <v>19088</v>
      </c>
      <c r="AG4165" t="s">
        <v>9898</v>
      </c>
      <c r="AH4165" t="s">
        <v>19089</v>
      </c>
      <c r="AI4165" s="18">
        <v>26.597086988400001</v>
      </c>
      <c r="AJ4165" t="s">
        <v>9036</v>
      </c>
      <c r="AK4165" t="s">
        <v>9037</v>
      </c>
      <c r="AL4165" t="s">
        <v>9038</v>
      </c>
      <c r="AM4165" t="s">
        <v>19088</v>
      </c>
      <c r="AN4165" t="s">
        <v>9898</v>
      </c>
      <c r="AO4165" t="s">
        <v>19089</v>
      </c>
      <c r="AP4165" s="18">
        <v>8.3329490000000003E-4</v>
      </c>
      <c r="AQ4165" t="s">
        <v>123</v>
      </c>
      <c r="AR4165" t="b">
        <f>ISNUMBER(SEARCH('Consulta Por Puntos Baloto'!$E$5,B4165,1))</f>
        <v>0</v>
      </c>
      <c r="AS4165">
        <f t="shared" si="130"/>
        <v>31</v>
      </c>
      <c r="AT4165" t="str">
        <f t="shared" si="131"/>
        <v>Punto pago</v>
      </c>
    </row>
    <row r="4166" spans="1:46">
      <c r="A4166" t="s">
        <v>19090</v>
      </c>
      <c r="B4166" t="s">
        <v>19091</v>
      </c>
      <c r="C4166" s="18">
        <v>0</v>
      </c>
      <c r="D4166" t="s">
        <v>5001</v>
      </c>
      <c r="E4166" t="s">
        <v>220</v>
      </c>
      <c r="F4166" t="s">
        <v>5002</v>
      </c>
      <c r="G4166" s="18">
        <v>0.87270266029999999</v>
      </c>
      <c r="H4166" t="s">
        <v>64</v>
      </c>
      <c r="I4166" t="s">
        <v>223</v>
      </c>
      <c r="J4166" t="s">
        <v>5004</v>
      </c>
      <c r="K4166" s="18">
        <v>0.87270266029999999</v>
      </c>
      <c r="L4166" t="s">
        <v>64</v>
      </c>
      <c r="M4166" t="s">
        <v>223</v>
      </c>
      <c r="N4166" t="s">
        <v>5004</v>
      </c>
      <c r="O4166" s="18">
        <v>2.7712510738999998</v>
      </c>
      <c r="P4166" t="s">
        <v>5106</v>
      </c>
      <c r="Q4166" t="s">
        <v>220</v>
      </c>
      <c r="R4166" t="s">
        <v>5107</v>
      </c>
      <c r="S4166" s="18">
        <v>5.8464748124000003</v>
      </c>
      <c r="T4166" t="s">
        <v>227</v>
      </c>
      <c r="U4166" t="s">
        <v>228</v>
      </c>
      <c r="V4166" t="s">
        <v>229</v>
      </c>
      <c r="W4166" s="18">
        <v>3.1220644698000002</v>
      </c>
      <c r="X4166" t="s">
        <v>222</v>
      </c>
      <c r="Y4166" t="s">
        <v>223</v>
      </c>
      <c r="Z4166" t="s">
        <v>224</v>
      </c>
      <c r="AA4166" s="18">
        <v>1.3675858766</v>
      </c>
      <c r="AB4166" t="s">
        <v>5005</v>
      </c>
      <c r="AC4166" t="s">
        <v>220</v>
      </c>
      <c r="AD4166" t="s">
        <v>5006</v>
      </c>
      <c r="AE4166" s="18">
        <v>0.27783766139999999</v>
      </c>
      <c r="AF4166" t="s">
        <v>19040</v>
      </c>
      <c r="AG4166" t="s">
        <v>220</v>
      </c>
      <c r="AH4166" t="s">
        <v>19041</v>
      </c>
      <c r="AI4166" s="18">
        <v>0.7407275284</v>
      </c>
      <c r="AJ4166" t="s">
        <v>10392</v>
      </c>
      <c r="AK4166" t="s">
        <v>220</v>
      </c>
      <c r="AL4166" t="s">
        <v>10393</v>
      </c>
      <c r="AM4166" t="s">
        <v>5001</v>
      </c>
      <c r="AN4166" t="s">
        <v>220</v>
      </c>
      <c r="AO4166" t="s">
        <v>5002</v>
      </c>
      <c r="AP4166" s="18">
        <v>0</v>
      </c>
      <c r="AQ4166" t="e">
        <v>#N/A</v>
      </c>
      <c r="AR4166" t="b">
        <f>ISNUMBER(SEARCH('Consulta Por Puntos Baloto'!$E$5,B4166,1))</f>
        <v>0</v>
      </c>
      <c r="AS4166">
        <f t="shared" si="130"/>
        <v>3</v>
      </c>
      <c r="AT4166" t="str">
        <f t="shared" si="131"/>
        <v>Punto 472</v>
      </c>
    </row>
    <row r="4167" spans="1:46">
      <c r="A4167" t="s">
        <v>19092</v>
      </c>
      <c r="B4167" t="s">
        <v>19093</v>
      </c>
      <c r="C4167" s="18">
        <v>0.15401635089999999</v>
      </c>
      <c r="D4167" t="s">
        <v>4793</v>
      </c>
      <c r="E4167" t="s">
        <v>220</v>
      </c>
      <c r="F4167" t="s">
        <v>4794</v>
      </c>
      <c r="G4167" s="18">
        <v>0.21010284739999999</v>
      </c>
      <c r="H4167" t="s">
        <v>4795</v>
      </c>
      <c r="I4167" t="s">
        <v>223</v>
      </c>
      <c r="J4167" t="s">
        <v>4939</v>
      </c>
      <c r="K4167" s="18">
        <v>0.77706613889999998</v>
      </c>
      <c r="L4167" t="s">
        <v>64</v>
      </c>
      <c r="M4167" t="s">
        <v>223</v>
      </c>
      <c r="N4167" t="s">
        <v>4230</v>
      </c>
      <c r="O4167" s="18">
        <v>1.1031205142</v>
      </c>
      <c r="P4167" t="s">
        <v>4231</v>
      </c>
      <c r="Q4167" t="s">
        <v>220</v>
      </c>
      <c r="R4167" t="s">
        <v>4232</v>
      </c>
      <c r="S4167" s="18">
        <v>8.3535372311000007</v>
      </c>
      <c r="T4167" t="s">
        <v>227</v>
      </c>
      <c r="U4167" t="s">
        <v>228</v>
      </c>
      <c r="V4167" t="s">
        <v>229</v>
      </c>
      <c r="W4167" s="18">
        <v>1.42147019</v>
      </c>
      <c r="X4167" t="s">
        <v>222</v>
      </c>
      <c r="Y4167" t="s">
        <v>223</v>
      </c>
      <c r="Z4167" t="s">
        <v>224</v>
      </c>
      <c r="AA4167" s="18">
        <v>5.79400178E-2</v>
      </c>
      <c r="AB4167" t="s">
        <v>4797</v>
      </c>
      <c r="AC4167" t="s">
        <v>220</v>
      </c>
      <c r="AD4167" t="s">
        <v>4798</v>
      </c>
      <c r="AE4167" s="18">
        <v>6.8318824E-2</v>
      </c>
      <c r="AF4167" t="s">
        <v>18216</v>
      </c>
      <c r="AG4167" t="s">
        <v>220</v>
      </c>
      <c r="AH4167" t="s">
        <v>18217</v>
      </c>
      <c r="AI4167" s="18">
        <v>7.0689158200000005E-2</v>
      </c>
      <c r="AJ4167" t="s">
        <v>18218</v>
      </c>
      <c r="AK4167" t="s">
        <v>220</v>
      </c>
      <c r="AL4167" t="s">
        <v>18219</v>
      </c>
      <c r="AM4167" t="s">
        <v>873</v>
      </c>
      <c r="AN4167" t="s">
        <v>220</v>
      </c>
      <c r="AO4167" t="s">
        <v>4798</v>
      </c>
      <c r="AP4167" s="18">
        <v>5.79400178E-2</v>
      </c>
      <c r="AQ4167" t="e">
        <v>#N/A</v>
      </c>
      <c r="AR4167" t="b">
        <f>ISNUMBER(SEARCH('Consulta Por Puntos Baloto'!$E$5,B4167,1))</f>
        <v>0</v>
      </c>
      <c r="AS4167">
        <f t="shared" si="130"/>
        <v>27</v>
      </c>
      <c r="AT4167" t="str">
        <f t="shared" si="131"/>
        <v>Oficina física</v>
      </c>
    </row>
    <row r="4168" spans="1:46">
      <c r="A4168" t="s">
        <v>19094</v>
      </c>
      <c r="B4168" t="s">
        <v>19095</v>
      </c>
      <c r="C4168" s="18">
        <v>0.2521702388</v>
      </c>
      <c r="D4168" t="s">
        <v>5102</v>
      </c>
      <c r="E4168" t="s">
        <v>220</v>
      </c>
      <c r="F4168" t="s">
        <v>5103</v>
      </c>
      <c r="G4168" s="18">
        <v>0.52979799660000004</v>
      </c>
      <c r="H4168" t="s">
        <v>64</v>
      </c>
      <c r="I4168" t="s">
        <v>223</v>
      </c>
      <c r="J4168" t="s">
        <v>10170</v>
      </c>
      <c r="K4168" s="18">
        <v>1.0576465835</v>
      </c>
      <c r="L4168" t="s">
        <v>64</v>
      </c>
      <c r="M4168" t="s">
        <v>223</v>
      </c>
      <c r="N4168" t="s">
        <v>4070</v>
      </c>
      <c r="O4168" s="18">
        <v>0.71759097029999996</v>
      </c>
      <c r="P4168" t="s">
        <v>5106</v>
      </c>
      <c r="Q4168" t="s">
        <v>220</v>
      </c>
      <c r="R4168" t="s">
        <v>5107</v>
      </c>
      <c r="S4168" s="18">
        <v>7.9047689513000003</v>
      </c>
      <c r="T4168" t="s">
        <v>227</v>
      </c>
      <c r="U4168" t="s">
        <v>228</v>
      </c>
      <c r="V4168" t="s">
        <v>229</v>
      </c>
      <c r="W4168" s="18">
        <v>2.5636806696000001</v>
      </c>
      <c r="X4168" t="s">
        <v>222</v>
      </c>
      <c r="Y4168" t="s">
        <v>223</v>
      </c>
      <c r="Z4168" t="s">
        <v>224</v>
      </c>
      <c r="AA4168" s="18">
        <v>1.0576465656</v>
      </c>
      <c r="AB4168" t="s">
        <v>5168</v>
      </c>
      <c r="AC4168" t="s">
        <v>220</v>
      </c>
      <c r="AD4168" t="s">
        <v>5169</v>
      </c>
      <c r="AE4168" s="18">
        <v>0.1665030193</v>
      </c>
      <c r="AF4168" t="s">
        <v>19096</v>
      </c>
      <c r="AG4168" t="s">
        <v>220</v>
      </c>
      <c r="AH4168" t="s">
        <v>19097</v>
      </c>
      <c r="AI4168" s="18">
        <v>0.25793743149999998</v>
      </c>
      <c r="AJ4168" t="s">
        <v>19098</v>
      </c>
      <c r="AK4168" t="s">
        <v>220</v>
      </c>
      <c r="AL4168" t="s">
        <v>19099</v>
      </c>
      <c r="AM4168" t="s">
        <v>19096</v>
      </c>
      <c r="AN4168" t="s">
        <v>220</v>
      </c>
      <c r="AO4168" t="s">
        <v>19097</v>
      </c>
      <c r="AP4168" s="18">
        <v>0.1665030193</v>
      </c>
      <c r="AQ4168" t="e">
        <v>#N/A</v>
      </c>
      <c r="AR4168" t="b">
        <f>ISNUMBER(SEARCH('Consulta Por Puntos Baloto'!$E$5,B4168,1))</f>
        <v>0</v>
      </c>
      <c r="AS4168">
        <f t="shared" si="130"/>
        <v>31</v>
      </c>
      <c r="AT4168" t="str">
        <f t="shared" si="131"/>
        <v>Punto pago</v>
      </c>
    </row>
    <row r="4169" spans="1:46">
      <c r="A4169" t="s">
        <v>19100</v>
      </c>
      <c r="B4169" t="s">
        <v>19101</v>
      </c>
      <c r="C4169" s="18">
        <v>0.43549388410000001</v>
      </c>
      <c r="D4169" t="s">
        <v>4793</v>
      </c>
      <c r="E4169" t="s">
        <v>220</v>
      </c>
      <c r="F4169" t="s">
        <v>4794</v>
      </c>
      <c r="G4169" s="18">
        <v>0.19390376000000001</v>
      </c>
      <c r="H4169" t="s">
        <v>4795</v>
      </c>
      <c r="I4169" t="s">
        <v>223</v>
      </c>
      <c r="J4169" t="s">
        <v>4939</v>
      </c>
      <c r="K4169" s="18">
        <v>1.0811718000999999</v>
      </c>
      <c r="L4169" t="s">
        <v>64</v>
      </c>
      <c r="M4169" t="s">
        <v>223</v>
      </c>
      <c r="N4169" t="s">
        <v>4230</v>
      </c>
      <c r="O4169" s="18">
        <v>0.95053719039999995</v>
      </c>
      <c r="P4169" t="s">
        <v>4231</v>
      </c>
      <c r="Q4169" t="s">
        <v>220</v>
      </c>
      <c r="R4169" t="s">
        <v>4232</v>
      </c>
      <c r="S4169" s="18">
        <v>8.6426197229999993</v>
      </c>
      <c r="T4169" t="s">
        <v>227</v>
      </c>
      <c r="U4169" t="s">
        <v>228</v>
      </c>
      <c r="V4169" t="s">
        <v>229</v>
      </c>
      <c r="W4169" s="18">
        <v>1.699582309</v>
      </c>
      <c r="X4169" t="s">
        <v>222</v>
      </c>
      <c r="Y4169" t="s">
        <v>223</v>
      </c>
      <c r="Z4169" t="s">
        <v>224</v>
      </c>
      <c r="AA4169" s="18">
        <v>0.35771144830000001</v>
      </c>
      <c r="AB4169" t="s">
        <v>4797</v>
      </c>
      <c r="AC4169" t="s">
        <v>220</v>
      </c>
      <c r="AD4169" t="s">
        <v>4798</v>
      </c>
      <c r="AE4169" s="18">
        <v>3.6879451000000001E-2</v>
      </c>
      <c r="AF4169" t="s">
        <v>19102</v>
      </c>
      <c r="AG4169" t="s">
        <v>220</v>
      </c>
      <c r="AH4169" t="s">
        <v>19103</v>
      </c>
      <c r="AI4169" s="18">
        <v>0.14555972049999999</v>
      </c>
      <c r="AJ4169" t="s">
        <v>19104</v>
      </c>
      <c r="AK4169" t="s">
        <v>220</v>
      </c>
      <c r="AL4169" t="s">
        <v>19105</v>
      </c>
      <c r="AM4169" t="s">
        <v>19102</v>
      </c>
      <c r="AN4169" t="s">
        <v>220</v>
      </c>
      <c r="AO4169" t="s">
        <v>19103</v>
      </c>
      <c r="AP4169" s="18">
        <v>3.6879451000000001E-2</v>
      </c>
      <c r="AQ4169" t="e">
        <v>#N/A</v>
      </c>
      <c r="AR4169" t="b">
        <f>ISNUMBER(SEARCH('Consulta Por Puntos Baloto'!$E$5,B4169,1))</f>
        <v>0</v>
      </c>
      <c r="AS4169">
        <f t="shared" si="130"/>
        <v>31</v>
      </c>
      <c r="AT4169" t="str">
        <f t="shared" si="131"/>
        <v>Punto pago</v>
      </c>
    </row>
    <row r="4170" spans="1:46">
      <c r="A4170" t="s">
        <v>19106</v>
      </c>
      <c r="B4170" t="s">
        <v>19107</v>
      </c>
      <c r="C4170" s="18">
        <v>2.3804686320999999</v>
      </c>
      <c r="D4170" t="s">
        <v>5599</v>
      </c>
      <c r="E4170" t="s">
        <v>5600</v>
      </c>
      <c r="F4170" t="s">
        <v>5601</v>
      </c>
      <c r="G4170" s="18">
        <v>0.3051711949</v>
      </c>
      <c r="H4170" t="s">
        <v>64</v>
      </c>
      <c r="I4170" t="s">
        <v>223</v>
      </c>
      <c r="J4170" t="s">
        <v>6211</v>
      </c>
      <c r="K4170" s="18">
        <v>0.3051711949</v>
      </c>
      <c r="L4170" t="s">
        <v>64</v>
      </c>
      <c r="M4170" t="s">
        <v>223</v>
      </c>
      <c r="N4170" t="s">
        <v>6211</v>
      </c>
      <c r="O4170" s="18">
        <v>4.5336598843999996</v>
      </c>
      <c r="P4170" t="s">
        <v>4100</v>
      </c>
      <c r="Q4170" t="s">
        <v>4101</v>
      </c>
      <c r="R4170" t="s">
        <v>4102</v>
      </c>
      <c r="S4170" s="18">
        <v>2.2439333132999999</v>
      </c>
      <c r="T4170" t="s">
        <v>227</v>
      </c>
      <c r="U4170" t="s">
        <v>228</v>
      </c>
      <c r="V4170" t="s">
        <v>229</v>
      </c>
      <c r="W4170" s="18">
        <v>1.7909326756999999</v>
      </c>
      <c r="X4170" t="s">
        <v>64</v>
      </c>
      <c r="Y4170" t="s">
        <v>223</v>
      </c>
      <c r="Z4170" t="s">
        <v>12969</v>
      </c>
      <c r="AA4170" s="18">
        <v>1.6720748324000001</v>
      </c>
      <c r="AB4170" t="s">
        <v>6226</v>
      </c>
      <c r="AC4170" t="s">
        <v>220</v>
      </c>
      <c r="AD4170" t="s">
        <v>6227</v>
      </c>
      <c r="AE4170" s="18">
        <v>0.92109949530000002</v>
      </c>
      <c r="AF4170" t="s">
        <v>6214</v>
      </c>
      <c r="AG4170" t="s">
        <v>220</v>
      </c>
      <c r="AH4170" t="s">
        <v>6215</v>
      </c>
      <c r="AI4170" s="18">
        <v>1.7777029751</v>
      </c>
      <c r="AJ4170" t="s">
        <v>6216</v>
      </c>
      <c r="AK4170" t="s">
        <v>220</v>
      </c>
      <c r="AL4170" t="s">
        <v>6217</v>
      </c>
      <c r="AM4170" t="s">
        <v>64</v>
      </c>
      <c r="AN4170" t="s">
        <v>223</v>
      </c>
      <c r="AO4170" t="s">
        <v>6211</v>
      </c>
      <c r="AP4170" s="18">
        <v>0.3051711949</v>
      </c>
      <c r="AQ4170" t="s">
        <v>123</v>
      </c>
      <c r="AR4170" t="b">
        <f>ISNUMBER(SEARCH('Consulta Por Puntos Baloto'!$E$5,B4170,1))</f>
        <v>0</v>
      </c>
      <c r="AS4170">
        <f t="shared" si="130"/>
        <v>7</v>
      </c>
      <c r="AT4170" t="str">
        <f t="shared" si="131"/>
        <v>Cajero automático</v>
      </c>
    </row>
    <row r="4171" spans="1:46">
      <c r="A4171" t="s">
        <v>19106</v>
      </c>
      <c r="B4171" t="s">
        <v>19107</v>
      </c>
      <c r="C4171" s="18">
        <v>2.3804686320999999</v>
      </c>
      <c r="D4171" t="s">
        <v>5599</v>
      </c>
      <c r="E4171" t="s">
        <v>5600</v>
      </c>
      <c r="F4171" t="s">
        <v>5601</v>
      </c>
      <c r="G4171" s="18">
        <v>0.3051711949</v>
      </c>
      <c r="H4171" t="s">
        <v>64</v>
      </c>
      <c r="I4171" t="s">
        <v>223</v>
      </c>
      <c r="J4171" t="s">
        <v>6211</v>
      </c>
      <c r="K4171" s="18">
        <v>0.3051711949</v>
      </c>
      <c r="L4171" t="s">
        <v>64</v>
      </c>
      <c r="M4171" t="s">
        <v>223</v>
      </c>
      <c r="N4171" t="s">
        <v>6211</v>
      </c>
      <c r="O4171" s="18">
        <v>4.5336598843999996</v>
      </c>
      <c r="P4171" t="s">
        <v>4100</v>
      </c>
      <c r="Q4171" t="s">
        <v>4101</v>
      </c>
      <c r="R4171" t="s">
        <v>4102</v>
      </c>
      <c r="S4171" s="18">
        <v>2.2439333132999999</v>
      </c>
      <c r="T4171" t="s">
        <v>227</v>
      </c>
      <c r="U4171" t="s">
        <v>228</v>
      </c>
      <c r="V4171" t="s">
        <v>229</v>
      </c>
      <c r="W4171" s="18">
        <v>1.7909326756999999</v>
      </c>
      <c r="X4171" t="s">
        <v>64</v>
      </c>
      <c r="Y4171" t="s">
        <v>223</v>
      </c>
      <c r="Z4171" t="s">
        <v>12969</v>
      </c>
      <c r="AA4171" s="18">
        <v>1.6720748324000001</v>
      </c>
      <c r="AB4171" t="s">
        <v>6226</v>
      </c>
      <c r="AC4171" t="s">
        <v>220</v>
      </c>
      <c r="AD4171" t="s">
        <v>6227</v>
      </c>
      <c r="AE4171" s="18">
        <v>0.92109949530000002</v>
      </c>
      <c r="AF4171" t="s">
        <v>6214</v>
      </c>
      <c r="AG4171" t="s">
        <v>220</v>
      </c>
      <c r="AH4171" t="s">
        <v>6215</v>
      </c>
      <c r="AI4171" s="18">
        <v>1.7777029751</v>
      </c>
      <c r="AJ4171" t="s">
        <v>6216</v>
      </c>
      <c r="AK4171" t="s">
        <v>220</v>
      </c>
      <c r="AL4171" t="s">
        <v>6217</v>
      </c>
      <c r="AM4171" t="s">
        <v>64</v>
      </c>
      <c r="AN4171" t="s">
        <v>223</v>
      </c>
      <c r="AO4171" t="s">
        <v>6211</v>
      </c>
      <c r="AP4171" s="18">
        <v>0.3051711949</v>
      </c>
      <c r="AQ4171" t="s">
        <v>123</v>
      </c>
      <c r="AR4171" t="b">
        <f>ISNUMBER(SEARCH('Consulta Por Puntos Baloto'!$E$5,B4171,1))</f>
        <v>0</v>
      </c>
      <c r="AS4171">
        <f t="shared" si="130"/>
        <v>7</v>
      </c>
      <c r="AT4171" t="str">
        <f t="shared" si="131"/>
        <v>Cajero automático</v>
      </c>
    </row>
    <row r="4172" spans="1:46">
      <c r="A4172" t="s">
        <v>19108</v>
      </c>
      <c r="B4172" t="s">
        <v>19109</v>
      </c>
      <c r="C4172" s="18">
        <v>0.8565629884</v>
      </c>
      <c r="D4172" t="s">
        <v>4793</v>
      </c>
      <c r="E4172" t="s">
        <v>220</v>
      </c>
      <c r="F4172" t="s">
        <v>4794</v>
      </c>
      <c r="G4172" s="18">
        <v>0.40706721559999998</v>
      </c>
      <c r="H4172" t="s">
        <v>4228</v>
      </c>
      <c r="I4172" t="s">
        <v>223</v>
      </c>
      <c r="J4172" t="s">
        <v>4229</v>
      </c>
      <c r="K4172" s="18">
        <v>1.5039068580999999</v>
      </c>
      <c r="L4172" t="s">
        <v>64</v>
      </c>
      <c r="M4172" t="s">
        <v>223</v>
      </c>
      <c r="N4172" t="s">
        <v>4230</v>
      </c>
      <c r="O4172" s="18">
        <v>0.91911880300000004</v>
      </c>
      <c r="P4172" t="s">
        <v>4231</v>
      </c>
      <c r="Q4172" t="s">
        <v>220</v>
      </c>
      <c r="R4172" t="s">
        <v>4232</v>
      </c>
      <c r="S4172" s="18">
        <v>9.0327108692000007</v>
      </c>
      <c r="T4172" t="s">
        <v>227</v>
      </c>
      <c r="U4172" t="s">
        <v>228</v>
      </c>
      <c r="V4172" t="s">
        <v>229</v>
      </c>
      <c r="W4172" s="18">
        <v>2.0850366280000001</v>
      </c>
      <c r="X4172" t="s">
        <v>222</v>
      </c>
      <c r="Y4172" t="s">
        <v>223</v>
      </c>
      <c r="Z4172" t="s">
        <v>224</v>
      </c>
      <c r="AA4172" s="18">
        <v>0.77816053090000004</v>
      </c>
      <c r="AB4172" t="s">
        <v>4797</v>
      </c>
      <c r="AC4172" t="s">
        <v>220</v>
      </c>
      <c r="AD4172" t="s">
        <v>4798</v>
      </c>
      <c r="AE4172" s="18">
        <v>0.1145928411</v>
      </c>
      <c r="AF4172" t="s">
        <v>19110</v>
      </c>
      <c r="AG4172" t="s">
        <v>220</v>
      </c>
      <c r="AH4172" t="s">
        <v>19111</v>
      </c>
      <c r="AI4172" s="18">
        <v>0.21670254859999999</v>
      </c>
      <c r="AJ4172" t="s">
        <v>349</v>
      </c>
      <c r="AK4172" t="s">
        <v>220</v>
      </c>
      <c r="AL4172" t="s">
        <v>11721</v>
      </c>
      <c r="AM4172" t="s">
        <v>19110</v>
      </c>
      <c r="AN4172" t="s">
        <v>220</v>
      </c>
      <c r="AO4172" t="s">
        <v>19111</v>
      </c>
      <c r="AP4172" s="18">
        <v>0.1145928411</v>
      </c>
      <c r="AQ4172" t="s">
        <v>123</v>
      </c>
      <c r="AR4172" t="b">
        <f>ISNUMBER(SEARCH('Consulta Por Puntos Baloto'!$E$5,B4172,1))</f>
        <v>0</v>
      </c>
      <c r="AS4172">
        <f t="shared" si="130"/>
        <v>31</v>
      </c>
      <c r="AT4172" t="str">
        <f t="shared" si="131"/>
        <v>Punto pago</v>
      </c>
    </row>
    <row r="4173" spans="1:46">
      <c r="A4173" t="s">
        <v>19112</v>
      </c>
      <c r="B4173" t="s">
        <v>19113</v>
      </c>
      <c r="C4173" s="18">
        <v>65.821407915699993</v>
      </c>
      <c r="D4173" t="s">
        <v>4447</v>
      </c>
      <c r="E4173" t="s">
        <v>4261</v>
      </c>
      <c r="F4173" t="s">
        <v>4448</v>
      </c>
      <c r="G4173" s="18">
        <v>65.783930550799994</v>
      </c>
      <c r="H4173" t="s">
        <v>64</v>
      </c>
      <c r="I4173" t="s">
        <v>4250</v>
      </c>
      <c r="J4173" t="s">
        <v>4251</v>
      </c>
      <c r="K4173" s="18">
        <v>65.763078679700001</v>
      </c>
      <c r="L4173" t="s">
        <v>64</v>
      </c>
      <c r="M4173" t="s">
        <v>4250</v>
      </c>
      <c r="N4173" t="s">
        <v>4251</v>
      </c>
      <c r="O4173" s="18">
        <v>69.337746423300004</v>
      </c>
      <c r="P4173" t="s">
        <v>3977</v>
      </c>
      <c r="Q4173" t="s">
        <v>3972</v>
      </c>
      <c r="R4173" t="s">
        <v>3978</v>
      </c>
      <c r="S4173" s="18">
        <v>404.4741093188</v>
      </c>
      <c r="T4173" t="s">
        <v>85</v>
      </c>
      <c r="U4173" t="s">
        <v>86</v>
      </c>
      <c r="V4173" t="s">
        <v>87</v>
      </c>
      <c r="W4173" s="18">
        <v>73.500428533800005</v>
      </c>
      <c r="X4173" t="s">
        <v>4267</v>
      </c>
      <c r="Y4173" t="s">
        <v>4250</v>
      </c>
      <c r="Z4173" t="s">
        <v>4268</v>
      </c>
      <c r="AA4173" s="18">
        <v>71.447257428100002</v>
      </c>
      <c r="AB4173" s="19" t="s">
        <v>4269</v>
      </c>
      <c r="AC4173" t="s">
        <v>4261</v>
      </c>
      <c r="AD4173" t="s">
        <v>4270</v>
      </c>
      <c r="AE4173" s="18">
        <v>1.2096266600000001E-2</v>
      </c>
      <c r="AF4173" t="s">
        <v>17916</v>
      </c>
      <c r="AG4173" t="s">
        <v>17917</v>
      </c>
      <c r="AH4173" t="s">
        <v>17918</v>
      </c>
      <c r="AI4173" s="18">
        <v>2.4854624700000001E-2</v>
      </c>
      <c r="AJ4173" t="s">
        <v>17919</v>
      </c>
      <c r="AK4173" t="s">
        <v>17917</v>
      </c>
      <c r="AL4173" t="s">
        <v>17920</v>
      </c>
      <c r="AM4173" t="s">
        <v>17916</v>
      </c>
      <c r="AN4173" t="s">
        <v>17917</v>
      </c>
      <c r="AO4173" t="s">
        <v>17918</v>
      </c>
      <c r="AP4173" s="18">
        <v>1.2096266600000001E-2</v>
      </c>
      <c r="AQ4173" t="s">
        <v>123</v>
      </c>
      <c r="AR4173" t="b">
        <f>ISNUMBER(SEARCH('Consulta Por Puntos Baloto'!$E$5,B4173,1))</f>
        <v>0</v>
      </c>
      <c r="AS4173">
        <f t="shared" si="130"/>
        <v>31</v>
      </c>
      <c r="AT4173" t="str">
        <f t="shared" si="131"/>
        <v>Punto pago</v>
      </c>
    </row>
    <row r="4174" spans="1:46">
      <c r="A4174" t="s">
        <v>19114</v>
      </c>
      <c r="B4174" t="s">
        <v>19115</v>
      </c>
      <c r="C4174" s="18">
        <v>0.52832345420000004</v>
      </c>
      <c r="D4174" t="s">
        <v>127</v>
      </c>
      <c r="E4174" t="s">
        <v>128</v>
      </c>
      <c r="F4174" t="s">
        <v>129</v>
      </c>
      <c r="G4174" s="18">
        <v>0.27747683740000001</v>
      </c>
      <c r="H4174" t="s">
        <v>423</v>
      </c>
      <c r="I4174" t="s">
        <v>130</v>
      </c>
      <c r="J4174" t="s">
        <v>878</v>
      </c>
      <c r="K4174" s="18">
        <v>1.4379271546000001</v>
      </c>
      <c r="L4174" t="s">
        <v>64</v>
      </c>
      <c r="M4174" t="s">
        <v>130</v>
      </c>
      <c r="N4174" t="s">
        <v>370</v>
      </c>
      <c r="O4174" s="18">
        <v>0.27747683740000001</v>
      </c>
      <c r="P4174" t="s">
        <v>133</v>
      </c>
      <c r="Q4174" t="s">
        <v>134</v>
      </c>
      <c r="R4174" t="s">
        <v>135</v>
      </c>
      <c r="S4174" s="18">
        <v>3.5931924682999998</v>
      </c>
      <c r="T4174" t="s">
        <v>371</v>
      </c>
      <c r="U4174" t="s">
        <v>130</v>
      </c>
      <c r="V4174" t="s">
        <v>372</v>
      </c>
      <c r="W4174" s="18">
        <v>3.6049782015999998</v>
      </c>
      <c r="X4174" t="s">
        <v>64</v>
      </c>
      <c r="Y4174" t="s">
        <v>130</v>
      </c>
      <c r="Z4174" t="s">
        <v>373</v>
      </c>
      <c r="AA4174" s="18">
        <v>0.65442199960000003</v>
      </c>
      <c r="AB4174" t="s">
        <v>140</v>
      </c>
      <c r="AC4174" t="s">
        <v>128</v>
      </c>
      <c r="AD4174" t="s">
        <v>141</v>
      </c>
      <c r="AE4174" s="18">
        <v>0.23317923530000001</v>
      </c>
      <c r="AF4174" t="s">
        <v>3090</v>
      </c>
      <c r="AG4174" t="s">
        <v>143</v>
      </c>
      <c r="AH4174" t="s">
        <v>3091</v>
      </c>
      <c r="AI4174" s="18">
        <v>0.25177043399999999</v>
      </c>
      <c r="AJ4174" t="s">
        <v>349</v>
      </c>
      <c r="AK4174" t="s">
        <v>134</v>
      </c>
      <c r="AL4174" t="s">
        <v>19116</v>
      </c>
      <c r="AM4174" t="s">
        <v>3090</v>
      </c>
      <c r="AN4174" t="s">
        <v>143</v>
      </c>
      <c r="AO4174" t="s">
        <v>3091</v>
      </c>
      <c r="AP4174" s="18">
        <v>0.23317923530000001</v>
      </c>
      <c r="AQ4174" t="s">
        <v>123</v>
      </c>
      <c r="AR4174" t="b">
        <f>ISNUMBER(SEARCH('Consulta Por Puntos Baloto'!$E$5,B4174,1))</f>
        <v>0</v>
      </c>
      <c r="AS4174">
        <f t="shared" si="130"/>
        <v>31</v>
      </c>
      <c r="AT4174" t="str">
        <f t="shared" si="131"/>
        <v>Punto pago</v>
      </c>
    </row>
    <row r="4175" spans="1:46">
      <c r="A4175" t="s">
        <v>19117</v>
      </c>
      <c r="B4175" t="s">
        <v>19118</v>
      </c>
      <c r="C4175" s="18">
        <v>1.2946009003000001</v>
      </c>
      <c r="D4175" t="s">
        <v>2585</v>
      </c>
      <c r="E4175" t="s">
        <v>128</v>
      </c>
      <c r="F4175" t="s">
        <v>2586</v>
      </c>
      <c r="G4175" s="18">
        <v>0.66555778099999996</v>
      </c>
      <c r="H4175" t="s">
        <v>64</v>
      </c>
      <c r="I4175" t="s">
        <v>130</v>
      </c>
      <c r="J4175" t="s">
        <v>5290</v>
      </c>
      <c r="K4175" s="18">
        <v>0.70266998690000004</v>
      </c>
      <c r="L4175" t="s">
        <v>64</v>
      </c>
      <c r="M4175" t="s">
        <v>130</v>
      </c>
      <c r="N4175" t="s">
        <v>2587</v>
      </c>
      <c r="O4175" s="18">
        <v>1.2363852488</v>
      </c>
      <c r="P4175" t="s">
        <v>2588</v>
      </c>
      <c r="Q4175" t="s">
        <v>134</v>
      </c>
      <c r="R4175" t="s">
        <v>2589</v>
      </c>
      <c r="S4175" s="18">
        <v>2.3768576299999999</v>
      </c>
      <c r="T4175" t="s">
        <v>807</v>
      </c>
      <c r="U4175" t="s">
        <v>130</v>
      </c>
      <c r="V4175" t="s">
        <v>808</v>
      </c>
      <c r="W4175" s="18">
        <v>1.2371120555999999</v>
      </c>
      <c r="X4175" t="s">
        <v>2590</v>
      </c>
      <c r="Y4175" t="s">
        <v>130</v>
      </c>
      <c r="Z4175" t="s">
        <v>2591</v>
      </c>
      <c r="AA4175" s="18">
        <v>1.1234354337000001</v>
      </c>
      <c r="AB4175" t="s">
        <v>2592</v>
      </c>
      <c r="AC4175" t="s">
        <v>128</v>
      </c>
      <c r="AD4175" t="s">
        <v>2593</v>
      </c>
      <c r="AE4175" s="18">
        <v>3.9215448E-2</v>
      </c>
      <c r="AF4175" t="s">
        <v>13820</v>
      </c>
      <c r="AG4175" t="s">
        <v>143</v>
      </c>
      <c r="AH4175" t="s">
        <v>13821</v>
      </c>
      <c r="AI4175" s="18">
        <v>0.27722926180000002</v>
      </c>
      <c r="AJ4175" t="s">
        <v>19119</v>
      </c>
      <c r="AK4175" t="s">
        <v>134</v>
      </c>
      <c r="AL4175" t="s">
        <v>19120</v>
      </c>
      <c r="AM4175" t="s">
        <v>13820</v>
      </c>
      <c r="AN4175" t="s">
        <v>143</v>
      </c>
      <c r="AO4175" t="s">
        <v>13821</v>
      </c>
      <c r="AP4175" s="18">
        <v>3.9215448E-2</v>
      </c>
      <c r="AQ4175" t="s">
        <v>123</v>
      </c>
      <c r="AR4175" t="b">
        <f>ISNUMBER(SEARCH('Consulta Por Puntos Baloto'!$E$5,B4175,1))</f>
        <v>0</v>
      </c>
      <c r="AS4175">
        <f t="shared" si="130"/>
        <v>31</v>
      </c>
      <c r="AT4175" t="str">
        <f t="shared" si="131"/>
        <v>Punto pago</v>
      </c>
    </row>
    <row r="4176" spans="1:46">
      <c r="A4176" t="s">
        <v>19121</v>
      </c>
      <c r="B4176" t="s">
        <v>19122</v>
      </c>
      <c r="C4176" s="18">
        <v>0.88367898609999995</v>
      </c>
      <c r="D4176" t="s">
        <v>2585</v>
      </c>
      <c r="E4176" t="s">
        <v>128</v>
      </c>
      <c r="F4176" t="s">
        <v>2586</v>
      </c>
      <c r="G4176" s="18">
        <v>0.25699764600000002</v>
      </c>
      <c r="H4176" t="s">
        <v>64</v>
      </c>
      <c r="I4176" t="s">
        <v>130</v>
      </c>
      <c r="J4176" t="s">
        <v>2587</v>
      </c>
      <c r="K4176" s="18">
        <v>0.25699764600000002</v>
      </c>
      <c r="L4176" t="s">
        <v>64</v>
      </c>
      <c r="M4176" t="s">
        <v>130</v>
      </c>
      <c r="N4176" t="s">
        <v>2587</v>
      </c>
      <c r="O4176" s="18">
        <v>0.69324850260000004</v>
      </c>
      <c r="P4176" t="s">
        <v>2588</v>
      </c>
      <c r="Q4176" t="s">
        <v>134</v>
      </c>
      <c r="R4176" t="s">
        <v>2589</v>
      </c>
      <c r="S4176" s="18">
        <v>2.2999070952</v>
      </c>
      <c r="T4176" t="s">
        <v>311</v>
      </c>
      <c r="U4176" t="s">
        <v>130</v>
      </c>
      <c r="V4176" t="s">
        <v>312</v>
      </c>
      <c r="W4176" s="18">
        <v>1.1260315822</v>
      </c>
      <c r="X4176" t="s">
        <v>2590</v>
      </c>
      <c r="Y4176" t="s">
        <v>130</v>
      </c>
      <c r="Z4176" t="s">
        <v>2591</v>
      </c>
      <c r="AA4176" s="18">
        <v>0.58230066130000002</v>
      </c>
      <c r="AB4176" t="s">
        <v>2592</v>
      </c>
      <c r="AC4176" t="s">
        <v>128</v>
      </c>
      <c r="AD4176" t="s">
        <v>2593</v>
      </c>
      <c r="AE4176" s="18">
        <v>8.1934568099999994E-2</v>
      </c>
      <c r="AF4176" t="s">
        <v>2594</v>
      </c>
      <c r="AG4176" t="s">
        <v>143</v>
      </c>
      <c r="AH4176" t="s">
        <v>2595</v>
      </c>
      <c r="AI4176" s="18">
        <v>2.6763185700000001E-2</v>
      </c>
      <c r="AJ4176" t="s">
        <v>2596</v>
      </c>
      <c r="AK4176" t="s">
        <v>134</v>
      </c>
      <c r="AL4176" t="s">
        <v>2597</v>
      </c>
      <c r="AM4176" t="s">
        <v>2596</v>
      </c>
      <c r="AN4176" t="s">
        <v>134</v>
      </c>
      <c r="AO4176" t="s">
        <v>2597</v>
      </c>
      <c r="AP4176" s="18">
        <v>2.6763185700000001E-2</v>
      </c>
      <c r="AQ4176" t="s">
        <v>123</v>
      </c>
      <c r="AR4176" t="b">
        <f>ISNUMBER(SEARCH('Consulta Por Puntos Baloto'!$E$5,B4176,1))</f>
        <v>0</v>
      </c>
      <c r="AS4176">
        <f t="shared" si="130"/>
        <v>35</v>
      </c>
      <c r="AT4176" t="str">
        <f t="shared" si="131"/>
        <v>Punto red</v>
      </c>
    </row>
    <row r="4177" spans="1:46">
      <c r="A4177" t="s">
        <v>19123</v>
      </c>
      <c r="B4177" t="s">
        <v>19124</v>
      </c>
      <c r="C4177" s="18">
        <v>0.5373834716</v>
      </c>
      <c r="D4177" t="s">
        <v>150</v>
      </c>
      <c r="E4177" t="s">
        <v>151</v>
      </c>
      <c r="F4177" t="s">
        <v>152</v>
      </c>
      <c r="G4177" s="18">
        <v>0.5778776108</v>
      </c>
      <c r="H4177" t="s">
        <v>153</v>
      </c>
      <c r="I4177" t="s">
        <v>154</v>
      </c>
      <c r="J4177" t="s">
        <v>155</v>
      </c>
      <c r="K4177" s="18">
        <v>4.5491418107000001</v>
      </c>
      <c r="L4177" t="s">
        <v>64</v>
      </c>
      <c r="M4177" t="s">
        <v>154</v>
      </c>
      <c r="N4177" t="s">
        <v>156</v>
      </c>
      <c r="O4177" s="18">
        <v>4.5987220678999998</v>
      </c>
      <c r="P4177" t="s">
        <v>157</v>
      </c>
      <c r="Q4177" t="s">
        <v>151</v>
      </c>
      <c r="R4177" t="s">
        <v>158</v>
      </c>
      <c r="S4177" s="18">
        <v>116.166624707</v>
      </c>
      <c r="T4177" t="s">
        <v>111</v>
      </c>
      <c r="U4177" t="s">
        <v>112</v>
      </c>
      <c r="V4177" t="s">
        <v>113</v>
      </c>
      <c r="W4177" s="18">
        <v>5.8842658791</v>
      </c>
      <c r="X4177" t="s">
        <v>64</v>
      </c>
      <c r="Y4177" t="s">
        <v>154</v>
      </c>
      <c r="Z4177" t="s">
        <v>159</v>
      </c>
      <c r="AA4177" s="18">
        <v>0.59514528970000002</v>
      </c>
      <c r="AB4177" s="19" t="s">
        <v>153</v>
      </c>
      <c r="AC4177" t="s">
        <v>151</v>
      </c>
      <c r="AD4177" t="s">
        <v>160</v>
      </c>
      <c r="AE4177" s="18">
        <v>0.17550344940000001</v>
      </c>
      <c r="AF4177" t="s">
        <v>7595</v>
      </c>
      <c r="AG4177" t="s">
        <v>4535</v>
      </c>
      <c r="AH4177" t="s">
        <v>7596</v>
      </c>
      <c r="AI4177" s="18">
        <v>0.25390423239999999</v>
      </c>
      <c r="AJ4177" t="s">
        <v>7594</v>
      </c>
      <c r="AK4177" t="s">
        <v>151</v>
      </c>
      <c r="AL4177" t="s">
        <v>7597</v>
      </c>
      <c r="AM4177" t="s">
        <v>7595</v>
      </c>
      <c r="AN4177" t="s">
        <v>4535</v>
      </c>
      <c r="AO4177" t="s">
        <v>7596</v>
      </c>
      <c r="AP4177" s="18">
        <v>0.17550344940000001</v>
      </c>
      <c r="AQ4177" t="s">
        <v>123</v>
      </c>
      <c r="AR4177" t="b">
        <f>ISNUMBER(SEARCH('Consulta Por Puntos Baloto'!$E$5,B4177,1))</f>
        <v>0</v>
      </c>
      <c r="AS4177">
        <f t="shared" si="130"/>
        <v>31</v>
      </c>
      <c r="AT4177" t="str">
        <f t="shared" si="131"/>
        <v>Punto pago</v>
      </c>
    </row>
    <row r="4178" spans="1:46">
      <c r="A4178" t="s">
        <v>19125</v>
      </c>
      <c r="B4178" t="s">
        <v>19126</v>
      </c>
      <c r="C4178" s="18">
        <v>0.76134951989999999</v>
      </c>
      <c r="D4178" t="s">
        <v>127</v>
      </c>
      <c r="E4178" t="s">
        <v>128</v>
      </c>
      <c r="F4178" t="s">
        <v>129</v>
      </c>
      <c r="G4178" s="18">
        <v>0.37021253269999999</v>
      </c>
      <c r="H4178" t="s">
        <v>423</v>
      </c>
      <c r="I4178" t="s">
        <v>130</v>
      </c>
      <c r="J4178" t="s">
        <v>878</v>
      </c>
      <c r="K4178" s="18">
        <v>1.3070661349999999</v>
      </c>
      <c r="L4178" t="s">
        <v>64</v>
      </c>
      <c r="M4178" t="s">
        <v>130</v>
      </c>
      <c r="N4178" t="s">
        <v>370</v>
      </c>
      <c r="O4178" s="18">
        <v>0.37021253269999999</v>
      </c>
      <c r="P4178" t="s">
        <v>133</v>
      </c>
      <c r="Q4178" t="s">
        <v>134</v>
      </c>
      <c r="R4178" t="s">
        <v>135</v>
      </c>
      <c r="S4178" s="18">
        <v>3.3641137456000001</v>
      </c>
      <c r="T4178" t="s">
        <v>371</v>
      </c>
      <c r="U4178" t="s">
        <v>130</v>
      </c>
      <c r="V4178" t="s">
        <v>372</v>
      </c>
      <c r="W4178" s="18">
        <v>3.3812814011999999</v>
      </c>
      <c r="X4178" t="s">
        <v>64</v>
      </c>
      <c r="Y4178" t="s">
        <v>130</v>
      </c>
      <c r="Z4178" t="s">
        <v>373</v>
      </c>
      <c r="AA4178" s="18">
        <v>0.87909659360000003</v>
      </c>
      <c r="AB4178" t="s">
        <v>140</v>
      </c>
      <c r="AC4178" t="s">
        <v>128</v>
      </c>
      <c r="AD4178" t="s">
        <v>141</v>
      </c>
      <c r="AE4178" s="18">
        <v>0</v>
      </c>
      <c r="AF4178" t="s">
        <v>3090</v>
      </c>
      <c r="AG4178" t="s">
        <v>143</v>
      </c>
      <c r="AH4178" t="s">
        <v>3091</v>
      </c>
      <c r="AI4178" s="18">
        <v>0.2197146988</v>
      </c>
      <c r="AJ4178" t="s">
        <v>3092</v>
      </c>
      <c r="AK4178" t="s">
        <v>134</v>
      </c>
      <c r="AL4178" t="s">
        <v>3093</v>
      </c>
      <c r="AM4178" t="s">
        <v>3090</v>
      </c>
      <c r="AN4178" t="s">
        <v>143</v>
      </c>
      <c r="AO4178" t="s">
        <v>3091</v>
      </c>
      <c r="AP4178" s="18">
        <v>0</v>
      </c>
      <c r="AQ4178" t="s">
        <v>123</v>
      </c>
      <c r="AR4178" t="b">
        <f>ISNUMBER(SEARCH('Consulta Por Puntos Baloto'!$E$5,B4178,1))</f>
        <v>0</v>
      </c>
      <c r="AS4178">
        <f t="shared" si="130"/>
        <v>31</v>
      </c>
      <c r="AT4178" t="str">
        <f t="shared" si="131"/>
        <v>Punto pago</v>
      </c>
    </row>
    <row r="4179" spans="1:46">
      <c r="A4179" t="s">
        <v>19127</v>
      </c>
      <c r="B4179" t="s">
        <v>19128</v>
      </c>
      <c r="C4179" s="18">
        <v>48.091068316399998</v>
      </c>
      <c r="D4179" t="s">
        <v>3990</v>
      </c>
      <c r="E4179" t="s">
        <v>3991</v>
      </c>
      <c r="F4179" t="s">
        <v>3992</v>
      </c>
      <c r="G4179" s="18">
        <v>45.929583744699997</v>
      </c>
      <c r="H4179" t="s">
        <v>64</v>
      </c>
      <c r="I4179" t="s">
        <v>3993</v>
      </c>
      <c r="J4179" t="s">
        <v>8991</v>
      </c>
      <c r="K4179" s="18">
        <v>50.356348326999999</v>
      </c>
      <c r="L4179" t="s">
        <v>64</v>
      </c>
      <c r="M4179" t="s">
        <v>3993</v>
      </c>
      <c r="N4179" t="s">
        <v>3995</v>
      </c>
      <c r="O4179" s="18">
        <v>45.9248002239</v>
      </c>
      <c r="P4179" t="s">
        <v>3996</v>
      </c>
      <c r="Q4179" t="s">
        <v>3991</v>
      </c>
      <c r="R4179" t="s">
        <v>3997</v>
      </c>
      <c r="S4179" s="18">
        <v>322.68334630060002</v>
      </c>
      <c r="T4179" t="s">
        <v>85</v>
      </c>
      <c r="U4179" t="s">
        <v>86</v>
      </c>
      <c r="V4179" t="s">
        <v>87</v>
      </c>
      <c r="W4179" s="18">
        <v>168.74619931410001</v>
      </c>
      <c r="X4179" t="s">
        <v>64</v>
      </c>
      <c r="Y4179" t="s">
        <v>3998</v>
      </c>
      <c r="Z4179" t="s">
        <v>3999</v>
      </c>
      <c r="AA4179" s="18">
        <v>47.865817569100003</v>
      </c>
      <c r="AB4179" t="s">
        <v>4000</v>
      </c>
      <c r="AC4179" t="s">
        <v>3991</v>
      </c>
      <c r="AD4179" t="s">
        <v>4001</v>
      </c>
      <c r="AE4179" s="18">
        <v>5.1453220000000001E-4</v>
      </c>
      <c r="AF4179" t="s">
        <v>19129</v>
      </c>
      <c r="AG4179" t="s">
        <v>15516</v>
      </c>
      <c r="AH4179" t="s">
        <v>19130</v>
      </c>
      <c r="AI4179" s="18">
        <v>8.7544892099999994E-2</v>
      </c>
      <c r="AJ4179" t="s">
        <v>15518</v>
      </c>
      <c r="AK4179" t="s">
        <v>15519</v>
      </c>
      <c r="AL4179" t="s">
        <v>15520</v>
      </c>
      <c r="AM4179" t="s">
        <v>19129</v>
      </c>
      <c r="AN4179" t="s">
        <v>15516</v>
      </c>
      <c r="AO4179" t="s">
        <v>19130</v>
      </c>
      <c r="AP4179" s="18">
        <v>5.1453220000000001E-4</v>
      </c>
      <c r="AQ4179" t="s">
        <v>123</v>
      </c>
      <c r="AR4179" t="b">
        <f>ISNUMBER(SEARCH('Consulta Por Puntos Baloto'!$E$5,B4179,1))</f>
        <v>0</v>
      </c>
      <c r="AS4179">
        <f t="shared" si="130"/>
        <v>31</v>
      </c>
      <c r="AT4179" t="str">
        <f t="shared" si="131"/>
        <v>Punto pago</v>
      </c>
    </row>
    <row r="4180" spans="1:46">
      <c r="A4180" t="s">
        <v>19131</v>
      </c>
      <c r="B4180" t="s">
        <v>19132</v>
      </c>
      <c r="C4180" s="18">
        <v>1.5997304722000001</v>
      </c>
      <c r="D4180" t="s">
        <v>4329</v>
      </c>
      <c r="E4180" t="s">
        <v>3972</v>
      </c>
      <c r="F4180" t="s">
        <v>4330</v>
      </c>
      <c r="G4180" s="18">
        <v>1.1235160701</v>
      </c>
      <c r="H4180" t="s">
        <v>64</v>
      </c>
      <c r="I4180" t="s">
        <v>3974</v>
      </c>
      <c r="J4180" t="s">
        <v>4331</v>
      </c>
      <c r="K4180" s="18">
        <v>1.1235160701</v>
      </c>
      <c r="L4180" t="s">
        <v>64</v>
      </c>
      <c r="M4180" t="s">
        <v>3974</v>
      </c>
      <c r="N4180" t="s">
        <v>4331</v>
      </c>
      <c r="O4180" s="18">
        <v>1.4377878666999999</v>
      </c>
      <c r="P4180" t="s">
        <v>4332</v>
      </c>
      <c r="Q4180" t="s">
        <v>3972</v>
      </c>
      <c r="R4180" t="s">
        <v>4333</v>
      </c>
      <c r="S4180" s="18">
        <v>468.4456449365</v>
      </c>
      <c r="T4180" t="s">
        <v>85</v>
      </c>
      <c r="U4180" t="s">
        <v>86</v>
      </c>
      <c r="V4180" t="s">
        <v>87</v>
      </c>
      <c r="W4180" s="18">
        <v>1.5120954326</v>
      </c>
      <c r="X4180" t="s">
        <v>3979</v>
      </c>
      <c r="Y4180" t="s">
        <v>3974</v>
      </c>
      <c r="Z4180" t="s">
        <v>3980</v>
      </c>
      <c r="AA4180" s="18">
        <v>1.3543724231000001</v>
      </c>
      <c r="AB4180" s="19" t="s">
        <v>5819</v>
      </c>
      <c r="AC4180" t="s">
        <v>3972</v>
      </c>
      <c r="AD4180" t="s">
        <v>5820</v>
      </c>
      <c r="AE4180" s="18">
        <v>0.53215745189999997</v>
      </c>
      <c r="AF4180" t="s">
        <v>5821</v>
      </c>
      <c r="AG4180" t="s">
        <v>3972</v>
      </c>
      <c r="AH4180" t="s">
        <v>5822</v>
      </c>
      <c r="AI4180" s="18">
        <v>1.0736943556</v>
      </c>
      <c r="AJ4180" t="s">
        <v>5823</v>
      </c>
      <c r="AK4180" t="s">
        <v>3972</v>
      </c>
      <c r="AL4180" t="s">
        <v>5824</v>
      </c>
      <c r="AM4180" t="s">
        <v>5821</v>
      </c>
      <c r="AN4180" t="s">
        <v>3972</v>
      </c>
      <c r="AO4180" t="s">
        <v>5822</v>
      </c>
      <c r="AP4180" s="18">
        <v>0.53215745189999997</v>
      </c>
      <c r="AQ4180" t="s">
        <v>4218</v>
      </c>
      <c r="AR4180" t="b">
        <f>ISNUMBER(SEARCH('Consulta Por Puntos Baloto'!$E$5,B4180,1))</f>
        <v>0</v>
      </c>
      <c r="AS4180">
        <f t="shared" si="130"/>
        <v>31</v>
      </c>
      <c r="AT4180" t="str">
        <f t="shared" si="131"/>
        <v>Punto pago</v>
      </c>
    </row>
    <row r="4181" spans="1:46">
      <c r="A4181" t="s">
        <v>19133</v>
      </c>
      <c r="B4181" t="s">
        <v>19134</v>
      </c>
      <c r="C4181" s="18">
        <v>93.284996761000002</v>
      </c>
      <c r="D4181" t="s">
        <v>4913</v>
      </c>
      <c r="E4181" t="s">
        <v>4914</v>
      </c>
      <c r="F4181" t="s">
        <v>4915</v>
      </c>
      <c r="G4181" s="18">
        <v>99.199050128300001</v>
      </c>
      <c r="H4181" t="s">
        <v>64</v>
      </c>
      <c r="I4181" t="s">
        <v>3993</v>
      </c>
      <c r="J4181" t="s">
        <v>8991</v>
      </c>
      <c r="K4181" s="18">
        <v>103.2310459806</v>
      </c>
      <c r="L4181" t="s">
        <v>64</v>
      </c>
      <c r="M4181" t="s">
        <v>3993</v>
      </c>
      <c r="N4181" t="s">
        <v>3995</v>
      </c>
      <c r="O4181" s="18">
        <v>99.193947515199994</v>
      </c>
      <c r="P4181" t="s">
        <v>3996</v>
      </c>
      <c r="Q4181" t="s">
        <v>3991</v>
      </c>
      <c r="R4181" t="s">
        <v>3997</v>
      </c>
      <c r="S4181" s="18">
        <v>270.72797470289999</v>
      </c>
      <c r="T4181" t="s">
        <v>85</v>
      </c>
      <c r="U4181" t="s">
        <v>86</v>
      </c>
      <c r="V4181" t="s">
        <v>87</v>
      </c>
      <c r="W4181" s="18">
        <v>207.48339741480001</v>
      </c>
      <c r="X4181" t="s">
        <v>64</v>
      </c>
      <c r="Y4181" t="s">
        <v>3998</v>
      </c>
      <c r="Z4181" t="s">
        <v>3999</v>
      </c>
      <c r="AA4181" s="18">
        <v>101.0047473513</v>
      </c>
      <c r="AB4181" t="s">
        <v>4000</v>
      </c>
      <c r="AC4181" t="s">
        <v>3991</v>
      </c>
      <c r="AD4181" t="s">
        <v>4001</v>
      </c>
      <c r="AE4181" s="18">
        <v>1.65878437E-2</v>
      </c>
      <c r="AF4181" t="s">
        <v>19135</v>
      </c>
      <c r="AG4181" t="s">
        <v>15879</v>
      </c>
      <c r="AH4181" t="s">
        <v>19136</v>
      </c>
      <c r="AI4181" s="18">
        <v>0.1165349664</v>
      </c>
      <c r="AJ4181" t="s">
        <v>15881</v>
      </c>
      <c r="AK4181" t="s">
        <v>15879</v>
      </c>
      <c r="AL4181" t="s">
        <v>15882</v>
      </c>
      <c r="AM4181" t="s">
        <v>19135</v>
      </c>
      <c r="AN4181" t="s">
        <v>15879</v>
      </c>
      <c r="AO4181" t="s">
        <v>19136</v>
      </c>
      <c r="AP4181" s="18">
        <v>1.65878437E-2</v>
      </c>
      <c r="AQ4181" t="s">
        <v>123</v>
      </c>
      <c r="AR4181" t="b">
        <f>ISNUMBER(SEARCH('Consulta Por Puntos Baloto'!$E$5,B4181,1))</f>
        <v>0</v>
      </c>
      <c r="AS4181">
        <f t="shared" si="130"/>
        <v>31</v>
      </c>
      <c r="AT4181" t="str">
        <f t="shared" si="131"/>
        <v>Punto pago</v>
      </c>
    </row>
    <row r="4182" spans="1:46">
      <c r="A4182" t="s">
        <v>19137</v>
      </c>
      <c r="B4182" t="s">
        <v>19138</v>
      </c>
      <c r="C4182" s="18">
        <v>1.1746294736</v>
      </c>
      <c r="D4182" t="s">
        <v>4495</v>
      </c>
      <c r="E4182" t="s">
        <v>4496</v>
      </c>
      <c r="F4182" t="s">
        <v>4497</v>
      </c>
      <c r="G4182" s="18">
        <v>0.97712696870000004</v>
      </c>
      <c r="H4182" t="s">
        <v>383</v>
      </c>
      <c r="I4182" t="s">
        <v>384</v>
      </c>
      <c r="J4182" t="s">
        <v>385</v>
      </c>
      <c r="K4182" s="18">
        <v>3.0027974550000001</v>
      </c>
      <c r="L4182" t="s">
        <v>64</v>
      </c>
      <c r="M4182" t="s">
        <v>384</v>
      </c>
      <c r="N4182" t="s">
        <v>386</v>
      </c>
      <c r="O4182" s="18">
        <v>90.634665897999994</v>
      </c>
      <c r="P4182" t="s">
        <v>4733</v>
      </c>
      <c r="Q4182" t="s">
        <v>4734</v>
      </c>
      <c r="R4182" t="s">
        <v>4735</v>
      </c>
      <c r="S4182" s="18">
        <v>103.3127834443</v>
      </c>
      <c r="T4182" t="s">
        <v>253</v>
      </c>
      <c r="U4182" t="s">
        <v>65</v>
      </c>
      <c r="V4182" t="s">
        <v>254</v>
      </c>
      <c r="W4182" s="18">
        <v>103.12273442670001</v>
      </c>
      <c r="X4182" t="s">
        <v>276</v>
      </c>
      <c r="Y4182" t="s">
        <v>65</v>
      </c>
      <c r="Z4182" t="s">
        <v>277</v>
      </c>
      <c r="AA4182" s="18">
        <v>0.97406124579999998</v>
      </c>
      <c r="AB4182" t="s">
        <v>383</v>
      </c>
      <c r="AC4182" t="s">
        <v>391</v>
      </c>
      <c r="AD4182" t="s">
        <v>392</v>
      </c>
      <c r="AE4182" s="18">
        <v>0.22990410259999999</v>
      </c>
      <c r="AF4182" t="s">
        <v>5679</v>
      </c>
      <c r="AG4182" t="s">
        <v>4496</v>
      </c>
      <c r="AH4182" t="s">
        <v>5680</v>
      </c>
      <c r="AI4182" s="18">
        <v>0.17987583160000001</v>
      </c>
      <c r="AJ4182" t="s">
        <v>19139</v>
      </c>
      <c r="AK4182" t="s">
        <v>391</v>
      </c>
      <c r="AL4182" t="s">
        <v>19140</v>
      </c>
      <c r="AM4182" t="s">
        <v>19139</v>
      </c>
      <c r="AN4182" t="s">
        <v>391</v>
      </c>
      <c r="AO4182" t="s">
        <v>19140</v>
      </c>
      <c r="AP4182" s="18">
        <v>0.17987583160000001</v>
      </c>
      <c r="AQ4182" t="s">
        <v>123</v>
      </c>
      <c r="AR4182" t="b">
        <f>ISNUMBER(SEARCH('Consulta Por Puntos Baloto'!$E$5,B4182,1))</f>
        <v>0</v>
      </c>
      <c r="AS4182">
        <f t="shared" si="130"/>
        <v>35</v>
      </c>
      <c r="AT4182" t="str">
        <f t="shared" si="131"/>
        <v>Punto red</v>
      </c>
    </row>
    <row r="4183" spans="1:46">
      <c r="A4183" t="s">
        <v>19141</v>
      </c>
      <c r="B4183" t="s">
        <v>19142</v>
      </c>
      <c r="C4183" s="18">
        <v>0.11138184180000001</v>
      </c>
      <c r="D4183" t="s">
        <v>410</v>
      </c>
      <c r="E4183" t="s">
        <v>411</v>
      </c>
      <c r="F4183" t="s">
        <v>412</v>
      </c>
      <c r="G4183" s="18">
        <v>48.562150791199997</v>
      </c>
      <c r="H4183" t="s">
        <v>64</v>
      </c>
      <c r="I4183" t="s">
        <v>86</v>
      </c>
      <c r="J4183" t="s">
        <v>413</v>
      </c>
      <c r="K4183" s="18">
        <v>48.562150791199997</v>
      </c>
      <c r="L4183" t="s">
        <v>64</v>
      </c>
      <c r="M4183" t="s">
        <v>86</v>
      </c>
      <c r="N4183" t="s">
        <v>413</v>
      </c>
      <c r="O4183" s="18">
        <v>0.1227058112</v>
      </c>
      <c r="P4183" t="s">
        <v>414</v>
      </c>
      <c r="Q4183" t="s">
        <v>411</v>
      </c>
      <c r="R4183" t="s">
        <v>415</v>
      </c>
      <c r="S4183" s="18">
        <v>63.063364284000002</v>
      </c>
      <c r="T4183" t="s">
        <v>85</v>
      </c>
      <c r="U4183" t="s">
        <v>86</v>
      </c>
      <c r="V4183" t="s">
        <v>87</v>
      </c>
      <c r="W4183" s="18">
        <v>60.206774452799998</v>
      </c>
      <c r="X4183" t="s">
        <v>64</v>
      </c>
      <c r="Y4183" t="s">
        <v>86</v>
      </c>
      <c r="Z4183" t="s">
        <v>299</v>
      </c>
      <c r="AA4183" s="18">
        <v>60.214934465399999</v>
      </c>
      <c r="AB4183" s="19" t="s">
        <v>361</v>
      </c>
      <c r="AC4183" t="s">
        <v>83</v>
      </c>
      <c r="AD4183" s="19" t="s">
        <v>362</v>
      </c>
      <c r="AE4183" s="18">
        <v>5.9081063000000003E-3</v>
      </c>
      <c r="AF4183" t="s">
        <v>5462</v>
      </c>
      <c r="AG4183" t="s">
        <v>411</v>
      </c>
      <c r="AH4183" t="s">
        <v>5463</v>
      </c>
      <c r="AI4183" s="18">
        <v>1.1914466000000001E-3</v>
      </c>
      <c r="AJ4183" t="s">
        <v>10690</v>
      </c>
      <c r="AK4183" t="s">
        <v>411</v>
      </c>
      <c r="AL4183" t="s">
        <v>10691</v>
      </c>
      <c r="AM4183" t="s">
        <v>10690</v>
      </c>
      <c r="AN4183" t="s">
        <v>411</v>
      </c>
      <c r="AO4183" t="s">
        <v>10691</v>
      </c>
      <c r="AP4183" s="18">
        <v>1.1914466000000001E-3</v>
      </c>
      <c r="AQ4183" t="s">
        <v>123</v>
      </c>
      <c r="AR4183" t="b">
        <f>ISNUMBER(SEARCH('Consulta Por Puntos Baloto'!$E$5,B4183,1))</f>
        <v>0</v>
      </c>
      <c r="AS4183">
        <f t="shared" si="130"/>
        <v>35</v>
      </c>
      <c r="AT4183" t="str">
        <f t="shared" si="131"/>
        <v>Punto red</v>
      </c>
    </row>
    <row r="4184" spans="1:46">
      <c r="A4184" t="s">
        <v>19143</v>
      </c>
      <c r="B4184" t="s">
        <v>19144</v>
      </c>
      <c r="C4184" s="18">
        <v>6.1076112248000003</v>
      </c>
      <c r="D4184" t="s">
        <v>4165</v>
      </c>
      <c r="E4184" t="s">
        <v>4166</v>
      </c>
      <c r="F4184" t="s">
        <v>4167</v>
      </c>
      <c r="G4184" s="18">
        <v>107.3937755347</v>
      </c>
      <c r="H4184" t="s">
        <v>4168</v>
      </c>
      <c r="I4184" t="s">
        <v>4169</v>
      </c>
      <c r="J4184" t="s">
        <v>4170</v>
      </c>
      <c r="K4184" s="18">
        <v>132.0532611106</v>
      </c>
      <c r="L4184" t="s">
        <v>64</v>
      </c>
      <c r="M4184" t="s">
        <v>86</v>
      </c>
      <c r="N4184" t="s">
        <v>402</v>
      </c>
      <c r="O4184" s="18">
        <v>132.0532611106</v>
      </c>
      <c r="P4184" t="s">
        <v>403</v>
      </c>
      <c r="Q4184" t="s">
        <v>83</v>
      </c>
      <c r="R4184" t="s">
        <v>404</v>
      </c>
      <c r="S4184" s="18">
        <v>132.37606512459999</v>
      </c>
      <c r="T4184" t="s">
        <v>85</v>
      </c>
      <c r="U4184" t="s">
        <v>86</v>
      </c>
      <c r="V4184" t="s">
        <v>87</v>
      </c>
      <c r="W4184" s="18">
        <v>108.8464034439</v>
      </c>
      <c r="X4184" t="s">
        <v>64</v>
      </c>
      <c r="Y4184" t="s">
        <v>4169</v>
      </c>
      <c r="Z4184" t="s">
        <v>4171</v>
      </c>
      <c r="AA4184" s="18">
        <v>107.4024634844</v>
      </c>
      <c r="AB4184" t="s">
        <v>4168</v>
      </c>
      <c r="AC4184" t="s">
        <v>4172</v>
      </c>
      <c r="AD4184" t="s">
        <v>4173</v>
      </c>
      <c r="AE4184" s="18">
        <v>5.9768620418999996</v>
      </c>
      <c r="AF4184" t="s">
        <v>19145</v>
      </c>
      <c r="AG4184" t="s">
        <v>4166</v>
      </c>
      <c r="AH4184" t="s">
        <v>19146</v>
      </c>
      <c r="AI4184" s="18">
        <v>6.1516702499999999E-2</v>
      </c>
      <c r="AJ4184" t="s">
        <v>19147</v>
      </c>
      <c r="AK4184" t="s">
        <v>19148</v>
      </c>
      <c r="AL4184" t="s">
        <v>19149</v>
      </c>
      <c r="AM4184" t="s">
        <v>19147</v>
      </c>
      <c r="AN4184" t="s">
        <v>19148</v>
      </c>
      <c r="AO4184" t="s">
        <v>19149</v>
      </c>
      <c r="AP4184" s="18">
        <v>6.1516702499999999E-2</v>
      </c>
      <c r="AQ4184" t="s">
        <v>123</v>
      </c>
      <c r="AR4184" t="b">
        <f>ISNUMBER(SEARCH('Consulta Por Puntos Baloto'!$E$5,B4184,1))</f>
        <v>0</v>
      </c>
      <c r="AS4184">
        <f t="shared" si="130"/>
        <v>35</v>
      </c>
      <c r="AT4184" t="str">
        <f t="shared" si="131"/>
        <v>Punto red</v>
      </c>
    </row>
    <row r="4185" spans="1:46">
      <c r="A4185" t="s">
        <v>19150</v>
      </c>
      <c r="B4185" t="s">
        <v>19151</v>
      </c>
      <c r="C4185" s="18">
        <v>23.822218865499998</v>
      </c>
      <c r="D4185" t="s">
        <v>5528</v>
      </c>
      <c r="E4185" t="s">
        <v>5529</v>
      </c>
      <c r="F4185" t="s">
        <v>5530</v>
      </c>
      <c r="G4185" s="18">
        <v>93.960794594000006</v>
      </c>
      <c r="H4185" t="s">
        <v>64</v>
      </c>
      <c r="I4185" t="s">
        <v>384</v>
      </c>
      <c r="J4185" t="s">
        <v>386</v>
      </c>
      <c r="K4185" s="18">
        <v>93.960794594000006</v>
      </c>
      <c r="L4185" t="s">
        <v>64</v>
      </c>
      <c r="M4185" t="s">
        <v>384</v>
      </c>
      <c r="N4185" t="s">
        <v>386</v>
      </c>
      <c r="O4185" s="18">
        <v>37.920928523599997</v>
      </c>
      <c r="P4185" t="s">
        <v>4733</v>
      </c>
      <c r="Q4185" t="s">
        <v>4734</v>
      </c>
      <c r="R4185" t="s">
        <v>4735</v>
      </c>
      <c r="S4185" s="18">
        <v>160.7859582982</v>
      </c>
      <c r="T4185" t="s">
        <v>253</v>
      </c>
      <c r="U4185" t="s">
        <v>65</v>
      </c>
      <c r="V4185" t="s">
        <v>254</v>
      </c>
      <c r="W4185" s="18">
        <v>159.82264278349999</v>
      </c>
      <c r="X4185" t="s">
        <v>276</v>
      </c>
      <c r="Y4185" t="s">
        <v>65</v>
      </c>
      <c r="Z4185" t="s">
        <v>277</v>
      </c>
      <c r="AA4185" s="18">
        <v>94.428965415099995</v>
      </c>
      <c r="AB4185" t="s">
        <v>383</v>
      </c>
      <c r="AC4185" t="s">
        <v>391</v>
      </c>
      <c r="AD4185" t="s">
        <v>392</v>
      </c>
      <c r="AE4185" s="18">
        <v>4.6816662999999998E-3</v>
      </c>
      <c r="AF4185" t="s">
        <v>19152</v>
      </c>
      <c r="AG4185" t="s">
        <v>16100</v>
      </c>
      <c r="AH4185" t="s">
        <v>19153</v>
      </c>
      <c r="AI4185" s="18">
        <v>0.1017769508</v>
      </c>
      <c r="AJ4185" t="s">
        <v>19154</v>
      </c>
      <c r="AK4185" t="s">
        <v>16100</v>
      </c>
      <c r="AL4185" t="s">
        <v>19155</v>
      </c>
      <c r="AM4185" t="s">
        <v>19152</v>
      </c>
      <c r="AN4185" t="s">
        <v>16100</v>
      </c>
      <c r="AO4185" t="s">
        <v>19153</v>
      </c>
      <c r="AP4185" s="18">
        <v>4.6816662999999998E-3</v>
      </c>
      <c r="AQ4185" t="s">
        <v>123</v>
      </c>
      <c r="AR4185" t="b">
        <f>ISNUMBER(SEARCH('Consulta Por Puntos Baloto'!$E$5,B4185,1))</f>
        <v>0</v>
      </c>
      <c r="AS4185">
        <f t="shared" si="130"/>
        <v>31</v>
      </c>
      <c r="AT4185" t="str">
        <f t="shared" si="131"/>
        <v>Punto pago</v>
      </c>
    </row>
    <row r="4186" spans="1:46">
      <c r="A4186" t="s">
        <v>19156</v>
      </c>
      <c r="B4186" t="s">
        <v>19157</v>
      </c>
      <c r="C4186" s="18">
        <v>21.3322184341</v>
      </c>
      <c r="D4186" t="s">
        <v>3012</v>
      </c>
      <c r="E4186" t="s">
        <v>3013</v>
      </c>
      <c r="F4186" t="s">
        <v>3014</v>
      </c>
      <c r="G4186" s="18">
        <v>21.309291915100001</v>
      </c>
      <c r="H4186" t="s">
        <v>64</v>
      </c>
      <c r="I4186" t="s">
        <v>2638</v>
      </c>
      <c r="J4186" t="s">
        <v>3015</v>
      </c>
      <c r="K4186" s="18">
        <v>21.9575482652</v>
      </c>
      <c r="L4186" t="s">
        <v>64</v>
      </c>
      <c r="M4186" t="s">
        <v>2638</v>
      </c>
      <c r="N4186" t="s">
        <v>2639</v>
      </c>
      <c r="O4186" s="18">
        <v>41.542225713100002</v>
      </c>
      <c r="P4186" t="s">
        <v>1454</v>
      </c>
      <c r="Q4186" t="s">
        <v>1449</v>
      </c>
      <c r="R4186" t="s">
        <v>1455</v>
      </c>
      <c r="S4186" s="18">
        <v>43.188715584500002</v>
      </c>
      <c r="T4186" t="s">
        <v>311</v>
      </c>
      <c r="U4186" t="s">
        <v>130</v>
      </c>
      <c r="V4186" t="s">
        <v>312</v>
      </c>
      <c r="W4186" s="18">
        <v>28.359255983400001</v>
      </c>
      <c r="X4186" t="s">
        <v>64</v>
      </c>
      <c r="Y4186" t="s">
        <v>313</v>
      </c>
      <c r="Z4186" t="s">
        <v>314</v>
      </c>
      <c r="AA4186" s="18">
        <v>32.306069143899997</v>
      </c>
      <c r="AB4186" s="19" t="s">
        <v>2641</v>
      </c>
      <c r="AC4186" t="s">
        <v>1501</v>
      </c>
      <c r="AD4186" t="s">
        <v>2642</v>
      </c>
      <c r="AE4186" s="18">
        <v>7.6194262000000004E-3</v>
      </c>
      <c r="AF4186" t="s">
        <v>6423</v>
      </c>
      <c r="AG4186" t="s">
        <v>3524</v>
      </c>
      <c r="AH4186" t="s">
        <v>6424</v>
      </c>
      <c r="AI4186" s="18">
        <v>1.4794420999999999E-3</v>
      </c>
      <c r="AJ4186" t="s">
        <v>19158</v>
      </c>
      <c r="AK4186" t="s">
        <v>3524</v>
      </c>
      <c r="AL4186" t="s">
        <v>19159</v>
      </c>
      <c r="AM4186" t="s">
        <v>19158</v>
      </c>
      <c r="AN4186" t="s">
        <v>3524</v>
      </c>
      <c r="AO4186" t="s">
        <v>19159</v>
      </c>
      <c r="AP4186" s="18">
        <v>1.4794420999999999E-3</v>
      </c>
      <c r="AQ4186" t="s">
        <v>123</v>
      </c>
      <c r="AR4186" t="b">
        <f>ISNUMBER(SEARCH('Consulta Por Puntos Baloto'!$E$5,B4186,1))</f>
        <v>0</v>
      </c>
      <c r="AS4186">
        <f t="shared" si="130"/>
        <v>35</v>
      </c>
      <c r="AT4186" t="str">
        <f t="shared" si="131"/>
        <v>Punto red</v>
      </c>
    </row>
    <row r="4187" spans="1:46">
      <c r="A4187" t="s">
        <v>19160</v>
      </c>
      <c r="B4187" t="s">
        <v>19161</v>
      </c>
      <c r="C4187" s="18">
        <v>2.4398971352999999</v>
      </c>
      <c r="D4187" t="s">
        <v>463</v>
      </c>
      <c r="E4187" t="s">
        <v>128</v>
      </c>
      <c r="F4187" t="s">
        <v>464</v>
      </c>
      <c r="G4187" s="18">
        <v>0.23379658689999999</v>
      </c>
      <c r="H4187" t="s">
        <v>64</v>
      </c>
      <c r="I4187" t="s">
        <v>130</v>
      </c>
      <c r="J4187" t="s">
        <v>1722</v>
      </c>
      <c r="K4187" s="18">
        <v>2.0506004761000001</v>
      </c>
      <c r="L4187" t="s">
        <v>64</v>
      </c>
      <c r="M4187" t="s">
        <v>130</v>
      </c>
      <c r="N4187" t="s">
        <v>587</v>
      </c>
      <c r="O4187" s="18">
        <v>3.6285669249999999</v>
      </c>
      <c r="P4187" t="s">
        <v>467</v>
      </c>
      <c r="Q4187" t="s">
        <v>134</v>
      </c>
      <c r="R4187" t="s">
        <v>468</v>
      </c>
      <c r="S4187" s="18">
        <v>1.2661472731000001</v>
      </c>
      <c r="T4187" t="s">
        <v>469</v>
      </c>
      <c r="U4187" t="s">
        <v>130</v>
      </c>
      <c r="V4187" t="s">
        <v>470</v>
      </c>
      <c r="W4187" s="18">
        <v>3.4009812034000002</v>
      </c>
      <c r="X4187" t="s">
        <v>64</v>
      </c>
      <c r="Y4187" t="s">
        <v>130</v>
      </c>
      <c r="Z4187" t="s">
        <v>690</v>
      </c>
      <c r="AA4187" s="18">
        <v>1.2661472731000001</v>
      </c>
      <c r="AB4187" t="s">
        <v>591</v>
      </c>
      <c r="AC4187" t="s">
        <v>128</v>
      </c>
      <c r="AD4187" t="s">
        <v>592</v>
      </c>
      <c r="AE4187" s="18">
        <v>4.1677469500000001E-2</v>
      </c>
      <c r="AF4187" t="s">
        <v>19162</v>
      </c>
      <c r="AG4187" t="s">
        <v>143</v>
      </c>
      <c r="AH4187" t="s">
        <v>19163</v>
      </c>
      <c r="AI4187" s="18">
        <v>0.1097646338</v>
      </c>
      <c r="AJ4187" t="s">
        <v>19164</v>
      </c>
      <c r="AK4187" t="s">
        <v>134</v>
      </c>
      <c r="AL4187" t="s">
        <v>19165</v>
      </c>
      <c r="AM4187" t="s">
        <v>19162</v>
      </c>
      <c r="AN4187" t="s">
        <v>143</v>
      </c>
      <c r="AO4187" t="s">
        <v>19163</v>
      </c>
      <c r="AP4187" s="18">
        <v>4.1677469500000001E-2</v>
      </c>
      <c r="AQ4187" t="s">
        <v>123</v>
      </c>
      <c r="AR4187" t="b">
        <f>ISNUMBER(SEARCH('Consulta Por Puntos Baloto'!$E$5,B4187,1))</f>
        <v>0</v>
      </c>
      <c r="AS4187">
        <f t="shared" si="130"/>
        <v>31</v>
      </c>
      <c r="AT4187" t="str">
        <f t="shared" si="131"/>
        <v>Punto pago</v>
      </c>
    </row>
    <row r="4188" spans="1:46">
      <c r="A4188" t="s">
        <v>19166</v>
      </c>
      <c r="B4188" t="s">
        <v>19167</v>
      </c>
      <c r="C4188" s="18">
        <v>1.6455202912</v>
      </c>
      <c r="D4188" t="s">
        <v>4401</v>
      </c>
      <c r="E4188" t="s">
        <v>62</v>
      </c>
      <c r="F4188" t="s">
        <v>4402</v>
      </c>
      <c r="G4188" s="18">
        <v>1.6047004711999999</v>
      </c>
      <c r="H4188" t="s">
        <v>64</v>
      </c>
      <c r="I4188" t="s">
        <v>65</v>
      </c>
      <c r="J4188" t="s">
        <v>70</v>
      </c>
      <c r="K4188" s="18">
        <v>1.7503978227999999</v>
      </c>
      <c r="L4188" t="s">
        <v>4403</v>
      </c>
      <c r="M4188" t="s">
        <v>65</v>
      </c>
      <c r="N4188" t="s">
        <v>4404</v>
      </c>
      <c r="O4188" s="18">
        <v>5.3195722216999997</v>
      </c>
      <c r="P4188" t="s">
        <v>67</v>
      </c>
      <c r="Q4188" t="s">
        <v>62</v>
      </c>
      <c r="R4188" t="s">
        <v>68</v>
      </c>
      <c r="S4188" s="18">
        <v>1.6171125877000001</v>
      </c>
      <c r="T4188" t="s">
        <v>69</v>
      </c>
      <c r="U4188" t="s">
        <v>65</v>
      </c>
      <c r="V4188" t="s">
        <v>70</v>
      </c>
      <c r="W4188" s="18">
        <v>3.3623392613999998</v>
      </c>
      <c r="X4188" t="s">
        <v>64</v>
      </c>
      <c r="Y4188" t="s">
        <v>65</v>
      </c>
      <c r="Z4188" t="s">
        <v>4213</v>
      </c>
      <c r="AA4188" s="18">
        <v>1.6153402458999999</v>
      </c>
      <c r="AB4188" t="s">
        <v>4405</v>
      </c>
      <c r="AC4188" t="s">
        <v>62</v>
      </c>
      <c r="AD4188" t="s">
        <v>4406</v>
      </c>
      <c r="AE4188" s="18">
        <v>0.1469493036</v>
      </c>
      <c r="AF4188" t="s">
        <v>19168</v>
      </c>
      <c r="AG4188" t="s">
        <v>62</v>
      </c>
      <c r="AH4188" t="s">
        <v>19169</v>
      </c>
      <c r="AI4188" s="18">
        <v>5.0000000000000001E-9</v>
      </c>
      <c r="AJ4188" t="s">
        <v>19167</v>
      </c>
      <c r="AK4188" t="s">
        <v>62</v>
      </c>
      <c r="AL4188" t="s">
        <v>19170</v>
      </c>
      <c r="AM4188" t="s">
        <v>19167</v>
      </c>
      <c r="AN4188" t="s">
        <v>62</v>
      </c>
      <c r="AO4188" t="s">
        <v>19170</v>
      </c>
      <c r="AP4188" s="18">
        <v>5.0000000000000001E-9</v>
      </c>
      <c r="AQ4188" t="s">
        <v>123</v>
      </c>
      <c r="AR4188" t="b">
        <f>ISNUMBER(SEARCH('Consulta Por Puntos Baloto'!$E$5,B4188,1))</f>
        <v>0</v>
      </c>
      <c r="AS4188">
        <f t="shared" si="130"/>
        <v>35</v>
      </c>
      <c r="AT4188" t="str">
        <f t="shared" si="131"/>
        <v>Punto red</v>
      </c>
    </row>
    <row r="4189" spans="1:46">
      <c r="A4189" t="s">
        <v>19171</v>
      </c>
      <c r="B4189" t="s">
        <v>19172</v>
      </c>
      <c r="C4189" s="18">
        <v>59.339633224899998</v>
      </c>
      <c r="D4189" t="s">
        <v>3692</v>
      </c>
      <c r="E4189" t="s">
        <v>3693</v>
      </c>
      <c r="F4189" t="s">
        <v>3694</v>
      </c>
      <c r="G4189" s="18">
        <v>89.270259318599997</v>
      </c>
      <c r="H4189" t="s">
        <v>64</v>
      </c>
      <c r="I4189" t="s">
        <v>4008</v>
      </c>
      <c r="J4189" t="s">
        <v>4009</v>
      </c>
      <c r="K4189" s="18">
        <v>89.490159871299994</v>
      </c>
      <c r="L4189" t="s">
        <v>4010</v>
      </c>
      <c r="M4189" t="s">
        <v>4008</v>
      </c>
      <c r="N4189" t="s">
        <v>4011</v>
      </c>
      <c r="O4189" s="18">
        <v>112.36827809970001</v>
      </c>
      <c r="P4189" t="s">
        <v>225</v>
      </c>
      <c r="Q4189" t="s">
        <v>220</v>
      </c>
      <c r="R4189" t="s">
        <v>226</v>
      </c>
      <c r="S4189" s="18">
        <v>113.1311962267</v>
      </c>
      <c r="T4189" t="s">
        <v>227</v>
      </c>
      <c r="U4189" t="s">
        <v>228</v>
      </c>
      <c r="V4189" t="s">
        <v>229</v>
      </c>
      <c r="W4189" s="18">
        <v>111.0342711773</v>
      </c>
      <c r="X4189" t="s">
        <v>64</v>
      </c>
      <c r="Y4189" t="s">
        <v>228</v>
      </c>
      <c r="Z4189" t="s">
        <v>4012</v>
      </c>
      <c r="AA4189" s="18">
        <v>89.261449797799997</v>
      </c>
      <c r="AB4189" s="19" t="s">
        <v>4013</v>
      </c>
      <c r="AC4189" t="s">
        <v>4014</v>
      </c>
      <c r="AD4189" t="s">
        <v>4015</v>
      </c>
      <c r="AE4189" s="18">
        <v>5.1818000999999999E-3</v>
      </c>
      <c r="AF4189" t="s">
        <v>6817</v>
      </c>
      <c r="AG4189" t="s">
        <v>4017</v>
      </c>
      <c r="AH4189" t="s">
        <v>6818</v>
      </c>
      <c r="AI4189" s="18">
        <v>4.9187081000000004E-3</v>
      </c>
      <c r="AJ4189" t="s">
        <v>4019</v>
      </c>
      <c r="AK4189" t="s">
        <v>4020</v>
      </c>
      <c r="AL4189" t="s">
        <v>4021</v>
      </c>
      <c r="AM4189" t="s">
        <v>4019</v>
      </c>
      <c r="AN4189" t="s">
        <v>4020</v>
      </c>
      <c r="AO4189" t="s">
        <v>4021</v>
      </c>
      <c r="AP4189" s="18">
        <v>4.9187081000000004E-3</v>
      </c>
      <c r="AQ4189" t="s">
        <v>123</v>
      </c>
      <c r="AR4189" t="b">
        <f>ISNUMBER(SEARCH('Consulta Por Puntos Baloto'!$E$5,B4189,1))</f>
        <v>0</v>
      </c>
      <c r="AS4189">
        <f t="shared" si="130"/>
        <v>35</v>
      </c>
      <c r="AT4189" t="str">
        <f t="shared" si="131"/>
        <v>Punto red</v>
      </c>
    </row>
    <row r="4190" spans="1:46">
      <c r="A4190" t="s">
        <v>19173</v>
      </c>
      <c r="B4190" t="s">
        <v>19174</v>
      </c>
      <c r="C4190" s="18">
        <v>0.87714822039999996</v>
      </c>
      <c r="D4190" t="s">
        <v>4793</v>
      </c>
      <c r="E4190" t="s">
        <v>220</v>
      </c>
      <c r="F4190" t="s">
        <v>4794</v>
      </c>
      <c r="G4190" s="18">
        <v>0.79789040600000005</v>
      </c>
      <c r="H4190" t="s">
        <v>4795</v>
      </c>
      <c r="I4190" t="s">
        <v>223</v>
      </c>
      <c r="J4190" t="s">
        <v>4796</v>
      </c>
      <c r="K4190" s="18">
        <v>0.83314651179999999</v>
      </c>
      <c r="L4190" t="s">
        <v>64</v>
      </c>
      <c r="M4190" t="s">
        <v>223</v>
      </c>
      <c r="N4190" t="s">
        <v>4070</v>
      </c>
      <c r="O4190" s="18">
        <v>0.86703663590000002</v>
      </c>
      <c r="P4190" t="s">
        <v>5106</v>
      </c>
      <c r="Q4190" t="s">
        <v>220</v>
      </c>
      <c r="R4190" t="s">
        <v>5107</v>
      </c>
      <c r="S4190" s="18">
        <v>8.5148208757999999</v>
      </c>
      <c r="T4190" t="s">
        <v>227</v>
      </c>
      <c r="U4190" t="s">
        <v>228</v>
      </c>
      <c r="V4190" t="s">
        <v>229</v>
      </c>
      <c r="W4190" s="18">
        <v>1.9176372331</v>
      </c>
      <c r="X4190" t="s">
        <v>222</v>
      </c>
      <c r="Y4190" t="s">
        <v>223</v>
      </c>
      <c r="Z4190" t="s">
        <v>224</v>
      </c>
      <c r="AA4190" s="18">
        <v>0.83314650450000005</v>
      </c>
      <c r="AB4190" t="s">
        <v>5168</v>
      </c>
      <c r="AC4190" t="s">
        <v>220</v>
      </c>
      <c r="AD4190" t="s">
        <v>5169</v>
      </c>
      <c r="AE4190" s="18">
        <v>0.1238269209</v>
      </c>
      <c r="AF4190" t="s">
        <v>19175</v>
      </c>
      <c r="AG4190" t="s">
        <v>220</v>
      </c>
      <c r="AH4190" t="s">
        <v>19176</v>
      </c>
      <c r="AI4190" s="18">
        <v>0.44252674580000001</v>
      </c>
      <c r="AJ4190" t="s">
        <v>5431</v>
      </c>
      <c r="AK4190" t="s">
        <v>220</v>
      </c>
      <c r="AL4190" t="s">
        <v>5432</v>
      </c>
      <c r="AM4190" t="s">
        <v>19175</v>
      </c>
      <c r="AN4190" t="s">
        <v>220</v>
      </c>
      <c r="AO4190" t="s">
        <v>19176</v>
      </c>
      <c r="AP4190" s="18">
        <v>0.1238269209</v>
      </c>
      <c r="AQ4190" t="s">
        <v>123</v>
      </c>
      <c r="AR4190" t="b">
        <f>ISNUMBER(SEARCH('Consulta Por Puntos Baloto'!$E$5,B4190,1))</f>
        <v>0</v>
      </c>
      <c r="AS4190">
        <f t="shared" si="130"/>
        <v>31</v>
      </c>
      <c r="AT4190" t="str">
        <f t="shared" si="131"/>
        <v>Punto pago</v>
      </c>
    </row>
    <row r="4191" spans="1:46">
      <c r="A4191" t="s">
        <v>19177</v>
      </c>
      <c r="B4191" t="s">
        <v>19178</v>
      </c>
      <c r="C4191" s="18">
        <v>2.3378877831999998</v>
      </c>
      <c r="D4191" t="s">
        <v>5102</v>
      </c>
      <c r="E4191" t="s">
        <v>220</v>
      </c>
      <c r="F4191" t="s">
        <v>5103</v>
      </c>
      <c r="G4191" s="18">
        <v>0.71612271660000004</v>
      </c>
      <c r="H4191" t="s">
        <v>7193</v>
      </c>
      <c r="I4191" t="s">
        <v>223</v>
      </c>
      <c r="J4191" t="s">
        <v>7194</v>
      </c>
      <c r="K4191" s="18">
        <v>1.9386172441</v>
      </c>
      <c r="L4191" t="s">
        <v>64</v>
      </c>
      <c r="M4191" t="s">
        <v>223</v>
      </c>
      <c r="N4191" t="s">
        <v>5004</v>
      </c>
      <c r="O4191" s="18">
        <v>2.7886436306000002</v>
      </c>
      <c r="P4191" t="s">
        <v>5106</v>
      </c>
      <c r="Q4191" t="s">
        <v>220</v>
      </c>
      <c r="R4191" t="s">
        <v>5107</v>
      </c>
      <c r="S4191" s="18">
        <v>8.1914026617999998</v>
      </c>
      <c r="T4191" t="s">
        <v>227</v>
      </c>
      <c r="U4191" t="s">
        <v>228</v>
      </c>
      <c r="V4191" t="s">
        <v>229</v>
      </c>
      <c r="W4191" s="18">
        <v>4.4979153051000003</v>
      </c>
      <c r="X4191" t="s">
        <v>222</v>
      </c>
      <c r="Y4191" t="s">
        <v>223</v>
      </c>
      <c r="Z4191" t="s">
        <v>224</v>
      </c>
      <c r="AA4191" s="18">
        <v>0.71612271660000004</v>
      </c>
      <c r="AB4191" t="s">
        <v>5188</v>
      </c>
      <c r="AC4191" t="s">
        <v>220</v>
      </c>
      <c r="AD4191" t="s">
        <v>5189</v>
      </c>
      <c r="AE4191" s="18">
        <v>2.5239510100000001E-2</v>
      </c>
      <c r="AF4191" t="s">
        <v>15610</v>
      </c>
      <c r="AG4191" t="s">
        <v>220</v>
      </c>
      <c r="AH4191" t="s">
        <v>15611</v>
      </c>
      <c r="AI4191" s="18">
        <v>0.91057198579999998</v>
      </c>
      <c r="AJ4191" t="s">
        <v>7197</v>
      </c>
      <c r="AK4191" t="s">
        <v>220</v>
      </c>
      <c r="AL4191" t="s">
        <v>7198</v>
      </c>
      <c r="AM4191" t="s">
        <v>15610</v>
      </c>
      <c r="AN4191" t="s">
        <v>220</v>
      </c>
      <c r="AO4191" t="s">
        <v>15611</v>
      </c>
      <c r="AP4191" s="18">
        <v>2.5239510100000001E-2</v>
      </c>
      <c r="AQ4191" t="s">
        <v>123</v>
      </c>
      <c r="AR4191" t="b">
        <f>ISNUMBER(SEARCH('Consulta Por Puntos Baloto'!$E$5,B4191,1))</f>
        <v>0</v>
      </c>
      <c r="AS4191">
        <f t="shared" si="130"/>
        <v>31</v>
      </c>
      <c r="AT4191" t="str">
        <f t="shared" si="131"/>
        <v>Punto pago</v>
      </c>
    </row>
    <row r="4192" spans="1:46">
      <c r="A4192" t="s">
        <v>19179</v>
      </c>
      <c r="B4192" t="s">
        <v>19180</v>
      </c>
      <c r="C4192" s="18">
        <v>5.8032760163999999</v>
      </c>
      <c r="D4192" t="s">
        <v>4805</v>
      </c>
      <c r="E4192" t="s">
        <v>3972</v>
      </c>
      <c r="F4192" t="s">
        <v>4806</v>
      </c>
      <c r="G4192" s="18">
        <v>3.6905745368999998</v>
      </c>
      <c r="H4192" t="s">
        <v>64</v>
      </c>
      <c r="I4192" t="s">
        <v>3974</v>
      </c>
      <c r="J4192" t="s">
        <v>6238</v>
      </c>
      <c r="K4192" s="18">
        <v>6.9973259402999997</v>
      </c>
      <c r="L4192" t="s">
        <v>64</v>
      </c>
      <c r="M4192" t="s">
        <v>3974</v>
      </c>
      <c r="N4192" t="s">
        <v>4331</v>
      </c>
      <c r="O4192" s="18">
        <v>4.5944695409999996</v>
      </c>
      <c r="P4192" t="s">
        <v>5791</v>
      </c>
      <c r="Q4192" t="s">
        <v>3972</v>
      </c>
      <c r="R4192" t="s">
        <v>5792</v>
      </c>
      <c r="S4192" s="18">
        <v>471.73268477729999</v>
      </c>
      <c r="T4192" t="s">
        <v>85</v>
      </c>
      <c r="U4192" t="s">
        <v>86</v>
      </c>
      <c r="V4192" t="s">
        <v>87</v>
      </c>
      <c r="W4192" s="18">
        <v>4.3134979403000004</v>
      </c>
      <c r="X4192" t="s">
        <v>64</v>
      </c>
      <c r="Y4192" t="s">
        <v>3974</v>
      </c>
      <c r="Z4192" t="s">
        <v>5793</v>
      </c>
      <c r="AA4192" s="18">
        <v>4.4627820991</v>
      </c>
      <c r="AB4192" s="19" t="s">
        <v>5789</v>
      </c>
      <c r="AC4192" t="s">
        <v>3972</v>
      </c>
      <c r="AD4192" t="s">
        <v>5794</v>
      </c>
      <c r="AE4192" s="18">
        <v>0.2009256036</v>
      </c>
      <c r="AF4192" t="s">
        <v>19181</v>
      </c>
      <c r="AG4192" t="s">
        <v>3972</v>
      </c>
      <c r="AH4192" t="s">
        <v>19182</v>
      </c>
      <c r="AI4192" s="18">
        <v>1.1040504155999999</v>
      </c>
      <c r="AJ4192" t="s">
        <v>6241</v>
      </c>
      <c r="AK4192" t="s">
        <v>3972</v>
      </c>
      <c r="AL4192" t="s">
        <v>6242</v>
      </c>
      <c r="AM4192" t="s">
        <v>19181</v>
      </c>
      <c r="AN4192" t="s">
        <v>3972</v>
      </c>
      <c r="AO4192" t="s">
        <v>19182</v>
      </c>
      <c r="AP4192" s="18">
        <v>0.2009256036</v>
      </c>
      <c r="AQ4192" t="s">
        <v>123</v>
      </c>
      <c r="AR4192" t="b">
        <f>ISNUMBER(SEARCH('Consulta Por Puntos Baloto'!$E$5,B4192,1))</f>
        <v>0</v>
      </c>
      <c r="AS4192">
        <f t="shared" si="130"/>
        <v>31</v>
      </c>
      <c r="AT4192" t="str">
        <f t="shared" si="131"/>
        <v>Punto pago</v>
      </c>
    </row>
    <row r="4193" spans="1:46">
      <c r="A4193" t="s">
        <v>19183</v>
      </c>
      <c r="B4193" t="s">
        <v>19184</v>
      </c>
      <c r="C4193" s="18">
        <v>42.029595204099998</v>
      </c>
      <c r="D4193" t="s">
        <v>3990</v>
      </c>
      <c r="E4193" t="s">
        <v>3991</v>
      </c>
      <c r="F4193" t="s">
        <v>3992</v>
      </c>
      <c r="G4193" s="18">
        <v>42.123875453499998</v>
      </c>
      <c r="H4193" t="s">
        <v>64</v>
      </c>
      <c r="I4193" t="s">
        <v>3993</v>
      </c>
      <c r="J4193" t="s">
        <v>3995</v>
      </c>
      <c r="K4193" s="18">
        <v>42.123875453499998</v>
      </c>
      <c r="L4193" t="s">
        <v>64</v>
      </c>
      <c r="M4193" t="s">
        <v>3993</v>
      </c>
      <c r="N4193" t="s">
        <v>3995</v>
      </c>
      <c r="O4193" s="18">
        <v>43.419019938600002</v>
      </c>
      <c r="P4193" t="s">
        <v>3996</v>
      </c>
      <c r="Q4193" t="s">
        <v>3991</v>
      </c>
      <c r="R4193" t="s">
        <v>3997</v>
      </c>
      <c r="S4193" s="18">
        <v>403.22102470549999</v>
      </c>
      <c r="T4193" t="s">
        <v>85</v>
      </c>
      <c r="U4193" t="s">
        <v>86</v>
      </c>
      <c r="V4193" t="s">
        <v>87</v>
      </c>
      <c r="W4193" s="18">
        <v>140.77776341809999</v>
      </c>
      <c r="X4193" t="s">
        <v>64</v>
      </c>
      <c r="Y4193" t="s">
        <v>3998</v>
      </c>
      <c r="Z4193" t="s">
        <v>3999</v>
      </c>
      <c r="AA4193" s="18">
        <v>42.565564351500001</v>
      </c>
      <c r="AB4193" t="s">
        <v>4000</v>
      </c>
      <c r="AC4193" t="s">
        <v>3991</v>
      </c>
      <c r="AD4193" t="s">
        <v>4001</v>
      </c>
      <c r="AE4193" s="18">
        <v>2.9580201300000001E-2</v>
      </c>
      <c r="AF4193" t="s">
        <v>19185</v>
      </c>
      <c r="AG4193" t="s">
        <v>19186</v>
      </c>
      <c r="AH4193" t="s">
        <v>19187</v>
      </c>
      <c r="AI4193" s="18">
        <v>3.4393960600000002E-2</v>
      </c>
      <c r="AJ4193" t="s">
        <v>19188</v>
      </c>
      <c r="AK4193" t="s">
        <v>19186</v>
      </c>
      <c r="AL4193" t="s">
        <v>19189</v>
      </c>
      <c r="AM4193" t="s">
        <v>19185</v>
      </c>
      <c r="AN4193" t="s">
        <v>19186</v>
      </c>
      <c r="AO4193" t="s">
        <v>19187</v>
      </c>
      <c r="AP4193" s="18">
        <v>2.9580201300000001E-2</v>
      </c>
      <c r="AQ4193" t="s">
        <v>123</v>
      </c>
      <c r="AR4193" t="b">
        <f>ISNUMBER(SEARCH('Consulta Por Puntos Baloto'!$E$5,B4193,1))</f>
        <v>0</v>
      </c>
      <c r="AS4193">
        <f t="shared" si="130"/>
        <v>31</v>
      </c>
      <c r="AT4193" t="str">
        <f t="shared" si="131"/>
        <v>Punto pago</v>
      </c>
    </row>
    <row r="4194" spans="1:46">
      <c r="A4194" t="s">
        <v>19190</v>
      </c>
      <c r="B4194" t="s">
        <v>19191</v>
      </c>
      <c r="C4194" s="18">
        <v>75.308115635500002</v>
      </c>
      <c r="D4194" t="s">
        <v>5029</v>
      </c>
      <c r="E4194" t="s">
        <v>5030</v>
      </c>
      <c r="F4194" t="s">
        <v>5031</v>
      </c>
      <c r="G4194" s="18">
        <v>88.778823376600002</v>
      </c>
      <c r="H4194" t="s">
        <v>64</v>
      </c>
      <c r="I4194" t="s">
        <v>3993</v>
      </c>
      <c r="J4194" t="s">
        <v>3995</v>
      </c>
      <c r="K4194" s="18">
        <v>89.071375277599998</v>
      </c>
      <c r="L4194" t="s">
        <v>64</v>
      </c>
      <c r="M4194" t="s">
        <v>3993</v>
      </c>
      <c r="N4194" t="s">
        <v>3995</v>
      </c>
      <c r="O4194" s="18">
        <v>88.794041426299998</v>
      </c>
      <c r="P4194" t="s">
        <v>3996</v>
      </c>
      <c r="Q4194" t="s">
        <v>3991</v>
      </c>
      <c r="R4194" t="s">
        <v>3997</v>
      </c>
      <c r="S4194" s="18">
        <v>326.34584416929999</v>
      </c>
      <c r="T4194" t="s">
        <v>85</v>
      </c>
      <c r="U4194" t="s">
        <v>86</v>
      </c>
      <c r="V4194" t="s">
        <v>87</v>
      </c>
      <c r="W4194" s="18">
        <v>143.16878562240001</v>
      </c>
      <c r="X4194" t="s">
        <v>64</v>
      </c>
      <c r="Y4194" t="s">
        <v>3998</v>
      </c>
      <c r="Z4194" t="s">
        <v>3999</v>
      </c>
      <c r="AA4194" s="18">
        <v>89.124473487900005</v>
      </c>
      <c r="AB4194" t="s">
        <v>4000</v>
      </c>
      <c r="AC4194" t="s">
        <v>3991</v>
      </c>
      <c r="AD4194" t="s">
        <v>4001</v>
      </c>
      <c r="AE4194" s="18">
        <v>2.8078495E-3</v>
      </c>
      <c r="AF4194" t="s">
        <v>19192</v>
      </c>
      <c r="AG4194" t="s">
        <v>7116</v>
      </c>
      <c r="AH4194" t="s">
        <v>19193</v>
      </c>
      <c r="AI4194" s="18">
        <v>4.4480881700000002E-2</v>
      </c>
      <c r="AJ4194" t="s">
        <v>7118</v>
      </c>
      <c r="AK4194" t="s">
        <v>7116</v>
      </c>
      <c r="AL4194" t="s">
        <v>7119</v>
      </c>
      <c r="AM4194" t="s">
        <v>19192</v>
      </c>
      <c r="AN4194" t="s">
        <v>7116</v>
      </c>
      <c r="AO4194" t="s">
        <v>19193</v>
      </c>
      <c r="AP4194" s="18">
        <v>2.8078495E-3</v>
      </c>
      <c r="AQ4194" t="s">
        <v>123</v>
      </c>
      <c r="AR4194" t="b">
        <f>ISNUMBER(SEARCH('Consulta Por Puntos Baloto'!$E$5,B4194,1))</f>
        <v>0</v>
      </c>
      <c r="AS4194">
        <f t="shared" si="130"/>
        <v>31</v>
      </c>
      <c r="AT4194" t="str">
        <f t="shared" si="131"/>
        <v>Punto pago</v>
      </c>
    </row>
    <row r="4195" spans="1:46">
      <c r="A4195" t="s">
        <v>19194</v>
      </c>
      <c r="B4195" t="s">
        <v>19195</v>
      </c>
      <c r="C4195" s="18">
        <v>1.7116509942</v>
      </c>
      <c r="D4195" t="s">
        <v>4447</v>
      </c>
      <c r="E4195" t="s">
        <v>4261</v>
      </c>
      <c r="F4195" t="s">
        <v>4448</v>
      </c>
      <c r="G4195" s="18">
        <v>1.5385968667000001</v>
      </c>
      <c r="H4195" t="s">
        <v>64</v>
      </c>
      <c r="I4195" t="s">
        <v>4250</v>
      </c>
      <c r="J4195" t="s">
        <v>4251</v>
      </c>
      <c r="K4195" s="18">
        <v>1.5218659316000001</v>
      </c>
      <c r="L4195" t="s">
        <v>64</v>
      </c>
      <c r="M4195" t="s">
        <v>4250</v>
      </c>
      <c r="N4195" t="s">
        <v>4251</v>
      </c>
      <c r="O4195" s="18">
        <v>98.071689339299994</v>
      </c>
      <c r="P4195" t="s">
        <v>3977</v>
      </c>
      <c r="Q4195" t="s">
        <v>3972</v>
      </c>
      <c r="R4195" t="s">
        <v>3978</v>
      </c>
      <c r="S4195" s="18">
        <v>443.22205940290002</v>
      </c>
      <c r="T4195" t="s">
        <v>85</v>
      </c>
      <c r="U4195" t="s">
        <v>86</v>
      </c>
      <c r="V4195" t="s">
        <v>87</v>
      </c>
      <c r="W4195" s="18">
        <v>9.6411687196999996</v>
      </c>
      <c r="X4195" t="s">
        <v>64</v>
      </c>
      <c r="Y4195" t="s">
        <v>4250</v>
      </c>
      <c r="Z4195" t="s">
        <v>4449</v>
      </c>
      <c r="AA4195" s="18">
        <v>7.5068720696</v>
      </c>
      <c r="AB4195" s="19" t="s">
        <v>4269</v>
      </c>
      <c r="AC4195" t="s">
        <v>4261</v>
      </c>
      <c r="AD4195" t="s">
        <v>4270</v>
      </c>
      <c r="AE4195" s="18">
        <v>1.0434865314999999</v>
      </c>
      <c r="AF4195" t="s">
        <v>19196</v>
      </c>
      <c r="AG4195" t="s">
        <v>4261</v>
      </c>
      <c r="AH4195" t="s">
        <v>19197</v>
      </c>
      <c r="AI4195" s="18">
        <v>0.37764692919999998</v>
      </c>
      <c r="AJ4195" t="s">
        <v>4831</v>
      </c>
      <c r="AK4195" t="s">
        <v>4261</v>
      </c>
      <c r="AL4195" t="s">
        <v>4832</v>
      </c>
      <c r="AM4195" t="s">
        <v>4831</v>
      </c>
      <c r="AN4195" t="s">
        <v>4261</v>
      </c>
      <c r="AO4195" t="s">
        <v>4832</v>
      </c>
      <c r="AP4195" s="18">
        <v>0.37764692919999998</v>
      </c>
      <c r="AQ4195" t="s">
        <v>4218</v>
      </c>
      <c r="AR4195" t="b">
        <f>ISNUMBER(SEARCH('Consulta Por Puntos Baloto'!$E$5,B4195,1))</f>
        <v>0</v>
      </c>
      <c r="AS4195">
        <f t="shared" si="130"/>
        <v>35</v>
      </c>
      <c r="AT4195" t="str">
        <f t="shared" si="131"/>
        <v>Punto red</v>
      </c>
    </row>
    <row r="4196" spans="1:46">
      <c r="A4196" t="s">
        <v>19198</v>
      </c>
      <c r="B4196" t="s">
        <v>19199</v>
      </c>
      <c r="C4196" s="18">
        <v>2.4358527585999998</v>
      </c>
      <c r="D4196" t="s">
        <v>3971</v>
      </c>
      <c r="E4196" t="s">
        <v>3972</v>
      </c>
      <c r="F4196" t="s">
        <v>3973</v>
      </c>
      <c r="G4196" s="18">
        <v>0.13327755290000001</v>
      </c>
      <c r="H4196" t="s">
        <v>64</v>
      </c>
      <c r="I4196" t="s">
        <v>3974</v>
      </c>
      <c r="J4196" t="s">
        <v>3975</v>
      </c>
      <c r="K4196" s="18">
        <v>2.1686847607000002</v>
      </c>
      <c r="L4196" t="s">
        <v>64</v>
      </c>
      <c r="M4196" t="s">
        <v>3974</v>
      </c>
      <c r="N4196" t="s">
        <v>3976</v>
      </c>
      <c r="O4196" s="18">
        <v>2.7578499234999998</v>
      </c>
      <c r="P4196" t="s">
        <v>3977</v>
      </c>
      <c r="Q4196" t="s">
        <v>3972</v>
      </c>
      <c r="R4196" t="s">
        <v>3978</v>
      </c>
      <c r="S4196" s="18">
        <v>459.8187909655</v>
      </c>
      <c r="T4196" t="s">
        <v>85</v>
      </c>
      <c r="U4196" t="s">
        <v>86</v>
      </c>
      <c r="V4196" t="s">
        <v>87</v>
      </c>
      <c r="W4196" s="18">
        <v>8.0326027531000008</v>
      </c>
      <c r="X4196" t="s">
        <v>3979</v>
      </c>
      <c r="Y4196" t="s">
        <v>3974</v>
      </c>
      <c r="Z4196" t="s">
        <v>3980</v>
      </c>
      <c r="AA4196" s="18">
        <v>5.8295337499000004</v>
      </c>
      <c r="AB4196" t="s">
        <v>3981</v>
      </c>
      <c r="AC4196" t="s">
        <v>3972</v>
      </c>
      <c r="AD4196" t="s">
        <v>3982</v>
      </c>
      <c r="AE4196" s="18">
        <v>5.8549777599999998E-2</v>
      </c>
      <c r="AF4196" t="s">
        <v>19200</v>
      </c>
      <c r="AG4196" t="s">
        <v>3972</v>
      </c>
      <c r="AH4196" t="s">
        <v>19201</v>
      </c>
      <c r="AI4196" s="18">
        <v>0.51407903580000003</v>
      </c>
      <c r="AJ4196" t="s">
        <v>19202</v>
      </c>
      <c r="AK4196" t="s">
        <v>3972</v>
      </c>
      <c r="AL4196" t="s">
        <v>19203</v>
      </c>
      <c r="AM4196" t="s">
        <v>19200</v>
      </c>
      <c r="AN4196" t="s">
        <v>3972</v>
      </c>
      <c r="AO4196" t="s">
        <v>19201</v>
      </c>
      <c r="AP4196" s="18">
        <v>5.8549777599999998E-2</v>
      </c>
      <c r="AQ4196" t="s">
        <v>4218</v>
      </c>
      <c r="AR4196" t="b">
        <f>ISNUMBER(SEARCH('Consulta Por Puntos Baloto'!$E$5,B4196,1))</f>
        <v>0</v>
      </c>
      <c r="AS4196">
        <f t="shared" si="130"/>
        <v>31</v>
      </c>
      <c r="AT4196" t="str">
        <f t="shared" si="131"/>
        <v>Punto pago</v>
      </c>
    </row>
    <row r="4197" spans="1:46">
      <c r="A4197" t="s">
        <v>19204</v>
      </c>
      <c r="B4197" t="s">
        <v>19205</v>
      </c>
      <c r="C4197" s="18">
        <v>10.335374932500001</v>
      </c>
      <c r="D4197" t="s">
        <v>4144</v>
      </c>
      <c r="E4197" t="s">
        <v>4035</v>
      </c>
      <c r="F4197" t="s">
        <v>4145</v>
      </c>
      <c r="G4197" s="18">
        <v>6.6594621490000003</v>
      </c>
      <c r="H4197" t="s">
        <v>64</v>
      </c>
      <c r="I4197" t="s">
        <v>4146</v>
      </c>
      <c r="J4197" t="s">
        <v>8998</v>
      </c>
      <c r="K4197" s="18">
        <v>25.484417297499999</v>
      </c>
      <c r="L4197" t="s">
        <v>64</v>
      </c>
      <c r="M4197" t="s">
        <v>4029</v>
      </c>
      <c r="N4197" t="s">
        <v>4030</v>
      </c>
      <c r="O4197" s="18">
        <v>34.991178503999997</v>
      </c>
      <c r="P4197" t="s">
        <v>4031</v>
      </c>
      <c r="Q4197" t="s">
        <v>4025</v>
      </c>
      <c r="R4197" t="s">
        <v>4032</v>
      </c>
      <c r="S4197" s="18">
        <v>144.9233262409</v>
      </c>
      <c r="T4197" t="s">
        <v>227</v>
      </c>
      <c r="U4197" t="s">
        <v>228</v>
      </c>
      <c r="V4197" t="s">
        <v>229</v>
      </c>
      <c r="W4197" s="18">
        <v>9.6808027918999997</v>
      </c>
      <c r="X4197" t="s">
        <v>4897</v>
      </c>
      <c r="Y4197" t="s">
        <v>4146</v>
      </c>
      <c r="Z4197" t="s">
        <v>4898</v>
      </c>
      <c r="AA4197" s="18">
        <v>9.2712070398000002</v>
      </c>
      <c r="AB4197" t="s">
        <v>8999</v>
      </c>
      <c r="AC4197" t="s">
        <v>4035</v>
      </c>
      <c r="AD4197" t="s">
        <v>9000</v>
      </c>
      <c r="AE4197" s="18">
        <v>9.1112634910000008</v>
      </c>
      <c r="AF4197" t="s">
        <v>9001</v>
      </c>
      <c r="AG4197" t="s">
        <v>4035</v>
      </c>
      <c r="AH4197" t="s">
        <v>9002</v>
      </c>
      <c r="AI4197" s="18">
        <v>1.3895754200000001E-2</v>
      </c>
      <c r="AJ4197" t="s">
        <v>19206</v>
      </c>
      <c r="AK4197" t="s">
        <v>9004</v>
      </c>
      <c r="AL4197" t="s">
        <v>19207</v>
      </c>
      <c r="AM4197" t="s">
        <v>19206</v>
      </c>
      <c r="AN4197" t="s">
        <v>9004</v>
      </c>
      <c r="AO4197" t="s">
        <v>19207</v>
      </c>
      <c r="AP4197" s="18">
        <v>1.3895754200000001E-2</v>
      </c>
      <c r="AQ4197" t="s">
        <v>4218</v>
      </c>
      <c r="AR4197" t="b">
        <f>ISNUMBER(SEARCH('Consulta Por Puntos Baloto'!$E$5,B4197,1))</f>
        <v>0</v>
      </c>
      <c r="AS4197">
        <f t="shared" si="130"/>
        <v>35</v>
      </c>
      <c r="AT4197" t="str">
        <f t="shared" si="131"/>
        <v>Punto red</v>
      </c>
    </row>
    <row r="4198" spans="1:46">
      <c r="A4198" t="s">
        <v>19208</v>
      </c>
      <c r="B4198" t="s">
        <v>19209</v>
      </c>
      <c r="C4198" s="18">
        <v>21.2156228357</v>
      </c>
      <c r="D4198" t="s">
        <v>4447</v>
      </c>
      <c r="E4198" t="s">
        <v>4261</v>
      </c>
      <c r="F4198" t="s">
        <v>4448</v>
      </c>
      <c r="G4198" s="18">
        <v>21.0378265451</v>
      </c>
      <c r="H4198" t="s">
        <v>64</v>
      </c>
      <c r="I4198" t="s">
        <v>4250</v>
      </c>
      <c r="J4198" t="s">
        <v>4251</v>
      </c>
      <c r="K4198" s="18">
        <v>21.022055496499998</v>
      </c>
      <c r="L4198" t="s">
        <v>64</v>
      </c>
      <c r="M4198" t="s">
        <v>4250</v>
      </c>
      <c r="N4198" t="s">
        <v>4251</v>
      </c>
      <c r="O4198" s="18">
        <v>98.463561518899994</v>
      </c>
      <c r="P4198" t="s">
        <v>3977</v>
      </c>
      <c r="Q4198" t="s">
        <v>3972</v>
      </c>
      <c r="R4198" t="s">
        <v>3978</v>
      </c>
      <c r="S4198" s="18">
        <v>423.9734886256</v>
      </c>
      <c r="T4198" t="s">
        <v>85</v>
      </c>
      <c r="U4198" t="s">
        <v>86</v>
      </c>
      <c r="V4198" t="s">
        <v>87</v>
      </c>
      <c r="W4198" s="18">
        <v>28.254707238400002</v>
      </c>
      <c r="X4198" t="s">
        <v>64</v>
      </c>
      <c r="Y4198" t="s">
        <v>4250</v>
      </c>
      <c r="Z4198" t="s">
        <v>4449</v>
      </c>
      <c r="AA4198" s="18">
        <v>26.7874966326</v>
      </c>
      <c r="AB4198" s="19" t="s">
        <v>4269</v>
      </c>
      <c r="AC4198" t="s">
        <v>4261</v>
      </c>
      <c r="AD4198" t="s">
        <v>4270</v>
      </c>
      <c r="AE4198" s="18">
        <v>8.9302072999999996E-2</v>
      </c>
      <c r="AF4198" t="s">
        <v>19210</v>
      </c>
      <c r="AG4198" t="s">
        <v>19211</v>
      </c>
      <c r="AH4198" t="s">
        <v>19212</v>
      </c>
      <c r="AI4198" s="18">
        <v>0.13111931909999999</v>
      </c>
      <c r="AJ4198" t="s">
        <v>19213</v>
      </c>
      <c r="AK4198" t="s">
        <v>19211</v>
      </c>
      <c r="AL4198" t="s">
        <v>19214</v>
      </c>
      <c r="AM4198" t="s">
        <v>19210</v>
      </c>
      <c r="AN4198" t="s">
        <v>19211</v>
      </c>
      <c r="AO4198" t="s">
        <v>19212</v>
      </c>
      <c r="AP4198" s="18">
        <v>8.9302072999999996E-2</v>
      </c>
      <c r="AQ4198" t="s">
        <v>123</v>
      </c>
      <c r="AR4198" t="b">
        <f>ISNUMBER(SEARCH('Consulta Por Puntos Baloto'!$E$5,B4198,1))</f>
        <v>0</v>
      </c>
      <c r="AS4198">
        <f t="shared" si="130"/>
        <v>31</v>
      </c>
      <c r="AT4198" t="str">
        <f t="shared" si="131"/>
        <v>Punto pago</v>
      </c>
    </row>
    <row r="4199" spans="1:46">
      <c r="A4199" t="s">
        <v>19215</v>
      </c>
      <c r="B4199" t="s">
        <v>19216</v>
      </c>
      <c r="C4199" s="18">
        <v>100.67446414920001</v>
      </c>
      <c r="D4199" t="s">
        <v>4065</v>
      </c>
      <c r="E4199" t="s">
        <v>4066</v>
      </c>
      <c r="F4199" t="s">
        <v>4067</v>
      </c>
      <c r="G4199" s="18">
        <v>98.517084417299998</v>
      </c>
      <c r="H4199" t="s">
        <v>64</v>
      </c>
      <c r="I4199" t="s">
        <v>4068</v>
      </c>
      <c r="J4199" t="s">
        <v>8065</v>
      </c>
      <c r="K4199" s="18">
        <v>190.8808666884</v>
      </c>
      <c r="L4199" t="s">
        <v>64</v>
      </c>
      <c r="M4199" t="s">
        <v>223</v>
      </c>
      <c r="N4199" t="s">
        <v>4070</v>
      </c>
      <c r="O4199" s="18">
        <v>99.939576489499999</v>
      </c>
      <c r="P4199" t="s">
        <v>4071</v>
      </c>
      <c r="Q4199" t="s">
        <v>4066</v>
      </c>
      <c r="R4199" t="s">
        <v>4072</v>
      </c>
      <c r="S4199" s="18">
        <v>199.58099743439999</v>
      </c>
      <c r="T4199" t="s">
        <v>227</v>
      </c>
      <c r="U4199" t="s">
        <v>228</v>
      </c>
      <c r="V4199" t="s">
        <v>229</v>
      </c>
      <c r="W4199" s="18">
        <v>147.14248992450001</v>
      </c>
      <c r="X4199" t="s">
        <v>64</v>
      </c>
      <c r="Y4199" t="s">
        <v>4073</v>
      </c>
      <c r="Z4199" t="s">
        <v>4074</v>
      </c>
      <c r="AA4199" s="18">
        <v>100.9205170645</v>
      </c>
      <c r="AB4199" t="s">
        <v>4252</v>
      </c>
      <c r="AC4199" t="s">
        <v>4066</v>
      </c>
      <c r="AD4199" t="s">
        <v>4253</v>
      </c>
      <c r="AE4199" s="18">
        <v>0.13065449139999999</v>
      </c>
      <c r="AF4199" t="s">
        <v>15319</v>
      </c>
      <c r="AG4199" t="s">
        <v>15320</v>
      </c>
      <c r="AH4199" t="s">
        <v>15321</v>
      </c>
      <c r="AI4199" s="18">
        <v>6.8293785600000004E-2</v>
      </c>
      <c r="AJ4199" t="s">
        <v>19217</v>
      </c>
      <c r="AK4199" t="s">
        <v>15109</v>
      </c>
      <c r="AL4199" t="s">
        <v>19218</v>
      </c>
      <c r="AM4199" t="s">
        <v>19217</v>
      </c>
      <c r="AN4199" t="s">
        <v>15109</v>
      </c>
      <c r="AO4199" t="s">
        <v>19218</v>
      </c>
      <c r="AP4199" s="18">
        <v>6.8293785600000004E-2</v>
      </c>
      <c r="AQ4199" t="s">
        <v>123</v>
      </c>
      <c r="AR4199" t="b">
        <f>ISNUMBER(SEARCH('Consulta Por Puntos Baloto'!$E$5,B4199,1))</f>
        <v>0</v>
      </c>
      <c r="AS4199">
        <f t="shared" si="130"/>
        <v>35</v>
      </c>
      <c r="AT4199" t="str">
        <f t="shared" si="131"/>
        <v>Punto red</v>
      </c>
    </row>
    <row r="4200" spans="1:46">
      <c r="A4200" t="s">
        <v>19219</v>
      </c>
      <c r="B4200" t="s">
        <v>19220</v>
      </c>
      <c r="C4200" s="18">
        <v>0.1289958632</v>
      </c>
      <c r="D4200" t="s">
        <v>4464</v>
      </c>
      <c r="E4200" t="s">
        <v>4465</v>
      </c>
      <c r="F4200" t="s">
        <v>4466</v>
      </c>
      <c r="G4200" s="18">
        <v>68.078904720799997</v>
      </c>
      <c r="H4200" t="s">
        <v>64</v>
      </c>
      <c r="I4200" t="s">
        <v>4073</v>
      </c>
      <c r="J4200" t="s">
        <v>4074</v>
      </c>
      <c r="K4200" s="18">
        <v>146.42551865479999</v>
      </c>
      <c r="L4200" t="s">
        <v>64</v>
      </c>
      <c r="M4200" t="s">
        <v>4250</v>
      </c>
      <c r="N4200" t="s">
        <v>4251</v>
      </c>
      <c r="O4200" s="18">
        <v>136.87023592029999</v>
      </c>
      <c r="P4200" t="s">
        <v>4071</v>
      </c>
      <c r="Q4200" t="s">
        <v>4066</v>
      </c>
      <c r="R4200" t="s">
        <v>4072</v>
      </c>
      <c r="S4200" s="18">
        <v>298.73515584120003</v>
      </c>
      <c r="T4200" t="s">
        <v>85</v>
      </c>
      <c r="U4200" t="s">
        <v>86</v>
      </c>
      <c r="V4200" t="s">
        <v>87</v>
      </c>
      <c r="W4200" s="18">
        <v>68.019490426800004</v>
      </c>
      <c r="X4200" t="s">
        <v>64</v>
      </c>
      <c r="Y4200" t="s">
        <v>4073</v>
      </c>
      <c r="Z4200" t="s">
        <v>4074</v>
      </c>
      <c r="AA4200" s="18">
        <v>133.69141058700001</v>
      </c>
      <c r="AB4200" t="s">
        <v>4252</v>
      </c>
      <c r="AC4200" t="s">
        <v>4066</v>
      </c>
      <c r="AD4200" t="s">
        <v>4253</v>
      </c>
      <c r="AE4200" s="18">
        <v>9.4344305000000003E-3</v>
      </c>
      <c r="AF4200" t="s">
        <v>19221</v>
      </c>
      <c r="AG4200" t="s">
        <v>4465</v>
      </c>
      <c r="AH4200" t="s">
        <v>19222</v>
      </c>
      <c r="AI4200" s="18">
        <v>1.5562911400000001E-2</v>
      </c>
      <c r="AJ4200" t="s">
        <v>19223</v>
      </c>
      <c r="AK4200" t="s">
        <v>18117</v>
      </c>
      <c r="AL4200" t="s">
        <v>19224</v>
      </c>
      <c r="AM4200" t="s">
        <v>19221</v>
      </c>
      <c r="AN4200" t="s">
        <v>4465</v>
      </c>
      <c r="AO4200" t="s">
        <v>19222</v>
      </c>
      <c r="AP4200" s="18">
        <v>9.4344305000000003E-3</v>
      </c>
      <c r="AQ4200" t="s">
        <v>123</v>
      </c>
      <c r="AR4200" t="b">
        <f>ISNUMBER(SEARCH('Consulta Por Puntos Baloto'!$E$5,B4200,1))</f>
        <v>0</v>
      </c>
      <c r="AS4200">
        <f t="shared" si="130"/>
        <v>31</v>
      </c>
      <c r="AT4200" t="str">
        <f t="shared" si="131"/>
        <v>Punto pago</v>
      </c>
    </row>
    <row r="4201" spans="1:46">
      <c r="A4201" t="s">
        <v>19225</v>
      </c>
      <c r="B4201" t="s">
        <v>19226</v>
      </c>
      <c r="C4201" s="18">
        <v>0.94336918079999998</v>
      </c>
      <c r="D4201" t="s">
        <v>5831</v>
      </c>
      <c r="E4201" t="s">
        <v>5832</v>
      </c>
      <c r="F4201" t="s">
        <v>5833</v>
      </c>
      <c r="G4201" s="18">
        <v>1.0749449316999999</v>
      </c>
      <c r="H4201" t="s">
        <v>64</v>
      </c>
      <c r="I4201" t="s">
        <v>3998</v>
      </c>
      <c r="J4201" t="s">
        <v>5834</v>
      </c>
      <c r="K4201" s="18">
        <v>65.931849487700006</v>
      </c>
      <c r="L4201" t="s">
        <v>64</v>
      </c>
      <c r="M4201" t="s">
        <v>3974</v>
      </c>
      <c r="N4201" t="s">
        <v>4304</v>
      </c>
      <c r="O4201" s="18">
        <v>4.8727185365999999</v>
      </c>
      <c r="P4201" t="s">
        <v>5835</v>
      </c>
      <c r="Q4201" t="s">
        <v>5832</v>
      </c>
      <c r="R4201" t="s">
        <v>5836</v>
      </c>
      <c r="S4201" s="18">
        <v>465.87784537789997</v>
      </c>
      <c r="T4201" t="s">
        <v>85</v>
      </c>
      <c r="U4201" t="s">
        <v>86</v>
      </c>
      <c r="V4201" t="s">
        <v>87</v>
      </c>
      <c r="W4201" s="18">
        <v>4.9402169650000003</v>
      </c>
      <c r="X4201" t="s">
        <v>64</v>
      </c>
      <c r="Y4201" t="s">
        <v>3998</v>
      </c>
      <c r="Z4201" t="s">
        <v>3999</v>
      </c>
      <c r="AA4201" s="18">
        <v>5.8182370114999999</v>
      </c>
      <c r="AB4201" s="19" t="s">
        <v>5837</v>
      </c>
      <c r="AC4201" t="s">
        <v>5832</v>
      </c>
      <c r="AD4201" t="s">
        <v>5838</v>
      </c>
      <c r="AE4201" s="18">
        <v>0.1417383958</v>
      </c>
      <c r="AF4201" t="s">
        <v>19227</v>
      </c>
      <c r="AG4201" t="s">
        <v>5832</v>
      </c>
      <c r="AH4201" t="s">
        <v>19228</v>
      </c>
      <c r="AI4201" s="18">
        <v>3.9609264000000002E-3</v>
      </c>
      <c r="AJ4201" t="s">
        <v>19229</v>
      </c>
      <c r="AK4201" t="s">
        <v>5832</v>
      </c>
      <c r="AL4201" t="s">
        <v>19230</v>
      </c>
      <c r="AM4201" t="s">
        <v>19229</v>
      </c>
      <c r="AN4201" t="s">
        <v>5832</v>
      </c>
      <c r="AO4201" t="s">
        <v>19230</v>
      </c>
      <c r="AP4201" s="18">
        <v>3.9609264000000002E-3</v>
      </c>
      <c r="AQ4201" t="s">
        <v>123</v>
      </c>
      <c r="AR4201" t="b">
        <f>ISNUMBER(SEARCH('Consulta Por Puntos Baloto'!$E$5,B4201,1))</f>
        <v>0</v>
      </c>
      <c r="AS4201">
        <f t="shared" si="130"/>
        <v>35</v>
      </c>
      <c r="AT4201" t="str">
        <f t="shared" si="131"/>
        <v>Punto red</v>
      </c>
    </row>
    <row r="4202" spans="1:46">
      <c r="A4202" t="s">
        <v>19231</v>
      </c>
      <c r="B4202" t="s">
        <v>19232</v>
      </c>
      <c r="C4202" s="18">
        <v>1.2047561189</v>
      </c>
      <c r="D4202" t="s">
        <v>6065</v>
      </c>
      <c r="E4202" t="s">
        <v>5832</v>
      </c>
      <c r="F4202" t="s">
        <v>6066</v>
      </c>
      <c r="G4202" s="18">
        <v>0.76444552730000004</v>
      </c>
      <c r="H4202" t="s">
        <v>64</v>
      </c>
      <c r="I4202" t="s">
        <v>3998</v>
      </c>
      <c r="J4202" t="s">
        <v>7063</v>
      </c>
      <c r="K4202" s="18">
        <v>70.363989268200001</v>
      </c>
      <c r="L4202" t="s">
        <v>64</v>
      </c>
      <c r="M4202" t="s">
        <v>3974</v>
      </c>
      <c r="N4202" t="s">
        <v>4304</v>
      </c>
      <c r="O4202" s="18">
        <v>0.77101208919999997</v>
      </c>
      <c r="P4202" t="s">
        <v>5835</v>
      </c>
      <c r="Q4202" t="s">
        <v>5832</v>
      </c>
      <c r="R4202" t="s">
        <v>5836</v>
      </c>
      <c r="S4202" s="18">
        <v>469.81485517779998</v>
      </c>
      <c r="T4202" t="s">
        <v>85</v>
      </c>
      <c r="U4202" t="s">
        <v>86</v>
      </c>
      <c r="V4202" t="s">
        <v>87</v>
      </c>
      <c r="W4202" s="18">
        <v>0.71756885120000002</v>
      </c>
      <c r="X4202" t="s">
        <v>64</v>
      </c>
      <c r="Y4202" t="s">
        <v>3998</v>
      </c>
      <c r="Z4202" t="s">
        <v>3999</v>
      </c>
      <c r="AA4202" s="18">
        <v>1.8642504695</v>
      </c>
      <c r="AB4202" s="19" t="s">
        <v>5837</v>
      </c>
      <c r="AC4202" t="s">
        <v>5832</v>
      </c>
      <c r="AD4202" t="s">
        <v>5838</v>
      </c>
      <c r="AE4202" s="18">
        <v>0.1941443783</v>
      </c>
      <c r="AF4202" t="s">
        <v>19233</v>
      </c>
      <c r="AG4202" t="s">
        <v>5832</v>
      </c>
      <c r="AH4202" t="s">
        <v>19234</v>
      </c>
      <c r="AI4202" s="18">
        <v>0.53227597829999995</v>
      </c>
      <c r="AJ4202" t="s">
        <v>19235</v>
      </c>
      <c r="AK4202" t="s">
        <v>5832</v>
      </c>
      <c r="AL4202" t="s">
        <v>19236</v>
      </c>
      <c r="AM4202" t="s">
        <v>19233</v>
      </c>
      <c r="AN4202" t="s">
        <v>5832</v>
      </c>
      <c r="AO4202" t="s">
        <v>19234</v>
      </c>
      <c r="AP4202" s="18">
        <v>0.1941443783</v>
      </c>
      <c r="AQ4202" t="s">
        <v>4218</v>
      </c>
      <c r="AR4202" t="b">
        <f>ISNUMBER(SEARCH('Consulta Por Puntos Baloto'!$E$5,B4202,1))</f>
        <v>0</v>
      </c>
      <c r="AS4202">
        <f t="shared" si="130"/>
        <v>31</v>
      </c>
      <c r="AT4202" t="str">
        <f t="shared" si="131"/>
        <v>Punto pago</v>
      </c>
    </row>
    <row r="4203" spans="1:46">
      <c r="A4203" t="s">
        <v>19237</v>
      </c>
      <c r="B4203" t="s">
        <v>19238</v>
      </c>
      <c r="C4203" s="18">
        <v>1.2300878849000001</v>
      </c>
      <c r="D4203" t="s">
        <v>4679</v>
      </c>
      <c r="E4203" t="s">
        <v>220</v>
      </c>
      <c r="F4203" t="s">
        <v>4680</v>
      </c>
      <c r="G4203" s="18">
        <v>0.81533168320000005</v>
      </c>
      <c r="H4203" t="s">
        <v>64</v>
      </c>
      <c r="I4203" t="s">
        <v>223</v>
      </c>
      <c r="J4203" t="s">
        <v>6166</v>
      </c>
      <c r="K4203" s="18">
        <v>0.81533168320000005</v>
      </c>
      <c r="L4203" t="s">
        <v>64</v>
      </c>
      <c r="M4203" t="s">
        <v>223</v>
      </c>
      <c r="N4203" t="s">
        <v>6166</v>
      </c>
      <c r="O4203" s="18">
        <v>3.2926308349000002</v>
      </c>
      <c r="P4203" t="s">
        <v>225</v>
      </c>
      <c r="Q4203" t="s">
        <v>220</v>
      </c>
      <c r="R4203" t="s">
        <v>226</v>
      </c>
      <c r="S4203" s="18">
        <v>3.9369922061999998</v>
      </c>
      <c r="T4203" t="s">
        <v>227</v>
      </c>
      <c r="U4203" t="s">
        <v>228</v>
      </c>
      <c r="V4203" t="s">
        <v>229</v>
      </c>
      <c r="W4203" s="18">
        <v>1.0173017612999999</v>
      </c>
      <c r="X4203" t="s">
        <v>4684</v>
      </c>
      <c r="Y4203" t="s">
        <v>223</v>
      </c>
      <c r="Z4203" t="s">
        <v>4685</v>
      </c>
      <c r="AA4203" s="18">
        <v>1.0195994831999999</v>
      </c>
      <c r="AB4203" s="19" t="s">
        <v>4686</v>
      </c>
      <c r="AC4203" t="s">
        <v>220</v>
      </c>
      <c r="AD4203" t="s">
        <v>4687</v>
      </c>
      <c r="AE4203" s="18">
        <v>0.557779468</v>
      </c>
      <c r="AF4203" t="s">
        <v>6393</v>
      </c>
      <c r="AG4203" t="s">
        <v>220</v>
      </c>
      <c r="AH4203" t="s">
        <v>6394</v>
      </c>
      <c r="AI4203" s="18">
        <v>0.51886950139999999</v>
      </c>
      <c r="AJ4203" t="s">
        <v>6169</v>
      </c>
      <c r="AK4203" t="s">
        <v>220</v>
      </c>
      <c r="AL4203" t="s">
        <v>6170</v>
      </c>
      <c r="AM4203" t="s">
        <v>6169</v>
      </c>
      <c r="AN4203" t="s">
        <v>220</v>
      </c>
      <c r="AO4203" t="s">
        <v>6170</v>
      </c>
      <c r="AP4203" s="18">
        <v>0.51886950139999999</v>
      </c>
      <c r="AQ4203" t="s">
        <v>123</v>
      </c>
      <c r="AR4203" t="b">
        <f>ISNUMBER(SEARCH('Consulta Por Puntos Baloto'!$E$5,B4203,1))</f>
        <v>0</v>
      </c>
      <c r="AS4203">
        <f t="shared" si="130"/>
        <v>35</v>
      </c>
      <c r="AT4203" t="str">
        <f t="shared" si="131"/>
        <v>Punto red</v>
      </c>
    </row>
    <row r="4204" spans="1:46">
      <c r="A4204" t="s">
        <v>19239</v>
      </c>
      <c r="B4204" t="s">
        <v>19240</v>
      </c>
      <c r="C4204" s="18">
        <v>1.3795338777999999</v>
      </c>
      <c r="D4204" t="s">
        <v>2585</v>
      </c>
      <c r="E4204" t="s">
        <v>128</v>
      </c>
      <c r="F4204" t="s">
        <v>2586</v>
      </c>
      <c r="G4204" s="18">
        <v>0.56012888179999998</v>
      </c>
      <c r="H4204" t="s">
        <v>64</v>
      </c>
      <c r="I4204" t="s">
        <v>130</v>
      </c>
      <c r="J4204" t="s">
        <v>5290</v>
      </c>
      <c r="K4204" s="18">
        <v>0.80624046989999998</v>
      </c>
      <c r="L4204" t="s">
        <v>64</v>
      </c>
      <c r="M4204" t="s">
        <v>130</v>
      </c>
      <c r="N4204" t="s">
        <v>2587</v>
      </c>
      <c r="O4204" s="18">
        <v>1.3417254323000001</v>
      </c>
      <c r="P4204" t="s">
        <v>2588</v>
      </c>
      <c r="Q4204" t="s">
        <v>134</v>
      </c>
      <c r="R4204" t="s">
        <v>2589</v>
      </c>
      <c r="S4204" s="18">
        <v>2.3762842003000002</v>
      </c>
      <c r="T4204" t="s">
        <v>807</v>
      </c>
      <c r="U4204" t="s">
        <v>130</v>
      </c>
      <c r="V4204" t="s">
        <v>808</v>
      </c>
      <c r="W4204" s="18">
        <v>1.2938866425</v>
      </c>
      <c r="X4204" t="s">
        <v>2590</v>
      </c>
      <c r="Y4204" t="s">
        <v>130</v>
      </c>
      <c r="Z4204" t="s">
        <v>2591</v>
      </c>
      <c r="AA4204" s="18">
        <v>1.2280319676</v>
      </c>
      <c r="AB4204" t="s">
        <v>2592</v>
      </c>
      <c r="AC4204" t="s">
        <v>128</v>
      </c>
      <c r="AD4204" t="s">
        <v>2593</v>
      </c>
      <c r="AE4204" s="18">
        <v>0.14490959470000001</v>
      </c>
      <c r="AF4204" t="s">
        <v>13820</v>
      </c>
      <c r="AG4204" t="s">
        <v>143</v>
      </c>
      <c r="AH4204" t="s">
        <v>13821</v>
      </c>
      <c r="AI4204" s="18">
        <v>0.1929159536</v>
      </c>
      <c r="AJ4204" t="s">
        <v>12837</v>
      </c>
      <c r="AK4204" t="s">
        <v>134</v>
      </c>
      <c r="AL4204" t="s">
        <v>12838</v>
      </c>
      <c r="AM4204" t="s">
        <v>13820</v>
      </c>
      <c r="AN4204" t="s">
        <v>143</v>
      </c>
      <c r="AO4204" t="s">
        <v>13821</v>
      </c>
      <c r="AP4204" s="18">
        <v>0.14490959470000001</v>
      </c>
      <c r="AQ4204" t="s">
        <v>123</v>
      </c>
      <c r="AR4204" t="b">
        <f>ISNUMBER(SEARCH('Consulta Por Puntos Baloto'!$E$5,B4204,1))</f>
        <v>0</v>
      </c>
      <c r="AS4204">
        <f t="shared" si="130"/>
        <v>31</v>
      </c>
      <c r="AT4204" t="str">
        <f t="shared" si="131"/>
        <v>Punto pago</v>
      </c>
    </row>
    <row r="4205" spans="1:46">
      <c r="A4205" t="s">
        <v>19241</v>
      </c>
      <c r="B4205" t="s">
        <v>19242</v>
      </c>
      <c r="C4205" s="18">
        <v>1.6364691026</v>
      </c>
      <c r="D4205" t="s">
        <v>15923</v>
      </c>
      <c r="E4205" t="s">
        <v>15924</v>
      </c>
      <c r="F4205" t="s">
        <v>15925</v>
      </c>
      <c r="G4205" s="18">
        <v>841.34219120440002</v>
      </c>
      <c r="H4205" t="s">
        <v>64</v>
      </c>
      <c r="I4205" t="s">
        <v>4563</v>
      </c>
      <c r="J4205" t="s">
        <v>4564</v>
      </c>
      <c r="K4205" s="18">
        <v>900.22910532959997</v>
      </c>
      <c r="L4205" t="s">
        <v>64</v>
      </c>
      <c r="M4205" t="s">
        <v>4560</v>
      </c>
      <c r="N4205" t="s">
        <v>4562</v>
      </c>
      <c r="O4205" s="18">
        <v>899.30476180749997</v>
      </c>
      <c r="P4205" t="s">
        <v>5857</v>
      </c>
      <c r="Q4205" t="s">
        <v>388</v>
      </c>
      <c r="R4205" t="s">
        <v>5858</v>
      </c>
      <c r="S4205" s="18">
        <v>1130.5691931353001</v>
      </c>
      <c r="T4205" t="s">
        <v>253</v>
      </c>
      <c r="U4205" t="s">
        <v>65</v>
      </c>
      <c r="V4205" t="s">
        <v>254</v>
      </c>
      <c r="W4205" s="18">
        <v>841.33628052899996</v>
      </c>
      <c r="X4205" t="s">
        <v>64</v>
      </c>
      <c r="Y4205" t="s">
        <v>4563</v>
      </c>
      <c r="Z4205" t="s">
        <v>4564</v>
      </c>
      <c r="AA4205" s="18">
        <v>899.77081087670001</v>
      </c>
      <c r="AB4205" t="s">
        <v>5859</v>
      </c>
      <c r="AC4205" t="s">
        <v>388</v>
      </c>
      <c r="AD4205" t="s">
        <v>5860</v>
      </c>
      <c r="AE4205" s="18">
        <v>0.2090967175</v>
      </c>
      <c r="AF4205" t="s">
        <v>19243</v>
      </c>
      <c r="AG4205" t="s">
        <v>15924</v>
      </c>
      <c r="AH4205" t="s">
        <v>19244</v>
      </c>
      <c r="AI4205" s="18">
        <v>1.2381397408999999</v>
      </c>
      <c r="AJ4205" t="s">
        <v>15928</v>
      </c>
      <c r="AK4205" t="s">
        <v>15924</v>
      </c>
      <c r="AL4205" t="s">
        <v>15929</v>
      </c>
      <c r="AM4205" t="s">
        <v>19243</v>
      </c>
      <c r="AN4205" t="s">
        <v>15924</v>
      </c>
      <c r="AO4205" t="s">
        <v>19244</v>
      </c>
      <c r="AP4205" s="18">
        <v>0.2090967175</v>
      </c>
      <c r="AQ4205" t="s">
        <v>123</v>
      </c>
      <c r="AR4205" t="b">
        <f>ISNUMBER(SEARCH('Consulta Por Puntos Baloto'!$E$5,B4205,1))</f>
        <v>0</v>
      </c>
      <c r="AS4205">
        <f t="shared" si="130"/>
        <v>31</v>
      </c>
      <c r="AT4205" t="str">
        <f t="shared" si="131"/>
        <v>Punto pago</v>
      </c>
    </row>
    <row r="4206" spans="1:46">
      <c r="A4206" t="s">
        <v>19245</v>
      </c>
      <c r="B4206" t="s">
        <v>19246</v>
      </c>
      <c r="C4206" s="18">
        <v>1.4730766954000001</v>
      </c>
      <c r="D4206" t="s">
        <v>15923</v>
      </c>
      <c r="E4206" t="s">
        <v>15924</v>
      </c>
      <c r="F4206" t="s">
        <v>15925</v>
      </c>
      <c r="G4206" s="18">
        <v>841.41038473360004</v>
      </c>
      <c r="H4206" t="s">
        <v>64</v>
      </c>
      <c r="I4206" t="s">
        <v>4563</v>
      </c>
      <c r="J4206" t="s">
        <v>4564</v>
      </c>
      <c r="K4206" s="18">
        <v>900.29662666549996</v>
      </c>
      <c r="L4206" t="s">
        <v>64</v>
      </c>
      <c r="M4206" t="s">
        <v>4560</v>
      </c>
      <c r="N4206" t="s">
        <v>4562</v>
      </c>
      <c r="O4206" s="18">
        <v>899.37219453390003</v>
      </c>
      <c r="P4206" t="s">
        <v>5857</v>
      </c>
      <c r="Q4206" t="s">
        <v>388</v>
      </c>
      <c r="R4206" t="s">
        <v>5858</v>
      </c>
      <c r="S4206" s="18">
        <v>1130.6206395375</v>
      </c>
      <c r="T4206" t="s">
        <v>253</v>
      </c>
      <c r="U4206" t="s">
        <v>65</v>
      </c>
      <c r="V4206" t="s">
        <v>254</v>
      </c>
      <c r="W4206" s="18">
        <v>841.40447628360005</v>
      </c>
      <c r="X4206" t="s">
        <v>64</v>
      </c>
      <c r="Y4206" t="s">
        <v>4563</v>
      </c>
      <c r="Z4206" t="s">
        <v>4564</v>
      </c>
      <c r="AA4206" s="18">
        <v>899.83818877789997</v>
      </c>
      <c r="AB4206" t="s">
        <v>5859</v>
      </c>
      <c r="AC4206" t="s">
        <v>388</v>
      </c>
      <c r="AD4206" t="s">
        <v>5860</v>
      </c>
      <c r="AE4206" s="18">
        <v>0.17483673650000001</v>
      </c>
      <c r="AF4206" t="s">
        <v>19247</v>
      </c>
      <c r="AG4206" t="s">
        <v>15924</v>
      </c>
      <c r="AH4206" t="s">
        <v>19248</v>
      </c>
      <c r="AI4206" s="18">
        <v>1.0795878111999999</v>
      </c>
      <c r="AJ4206" t="s">
        <v>15928</v>
      </c>
      <c r="AK4206" t="s">
        <v>15924</v>
      </c>
      <c r="AL4206" t="s">
        <v>15929</v>
      </c>
      <c r="AM4206" t="s">
        <v>19247</v>
      </c>
      <c r="AN4206" t="s">
        <v>15924</v>
      </c>
      <c r="AO4206" t="s">
        <v>19248</v>
      </c>
      <c r="AP4206" s="18">
        <v>0.17483673650000001</v>
      </c>
      <c r="AQ4206" t="s">
        <v>123</v>
      </c>
      <c r="AR4206" t="b">
        <f>ISNUMBER(SEARCH('Consulta Por Puntos Baloto'!$E$5,B4206,1))</f>
        <v>0</v>
      </c>
      <c r="AS4206">
        <f t="shared" si="130"/>
        <v>31</v>
      </c>
      <c r="AT4206" t="str">
        <f t="shared" si="131"/>
        <v>Punto pago</v>
      </c>
    </row>
    <row r="4207" spans="1:46">
      <c r="A4207" t="s">
        <v>19249</v>
      </c>
      <c r="B4207" t="s">
        <v>19250</v>
      </c>
      <c r="C4207" s="18">
        <v>1.4421701266</v>
      </c>
      <c r="D4207" t="s">
        <v>4679</v>
      </c>
      <c r="E4207" t="s">
        <v>220</v>
      </c>
      <c r="F4207" t="s">
        <v>4680</v>
      </c>
      <c r="G4207" s="18">
        <v>0</v>
      </c>
      <c r="H4207" t="s">
        <v>64</v>
      </c>
      <c r="I4207" t="s">
        <v>223</v>
      </c>
      <c r="J4207" t="s">
        <v>12969</v>
      </c>
      <c r="K4207" s="18">
        <v>1.3726294196</v>
      </c>
      <c r="L4207" t="s">
        <v>64</v>
      </c>
      <c r="M4207" t="s">
        <v>223</v>
      </c>
      <c r="N4207" t="s">
        <v>6225</v>
      </c>
      <c r="O4207" s="18">
        <v>3.4175521402000002</v>
      </c>
      <c r="P4207" t="s">
        <v>225</v>
      </c>
      <c r="Q4207" t="s">
        <v>220</v>
      </c>
      <c r="R4207" t="s">
        <v>226</v>
      </c>
      <c r="S4207" s="18">
        <v>2.9981123106999998</v>
      </c>
      <c r="T4207" t="s">
        <v>227</v>
      </c>
      <c r="U4207" t="s">
        <v>228</v>
      </c>
      <c r="V4207" t="s">
        <v>229</v>
      </c>
      <c r="W4207" s="18">
        <v>0</v>
      </c>
      <c r="X4207" t="s">
        <v>64</v>
      </c>
      <c r="Y4207" t="s">
        <v>223</v>
      </c>
      <c r="Z4207" t="s">
        <v>12969</v>
      </c>
      <c r="AA4207" s="18">
        <v>0.14969654509999999</v>
      </c>
      <c r="AB4207" t="s">
        <v>6226</v>
      </c>
      <c r="AC4207" t="s">
        <v>220</v>
      </c>
      <c r="AD4207" t="s">
        <v>6227</v>
      </c>
      <c r="AE4207" s="18">
        <v>0.1023611394</v>
      </c>
      <c r="AF4207" t="s">
        <v>19251</v>
      </c>
      <c r="AG4207" t="s">
        <v>220</v>
      </c>
      <c r="AH4207" t="s">
        <v>19252</v>
      </c>
      <c r="AI4207" s="18">
        <v>0</v>
      </c>
      <c r="AJ4207" t="s">
        <v>349</v>
      </c>
      <c r="AK4207" t="s">
        <v>220</v>
      </c>
      <c r="AL4207" t="s">
        <v>17304</v>
      </c>
      <c r="AM4207" t="s">
        <v>64</v>
      </c>
      <c r="AN4207" t="s">
        <v>223</v>
      </c>
      <c r="AO4207" t="s">
        <v>12969</v>
      </c>
      <c r="AP4207" s="18">
        <v>0</v>
      </c>
      <c r="AQ4207" t="s">
        <v>123</v>
      </c>
      <c r="AR4207" t="b">
        <f>ISNUMBER(SEARCH('Consulta Por Puntos Baloto'!$E$5,B4207,1))</f>
        <v>0</v>
      </c>
      <c r="AS4207">
        <f t="shared" si="130"/>
        <v>7</v>
      </c>
      <c r="AT4207" t="str">
        <f t="shared" si="131"/>
        <v>Cajero automático</v>
      </c>
    </row>
    <row r="4208" spans="1:46">
      <c r="A4208" t="s">
        <v>19249</v>
      </c>
      <c r="B4208" t="s">
        <v>19250</v>
      </c>
      <c r="C4208" s="18">
        <v>1.4421701266</v>
      </c>
      <c r="D4208" t="s">
        <v>4679</v>
      </c>
      <c r="E4208" t="s">
        <v>220</v>
      </c>
      <c r="F4208" t="s">
        <v>4680</v>
      </c>
      <c r="G4208" s="18">
        <v>0</v>
      </c>
      <c r="H4208" t="s">
        <v>64</v>
      </c>
      <c r="I4208" t="s">
        <v>223</v>
      </c>
      <c r="J4208" t="s">
        <v>12969</v>
      </c>
      <c r="K4208" s="18">
        <v>1.3726294196</v>
      </c>
      <c r="L4208" t="s">
        <v>64</v>
      </c>
      <c r="M4208" t="s">
        <v>223</v>
      </c>
      <c r="N4208" t="s">
        <v>6225</v>
      </c>
      <c r="O4208" s="18">
        <v>3.4175521402000002</v>
      </c>
      <c r="P4208" t="s">
        <v>225</v>
      </c>
      <c r="Q4208" t="s">
        <v>220</v>
      </c>
      <c r="R4208" t="s">
        <v>226</v>
      </c>
      <c r="S4208" s="18">
        <v>2.9981123106999998</v>
      </c>
      <c r="T4208" t="s">
        <v>227</v>
      </c>
      <c r="U4208" t="s">
        <v>228</v>
      </c>
      <c r="V4208" t="s">
        <v>229</v>
      </c>
      <c r="W4208" s="18">
        <v>0</v>
      </c>
      <c r="X4208" t="s">
        <v>64</v>
      </c>
      <c r="Y4208" t="s">
        <v>223</v>
      </c>
      <c r="Z4208" t="s">
        <v>12969</v>
      </c>
      <c r="AA4208" s="18">
        <v>0.14969654509999999</v>
      </c>
      <c r="AB4208" t="s">
        <v>6226</v>
      </c>
      <c r="AC4208" t="s">
        <v>220</v>
      </c>
      <c r="AD4208" t="s">
        <v>6227</v>
      </c>
      <c r="AE4208" s="18">
        <v>0.1023611394</v>
      </c>
      <c r="AF4208" t="s">
        <v>19251</v>
      </c>
      <c r="AG4208" t="s">
        <v>220</v>
      </c>
      <c r="AH4208" t="s">
        <v>19252</v>
      </c>
      <c r="AI4208" s="18">
        <v>0</v>
      </c>
      <c r="AJ4208" t="s">
        <v>349</v>
      </c>
      <c r="AK4208" t="s">
        <v>220</v>
      </c>
      <c r="AL4208" t="s">
        <v>17304</v>
      </c>
      <c r="AM4208" t="s">
        <v>349</v>
      </c>
      <c r="AN4208" t="s">
        <v>220</v>
      </c>
      <c r="AO4208" t="s">
        <v>17304</v>
      </c>
      <c r="AP4208" s="18">
        <v>0</v>
      </c>
      <c r="AQ4208" t="s">
        <v>123</v>
      </c>
      <c r="AR4208" t="b">
        <f>ISNUMBER(SEARCH('Consulta Por Puntos Baloto'!$E$5,B4208,1))</f>
        <v>0</v>
      </c>
      <c r="AS4208">
        <f t="shared" si="130"/>
        <v>7</v>
      </c>
      <c r="AT4208" t="str">
        <f t="shared" si="131"/>
        <v>Cajero automático</v>
      </c>
    </row>
    <row r="4209" spans="1:46">
      <c r="A4209" t="s">
        <v>19249</v>
      </c>
      <c r="B4209" t="s">
        <v>19250</v>
      </c>
      <c r="C4209" s="18">
        <v>1.4421701266</v>
      </c>
      <c r="D4209" t="s">
        <v>4679</v>
      </c>
      <c r="E4209" t="s">
        <v>220</v>
      </c>
      <c r="F4209" t="s">
        <v>4680</v>
      </c>
      <c r="G4209" s="18">
        <v>0</v>
      </c>
      <c r="H4209" t="s">
        <v>64</v>
      </c>
      <c r="I4209" t="s">
        <v>223</v>
      </c>
      <c r="J4209" t="s">
        <v>12969</v>
      </c>
      <c r="K4209" s="18">
        <v>1.3726294196</v>
      </c>
      <c r="L4209" t="s">
        <v>64</v>
      </c>
      <c r="M4209" t="s">
        <v>223</v>
      </c>
      <c r="N4209" t="s">
        <v>6225</v>
      </c>
      <c r="O4209" s="18">
        <v>3.4175521402000002</v>
      </c>
      <c r="P4209" t="s">
        <v>225</v>
      </c>
      <c r="Q4209" t="s">
        <v>220</v>
      </c>
      <c r="R4209" t="s">
        <v>226</v>
      </c>
      <c r="S4209" s="18">
        <v>2.9981123106999998</v>
      </c>
      <c r="T4209" t="s">
        <v>227</v>
      </c>
      <c r="U4209" t="s">
        <v>228</v>
      </c>
      <c r="V4209" t="s">
        <v>229</v>
      </c>
      <c r="W4209" s="18">
        <v>0</v>
      </c>
      <c r="X4209" t="s">
        <v>64</v>
      </c>
      <c r="Y4209" t="s">
        <v>223</v>
      </c>
      <c r="Z4209" t="s">
        <v>12969</v>
      </c>
      <c r="AA4209" s="18">
        <v>0.14969654509999999</v>
      </c>
      <c r="AB4209" t="s">
        <v>6226</v>
      </c>
      <c r="AC4209" t="s">
        <v>220</v>
      </c>
      <c r="AD4209" t="s">
        <v>6227</v>
      </c>
      <c r="AE4209" s="18">
        <v>0.1023611394</v>
      </c>
      <c r="AF4209" t="s">
        <v>19251</v>
      </c>
      <c r="AG4209" t="s">
        <v>220</v>
      </c>
      <c r="AH4209" t="s">
        <v>19252</v>
      </c>
      <c r="AI4209" s="18">
        <v>0</v>
      </c>
      <c r="AJ4209" t="s">
        <v>349</v>
      </c>
      <c r="AK4209" t="s">
        <v>220</v>
      </c>
      <c r="AL4209" t="s">
        <v>17304</v>
      </c>
      <c r="AM4209" t="s">
        <v>64</v>
      </c>
      <c r="AN4209" t="s">
        <v>223</v>
      </c>
      <c r="AO4209" t="s">
        <v>12969</v>
      </c>
      <c r="AP4209" s="18">
        <v>0</v>
      </c>
      <c r="AQ4209" t="s">
        <v>123</v>
      </c>
      <c r="AR4209" t="b">
        <f>ISNUMBER(SEARCH('Consulta Por Puntos Baloto'!$E$5,B4209,1))</f>
        <v>0</v>
      </c>
      <c r="AS4209">
        <f t="shared" si="130"/>
        <v>7</v>
      </c>
      <c r="AT4209" t="str">
        <f t="shared" si="131"/>
        <v>Cajero automático</v>
      </c>
    </row>
    <row r="4210" spans="1:46">
      <c r="A4210" t="s">
        <v>19253</v>
      </c>
      <c r="B4210" t="s">
        <v>19254</v>
      </c>
      <c r="C4210" s="18">
        <v>1.4421701266</v>
      </c>
      <c r="D4210" t="s">
        <v>4679</v>
      </c>
      <c r="E4210" t="s">
        <v>220</v>
      </c>
      <c r="F4210" t="s">
        <v>4680</v>
      </c>
      <c r="G4210" s="18">
        <v>0</v>
      </c>
      <c r="H4210" t="s">
        <v>64</v>
      </c>
      <c r="I4210" t="s">
        <v>223</v>
      </c>
      <c r="J4210" t="s">
        <v>12969</v>
      </c>
      <c r="K4210" s="18">
        <v>1.3726294196</v>
      </c>
      <c r="L4210" t="s">
        <v>64</v>
      </c>
      <c r="M4210" t="s">
        <v>223</v>
      </c>
      <c r="N4210" t="s">
        <v>6225</v>
      </c>
      <c r="O4210" s="18">
        <v>3.4175521402000002</v>
      </c>
      <c r="P4210" t="s">
        <v>225</v>
      </c>
      <c r="Q4210" t="s">
        <v>220</v>
      </c>
      <c r="R4210" t="s">
        <v>226</v>
      </c>
      <c r="S4210" s="18">
        <v>2.9981123106999998</v>
      </c>
      <c r="T4210" t="s">
        <v>227</v>
      </c>
      <c r="U4210" t="s">
        <v>228</v>
      </c>
      <c r="V4210" t="s">
        <v>229</v>
      </c>
      <c r="W4210" s="18">
        <v>0</v>
      </c>
      <c r="X4210" t="s">
        <v>64</v>
      </c>
      <c r="Y4210" t="s">
        <v>223</v>
      </c>
      <c r="Z4210" t="s">
        <v>12969</v>
      </c>
      <c r="AA4210" s="18">
        <v>0.14969654509999999</v>
      </c>
      <c r="AB4210" t="s">
        <v>6226</v>
      </c>
      <c r="AC4210" t="s">
        <v>220</v>
      </c>
      <c r="AD4210" t="s">
        <v>6227</v>
      </c>
      <c r="AE4210" s="18">
        <v>0.1023611394</v>
      </c>
      <c r="AF4210" t="s">
        <v>19251</v>
      </c>
      <c r="AG4210" t="s">
        <v>220</v>
      </c>
      <c r="AH4210" t="s">
        <v>19252</v>
      </c>
      <c r="AI4210" s="18">
        <v>0</v>
      </c>
      <c r="AJ4210" t="s">
        <v>349</v>
      </c>
      <c r="AK4210" t="s">
        <v>220</v>
      </c>
      <c r="AL4210" t="s">
        <v>17304</v>
      </c>
      <c r="AM4210" t="s">
        <v>64</v>
      </c>
      <c r="AN4210" t="s">
        <v>223</v>
      </c>
      <c r="AO4210" t="s">
        <v>12969</v>
      </c>
      <c r="AP4210" s="18">
        <v>0</v>
      </c>
      <c r="AQ4210" t="s">
        <v>123</v>
      </c>
      <c r="AR4210" t="b">
        <f>ISNUMBER(SEARCH('Consulta Por Puntos Baloto'!$E$5,B4210,1))</f>
        <v>0</v>
      </c>
      <c r="AS4210">
        <f t="shared" si="130"/>
        <v>7</v>
      </c>
      <c r="AT4210" t="str">
        <f t="shared" si="131"/>
        <v>Cajero automático</v>
      </c>
    </row>
    <row r="4211" spans="1:46">
      <c r="A4211" t="s">
        <v>19253</v>
      </c>
      <c r="B4211" t="s">
        <v>19254</v>
      </c>
      <c r="C4211" s="18">
        <v>1.4421701266</v>
      </c>
      <c r="D4211" t="s">
        <v>4679</v>
      </c>
      <c r="E4211" t="s">
        <v>220</v>
      </c>
      <c r="F4211" t="s">
        <v>4680</v>
      </c>
      <c r="G4211" s="18">
        <v>0</v>
      </c>
      <c r="H4211" t="s">
        <v>64</v>
      </c>
      <c r="I4211" t="s">
        <v>223</v>
      </c>
      <c r="J4211" t="s">
        <v>12969</v>
      </c>
      <c r="K4211" s="18">
        <v>1.3726294196</v>
      </c>
      <c r="L4211" t="s">
        <v>64</v>
      </c>
      <c r="M4211" t="s">
        <v>223</v>
      </c>
      <c r="N4211" t="s">
        <v>6225</v>
      </c>
      <c r="O4211" s="18">
        <v>3.4175521402000002</v>
      </c>
      <c r="P4211" t="s">
        <v>225</v>
      </c>
      <c r="Q4211" t="s">
        <v>220</v>
      </c>
      <c r="R4211" t="s">
        <v>226</v>
      </c>
      <c r="S4211" s="18">
        <v>2.9981123106999998</v>
      </c>
      <c r="T4211" t="s">
        <v>227</v>
      </c>
      <c r="U4211" t="s">
        <v>228</v>
      </c>
      <c r="V4211" t="s">
        <v>229</v>
      </c>
      <c r="W4211" s="18">
        <v>0</v>
      </c>
      <c r="X4211" t="s">
        <v>64</v>
      </c>
      <c r="Y4211" t="s">
        <v>223</v>
      </c>
      <c r="Z4211" t="s">
        <v>12969</v>
      </c>
      <c r="AA4211" s="18">
        <v>0.14969654509999999</v>
      </c>
      <c r="AB4211" t="s">
        <v>6226</v>
      </c>
      <c r="AC4211" t="s">
        <v>220</v>
      </c>
      <c r="AD4211" t="s">
        <v>6227</v>
      </c>
      <c r="AE4211" s="18">
        <v>0.1023611394</v>
      </c>
      <c r="AF4211" t="s">
        <v>19251</v>
      </c>
      <c r="AG4211" t="s">
        <v>220</v>
      </c>
      <c r="AH4211" t="s">
        <v>19252</v>
      </c>
      <c r="AI4211" s="18">
        <v>0</v>
      </c>
      <c r="AJ4211" t="s">
        <v>349</v>
      </c>
      <c r="AK4211" t="s">
        <v>220</v>
      </c>
      <c r="AL4211" t="s">
        <v>17304</v>
      </c>
      <c r="AM4211" t="s">
        <v>349</v>
      </c>
      <c r="AN4211" t="s">
        <v>220</v>
      </c>
      <c r="AO4211" t="s">
        <v>17304</v>
      </c>
      <c r="AP4211" s="18">
        <v>0</v>
      </c>
      <c r="AQ4211" t="s">
        <v>123</v>
      </c>
      <c r="AR4211" t="b">
        <f>ISNUMBER(SEARCH('Consulta Por Puntos Baloto'!$E$5,B4211,1))</f>
        <v>0</v>
      </c>
      <c r="AS4211">
        <f t="shared" si="130"/>
        <v>7</v>
      </c>
      <c r="AT4211" t="str">
        <f t="shared" si="131"/>
        <v>Cajero automático</v>
      </c>
    </row>
    <row r="4212" spans="1:46">
      <c r="A4212" t="s">
        <v>19253</v>
      </c>
      <c r="B4212" t="s">
        <v>19254</v>
      </c>
      <c r="C4212" s="18">
        <v>1.4421701266</v>
      </c>
      <c r="D4212" t="s">
        <v>4679</v>
      </c>
      <c r="E4212" t="s">
        <v>220</v>
      </c>
      <c r="F4212" t="s">
        <v>4680</v>
      </c>
      <c r="G4212" s="18">
        <v>0</v>
      </c>
      <c r="H4212" t="s">
        <v>64</v>
      </c>
      <c r="I4212" t="s">
        <v>223</v>
      </c>
      <c r="J4212" t="s">
        <v>12969</v>
      </c>
      <c r="K4212" s="18">
        <v>1.3726294196</v>
      </c>
      <c r="L4212" t="s">
        <v>64</v>
      </c>
      <c r="M4212" t="s">
        <v>223</v>
      </c>
      <c r="N4212" t="s">
        <v>6225</v>
      </c>
      <c r="O4212" s="18">
        <v>3.4175521402000002</v>
      </c>
      <c r="P4212" t="s">
        <v>225</v>
      </c>
      <c r="Q4212" t="s">
        <v>220</v>
      </c>
      <c r="R4212" t="s">
        <v>226</v>
      </c>
      <c r="S4212" s="18">
        <v>2.9981123106999998</v>
      </c>
      <c r="T4212" t="s">
        <v>227</v>
      </c>
      <c r="U4212" t="s">
        <v>228</v>
      </c>
      <c r="V4212" t="s">
        <v>229</v>
      </c>
      <c r="W4212" s="18">
        <v>0</v>
      </c>
      <c r="X4212" t="s">
        <v>64</v>
      </c>
      <c r="Y4212" t="s">
        <v>223</v>
      </c>
      <c r="Z4212" t="s">
        <v>12969</v>
      </c>
      <c r="AA4212" s="18">
        <v>0.14969654509999999</v>
      </c>
      <c r="AB4212" t="s">
        <v>6226</v>
      </c>
      <c r="AC4212" t="s">
        <v>220</v>
      </c>
      <c r="AD4212" t="s">
        <v>6227</v>
      </c>
      <c r="AE4212" s="18">
        <v>0.1023611394</v>
      </c>
      <c r="AF4212" t="s">
        <v>19251</v>
      </c>
      <c r="AG4212" t="s">
        <v>220</v>
      </c>
      <c r="AH4212" t="s">
        <v>19252</v>
      </c>
      <c r="AI4212" s="18">
        <v>0</v>
      </c>
      <c r="AJ4212" t="s">
        <v>349</v>
      </c>
      <c r="AK4212" t="s">
        <v>220</v>
      </c>
      <c r="AL4212" t="s">
        <v>17304</v>
      </c>
      <c r="AM4212" t="s">
        <v>64</v>
      </c>
      <c r="AN4212" t="s">
        <v>223</v>
      </c>
      <c r="AO4212" t="s">
        <v>12969</v>
      </c>
      <c r="AP4212" s="18">
        <v>0</v>
      </c>
      <c r="AQ4212" t="s">
        <v>123</v>
      </c>
      <c r="AR4212" t="b">
        <f>ISNUMBER(SEARCH('Consulta Por Puntos Baloto'!$E$5,B4212,1))</f>
        <v>0</v>
      </c>
      <c r="AS4212">
        <f t="shared" si="130"/>
        <v>7</v>
      </c>
      <c r="AT4212" t="str">
        <f t="shared" si="131"/>
        <v>Cajero automático</v>
      </c>
    </row>
    <row r="4213" spans="1:46">
      <c r="A4213" t="s">
        <v>19255</v>
      </c>
      <c r="B4213" t="s">
        <v>19256</v>
      </c>
      <c r="C4213" s="18">
        <v>1.8177616533000001</v>
      </c>
      <c r="D4213" t="s">
        <v>463</v>
      </c>
      <c r="E4213" t="s">
        <v>128</v>
      </c>
      <c r="F4213" t="s">
        <v>464</v>
      </c>
      <c r="G4213" s="18">
        <v>0.73010556780000002</v>
      </c>
      <c r="H4213" t="s">
        <v>64</v>
      </c>
      <c r="I4213" t="s">
        <v>130</v>
      </c>
      <c r="J4213" t="s">
        <v>690</v>
      </c>
      <c r="K4213" s="18">
        <v>1.6655367708</v>
      </c>
      <c r="L4213" t="s">
        <v>64</v>
      </c>
      <c r="M4213" t="s">
        <v>130</v>
      </c>
      <c r="N4213" t="s">
        <v>742</v>
      </c>
      <c r="O4213" s="18">
        <v>1.9899971895999999</v>
      </c>
      <c r="P4213" t="s">
        <v>688</v>
      </c>
      <c r="Q4213" t="s">
        <v>134</v>
      </c>
      <c r="R4213" t="s">
        <v>689</v>
      </c>
      <c r="S4213" s="18">
        <v>2.4787815457</v>
      </c>
      <c r="T4213" t="s">
        <v>496</v>
      </c>
      <c r="U4213" t="s">
        <v>130</v>
      </c>
      <c r="V4213" t="s">
        <v>497</v>
      </c>
      <c r="W4213" s="18">
        <v>0.72113801200000005</v>
      </c>
      <c r="X4213" t="s">
        <v>64</v>
      </c>
      <c r="Y4213" t="s">
        <v>130</v>
      </c>
      <c r="Z4213" t="s">
        <v>690</v>
      </c>
      <c r="AA4213" s="18">
        <v>1.5568531932</v>
      </c>
      <c r="AB4213" t="s">
        <v>747</v>
      </c>
      <c r="AC4213" t="s">
        <v>128</v>
      </c>
      <c r="AD4213" t="s">
        <v>748</v>
      </c>
      <c r="AE4213" s="18">
        <v>8.6637272500000001E-2</v>
      </c>
      <c r="AF4213" t="s">
        <v>5910</v>
      </c>
      <c r="AG4213" t="s">
        <v>143</v>
      </c>
      <c r="AH4213" t="s">
        <v>5911</v>
      </c>
      <c r="AI4213" s="18">
        <v>0.31130049009999999</v>
      </c>
      <c r="AJ4213" t="s">
        <v>11643</v>
      </c>
      <c r="AK4213" t="s">
        <v>134</v>
      </c>
      <c r="AL4213" t="s">
        <v>11644</v>
      </c>
      <c r="AM4213" t="s">
        <v>5910</v>
      </c>
      <c r="AN4213" t="s">
        <v>143</v>
      </c>
      <c r="AO4213" t="s">
        <v>5911</v>
      </c>
      <c r="AP4213" s="18">
        <v>8.6637272500000001E-2</v>
      </c>
      <c r="AQ4213" t="s">
        <v>123</v>
      </c>
      <c r="AR4213" t="b">
        <f>ISNUMBER(SEARCH('Consulta Por Puntos Baloto'!$E$5,B4213,1))</f>
        <v>0</v>
      </c>
      <c r="AS4213">
        <f t="shared" si="130"/>
        <v>31</v>
      </c>
      <c r="AT4213" t="str">
        <f t="shared" si="131"/>
        <v>Punto pago</v>
      </c>
    </row>
    <row r="4214" spans="1:46">
      <c r="A4214" t="s">
        <v>19257</v>
      </c>
      <c r="B4214" t="s">
        <v>19258</v>
      </c>
      <c r="C4214" s="18">
        <v>126.0294068012</v>
      </c>
      <c r="D4214" t="s">
        <v>4065</v>
      </c>
      <c r="E4214" t="s">
        <v>4066</v>
      </c>
      <c r="F4214" t="s">
        <v>4067</v>
      </c>
      <c r="G4214" s="18">
        <v>123.9100105122</v>
      </c>
      <c r="H4214" t="s">
        <v>64</v>
      </c>
      <c r="I4214" t="s">
        <v>4068</v>
      </c>
      <c r="J4214" t="s">
        <v>4069</v>
      </c>
      <c r="K4214" s="18">
        <v>212.24827461780001</v>
      </c>
      <c r="L4214" t="s">
        <v>64</v>
      </c>
      <c r="M4214" t="s">
        <v>223</v>
      </c>
      <c r="N4214" t="s">
        <v>4070</v>
      </c>
      <c r="O4214" s="18">
        <v>123.9100104696</v>
      </c>
      <c r="P4214" t="s">
        <v>4071</v>
      </c>
      <c r="Q4214" t="s">
        <v>4066</v>
      </c>
      <c r="R4214" t="s">
        <v>4072</v>
      </c>
      <c r="S4214" s="18">
        <v>219.18804796200001</v>
      </c>
      <c r="T4214" t="s">
        <v>227</v>
      </c>
      <c r="U4214" t="s">
        <v>228</v>
      </c>
      <c r="V4214" t="s">
        <v>229</v>
      </c>
      <c r="W4214" s="18">
        <v>206.94094053469999</v>
      </c>
      <c r="X4214" t="s">
        <v>64</v>
      </c>
      <c r="Y4214" t="s">
        <v>4055</v>
      </c>
      <c r="Z4214" t="s">
        <v>4056</v>
      </c>
      <c r="AA4214" s="18">
        <v>125.9514876569</v>
      </c>
      <c r="AB4214" s="19" t="s">
        <v>4075</v>
      </c>
      <c r="AC4214" t="s">
        <v>4066</v>
      </c>
      <c r="AD4214" t="s">
        <v>4076</v>
      </c>
      <c r="AE4214" s="18">
        <v>13.1592967402</v>
      </c>
      <c r="AF4214" t="s">
        <v>19259</v>
      </c>
      <c r="AG4214" t="s">
        <v>7591</v>
      </c>
      <c r="AH4214" t="s">
        <v>19260</v>
      </c>
      <c r="AI4214" s="18">
        <v>0.34994340289999998</v>
      </c>
      <c r="AJ4214" t="s">
        <v>4423</v>
      </c>
      <c r="AK4214" t="s">
        <v>4424</v>
      </c>
      <c r="AL4214" t="s">
        <v>4425</v>
      </c>
      <c r="AM4214" t="s">
        <v>4423</v>
      </c>
      <c r="AN4214" t="s">
        <v>4424</v>
      </c>
      <c r="AO4214" t="s">
        <v>4425</v>
      </c>
      <c r="AP4214" s="18">
        <v>0.34994340289999998</v>
      </c>
      <c r="AQ4214" t="s">
        <v>123</v>
      </c>
      <c r="AR4214" t="b">
        <f>ISNUMBER(SEARCH('Consulta Por Puntos Baloto'!$E$5,B4214,1))</f>
        <v>0</v>
      </c>
      <c r="AS4214">
        <f t="shared" si="130"/>
        <v>35</v>
      </c>
      <c r="AT4214" t="str">
        <f t="shared" si="131"/>
        <v>Punto red</v>
      </c>
    </row>
    <row r="4215" spans="1:46">
      <c r="A4215" t="s">
        <v>19261</v>
      </c>
      <c r="B4215" t="s">
        <v>19262</v>
      </c>
      <c r="C4215" s="18">
        <v>1.1097812729000001</v>
      </c>
      <c r="D4215" t="s">
        <v>61</v>
      </c>
      <c r="E4215" t="s">
        <v>62</v>
      </c>
      <c r="F4215" t="s">
        <v>63</v>
      </c>
      <c r="G4215" s="18">
        <v>0.66864835580000004</v>
      </c>
      <c r="H4215" t="s">
        <v>64</v>
      </c>
      <c r="I4215" t="s">
        <v>65</v>
      </c>
      <c r="J4215" t="s">
        <v>66</v>
      </c>
      <c r="K4215" s="18">
        <v>0.67153245559999997</v>
      </c>
      <c r="L4215" t="s">
        <v>64</v>
      </c>
      <c r="M4215" t="s">
        <v>65</v>
      </c>
      <c r="N4215" t="s">
        <v>66</v>
      </c>
      <c r="O4215" s="18">
        <v>10.4856852548</v>
      </c>
      <c r="P4215" t="s">
        <v>67</v>
      </c>
      <c r="Q4215" t="s">
        <v>62</v>
      </c>
      <c r="R4215" t="s">
        <v>68</v>
      </c>
      <c r="S4215" s="18">
        <v>6.653516507</v>
      </c>
      <c r="T4215" t="s">
        <v>69</v>
      </c>
      <c r="U4215" t="s">
        <v>65</v>
      </c>
      <c r="V4215" t="s">
        <v>70</v>
      </c>
      <c r="W4215" s="18">
        <v>2.7118270821000001</v>
      </c>
      <c r="X4215" t="s">
        <v>241</v>
      </c>
      <c r="Y4215" t="s">
        <v>65</v>
      </c>
      <c r="Z4215" t="s">
        <v>242</v>
      </c>
      <c r="AA4215" s="18">
        <v>2.5829883711999999</v>
      </c>
      <c r="AB4215" t="s">
        <v>9970</v>
      </c>
      <c r="AC4215" t="s">
        <v>62</v>
      </c>
      <c r="AD4215" t="s">
        <v>9971</v>
      </c>
      <c r="AE4215" s="18">
        <v>9.0946288700000003E-2</v>
      </c>
      <c r="AF4215" t="s">
        <v>19263</v>
      </c>
      <c r="AG4215" t="s">
        <v>62</v>
      </c>
      <c r="AH4215" t="s">
        <v>19264</v>
      </c>
      <c r="AI4215" s="18">
        <v>0.3261643648</v>
      </c>
      <c r="AJ4215" t="s">
        <v>13404</v>
      </c>
      <c r="AK4215" t="s">
        <v>62</v>
      </c>
      <c r="AL4215" t="s">
        <v>13405</v>
      </c>
      <c r="AM4215" t="s">
        <v>19263</v>
      </c>
      <c r="AN4215" t="s">
        <v>62</v>
      </c>
      <c r="AO4215" t="s">
        <v>19264</v>
      </c>
      <c r="AP4215" s="18">
        <v>9.0946288700000003E-2</v>
      </c>
      <c r="AQ4215" t="s">
        <v>123</v>
      </c>
      <c r="AR4215" t="b">
        <f>ISNUMBER(SEARCH('Consulta Por Puntos Baloto'!$E$5,B4215,1))</f>
        <v>0</v>
      </c>
      <c r="AS4215">
        <f t="shared" si="130"/>
        <v>31</v>
      </c>
      <c r="AT4215" t="str">
        <f t="shared" si="131"/>
        <v>Punto pago</v>
      </c>
    </row>
    <row r="4216" spans="1:46">
      <c r="A4216" t="s">
        <v>19265</v>
      </c>
      <c r="B4216" t="s">
        <v>19266</v>
      </c>
      <c r="C4216" s="18">
        <v>1.1106218126</v>
      </c>
      <c r="D4216" t="s">
        <v>686</v>
      </c>
      <c r="E4216" t="s">
        <v>128</v>
      </c>
      <c r="F4216" t="s">
        <v>687</v>
      </c>
      <c r="G4216" s="18">
        <v>0.70151728079999998</v>
      </c>
      <c r="H4216" t="s">
        <v>2301</v>
      </c>
      <c r="I4216" t="s">
        <v>130</v>
      </c>
      <c r="J4216" t="s">
        <v>2302</v>
      </c>
      <c r="K4216" s="18">
        <v>0.70151728079999998</v>
      </c>
      <c r="L4216" t="s">
        <v>2301</v>
      </c>
      <c r="M4216" t="s">
        <v>130</v>
      </c>
      <c r="N4216" t="s">
        <v>2302</v>
      </c>
      <c r="O4216" s="18">
        <v>1.4032989772</v>
      </c>
      <c r="P4216" t="s">
        <v>688</v>
      </c>
      <c r="Q4216" t="s">
        <v>134</v>
      </c>
      <c r="R4216" t="s">
        <v>689</v>
      </c>
      <c r="S4216" s="18">
        <v>1.0744033906999999</v>
      </c>
      <c r="T4216" t="s">
        <v>496</v>
      </c>
      <c r="U4216" t="s">
        <v>130</v>
      </c>
      <c r="V4216" t="s">
        <v>497</v>
      </c>
      <c r="W4216" s="18">
        <v>1.2124427119000001</v>
      </c>
      <c r="X4216" t="s">
        <v>2299</v>
      </c>
      <c r="Y4216" t="s">
        <v>130</v>
      </c>
      <c r="Z4216" t="s">
        <v>2300</v>
      </c>
      <c r="AA4216" s="18">
        <v>0.70151728079999998</v>
      </c>
      <c r="AB4216" t="s">
        <v>18445</v>
      </c>
      <c r="AC4216" t="s">
        <v>128</v>
      </c>
      <c r="AD4216" t="s">
        <v>18446</v>
      </c>
      <c r="AE4216" s="18">
        <v>0.64805853000000002</v>
      </c>
      <c r="AF4216" t="s">
        <v>19267</v>
      </c>
      <c r="AG4216" t="s">
        <v>143</v>
      </c>
      <c r="AH4216" t="s">
        <v>19268</v>
      </c>
      <c r="AI4216" s="18">
        <v>2.2590584100000002E-2</v>
      </c>
      <c r="AJ4216" t="s">
        <v>19269</v>
      </c>
      <c r="AK4216" t="s">
        <v>134</v>
      </c>
      <c r="AL4216" t="s">
        <v>19270</v>
      </c>
      <c r="AM4216" t="s">
        <v>19269</v>
      </c>
      <c r="AN4216" t="s">
        <v>134</v>
      </c>
      <c r="AO4216" t="s">
        <v>19270</v>
      </c>
      <c r="AP4216" s="18">
        <v>2.2590584100000002E-2</v>
      </c>
      <c r="AQ4216" t="s">
        <v>123</v>
      </c>
      <c r="AR4216" t="b">
        <f>ISNUMBER(SEARCH('Consulta Por Puntos Baloto'!$E$5,B4216,1))</f>
        <v>0</v>
      </c>
      <c r="AS4216">
        <f t="shared" si="130"/>
        <v>35</v>
      </c>
      <c r="AT4216" t="str">
        <f t="shared" si="131"/>
        <v>Punto red</v>
      </c>
    </row>
    <row r="4217" spans="1:46">
      <c r="A4217" t="s">
        <v>19271</v>
      </c>
      <c r="B4217" t="s">
        <v>19272</v>
      </c>
      <c r="C4217" s="18">
        <v>4.1977025178999998</v>
      </c>
      <c r="D4217" t="s">
        <v>5900</v>
      </c>
      <c r="E4217" t="s">
        <v>5901</v>
      </c>
      <c r="F4217" t="s">
        <v>5902</v>
      </c>
      <c r="G4217" s="18">
        <v>12.497319473499999</v>
      </c>
      <c r="H4217" t="s">
        <v>4029</v>
      </c>
      <c r="I4217" t="s">
        <v>4029</v>
      </c>
      <c r="J4217" t="s">
        <v>4099</v>
      </c>
      <c r="K4217" s="18">
        <v>13.432112205799999</v>
      </c>
      <c r="L4217" t="s">
        <v>64</v>
      </c>
      <c r="M4217" t="s">
        <v>4029</v>
      </c>
      <c r="N4217" t="s">
        <v>4030</v>
      </c>
      <c r="O4217" s="18">
        <v>44.445510205799998</v>
      </c>
      <c r="P4217" t="s">
        <v>4031</v>
      </c>
      <c r="Q4217" t="s">
        <v>4025</v>
      </c>
      <c r="R4217" t="s">
        <v>4032</v>
      </c>
      <c r="S4217" s="18">
        <v>127.8934349925</v>
      </c>
      <c r="T4217" t="s">
        <v>227</v>
      </c>
      <c r="U4217" t="s">
        <v>228</v>
      </c>
      <c r="V4217" t="s">
        <v>229</v>
      </c>
      <c r="W4217" s="18">
        <v>14.5210185838</v>
      </c>
      <c r="X4217" t="s">
        <v>4103</v>
      </c>
      <c r="Y4217" t="s">
        <v>4029</v>
      </c>
      <c r="Z4217" t="s">
        <v>4104</v>
      </c>
      <c r="AA4217" s="18">
        <v>12.495582868</v>
      </c>
      <c r="AB4217" s="19" t="s">
        <v>4105</v>
      </c>
      <c r="AC4217" t="s">
        <v>4106</v>
      </c>
      <c r="AD4217" t="s">
        <v>4107</v>
      </c>
      <c r="AE4217" s="18">
        <v>3.89076743E-2</v>
      </c>
      <c r="AF4217" t="s">
        <v>19273</v>
      </c>
      <c r="AG4217" t="s">
        <v>12790</v>
      </c>
      <c r="AH4217" t="s">
        <v>19274</v>
      </c>
      <c r="AI4217" s="18">
        <v>1.8483355699999999E-2</v>
      </c>
      <c r="AJ4217" t="s">
        <v>19275</v>
      </c>
      <c r="AK4217" t="s">
        <v>12790</v>
      </c>
      <c r="AL4217" t="s">
        <v>19276</v>
      </c>
      <c r="AM4217" t="s">
        <v>19275</v>
      </c>
      <c r="AN4217" t="s">
        <v>12790</v>
      </c>
      <c r="AO4217" t="s">
        <v>19276</v>
      </c>
      <c r="AP4217" s="18">
        <v>1.8483355699999999E-2</v>
      </c>
      <c r="AQ4217" t="s">
        <v>123</v>
      </c>
      <c r="AR4217" t="b">
        <f>ISNUMBER(SEARCH('Consulta Por Puntos Baloto'!$E$5,B4217,1))</f>
        <v>0</v>
      </c>
      <c r="AS4217">
        <f t="shared" si="130"/>
        <v>35</v>
      </c>
      <c r="AT4217" t="str">
        <f t="shared" si="131"/>
        <v>Punto red</v>
      </c>
    </row>
    <row r="4218" spans="1:46">
      <c r="A4218" t="s">
        <v>19277</v>
      </c>
      <c r="B4218" t="s">
        <v>19278</v>
      </c>
      <c r="C4218" s="18">
        <v>4.3770650480000004</v>
      </c>
      <c r="D4218" t="s">
        <v>102</v>
      </c>
      <c r="E4218" t="s">
        <v>103</v>
      </c>
      <c r="F4218" t="s">
        <v>104</v>
      </c>
      <c r="G4218" s="18">
        <v>4.9327328199</v>
      </c>
      <c r="H4218" t="s">
        <v>115</v>
      </c>
      <c r="I4218" t="s">
        <v>107</v>
      </c>
      <c r="J4218" t="s">
        <v>7122</v>
      </c>
      <c r="K4218" s="18">
        <v>5.3359038170000002</v>
      </c>
      <c r="L4218" t="s">
        <v>64</v>
      </c>
      <c r="M4218" t="s">
        <v>107</v>
      </c>
      <c r="N4218" t="s">
        <v>108</v>
      </c>
      <c r="O4218" s="18">
        <v>3.9778788108000001</v>
      </c>
      <c r="P4218" t="s">
        <v>109</v>
      </c>
      <c r="Q4218" t="s">
        <v>103</v>
      </c>
      <c r="R4218" t="s">
        <v>110</v>
      </c>
      <c r="S4218" s="18">
        <v>146.40957120350001</v>
      </c>
      <c r="T4218" t="s">
        <v>253</v>
      </c>
      <c r="U4218" t="s">
        <v>65</v>
      </c>
      <c r="V4218" t="s">
        <v>254</v>
      </c>
      <c r="W4218" s="18">
        <v>144.97885895659999</v>
      </c>
      <c r="X4218" t="s">
        <v>276</v>
      </c>
      <c r="Y4218" t="s">
        <v>65</v>
      </c>
      <c r="Z4218" t="s">
        <v>277</v>
      </c>
      <c r="AA4218" s="18">
        <v>4.0362350627000003</v>
      </c>
      <c r="AB4218" s="19" t="s">
        <v>255</v>
      </c>
      <c r="AC4218" t="s">
        <v>103</v>
      </c>
      <c r="AD4218" t="s">
        <v>256</v>
      </c>
      <c r="AE4218" s="18">
        <v>6.9999999999999996E-10</v>
      </c>
      <c r="AF4218" t="s">
        <v>19279</v>
      </c>
      <c r="AG4218" t="s">
        <v>103</v>
      </c>
      <c r="AH4218" t="s">
        <v>19280</v>
      </c>
      <c r="AI4218" s="18">
        <v>6.9999999999999996E-10</v>
      </c>
      <c r="AJ4218" t="s">
        <v>19281</v>
      </c>
      <c r="AK4218" t="s">
        <v>103</v>
      </c>
      <c r="AL4218" t="s">
        <v>19282</v>
      </c>
      <c r="AM4218" t="s">
        <v>19279</v>
      </c>
      <c r="AN4218" t="s">
        <v>103</v>
      </c>
      <c r="AO4218" t="s">
        <v>19280</v>
      </c>
      <c r="AP4218" s="18">
        <v>6.9999999999999996E-10</v>
      </c>
      <c r="AQ4218" t="e">
        <v>#N/A</v>
      </c>
      <c r="AR4218" t="b">
        <f>ISNUMBER(SEARCH('Consulta Por Puntos Baloto'!$E$5,B4218,1))</f>
        <v>0</v>
      </c>
      <c r="AS4218">
        <f t="shared" si="130"/>
        <v>31</v>
      </c>
      <c r="AT4218" t="str">
        <f t="shared" si="131"/>
        <v>Punto pago</v>
      </c>
    </row>
    <row r="4219" spans="1:46">
      <c r="A4219" t="s">
        <v>19277</v>
      </c>
      <c r="B4219" t="s">
        <v>19278</v>
      </c>
      <c r="C4219" s="18">
        <v>4.3770650480000004</v>
      </c>
      <c r="D4219" t="s">
        <v>102</v>
      </c>
      <c r="E4219" t="s">
        <v>103</v>
      </c>
      <c r="F4219" t="s">
        <v>104</v>
      </c>
      <c r="G4219" s="18">
        <v>4.9327328199</v>
      </c>
      <c r="H4219" t="s">
        <v>115</v>
      </c>
      <c r="I4219" t="s">
        <v>107</v>
      </c>
      <c r="J4219" t="s">
        <v>7122</v>
      </c>
      <c r="K4219" s="18">
        <v>5.3359038170000002</v>
      </c>
      <c r="L4219" t="s">
        <v>64</v>
      </c>
      <c r="M4219" t="s">
        <v>107</v>
      </c>
      <c r="N4219" t="s">
        <v>108</v>
      </c>
      <c r="O4219" s="18">
        <v>3.9778788108000001</v>
      </c>
      <c r="P4219" t="s">
        <v>109</v>
      </c>
      <c r="Q4219" t="s">
        <v>103</v>
      </c>
      <c r="R4219" t="s">
        <v>110</v>
      </c>
      <c r="S4219" s="18">
        <v>146.40957120350001</v>
      </c>
      <c r="T4219" t="s">
        <v>253</v>
      </c>
      <c r="U4219" t="s">
        <v>65</v>
      </c>
      <c r="V4219" t="s">
        <v>254</v>
      </c>
      <c r="W4219" s="18">
        <v>144.97885895659999</v>
      </c>
      <c r="X4219" t="s">
        <v>276</v>
      </c>
      <c r="Y4219" t="s">
        <v>65</v>
      </c>
      <c r="Z4219" t="s">
        <v>277</v>
      </c>
      <c r="AA4219" s="18">
        <v>4.0362350627000003</v>
      </c>
      <c r="AB4219" s="19" t="s">
        <v>255</v>
      </c>
      <c r="AC4219" t="s">
        <v>103</v>
      </c>
      <c r="AD4219" t="s">
        <v>256</v>
      </c>
      <c r="AE4219" s="18">
        <v>6.9999999999999996E-10</v>
      </c>
      <c r="AF4219" t="s">
        <v>19279</v>
      </c>
      <c r="AG4219" t="s">
        <v>103</v>
      </c>
      <c r="AH4219" t="s">
        <v>19280</v>
      </c>
      <c r="AI4219" s="18">
        <v>6.9999999999999996E-10</v>
      </c>
      <c r="AJ4219" t="s">
        <v>19281</v>
      </c>
      <c r="AK4219" t="s">
        <v>103</v>
      </c>
      <c r="AL4219" t="s">
        <v>19282</v>
      </c>
      <c r="AM4219" t="s">
        <v>19281</v>
      </c>
      <c r="AN4219" t="s">
        <v>103</v>
      </c>
      <c r="AO4219" t="s">
        <v>19282</v>
      </c>
      <c r="AP4219" s="18">
        <v>6.9999999999999996E-10</v>
      </c>
      <c r="AQ4219" t="e">
        <v>#N/A</v>
      </c>
      <c r="AR4219" t="b">
        <f>ISNUMBER(SEARCH('Consulta Por Puntos Baloto'!$E$5,B4219,1))</f>
        <v>0</v>
      </c>
      <c r="AS4219">
        <f t="shared" si="130"/>
        <v>31</v>
      </c>
      <c r="AT4219" t="str">
        <f t="shared" si="131"/>
        <v>Punto pago</v>
      </c>
    </row>
    <row r="4220" spans="1:46">
      <c r="A4220" t="s">
        <v>19283</v>
      </c>
      <c r="B4220" t="s">
        <v>19284</v>
      </c>
      <c r="C4220" s="18">
        <v>2.9255579668</v>
      </c>
      <c r="D4220" t="s">
        <v>668</v>
      </c>
      <c r="E4220" t="s">
        <v>128</v>
      </c>
      <c r="F4220" t="s">
        <v>669</v>
      </c>
      <c r="G4220" s="18">
        <v>0.4765945996</v>
      </c>
      <c r="H4220" t="s">
        <v>64</v>
      </c>
      <c r="I4220" t="s">
        <v>130</v>
      </c>
      <c r="J4220" t="s">
        <v>672</v>
      </c>
      <c r="K4220" s="18">
        <v>0.4765945996</v>
      </c>
      <c r="L4220" t="s">
        <v>64</v>
      </c>
      <c r="M4220" t="s">
        <v>130</v>
      </c>
      <c r="N4220" t="s">
        <v>672</v>
      </c>
      <c r="O4220" s="18">
        <v>2.5193680745</v>
      </c>
      <c r="P4220" t="s">
        <v>699</v>
      </c>
      <c r="Q4220" t="s">
        <v>134</v>
      </c>
      <c r="R4220" t="s">
        <v>700</v>
      </c>
      <c r="S4220" s="18">
        <v>3.0009765528000001</v>
      </c>
      <c r="T4220" t="s">
        <v>496</v>
      </c>
      <c r="U4220" t="s">
        <v>130</v>
      </c>
      <c r="V4220" t="s">
        <v>497</v>
      </c>
      <c r="W4220" s="18">
        <v>2.9517758765000002</v>
      </c>
      <c r="X4220" t="s">
        <v>64</v>
      </c>
      <c r="Y4220" t="s">
        <v>130</v>
      </c>
      <c r="Z4220" t="s">
        <v>590</v>
      </c>
      <c r="AA4220" s="18">
        <v>1.3849764999</v>
      </c>
      <c r="AB4220" t="s">
        <v>691</v>
      </c>
      <c r="AC4220" t="s">
        <v>128</v>
      </c>
      <c r="AD4220" t="s">
        <v>692</v>
      </c>
      <c r="AE4220" s="18">
        <v>0.30741205440000002</v>
      </c>
      <c r="AF4220" t="s">
        <v>7293</v>
      </c>
      <c r="AG4220" t="s">
        <v>143</v>
      </c>
      <c r="AH4220" t="s">
        <v>7294</v>
      </c>
      <c r="AI4220" s="18">
        <v>0.3764152536</v>
      </c>
      <c r="AJ4220" t="s">
        <v>12274</v>
      </c>
      <c r="AK4220" t="s">
        <v>134</v>
      </c>
      <c r="AL4220" t="s">
        <v>12275</v>
      </c>
      <c r="AM4220" t="s">
        <v>7293</v>
      </c>
      <c r="AN4220" t="s">
        <v>143</v>
      </c>
      <c r="AO4220" t="s">
        <v>7294</v>
      </c>
      <c r="AP4220" s="18">
        <v>0.30741205440000002</v>
      </c>
      <c r="AQ4220" t="s">
        <v>123</v>
      </c>
      <c r="AR4220" t="b">
        <f>ISNUMBER(SEARCH('Consulta Por Puntos Baloto'!$E$5,B4220,1))</f>
        <v>0</v>
      </c>
      <c r="AS4220">
        <f t="shared" si="130"/>
        <v>31</v>
      </c>
      <c r="AT4220" t="str">
        <f t="shared" si="131"/>
        <v>Punto pago</v>
      </c>
    </row>
    <row r="4221" spans="1:46">
      <c r="A4221" t="s">
        <v>19285</v>
      </c>
      <c r="B4221" t="s">
        <v>19286</v>
      </c>
      <c r="C4221" s="18">
        <v>34.170617905199997</v>
      </c>
      <c r="D4221" t="s">
        <v>1689</v>
      </c>
      <c r="E4221" t="s">
        <v>1690</v>
      </c>
      <c r="F4221" t="s">
        <v>1691</v>
      </c>
      <c r="G4221" s="18">
        <v>34.262526567899997</v>
      </c>
      <c r="H4221" t="s">
        <v>1694</v>
      </c>
      <c r="I4221" t="s">
        <v>114</v>
      </c>
      <c r="J4221" t="s">
        <v>6022</v>
      </c>
      <c r="K4221" s="18">
        <v>46.663349952300003</v>
      </c>
      <c r="L4221" t="s">
        <v>64</v>
      </c>
      <c r="M4221" t="s">
        <v>130</v>
      </c>
      <c r="N4221" t="s">
        <v>654</v>
      </c>
      <c r="O4221" s="18">
        <v>46.209350902300002</v>
      </c>
      <c r="P4221" t="s">
        <v>453</v>
      </c>
      <c r="Q4221" t="s">
        <v>134</v>
      </c>
      <c r="R4221" t="s">
        <v>454</v>
      </c>
      <c r="S4221" s="18">
        <v>46.759682823600002</v>
      </c>
      <c r="T4221" t="s">
        <v>136</v>
      </c>
      <c r="U4221" t="s">
        <v>130</v>
      </c>
      <c r="V4221" t="s">
        <v>137</v>
      </c>
      <c r="W4221" s="18">
        <v>35.505496174299999</v>
      </c>
      <c r="X4221" t="s">
        <v>64</v>
      </c>
      <c r="Y4221" t="s">
        <v>114</v>
      </c>
      <c r="Z4221" t="s">
        <v>1693</v>
      </c>
      <c r="AA4221" s="18">
        <v>34.259999245899998</v>
      </c>
      <c r="AB4221" t="s">
        <v>1694</v>
      </c>
      <c r="AC4221" t="s">
        <v>1690</v>
      </c>
      <c r="AD4221" t="s">
        <v>1695</v>
      </c>
      <c r="AE4221" s="18">
        <v>24.1692784729</v>
      </c>
      <c r="AF4221" t="s">
        <v>1366</v>
      </c>
      <c r="AG4221" t="s">
        <v>1367</v>
      </c>
      <c r="AH4221" t="s">
        <v>1368</v>
      </c>
      <c r="AI4221" s="18">
        <v>12.344269523199999</v>
      </c>
      <c r="AJ4221" t="s">
        <v>19287</v>
      </c>
      <c r="AK4221" t="s">
        <v>19288</v>
      </c>
      <c r="AL4221" t="s">
        <v>19289</v>
      </c>
      <c r="AM4221" t="s">
        <v>19287</v>
      </c>
      <c r="AN4221" t="s">
        <v>19288</v>
      </c>
      <c r="AO4221" t="s">
        <v>19289</v>
      </c>
      <c r="AP4221" s="18">
        <v>12.344269523199999</v>
      </c>
      <c r="AQ4221" t="s">
        <v>123</v>
      </c>
      <c r="AR4221" t="b">
        <f>ISNUMBER(SEARCH('Consulta Por Puntos Baloto'!$E$5,B4221,1))</f>
        <v>0</v>
      </c>
      <c r="AS4221">
        <f t="shared" si="130"/>
        <v>35</v>
      </c>
      <c r="AT4221" t="str">
        <f t="shared" si="131"/>
        <v>Punto red</v>
      </c>
    </row>
    <row r="4222" spans="1:46">
      <c r="A4222" t="s">
        <v>19290</v>
      </c>
      <c r="B4222" t="s">
        <v>19291</v>
      </c>
      <c r="C4222" s="18">
        <v>0.26462788700000001</v>
      </c>
      <c r="D4222" t="s">
        <v>4512</v>
      </c>
      <c r="E4222" t="s">
        <v>297</v>
      </c>
      <c r="F4222" t="s">
        <v>4513</v>
      </c>
      <c r="G4222" s="18">
        <v>16.8905967651</v>
      </c>
      <c r="H4222" t="s">
        <v>64</v>
      </c>
      <c r="I4222" t="s">
        <v>4514</v>
      </c>
      <c r="J4222" t="s">
        <v>4515</v>
      </c>
      <c r="K4222" s="18">
        <v>16.8905967651</v>
      </c>
      <c r="L4222" t="s">
        <v>64</v>
      </c>
      <c r="M4222" t="s">
        <v>4514</v>
      </c>
      <c r="N4222" t="s">
        <v>4515</v>
      </c>
      <c r="O4222" s="18">
        <v>0.77200053769999999</v>
      </c>
      <c r="P4222" t="s">
        <v>296</v>
      </c>
      <c r="Q4222" t="s">
        <v>297</v>
      </c>
      <c r="R4222" t="s">
        <v>298</v>
      </c>
      <c r="S4222" s="18">
        <v>143.91522948389999</v>
      </c>
      <c r="T4222" t="s">
        <v>85</v>
      </c>
      <c r="U4222" t="s">
        <v>86</v>
      </c>
      <c r="V4222" t="s">
        <v>87</v>
      </c>
      <c r="W4222" s="18">
        <v>88.990437380399996</v>
      </c>
      <c r="X4222" t="s">
        <v>64</v>
      </c>
      <c r="Y4222" t="s">
        <v>4519</v>
      </c>
      <c r="Z4222" t="s">
        <v>4520</v>
      </c>
      <c r="AA4222" s="18">
        <v>48.953389552499999</v>
      </c>
      <c r="AB4222" t="s">
        <v>300</v>
      </c>
      <c r="AC4222" t="s">
        <v>301</v>
      </c>
      <c r="AD4222" t="s">
        <v>302</v>
      </c>
      <c r="AE4222" s="18">
        <v>1.2713121179</v>
      </c>
      <c r="AF4222" t="s">
        <v>7531</v>
      </c>
      <c r="AG4222" t="s">
        <v>297</v>
      </c>
      <c r="AH4222" t="s">
        <v>7532</v>
      </c>
      <c r="AI4222" s="18">
        <v>0.12972747530000001</v>
      </c>
      <c r="AJ4222" t="s">
        <v>19292</v>
      </c>
      <c r="AK4222" t="s">
        <v>297</v>
      </c>
      <c r="AL4222" t="s">
        <v>19293</v>
      </c>
      <c r="AM4222" t="s">
        <v>19292</v>
      </c>
      <c r="AN4222" t="s">
        <v>297</v>
      </c>
      <c r="AO4222" t="s">
        <v>19293</v>
      </c>
      <c r="AP4222" s="18">
        <v>0.12972747530000001</v>
      </c>
      <c r="AQ4222" t="s">
        <v>123</v>
      </c>
      <c r="AR4222" t="b">
        <f>ISNUMBER(SEARCH('Consulta Por Puntos Baloto'!$E$5,B4222,1))</f>
        <v>0</v>
      </c>
      <c r="AS4222">
        <f t="shared" si="130"/>
        <v>35</v>
      </c>
      <c r="AT4222" t="str">
        <f t="shared" si="131"/>
        <v>Punto red</v>
      </c>
    </row>
    <row r="4223" spans="1:46">
      <c r="A4223" t="s">
        <v>19294</v>
      </c>
      <c r="B4223" t="s">
        <v>19295</v>
      </c>
      <c r="C4223" s="18">
        <v>5.4387482663000002</v>
      </c>
      <c r="D4223" t="s">
        <v>185</v>
      </c>
      <c r="E4223" t="s">
        <v>83</v>
      </c>
      <c r="F4223" t="s">
        <v>186</v>
      </c>
      <c r="G4223" s="18">
        <v>5.5913766286</v>
      </c>
      <c r="H4223" t="s">
        <v>4776</v>
      </c>
      <c r="I4223" t="s">
        <v>86</v>
      </c>
      <c r="J4223" t="s">
        <v>4777</v>
      </c>
      <c r="K4223" s="18">
        <v>5.5953434238000002</v>
      </c>
      <c r="L4223" t="s">
        <v>64</v>
      </c>
      <c r="M4223" t="s">
        <v>86</v>
      </c>
      <c r="N4223" t="s">
        <v>88</v>
      </c>
      <c r="O4223" s="18">
        <v>5.3968781481999999</v>
      </c>
      <c r="P4223" t="s">
        <v>89</v>
      </c>
      <c r="Q4223" t="s">
        <v>83</v>
      </c>
      <c r="R4223" t="s">
        <v>90</v>
      </c>
      <c r="S4223" s="18">
        <v>6.3521747537</v>
      </c>
      <c r="T4223" t="s">
        <v>85</v>
      </c>
      <c r="U4223" t="s">
        <v>86</v>
      </c>
      <c r="V4223" t="s">
        <v>87</v>
      </c>
      <c r="W4223" s="18">
        <v>6.3521747537</v>
      </c>
      <c r="X4223" t="s">
        <v>64</v>
      </c>
      <c r="Y4223" t="s">
        <v>91</v>
      </c>
      <c r="Z4223" t="s">
        <v>92</v>
      </c>
      <c r="AA4223" s="18">
        <v>5.5913766286</v>
      </c>
      <c r="AB4223" t="s">
        <v>193</v>
      </c>
      <c r="AC4223" t="s">
        <v>83</v>
      </c>
      <c r="AD4223" t="s">
        <v>194</v>
      </c>
      <c r="AE4223" s="18">
        <v>1.5345779421000001</v>
      </c>
      <c r="AF4223" t="s">
        <v>15870</v>
      </c>
      <c r="AG4223" t="s">
        <v>7052</v>
      </c>
      <c r="AH4223" t="s">
        <v>15871</v>
      </c>
      <c r="AI4223" s="18">
        <v>2.3789198252000001</v>
      </c>
      <c r="AJ4223" t="s">
        <v>19296</v>
      </c>
      <c r="AK4223" t="s">
        <v>7055</v>
      </c>
      <c r="AL4223" t="s">
        <v>19297</v>
      </c>
      <c r="AM4223" t="s">
        <v>15870</v>
      </c>
      <c r="AN4223" t="s">
        <v>7052</v>
      </c>
      <c r="AO4223" t="s">
        <v>15871</v>
      </c>
      <c r="AP4223" s="18">
        <v>1.5345779421000001</v>
      </c>
      <c r="AQ4223" t="s">
        <v>123</v>
      </c>
      <c r="AR4223" t="b">
        <f>ISNUMBER(SEARCH('Consulta Por Puntos Baloto'!$E$5,B4223,1))</f>
        <v>0</v>
      </c>
      <c r="AS4223">
        <f t="shared" si="130"/>
        <v>31</v>
      </c>
      <c r="AT4223" t="str">
        <f t="shared" si="131"/>
        <v>Punto pago</v>
      </c>
    </row>
    <row r="4224" spans="1:46">
      <c r="A4224" t="s">
        <v>19298</v>
      </c>
      <c r="B4224" t="s">
        <v>19299</v>
      </c>
      <c r="C4224" s="18">
        <v>2.9466398065999999</v>
      </c>
      <c r="D4224" t="s">
        <v>584</v>
      </c>
      <c r="E4224" t="s">
        <v>128</v>
      </c>
      <c r="F4224" t="s">
        <v>585</v>
      </c>
      <c r="G4224" s="18">
        <v>0.66489296639999995</v>
      </c>
      <c r="H4224" t="s">
        <v>64</v>
      </c>
      <c r="I4224" t="s">
        <v>130</v>
      </c>
      <c r="J4224" t="s">
        <v>19300</v>
      </c>
      <c r="K4224" s="18">
        <v>0.80855657390000002</v>
      </c>
      <c r="L4224" t="s">
        <v>64</v>
      </c>
      <c r="M4224" t="s">
        <v>130</v>
      </c>
      <c r="N4224" t="s">
        <v>636</v>
      </c>
      <c r="O4224" s="18">
        <v>0.66489296639999995</v>
      </c>
      <c r="P4224" t="s">
        <v>699</v>
      </c>
      <c r="Q4224" t="s">
        <v>134</v>
      </c>
      <c r="R4224" t="s">
        <v>700</v>
      </c>
      <c r="S4224" s="18">
        <v>3.9769325612999999</v>
      </c>
      <c r="T4224" t="s">
        <v>469</v>
      </c>
      <c r="U4224" t="s">
        <v>130</v>
      </c>
      <c r="V4224" t="s">
        <v>470</v>
      </c>
      <c r="W4224" s="18">
        <v>0.85757768430000003</v>
      </c>
      <c r="X4224" t="s">
        <v>64</v>
      </c>
      <c r="Y4224" t="s">
        <v>130</v>
      </c>
      <c r="Z4224" t="s">
        <v>590</v>
      </c>
      <c r="AA4224" s="18">
        <v>0.66489296639999995</v>
      </c>
      <c r="AB4224" t="s">
        <v>637</v>
      </c>
      <c r="AC4224" t="s">
        <v>128</v>
      </c>
      <c r="AD4224" t="s">
        <v>638</v>
      </c>
      <c r="AE4224" s="18">
        <v>0.58272753430000002</v>
      </c>
      <c r="AF4224" t="s">
        <v>6511</v>
      </c>
      <c r="AG4224" t="s">
        <v>143</v>
      </c>
      <c r="AH4224" t="s">
        <v>6512</v>
      </c>
      <c r="AI4224" s="18">
        <v>0.53326061960000004</v>
      </c>
      <c r="AJ4224" t="s">
        <v>12501</v>
      </c>
      <c r="AK4224" t="s">
        <v>134</v>
      </c>
      <c r="AL4224" t="s">
        <v>12502</v>
      </c>
      <c r="AM4224" t="s">
        <v>12501</v>
      </c>
      <c r="AN4224" t="s">
        <v>134</v>
      </c>
      <c r="AO4224" t="s">
        <v>12502</v>
      </c>
      <c r="AP4224" s="18">
        <v>0.53326061960000004</v>
      </c>
      <c r="AQ4224" t="e">
        <v>#N/A</v>
      </c>
      <c r="AR4224" t="b">
        <f>ISNUMBER(SEARCH('Consulta Por Puntos Baloto'!$E$5,B4224,1))</f>
        <v>0</v>
      </c>
      <c r="AS4224">
        <f t="shared" si="130"/>
        <v>35</v>
      </c>
      <c r="AT4224" t="str">
        <f t="shared" si="131"/>
        <v>Punto red</v>
      </c>
    </row>
    <row r="4225" spans="1:46">
      <c r="A4225" t="s">
        <v>19301</v>
      </c>
      <c r="B4225" t="s">
        <v>19302</v>
      </c>
      <c r="C4225" s="18">
        <v>0.92885947049999995</v>
      </c>
      <c r="D4225" t="s">
        <v>4187</v>
      </c>
      <c r="E4225" t="s">
        <v>62</v>
      </c>
      <c r="F4225" t="s">
        <v>4188</v>
      </c>
      <c r="G4225" s="18">
        <v>0.6760562631</v>
      </c>
      <c r="H4225" t="s">
        <v>64</v>
      </c>
      <c r="I4225" t="s">
        <v>65</v>
      </c>
      <c r="J4225" t="s">
        <v>9795</v>
      </c>
      <c r="K4225" s="18">
        <v>0.75727148659999999</v>
      </c>
      <c r="L4225" t="s">
        <v>64</v>
      </c>
      <c r="M4225" t="s">
        <v>65</v>
      </c>
      <c r="N4225" t="s">
        <v>4189</v>
      </c>
      <c r="O4225" s="18">
        <v>13.494758000099999</v>
      </c>
      <c r="P4225" t="s">
        <v>67</v>
      </c>
      <c r="Q4225" t="s">
        <v>62</v>
      </c>
      <c r="R4225" t="s">
        <v>68</v>
      </c>
      <c r="S4225" s="18">
        <v>9.1356675340999995</v>
      </c>
      <c r="T4225" t="s">
        <v>69</v>
      </c>
      <c r="U4225" t="s">
        <v>65</v>
      </c>
      <c r="V4225" t="s">
        <v>70</v>
      </c>
      <c r="W4225" s="18">
        <v>2.7472192003</v>
      </c>
      <c r="X4225" t="s">
        <v>241</v>
      </c>
      <c r="Y4225" t="s">
        <v>65</v>
      </c>
      <c r="Z4225" t="s">
        <v>242</v>
      </c>
      <c r="AA4225" s="18">
        <v>2.0418315169999999</v>
      </c>
      <c r="AB4225" t="s">
        <v>4190</v>
      </c>
      <c r="AC4225" t="s">
        <v>62</v>
      </c>
      <c r="AD4225" t="s">
        <v>4191</v>
      </c>
      <c r="AE4225" s="18">
        <v>0.2540527534</v>
      </c>
      <c r="AF4225" t="s">
        <v>19303</v>
      </c>
      <c r="AG4225" t="s">
        <v>62</v>
      </c>
      <c r="AH4225" t="s">
        <v>19304</v>
      </c>
      <c r="AI4225" s="18">
        <v>0.24866787039999999</v>
      </c>
      <c r="AJ4225" t="s">
        <v>349</v>
      </c>
      <c r="AK4225" t="s">
        <v>62</v>
      </c>
      <c r="AL4225" t="s">
        <v>9798</v>
      </c>
      <c r="AM4225" t="s">
        <v>349</v>
      </c>
      <c r="AN4225" t="s">
        <v>62</v>
      </c>
      <c r="AO4225" t="s">
        <v>9798</v>
      </c>
      <c r="AP4225" s="18">
        <v>0.24866787039999999</v>
      </c>
      <c r="AQ4225" t="s">
        <v>123</v>
      </c>
      <c r="AR4225" t="b">
        <f>ISNUMBER(SEARCH('Consulta Por Puntos Baloto'!$E$5,B4225,1))</f>
        <v>0</v>
      </c>
      <c r="AS4225">
        <f t="shared" si="130"/>
        <v>35</v>
      </c>
      <c r="AT4225" t="str">
        <f t="shared" si="131"/>
        <v>Punto red</v>
      </c>
    </row>
    <row r="4226" spans="1:46">
      <c r="A4226" t="s">
        <v>19305</v>
      </c>
      <c r="B4226" t="s">
        <v>19306</v>
      </c>
      <c r="C4226" s="18">
        <v>1.6025204931000001</v>
      </c>
      <c r="D4226" t="s">
        <v>185</v>
      </c>
      <c r="E4226" t="s">
        <v>83</v>
      </c>
      <c r="F4226" t="s">
        <v>186</v>
      </c>
      <c r="G4226" s="18">
        <v>1.4539375438</v>
      </c>
      <c r="H4226" t="s">
        <v>64</v>
      </c>
      <c r="I4226" t="s">
        <v>86</v>
      </c>
      <c r="J4226" t="s">
        <v>88</v>
      </c>
      <c r="K4226" s="18">
        <v>1.4539375438</v>
      </c>
      <c r="L4226" t="s">
        <v>64</v>
      </c>
      <c r="M4226" t="s">
        <v>86</v>
      </c>
      <c r="N4226" t="s">
        <v>88</v>
      </c>
      <c r="O4226" s="18">
        <v>1.7849351554999999</v>
      </c>
      <c r="P4226" t="s">
        <v>89</v>
      </c>
      <c r="Q4226" t="s">
        <v>83</v>
      </c>
      <c r="R4226" t="s">
        <v>90</v>
      </c>
      <c r="S4226" s="18">
        <v>2.6471360151000001</v>
      </c>
      <c r="T4226" t="s">
        <v>85</v>
      </c>
      <c r="U4226" t="s">
        <v>86</v>
      </c>
      <c r="V4226" t="s">
        <v>87</v>
      </c>
      <c r="W4226" s="18">
        <v>2.4653558543999998</v>
      </c>
      <c r="X4226" t="s">
        <v>64</v>
      </c>
      <c r="Y4226" t="s">
        <v>86</v>
      </c>
      <c r="Z4226" t="s">
        <v>299</v>
      </c>
      <c r="AA4226" s="18">
        <v>1.8153863098</v>
      </c>
      <c r="AB4226" t="s">
        <v>193</v>
      </c>
      <c r="AC4226" t="s">
        <v>83</v>
      </c>
      <c r="AD4226" t="s">
        <v>194</v>
      </c>
      <c r="AE4226" s="18">
        <v>0.15614020549999999</v>
      </c>
      <c r="AF4226" t="s">
        <v>8970</v>
      </c>
      <c r="AG4226" t="s">
        <v>83</v>
      </c>
      <c r="AH4226" t="s">
        <v>8971</v>
      </c>
      <c r="AI4226" s="18">
        <v>0.68057918470000001</v>
      </c>
      <c r="AJ4226" t="s">
        <v>7303</v>
      </c>
      <c r="AK4226" t="s">
        <v>83</v>
      </c>
      <c r="AL4226" t="s">
        <v>7304</v>
      </c>
      <c r="AM4226" t="s">
        <v>8970</v>
      </c>
      <c r="AN4226" t="s">
        <v>83</v>
      </c>
      <c r="AO4226" t="s">
        <v>8971</v>
      </c>
      <c r="AP4226" s="18">
        <v>0.15614020549999999</v>
      </c>
      <c r="AQ4226" t="s">
        <v>123</v>
      </c>
      <c r="AR4226" t="b">
        <f>ISNUMBER(SEARCH('Consulta Por Puntos Baloto'!$E$5,B4226,1))</f>
        <v>0</v>
      </c>
      <c r="AS4226">
        <f t="shared" si="130"/>
        <v>31</v>
      </c>
      <c r="AT4226" t="str">
        <f t="shared" si="131"/>
        <v>Punto pago</v>
      </c>
    </row>
    <row r="4227" spans="1:46">
      <c r="A4227" t="s">
        <v>19307</v>
      </c>
      <c r="B4227" t="s">
        <v>19308</v>
      </c>
      <c r="C4227" s="18">
        <v>2.8363014516999998</v>
      </c>
      <c r="D4227" t="s">
        <v>5165</v>
      </c>
      <c r="E4227" t="s">
        <v>220</v>
      </c>
      <c r="F4227" t="s">
        <v>5166</v>
      </c>
      <c r="G4227" s="18">
        <v>3.7104987502000002</v>
      </c>
      <c r="H4227" t="s">
        <v>64</v>
      </c>
      <c r="I4227" t="s">
        <v>223</v>
      </c>
      <c r="J4227" t="s">
        <v>5327</v>
      </c>
      <c r="K4227" s="18">
        <v>4.5070802300999997</v>
      </c>
      <c r="L4227" t="s">
        <v>64</v>
      </c>
      <c r="M4227" t="s">
        <v>223</v>
      </c>
      <c r="N4227" t="s">
        <v>4070</v>
      </c>
      <c r="O4227" s="18">
        <v>3.1979129757</v>
      </c>
      <c r="P4227" t="s">
        <v>4052</v>
      </c>
      <c r="Q4227" t="s">
        <v>4053</v>
      </c>
      <c r="R4227" t="s">
        <v>4054</v>
      </c>
      <c r="S4227" s="18">
        <v>13.2062094174</v>
      </c>
      <c r="T4227" t="s">
        <v>227</v>
      </c>
      <c r="U4227" t="s">
        <v>228</v>
      </c>
      <c r="V4227" t="s">
        <v>229</v>
      </c>
      <c r="W4227" s="18">
        <v>6.0818063777000004</v>
      </c>
      <c r="X4227" t="s">
        <v>64</v>
      </c>
      <c r="Y4227" t="s">
        <v>4055</v>
      </c>
      <c r="Z4227" t="s">
        <v>4056</v>
      </c>
      <c r="AA4227" s="18">
        <v>4.4592403243999996</v>
      </c>
      <c r="AB4227" t="s">
        <v>4088</v>
      </c>
      <c r="AC4227" t="s">
        <v>220</v>
      </c>
      <c r="AD4227" t="s">
        <v>4089</v>
      </c>
      <c r="AE4227" s="18">
        <v>0.3013121004</v>
      </c>
      <c r="AF4227" t="s">
        <v>19309</v>
      </c>
      <c r="AG4227" t="s">
        <v>220</v>
      </c>
      <c r="AH4227" t="s">
        <v>19310</v>
      </c>
      <c r="AI4227" s="18">
        <v>0.89050462909999994</v>
      </c>
      <c r="AJ4227" t="s">
        <v>5172</v>
      </c>
      <c r="AK4227" t="s">
        <v>220</v>
      </c>
      <c r="AL4227" t="s">
        <v>5173</v>
      </c>
      <c r="AM4227" t="s">
        <v>19309</v>
      </c>
      <c r="AN4227" t="s">
        <v>220</v>
      </c>
      <c r="AO4227" t="s">
        <v>19310</v>
      </c>
      <c r="AP4227" s="18">
        <v>0.3013121004</v>
      </c>
      <c r="AQ4227" t="s">
        <v>123</v>
      </c>
      <c r="AR4227" t="b">
        <f>ISNUMBER(SEARCH('Consulta Por Puntos Baloto'!$E$5,B4227,1))</f>
        <v>0</v>
      </c>
      <c r="AS4227">
        <f t="shared" ref="AS4227:AS4290" si="132">MATCH(AP4227,A4227:AL4227,0)</f>
        <v>31</v>
      </c>
      <c r="AT4227" t="str">
        <f t="shared" ref="AT4227:AT4290" si="133">+VLOOKUP(AS4227,$AW$2:$AX$10,2,0)</f>
        <v>Punto pago</v>
      </c>
    </row>
    <row r="4228" spans="1:46">
      <c r="A4228" t="s">
        <v>19311</v>
      </c>
      <c r="B4228" t="s">
        <v>19312</v>
      </c>
      <c r="C4228" s="18">
        <v>5.9495358575999999</v>
      </c>
      <c r="D4228" t="s">
        <v>526</v>
      </c>
      <c r="E4228" t="s">
        <v>128</v>
      </c>
      <c r="F4228" t="s">
        <v>527</v>
      </c>
      <c r="G4228" s="18">
        <v>1.8533851212000001</v>
      </c>
      <c r="H4228" t="s">
        <v>64</v>
      </c>
      <c r="I4228" t="s">
        <v>130</v>
      </c>
      <c r="J4228" t="s">
        <v>661</v>
      </c>
      <c r="K4228" s="18">
        <v>3.0585310116</v>
      </c>
      <c r="L4228" t="s">
        <v>64</v>
      </c>
      <c r="M4228" t="s">
        <v>130</v>
      </c>
      <c r="N4228" t="s">
        <v>466</v>
      </c>
      <c r="O4228" s="18">
        <v>2.2226809919999999</v>
      </c>
      <c r="P4228" t="s">
        <v>530</v>
      </c>
      <c r="Q4228" t="s">
        <v>134</v>
      </c>
      <c r="R4228" t="s">
        <v>531</v>
      </c>
      <c r="S4228" s="18">
        <v>5.2467126595</v>
      </c>
      <c r="T4228" t="s">
        <v>515</v>
      </c>
      <c r="U4228" t="s">
        <v>130</v>
      </c>
      <c r="V4228" t="s">
        <v>516</v>
      </c>
      <c r="W4228" s="18">
        <v>4.6328499244000003</v>
      </c>
      <c r="X4228" t="s">
        <v>745</v>
      </c>
      <c r="Y4228" t="s">
        <v>130</v>
      </c>
      <c r="Z4228" t="s">
        <v>746</v>
      </c>
      <c r="AA4228" s="18">
        <v>3.7222096330999999</v>
      </c>
      <c r="AB4228" s="19" t="s">
        <v>473</v>
      </c>
      <c r="AC4228" t="s">
        <v>128</v>
      </c>
      <c r="AD4228" t="s">
        <v>474</v>
      </c>
      <c r="AE4228" s="18">
        <v>2.1102056599999999E-2</v>
      </c>
      <c r="AF4228" t="s">
        <v>5981</v>
      </c>
      <c r="AG4228" t="s">
        <v>143</v>
      </c>
      <c r="AH4228" t="s">
        <v>5982</v>
      </c>
      <c r="AI4228" s="18">
        <v>1.8875743600000001E-2</v>
      </c>
      <c r="AJ4228" t="s">
        <v>5983</v>
      </c>
      <c r="AK4228" t="s">
        <v>134</v>
      </c>
      <c r="AL4228" t="s">
        <v>5984</v>
      </c>
      <c r="AM4228" t="s">
        <v>5983</v>
      </c>
      <c r="AN4228" t="s">
        <v>134</v>
      </c>
      <c r="AO4228" t="s">
        <v>5984</v>
      </c>
      <c r="AP4228" s="18">
        <v>1.8875743600000001E-2</v>
      </c>
      <c r="AQ4228" t="s">
        <v>123</v>
      </c>
      <c r="AR4228" t="b">
        <f>ISNUMBER(SEARCH('Consulta Por Puntos Baloto'!$E$5,B4228,1))</f>
        <v>0</v>
      </c>
      <c r="AS4228">
        <f t="shared" si="132"/>
        <v>35</v>
      </c>
      <c r="AT4228" t="str">
        <f t="shared" si="133"/>
        <v>Punto red</v>
      </c>
    </row>
    <row r="4229" spans="1:46">
      <c r="A4229" t="s">
        <v>19313</v>
      </c>
      <c r="B4229" t="s">
        <v>19314</v>
      </c>
      <c r="C4229" s="18">
        <v>5.9434891502999996</v>
      </c>
      <c r="D4229" t="s">
        <v>526</v>
      </c>
      <c r="E4229" t="s">
        <v>128</v>
      </c>
      <c r="F4229" t="s">
        <v>527</v>
      </c>
      <c r="G4229" s="18">
        <v>1.8493400778</v>
      </c>
      <c r="H4229" t="s">
        <v>64</v>
      </c>
      <c r="I4229" t="s">
        <v>130</v>
      </c>
      <c r="J4229" t="s">
        <v>661</v>
      </c>
      <c r="K4229" s="18">
        <v>3.0490232056000002</v>
      </c>
      <c r="L4229" t="s">
        <v>64</v>
      </c>
      <c r="M4229" t="s">
        <v>130</v>
      </c>
      <c r="N4229" t="s">
        <v>466</v>
      </c>
      <c r="O4229" s="18">
        <v>2.2273225168000002</v>
      </c>
      <c r="P4229" t="s">
        <v>530</v>
      </c>
      <c r="Q4229" t="s">
        <v>134</v>
      </c>
      <c r="R4229" t="s">
        <v>531</v>
      </c>
      <c r="S4229" s="18">
        <v>5.2544131844999997</v>
      </c>
      <c r="T4229" t="s">
        <v>515</v>
      </c>
      <c r="U4229" t="s">
        <v>130</v>
      </c>
      <c r="V4229" t="s">
        <v>516</v>
      </c>
      <c r="W4229" s="18">
        <v>4.623575046</v>
      </c>
      <c r="X4229" t="s">
        <v>745</v>
      </c>
      <c r="Y4229" t="s">
        <v>130</v>
      </c>
      <c r="Z4229" t="s">
        <v>746</v>
      </c>
      <c r="AA4229" s="18">
        <v>3.7124997072000001</v>
      </c>
      <c r="AB4229" s="19" t="s">
        <v>473</v>
      </c>
      <c r="AC4229" t="s">
        <v>128</v>
      </c>
      <c r="AD4229" t="s">
        <v>474</v>
      </c>
      <c r="AE4229" s="18">
        <v>2.1911930900000001E-2</v>
      </c>
      <c r="AF4229" t="s">
        <v>5981</v>
      </c>
      <c r="AG4229" t="s">
        <v>143</v>
      </c>
      <c r="AH4229" t="s">
        <v>5982</v>
      </c>
      <c r="AI4229" s="18">
        <v>1.1829866099999999E-2</v>
      </c>
      <c r="AJ4229" t="s">
        <v>5983</v>
      </c>
      <c r="AK4229" t="s">
        <v>134</v>
      </c>
      <c r="AL4229" t="s">
        <v>5984</v>
      </c>
      <c r="AM4229" t="s">
        <v>5983</v>
      </c>
      <c r="AN4229" t="s">
        <v>134</v>
      </c>
      <c r="AO4229" t="s">
        <v>5984</v>
      </c>
      <c r="AP4229" s="18">
        <v>1.1829866099999999E-2</v>
      </c>
      <c r="AQ4229" t="s">
        <v>123</v>
      </c>
      <c r="AR4229" t="b">
        <f>ISNUMBER(SEARCH('Consulta Por Puntos Baloto'!$E$5,B4229,1))</f>
        <v>0</v>
      </c>
      <c r="AS4229">
        <f t="shared" si="132"/>
        <v>35</v>
      </c>
      <c r="AT4229" t="str">
        <f t="shared" si="133"/>
        <v>Punto red</v>
      </c>
    </row>
    <row r="4230" spans="1:46">
      <c r="A4230" t="s">
        <v>19315</v>
      </c>
      <c r="B4230" t="s">
        <v>19316</v>
      </c>
      <c r="C4230" s="18">
        <v>41.754827117700003</v>
      </c>
      <c r="D4230" t="s">
        <v>291</v>
      </c>
      <c r="E4230" t="s">
        <v>292</v>
      </c>
      <c r="F4230" t="s">
        <v>293</v>
      </c>
      <c r="G4230" s="18">
        <v>52.068659758199999</v>
      </c>
      <c r="H4230" t="s">
        <v>64</v>
      </c>
      <c r="I4230" t="s">
        <v>294</v>
      </c>
      <c r="J4230" t="s">
        <v>295</v>
      </c>
      <c r="K4230" s="18">
        <v>52.078357089100002</v>
      </c>
      <c r="L4230" t="s">
        <v>64</v>
      </c>
      <c r="M4230" t="s">
        <v>294</v>
      </c>
      <c r="N4230" t="s">
        <v>295</v>
      </c>
      <c r="O4230" s="18">
        <v>65.682513219000001</v>
      </c>
      <c r="P4230" t="s">
        <v>296</v>
      </c>
      <c r="Q4230" t="s">
        <v>297</v>
      </c>
      <c r="R4230" t="s">
        <v>298</v>
      </c>
      <c r="S4230" s="18">
        <v>137.85829673430001</v>
      </c>
      <c r="T4230" t="s">
        <v>311</v>
      </c>
      <c r="U4230" t="s">
        <v>130</v>
      </c>
      <c r="V4230" t="s">
        <v>312</v>
      </c>
      <c r="W4230" s="18">
        <v>121.2039354087</v>
      </c>
      <c r="X4230" t="s">
        <v>64</v>
      </c>
      <c r="Y4230" t="s">
        <v>313</v>
      </c>
      <c r="Z4230" t="s">
        <v>314</v>
      </c>
      <c r="AA4230" s="18">
        <v>52.572075224400002</v>
      </c>
      <c r="AB4230" t="s">
        <v>300</v>
      </c>
      <c r="AC4230" t="s">
        <v>301</v>
      </c>
      <c r="AD4230" t="s">
        <v>302</v>
      </c>
      <c r="AE4230" s="18">
        <v>7.8078590043</v>
      </c>
      <c r="AF4230" t="s">
        <v>315</v>
      </c>
      <c r="AG4230" t="s">
        <v>316</v>
      </c>
      <c r="AH4230" t="s">
        <v>317</v>
      </c>
      <c r="AI4230" s="18">
        <v>4.4556419200000003E-2</v>
      </c>
      <c r="AJ4230" t="s">
        <v>19317</v>
      </c>
      <c r="AK4230" t="s">
        <v>4058</v>
      </c>
      <c r="AL4230" t="s">
        <v>19318</v>
      </c>
      <c r="AM4230" t="s">
        <v>19317</v>
      </c>
      <c r="AN4230" t="s">
        <v>4058</v>
      </c>
      <c r="AO4230" t="s">
        <v>19318</v>
      </c>
      <c r="AP4230" s="18">
        <v>4.4556419200000003E-2</v>
      </c>
      <c r="AQ4230" t="s">
        <v>123</v>
      </c>
      <c r="AR4230" t="b">
        <f>ISNUMBER(SEARCH('Consulta Por Puntos Baloto'!$E$5,B4230,1))</f>
        <v>0</v>
      </c>
      <c r="AS4230">
        <f t="shared" si="132"/>
        <v>35</v>
      </c>
      <c r="AT4230" t="str">
        <f t="shared" si="133"/>
        <v>Punto red</v>
      </c>
    </row>
    <row r="4231" spans="1:46">
      <c r="A4231" t="s">
        <v>19319</v>
      </c>
      <c r="B4231" t="s">
        <v>19320</v>
      </c>
      <c r="C4231" s="18">
        <v>58.941144208099999</v>
      </c>
      <c r="D4231" t="s">
        <v>4556</v>
      </c>
      <c r="E4231" t="s">
        <v>4557</v>
      </c>
      <c r="F4231" t="s">
        <v>4558</v>
      </c>
      <c r="G4231" s="18">
        <v>0.58376279019999999</v>
      </c>
      <c r="H4231" t="s">
        <v>4559</v>
      </c>
      <c r="I4231" t="s">
        <v>4560</v>
      </c>
      <c r="J4231" t="s">
        <v>4561</v>
      </c>
      <c r="K4231" s="18">
        <v>1.0010938519000001</v>
      </c>
      <c r="L4231" t="s">
        <v>64</v>
      </c>
      <c r="M4231" t="s">
        <v>4560</v>
      </c>
      <c r="N4231" t="s">
        <v>4562</v>
      </c>
      <c r="O4231" s="18">
        <v>1.1984470301000001</v>
      </c>
      <c r="P4231" t="s">
        <v>387</v>
      </c>
      <c r="Q4231" t="s">
        <v>388</v>
      </c>
      <c r="R4231" t="s">
        <v>389</v>
      </c>
      <c r="S4231" s="18">
        <v>252.8838531106</v>
      </c>
      <c r="T4231" t="s">
        <v>253</v>
      </c>
      <c r="U4231" t="s">
        <v>65</v>
      </c>
      <c r="V4231" t="s">
        <v>254</v>
      </c>
      <c r="W4231" s="18">
        <v>58.516388137699998</v>
      </c>
      <c r="X4231" t="s">
        <v>64</v>
      </c>
      <c r="Y4231" t="s">
        <v>4563</v>
      </c>
      <c r="Z4231" t="s">
        <v>4564</v>
      </c>
      <c r="AA4231" s="18">
        <v>0.59299811739999997</v>
      </c>
      <c r="AB4231" t="s">
        <v>4559</v>
      </c>
      <c r="AC4231" t="s">
        <v>388</v>
      </c>
      <c r="AD4231" t="s">
        <v>4565</v>
      </c>
      <c r="AE4231" s="18">
        <v>0.29709129709999998</v>
      </c>
      <c r="AF4231" t="s">
        <v>19321</v>
      </c>
      <c r="AG4231" t="s">
        <v>388</v>
      </c>
      <c r="AH4231" t="s">
        <v>19322</v>
      </c>
      <c r="AI4231" s="18">
        <v>1.98535829E-2</v>
      </c>
      <c r="AJ4231" t="s">
        <v>4568</v>
      </c>
      <c r="AK4231" t="s">
        <v>388</v>
      </c>
      <c r="AL4231" t="s">
        <v>4569</v>
      </c>
      <c r="AM4231" t="s">
        <v>4568</v>
      </c>
      <c r="AN4231" t="s">
        <v>388</v>
      </c>
      <c r="AO4231" t="s">
        <v>4569</v>
      </c>
      <c r="AP4231" s="18">
        <v>1.98535829E-2</v>
      </c>
      <c r="AQ4231" t="e">
        <v>#N/A</v>
      </c>
      <c r="AR4231" t="b">
        <f>ISNUMBER(SEARCH('Consulta Por Puntos Baloto'!$E$5,B4231,1))</f>
        <v>0</v>
      </c>
      <c r="AS4231">
        <f t="shared" si="132"/>
        <v>35</v>
      </c>
      <c r="AT4231" t="str">
        <f t="shared" si="133"/>
        <v>Punto red</v>
      </c>
    </row>
    <row r="4232" spans="1:46">
      <c r="A4232" t="s">
        <v>19323</v>
      </c>
      <c r="B4232" t="s">
        <v>19324</v>
      </c>
      <c r="C4232" s="18">
        <v>1.02705395E-2</v>
      </c>
      <c r="D4232" t="s">
        <v>7201</v>
      </c>
      <c r="E4232" t="s">
        <v>7202</v>
      </c>
      <c r="F4232" t="s">
        <v>7203</v>
      </c>
      <c r="G4232" s="18">
        <v>148.81377403970001</v>
      </c>
      <c r="H4232" t="s">
        <v>64</v>
      </c>
      <c r="I4232" t="s">
        <v>3993</v>
      </c>
      <c r="J4232" t="s">
        <v>3995</v>
      </c>
      <c r="K4232" s="18">
        <v>148.81377403970001</v>
      </c>
      <c r="L4232" t="s">
        <v>64</v>
      </c>
      <c r="M4232" t="s">
        <v>3993</v>
      </c>
      <c r="N4232" t="s">
        <v>3995</v>
      </c>
      <c r="O4232" s="18">
        <v>75.006207306099995</v>
      </c>
      <c r="P4232" t="s">
        <v>5694</v>
      </c>
      <c r="Q4232" t="s">
        <v>5695</v>
      </c>
      <c r="R4232" t="s">
        <v>5696</v>
      </c>
      <c r="S4232" s="18">
        <v>480.1768683789</v>
      </c>
      <c r="T4232" t="s">
        <v>85</v>
      </c>
      <c r="U4232" t="s">
        <v>86</v>
      </c>
      <c r="V4232" t="s">
        <v>87</v>
      </c>
      <c r="W4232" s="18">
        <v>214.55930621580001</v>
      </c>
      <c r="X4232" t="s">
        <v>64</v>
      </c>
      <c r="Y4232" t="s">
        <v>3998</v>
      </c>
      <c r="Z4232" t="s">
        <v>3999</v>
      </c>
      <c r="AA4232" s="18">
        <v>148.9028491453</v>
      </c>
      <c r="AB4232" t="s">
        <v>4000</v>
      </c>
      <c r="AC4232" t="s">
        <v>3991</v>
      </c>
      <c r="AD4232" t="s">
        <v>4001</v>
      </c>
      <c r="AE4232" s="18">
        <v>1.4636384000000001E-3</v>
      </c>
      <c r="AF4232" t="s">
        <v>19325</v>
      </c>
      <c r="AG4232" t="s">
        <v>7202</v>
      </c>
      <c r="AH4232" t="s">
        <v>19326</v>
      </c>
      <c r="AI4232" s="18">
        <v>4.0185072000000002E-3</v>
      </c>
      <c r="AJ4232" t="s">
        <v>19327</v>
      </c>
      <c r="AK4232" t="s">
        <v>7202</v>
      </c>
      <c r="AL4232" t="s">
        <v>19328</v>
      </c>
      <c r="AM4232" t="s">
        <v>19325</v>
      </c>
      <c r="AN4232" t="s">
        <v>7202</v>
      </c>
      <c r="AO4232" t="s">
        <v>19326</v>
      </c>
      <c r="AP4232" s="18">
        <v>1.4636384000000001E-3</v>
      </c>
      <c r="AQ4232" t="s">
        <v>123</v>
      </c>
      <c r="AR4232" t="b">
        <f>ISNUMBER(SEARCH('Consulta Por Puntos Baloto'!$E$5,B4232,1))</f>
        <v>0</v>
      </c>
      <c r="AS4232">
        <f t="shared" si="132"/>
        <v>31</v>
      </c>
      <c r="AT4232" t="str">
        <f t="shared" si="133"/>
        <v>Punto pago</v>
      </c>
    </row>
    <row r="4233" spans="1:46">
      <c r="A4233" t="s">
        <v>19329</v>
      </c>
      <c r="B4233" t="s">
        <v>19330</v>
      </c>
      <c r="C4233" s="18">
        <v>20.677631175999998</v>
      </c>
      <c r="D4233" t="s">
        <v>5116</v>
      </c>
      <c r="E4233" t="s">
        <v>4734</v>
      </c>
      <c r="F4233" t="s">
        <v>5117</v>
      </c>
      <c r="G4233" s="18">
        <v>71.378030649400003</v>
      </c>
      <c r="H4233" t="s">
        <v>383</v>
      </c>
      <c r="I4233" t="s">
        <v>384</v>
      </c>
      <c r="J4233" t="s">
        <v>385</v>
      </c>
      <c r="K4233" s="18">
        <v>72.1085538321</v>
      </c>
      <c r="L4233" t="s">
        <v>64</v>
      </c>
      <c r="M4233" t="s">
        <v>384</v>
      </c>
      <c r="N4233" t="s">
        <v>386</v>
      </c>
      <c r="O4233" s="18">
        <v>20.599495711300001</v>
      </c>
      <c r="P4233" t="s">
        <v>4733</v>
      </c>
      <c r="Q4233" t="s">
        <v>4734</v>
      </c>
      <c r="R4233" t="s">
        <v>4735</v>
      </c>
      <c r="S4233" s="18">
        <v>163.75329890410001</v>
      </c>
      <c r="T4233" t="s">
        <v>253</v>
      </c>
      <c r="U4233" t="s">
        <v>65</v>
      </c>
      <c r="V4233" t="s">
        <v>254</v>
      </c>
      <c r="W4233" s="18">
        <v>163.14570339159999</v>
      </c>
      <c r="X4233" t="s">
        <v>276</v>
      </c>
      <c r="Y4233" t="s">
        <v>65</v>
      </c>
      <c r="Z4233" t="s">
        <v>277</v>
      </c>
      <c r="AA4233" s="18">
        <v>71.380734497700004</v>
      </c>
      <c r="AB4233" t="s">
        <v>383</v>
      </c>
      <c r="AC4233" t="s">
        <v>391</v>
      </c>
      <c r="AD4233" t="s">
        <v>392</v>
      </c>
      <c r="AE4233" s="18">
        <v>7.8651087345999997</v>
      </c>
      <c r="AF4233" t="s">
        <v>12741</v>
      </c>
      <c r="AG4233" t="s">
        <v>12742</v>
      </c>
      <c r="AH4233" t="s">
        <v>12743</v>
      </c>
      <c r="AI4233" s="18">
        <v>7.5198188700000002E-2</v>
      </c>
      <c r="AJ4233" t="s">
        <v>19331</v>
      </c>
      <c r="AK4233" t="s">
        <v>19332</v>
      </c>
      <c r="AL4233" t="s">
        <v>19333</v>
      </c>
      <c r="AM4233" t="s">
        <v>19331</v>
      </c>
      <c r="AN4233" t="s">
        <v>19332</v>
      </c>
      <c r="AO4233" t="s">
        <v>19333</v>
      </c>
      <c r="AP4233" s="18">
        <v>7.5198188700000002E-2</v>
      </c>
      <c r="AQ4233" t="s">
        <v>123</v>
      </c>
      <c r="AR4233" t="b">
        <f>ISNUMBER(SEARCH('Consulta Por Puntos Baloto'!$E$5,B4233,1))</f>
        <v>0</v>
      </c>
      <c r="AS4233">
        <f t="shared" si="132"/>
        <v>35</v>
      </c>
      <c r="AT4233" t="str">
        <f t="shared" si="133"/>
        <v>Punto red</v>
      </c>
    </row>
    <row r="4234" spans="1:46">
      <c r="A4234" t="s">
        <v>19334</v>
      </c>
      <c r="B4234" t="s">
        <v>19335</v>
      </c>
      <c r="C4234" s="18">
        <v>0.51316134530000002</v>
      </c>
      <c r="D4234" t="s">
        <v>941</v>
      </c>
      <c r="E4234" t="s">
        <v>128</v>
      </c>
      <c r="F4234" t="s">
        <v>942</v>
      </c>
      <c r="G4234" s="18">
        <v>0.1988067218</v>
      </c>
      <c r="H4234" t="s">
        <v>205</v>
      </c>
      <c r="I4234" t="s">
        <v>130</v>
      </c>
      <c r="J4234" t="s">
        <v>206</v>
      </c>
      <c r="K4234" s="18">
        <v>0.1988067218</v>
      </c>
      <c r="L4234" t="s">
        <v>205</v>
      </c>
      <c r="M4234" t="s">
        <v>130</v>
      </c>
      <c r="N4234" t="s">
        <v>206</v>
      </c>
      <c r="O4234" s="18">
        <v>1.3722742994999999</v>
      </c>
      <c r="P4234" t="s">
        <v>453</v>
      </c>
      <c r="Q4234" t="s">
        <v>134</v>
      </c>
      <c r="R4234" t="s">
        <v>454</v>
      </c>
      <c r="S4234" s="18">
        <v>0.67731950330000001</v>
      </c>
      <c r="T4234" t="s">
        <v>136</v>
      </c>
      <c r="U4234" t="s">
        <v>130</v>
      </c>
      <c r="V4234" t="s">
        <v>137</v>
      </c>
      <c r="W4234" s="18">
        <v>1.6103303410000001</v>
      </c>
      <c r="X4234" t="s">
        <v>64</v>
      </c>
      <c r="Y4234" t="s">
        <v>130</v>
      </c>
      <c r="Z4234" t="s">
        <v>569</v>
      </c>
      <c r="AA4234" s="18">
        <v>0.15912022649999999</v>
      </c>
      <c r="AB4234" t="s">
        <v>943</v>
      </c>
      <c r="AC4234" t="s">
        <v>128</v>
      </c>
      <c r="AD4234" t="s">
        <v>944</v>
      </c>
      <c r="AE4234" s="18">
        <v>0.35503235059999999</v>
      </c>
      <c r="AF4234" t="s">
        <v>945</v>
      </c>
      <c r="AG4234" t="s">
        <v>143</v>
      </c>
      <c r="AH4234" t="s">
        <v>946</v>
      </c>
      <c r="AI4234" s="18">
        <v>9.0406646500000007E-2</v>
      </c>
      <c r="AJ4234" t="s">
        <v>1037</v>
      </c>
      <c r="AK4234" t="s">
        <v>134</v>
      </c>
      <c r="AL4234" t="s">
        <v>19336</v>
      </c>
      <c r="AM4234" t="s">
        <v>1037</v>
      </c>
      <c r="AN4234" t="s">
        <v>134</v>
      </c>
      <c r="AO4234" t="s">
        <v>19336</v>
      </c>
      <c r="AP4234" s="18">
        <v>9.0406646500000007E-2</v>
      </c>
      <c r="AQ4234" t="s">
        <v>123</v>
      </c>
      <c r="AR4234" t="b">
        <f>ISNUMBER(SEARCH('Consulta Por Puntos Baloto'!$E$5,B4234,1))</f>
        <v>0</v>
      </c>
      <c r="AS4234">
        <f t="shared" si="132"/>
        <v>35</v>
      </c>
      <c r="AT4234" t="str">
        <f t="shared" si="133"/>
        <v>Punto red</v>
      </c>
    </row>
    <row r="4235" spans="1:46">
      <c r="A4235" t="s">
        <v>19337</v>
      </c>
      <c r="B4235" t="s">
        <v>19338</v>
      </c>
      <c r="C4235" s="18">
        <v>1.0565819351000001</v>
      </c>
      <c r="D4235" t="s">
        <v>5197</v>
      </c>
      <c r="E4235" t="s">
        <v>5198</v>
      </c>
      <c r="F4235" t="s">
        <v>5199</v>
      </c>
      <c r="G4235" s="18">
        <v>2.3933206798</v>
      </c>
      <c r="H4235" t="s">
        <v>64</v>
      </c>
      <c r="I4235" t="s">
        <v>5200</v>
      </c>
      <c r="J4235" t="s">
        <v>5201</v>
      </c>
      <c r="K4235" s="18">
        <v>13.1603836916</v>
      </c>
      <c r="L4235" t="s">
        <v>64</v>
      </c>
      <c r="M4235" t="s">
        <v>65</v>
      </c>
      <c r="N4235" t="s">
        <v>5202</v>
      </c>
      <c r="O4235" s="18">
        <v>13.2641258224</v>
      </c>
      <c r="P4235" t="s">
        <v>67</v>
      </c>
      <c r="Q4235" t="s">
        <v>62</v>
      </c>
      <c r="R4235" t="s">
        <v>68</v>
      </c>
      <c r="S4235" s="18">
        <v>13.5533910737</v>
      </c>
      <c r="T4235" t="s">
        <v>253</v>
      </c>
      <c r="U4235" t="s">
        <v>65</v>
      </c>
      <c r="V4235" t="s">
        <v>254</v>
      </c>
      <c r="W4235" s="18">
        <v>13.2531062015</v>
      </c>
      <c r="X4235" t="s">
        <v>276</v>
      </c>
      <c r="Y4235" t="s">
        <v>65</v>
      </c>
      <c r="Z4235" t="s">
        <v>277</v>
      </c>
      <c r="AA4235" s="18">
        <v>13.2420693571</v>
      </c>
      <c r="AB4235" t="s">
        <v>5203</v>
      </c>
      <c r="AC4235" t="s">
        <v>62</v>
      </c>
      <c r="AD4235" t="s">
        <v>5204</v>
      </c>
      <c r="AE4235" s="18">
        <v>0.91336870140000004</v>
      </c>
      <c r="AF4235" t="s">
        <v>6701</v>
      </c>
      <c r="AG4235" t="s">
        <v>6702</v>
      </c>
      <c r="AH4235" t="s">
        <v>6703</v>
      </c>
      <c r="AI4235" s="18">
        <v>1.1051598551999999</v>
      </c>
      <c r="AJ4235" t="s">
        <v>13416</v>
      </c>
      <c r="AK4235" t="s">
        <v>5198</v>
      </c>
      <c r="AL4235" t="s">
        <v>13417</v>
      </c>
      <c r="AM4235" t="s">
        <v>6701</v>
      </c>
      <c r="AN4235" t="s">
        <v>6702</v>
      </c>
      <c r="AO4235" t="s">
        <v>6703</v>
      </c>
      <c r="AP4235" s="18">
        <v>0.91336870140000004</v>
      </c>
      <c r="AQ4235" t="s">
        <v>123</v>
      </c>
      <c r="AR4235" t="b">
        <f>ISNUMBER(SEARCH('Consulta Por Puntos Baloto'!$E$5,B4235,1))</f>
        <v>0</v>
      </c>
      <c r="AS4235">
        <f t="shared" si="132"/>
        <v>31</v>
      </c>
      <c r="AT4235" t="str">
        <f t="shared" si="133"/>
        <v>Punto pago</v>
      </c>
    </row>
    <row r="4236" spans="1:46">
      <c r="A4236" t="s">
        <v>19339</v>
      </c>
      <c r="B4236" t="s">
        <v>19340</v>
      </c>
      <c r="C4236" s="18">
        <v>3.9961709631</v>
      </c>
      <c r="D4236" t="s">
        <v>5165</v>
      </c>
      <c r="E4236" t="s">
        <v>220</v>
      </c>
      <c r="F4236" t="s">
        <v>5166</v>
      </c>
      <c r="G4236" s="18">
        <v>4.3012370808</v>
      </c>
      <c r="H4236" t="s">
        <v>64</v>
      </c>
      <c r="I4236" t="s">
        <v>223</v>
      </c>
      <c r="J4236" t="s">
        <v>5327</v>
      </c>
      <c r="K4236" s="18">
        <v>5.7130399685000004</v>
      </c>
      <c r="L4236" t="s">
        <v>64</v>
      </c>
      <c r="M4236" t="s">
        <v>223</v>
      </c>
      <c r="N4236" t="s">
        <v>4070</v>
      </c>
      <c r="O4236" s="18">
        <v>3.7043179868</v>
      </c>
      <c r="P4236" t="s">
        <v>4052</v>
      </c>
      <c r="Q4236" t="s">
        <v>4053</v>
      </c>
      <c r="R4236" t="s">
        <v>4054</v>
      </c>
      <c r="S4236" s="18">
        <v>13.256567203099999</v>
      </c>
      <c r="T4236" t="s">
        <v>227</v>
      </c>
      <c r="U4236" t="s">
        <v>228</v>
      </c>
      <c r="V4236" t="s">
        <v>229</v>
      </c>
      <c r="W4236" s="18">
        <v>5.7815796825000003</v>
      </c>
      <c r="X4236" t="s">
        <v>64</v>
      </c>
      <c r="Y4236" t="s">
        <v>4055</v>
      </c>
      <c r="Z4236" t="s">
        <v>4056</v>
      </c>
      <c r="AA4236" s="18">
        <v>3.3797517178000001</v>
      </c>
      <c r="AB4236" t="s">
        <v>4088</v>
      </c>
      <c r="AC4236" t="s">
        <v>220</v>
      </c>
      <c r="AD4236" t="s">
        <v>4089</v>
      </c>
      <c r="AE4236" s="18">
        <v>0.5129758942</v>
      </c>
      <c r="AF4236" t="s">
        <v>6832</v>
      </c>
      <c r="AG4236" t="s">
        <v>220</v>
      </c>
      <c r="AH4236" t="s">
        <v>6833</v>
      </c>
      <c r="AI4236" s="18">
        <v>0.55205786099999998</v>
      </c>
      <c r="AJ4236" t="s">
        <v>6834</v>
      </c>
      <c r="AK4236" t="s">
        <v>220</v>
      </c>
      <c r="AL4236" t="s">
        <v>6835</v>
      </c>
      <c r="AM4236" t="s">
        <v>6832</v>
      </c>
      <c r="AN4236" t="s">
        <v>220</v>
      </c>
      <c r="AO4236" t="s">
        <v>6833</v>
      </c>
      <c r="AP4236" s="18">
        <v>0.5129758942</v>
      </c>
      <c r="AQ4236" t="s">
        <v>123</v>
      </c>
      <c r="AR4236" t="b">
        <f>ISNUMBER(SEARCH('Consulta Por Puntos Baloto'!$E$5,B4236,1))</f>
        <v>0</v>
      </c>
      <c r="AS4236">
        <f t="shared" si="132"/>
        <v>31</v>
      </c>
      <c r="AT4236" t="str">
        <f t="shared" si="133"/>
        <v>Punto pago</v>
      </c>
    </row>
    <row r="4237" spans="1:46">
      <c r="A4237" t="s">
        <v>19341</v>
      </c>
      <c r="B4237" t="s">
        <v>19342</v>
      </c>
      <c r="C4237" s="18">
        <v>5.8726090813000003</v>
      </c>
      <c r="D4237" t="s">
        <v>61</v>
      </c>
      <c r="E4237" t="s">
        <v>62</v>
      </c>
      <c r="F4237" t="s">
        <v>63</v>
      </c>
      <c r="G4237" s="18">
        <v>6.1701896931000002</v>
      </c>
      <c r="H4237" t="s">
        <v>64</v>
      </c>
      <c r="I4237" t="s">
        <v>65</v>
      </c>
      <c r="J4237" t="s">
        <v>66</v>
      </c>
      <c r="K4237" s="18">
        <v>6.1810751797999997</v>
      </c>
      <c r="L4237" t="s">
        <v>64</v>
      </c>
      <c r="M4237" t="s">
        <v>65</v>
      </c>
      <c r="N4237" t="s">
        <v>66</v>
      </c>
      <c r="O4237" s="18">
        <v>8.0144893407000009</v>
      </c>
      <c r="P4237" t="s">
        <v>67</v>
      </c>
      <c r="Q4237" t="s">
        <v>62</v>
      </c>
      <c r="R4237" t="s">
        <v>68</v>
      </c>
      <c r="S4237" s="18">
        <v>7.4796071570000002</v>
      </c>
      <c r="T4237" t="s">
        <v>69</v>
      </c>
      <c r="U4237" t="s">
        <v>65</v>
      </c>
      <c r="V4237" t="s">
        <v>70</v>
      </c>
      <c r="W4237" s="18">
        <v>7.6919343156000002</v>
      </c>
      <c r="X4237" t="s">
        <v>71</v>
      </c>
      <c r="Y4237" t="s">
        <v>65</v>
      </c>
      <c r="Z4237" t="s">
        <v>72</v>
      </c>
      <c r="AA4237" s="18">
        <v>7.0674037466000001</v>
      </c>
      <c r="AB4237" t="s">
        <v>73</v>
      </c>
      <c r="AC4237" t="s">
        <v>62</v>
      </c>
      <c r="AD4237" t="s">
        <v>74</v>
      </c>
      <c r="AE4237" s="18">
        <v>0.1003010159</v>
      </c>
      <c r="AF4237" t="s">
        <v>19343</v>
      </c>
      <c r="AG4237" t="s">
        <v>62</v>
      </c>
      <c r="AH4237" t="s">
        <v>19344</v>
      </c>
      <c r="AI4237" s="18">
        <v>0.51660679750000005</v>
      </c>
      <c r="AJ4237" t="s">
        <v>5524</v>
      </c>
      <c r="AK4237" t="s">
        <v>62</v>
      </c>
      <c r="AL4237" t="s">
        <v>5525</v>
      </c>
      <c r="AM4237" t="s">
        <v>19343</v>
      </c>
      <c r="AN4237" t="s">
        <v>62</v>
      </c>
      <c r="AO4237" t="s">
        <v>19344</v>
      </c>
      <c r="AP4237" s="18">
        <v>0.1003010159</v>
      </c>
      <c r="AQ4237" t="s">
        <v>123</v>
      </c>
      <c r="AR4237" t="b">
        <f>ISNUMBER(SEARCH('Consulta Por Puntos Baloto'!$E$5,B4237,1))</f>
        <v>0</v>
      </c>
      <c r="AS4237">
        <f t="shared" si="132"/>
        <v>31</v>
      </c>
      <c r="AT4237" t="str">
        <f t="shared" si="133"/>
        <v>Punto pago</v>
      </c>
    </row>
    <row r="4238" spans="1:46">
      <c r="A4238" t="s">
        <v>19345</v>
      </c>
      <c r="B4238" t="s">
        <v>19346</v>
      </c>
      <c r="C4238" s="18">
        <v>0.3783794553</v>
      </c>
      <c r="D4238" t="s">
        <v>4386</v>
      </c>
      <c r="E4238" t="s">
        <v>4387</v>
      </c>
      <c r="F4238" t="s">
        <v>4388</v>
      </c>
      <c r="G4238" s="18">
        <v>1.3631418756</v>
      </c>
      <c r="H4238" t="s">
        <v>64</v>
      </c>
      <c r="I4238" t="s">
        <v>4389</v>
      </c>
      <c r="J4238" t="s">
        <v>4390</v>
      </c>
      <c r="K4238" s="18">
        <v>40.110948715500001</v>
      </c>
      <c r="L4238" t="s">
        <v>64</v>
      </c>
      <c r="M4238" t="s">
        <v>343</v>
      </c>
      <c r="N4238" t="s">
        <v>344</v>
      </c>
      <c r="O4238" s="18">
        <v>1.1828013281</v>
      </c>
      <c r="P4238" t="s">
        <v>4391</v>
      </c>
      <c r="Q4238" t="s">
        <v>4392</v>
      </c>
      <c r="R4238" t="s">
        <v>4393</v>
      </c>
      <c r="S4238" s="18">
        <v>60.178772992200003</v>
      </c>
      <c r="T4238" t="s">
        <v>69</v>
      </c>
      <c r="U4238" t="s">
        <v>65</v>
      </c>
      <c r="V4238" t="s">
        <v>70</v>
      </c>
      <c r="W4238" s="18">
        <v>1.3631418756</v>
      </c>
      <c r="X4238" t="s">
        <v>64</v>
      </c>
      <c r="Y4238" t="s">
        <v>4389</v>
      </c>
      <c r="Z4238" t="s">
        <v>4390</v>
      </c>
      <c r="AA4238" s="18">
        <v>41.406133733099999</v>
      </c>
      <c r="AB4238" t="s">
        <v>345</v>
      </c>
      <c r="AC4238" t="s">
        <v>341</v>
      </c>
      <c r="AD4238" t="s">
        <v>346</v>
      </c>
      <c r="AE4238" s="18">
        <v>0.23029834969999999</v>
      </c>
      <c r="AF4238" t="s">
        <v>7238</v>
      </c>
      <c r="AG4238" t="s">
        <v>4387</v>
      </c>
      <c r="AH4238" t="s">
        <v>7239</v>
      </c>
      <c r="AI4238" s="18">
        <v>0.1594985042</v>
      </c>
      <c r="AJ4238" t="s">
        <v>349</v>
      </c>
      <c r="AK4238" t="s">
        <v>4387</v>
      </c>
      <c r="AL4238" t="s">
        <v>14493</v>
      </c>
      <c r="AM4238" t="s">
        <v>349</v>
      </c>
      <c r="AN4238" t="s">
        <v>4387</v>
      </c>
      <c r="AO4238" t="s">
        <v>14493</v>
      </c>
      <c r="AP4238" s="18">
        <v>0.1594985042</v>
      </c>
      <c r="AQ4238" t="s">
        <v>123</v>
      </c>
      <c r="AR4238" t="b">
        <f>ISNUMBER(SEARCH('Consulta Por Puntos Baloto'!$E$5,B4238,1))</f>
        <v>0</v>
      </c>
      <c r="AS4238">
        <f t="shared" si="132"/>
        <v>35</v>
      </c>
      <c r="AT4238" t="str">
        <f t="shared" si="133"/>
        <v>Punto red</v>
      </c>
    </row>
    <row r="4239" spans="1:46">
      <c r="A4239" t="s">
        <v>19347</v>
      </c>
      <c r="B4239" t="s">
        <v>19348</v>
      </c>
      <c r="C4239" s="18">
        <v>2.9834182235000002</v>
      </c>
      <c r="D4239" t="s">
        <v>4210</v>
      </c>
      <c r="E4239" t="s">
        <v>62</v>
      </c>
      <c r="F4239" t="s">
        <v>4211</v>
      </c>
      <c r="G4239" s="18">
        <v>1.6482378383</v>
      </c>
      <c r="H4239" t="s">
        <v>64</v>
      </c>
      <c r="I4239" t="s">
        <v>65</v>
      </c>
      <c r="J4239" t="s">
        <v>5202</v>
      </c>
      <c r="K4239" s="18">
        <v>1.6446535112</v>
      </c>
      <c r="L4239" t="s">
        <v>64</v>
      </c>
      <c r="M4239" t="s">
        <v>65</v>
      </c>
      <c r="N4239" t="s">
        <v>5202</v>
      </c>
      <c r="O4239" s="18">
        <v>1.9307433251999999</v>
      </c>
      <c r="P4239" t="s">
        <v>67</v>
      </c>
      <c r="Q4239" t="s">
        <v>62</v>
      </c>
      <c r="R4239" t="s">
        <v>68</v>
      </c>
      <c r="S4239" s="18">
        <v>2.9895735023999999</v>
      </c>
      <c r="T4239" t="s">
        <v>253</v>
      </c>
      <c r="U4239" t="s">
        <v>65</v>
      </c>
      <c r="V4239" t="s">
        <v>254</v>
      </c>
      <c r="W4239" s="18">
        <v>1.9308686457999999</v>
      </c>
      <c r="X4239" t="s">
        <v>276</v>
      </c>
      <c r="Y4239" t="s">
        <v>65</v>
      </c>
      <c r="Z4239" t="s">
        <v>277</v>
      </c>
      <c r="AA4239" s="18">
        <v>1.9457404586</v>
      </c>
      <c r="AB4239" t="s">
        <v>5203</v>
      </c>
      <c r="AC4239" t="s">
        <v>62</v>
      </c>
      <c r="AD4239" t="s">
        <v>5204</v>
      </c>
      <c r="AE4239" s="18">
        <v>0.13176025350000001</v>
      </c>
      <c r="AF4239" t="s">
        <v>19349</v>
      </c>
      <c r="AG4239" t="s">
        <v>62</v>
      </c>
      <c r="AH4239" t="s">
        <v>19350</v>
      </c>
      <c r="AI4239" s="18">
        <v>0.31218469580000002</v>
      </c>
      <c r="AJ4239" t="s">
        <v>19351</v>
      </c>
      <c r="AK4239" t="s">
        <v>62</v>
      </c>
      <c r="AL4239" t="s">
        <v>19352</v>
      </c>
      <c r="AM4239" t="s">
        <v>19349</v>
      </c>
      <c r="AN4239" t="s">
        <v>62</v>
      </c>
      <c r="AO4239" t="s">
        <v>19350</v>
      </c>
      <c r="AP4239" s="18">
        <v>0.13176025350000001</v>
      </c>
      <c r="AQ4239" t="s">
        <v>123</v>
      </c>
      <c r="AR4239" t="b">
        <f>ISNUMBER(SEARCH('Consulta Por Puntos Baloto'!$E$5,B4239,1))</f>
        <v>0</v>
      </c>
      <c r="AS4239">
        <f t="shared" si="132"/>
        <v>31</v>
      </c>
      <c r="AT4239" t="str">
        <f t="shared" si="133"/>
        <v>Punto pago</v>
      </c>
    </row>
    <row r="4240" spans="1:46">
      <c r="A4240" t="s">
        <v>19353</v>
      </c>
      <c r="B4240" t="s">
        <v>19354</v>
      </c>
      <c r="C4240" s="18">
        <v>17.422398214699999</v>
      </c>
      <c r="D4240" t="s">
        <v>340</v>
      </c>
      <c r="E4240" t="s">
        <v>341</v>
      </c>
      <c r="F4240" t="s">
        <v>342</v>
      </c>
      <c r="G4240" s="18">
        <v>16.335330140699998</v>
      </c>
      <c r="H4240" t="s">
        <v>64</v>
      </c>
      <c r="I4240" t="s">
        <v>343</v>
      </c>
      <c r="J4240" t="s">
        <v>344</v>
      </c>
      <c r="K4240" s="18">
        <v>16.322387424399999</v>
      </c>
      <c r="L4240" t="s">
        <v>64</v>
      </c>
      <c r="M4240" t="s">
        <v>343</v>
      </c>
      <c r="N4240" t="s">
        <v>344</v>
      </c>
      <c r="O4240" s="18">
        <v>23.693537075799998</v>
      </c>
      <c r="P4240" t="s">
        <v>4391</v>
      </c>
      <c r="Q4240" t="s">
        <v>4392</v>
      </c>
      <c r="R4240" t="s">
        <v>4393</v>
      </c>
      <c r="S4240" s="18">
        <v>40.327810710599998</v>
      </c>
      <c r="T4240" t="s">
        <v>69</v>
      </c>
      <c r="U4240" t="s">
        <v>65</v>
      </c>
      <c r="V4240" t="s">
        <v>70</v>
      </c>
      <c r="W4240" s="18">
        <v>23.785483409400001</v>
      </c>
      <c r="X4240" t="s">
        <v>64</v>
      </c>
      <c r="Y4240" t="s">
        <v>4389</v>
      </c>
      <c r="Z4240" t="s">
        <v>4390</v>
      </c>
      <c r="AA4240" s="18">
        <v>17.616187179200001</v>
      </c>
      <c r="AB4240" t="s">
        <v>345</v>
      </c>
      <c r="AC4240" t="s">
        <v>341</v>
      </c>
      <c r="AD4240" t="s">
        <v>346</v>
      </c>
      <c r="AE4240" s="18">
        <v>5.4372124275999996</v>
      </c>
      <c r="AF4240" t="s">
        <v>5425</v>
      </c>
      <c r="AG4240" t="s">
        <v>4395</v>
      </c>
      <c r="AH4240" t="s">
        <v>5426</v>
      </c>
      <c r="AI4240" s="18">
        <v>5.4955589796000002</v>
      </c>
      <c r="AJ4240" t="s">
        <v>4397</v>
      </c>
      <c r="AK4240" t="s">
        <v>4395</v>
      </c>
      <c r="AL4240" t="s">
        <v>4398</v>
      </c>
      <c r="AM4240" t="s">
        <v>5425</v>
      </c>
      <c r="AN4240" t="s">
        <v>4395</v>
      </c>
      <c r="AO4240" t="s">
        <v>5426</v>
      </c>
      <c r="AP4240" s="18">
        <v>5.4372124275999996</v>
      </c>
      <c r="AQ4240" t="s">
        <v>123</v>
      </c>
      <c r="AR4240" t="b">
        <f>ISNUMBER(SEARCH('Consulta Por Puntos Baloto'!$E$5,B4240,1))</f>
        <v>0</v>
      </c>
      <c r="AS4240">
        <f t="shared" si="132"/>
        <v>31</v>
      </c>
      <c r="AT4240" t="str">
        <f t="shared" si="133"/>
        <v>Punto pago</v>
      </c>
    </row>
    <row r="4241" spans="1:46">
      <c r="A4241" t="s">
        <v>19355</v>
      </c>
      <c r="B4241" t="s">
        <v>19356</v>
      </c>
      <c r="C4241" s="18">
        <v>15.4006718462</v>
      </c>
      <c r="D4241" t="s">
        <v>4386</v>
      </c>
      <c r="E4241" t="s">
        <v>4387</v>
      </c>
      <c r="F4241" t="s">
        <v>4388</v>
      </c>
      <c r="G4241" s="18">
        <v>15.4043979473</v>
      </c>
      <c r="H4241" t="s">
        <v>64</v>
      </c>
      <c r="I4241" t="s">
        <v>4389</v>
      </c>
      <c r="J4241" t="s">
        <v>4390</v>
      </c>
      <c r="K4241" s="18">
        <v>25.1149287898</v>
      </c>
      <c r="L4241" t="s">
        <v>64</v>
      </c>
      <c r="M4241" t="s">
        <v>343</v>
      </c>
      <c r="N4241" t="s">
        <v>344</v>
      </c>
      <c r="O4241" s="18">
        <v>15.3508853446</v>
      </c>
      <c r="P4241" t="s">
        <v>4391</v>
      </c>
      <c r="Q4241" t="s">
        <v>4392</v>
      </c>
      <c r="R4241" t="s">
        <v>4393</v>
      </c>
      <c r="S4241" s="18">
        <v>45.061198319699997</v>
      </c>
      <c r="T4241" t="s">
        <v>69</v>
      </c>
      <c r="U4241" t="s">
        <v>65</v>
      </c>
      <c r="V4241" t="s">
        <v>70</v>
      </c>
      <c r="W4241" s="18">
        <v>15.4043979473</v>
      </c>
      <c r="X4241" t="s">
        <v>64</v>
      </c>
      <c r="Y4241" t="s">
        <v>4389</v>
      </c>
      <c r="Z4241" t="s">
        <v>4390</v>
      </c>
      <c r="AA4241" s="18">
        <v>26.340307408600001</v>
      </c>
      <c r="AB4241" t="s">
        <v>345</v>
      </c>
      <c r="AC4241" t="s">
        <v>341</v>
      </c>
      <c r="AD4241" t="s">
        <v>346</v>
      </c>
      <c r="AE4241" s="18">
        <v>8.3836930000000004E-4</v>
      </c>
      <c r="AF4241" t="s">
        <v>19357</v>
      </c>
      <c r="AG4241" t="s">
        <v>5347</v>
      </c>
      <c r="AH4241" t="s">
        <v>19358</v>
      </c>
      <c r="AI4241" s="18">
        <v>1.8378763999999999E-3</v>
      </c>
      <c r="AJ4241" t="s">
        <v>19359</v>
      </c>
      <c r="AK4241" t="s">
        <v>5349</v>
      </c>
      <c r="AL4241" t="s">
        <v>19360</v>
      </c>
      <c r="AM4241" t="s">
        <v>19357</v>
      </c>
      <c r="AN4241" t="s">
        <v>5347</v>
      </c>
      <c r="AO4241" t="s">
        <v>19358</v>
      </c>
      <c r="AP4241" s="18">
        <v>8.3836930000000004E-4</v>
      </c>
      <c r="AQ4241" t="s">
        <v>123</v>
      </c>
      <c r="AR4241" t="b">
        <f>ISNUMBER(SEARCH('Consulta Por Puntos Baloto'!$E$5,B4241,1))</f>
        <v>0</v>
      </c>
      <c r="AS4241">
        <f t="shared" si="132"/>
        <v>31</v>
      </c>
      <c r="AT4241" t="str">
        <f t="shared" si="133"/>
        <v>Punto pago</v>
      </c>
    </row>
    <row r="4242" spans="1:46">
      <c r="A4242" t="s">
        <v>19361</v>
      </c>
      <c r="B4242" t="s">
        <v>19362</v>
      </c>
      <c r="C4242" s="18">
        <v>1.6311188171</v>
      </c>
      <c r="D4242" t="s">
        <v>4144</v>
      </c>
      <c r="E4242" t="s">
        <v>4035</v>
      </c>
      <c r="F4242" t="s">
        <v>4145</v>
      </c>
      <c r="G4242" s="18">
        <v>0.32669067460000001</v>
      </c>
      <c r="H4242" t="s">
        <v>4897</v>
      </c>
      <c r="I4242" t="s">
        <v>4146</v>
      </c>
      <c r="J4242" t="s">
        <v>4898</v>
      </c>
      <c r="K4242" s="18">
        <v>34.4360176972</v>
      </c>
      <c r="L4242" t="s">
        <v>64</v>
      </c>
      <c r="M4242" t="s">
        <v>4029</v>
      </c>
      <c r="N4242" t="s">
        <v>4030</v>
      </c>
      <c r="O4242" s="18">
        <v>26.385830561999999</v>
      </c>
      <c r="P4242" t="s">
        <v>4031</v>
      </c>
      <c r="Q4242" t="s">
        <v>4025</v>
      </c>
      <c r="R4242" t="s">
        <v>4032</v>
      </c>
      <c r="S4242" s="18">
        <v>151.5279338098</v>
      </c>
      <c r="T4242" t="s">
        <v>227</v>
      </c>
      <c r="U4242" t="s">
        <v>228</v>
      </c>
      <c r="V4242" t="s">
        <v>229</v>
      </c>
      <c r="W4242" s="18">
        <v>0.37539434399999999</v>
      </c>
      <c r="X4242" t="s">
        <v>4897</v>
      </c>
      <c r="Y4242" t="s">
        <v>4146</v>
      </c>
      <c r="Z4242" t="s">
        <v>4898</v>
      </c>
      <c r="AA4242" s="18">
        <v>9.9599119599999994E-2</v>
      </c>
      <c r="AB4242" t="s">
        <v>8999</v>
      </c>
      <c r="AC4242" t="s">
        <v>4035</v>
      </c>
      <c r="AD4242" t="s">
        <v>9000</v>
      </c>
      <c r="AE4242" s="18">
        <v>8.6867428999999996E-2</v>
      </c>
      <c r="AF4242" t="s">
        <v>19363</v>
      </c>
      <c r="AG4242" t="s">
        <v>4035</v>
      </c>
      <c r="AH4242" t="s">
        <v>19364</v>
      </c>
      <c r="AI4242" s="18">
        <v>0.99128669229999999</v>
      </c>
      <c r="AJ4242" t="s">
        <v>349</v>
      </c>
      <c r="AK4242" t="s">
        <v>4035</v>
      </c>
      <c r="AL4242" t="s">
        <v>7475</v>
      </c>
      <c r="AM4242" t="s">
        <v>19363</v>
      </c>
      <c r="AN4242" t="s">
        <v>4035</v>
      </c>
      <c r="AO4242" t="s">
        <v>19364</v>
      </c>
      <c r="AP4242" s="18">
        <v>8.6867428999999996E-2</v>
      </c>
      <c r="AQ4242" t="s">
        <v>123</v>
      </c>
      <c r="AR4242" t="b">
        <f>ISNUMBER(SEARCH('Consulta Por Puntos Baloto'!$E$5,B4242,1))</f>
        <v>0</v>
      </c>
      <c r="AS4242">
        <f t="shared" si="132"/>
        <v>31</v>
      </c>
      <c r="AT4242" t="str">
        <f t="shared" si="133"/>
        <v>Punto pago</v>
      </c>
    </row>
    <row r="4243" spans="1:46">
      <c r="A4243" t="s">
        <v>19365</v>
      </c>
      <c r="B4243" t="s">
        <v>19366</v>
      </c>
      <c r="C4243" s="18">
        <v>1.4451322339999999</v>
      </c>
      <c r="D4243" t="s">
        <v>5248</v>
      </c>
      <c r="E4243" t="s">
        <v>5249</v>
      </c>
      <c r="F4243" t="s">
        <v>5250</v>
      </c>
      <c r="G4243" s="18">
        <v>24.372102048199999</v>
      </c>
      <c r="H4243" t="s">
        <v>64</v>
      </c>
      <c r="I4243" t="s">
        <v>4389</v>
      </c>
      <c r="J4243" t="s">
        <v>4390</v>
      </c>
      <c r="K4243" s="18">
        <v>62.265533257100003</v>
      </c>
      <c r="L4243" t="s">
        <v>64</v>
      </c>
      <c r="M4243" t="s">
        <v>343</v>
      </c>
      <c r="N4243" t="s">
        <v>344</v>
      </c>
      <c r="O4243" s="18">
        <v>24.3556134277</v>
      </c>
      <c r="P4243" t="s">
        <v>4391</v>
      </c>
      <c r="Q4243" t="s">
        <v>4392</v>
      </c>
      <c r="R4243" t="s">
        <v>4393</v>
      </c>
      <c r="S4243" s="18">
        <v>83.8867616414</v>
      </c>
      <c r="T4243" t="s">
        <v>69</v>
      </c>
      <c r="U4243" t="s">
        <v>65</v>
      </c>
      <c r="V4243" t="s">
        <v>70</v>
      </c>
      <c r="W4243" s="18">
        <v>24.372102048199999</v>
      </c>
      <c r="X4243" t="s">
        <v>64</v>
      </c>
      <c r="Y4243" t="s">
        <v>4389</v>
      </c>
      <c r="Z4243" t="s">
        <v>4390</v>
      </c>
      <c r="AA4243" s="18">
        <v>63.610492500399999</v>
      </c>
      <c r="AB4243" t="s">
        <v>345</v>
      </c>
      <c r="AC4243" t="s">
        <v>341</v>
      </c>
      <c r="AD4243" t="s">
        <v>346</v>
      </c>
      <c r="AE4243" s="18">
        <v>0.27729504310000003</v>
      </c>
      <c r="AF4243" t="s">
        <v>19367</v>
      </c>
      <c r="AG4243" t="s">
        <v>5249</v>
      </c>
      <c r="AH4243" t="s">
        <v>19368</v>
      </c>
      <c r="AI4243" s="18">
        <v>0.2677655344</v>
      </c>
      <c r="AJ4243" t="s">
        <v>9460</v>
      </c>
      <c r="AK4243" t="s">
        <v>7664</v>
      </c>
      <c r="AL4243" t="s">
        <v>9461</v>
      </c>
      <c r="AM4243" t="s">
        <v>9460</v>
      </c>
      <c r="AN4243" t="s">
        <v>7664</v>
      </c>
      <c r="AO4243" t="s">
        <v>9461</v>
      </c>
      <c r="AP4243" s="18">
        <v>0.2677655344</v>
      </c>
      <c r="AQ4243" t="s">
        <v>123</v>
      </c>
      <c r="AR4243" t="b">
        <f>ISNUMBER(SEARCH('Consulta Por Puntos Baloto'!$E$5,B4243,1))</f>
        <v>0</v>
      </c>
      <c r="AS4243">
        <f t="shared" si="132"/>
        <v>35</v>
      </c>
      <c r="AT4243" t="str">
        <f t="shared" si="133"/>
        <v>Punto red</v>
      </c>
    </row>
    <row r="4244" spans="1:46">
      <c r="A4244" t="s">
        <v>19369</v>
      </c>
      <c r="B4244" t="s">
        <v>19370</v>
      </c>
      <c r="C4244" s="18">
        <v>0.4420170216</v>
      </c>
      <c r="D4244" t="s">
        <v>5248</v>
      </c>
      <c r="E4244" t="s">
        <v>5249</v>
      </c>
      <c r="F4244" t="s">
        <v>5250</v>
      </c>
      <c r="G4244" s="18">
        <v>23.961125507999999</v>
      </c>
      <c r="H4244" t="s">
        <v>64</v>
      </c>
      <c r="I4244" t="s">
        <v>4389</v>
      </c>
      <c r="J4244" t="s">
        <v>4390</v>
      </c>
      <c r="K4244" s="18">
        <v>61.542514386999997</v>
      </c>
      <c r="L4244" t="s">
        <v>64</v>
      </c>
      <c r="M4244" t="s">
        <v>343</v>
      </c>
      <c r="N4244" t="s">
        <v>344</v>
      </c>
      <c r="O4244" s="18">
        <v>23.936453335700001</v>
      </c>
      <c r="P4244" t="s">
        <v>4391</v>
      </c>
      <c r="Q4244" t="s">
        <v>4392</v>
      </c>
      <c r="R4244" t="s">
        <v>4393</v>
      </c>
      <c r="S4244" s="18">
        <v>83.422926027299994</v>
      </c>
      <c r="T4244" t="s">
        <v>69</v>
      </c>
      <c r="U4244" t="s">
        <v>65</v>
      </c>
      <c r="V4244" t="s">
        <v>70</v>
      </c>
      <c r="W4244" s="18">
        <v>23.961125507999999</v>
      </c>
      <c r="X4244" t="s">
        <v>64</v>
      </c>
      <c r="Y4244" t="s">
        <v>4389</v>
      </c>
      <c r="Z4244" t="s">
        <v>4390</v>
      </c>
      <c r="AA4244" s="18">
        <v>62.889731398499997</v>
      </c>
      <c r="AB4244" t="s">
        <v>345</v>
      </c>
      <c r="AC4244" t="s">
        <v>341</v>
      </c>
      <c r="AD4244" t="s">
        <v>346</v>
      </c>
      <c r="AE4244" s="18">
        <v>0.71367013869999996</v>
      </c>
      <c r="AF4244" t="s">
        <v>15950</v>
      </c>
      <c r="AG4244" t="s">
        <v>5249</v>
      </c>
      <c r="AH4244" t="s">
        <v>15951</v>
      </c>
      <c r="AI4244" s="18">
        <v>5.2436477199999998E-2</v>
      </c>
      <c r="AJ4244" t="s">
        <v>349</v>
      </c>
      <c r="AK4244" t="s">
        <v>7664</v>
      </c>
      <c r="AL4244" t="s">
        <v>11163</v>
      </c>
      <c r="AM4244" t="s">
        <v>349</v>
      </c>
      <c r="AN4244" t="s">
        <v>7664</v>
      </c>
      <c r="AO4244" t="s">
        <v>11163</v>
      </c>
      <c r="AP4244" s="18">
        <v>5.2436477199999998E-2</v>
      </c>
      <c r="AQ4244" t="s">
        <v>123</v>
      </c>
      <c r="AR4244" t="b">
        <f>ISNUMBER(SEARCH('Consulta Por Puntos Baloto'!$E$5,B4244,1))</f>
        <v>0</v>
      </c>
      <c r="AS4244">
        <f t="shared" si="132"/>
        <v>35</v>
      </c>
      <c r="AT4244" t="str">
        <f t="shared" si="133"/>
        <v>Punto red</v>
      </c>
    </row>
    <row r="4245" spans="1:46">
      <c r="A4245" t="s">
        <v>19371</v>
      </c>
      <c r="B4245" t="s">
        <v>19372</v>
      </c>
      <c r="C4245" s="18">
        <v>1.7711007731999999</v>
      </c>
      <c r="D4245" t="s">
        <v>4386</v>
      </c>
      <c r="E4245" t="s">
        <v>4387</v>
      </c>
      <c r="F4245" t="s">
        <v>4388</v>
      </c>
      <c r="G4245" s="18">
        <v>1.33311603</v>
      </c>
      <c r="H4245" t="s">
        <v>64</v>
      </c>
      <c r="I4245" t="s">
        <v>4389</v>
      </c>
      <c r="J4245" t="s">
        <v>4390</v>
      </c>
      <c r="K4245" s="18">
        <v>41.416661267499997</v>
      </c>
      <c r="L4245" t="s">
        <v>64</v>
      </c>
      <c r="M4245" t="s">
        <v>343</v>
      </c>
      <c r="N4245" t="s">
        <v>344</v>
      </c>
      <c r="O4245" s="18">
        <v>1.4057760982</v>
      </c>
      <c r="P4245" t="s">
        <v>4391</v>
      </c>
      <c r="Q4245" t="s">
        <v>4392</v>
      </c>
      <c r="R4245" t="s">
        <v>4393</v>
      </c>
      <c r="S4245" s="18">
        <v>60.808234979700003</v>
      </c>
      <c r="T4245" t="s">
        <v>69</v>
      </c>
      <c r="U4245" t="s">
        <v>65</v>
      </c>
      <c r="V4245" t="s">
        <v>70</v>
      </c>
      <c r="W4245" s="18">
        <v>1.33311603</v>
      </c>
      <c r="X4245" t="s">
        <v>64</v>
      </c>
      <c r="Y4245" t="s">
        <v>4389</v>
      </c>
      <c r="Z4245" t="s">
        <v>4390</v>
      </c>
      <c r="AA4245" s="18">
        <v>42.699646452300001</v>
      </c>
      <c r="AB4245" t="s">
        <v>345</v>
      </c>
      <c r="AC4245" t="s">
        <v>341</v>
      </c>
      <c r="AD4245" t="s">
        <v>346</v>
      </c>
      <c r="AE4245" s="18">
        <v>0.3425965929</v>
      </c>
      <c r="AF4245" t="s">
        <v>7634</v>
      </c>
      <c r="AG4245" t="s">
        <v>4387</v>
      </c>
      <c r="AH4245" t="s">
        <v>7635</v>
      </c>
      <c r="AI4245" s="18">
        <v>0.24402825089999999</v>
      </c>
      <c r="AJ4245" t="s">
        <v>7636</v>
      </c>
      <c r="AK4245" t="s">
        <v>4387</v>
      </c>
      <c r="AL4245" t="s">
        <v>7637</v>
      </c>
      <c r="AM4245" t="s">
        <v>7636</v>
      </c>
      <c r="AN4245" t="s">
        <v>4387</v>
      </c>
      <c r="AO4245" t="s">
        <v>7637</v>
      </c>
      <c r="AP4245" s="18">
        <v>0.24402825089999999</v>
      </c>
      <c r="AQ4245" t="s">
        <v>123</v>
      </c>
      <c r="AR4245" t="b">
        <f>ISNUMBER(SEARCH('Consulta Por Puntos Baloto'!$E$5,B4245,1))</f>
        <v>0</v>
      </c>
      <c r="AS4245">
        <f t="shared" si="132"/>
        <v>35</v>
      </c>
      <c r="AT4245" t="str">
        <f t="shared" si="133"/>
        <v>Punto red</v>
      </c>
    </row>
    <row r="4246" spans="1:46">
      <c r="A4246" t="s">
        <v>19373</v>
      </c>
      <c r="B4246" t="s">
        <v>19374</v>
      </c>
      <c r="C4246" s="18">
        <v>14.2672502955</v>
      </c>
      <c r="D4246" t="s">
        <v>13606</v>
      </c>
      <c r="E4246" t="s">
        <v>13607</v>
      </c>
      <c r="F4246" t="s">
        <v>13608</v>
      </c>
      <c r="G4246" s="18">
        <v>23.365619022899999</v>
      </c>
      <c r="H4246" t="s">
        <v>64</v>
      </c>
      <c r="I4246" t="s">
        <v>343</v>
      </c>
      <c r="J4246" t="s">
        <v>7618</v>
      </c>
      <c r="K4246" s="18">
        <v>24.007270703900002</v>
      </c>
      <c r="L4246" t="s">
        <v>64</v>
      </c>
      <c r="M4246" t="s">
        <v>343</v>
      </c>
      <c r="N4246" t="s">
        <v>344</v>
      </c>
      <c r="O4246" s="18">
        <v>26.569466049399999</v>
      </c>
      <c r="P4246" t="s">
        <v>4391</v>
      </c>
      <c r="Q4246" t="s">
        <v>4392</v>
      </c>
      <c r="R4246" t="s">
        <v>4393</v>
      </c>
      <c r="S4246" s="18">
        <v>33.4212752846</v>
      </c>
      <c r="T4246" t="s">
        <v>69</v>
      </c>
      <c r="U4246" t="s">
        <v>65</v>
      </c>
      <c r="V4246" t="s">
        <v>70</v>
      </c>
      <c r="W4246" s="18">
        <v>26.536137891599999</v>
      </c>
      <c r="X4246" t="s">
        <v>64</v>
      </c>
      <c r="Y4246" t="s">
        <v>4389</v>
      </c>
      <c r="Z4246" t="s">
        <v>4390</v>
      </c>
      <c r="AA4246" s="18">
        <v>24.529590336399998</v>
      </c>
      <c r="AB4246" s="19" t="s">
        <v>266</v>
      </c>
      <c r="AC4246" t="s">
        <v>62</v>
      </c>
      <c r="AD4246" t="s">
        <v>267</v>
      </c>
      <c r="AE4246" s="18">
        <v>13.173215620600001</v>
      </c>
      <c r="AF4246" t="s">
        <v>19375</v>
      </c>
      <c r="AG4246" t="s">
        <v>13607</v>
      </c>
      <c r="AH4246" t="s">
        <v>19376</v>
      </c>
      <c r="AI4246" s="18">
        <v>1.21051736E-2</v>
      </c>
      <c r="AJ4246" t="s">
        <v>19377</v>
      </c>
      <c r="AK4246" t="s">
        <v>19378</v>
      </c>
      <c r="AL4246" t="s">
        <v>19379</v>
      </c>
      <c r="AM4246" t="s">
        <v>19377</v>
      </c>
      <c r="AN4246" t="s">
        <v>19378</v>
      </c>
      <c r="AO4246" t="s">
        <v>19379</v>
      </c>
      <c r="AP4246" s="18">
        <v>1.21051736E-2</v>
      </c>
      <c r="AQ4246" t="s">
        <v>123</v>
      </c>
      <c r="AR4246" t="b">
        <f>ISNUMBER(SEARCH('Consulta Por Puntos Baloto'!$E$5,B4246,1))</f>
        <v>0</v>
      </c>
      <c r="AS4246">
        <f t="shared" si="132"/>
        <v>35</v>
      </c>
      <c r="AT4246" t="str">
        <f t="shared" si="133"/>
        <v>Punto red</v>
      </c>
    </row>
    <row r="4247" spans="1:46">
      <c r="A4247" t="s">
        <v>19380</v>
      </c>
      <c r="B4247" t="s">
        <v>19381</v>
      </c>
      <c r="C4247" s="18">
        <v>0.3929156882</v>
      </c>
      <c r="D4247" t="s">
        <v>4084</v>
      </c>
      <c r="E4247" t="s">
        <v>4053</v>
      </c>
      <c r="F4247" t="s">
        <v>4085</v>
      </c>
      <c r="G4247" s="18">
        <v>1.6228138449</v>
      </c>
      <c r="H4247" t="s">
        <v>64</v>
      </c>
      <c r="I4247" t="s">
        <v>4055</v>
      </c>
      <c r="J4247" t="s">
        <v>4056</v>
      </c>
      <c r="K4247" s="18">
        <v>9.0342884530000003</v>
      </c>
      <c r="L4247" t="s">
        <v>64</v>
      </c>
      <c r="M4247" t="s">
        <v>223</v>
      </c>
      <c r="N4247" t="s">
        <v>4070</v>
      </c>
      <c r="O4247" s="18">
        <v>1.8574596822</v>
      </c>
      <c r="P4247" t="s">
        <v>4052</v>
      </c>
      <c r="Q4247" t="s">
        <v>4053</v>
      </c>
      <c r="R4247" t="s">
        <v>4054</v>
      </c>
      <c r="S4247" s="18">
        <v>17.62643984</v>
      </c>
      <c r="T4247" t="s">
        <v>227</v>
      </c>
      <c r="U4247" t="s">
        <v>228</v>
      </c>
      <c r="V4247" t="s">
        <v>229</v>
      </c>
      <c r="W4247" s="18">
        <v>1.6538910894000001</v>
      </c>
      <c r="X4247" t="s">
        <v>64</v>
      </c>
      <c r="Y4247" t="s">
        <v>4055</v>
      </c>
      <c r="Z4247" t="s">
        <v>4056</v>
      </c>
      <c r="AA4247" s="18">
        <v>7.9901342072999997</v>
      </c>
      <c r="AB4247" t="s">
        <v>4088</v>
      </c>
      <c r="AC4247" t="s">
        <v>220</v>
      </c>
      <c r="AD4247" t="s">
        <v>4089</v>
      </c>
      <c r="AE4247" s="18">
        <v>0.1062436482</v>
      </c>
      <c r="AF4247" t="s">
        <v>8974</v>
      </c>
      <c r="AG4247" t="s">
        <v>4053</v>
      </c>
      <c r="AH4247" t="s">
        <v>8975</v>
      </c>
      <c r="AI4247" s="18">
        <v>0.2240550432</v>
      </c>
      <c r="AJ4247" t="s">
        <v>349</v>
      </c>
      <c r="AK4247" t="s">
        <v>4053</v>
      </c>
      <c r="AL4247" t="s">
        <v>8976</v>
      </c>
      <c r="AM4247" t="s">
        <v>8974</v>
      </c>
      <c r="AN4247" t="s">
        <v>4053</v>
      </c>
      <c r="AO4247" t="s">
        <v>8975</v>
      </c>
      <c r="AP4247" s="18">
        <v>0.1062436482</v>
      </c>
      <c r="AQ4247" t="s">
        <v>4882</v>
      </c>
      <c r="AR4247" t="b">
        <f>ISNUMBER(SEARCH('Consulta Por Puntos Baloto'!$E$5,B4247,1))</f>
        <v>0</v>
      </c>
      <c r="AS4247">
        <f t="shared" si="132"/>
        <v>31</v>
      </c>
      <c r="AT4247" t="str">
        <f t="shared" si="133"/>
        <v>Punto pago</v>
      </c>
    </row>
    <row r="4248" spans="1:46">
      <c r="A4248" t="s">
        <v>19382</v>
      </c>
      <c r="B4248" t="s">
        <v>19383</v>
      </c>
      <c r="C4248" s="18">
        <v>0.1849973972</v>
      </c>
      <c r="D4248" t="s">
        <v>4084</v>
      </c>
      <c r="E4248" t="s">
        <v>4053</v>
      </c>
      <c r="F4248" t="s">
        <v>4085</v>
      </c>
      <c r="G4248" s="18">
        <v>1.6345524145999999</v>
      </c>
      <c r="H4248" t="s">
        <v>64</v>
      </c>
      <c r="I4248" t="s">
        <v>4055</v>
      </c>
      <c r="J4248" t="s">
        <v>4056</v>
      </c>
      <c r="K4248" s="18">
        <v>9.1928422698999999</v>
      </c>
      <c r="L4248" t="s">
        <v>64</v>
      </c>
      <c r="M4248" t="s">
        <v>223</v>
      </c>
      <c r="N4248" t="s">
        <v>4070</v>
      </c>
      <c r="O4248" s="18">
        <v>2.0523205198999999</v>
      </c>
      <c r="P4248" t="s">
        <v>4052</v>
      </c>
      <c r="Q4248" t="s">
        <v>4053</v>
      </c>
      <c r="R4248" t="s">
        <v>4054</v>
      </c>
      <c r="S4248" s="18">
        <v>17.798492763999999</v>
      </c>
      <c r="T4248" t="s">
        <v>227</v>
      </c>
      <c r="U4248" t="s">
        <v>228</v>
      </c>
      <c r="V4248" t="s">
        <v>229</v>
      </c>
      <c r="W4248" s="18">
        <v>1.6683974547</v>
      </c>
      <c r="X4248" t="s">
        <v>64</v>
      </c>
      <c r="Y4248" t="s">
        <v>4055</v>
      </c>
      <c r="Z4248" t="s">
        <v>4056</v>
      </c>
      <c r="AA4248" s="18">
        <v>8.1829390969000002</v>
      </c>
      <c r="AB4248" t="s">
        <v>4088</v>
      </c>
      <c r="AC4248" t="s">
        <v>220</v>
      </c>
      <c r="AD4248" t="s">
        <v>4089</v>
      </c>
      <c r="AE4248" s="18">
        <v>8.7376064899999994E-2</v>
      </c>
      <c r="AF4248" t="s">
        <v>19384</v>
      </c>
      <c r="AG4248" t="s">
        <v>4053</v>
      </c>
      <c r="AH4248" t="s">
        <v>19385</v>
      </c>
      <c r="AI4248" s="18">
        <v>0.10081813789999999</v>
      </c>
      <c r="AJ4248" t="s">
        <v>349</v>
      </c>
      <c r="AK4248" t="s">
        <v>4053</v>
      </c>
      <c r="AL4248" t="s">
        <v>8976</v>
      </c>
      <c r="AM4248" t="s">
        <v>19384</v>
      </c>
      <c r="AN4248" t="s">
        <v>4053</v>
      </c>
      <c r="AO4248" t="s">
        <v>19385</v>
      </c>
      <c r="AP4248" s="18">
        <v>8.7376064899999994E-2</v>
      </c>
      <c r="AQ4248" t="s">
        <v>4882</v>
      </c>
      <c r="AR4248" t="b">
        <f>ISNUMBER(SEARCH('Consulta Por Puntos Baloto'!$E$5,B4248,1))</f>
        <v>0</v>
      </c>
      <c r="AS4248">
        <f t="shared" si="132"/>
        <v>31</v>
      </c>
      <c r="AT4248" t="str">
        <f t="shared" si="133"/>
        <v>Punto pago</v>
      </c>
    </row>
    <row r="4249" spans="1:46">
      <c r="A4249" t="s">
        <v>19386</v>
      </c>
      <c r="B4249" t="s">
        <v>19387</v>
      </c>
      <c r="C4249" s="18">
        <v>7.7855594590999999</v>
      </c>
      <c r="D4249" t="s">
        <v>1420</v>
      </c>
      <c r="E4249" t="s">
        <v>128</v>
      </c>
      <c r="F4249" t="s">
        <v>1421</v>
      </c>
      <c r="G4249" s="18">
        <v>6.7887653834000004</v>
      </c>
      <c r="H4249" t="s">
        <v>64</v>
      </c>
      <c r="I4249" t="s">
        <v>130</v>
      </c>
      <c r="J4249" t="s">
        <v>3477</v>
      </c>
      <c r="K4249" s="18">
        <v>7.1486708092000004</v>
      </c>
      <c r="L4249" t="s">
        <v>64</v>
      </c>
      <c r="M4249" t="s">
        <v>130</v>
      </c>
      <c r="N4249" t="s">
        <v>3478</v>
      </c>
      <c r="O4249" s="18">
        <v>7.3216943785000002</v>
      </c>
      <c r="P4249" t="s">
        <v>3479</v>
      </c>
      <c r="Q4249" t="s">
        <v>134</v>
      </c>
      <c r="R4249" t="s">
        <v>3480</v>
      </c>
      <c r="S4249" s="18">
        <v>7.8388507794000004</v>
      </c>
      <c r="T4249" t="s">
        <v>807</v>
      </c>
      <c r="U4249" t="s">
        <v>130</v>
      </c>
      <c r="V4249" t="s">
        <v>808</v>
      </c>
      <c r="W4249" s="18">
        <v>6.7887653834000004</v>
      </c>
      <c r="X4249" t="s">
        <v>64</v>
      </c>
      <c r="Y4249" t="s">
        <v>130</v>
      </c>
      <c r="Z4249" t="s">
        <v>3477</v>
      </c>
      <c r="AA4249" s="18">
        <v>7.7855594590999999</v>
      </c>
      <c r="AB4249" s="19" t="s">
        <v>1428</v>
      </c>
      <c r="AC4249" t="s">
        <v>128</v>
      </c>
      <c r="AD4249" t="s">
        <v>1429</v>
      </c>
      <c r="AE4249" s="18">
        <v>6.3576766024999998</v>
      </c>
      <c r="AF4249" t="s">
        <v>3481</v>
      </c>
      <c r="AG4249" t="s">
        <v>143</v>
      </c>
      <c r="AH4249" t="s">
        <v>3482</v>
      </c>
      <c r="AI4249" s="18">
        <v>2.7339E-3</v>
      </c>
      <c r="AJ4249" t="s">
        <v>3483</v>
      </c>
      <c r="AK4249" t="s">
        <v>3484</v>
      </c>
      <c r="AL4249" t="s">
        <v>3485</v>
      </c>
      <c r="AM4249" t="s">
        <v>3483</v>
      </c>
      <c r="AN4249" t="s">
        <v>3484</v>
      </c>
      <c r="AO4249" t="s">
        <v>3485</v>
      </c>
      <c r="AP4249" s="18">
        <v>2.7339E-3</v>
      </c>
      <c r="AQ4249" t="s">
        <v>4218</v>
      </c>
      <c r="AR4249" t="b">
        <f>ISNUMBER(SEARCH('Consulta Por Puntos Baloto'!$E$5,B4249,1))</f>
        <v>0</v>
      </c>
      <c r="AS4249">
        <f t="shared" si="132"/>
        <v>35</v>
      </c>
      <c r="AT4249" t="str">
        <f t="shared" si="133"/>
        <v>Punto red</v>
      </c>
    </row>
    <row r="4250" spans="1:46">
      <c r="A4250" t="s">
        <v>19388</v>
      </c>
      <c r="B4250" t="s">
        <v>19389</v>
      </c>
      <c r="C4250" s="18">
        <v>59.361348003499998</v>
      </c>
      <c r="D4250" t="s">
        <v>4556</v>
      </c>
      <c r="E4250" t="s">
        <v>4557</v>
      </c>
      <c r="F4250" t="s">
        <v>4558</v>
      </c>
      <c r="G4250" s="18">
        <v>2.0248340624000001</v>
      </c>
      <c r="H4250" t="s">
        <v>4559</v>
      </c>
      <c r="I4250" t="s">
        <v>4560</v>
      </c>
      <c r="J4250" t="s">
        <v>4561</v>
      </c>
      <c r="K4250" s="18">
        <v>2.4169565468999998</v>
      </c>
      <c r="L4250" t="s">
        <v>64</v>
      </c>
      <c r="M4250" t="s">
        <v>4560</v>
      </c>
      <c r="N4250" t="s">
        <v>4562</v>
      </c>
      <c r="O4250" s="18">
        <v>2.7063658017000001</v>
      </c>
      <c r="P4250" t="s">
        <v>387</v>
      </c>
      <c r="Q4250" t="s">
        <v>388</v>
      </c>
      <c r="R4250" t="s">
        <v>389</v>
      </c>
      <c r="S4250" s="18">
        <v>253.17419126819999</v>
      </c>
      <c r="T4250" t="s">
        <v>253</v>
      </c>
      <c r="U4250" t="s">
        <v>65</v>
      </c>
      <c r="V4250" t="s">
        <v>254</v>
      </c>
      <c r="W4250" s="18">
        <v>58.924104514299998</v>
      </c>
      <c r="X4250" t="s">
        <v>64</v>
      </c>
      <c r="Y4250" t="s">
        <v>4563</v>
      </c>
      <c r="Z4250" t="s">
        <v>4564</v>
      </c>
      <c r="AA4250" s="18">
        <v>2.0379548241999998</v>
      </c>
      <c r="AB4250" t="s">
        <v>4559</v>
      </c>
      <c r="AC4250" t="s">
        <v>388</v>
      </c>
      <c r="AD4250" t="s">
        <v>4565</v>
      </c>
      <c r="AE4250" s="18">
        <v>0.13026491700000001</v>
      </c>
      <c r="AF4250" t="s">
        <v>11554</v>
      </c>
      <c r="AG4250" t="s">
        <v>388</v>
      </c>
      <c r="AH4250" t="s">
        <v>11555</v>
      </c>
      <c r="AI4250" s="18">
        <v>0.84593290060000004</v>
      </c>
      <c r="AJ4250" t="s">
        <v>8059</v>
      </c>
      <c r="AK4250" t="s">
        <v>388</v>
      </c>
      <c r="AL4250" t="s">
        <v>8060</v>
      </c>
      <c r="AM4250" t="s">
        <v>11554</v>
      </c>
      <c r="AN4250" t="s">
        <v>388</v>
      </c>
      <c r="AO4250" t="s">
        <v>11555</v>
      </c>
      <c r="AP4250" s="18">
        <v>0.13026491700000001</v>
      </c>
      <c r="AQ4250" t="s">
        <v>123</v>
      </c>
      <c r="AR4250" t="b">
        <f>ISNUMBER(SEARCH('Consulta Por Puntos Baloto'!$E$5,B4250,1))</f>
        <v>0</v>
      </c>
      <c r="AS4250">
        <f t="shared" si="132"/>
        <v>31</v>
      </c>
      <c r="AT4250" t="str">
        <f t="shared" si="133"/>
        <v>Punto pago</v>
      </c>
    </row>
    <row r="4251" spans="1:46">
      <c r="A4251" t="s">
        <v>19390</v>
      </c>
      <c r="B4251" t="s">
        <v>19391</v>
      </c>
      <c r="C4251" s="18">
        <v>38.573379316800001</v>
      </c>
      <c r="D4251" t="s">
        <v>410</v>
      </c>
      <c r="E4251" t="s">
        <v>411</v>
      </c>
      <c r="F4251" t="s">
        <v>412</v>
      </c>
      <c r="G4251" s="18">
        <v>43.644808804</v>
      </c>
      <c r="H4251" t="s">
        <v>64</v>
      </c>
      <c r="I4251" t="s">
        <v>86</v>
      </c>
      <c r="J4251" t="s">
        <v>413</v>
      </c>
      <c r="K4251" s="18">
        <v>43.644808804</v>
      </c>
      <c r="L4251" t="s">
        <v>64</v>
      </c>
      <c r="M4251" t="s">
        <v>86</v>
      </c>
      <c r="N4251" t="s">
        <v>413</v>
      </c>
      <c r="O4251" s="18">
        <v>38.549320196499998</v>
      </c>
      <c r="P4251" t="s">
        <v>414</v>
      </c>
      <c r="Q4251" t="s">
        <v>411</v>
      </c>
      <c r="R4251" t="s">
        <v>415</v>
      </c>
      <c r="S4251" s="18">
        <v>60.580301877399997</v>
      </c>
      <c r="T4251" t="s">
        <v>85</v>
      </c>
      <c r="U4251" t="s">
        <v>86</v>
      </c>
      <c r="V4251" t="s">
        <v>87</v>
      </c>
      <c r="W4251" s="18">
        <v>57.359508345199998</v>
      </c>
      <c r="X4251" t="s">
        <v>64</v>
      </c>
      <c r="Y4251" t="s">
        <v>86</v>
      </c>
      <c r="Z4251" t="s">
        <v>299</v>
      </c>
      <c r="AA4251" s="18">
        <v>57.334330420900002</v>
      </c>
      <c r="AB4251" s="19" t="s">
        <v>361</v>
      </c>
      <c r="AC4251" t="s">
        <v>83</v>
      </c>
      <c r="AD4251" s="19" t="s">
        <v>362</v>
      </c>
      <c r="AE4251" s="18">
        <v>15.79007562</v>
      </c>
      <c r="AF4251" t="s">
        <v>19392</v>
      </c>
      <c r="AG4251" t="s">
        <v>19393</v>
      </c>
      <c r="AH4251" t="s">
        <v>19394</v>
      </c>
      <c r="AI4251" s="18">
        <v>8.4620772024999997</v>
      </c>
      <c r="AJ4251" t="s">
        <v>19395</v>
      </c>
      <c r="AK4251" t="s">
        <v>19396</v>
      </c>
      <c r="AL4251" t="s">
        <v>19397</v>
      </c>
      <c r="AM4251" t="s">
        <v>19395</v>
      </c>
      <c r="AN4251" t="s">
        <v>19396</v>
      </c>
      <c r="AO4251" t="s">
        <v>19397</v>
      </c>
      <c r="AP4251" s="18">
        <v>8.4620772024999997</v>
      </c>
      <c r="AQ4251" t="e">
        <v>#N/A</v>
      </c>
      <c r="AR4251" t="b">
        <f>ISNUMBER(SEARCH('Consulta Por Puntos Baloto'!$E$5,B4251,1))</f>
        <v>0</v>
      </c>
      <c r="AS4251">
        <f t="shared" si="132"/>
        <v>35</v>
      </c>
      <c r="AT4251" t="str">
        <f t="shared" si="133"/>
        <v>Punto red</v>
      </c>
    </row>
    <row r="4252" spans="1:46">
      <c r="A4252" t="s">
        <v>19398</v>
      </c>
      <c r="B4252" t="s">
        <v>19399</v>
      </c>
      <c r="C4252" s="18">
        <v>5.6936653676000004</v>
      </c>
      <c r="D4252" t="s">
        <v>5270</v>
      </c>
      <c r="E4252" t="s">
        <v>4172</v>
      </c>
      <c r="F4252" t="s">
        <v>5271</v>
      </c>
      <c r="G4252" s="18">
        <v>5.6978989101000002</v>
      </c>
      <c r="H4252" t="s">
        <v>4168</v>
      </c>
      <c r="I4252" t="s">
        <v>4169</v>
      </c>
      <c r="J4252" t="s">
        <v>5409</v>
      </c>
      <c r="K4252" s="18">
        <v>105.0787097377</v>
      </c>
      <c r="L4252" t="s">
        <v>64</v>
      </c>
      <c r="M4252" t="s">
        <v>86</v>
      </c>
      <c r="N4252" t="s">
        <v>402</v>
      </c>
      <c r="O4252" s="18">
        <v>105.0787097377</v>
      </c>
      <c r="P4252" t="s">
        <v>403</v>
      </c>
      <c r="Q4252" t="s">
        <v>83</v>
      </c>
      <c r="R4252" t="s">
        <v>404</v>
      </c>
      <c r="S4252" s="18">
        <v>106.0583819431</v>
      </c>
      <c r="T4252" t="s">
        <v>85</v>
      </c>
      <c r="U4252" t="s">
        <v>86</v>
      </c>
      <c r="V4252" t="s">
        <v>87</v>
      </c>
      <c r="W4252" s="18">
        <v>5.8891847135999997</v>
      </c>
      <c r="X4252" t="s">
        <v>64</v>
      </c>
      <c r="Y4252" t="s">
        <v>4169</v>
      </c>
      <c r="Z4252" t="s">
        <v>4171</v>
      </c>
      <c r="AA4252" s="18">
        <v>5.7075362181999996</v>
      </c>
      <c r="AB4252" t="s">
        <v>4168</v>
      </c>
      <c r="AC4252" t="s">
        <v>4172</v>
      </c>
      <c r="AD4252" t="s">
        <v>4173</v>
      </c>
      <c r="AE4252" s="18">
        <v>2.0026500670999998</v>
      </c>
      <c r="AF4252" t="s">
        <v>6806</v>
      </c>
      <c r="AG4252" t="s">
        <v>6807</v>
      </c>
      <c r="AH4252" t="s">
        <v>6808</v>
      </c>
      <c r="AI4252" s="18">
        <v>1.7763070200000002E-2</v>
      </c>
      <c r="AJ4252" t="s">
        <v>19399</v>
      </c>
      <c r="AK4252" t="s">
        <v>6807</v>
      </c>
      <c r="AL4252" t="s">
        <v>19400</v>
      </c>
      <c r="AM4252" t="s">
        <v>19399</v>
      </c>
      <c r="AN4252" t="s">
        <v>6807</v>
      </c>
      <c r="AO4252" t="s">
        <v>19400</v>
      </c>
      <c r="AP4252" s="18">
        <v>1.7763070200000002E-2</v>
      </c>
      <c r="AQ4252" t="s">
        <v>123</v>
      </c>
      <c r="AR4252" t="b">
        <f>ISNUMBER(SEARCH('Consulta Por Puntos Baloto'!$E$5,B4252,1))</f>
        <v>0</v>
      </c>
      <c r="AS4252">
        <f t="shared" si="132"/>
        <v>35</v>
      </c>
      <c r="AT4252" t="str">
        <f t="shared" si="133"/>
        <v>Punto red</v>
      </c>
    </row>
    <row r="4253" spans="1:46">
      <c r="A4253" t="s">
        <v>19401</v>
      </c>
      <c r="B4253" t="s">
        <v>19402</v>
      </c>
      <c r="C4253" s="18">
        <v>9.5887344900000004E-2</v>
      </c>
      <c r="D4253" t="s">
        <v>239</v>
      </c>
      <c r="E4253" t="s">
        <v>62</v>
      </c>
      <c r="F4253" t="s">
        <v>240</v>
      </c>
      <c r="G4253" s="18">
        <v>3.0818562399999999E-2</v>
      </c>
      <c r="H4253" t="s">
        <v>71</v>
      </c>
      <c r="I4253" t="s">
        <v>65</v>
      </c>
      <c r="J4253" t="s">
        <v>72</v>
      </c>
      <c r="K4253" s="18">
        <v>2.1379092953000001</v>
      </c>
      <c r="L4253" t="s">
        <v>241</v>
      </c>
      <c r="M4253" t="s">
        <v>65</v>
      </c>
      <c r="N4253" t="s">
        <v>242</v>
      </c>
      <c r="O4253" s="18">
        <v>9.0788911161999994</v>
      </c>
      <c r="P4253" t="s">
        <v>67</v>
      </c>
      <c r="Q4253" t="s">
        <v>62</v>
      </c>
      <c r="R4253" t="s">
        <v>68</v>
      </c>
      <c r="S4253" s="18">
        <v>4.4354910527999998</v>
      </c>
      <c r="T4253" t="s">
        <v>69</v>
      </c>
      <c r="U4253" t="s">
        <v>65</v>
      </c>
      <c r="V4253" t="s">
        <v>70</v>
      </c>
      <c r="W4253" s="18">
        <v>2.2638571699999999E-2</v>
      </c>
      <c r="X4253" t="s">
        <v>71</v>
      </c>
      <c r="Y4253" t="s">
        <v>65</v>
      </c>
      <c r="Z4253" t="s">
        <v>72</v>
      </c>
      <c r="AA4253" s="18">
        <v>3.2549836300000003E-2</v>
      </c>
      <c r="AB4253" t="s">
        <v>243</v>
      </c>
      <c r="AC4253" t="s">
        <v>62</v>
      </c>
      <c r="AD4253" t="s">
        <v>244</v>
      </c>
      <c r="AE4253" s="18">
        <v>1.6133585499999999E-2</v>
      </c>
      <c r="AF4253" t="s">
        <v>19403</v>
      </c>
      <c r="AG4253" t="s">
        <v>62</v>
      </c>
      <c r="AH4253" t="s">
        <v>19404</v>
      </c>
      <c r="AI4253" s="18">
        <v>1.6133585499999999E-2</v>
      </c>
      <c r="AJ4253" t="s">
        <v>18671</v>
      </c>
      <c r="AK4253" t="s">
        <v>62</v>
      </c>
      <c r="AL4253" t="s">
        <v>18672</v>
      </c>
      <c r="AM4253" t="s">
        <v>19403</v>
      </c>
      <c r="AN4253" t="s">
        <v>62</v>
      </c>
      <c r="AO4253" t="s">
        <v>19404</v>
      </c>
      <c r="AP4253" s="18">
        <v>1.6133585499999999E-2</v>
      </c>
      <c r="AQ4253" t="s">
        <v>123</v>
      </c>
      <c r="AR4253" t="b">
        <f>ISNUMBER(SEARCH('Consulta Por Puntos Baloto'!$E$5,B4253,1))</f>
        <v>0</v>
      </c>
      <c r="AS4253">
        <f t="shared" si="132"/>
        <v>31</v>
      </c>
      <c r="AT4253" t="str">
        <f t="shared" si="133"/>
        <v>Punto pago</v>
      </c>
    </row>
    <row r="4254" spans="1:46">
      <c r="A4254" t="s">
        <v>19401</v>
      </c>
      <c r="B4254" t="s">
        <v>19402</v>
      </c>
      <c r="C4254" s="18">
        <v>9.5887344900000004E-2</v>
      </c>
      <c r="D4254" t="s">
        <v>239</v>
      </c>
      <c r="E4254" t="s">
        <v>62</v>
      </c>
      <c r="F4254" t="s">
        <v>240</v>
      </c>
      <c r="G4254" s="18">
        <v>3.0818562399999999E-2</v>
      </c>
      <c r="H4254" t="s">
        <v>71</v>
      </c>
      <c r="I4254" t="s">
        <v>65</v>
      </c>
      <c r="J4254" t="s">
        <v>72</v>
      </c>
      <c r="K4254" s="18">
        <v>2.1379092953000001</v>
      </c>
      <c r="L4254" t="s">
        <v>241</v>
      </c>
      <c r="M4254" t="s">
        <v>65</v>
      </c>
      <c r="N4254" t="s">
        <v>242</v>
      </c>
      <c r="O4254" s="18">
        <v>9.0788911161999994</v>
      </c>
      <c r="P4254" t="s">
        <v>67</v>
      </c>
      <c r="Q4254" t="s">
        <v>62</v>
      </c>
      <c r="R4254" t="s">
        <v>68</v>
      </c>
      <c r="S4254" s="18">
        <v>4.4354910527999998</v>
      </c>
      <c r="T4254" t="s">
        <v>69</v>
      </c>
      <c r="U4254" t="s">
        <v>65</v>
      </c>
      <c r="V4254" t="s">
        <v>70</v>
      </c>
      <c r="W4254" s="18">
        <v>2.2638571699999999E-2</v>
      </c>
      <c r="X4254" t="s">
        <v>71</v>
      </c>
      <c r="Y4254" t="s">
        <v>65</v>
      </c>
      <c r="Z4254" t="s">
        <v>72</v>
      </c>
      <c r="AA4254" s="18">
        <v>3.2549836300000003E-2</v>
      </c>
      <c r="AB4254" t="s">
        <v>243</v>
      </c>
      <c r="AC4254" t="s">
        <v>62</v>
      </c>
      <c r="AD4254" t="s">
        <v>244</v>
      </c>
      <c r="AE4254" s="18">
        <v>1.6133585499999999E-2</v>
      </c>
      <c r="AF4254" t="s">
        <v>19403</v>
      </c>
      <c r="AG4254" t="s">
        <v>62</v>
      </c>
      <c r="AH4254" t="s">
        <v>19404</v>
      </c>
      <c r="AI4254" s="18">
        <v>1.6133585499999999E-2</v>
      </c>
      <c r="AJ4254" t="s">
        <v>18671</v>
      </c>
      <c r="AK4254" t="s">
        <v>62</v>
      </c>
      <c r="AL4254" t="s">
        <v>18672</v>
      </c>
      <c r="AM4254" t="s">
        <v>18671</v>
      </c>
      <c r="AN4254" t="s">
        <v>62</v>
      </c>
      <c r="AO4254" t="s">
        <v>18672</v>
      </c>
      <c r="AP4254" s="18">
        <v>1.6133585499999999E-2</v>
      </c>
      <c r="AQ4254" t="s">
        <v>123</v>
      </c>
      <c r="AR4254" t="b">
        <f>ISNUMBER(SEARCH('Consulta Por Puntos Baloto'!$E$5,B4254,1))</f>
        <v>0</v>
      </c>
      <c r="AS4254">
        <f t="shared" si="132"/>
        <v>31</v>
      </c>
      <c r="AT4254" t="str">
        <f t="shared" si="133"/>
        <v>Punto pago</v>
      </c>
    </row>
    <row r="4255" spans="1:46">
      <c r="A4255" t="s">
        <v>19405</v>
      </c>
      <c r="B4255" t="s">
        <v>19406</v>
      </c>
      <c r="C4255" s="18">
        <v>0.1074916833</v>
      </c>
      <c r="D4255" t="s">
        <v>5039</v>
      </c>
      <c r="E4255" t="s">
        <v>5040</v>
      </c>
      <c r="F4255" t="s">
        <v>5041</v>
      </c>
      <c r="G4255" s="18">
        <v>35.150124573500001</v>
      </c>
      <c r="H4255" t="s">
        <v>64</v>
      </c>
      <c r="I4255" t="s">
        <v>895</v>
      </c>
      <c r="J4255" t="s">
        <v>896</v>
      </c>
      <c r="K4255" s="18">
        <v>51.749235082399998</v>
      </c>
      <c r="L4255" t="s">
        <v>64</v>
      </c>
      <c r="M4255" t="s">
        <v>154</v>
      </c>
      <c r="N4255" t="s">
        <v>156</v>
      </c>
      <c r="O4255" s="18">
        <v>35.235772020200002</v>
      </c>
      <c r="P4255" t="s">
        <v>897</v>
      </c>
      <c r="Q4255" t="s">
        <v>893</v>
      </c>
      <c r="R4255" t="s">
        <v>898</v>
      </c>
      <c r="S4255" s="18">
        <v>104.8660638051</v>
      </c>
      <c r="T4255" t="s">
        <v>111</v>
      </c>
      <c r="U4255" t="s">
        <v>112</v>
      </c>
      <c r="V4255" t="s">
        <v>113</v>
      </c>
      <c r="W4255" s="18">
        <v>51.307002291700002</v>
      </c>
      <c r="X4255" t="s">
        <v>64</v>
      </c>
      <c r="Y4255" t="s">
        <v>154</v>
      </c>
      <c r="Z4255" t="s">
        <v>159</v>
      </c>
      <c r="AA4255" s="18">
        <v>52.5376522814</v>
      </c>
      <c r="AB4255" s="19" t="s">
        <v>5019</v>
      </c>
      <c r="AC4255" t="s">
        <v>151</v>
      </c>
      <c r="AD4255" t="s">
        <v>5020</v>
      </c>
      <c r="AE4255" s="18">
        <v>1.89115176E-2</v>
      </c>
      <c r="AF4255" t="s">
        <v>19407</v>
      </c>
      <c r="AG4255" t="s">
        <v>5040</v>
      </c>
      <c r="AH4255" t="s">
        <v>19408</v>
      </c>
      <c r="AI4255" s="18">
        <v>0.13190062189999999</v>
      </c>
      <c r="AJ4255" t="s">
        <v>5044</v>
      </c>
      <c r="AK4255" t="s">
        <v>5040</v>
      </c>
      <c r="AL4255" t="s">
        <v>5045</v>
      </c>
      <c r="AM4255" t="s">
        <v>19407</v>
      </c>
      <c r="AN4255" t="s">
        <v>5040</v>
      </c>
      <c r="AO4255" t="s">
        <v>19408</v>
      </c>
      <c r="AP4255" s="18">
        <v>1.89115176E-2</v>
      </c>
      <c r="AQ4255" t="e">
        <v>#N/A</v>
      </c>
      <c r="AR4255" t="b">
        <f>ISNUMBER(SEARCH('Consulta Por Puntos Baloto'!$E$5,B4255,1))</f>
        <v>0</v>
      </c>
      <c r="AS4255">
        <f t="shared" si="132"/>
        <v>31</v>
      </c>
      <c r="AT4255" t="str">
        <f t="shared" si="133"/>
        <v>Punto pago</v>
      </c>
    </row>
    <row r="4256" spans="1:46">
      <c r="A4256" t="s">
        <v>19409</v>
      </c>
      <c r="B4256" t="s">
        <v>19410</v>
      </c>
      <c r="C4256" s="18">
        <v>4.7587281159000003</v>
      </c>
      <c r="D4256" t="s">
        <v>410</v>
      </c>
      <c r="E4256" t="s">
        <v>411</v>
      </c>
      <c r="F4256" t="s">
        <v>412</v>
      </c>
      <c r="G4256" s="18">
        <v>51.964377731100001</v>
      </c>
      <c r="H4256" t="s">
        <v>64</v>
      </c>
      <c r="I4256" t="s">
        <v>86</v>
      </c>
      <c r="J4256" t="s">
        <v>413</v>
      </c>
      <c r="K4256" s="18">
        <v>51.964377731100001</v>
      </c>
      <c r="L4256" t="s">
        <v>64</v>
      </c>
      <c r="M4256" t="s">
        <v>86</v>
      </c>
      <c r="N4256" t="s">
        <v>413</v>
      </c>
      <c r="O4256" s="18">
        <v>4.7829607984000004</v>
      </c>
      <c r="P4256" t="s">
        <v>414</v>
      </c>
      <c r="Q4256" t="s">
        <v>411</v>
      </c>
      <c r="R4256" t="s">
        <v>415</v>
      </c>
      <c r="S4256" s="18">
        <v>65.860974950400006</v>
      </c>
      <c r="T4256" t="s">
        <v>85</v>
      </c>
      <c r="U4256" t="s">
        <v>86</v>
      </c>
      <c r="V4256" t="s">
        <v>87</v>
      </c>
      <c r="W4256" s="18">
        <v>63.103065366199999</v>
      </c>
      <c r="X4256" t="s">
        <v>64</v>
      </c>
      <c r="Y4256" t="s">
        <v>86</v>
      </c>
      <c r="Z4256" t="s">
        <v>299</v>
      </c>
      <c r="AA4256" s="18">
        <v>63.114295612500001</v>
      </c>
      <c r="AB4256" s="19" t="s">
        <v>361</v>
      </c>
      <c r="AC4256" t="s">
        <v>83</v>
      </c>
      <c r="AD4256" s="19" t="s">
        <v>362</v>
      </c>
      <c r="AE4256" s="18">
        <v>4.7206682346999997</v>
      </c>
      <c r="AF4256" t="s">
        <v>5462</v>
      </c>
      <c r="AG4256" t="s">
        <v>411</v>
      </c>
      <c r="AH4256" t="s">
        <v>5463</v>
      </c>
      <c r="AI4256" s="18">
        <v>1.7239150599999999E-2</v>
      </c>
      <c r="AJ4256" t="s">
        <v>19411</v>
      </c>
      <c r="AK4256" t="s">
        <v>19412</v>
      </c>
      <c r="AL4256" t="s">
        <v>19289</v>
      </c>
      <c r="AM4256" t="s">
        <v>19411</v>
      </c>
      <c r="AN4256" t="s">
        <v>19412</v>
      </c>
      <c r="AO4256" t="s">
        <v>19289</v>
      </c>
      <c r="AP4256" s="18">
        <v>1.7239150599999999E-2</v>
      </c>
      <c r="AQ4256" t="s">
        <v>123</v>
      </c>
      <c r="AR4256" t="b">
        <f>ISNUMBER(SEARCH('Consulta Por Puntos Baloto'!$E$5,B4256,1))</f>
        <v>0</v>
      </c>
      <c r="AS4256">
        <f t="shared" si="132"/>
        <v>35</v>
      </c>
      <c r="AT4256" t="str">
        <f t="shared" si="133"/>
        <v>Punto red</v>
      </c>
    </row>
    <row r="4257" spans="1:46">
      <c r="A4257" t="s">
        <v>19413</v>
      </c>
      <c r="B4257" t="s">
        <v>19414</v>
      </c>
      <c r="C4257" s="18">
        <v>10.0138766674</v>
      </c>
      <c r="D4257" t="s">
        <v>4024</v>
      </c>
      <c r="E4257" t="s">
        <v>4025</v>
      </c>
      <c r="F4257" t="s">
        <v>4026</v>
      </c>
      <c r="G4257" s="18">
        <v>10.1429420041</v>
      </c>
      <c r="H4257" t="s">
        <v>64</v>
      </c>
      <c r="I4257" t="s">
        <v>4027</v>
      </c>
      <c r="J4257" t="s">
        <v>4028</v>
      </c>
      <c r="K4257" s="18">
        <v>61.463990473000003</v>
      </c>
      <c r="L4257" t="s">
        <v>64</v>
      </c>
      <c r="M4257" t="s">
        <v>4029</v>
      </c>
      <c r="N4257" t="s">
        <v>4030</v>
      </c>
      <c r="O4257" s="18">
        <v>10.817433299099999</v>
      </c>
      <c r="P4257" t="s">
        <v>4031</v>
      </c>
      <c r="Q4257" t="s">
        <v>4025</v>
      </c>
      <c r="R4257" t="s">
        <v>4032</v>
      </c>
      <c r="S4257" s="18">
        <v>159.15426493199999</v>
      </c>
      <c r="T4257" t="s">
        <v>227</v>
      </c>
      <c r="U4257" t="s">
        <v>228</v>
      </c>
      <c r="V4257" t="s">
        <v>229</v>
      </c>
      <c r="W4257" s="18">
        <v>10.2676686125</v>
      </c>
      <c r="X4257" t="s">
        <v>64</v>
      </c>
      <c r="Y4257" t="s">
        <v>4027</v>
      </c>
      <c r="Z4257" t="s">
        <v>4033</v>
      </c>
      <c r="AA4257" s="18">
        <v>27.6938135776</v>
      </c>
      <c r="AB4257" t="s">
        <v>4034</v>
      </c>
      <c r="AC4257" t="s">
        <v>4035</v>
      </c>
      <c r="AD4257" t="s">
        <v>4036</v>
      </c>
      <c r="AE4257" s="18">
        <v>2.9338544000000002E-3</v>
      </c>
      <c r="AF4257" t="s">
        <v>19415</v>
      </c>
      <c r="AG4257" t="s">
        <v>10500</v>
      </c>
      <c r="AH4257" t="s">
        <v>19416</v>
      </c>
      <c r="AI4257" s="18">
        <v>10.3088650597</v>
      </c>
      <c r="AJ4257" t="s">
        <v>4039</v>
      </c>
      <c r="AK4257" t="s">
        <v>4025</v>
      </c>
      <c r="AL4257" t="s">
        <v>4040</v>
      </c>
      <c r="AM4257" t="s">
        <v>19415</v>
      </c>
      <c r="AN4257" t="s">
        <v>10500</v>
      </c>
      <c r="AO4257" t="s">
        <v>19416</v>
      </c>
      <c r="AP4257" s="18">
        <v>2.9338544000000002E-3</v>
      </c>
      <c r="AQ4257" t="s">
        <v>123</v>
      </c>
      <c r="AR4257" t="b">
        <f>ISNUMBER(SEARCH('Consulta Por Puntos Baloto'!$E$5,B4257,1))</f>
        <v>0</v>
      </c>
      <c r="AS4257">
        <f t="shared" si="132"/>
        <v>31</v>
      </c>
      <c r="AT4257" t="str">
        <f t="shared" si="133"/>
        <v>Punto pago</v>
      </c>
    </row>
    <row r="4258" spans="1:46">
      <c r="A4258" t="s">
        <v>19417</v>
      </c>
      <c r="B4258" t="s">
        <v>19418</v>
      </c>
      <c r="C4258" s="18">
        <v>3.6285209695999998</v>
      </c>
      <c r="D4258" t="s">
        <v>4084</v>
      </c>
      <c r="E4258" t="s">
        <v>4053</v>
      </c>
      <c r="F4258" t="s">
        <v>4085</v>
      </c>
      <c r="G4258" s="18">
        <v>4.9867820252000001</v>
      </c>
      <c r="H4258" t="s">
        <v>64</v>
      </c>
      <c r="I4258" t="s">
        <v>4055</v>
      </c>
      <c r="J4258" t="s">
        <v>4056</v>
      </c>
      <c r="K4258" s="18">
        <v>5.9710508125999997</v>
      </c>
      <c r="L4258" t="s">
        <v>64</v>
      </c>
      <c r="M4258" t="s">
        <v>223</v>
      </c>
      <c r="N4258" t="s">
        <v>4070</v>
      </c>
      <c r="O4258" s="18">
        <v>2.3923707177</v>
      </c>
      <c r="P4258" t="s">
        <v>4052</v>
      </c>
      <c r="Q4258" t="s">
        <v>4053</v>
      </c>
      <c r="R4258" t="s">
        <v>4054</v>
      </c>
      <c r="S4258" s="18">
        <v>14.671170464699999</v>
      </c>
      <c r="T4258" t="s">
        <v>227</v>
      </c>
      <c r="U4258" t="s">
        <v>228</v>
      </c>
      <c r="V4258" t="s">
        <v>229</v>
      </c>
      <c r="W4258" s="18">
        <v>5.0091445700000001</v>
      </c>
      <c r="X4258" t="s">
        <v>64</v>
      </c>
      <c r="Y4258" t="s">
        <v>4055</v>
      </c>
      <c r="Z4258" t="s">
        <v>4056</v>
      </c>
      <c r="AA4258" s="18">
        <v>5.7818754137999999</v>
      </c>
      <c r="AB4258" t="s">
        <v>4088</v>
      </c>
      <c r="AC4258" t="s">
        <v>220</v>
      </c>
      <c r="AD4258" t="s">
        <v>4089</v>
      </c>
      <c r="AE4258" s="18">
        <v>0.32196268150000001</v>
      </c>
      <c r="AF4258" t="s">
        <v>19419</v>
      </c>
      <c r="AG4258" t="s">
        <v>4053</v>
      </c>
      <c r="AH4258" t="s">
        <v>19420</v>
      </c>
      <c r="AI4258" s="18">
        <v>0.26532172650000002</v>
      </c>
      <c r="AJ4258" t="s">
        <v>7950</v>
      </c>
      <c r="AK4258" t="s">
        <v>4053</v>
      </c>
      <c r="AL4258" t="s">
        <v>7951</v>
      </c>
      <c r="AM4258" t="s">
        <v>7950</v>
      </c>
      <c r="AN4258" t="s">
        <v>4053</v>
      </c>
      <c r="AO4258" t="s">
        <v>7951</v>
      </c>
      <c r="AP4258" s="18">
        <v>0.26532172650000002</v>
      </c>
      <c r="AQ4258" t="s">
        <v>123</v>
      </c>
      <c r="AR4258" t="b">
        <f>ISNUMBER(SEARCH('Consulta Por Puntos Baloto'!$E$5,B4258,1))</f>
        <v>0</v>
      </c>
      <c r="AS4258">
        <f t="shared" si="132"/>
        <v>35</v>
      </c>
      <c r="AT4258" t="str">
        <f t="shared" si="133"/>
        <v>Punto red</v>
      </c>
    </row>
    <row r="4259" spans="1:46">
      <c r="A4259" t="s">
        <v>19421</v>
      </c>
      <c r="B4259" t="s">
        <v>19422</v>
      </c>
      <c r="C4259" s="18">
        <v>1.4345644775999999</v>
      </c>
      <c r="D4259" t="s">
        <v>541</v>
      </c>
      <c r="E4259" t="s">
        <v>128</v>
      </c>
      <c r="F4259" t="s">
        <v>542</v>
      </c>
      <c r="G4259" s="18">
        <v>1.2804174961999999</v>
      </c>
      <c r="H4259" t="s">
        <v>64</v>
      </c>
      <c r="I4259" t="s">
        <v>130</v>
      </c>
      <c r="J4259" t="s">
        <v>131</v>
      </c>
      <c r="K4259" s="18">
        <v>1.5479668203000001</v>
      </c>
      <c r="L4259" t="s">
        <v>64</v>
      </c>
      <c r="M4259" t="s">
        <v>130</v>
      </c>
      <c r="N4259" t="s">
        <v>370</v>
      </c>
      <c r="O4259" s="18">
        <v>2.0334159765000002</v>
      </c>
      <c r="P4259" t="s">
        <v>133</v>
      </c>
      <c r="Q4259" t="s">
        <v>134</v>
      </c>
      <c r="R4259" t="s">
        <v>135</v>
      </c>
      <c r="S4259" s="18">
        <v>3.5470478074999998</v>
      </c>
      <c r="T4259" t="s">
        <v>136</v>
      </c>
      <c r="U4259" t="s">
        <v>130</v>
      </c>
      <c r="V4259" t="s">
        <v>137</v>
      </c>
      <c r="W4259" s="18">
        <v>2.6381969119000002</v>
      </c>
      <c r="X4259" t="s">
        <v>138</v>
      </c>
      <c r="Y4259" t="s">
        <v>130</v>
      </c>
      <c r="Z4259" t="s">
        <v>139</v>
      </c>
      <c r="AA4259" s="18">
        <v>1.4793725482</v>
      </c>
      <c r="AB4259" t="s">
        <v>140</v>
      </c>
      <c r="AC4259" t="s">
        <v>128</v>
      </c>
      <c r="AD4259" t="s">
        <v>141</v>
      </c>
      <c r="AE4259" s="18">
        <v>0.8195977351</v>
      </c>
      <c r="AF4259" t="s">
        <v>7606</v>
      </c>
      <c r="AG4259" t="s">
        <v>143</v>
      </c>
      <c r="AH4259" t="s">
        <v>7607</v>
      </c>
      <c r="AI4259" s="18">
        <v>0.22408846869999999</v>
      </c>
      <c r="AJ4259" t="s">
        <v>2861</v>
      </c>
      <c r="AK4259" t="s">
        <v>134</v>
      </c>
      <c r="AL4259" t="s">
        <v>2862</v>
      </c>
      <c r="AM4259" t="s">
        <v>2861</v>
      </c>
      <c r="AN4259" t="s">
        <v>134</v>
      </c>
      <c r="AO4259" t="s">
        <v>2862</v>
      </c>
      <c r="AP4259" s="18">
        <v>0.22408846869999999</v>
      </c>
      <c r="AQ4259" t="s">
        <v>123</v>
      </c>
      <c r="AR4259" t="b">
        <f>ISNUMBER(SEARCH('Consulta Por Puntos Baloto'!$E$5,B4259,1))</f>
        <v>0</v>
      </c>
      <c r="AS4259">
        <f t="shared" si="132"/>
        <v>35</v>
      </c>
      <c r="AT4259" t="str">
        <f t="shared" si="133"/>
        <v>Punto red</v>
      </c>
    </row>
    <row r="4260" spans="1:46">
      <c r="A4260" t="s">
        <v>19423</v>
      </c>
      <c r="B4260" t="s">
        <v>19424</v>
      </c>
      <c r="C4260" s="18">
        <v>0.63081352020000003</v>
      </c>
      <c r="D4260" t="s">
        <v>5599</v>
      </c>
      <c r="E4260" t="s">
        <v>5600</v>
      </c>
      <c r="F4260" t="s">
        <v>5601</v>
      </c>
      <c r="G4260" s="18">
        <v>0.76829985420000002</v>
      </c>
      <c r="H4260" t="s">
        <v>227</v>
      </c>
      <c r="I4260" t="s">
        <v>228</v>
      </c>
      <c r="J4260" t="s">
        <v>229</v>
      </c>
      <c r="K4260" s="18">
        <v>1.5815812845999999</v>
      </c>
      <c r="L4260" t="s">
        <v>64</v>
      </c>
      <c r="M4260" t="s">
        <v>223</v>
      </c>
      <c r="N4260" t="s">
        <v>6225</v>
      </c>
      <c r="O4260" s="18">
        <v>2.9553191912000001</v>
      </c>
      <c r="P4260" t="s">
        <v>4100</v>
      </c>
      <c r="Q4260" t="s">
        <v>4101</v>
      </c>
      <c r="R4260" t="s">
        <v>4102</v>
      </c>
      <c r="S4260" s="18">
        <v>0.76794673349999998</v>
      </c>
      <c r="T4260" t="s">
        <v>227</v>
      </c>
      <c r="U4260" t="s">
        <v>228</v>
      </c>
      <c r="V4260" t="s">
        <v>229</v>
      </c>
      <c r="W4260" s="18">
        <v>1.6409638612999999</v>
      </c>
      <c r="X4260" t="s">
        <v>64</v>
      </c>
      <c r="Y4260" t="s">
        <v>228</v>
      </c>
      <c r="Z4260" t="s">
        <v>4012</v>
      </c>
      <c r="AA4260" s="18">
        <v>0.75497402660000001</v>
      </c>
      <c r="AB4260" t="s">
        <v>227</v>
      </c>
      <c r="AC4260" t="s">
        <v>5600</v>
      </c>
      <c r="AD4260" t="s">
        <v>5605</v>
      </c>
      <c r="AE4260" s="18">
        <v>0.41400171969999999</v>
      </c>
      <c r="AF4260" t="s">
        <v>9373</v>
      </c>
      <c r="AG4260" t="s">
        <v>5600</v>
      </c>
      <c r="AH4260" t="s">
        <v>9374</v>
      </c>
      <c r="AI4260" s="18">
        <v>0.38419971990000001</v>
      </c>
      <c r="AJ4260" t="s">
        <v>349</v>
      </c>
      <c r="AK4260" t="s">
        <v>5600</v>
      </c>
      <c r="AL4260" t="s">
        <v>9375</v>
      </c>
      <c r="AM4260" t="s">
        <v>349</v>
      </c>
      <c r="AN4260" t="s">
        <v>5600</v>
      </c>
      <c r="AO4260" t="s">
        <v>9375</v>
      </c>
      <c r="AP4260" s="18">
        <v>0.38419971990000001</v>
      </c>
      <c r="AQ4260" t="e">
        <v>#N/A</v>
      </c>
      <c r="AR4260" t="b">
        <f>ISNUMBER(SEARCH('Consulta Por Puntos Baloto'!$E$5,B4260,1))</f>
        <v>0</v>
      </c>
      <c r="AS4260">
        <f t="shared" si="132"/>
        <v>35</v>
      </c>
      <c r="AT4260" t="str">
        <f t="shared" si="133"/>
        <v>Punto red</v>
      </c>
    </row>
    <row r="4261" spans="1:46">
      <c r="A4261" t="s">
        <v>19425</v>
      </c>
      <c r="B4261" t="s">
        <v>19426</v>
      </c>
      <c r="C4261" s="18">
        <v>46.978453649800002</v>
      </c>
      <c r="D4261" t="s">
        <v>4084</v>
      </c>
      <c r="E4261" t="s">
        <v>4053</v>
      </c>
      <c r="F4261" t="s">
        <v>4085</v>
      </c>
      <c r="G4261" s="18">
        <v>47.742867611999998</v>
      </c>
      <c r="H4261" t="s">
        <v>64</v>
      </c>
      <c r="I4261" t="s">
        <v>4055</v>
      </c>
      <c r="J4261" t="s">
        <v>4086</v>
      </c>
      <c r="K4261" s="18">
        <v>53.1038390517</v>
      </c>
      <c r="L4261" t="s">
        <v>64</v>
      </c>
      <c r="M4261" t="s">
        <v>223</v>
      </c>
      <c r="N4261" t="s">
        <v>4070</v>
      </c>
      <c r="O4261" s="18">
        <v>48.874506565799997</v>
      </c>
      <c r="P4261" t="s">
        <v>4052</v>
      </c>
      <c r="Q4261" t="s">
        <v>4053</v>
      </c>
      <c r="R4261" t="s">
        <v>4054</v>
      </c>
      <c r="S4261" s="18">
        <v>60.508085139800002</v>
      </c>
      <c r="T4261" t="s">
        <v>227</v>
      </c>
      <c r="U4261" t="s">
        <v>228</v>
      </c>
      <c r="V4261" t="s">
        <v>229</v>
      </c>
      <c r="W4261" s="18">
        <v>47.782025330400003</v>
      </c>
      <c r="X4261" t="s">
        <v>64</v>
      </c>
      <c r="Y4261" t="s">
        <v>4055</v>
      </c>
      <c r="Z4261" t="s">
        <v>4056</v>
      </c>
      <c r="AA4261" s="18">
        <v>53.020076772199999</v>
      </c>
      <c r="AB4261" t="s">
        <v>5188</v>
      </c>
      <c r="AC4261" t="s">
        <v>220</v>
      </c>
      <c r="AD4261" t="s">
        <v>5189</v>
      </c>
      <c r="AE4261" s="18">
        <v>6.8103369299999994E-2</v>
      </c>
      <c r="AF4261" t="s">
        <v>19427</v>
      </c>
      <c r="AG4261" t="s">
        <v>17218</v>
      </c>
      <c r="AH4261" t="s">
        <v>19428</v>
      </c>
      <c r="AI4261" s="18">
        <v>4.0854403300000001E-2</v>
      </c>
      <c r="AJ4261" t="s">
        <v>17217</v>
      </c>
      <c r="AK4261" t="s">
        <v>17218</v>
      </c>
      <c r="AL4261" t="s">
        <v>17219</v>
      </c>
      <c r="AM4261" t="s">
        <v>17217</v>
      </c>
      <c r="AN4261" t="s">
        <v>17218</v>
      </c>
      <c r="AO4261" t="s">
        <v>17219</v>
      </c>
      <c r="AP4261" s="18">
        <v>4.0854403300000001E-2</v>
      </c>
      <c r="AQ4261" t="s">
        <v>123</v>
      </c>
      <c r="AR4261" t="b">
        <f>ISNUMBER(SEARCH('Consulta Por Puntos Baloto'!$E$5,B4261,1))</f>
        <v>0</v>
      </c>
      <c r="AS4261">
        <f t="shared" si="132"/>
        <v>35</v>
      </c>
      <c r="AT4261" t="str">
        <f t="shared" si="133"/>
        <v>Punto red</v>
      </c>
    </row>
    <row r="4262" spans="1:46">
      <c r="A4262" t="s">
        <v>19429</v>
      </c>
      <c r="B4262" t="s">
        <v>19430</v>
      </c>
      <c r="C4262" s="18">
        <v>1.6585741386999999</v>
      </c>
      <c r="D4262" t="s">
        <v>686</v>
      </c>
      <c r="E4262" t="s">
        <v>128</v>
      </c>
      <c r="F4262" t="s">
        <v>687</v>
      </c>
      <c r="G4262" s="18">
        <v>0.2422322549</v>
      </c>
      <c r="H4262" t="s">
        <v>64</v>
      </c>
      <c r="I4262" t="s">
        <v>130</v>
      </c>
      <c r="J4262" t="s">
        <v>5096</v>
      </c>
      <c r="K4262" s="18">
        <v>0.24218005179999999</v>
      </c>
      <c r="L4262" t="s">
        <v>64</v>
      </c>
      <c r="M4262" t="s">
        <v>130</v>
      </c>
      <c r="N4262" t="s">
        <v>5096</v>
      </c>
      <c r="O4262" s="18">
        <v>1.3544911984000001</v>
      </c>
      <c r="P4262" t="s">
        <v>688</v>
      </c>
      <c r="Q4262" t="s">
        <v>134</v>
      </c>
      <c r="R4262" t="s">
        <v>689</v>
      </c>
      <c r="S4262" s="18">
        <v>2.0326224826999999</v>
      </c>
      <c r="T4262" t="s">
        <v>496</v>
      </c>
      <c r="U4262" t="s">
        <v>130</v>
      </c>
      <c r="V4262" t="s">
        <v>497</v>
      </c>
      <c r="W4262" s="18">
        <v>1.3230871197</v>
      </c>
      <c r="X4262" t="s">
        <v>745</v>
      </c>
      <c r="Y4262" t="s">
        <v>130</v>
      </c>
      <c r="Z4262" t="s">
        <v>746</v>
      </c>
      <c r="AA4262" s="18">
        <v>1.3230871197</v>
      </c>
      <c r="AB4262" t="s">
        <v>2106</v>
      </c>
      <c r="AC4262" t="s">
        <v>128</v>
      </c>
      <c r="AD4262" t="s">
        <v>2107</v>
      </c>
      <c r="AE4262" s="18">
        <v>0.75514462559999995</v>
      </c>
      <c r="AF4262" t="s">
        <v>19431</v>
      </c>
      <c r="AG4262" t="s">
        <v>143</v>
      </c>
      <c r="AH4262" t="s">
        <v>19432</v>
      </c>
      <c r="AI4262" s="18">
        <v>0.5977630826</v>
      </c>
      <c r="AJ4262" t="s">
        <v>8633</v>
      </c>
      <c r="AK4262" t="s">
        <v>134</v>
      </c>
      <c r="AL4262" t="s">
        <v>8634</v>
      </c>
      <c r="AM4262" t="s">
        <v>64</v>
      </c>
      <c r="AN4262" t="s">
        <v>130</v>
      </c>
      <c r="AO4262" t="s">
        <v>5096</v>
      </c>
      <c r="AP4262" s="18">
        <v>0.24218005179999999</v>
      </c>
      <c r="AQ4262" t="s">
        <v>123</v>
      </c>
      <c r="AR4262" t="b">
        <f>ISNUMBER(SEARCH('Consulta Por Puntos Baloto'!$E$5,B4262,1))</f>
        <v>0</v>
      </c>
      <c r="AS4262">
        <f t="shared" si="132"/>
        <v>11</v>
      </c>
      <c r="AT4262" t="str">
        <f t="shared" si="133"/>
        <v>Máquina CDM</v>
      </c>
    </row>
    <row r="4263" spans="1:46">
      <c r="A4263" t="s">
        <v>19433</v>
      </c>
      <c r="B4263" t="s">
        <v>19434</v>
      </c>
      <c r="C4263" s="18">
        <v>9.0133710911999998</v>
      </c>
      <c r="D4263" t="s">
        <v>4447</v>
      </c>
      <c r="E4263" t="s">
        <v>4261</v>
      </c>
      <c r="F4263" t="s">
        <v>4448</v>
      </c>
      <c r="G4263" s="18">
        <v>8.8324443101999996</v>
      </c>
      <c r="H4263" t="s">
        <v>64</v>
      </c>
      <c r="I4263" t="s">
        <v>4250</v>
      </c>
      <c r="J4263" t="s">
        <v>4251</v>
      </c>
      <c r="K4263" s="18">
        <v>8.8168915623000004</v>
      </c>
      <c r="L4263" t="s">
        <v>64</v>
      </c>
      <c r="M4263" t="s">
        <v>4250</v>
      </c>
      <c r="N4263" t="s">
        <v>4251</v>
      </c>
      <c r="O4263" s="18">
        <v>97.974181670700005</v>
      </c>
      <c r="P4263" t="s">
        <v>3977</v>
      </c>
      <c r="Q4263" t="s">
        <v>3972</v>
      </c>
      <c r="R4263" t="s">
        <v>3978</v>
      </c>
      <c r="S4263" s="18">
        <v>435.98258128250001</v>
      </c>
      <c r="T4263" t="s">
        <v>85</v>
      </c>
      <c r="U4263" t="s">
        <v>86</v>
      </c>
      <c r="V4263" t="s">
        <v>87</v>
      </c>
      <c r="W4263" s="18">
        <v>16.304469433200001</v>
      </c>
      <c r="X4263" t="s">
        <v>64</v>
      </c>
      <c r="Y4263" t="s">
        <v>4250</v>
      </c>
      <c r="Z4263" t="s">
        <v>4449</v>
      </c>
      <c r="AA4263" s="18">
        <v>14.623832330999999</v>
      </c>
      <c r="AB4263" s="19" t="s">
        <v>4269</v>
      </c>
      <c r="AC4263" t="s">
        <v>4261</v>
      </c>
      <c r="AD4263" t="s">
        <v>4270</v>
      </c>
      <c r="AE4263" s="18">
        <v>4.2625116800000001E-2</v>
      </c>
      <c r="AF4263" t="s">
        <v>4450</v>
      </c>
      <c r="AG4263" t="s">
        <v>4451</v>
      </c>
      <c r="AH4263" t="s">
        <v>4452</v>
      </c>
      <c r="AI4263" s="18">
        <v>1.5931030000000001E-4</v>
      </c>
      <c r="AJ4263" t="s">
        <v>10665</v>
      </c>
      <c r="AK4263" t="s">
        <v>4451</v>
      </c>
      <c r="AL4263" t="s">
        <v>10666</v>
      </c>
      <c r="AM4263" t="s">
        <v>10665</v>
      </c>
      <c r="AN4263" t="s">
        <v>4451</v>
      </c>
      <c r="AO4263" t="s">
        <v>10666</v>
      </c>
      <c r="AP4263" s="18">
        <v>1.5931030000000001E-4</v>
      </c>
      <c r="AQ4263" t="s">
        <v>4218</v>
      </c>
      <c r="AR4263" t="b">
        <f>ISNUMBER(SEARCH('Consulta Por Puntos Baloto'!$E$5,B4263,1))</f>
        <v>0</v>
      </c>
      <c r="AS4263">
        <f t="shared" si="132"/>
        <v>35</v>
      </c>
      <c r="AT4263" t="str">
        <f t="shared" si="133"/>
        <v>Punto red</v>
      </c>
    </row>
    <row r="4264" spans="1:46">
      <c r="A4264" t="s">
        <v>19435</v>
      </c>
      <c r="B4264" t="s">
        <v>19436</v>
      </c>
      <c r="C4264" s="18">
        <v>7.3131267527999997</v>
      </c>
      <c r="D4264" t="s">
        <v>508</v>
      </c>
      <c r="E4264" t="s">
        <v>509</v>
      </c>
      <c r="F4264" t="s">
        <v>510</v>
      </c>
      <c r="G4264" s="18">
        <v>0.26765971979999997</v>
      </c>
      <c r="H4264" t="s">
        <v>64</v>
      </c>
      <c r="I4264" t="s">
        <v>130</v>
      </c>
      <c r="J4264" t="s">
        <v>2286</v>
      </c>
      <c r="K4264" s="18">
        <v>5.0437688741000004</v>
      </c>
      <c r="L4264" t="s">
        <v>64</v>
      </c>
      <c r="M4264" t="s">
        <v>130</v>
      </c>
      <c r="N4264" t="s">
        <v>529</v>
      </c>
      <c r="O4264" s="18">
        <v>1.2169705013000001</v>
      </c>
      <c r="P4264" t="s">
        <v>606</v>
      </c>
      <c r="Q4264" t="s">
        <v>134</v>
      </c>
      <c r="R4264" t="s">
        <v>607</v>
      </c>
      <c r="S4264" s="18">
        <v>3.6930462926000001</v>
      </c>
      <c r="T4264" t="s">
        <v>515</v>
      </c>
      <c r="U4264" t="s">
        <v>130</v>
      </c>
      <c r="V4264" t="s">
        <v>516</v>
      </c>
      <c r="W4264" s="18">
        <v>5.9699718702000002</v>
      </c>
      <c r="X4264" t="s">
        <v>64</v>
      </c>
      <c r="Y4264" t="s">
        <v>130</v>
      </c>
      <c r="Z4264" t="s">
        <v>532</v>
      </c>
      <c r="AA4264" s="18">
        <v>3.6930462926000001</v>
      </c>
      <c r="AB4264" t="s">
        <v>518</v>
      </c>
      <c r="AC4264" t="s">
        <v>128</v>
      </c>
      <c r="AD4264" t="s">
        <v>519</v>
      </c>
      <c r="AE4264" s="18">
        <v>0.19699646509999999</v>
      </c>
      <c r="AF4264" t="s">
        <v>8604</v>
      </c>
      <c r="AG4264" t="s">
        <v>143</v>
      </c>
      <c r="AH4264" t="s">
        <v>8605</v>
      </c>
      <c r="AI4264" s="18">
        <v>0.24125790429999999</v>
      </c>
      <c r="AJ4264" t="s">
        <v>903</v>
      </c>
      <c r="AK4264" t="s">
        <v>134</v>
      </c>
      <c r="AL4264" t="s">
        <v>19437</v>
      </c>
      <c r="AM4264" t="s">
        <v>8604</v>
      </c>
      <c r="AN4264" t="s">
        <v>143</v>
      </c>
      <c r="AO4264" t="s">
        <v>8605</v>
      </c>
      <c r="AP4264" s="18">
        <v>0.19699646509999999</v>
      </c>
      <c r="AQ4264" t="e">
        <v>#N/A</v>
      </c>
      <c r="AR4264" t="b">
        <f>ISNUMBER(SEARCH('Consulta Por Puntos Baloto'!$E$5,B4264,1))</f>
        <v>0</v>
      </c>
      <c r="AS4264">
        <f t="shared" si="132"/>
        <v>31</v>
      </c>
      <c r="AT4264" t="str">
        <f t="shared" si="133"/>
        <v>Punto pago</v>
      </c>
    </row>
    <row r="4265" spans="1:46">
      <c r="A4265" t="s">
        <v>19438</v>
      </c>
      <c r="B4265" t="s">
        <v>19439</v>
      </c>
      <c r="C4265" s="18">
        <v>14.6964017146</v>
      </c>
      <c r="D4265" t="s">
        <v>3012</v>
      </c>
      <c r="E4265" t="s">
        <v>3013</v>
      </c>
      <c r="F4265" t="s">
        <v>3014</v>
      </c>
      <c r="G4265" s="18">
        <v>13.347121602</v>
      </c>
      <c r="H4265" t="s">
        <v>64</v>
      </c>
      <c r="I4265" t="s">
        <v>2638</v>
      </c>
      <c r="J4265" t="s">
        <v>2639</v>
      </c>
      <c r="K4265" s="18">
        <v>13.347121602</v>
      </c>
      <c r="L4265" t="s">
        <v>64</v>
      </c>
      <c r="M4265" t="s">
        <v>2638</v>
      </c>
      <c r="N4265" t="s">
        <v>2639</v>
      </c>
      <c r="O4265" s="18">
        <v>39.844166420400001</v>
      </c>
      <c r="P4265" t="s">
        <v>2625</v>
      </c>
      <c r="Q4265" t="s">
        <v>134</v>
      </c>
      <c r="R4265" t="s">
        <v>2626</v>
      </c>
      <c r="S4265" s="18">
        <v>38.356908033800003</v>
      </c>
      <c r="T4265" t="s">
        <v>311</v>
      </c>
      <c r="U4265" t="s">
        <v>130</v>
      </c>
      <c r="V4265" t="s">
        <v>312</v>
      </c>
      <c r="W4265" s="18">
        <v>23.258933773900001</v>
      </c>
      <c r="X4265" t="s">
        <v>64</v>
      </c>
      <c r="Y4265" t="s">
        <v>313</v>
      </c>
      <c r="Z4265" t="s">
        <v>314</v>
      </c>
      <c r="AA4265" s="18">
        <v>30.158565404699999</v>
      </c>
      <c r="AB4265" s="19" t="s">
        <v>2641</v>
      </c>
      <c r="AC4265" t="s">
        <v>1501</v>
      </c>
      <c r="AD4265" t="s">
        <v>2642</v>
      </c>
      <c r="AE4265" s="18">
        <v>8.4190266372</v>
      </c>
      <c r="AF4265" t="s">
        <v>3463</v>
      </c>
      <c r="AG4265" t="s">
        <v>3464</v>
      </c>
      <c r="AH4265" t="s">
        <v>3465</v>
      </c>
      <c r="AI4265" s="18">
        <v>2.9153033299999999E-2</v>
      </c>
      <c r="AJ4265" t="s">
        <v>16365</v>
      </c>
      <c r="AK4265" t="s">
        <v>3574</v>
      </c>
      <c r="AL4265" t="s">
        <v>16366</v>
      </c>
      <c r="AM4265" t="s">
        <v>16365</v>
      </c>
      <c r="AN4265" t="s">
        <v>3574</v>
      </c>
      <c r="AO4265" t="s">
        <v>16366</v>
      </c>
      <c r="AP4265" s="18">
        <v>2.9153033299999999E-2</v>
      </c>
      <c r="AQ4265" t="s">
        <v>123</v>
      </c>
      <c r="AR4265" t="b">
        <f>ISNUMBER(SEARCH('Consulta Por Puntos Baloto'!$E$5,B4265,1))</f>
        <v>0</v>
      </c>
      <c r="AS4265">
        <f t="shared" si="132"/>
        <v>35</v>
      </c>
      <c r="AT4265" t="str">
        <f t="shared" si="133"/>
        <v>Punto red</v>
      </c>
    </row>
    <row r="4266" spans="1:46">
      <c r="A4266" t="s">
        <v>19440</v>
      </c>
      <c r="B4266" t="s">
        <v>19441</v>
      </c>
      <c r="C4266" s="18">
        <v>83.077001930099996</v>
      </c>
      <c r="D4266" t="s">
        <v>4165</v>
      </c>
      <c r="E4266" t="s">
        <v>4166</v>
      </c>
      <c r="F4266" t="s">
        <v>4167</v>
      </c>
      <c r="G4266" s="18">
        <v>100.384678572</v>
      </c>
      <c r="H4266" t="s">
        <v>64</v>
      </c>
      <c r="I4266" t="s">
        <v>187</v>
      </c>
      <c r="J4266" t="s">
        <v>4377</v>
      </c>
      <c r="K4266" s="18">
        <v>101.3977751231</v>
      </c>
      <c r="L4266" t="s">
        <v>64</v>
      </c>
      <c r="M4266" t="s">
        <v>187</v>
      </c>
      <c r="N4266" t="s">
        <v>189</v>
      </c>
      <c r="O4266" s="18">
        <v>101.24879863690001</v>
      </c>
      <c r="P4266" t="s">
        <v>190</v>
      </c>
      <c r="Q4266" t="s">
        <v>191</v>
      </c>
      <c r="R4266" t="s">
        <v>192</v>
      </c>
      <c r="S4266" s="18">
        <v>138.3800345997</v>
      </c>
      <c r="T4266" t="s">
        <v>85</v>
      </c>
      <c r="U4266" t="s">
        <v>86</v>
      </c>
      <c r="V4266" t="s">
        <v>87</v>
      </c>
      <c r="W4266" s="18">
        <v>138.3800345997</v>
      </c>
      <c r="X4266" t="s">
        <v>64</v>
      </c>
      <c r="Y4266" t="s">
        <v>91</v>
      </c>
      <c r="Z4266" t="s">
        <v>92</v>
      </c>
      <c r="AA4266" s="18">
        <v>138.3800345997</v>
      </c>
      <c r="AB4266" t="s">
        <v>93</v>
      </c>
      <c r="AC4266" t="s">
        <v>83</v>
      </c>
      <c r="AD4266" t="s">
        <v>94</v>
      </c>
      <c r="AE4266" s="18">
        <v>7.1392813200000002E-2</v>
      </c>
      <c r="AF4266" t="s">
        <v>19442</v>
      </c>
      <c r="AG4266" t="s">
        <v>4379</v>
      </c>
      <c r="AH4266" t="s">
        <v>19443</v>
      </c>
      <c r="AI4266" s="18">
        <v>3.0767393999999999E-3</v>
      </c>
      <c r="AJ4266" t="s">
        <v>19444</v>
      </c>
      <c r="AK4266" t="s">
        <v>4379</v>
      </c>
      <c r="AL4266" t="s">
        <v>19445</v>
      </c>
      <c r="AM4266" t="s">
        <v>19444</v>
      </c>
      <c r="AN4266" t="s">
        <v>4379</v>
      </c>
      <c r="AO4266" t="s">
        <v>19445</v>
      </c>
      <c r="AP4266" s="18">
        <v>3.0767393999999999E-3</v>
      </c>
      <c r="AQ4266" t="s">
        <v>123</v>
      </c>
      <c r="AR4266" t="b">
        <f>ISNUMBER(SEARCH('Consulta Por Puntos Baloto'!$E$5,B4266,1))</f>
        <v>0</v>
      </c>
      <c r="AS4266">
        <f t="shared" si="132"/>
        <v>35</v>
      </c>
      <c r="AT4266" t="str">
        <f t="shared" si="133"/>
        <v>Punto red</v>
      </c>
    </row>
    <row r="4267" spans="1:46">
      <c r="A4267" t="s">
        <v>19446</v>
      </c>
      <c r="B4267" t="s">
        <v>19447</v>
      </c>
      <c r="C4267" s="18">
        <v>59.022094857600003</v>
      </c>
      <c r="D4267" t="s">
        <v>4556</v>
      </c>
      <c r="E4267" t="s">
        <v>4557</v>
      </c>
      <c r="F4267" t="s">
        <v>4558</v>
      </c>
      <c r="G4267" s="18">
        <v>0.2731364483</v>
      </c>
      <c r="H4267" t="s">
        <v>4559</v>
      </c>
      <c r="I4267" t="s">
        <v>4560</v>
      </c>
      <c r="J4267" t="s">
        <v>4561</v>
      </c>
      <c r="K4267" s="18">
        <v>0.65489501859999999</v>
      </c>
      <c r="L4267" t="s">
        <v>64</v>
      </c>
      <c r="M4267" t="s">
        <v>4560</v>
      </c>
      <c r="N4267" t="s">
        <v>4562</v>
      </c>
      <c r="O4267" s="18">
        <v>0.82874365250000004</v>
      </c>
      <c r="P4267" t="s">
        <v>387</v>
      </c>
      <c r="Q4267" t="s">
        <v>388</v>
      </c>
      <c r="R4267" t="s">
        <v>389</v>
      </c>
      <c r="S4267" s="18">
        <v>252.65948882910001</v>
      </c>
      <c r="T4267" t="s">
        <v>253</v>
      </c>
      <c r="U4267" t="s">
        <v>65</v>
      </c>
      <c r="V4267" t="s">
        <v>254</v>
      </c>
      <c r="W4267" s="18">
        <v>58.600320604300002</v>
      </c>
      <c r="X4267" t="s">
        <v>64</v>
      </c>
      <c r="Y4267" t="s">
        <v>4563</v>
      </c>
      <c r="Z4267" t="s">
        <v>4564</v>
      </c>
      <c r="AA4267" s="18">
        <v>0.2788834147</v>
      </c>
      <c r="AB4267" t="s">
        <v>4559</v>
      </c>
      <c r="AC4267" t="s">
        <v>388</v>
      </c>
      <c r="AD4267" t="s">
        <v>4565</v>
      </c>
      <c r="AE4267" s="18">
        <v>0.1692204309</v>
      </c>
      <c r="AF4267" t="s">
        <v>19448</v>
      </c>
      <c r="AG4267" t="s">
        <v>388</v>
      </c>
      <c r="AH4267" t="s">
        <v>19449</v>
      </c>
      <c r="AI4267" s="18">
        <v>0.14814787639999999</v>
      </c>
      <c r="AJ4267" t="s">
        <v>19450</v>
      </c>
      <c r="AK4267" t="s">
        <v>388</v>
      </c>
      <c r="AL4267" t="s">
        <v>19451</v>
      </c>
      <c r="AM4267" t="s">
        <v>19450</v>
      </c>
      <c r="AN4267" t="s">
        <v>388</v>
      </c>
      <c r="AO4267" t="s">
        <v>19451</v>
      </c>
      <c r="AP4267" s="18">
        <v>0.14814787639999999</v>
      </c>
      <c r="AQ4267" t="s">
        <v>123</v>
      </c>
      <c r="AR4267" t="b">
        <f>ISNUMBER(SEARCH('Consulta Por Puntos Baloto'!$E$5,B4267,1))</f>
        <v>0</v>
      </c>
      <c r="AS4267">
        <f t="shared" si="132"/>
        <v>35</v>
      </c>
      <c r="AT4267" t="str">
        <f t="shared" si="133"/>
        <v>Punto red</v>
      </c>
    </row>
    <row r="4268" spans="1:46">
      <c r="A4268" t="s">
        <v>19452</v>
      </c>
      <c r="B4268" t="s">
        <v>19453</v>
      </c>
      <c r="C4268" s="18">
        <v>84.816969013399998</v>
      </c>
      <c r="D4268" t="s">
        <v>6434</v>
      </c>
      <c r="E4268" t="s">
        <v>6435</v>
      </c>
      <c r="F4268" t="s">
        <v>6436</v>
      </c>
      <c r="G4268" s="18">
        <v>38.971913016899997</v>
      </c>
      <c r="H4268" t="s">
        <v>64</v>
      </c>
      <c r="I4268" t="s">
        <v>4560</v>
      </c>
      <c r="J4268" t="s">
        <v>4562</v>
      </c>
      <c r="K4268" s="18">
        <v>38.9502654355</v>
      </c>
      <c r="L4268" t="s">
        <v>64</v>
      </c>
      <c r="M4268" t="s">
        <v>4560</v>
      </c>
      <c r="N4268" t="s">
        <v>4562</v>
      </c>
      <c r="O4268" s="18">
        <v>38.895899244399999</v>
      </c>
      <c r="P4268" t="s">
        <v>387</v>
      </c>
      <c r="Q4268" t="s">
        <v>388</v>
      </c>
      <c r="R4268" t="s">
        <v>389</v>
      </c>
      <c r="S4268" s="18">
        <v>215.6852492367</v>
      </c>
      <c r="T4268" t="s">
        <v>253</v>
      </c>
      <c r="U4268" t="s">
        <v>65</v>
      </c>
      <c r="V4268" t="s">
        <v>254</v>
      </c>
      <c r="W4268" s="18">
        <v>91.531295610499996</v>
      </c>
      <c r="X4268" t="s">
        <v>64</v>
      </c>
      <c r="Y4268" t="s">
        <v>4563</v>
      </c>
      <c r="Z4268" t="s">
        <v>4564</v>
      </c>
      <c r="AA4268" s="18">
        <v>38.676297304499997</v>
      </c>
      <c r="AB4268" t="s">
        <v>5859</v>
      </c>
      <c r="AC4268" t="s">
        <v>388</v>
      </c>
      <c r="AD4268" t="s">
        <v>5860</v>
      </c>
      <c r="AE4268" s="18">
        <v>3.5364193400000001E-2</v>
      </c>
      <c r="AF4268" t="s">
        <v>6437</v>
      </c>
      <c r="AG4268" t="s">
        <v>6438</v>
      </c>
      <c r="AH4268" t="s">
        <v>6439</v>
      </c>
      <c r="AI4268" s="18">
        <v>17.816462726000001</v>
      </c>
      <c r="AJ4268" t="s">
        <v>6440</v>
      </c>
      <c r="AK4268" t="s">
        <v>6441</v>
      </c>
      <c r="AL4268" t="s">
        <v>6442</v>
      </c>
      <c r="AM4268" t="s">
        <v>6437</v>
      </c>
      <c r="AN4268" t="s">
        <v>6438</v>
      </c>
      <c r="AO4268" t="s">
        <v>6439</v>
      </c>
      <c r="AP4268" s="18">
        <v>3.5364193400000001E-2</v>
      </c>
      <c r="AQ4268" t="s">
        <v>123</v>
      </c>
      <c r="AR4268" t="b">
        <f>ISNUMBER(SEARCH('Consulta Por Puntos Baloto'!$E$5,B4268,1))</f>
        <v>0</v>
      </c>
      <c r="AS4268">
        <f t="shared" si="132"/>
        <v>31</v>
      </c>
      <c r="AT4268" t="str">
        <f t="shared" si="133"/>
        <v>Punto pago</v>
      </c>
    </row>
    <row r="4269" spans="1:46">
      <c r="A4269" t="s">
        <v>19454</v>
      </c>
      <c r="B4269" t="s">
        <v>19455</v>
      </c>
      <c r="C4269" s="18">
        <v>5.9235414865999996</v>
      </c>
      <c r="D4269" t="s">
        <v>526</v>
      </c>
      <c r="E4269" t="s">
        <v>128</v>
      </c>
      <c r="F4269" t="s">
        <v>527</v>
      </c>
      <c r="G4269" s="18">
        <v>0.57576819879999996</v>
      </c>
      <c r="H4269" t="s">
        <v>64</v>
      </c>
      <c r="I4269" t="s">
        <v>130</v>
      </c>
      <c r="J4269" t="s">
        <v>543</v>
      </c>
      <c r="K4269" s="18">
        <v>2.3363572359</v>
      </c>
      <c r="L4269" t="s">
        <v>64</v>
      </c>
      <c r="M4269" t="s">
        <v>130</v>
      </c>
      <c r="N4269" t="s">
        <v>512</v>
      </c>
      <c r="O4269" s="18">
        <v>3.5643442330999999</v>
      </c>
      <c r="P4269" t="s">
        <v>530</v>
      </c>
      <c r="Q4269" t="s">
        <v>134</v>
      </c>
      <c r="R4269" t="s">
        <v>531</v>
      </c>
      <c r="S4269" s="18">
        <v>2.8322110410999999</v>
      </c>
      <c r="T4269" t="s">
        <v>515</v>
      </c>
      <c r="U4269" t="s">
        <v>130</v>
      </c>
      <c r="V4269" t="s">
        <v>516</v>
      </c>
      <c r="W4269" s="18">
        <v>2.1441768846000002</v>
      </c>
      <c r="X4269" t="s">
        <v>64</v>
      </c>
      <c r="Y4269" t="s">
        <v>130</v>
      </c>
      <c r="Z4269" t="s">
        <v>517</v>
      </c>
      <c r="AA4269" s="18">
        <v>2.5760358628</v>
      </c>
      <c r="AB4269" t="s">
        <v>533</v>
      </c>
      <c r="AC4269" t="s">
        <v>128</v>
      </c>
      <c r="AD4269" t="s">
        <v>534</v>
      </c>
      <c r="AE4269" s="18">
        <v>0.2524103452</v>
      </c>
      <c r="AF4269" t="s">
        <v>767</v>
      </c>
      <c r="AG4269" t="s">
        <v>143</v>
      </c>
      <c r="AH4269" t="s">
        <v>768</v>
      </c>
      <c r="AI4269" s="18">
        <v>0.2566041517</v>
      </c>
      <c r="AJ4269" t="s">
        <v>769</v>
      </c>
      <c r="AK4269" t="s">
        <v>134</v>
      </c>
      <c r="AL4269" t="s">
        <v>770</v>
      </c>
      <c r="AM4269" t="s">
        <v>767</v>
      </c>
      <c r="AN4269" t="s">
        <v>143</v>
      </c>
      <c r="AO4269" t="s">
        <v>768</v>
      </c>
      <c r="AP4269" s="18">
        <v>0.2524103452</v>
      </c>
      <c r="AQ4269" t="s">
        <v>123</v>
      </c>
      <c r="AR4269" t="b">
        <f>ISNUMBER(SEARCH('Consulta Por Puntos Baloto'!$E$5,B4269,1))</f>
        <v>0</v>
      </c>
      <c r="AS4269">
        <f t="shared" si="132"/>
        <v>31</v>
      </c>
      <c r="AT4269" t="str">
        <f t="shared" si="133"/>
        <v>Punto pago</v>
      </c>
    </row>
    <row r="4270" spans="1:46">
      <c r="A4270" t="s">
        <v>19456</v>
      </c>
      <c r="B4270" t="s">
        <v>19457</v>
      </c>
      <c r="C4270" s="18">
        <v>0.67905360609999998</v>
      </c>
      <c r="D4270" t="s">
        <v>2696</v>
      </c>
      <c r="E4270" t="s">
        <v>128</v>
      </c>
      <c r="F4270" t="s">
        <v>2697</v>
      </c>
      <c r="G4270" s="18">
        <v>2.7670098000000001E-2</v>
      </c>
      <c r="H4270" t="s">
        <v>64</v>
      </c>
      <c r="I4270" t="s">
        <v>130</v>
      </c>
      <c r="J4270" t="s">
        <v>19458</v>
      </c>
      <c r="K4270" s="18">
        <v>0.1280521141</v>
      </c>
      <c r="L4270" t="s">
        <v>2686</v>
      </c>
      <c r="M4270" t="s">
        <v>130</v>
      </c>
      <c r="N4270" t="s">
        <v>2687</v>
      </c>
      <c r="O4270" s="18">
        <v>0.32212922779999997</v>
      </c>
      <c r="P4270" t="s">
        <v>992</v>
      </c>
      <c r="Q4270" t="s">
        <v>134</v>
      </c>
      <c r="R4270" t="s">
        <v>993</v>
      </c>
      <c r="S4270" s="18">
        <v>3.4114588449999999</v>
      </c>
      <c r="T4270" t="s">
        <v>675</v>
      </c>
      <c r="U4270" t="s">
        <v>130</v>
      </c>
      <c r="V4270" t="s">
        <v>676</v>
      </c>
      <c r="W4270" s="18">
        <v>0.1280521141</v>
      </c>
      <c r="X4270" t="s">
        <v>12131</v>
      </c>
      <c r="Y4270" t="s">
        <v>130</v>
      </c>
      <c r="Z4270" t="s">
        <v>12132</v>
      </c>
      <c r="AA4270" s="18">
        <v>0.1280521141</v>
      </c>
      <c r="AB4270" t="s">
        <v>2688</v>
      </c>
      <c r="AC4270" t="s">
        <v>128</v>
      </c>
      <c r="AD4270" t="s">
        <v>2689</v>
      </c>
      <c r="AE4270" s="18">
        <v>8.3525112600000007E-2</v>
      </c>
      <c r="AF4270" t="s">
        <v>6126</v>
      </c>
      <c r="AG4270" t="s">
        <v>143</v>
      </c>
      <c r="AH4270" t="s">
        <v>6127</v>
      </c>
      <c r="AI4270" s="18">
        <v>0.36286033270000001</v>
      </c>
      <c r="AJ4270" t="s">
        <v>6128</v>
      </c>
      <c r="AK4270" t="s">
        <v>134</v>
      </c>
      <c r="AL4270" t="s">
        <v>6129</v>
      </c>
      <c r="AM4270" t="s">
        <v>64</v>
      </c>
      <c r="AN4270" t="s">
        <v>130</v>
      </c>
      <c r="AO4270" t="s">
        <v>19458</v>
      </c>
      <c r="AP4270" s="18">
        <v>2.7670098000000001E-2</v>
      </c>
      <c r="AQ4270" t="s">
        <v>123</v>
      </c>
      <c r="AR4270" t="b">
        <f>ISNUMBER(SEARCH('Consulta Por Puntos Baloto'!$E$5,B4270,1))</f>
        <v>0</v>
      </c>
      <c r="AS4270">
        <f t="shared" si="132"/>
        <v>7</v>
      </c>
      <c r="AT4270" t="str">
        <f t="shared" si="133"/>
        <v>Cajero automático</v>
      </c>
    </row>
    <row r="4271" spans="1:46">
      <c r="A4271" t="s">
        <v>19459</v>
      </c>
      <c r="B4271" t="s">
        <v>19460</v>
      </c>
      <c r="C4271" s="18">
        <v>0.88945868790000004</v>
      </c>
      <c r="D4271" t="s">
        <v>4580</v>
      </c>
      <c r="E4271" t="s">
        <v>83</v>
      </c>
      <c r="F4271" t="s">
        <v>4581</v>
      </c>
      <c r="G4271" s="18">
        <v>0.71302201600000004</v>
      </c>
      <c r="H4271" t="s">
        <v>4584</v>
      </c>
      <c r="I4271" t="s">
        <v>86</v>
      </c>
      <c r="J4271" t="s">
        <v>4761</v>
      </c>
      <c r="K4271" s="18">
        <v>1.4819211798</v>
      </c>
      <c r="L4271" t="s">
        <v>64</v>
      </c>
      <c r="M4271" t="s">
        <v>86</v>
      </c>
      <c r="N4271" t="s">
        <v>88</v>
      </c>
      <c r="O4271" s="18">
        <v>0.71423885899999995</v>
      </c>
      <c r="P4271" t="s">
        <v>359</v>
      </c>
      <c r="Q4271" t="s">
        <v>83</v>
      </c>
      <c r="R4271" t="s">
        <v>360</v>
      </c>
      <c r="S4271" s="18">
        <v>2.2043904894000002</v>
      </c>
      <c r="T4271" t="s">
        <v>85</v>
      </c>
      <c r="U4271" t="s">
        <v>86</v>
      </c>
      <c r="V4271" t="s">
        <v>87</v>
      </c>
      <c r="W4271" s="18">
        <v>0.71302201600000004</v>
      </c>
      <c r="X4271" t="s">
        <v>4584</v>
      </c>
      <c r="Y4271" t="s">
        <v>86</v>
      </c>
      <c r="Z4271" t="s">
        <v>4585</v>
      </c>
      <c r="AA4271" s="18">
        <v>0.72491987859999996</v>
      </c>
      <c r="AB4271" t="s">
        <v>4762</v>
      </c>
      <c r="AC4271" t="s">
        <v>83</v>
      </c>
      <c r="AD4271" t="s">
        <v>4763</v>
      </c>
      <c r="AE4271" s="18">
        <v>0.15530343190000001</v>
      </c>
      <c r="AF4271" t="s">
        <v>11503</v>
      </c>
      <c r="AG4271" t="s">
        <v>83</v>
      </c>
      <c r="AH4271" t="s">
        <v>11504</v>
      </c>
      <c r="AI4271" s="18">
        <v>0.13955959970000001</v>
      </c>
      <c r="AJ4271" t="s">
        <v>19461</v>
      </c>
      <c r="AK4271" t="s">
        <v>83</v>
      </c>
      <c r="AL4271" t="s">
        <v>19462</v>
      </c>
      <c r="AM4271" t="s">
        <v>19461</v>
      </c>
      <c r="AN4271" t="s">
        <v>83</v>
      </c>
      <c r="AO4271" t="s">
        <v>19462</v>
      </c>
      <c r="AP4271" s="18">
        <v>0.13955959970000001</v>
      </c>
      <c r="AQ4271" t="e">
        <v>#N/A</v>
      </c>
      <c r="AR4271" t="b">
        <f>ISNUMBER(SEARCH('Consulta Por Puntos Baloto'!$E$5,B4271,1))</f>
        <v>0</v>
      </c>
      <c r="AS4271">
        <f t="shared" si="132"/>
        <v>35</v>
      </c>
      <c r="AT4271" t="str">
        <f t="shared" si="133"/>
        <v>Punto red</v>
      </c>
    </row>
    <row r="4272" spans="1:46">
      <c r="A4272" t="s">
        <v>19463</v>
      </c>
      <c r="B4272" t="s">
        <v>19464</v>
      </c>
      <c r="C4272" s="18">
        <v>0.6331190297</v>
      </c>
      <c r="D4272" t="s">
        <v>1500</v>
      </c>
      <c r="E4272" t="s">
        <v>1501</v>
      </c>
      <c r="F4272" t="s">
        <v>1502</v>
      </c>
      <c r="G4272" s="18">
        <v>0.86333405210000003</v>
      </c>
      <c r="H4272" t="s">
        <v>64</v>
      </c>
      <c r="I4272" t="s">
        <v>2636</v>
      </c>
      <c r="J4272" t="s">
        <v>2637</v>
      </c>
      <c r="K4272" s="18">
        <v>10.414575088299999</v>
      </c>
      <c r="L4272" t="s">
        <v>311</v>
      </c>
      <c r="M4272" t="s">
        <v>130</v>
      </c>
      <c r="N4272" t="s">
        <v>2660</v>
      </c>
      <c r="O4272" s="18">
        <v>11.0281656967</v>
      </c>
      <c r="P4272" t="s">
        <v>2625</v>
      </c>
      <c r="Q4272" t="s">
        <v>134</v>
      </c>
      <c r="R4272" t="s">
        <v>2626</v>
      </c>
      <c r="S4272" s="18">
        <v>10.414575088299999</v>
      </c>
      <c r="T4272" t="s">
        <v>311</v>
      </c>
      <c r="U4272" t="s">
        <v>130</v>
      </c>
      <c r="V4272" t="s">
        <v>312</v>
      </c>
      <c r="W4272" s="18">
        <v>2.2725636849000002</v>
      </c>
      <c r="X4272" t="s">
        <v>64</v>
      </c>
      <c r="Y4272" t="s">
        <v>2636</v>
      </c>
      <c r="Z4272" t="s">
        <v>3005</v>
      </c>
      <c r="AA4272" s="18">
        <v>0.79038883650000002</v>
      </c>
      <c r="AB4272" s="19" t="s">
        <v>2641</v>
      </c>
      <c r="AC4272" t="s">
        <v>1501</v>
      </c>
      <c r="AD4272" t="s">
        <v>2642</v>
      </c>
      <c r="AE4272" s="18">
        <v>0.57882668159999995</v>
      </c>
      <c r="AF4272" t="s">
        <v>3006</v>
      </c>
      <c r="AG4272" t="s">
        <v>1501</v>
      </c>
      <c r="AH4272" t="s">
        <v>3007</v>
      </c>
      <c r="AI4272" s="18">
        <v>2.6217982800000001E-2</v>
      </c>
      <c r="AJ4272" t="s">
        <v>16707</v>
      </c>
      <c r="AK4272" t="s">
        <v>1501</v>
      </c>
      <c r="AL4272" t="s">
        <v>16708</v>
      </c>
      <c r="AM4272" t="s">
        <v>16707</v>
      </c>
      <c r="AN4272" t="s">
        <v>1501</v>
      </c>
      <c r="AO4272" t="s">
        <v>16708</v>
      </c>
      <c r="AP4272" s="18">
        <v>2.6217982800000001E-2</v>
      </c>
      <c r="AQ4272" t="s">
        <v>123</v>
      </c>
      <c r="AR4272" t="b">
        <f>ISNUMBER(SEARCH('Consulta Por Puntos Baloto'!$E$5,B4272,1))</f>
        <v>0</v>
      </c>
      <c r="AS4272">
        <f t="shared" si="132"/>
        <v>35</v>
      </c>
      <c r="AT4272" t="str">
        <f t="shared" si="133"/>
        <v>Punto red</v>
      </c>
    </row>
    <row r="4273" spans="1:46">
      <c r="A4273" t="s">
        <v>19465</v>
      </c>
      <c r="B4273" t="s">
        <v>19466</v>
      </c>
      <c r="C4273" s="18">
        <v>40.477231763399999</v>
      </c>
      <c r="D4273" t="s">
        <v>4447</v>
      </c>
      <c r="E4273" t="s">
        <v>4261</v>
      </c>
      <c r="F4273" t="s">
        <v>4448</v>
      </c>
      <c r="G4273" s="18">
        <v>40.527909458300002</v>
      </c>
      <c r="H4273" t="s">
        <v>64</v>
      </c>
      <c r="I4273" t="s">
        <v>4250</v>
      </c>
      <c r="J4273" t="s">
        <v>4251</v>
      </c>
      <c r="K4273" s="18">
        <v>40.508329132500002</v>
      </c>
      <c r="L4273" t="s">
        <v>64</v>
      </c>
      <c r="M4273" t="s">
        <v>4250</v>
      </c>
      <c r="N4273" t="s">
        <v>4251</v>
      </c>
      <c r="O4273" s="18">
        <v>63.137022956599999</v>
      </c>
      <c r="P4273" t="s">
        <v>3977</v>
      </c>
      <c r="Q4273" t="s">
        <v>3972</v>
      </c>
      <c r="R4273" t="s">
        <v>3978</v>
      </c>
      <c r="S4273" s="18">
        <v>432.80091302779999</v>
      </c>
      <c r="T4273" t="s">
        <v>85</v>
      </c>
      <c r="U4273" t="s">
        <v>86</v>
      </c>
      <c r="V4273" t="s">
        <v>87</v>
      </c>
      <c r="W4273" s="18">
        <v>46.848556733599999</v>
      </c>
      <c r="X4273" t="s">
        <v>4267</v>
      </c>
      <c r="Y4273" t="s">
        <v>4250</v>
      </c>
      <c r="Z4273" t="s">
        <v>4268</v>
      </c>
      <c r="AA4273" s="18">
        <v>45.178269772299998</v>
      </c>
      <c r="AB4273" s="19" t="s">
        <v>4269</v>
      </c>
      <c r="AC4273" t="s">
        <v>4261</v>
      </c>
      <c r="AD4273" t="s">
        <v>4270</v>
      </c>
      <c r="AE4273" s="18">
        <v>3.7213913699999997E-2</v>
      </c>
      <c r="AF4273" t="s">
        <v>15090</v>
      </c>
      <c r="AG4273" t="s">
        <v>15091</v>
      </c>
      <c r="AH4273" t="s">
        <v>15092</v>
      </c>
      <c r="AI4273" s="18">
        <v>4.0550520600000001E-2</v>
      </c>
      <c r="AJ4273" t="s">
        <v>15093</v>
      </c>
      <c r="AK4273" t="s">
        <v>15094</v>
      </c>
      <c r="AL4273" t="s">
        <v>15095</v>
      </c>
      <c r="AM4273" t="s">
        <v>15090</v>
      </c>
      <c r="AN4273" t="s">
        <v>15091</v>
      </c>
      <c r="AO4273" t="s">
        <v>15092</v>
      </c>
      <c r="AP4273" s="18">
        <v>3.7213913699999997E-2</v>
      </c>
      <c r="AQ4273" t="s">
        <v>123</v>
      </c>
      <c r="AR4273" t="b">
        <f>ISNUMBER(SEARCH('Consulta Por Puntos Baloto'!$E$5,B4273,1))</f>
        <v>0</v>
      </c>
      <c r="AS4273">
        <f t="shared" si="132"/>
        <v>31</v>
      </c>
      <c r="AT4273" t="str">
        <f t="shared" si="133"/>
        <v>Punto pago</v>
      </c>
    </row>
    <row r="4274" spans="1:46">
      <c r="A4274" t="s">
        <v>19467</v>
      </c>
      <c r="B4274" t="s">
        <v>19468</v>
      </c>
      <c r="C4274" s="18">
        <v>59.125802778000001</v>
      </c>
      <c r="D4274" t="s">
        <v>4556</v>
      </c>
      <c r="E4274" t="s">
        <v>4557</v>
      </c>
      <c r="F4274" t="s">
        <v>4558</v>
      </c>
      <c r="G4274" s="18">
        <v>0.30268032890000002</v>
      </c>
      <c r="H4274" t="s">
        <v>7611</v>
      </c>
      <c r="I4274" t="s">
        <v>4560</v>
      </c>
      <c r="J4274" t="s">
        <v>7612</v>
      </c>
      <c r="K4274" s="18">
        <v>0.32545028250000002</v>
      </c>
      <c r="L4274" t="s">
        <v>64</v>
      </c>
      <c r="M4274" t="s">
        <v>4560</v>
      </c>
      <c r="N4274" t="s">
        <v>4562</v>
      </c>
      <c r="O4274" s="18">
        <v>0.211888839</v>
      </c>
      <c r="P4274" t="s">
        <v>387</v>
      </c>
      <c r="Q4274" t="s">
        <v>388</v>
      </c>
      <c r="R4274" t="s">
        <v>389</v>
      </c>
      <c r="S4274" s="18">
        <v>252.31160444380001</v>
      </c>
      <c r="T4274" t="s">
        <v>253</v>
      </c>
      <c r="U4274" t="s">
        <v>65</v>
      </c>
      <c r="V4274" t="s">
        <v>254</v>
      </c>
      <c r="W4274" s="18">
        <v>58.709175623599997</v>
      </c>
      <c r="X4274" t="s">
        <v>64</v>
      </c>
      <c r="Y4274" t="s">
        <v>4563</v>
      </c>
      <c r="Z4274" t="s">
        <v>4564</v>
      </c>
      <c r="AA4274" s="18">
        <v>0.50617566390000002</v>
      </c>
      <c r="AB4274" t="s">
        <v>4559</v>
      </c>
      <c r="AC4274" t="s">
        <v>388</v>
      </c>
      <c r="AD4274" t="s">
        <v>4565</v>
      </c>
      <c r="AE4274" s="18">
        <v>0.11413891080000001</v>
      </c>
      <c r="AF4274" t="s">
        <v>19469</v>
      </c>
      <c r="AG4274" t="s">
        <v>388</v>
      </c>
      <c r="AH4274" t="s">
        <v>19470</v>
      </c>
      <c r="AI4274" s="18">
        <v>0.22688398100000001</v>
      </c>
      <c r="AJ4274" t="s">
        <v>349</v>
      </c>
      <c r="AK4274" t="s">
        <v>388</v>
      </c>
      <c r="AL4274" t="s">
        <v>10491</v>
      </c>
      <c r="AM4274" t="s">
        <v>19469</v>
      </c>
      <c r="AN4274" t="s">
        <v>388</v>
      </c>
      <c r="AO4274" t="s">
        <v>19470</v>
      </c>
      <c r="AP4274" s="18">
        <v>0.11413891080000001</v>
      </c>
      <c r="AQ4274" t="s">
        <v>123</v>
      </c>
      <c r="AR4274" t="b">
        <f>ISNUMBER(SEARCH('Consulta Por Puntos Baloto'!$E$5,B4274,1))</f>
        <v>0</v>
      </c>
      <c r="AS4274">
        <f t="shared" si="132"/>
        <v>31</v>
      </c>
      <c r="AT4274" t="str">
        <f t="shared" si="133"/>
        <v>Punto pago</v>
      </c>
    </row>
    <row r="4275" spans="1:46">
      <c r="A4275" t="s">
        <v>19471</v>
      </c>
      <c r="B4275" t="s">
        <v>19472</v>
      </c>
      <c r="C4275" s="18">
        <v>20.367777934900001</v>
      </c>
      <c r="D4275" t="s">
        <v>4495</v>
      </c>
      <c r="E4275" t="s">
        <v>4496</v>
      </c>
      <c r="F4275" t="s">
        <v>4497</v>
      </c>
      <c r="G4275" s="18">
        <v>18.256544335899999</v>
      </c>
      <c r="H4275" t="s">
        <v>64</v>
      </c>
      <c r="I4275" t="s">
        <v>384</v>
      </c>
      <c r="J4275" t="s">
        <v>386</v>
      </c>
      <c r="K4275" s="18">
        <v>18.256544335899999</v>
      </c>
      <c r="L4275" t="s">
        <v>64</v>
      </c>
      <c r="M4275" t="s">
        <v>384</v>
      </c>
      <c r="N4275" t="s">
        <v>386</v>
      </c>
      <c r="O4275" s="18">
        <v>82.821835233499996</v>
      </c>
      <c r="P4275" t="s">
        <v>67</v>
      </c>
      <c r="Q4275" t="s">
        <v>62</v>
      </c>
      <c r="R4275" t="s">
        <v>68</v>
      </c>
      <c r="S4275" s="18">
        <v>83.054648543300004</v>
      </c>
      <c r="T4275" t="s">
        <v>253</v>
      </c>
      <c r="U4275" t="s">
        <v>65</v>
      </c>
      <c r="V4275" t="s">
        <v>254</v>
      </c>
      <c r="W4275" s="18">
        <v>82.810772634399996</v>
      </c>
      <c r="X4275" t="s">
        <v>276</v>
      </c>
      <c r="Y4275" t="s">
        <v>65</v>
      </c>
      <c r="Z4275" t="s">
        <v>277</v>
      </c>
      <c r="AA4275" s="18">
        <v>20.338616122600001</v>
      </c>
      <c r="AB4275" t="s">
        <v>383</v>
      </c>
      <c r="AC4275" t="s">
        <v>391</v>
      </c>
      <c r="AD4275" t="s">
        <v>392</v>
      </c>
      <c r="AE4275" s="18">
        <v>0.12901480100000001</v>
      </c>
      <c r="AF4275" t="s">
        <v>19473</v>
      </c>
      <c r="AG4275" t="s">
        <v>19474</v>
      </c>
      <c r="AH4275" t="s">
        <v>19475</v>
      </c>
      <c r="AI4275" s="18">
        <v>5.1616615243000004</v>
      </c>
      <c r="AJ4275" t="s">
        <v>19476</v>
      </c>
      <c r="AK4275" t="s">
        <v>13291</v>
      </c>
      <c r="AL4275" t="s">
        <v>19477</v>
      </c>
      <c r="AM4275" t="s">
        <v>19473</v>
      </c>
      <c r="AN4275" t="s">
        <v>19474</v>
      </c>
      <c r="AO4275" t="s">
        <v>19475</v>
      </c>
      <c r="AP4275" s="18">
        <v>0.12901480100000001</v>
      </c>
      <c r="AQ4275" t="s">
        <v>123</v>
      </c>
      <c r="AR4275" t="b">
        <f>ISNUMBER(SEARCH('Consulta Por Puntos Baloto'!$E$5,B4275,1))</f>
        <v>0</v>
      </c>
      <c r="AS4275">
        <f t="shared" si="132"/>
        <v>31</v>
      </c>
      <c r="AT4275" t="str">
        <f t="shared" si="133"/>
        <v>Punto pago</v>
      </c>
    </row>
    <row r="4276" spans="1:46">
      <c r="A4276" t="s">
        <v>19478</v>
      </c>
      <c r="B4276" t="s">
        <v>19479</v>
      </c>
      <c r="C4276" s="18">
        <v>75.914127728599993</v>
      </c>
      <c r="D4276" t="s">
        <v>410</v>
      </c>
      <c r="E4276" t="s">
        <v>411</v>
      </c>
      <c r="F4276" t="s">
        <v>412</v>
      </c>
      <c r="G4276" s="18">
        <v>88.810637555599996</v>
      </c>
      <c r="H4276" t="s">
        <v>64</v>
      </c>
      <c r="I4276" t="s">
        <v>86</v>
      </c>
      <c r="J4276" t="s">
        <v>413</v>
      </c>
      <c r="K4276" s="18">
        <v>88.810637555599996</v>
      </c>
      <c r="L4276" t="s">
        <v>64</v>
      </c>
      <c r="M4276" t="s">
        <v>86</v>
      </c>
      <c r="N4276" t="s">
        <v>413</v>
      </c>
      <c r="O4276" s="18">
        <v>75.894786864400004</v>
      </c>
      <c r="P4276" t="s">
        <v>414</v>
      </c>
      <c r="Q4276" t="s">
        <v>411</v>
      </c>
      <c r="R4276" t="s">
        <v>415</v>
      </c>
      <c r="S4276" s="18">
        <v>105.0166575953</v>
      </c>
      <c r="T4276" t="s">
        <v>85</v>
      </c>
      <c r="U4276" t="s">
        <v>86</v>
      </c>
      <c r="V4276" t="s">
        <v>87</v>
      </c>
      <c r="W4276" s="18">
        <v>101.9209726194</v>
      </c>
      <c r="X4276" t="s">
        <v>64</v>
      </c>
      <c r="Y4276" t="s">
        <v>86</v>
      </c>
      <c r="Z4276" t="s">
        <v>299</v>
      </c>
      <c r="AA4276" s="18">
        <v>101.8886291654</v>
      </c>
      <c r="AB4276" s="19" t="s">
        <v>361</v>
      </c>
      <c r="AC4276" t="s">
        <v>83</v>
      </c>
      <c r="AD4276" s="19" t="s">
        <v>362</v>
      </c>
      <c r="AE4276" s="18">
        <v>4.3449410281</v>
      </c>
      <c r="AF4276" t="s">
        <v>9846</v>
      </c>
      <c r="AG4276" t="s">
        <v>9847</v>
      </c>
      <c r="AH4276" t="s">
        <v>9848</v>
      </c>
      <c r="AI4276" s="18">
        <v>4.3577720594000002</v>
      </c>
      <c r="AJ4276" t="s">
        <v>9849</v>
      </c>
      <c r="AK4276" t="s">
        <v>9847</v>
      </c>
      <c r="AL4276" t="s">
        <v>9850</v>
      </c>
      <c r="AM4276" t="s">
        <v>9846</v>
      </c>
      <c r="AN4276" t="s">
        <v>9847</v>
      </c>
      <c r="AO4276" t="s">
        <v>9848</v>
      </c>
      <c r="AP4276" s="18">
        <v>4.3449410281</v>
      </c>
      <c r="AQ4276" t="s">
        <v>123</v>
      </c>
      <c r="AR4276" t="b">
        <f>ISNUMBER(SEARCH('Consulta Por Puntos Baloto'!$E$5,B4276,1))</f>
        <v>0</v>
      </c>
      <c r="AS4276">
        <f t="shared" si="132"/>
        <v>31</v>
      </c>
      <c r="AT4276" t="str">
        <f t="shared" si="133"/>
        <v>Punto pago</v>
      </c>
    </row>
    <row r="4277" spans="1:46">
      <c r="A4277" t="s">
        <v>19480</v>
      </c>
      <c r="B4277" t="s">
        <v>19481</v>
      </c>
      <c r="C4277" s="18">
        <v>154.69576348320001</v>
      </c>
      <c r="D4277" t="s">
        <v>4065</v>
      </c>
      <c r="E4277" t="s">
        <v>4066</v>
      </c>
      <c r="F4277" t="s">
        <v>4067</v>
      </c>
      <c r="G4277" s="18">
        <v>152.71950856719999</v>
      </c>
      <c r="H4277" t="s">
        <v>64</v>
      </c>
      <c r="I4277" t="s">
        <v>4068</v>
      </c>
      <c r="J4277" t="s">
        <v>4069</v>
      </c>
      <c r="K4277" s="18">
        <v>258.54796452340003</v>
      </c>
      <c r="L4277" t="s">
        <v>64</v>
      </c>
      <c r="M4277" t="s">
        <v>223</v>
      </c>
      <c r="N4277" t="s">
        <v>4070</v>
      </c>
      <c r="O4277" s="18">
        <v>152.71950853929999</v>
      </c>
      <c r="P4277" t="s">
        <v>4071</v>
      </c>
      <c r="Q4277" t="s">
        <v>4066</v>
      </c>
      <c r="R4277" t="s">
        <v>4072</v>
      </c>
      <c r="S4277" s="18">
        <v>264.71428670450001</v>
      </c>
      <c r="T4277" t="s">
        <v>227</v>
      </c>
      <c r="U4277" t="s">
        <v>228</v>
      </c>
      <c r="V4277" t="s">
        <v>229</v>
      </c>
      <c r="W4277" s="18">
        <v>233.69359506500001</v>
      </c>
      <c r="X4277" t="s">
        <v>64</v>
      </c>
      <c r="Y4277" t="s">
        <v>4073</v>
      </c>
      <c r="Z4277" t="s">
        <v>4074</v>
      </c>
      <c r="AA4277" s="18">
        <v>154.51924617669999</v>
      </c>
      <c r="AB4277" s="19" t="s">
        <v>4075</v>
      </c>
      <c r="AC4277" t="s">
        <v>4066</v>
      </c>
      <c r="AD4277" t="s">
        <v>4076</v>
      </c>
      <c r="AE4277" s="18">
        <v>5.6411747499999998E-2</v>
      </c>
      <c r="AF4277" t="s">
        <v>19482</v>
      </c>
      <c r="AG4277" t="s">
        <v>19483</v>
      </c>
      <c r="AH4277" t="s">
        <v>19484</v>
      </c>
      <c r="AI4277" s="18">
        <v>42.940955177699998</v>
      </c>
      <c r="AJ4277" t="s">
        <v>6967</v>
      </c>
      <c r="AK4277" t="s">
        <v>4421</v>
      </c>
      <c r="AL4277" t="s">
        <v>6968</v>
      </c>
      <c r="AM4277" t="s">
        <v>19482</v>
      </c>
      <c r="AN4277" t="s">
        <v>19483</v>
      </c>
      <c r="AO4277" t="s">
        <v>19484</v>
      </c>
      <c r="AP4277" s="18">
        <v>5.6411747499999998E-2</v>
      </c>
      <c r="AQ4277" t="s">
        <v>123</v>
      </c>
      <c r="AR4277" t="b">
        <f>ISNUMBER(SEARCH('Consulta Por Puntos Baloto'!$E$5,B4277,1))</f>
        <v>0</v>
      </c>
      <c r="AS4277">
        <f t="shared" si="132"/>
        <v>31</v>
      </c>
      <c r="AT4277" t="str">
        <f t="shared" si="133"/>
        <v>Punto pago</v>
      </c>
    </row>
    <row r="4278" spans="1:46">
      <c r="A4278" t="s">
        <v>19485</v>
      </c>
      <c r="B4278" t="s">
        <v>19486</v>
      </c>
      <c r="C4278" s="18">
        <v>14.042034465</v>
      </c>
      <c r="D4278" t="s">
        <v>3012</v>
      </c>
      <c r="E4278" t="s">
        <v>3013</v>
      </c>
      <c r="F4278" t="s">
        <v>3014</v>
      </c>
      <c r="G4278" s="18">
        <v>8.2253479039999995</v>
      </c>
      <c r="H4278" t="s">
        <v>64</v>
      </c>
      <c r="I4278" t="s">
        <v>2636</v>
      </c>
      <c r="J4278" t="s">
        <v>3488</v>
      </c>
      <c r="K4278" s="18">
        <v>14.050671472299999</v>
      </c>
      <c r="L4278" t="s">
        <v>64</v>
      </c>
      <c r="M4278" t="s">
        <v>2638</v>
      </c>
      <c r="N4278" t="s">
        <v>2639</v>
      </c>
      <c r="O4278" s="18">
        <v>21.541797654500002</v>
      </c>
      <c r="P4278" t="s">
        <v>2625</v>
      </c>
      <c r="Q4278" t="s">
        <v>134</v>
      </c>
      <c r="R4278" t="s">
        <v>2626</v>
      </c>
      <c r="S4278" s="18">
        <v>19.933734986899999</v>
      </c>
      <c r="T4278" t="s">
        <v>311</v>
      </c>
      <c r="U4278" t="s">
        <v>130</v>
      </c>
      <c r="V4278" t="s">
        <v>312</v>
      </c>
      <c r="W4278" s="18">
        <v>9.4172782566999995</v>
      </c>
      <c r="X4278" t="s">
        <v>64</v>
      </c>
      <c r="Y4278" t="s">
        <v>313</v>
      </c>
      <c r="Z4278" t="s">
        <v>314</v>
      </c>
      <c r="AA4278" s="18">
        <v>14.040492659</v>
      </c>
      <c r="AB4278" s="19" t="s">
        <v>2641</v>
      </c>
      <c r="AC4278" t="s">
        <v>1501</v>
      </c>
      <c r="AD4278" t="s">
        <v>2642</v>
      </c>
      <c r="AE4278" s="18">
        <v>0.25802715030000001</v>
      </c>
      <c r="AF4278" t="s">
        <v>3489</v>
      </c>
      <c r="AG4278" t="s">
        <v>3490</v>
      </c>
      <c r="AH4278" t="s">
        <v>3491</v>
      </c>
      <c r="AI4278" s="18">
        <v>7.7453479899999997E-2</v>
      </c>
      <c r="AJ4278" t="s">
        <v>19487</v>
      </c>
      <c r="AK4278" t="s">
        <v>3490</v>
      </c>
      <c r="AL4278" t="s">
        <v>19488</v>
      </c>
      <c r="AM4278" t="s">
        <v>19487</v>
      </c>
      <c r="AN4278" t="s">
        <v>3490</v>
      </c>
      <c r="AO4278" t="s">
        <v>19488</v>
      </c>
      <c r="AP4278" s="18">
        <v>7.7453479899999997E-2</v>
      </c>
      <c r="AQ4278" t="s">
        <v>123</v>
      </c>
      <c r="AR4278" t="b">
        <f>ISNUMBER(SEARCH('Consulta Por Puntos Baloto'!$E$5,B4278,1))</f>
        <v>0</v>
      </c>
      <c r="AS4278">
        <f t="shared" si="132"/>
        <v>35</v>
      </c>
      <c r="AT4278" t="str">
        <f t="shared" si="133"/>
        <v>Punto red</v>
      </c>
    </row>
    <row r="4279" spans="1:46">
      <c r="A4279" t="s">
        <v>19489</v>
      </c>
      <c r="B4279" t="s">
        <v>19490</v>
      </c>
      <c r="C4279" s="18">
        <v>1.8333264014999999</v>
      </c>
      <c r="D4279" t="s">
        <v>353</v>
      </c>
      <c r="E4279" t="s">
        <v>354</v>
      </c>
      <c r="F4279" t="s">
        <v>355</v>
      </c>
      <c r="G4279" s="18">
        <v>1.6292230576</v>
      </c>
      <c r="H4279" t="s">
        <v>64</v>
      </c>
      <c r="I4279" t="s">
        <v>86</v>
      </c>
      <c r="J4279" t="s">
        <v>358</v>
      </c>
      <c r="K4279" s="18">
        <v>1.6599730518</v>
      </c>
      <c r="L4279" t="s">
        <v>64</v>
      </c>
      <c r="M4279" t="s">
        <v>86</v>
      </c>
      <c r="N4279" t="s">
        <v>358</v>
      </c>
      <c r="O4279" s="18">
        <v>3.6757640271000001</v>
      </c>
      <c r="P4279" t="s">
        <v>359</v>
      </c>
      <c r="Q4279" t="s">
        <v>83</v>
      </c>
      <c r="R4279" t="s">
        <v>360</v>
      </c>
      <c r="S4279" s="18">
        <v>4.8678277687999998</v>
      </c>
      <c r="T4279" t="s">
        <v>85</v>
      </c>
      <c r="U4279" t="s">
        <v>86</v>
      </c>
      <c r="V4279" t="s">
        <v>87</v>
      </c>
      <c r="W4279" s="18">
        <v>2.1429416063</v>
      </c>
      <c r="X4279" t="s">
        <v>64</v>
      </c>
      <c r="Y4279" t="s">
        <v>86</v>
      </c>
      <c r="Z4279" t="s">
        <v>299</v>
      </c>
      <c r="AA4279" s="18">
        <v>2.1708525014000002</v>
      </c>
      <c r="AB4279" s="19" t="s">
        <v>361</v>
      </c>
      <c r="AC4279" t="s">
        <v>83</v>
      </c>
      <c r="AD4279" s="19" t="s">
        <v>362</v>
      </c>
      <c r="AE4279" s="18">
        <v>5.9379067700000003E-2</v>
      </c>
      <c r="AF4279" t="s">
        <v>15919</v>
      </c>
      <c r="AG4279" t="s">
        <v>83</v>
      </c>
      <c r="AH4279" t="s">
        <v>15920</v>
      </c>
      <c r="AI4279" s="18">
        <v>4.3047626300000003E-2</v>
      </c>
      <c r="AJ4279" t="s">
        <v>19491</v>
      </c>
      <c r="AK4279" t="s">
        <v>83</v>
      </c>
      <c r="AL4279" t="s">
        <v>19492</v>
      </c>
      <c r="AM4279" t="s">
        <v>19491</v>
      </c>
      <c r="AN4279" t="s">
        <v>83</v>
      </c>
      <c r="AO4279" t="s">
        <v>19492</v>
      </c>
      <c r="AP4279" s="18">
        <v>4.3047626300000003E-2</v>
      </c>
      <c r="AQ4279" t="s">
        <v>123</v>
      </c>
      <c r="AR4279" t="b">
        <f>ISNUMBER(SEARCH('Consulta Por Puntos Baloto'!$E$5,B4279,1))</f>
        <v>0</v>
      </c>
      <c r="AS4279">
        <f t="shared" si="132"/>
        <v>35</v>
      </c>
      <c r="AT4279" t="str">
        <f t="shared" si="133"/>
        <v>Punto red</v>
      </c>
    </row>
    <row r="4280" spans="1:46">
      <c r="A4280" t="s">
        <v>19493</v>
      </c>
      <c r="B4280" t="s">
        <v>19494</v>
      </c>
      <c r="C4280" s="18">
        <v>85.419582548999998</v>
      </c>
      <c r="D4280" t="s">
        <v>3990</v>
      </c>
      <c r="E4280" t="s">
        <v>3991</v>
      </c>
      <c r="F4280" t="s">
        <v>3992</v>
      </c>
      <c r="G4280" s="18">
        <v>83.291417274500006</v>
      </c>
      <c r="H4280" t="s">
        <v>64</v>
      </c>
      <c r="I4280" t="s">
        <v>3993</v>
      </c>
      <c r="J4280" t="s">
        <v>8991</v>
      </c>
      <c r="K4280" s="18">
        <v>87.508840612699998</v>
      </c>
      <c r="L4280" t="s">
        <v>64</v>
      </c>
      <c r="M4280" t="s">
        <v>3993</v>
      </c>
      <c r="N4280" t="s">
        <v>3995</v>
      </c>
      <c r="O4280" s="18">
        <v>83.2864632167</v>
      </c>
      <c r="P4280" t="s">
        <v>3996</v>
      </c>
      <c r="Q4280" t="s">
        <v>3991</v>
      </c>
      <c r="R4280" t="s">
        <v>3997</v>
      </c>
      <c r="S4280" s="18">
        <v>285.70317492390001</v>
      </c>
      <c r="T4280" t="s">
        <v>85</v>
      </c>
      <c r="U4280" t="s">
        <v>86</v>
      </c>
      <c r="V4280" t="s">
        <v>87</v>
      </c>
      <c r="W4280" s="18">
        <v>196.90402102409999</v>
      </c>
      <c r="X4280" t="s">
        <v>64</v>
      </c>
      <c r="Y4280" t="s">
        <v>3998</v>
      </c>
      <c r="Z4280" t="s">
        <v>3999</v>
      </c>
      <c r="AA4280" s="18">
        <v>85.162007277699999</v>
      </c>
      <c r="AB4280" t="s">
        <v>4000</v>
      </c>
      <c r="AC4280" t="s">
        <v>3991</v>
      </c>
      <c r="AD4280" t="s">
        <v>4001</v>
      </c>
      <c r="AE4280" s="18">
        <v>2.6103690200000002E-2</v>
      </c>
      <c r="AF4280" t="s">
        <v>19495</v>
      </c>
      <c r="AG4280" t="s">
        <v>19496</v>
      </c>
      <c r="AH4280" t="s">
        <v>19497</v>
      </c>
      <c r="AI4280" s="18">
        <v>8.1366694700000006E-2</v>
      </c>
      <c r="AJ4280" t="s">
        <v>19498</v>
      </c>
      <c r="AK4280" t="s">
        <v>19496</v>
      </c>
      <c r="AL4280" t="s">
        <v>19499</v>
      </c>
      <c r="AM4280" t="s">
        <v>19495</v>
      </c>
      <c r="AN4280" t="s">
        <v>19496</v>
      </c>
      <c r="AO4280" t="s">
        <v>19497</v>
      </c>
      <c r="AP4280" s="18">
        <v>2.6103690200000002E-2</v>
      </c>
      <c r="AQ4280" t="e">
        <v>#N/A</v>
      </c>
      <c r="AR4280" t="b">
        <f>ISNUMBER(SEARCH('Consulta Por Puntos Baloto'!$E$5,B4280,1))</f>
        <v>0</v>
      </c>
      <c r="AS4280">
        <f t="shared" si="132"/>
        <v>31</v>
      </c>
      <c r="AT4280" t="str">
        <f t="shared" si="133"/>
        <v>Punto pago</v>
      </c>
    </row>
    <row r="4281" spans="1:46">
      <c r="A4281" t="s">
        <v>19500</v>
      </c>
      <c r="B4281" t="s">
        <v>19501</v>
      </c>
      <c r="C4281" s="18">
        <v>48.151071912100001</v>
      </c>
      <c r="D4281" t="s">
        <v>4853</v>
      </c>
      <c r="E4281" t="s">
        <v>4854</v>
      </c>
      <c r="F4281" t="s">
        <v>4855</v>
      </c>
      <c r="G4281" s="18">
        <v>74.898380992200003</v>
      </c>
      <c r="H4281" t="s">
        <v>64</v>
      </c>
      <c r="I4281" t="s">
        <v>294</v>
      </c>
      <c r="J4281" t="s">
        <v>295</v>
      </c>
      <c r="K4281" s="18">
        <v>74.913837868300007</v>
      </c>
      <c r="L4281" t="s">
        <v>64</v>
      </c>
      <c r="M4281" t="s">
        <v>294</v>
      </c>
      <c r="N4281" t="s">
        <v>295</v>
      </c>
      <c r="O4281" s="18">
        <v>65.235701088100001</v>
      </c>
      <c r="P4281" t="s">
        <v>414</v>
      </c>
      <c r="Q4281" t="s">
        <v>411</v>
      </c>
      <c r="R4281" t="s">
        <v>415</v>
      </c>
      <c r="S4281" s="18">
        <v>116.934591861</v>
      </c>
      <c r="T4281" t="s">
        <v>85</v>
      </c>
      <c r="U4281" t="s">
        <v>86</v>
      </c>
      <c r="V4281" t="s">
        <v>87</v>
      </c>
      <c r="W4281" s="18">
        <v>114.9892179319</v>
      </c>
      <c r="X4281" t="s">
        <v>64</v>
      </c>
      <c r="Y4281" t="s">
        <v>86</v>
      </c>
      <c r="Z4281" t="s">
        <v>299</v>
      </c>
      <c r="AA4281" s="18">
        <v>75.905496831600004</v>
      </c>
      <c r="AB4281" t="s">
        <v>300</v>
      </c>
      <c r="AC4281" t="s">
        <v>301</v>
      </c>
      <c r="AD4281" t="s">
        <v>302</v>
      </c>
      <c r="AE4281" s="18">
        <v>7.5552635678</v>
      </c>
      <c r="AF4281" t="s">
        <v>19502</v>
      </c>
      <c r="AG4281" t="s">
        <v>10334</v>
      </c>
      <c r="AH4281" t="s">
        <v>19503</v>
      </c>
      <c r="AI4281" s="18">
        <v>6.1098120999999998E-2</v>
      </c>
      <c r="AJ4281" t="s">
        <v>19504</v>
      </c>
      <c r="AK4281" t="s">
        <v>19505</v>
      </c>
      <c r="AL4281" t="s">
        <v>19506</v>
      </c>
      <c r="AM4281" t="s">
        <v>19504</v>
      </c>
      <c r="AN4281" t="s">
        <v>19505</v>
      </c>
      <c r="AO4281" t="s">
        <v>19506</v>
      </c>
      <c r="AP4281" s="18">
        <v>6.1098120999999998E-2</v>
      </c>
      <c r="AQ4281" t="s">
        <v>123</v>
      </c>
      <c r="AR4281" t="b">
        <f>ISNUMBER(SEARCH('Consulta Por Puntos Baloto'!$E$5,B4281,1))</f>
        <v>0</v>
      </c>
      <c r="AS4281">
        <f t="shared" si="132"/>
        <v>35</v>
      </c>
      <c r="AT4281" t="str">
        <f t="shared" si="133"/>
        <v>Punto red</v>
      </c>
    </row>
    <row r="4282" spans="1:46">
      <c r="A4282" t="s">
        <v>19507</v>
      </c>
      <c r="B4282" t="s">
        <v>19508</v>
      </c>
      <c r="C4282" s="18">
        <v>34.565094997199999</v>
      </c>
      <c r="D4282" t="s">
        <v>323</v>
      </c>
      <c r="E4282" t="s">
        <v>324</v>
      </c>
      <c r="F4282" t="s">
        <v>325</v>
      </c>
      <c r="G4282" s="18">
        <v>49.068403996100002</v>
      </c>
      <c r="H4282" t="s">
        <v>64</v>
      </c>
      <c r="I4282" t="s">
        <v>107</v>
      </c>
      <c r="J4282" t="s">
        <v>108</v>
      </c>
      <c r="K4282" s="18">
        <v>49.068403996100002</v>
      </c>
      <c r="L4282" t="s">
        <v>64</v>
      </c>
      <c r="M4282" t="s">
        <v>107</v>
      </c>
      <c r="N4282" t="s">
        <v>108</v>
      </c>
      <c r="O4282" s="18">
        <v>49.566813139099999</v>
      </c>
      <c r="P4282" t="s">
        <v>109</v>
      </c>
      <c r="Q4282" t="s">
        <v>103</v>
      </c>
      <c r="R4282" t="s">
        <v>110</v>
      </c>
      <c r="S4282" s="18">
        <v>128.82645133049999</v>
      </c>
      <c r="T4282" t="s">
        <v>253</v>
      </c>
      <c r="U4282" t="s">
        <v>65</v>
      </c>
      <c r="V4282" t="s">
        <v>254</v>
      </c>
      <c r="W4282" s="18">
        <v>127.5355773233</v>
      </c>
      <c r="X4282" t="s">
        <v>276</v>
      </c>
      <c r="Y4282" t="s">
        <v>65</v>
      </c>
      <c r="Z4282" t="s">
        <v>277</v>
      </c>
      <c r="AA4282" s="18">
        <v>49.387064291800002</v>
      </c>
      <c r="AB4282" t="s">
        <v>115</v>
      </c>
      <c r="AC4282" t="s">
        <v>103</v>
      </c>
      <c r="AD4282" t="s">
        <v>116</v>
      </c>
      <c r="AE4282" s="18">
        <v>12.929453367900001</v>
      </c>
      <c r="AF4282" t="s">
        <v>326</v>
      </c>
      <c r="AG4282" t="s">
        <v>327</v>
      </c>
      <c r="AH4282" t="s">
        <v>328</v>
      </c>
      <c r="AI4282" s="18">
        <v>5.3132439400000002E-2</v>
      </c>
      <c r="AJ4282" t="s">
        <v>19331</v>
      </c>
      <c r="AK4282" t="s">
        <v>19509</v>
      </c>
      <c r="AL4282" t="s">
        <v>19510</v>
      </c>
      <c r="AM4282" t="s">
        <v>19331</v>
      </c>
      <c r="AN4282" t="s">
        <v>19509</v>
      </c>
      <c r="AO4282" t="s">
        <v>19510</v>
      </c>
      <c r="AP4282" s="18">
        <v>5.3132439400000002E-2</v>
      </c>
      <c r="AQ4282" t="s">
        <v>123</v>
      </c>
      <c r="AR4282" t="b">
        <f>ISNUMBER(SEARCH('Consulta Por Puntos Baloto'!$E$5,B4282,1))</f>
        <v>0</v>
      </c>
      <c r="AS4282">
        <f t="shared" si="132"/>
        <v>35</v>
      </c>
      <c r="AT4282" t="str">
        <f t="shared" si="133"/>
        <v>Punto red</v>
      </c>
    </row>
    <row r="4283" spans="1:46">
      <c r="A4283" t="s">
        <v>19511</v>
      </c>
      <c r="B4283" t="s">
        <v>19512</v>
      </c>
      <c r="C4283" s="18">
        <v>4.2972210394000001</v>
      </c>
      <c r="D4283" t="s">
        <v>5165</v>
      </c>
      <c r="E4283" t="s">
        <v>220</v>
      </c>
      <c r="F4283" t="s">
        <v>5166</v>
      </c>
      <c r="G4283" s="18">
        <v>4.7004961292000003</v>
      </c>
      <c r="H4283" t="s">
        <v>64</v>
      </c>
      <c r="I4283" t="s">
        <v>223</v>
      </c>
      <c r="J4283" t="s">
        <v>5327</v>
      </c>
      <c r="K4283" s="18">
        <v>6.0999759201000003</v>
      </c>
      <c r="L4283" t="s">
        <v>64</v>
      </c>
      <c r="M4283" t="s">
        <v>223</v>
      </c>
      <c r="N4283" t="s">
        <v>4070</v>
      </c>
      <c r="O4283" s="18">
        <v>3.1434364548999998</v>
      </c>
      <c r="P4283" t="s">
        <v>4052</v>
      </c>
      <c r="Q4283" t="s">
        <v>4053</v>
      </c>
      <c r="R4283" t="s">
        <v>4054</v>
      </c>
      <c r="S4283" s="18">
        <v>13.830136921999999</v>
      </c>
      <c r="T4283" t="s">
        <v>227</v>
      </c>
      <c r="U4283" t="s">
        <v>228</v>
      </c>
      <c r="V4283" t="s">
        <v>229</v>
      </c>
      <c r="W4283" s="18">
        <v>5.1456651280000001</v>
      </c>
      <c r="X4283" t="s">
        <v>64</v>
      </c>
      <c r="Y4283" t="s">
        <v>4055</v>
      </c>
      <c r="Z4283" t="s">
        <v>4056</v>
      </c>
      <c r="AA4283" s="18">
        <v>3.9207355178999999</v>
      </c>
      <c r="AB4283" t="s">
        <v>4088</v>
      </c>
      <c r="AC4283" t="s">
        <v>220</v>
      </c>
      <c r="AD4283" t="s">
        <v>4089</v>
      </c>
      <c r="AE4283" s="18">
        <v>6.4089708699999998E-2</v>
      </c>
      <c r="AF4283" t="s">
        <v>10290</v>
      </c>
      <c r="AG4283" t="s">
        <v>220</v>
      </c>
      <c r="AH4283" t="s">
        <v>10291</v>
      </c>
      <c r="AI4283" s="18">
        <v>0.24664814839999999</v>
      </c>
      <c r="AJ4283" t="s">
        <v>10292</v>
      </c>
      <c r="AK4283" t="s">
        <v>220</v>
      </c>
      <c r="AL4283" t="s">
        <v>10293</v>
      </c>
      <c r="AM4283" t="s">
        <v>10290</v>
      </c>
      <c r="AN4283" t="s">
        <v>220</v>
      </c>
      <c r="AO4283" t="s">
        <v>10291</v>
      </c>
      <c r="AP4283" s="18">
        <v>6.4089708699999998E-2</v>
      </c>
      <c r="AQ4283" t="s">
        <v>123</v>
      </c>
      <c r="AR4283" t="b">
        <f>ISNUMBER(SEARCH('Consulta Por Puntos Baloto'!$E$5,B4283,1))</f>
        <v>0</v>
      </c>
      <c r="AS4283">
        <f t="shared" si="132"/>
        <v>31</v>
      </c>
      <c r="AT4283" t="str">
        <f t="shared" si="133"/>
        <v>Punto pago</v>
      </c>
    </row>
    <row r="4284" spans="1:46">
      <c r="A4284" t="s">
        <v>19513</v>
      </c>
      <c r="B4284" t="s">
        <v>19514</v>
      </c>
      <c r="C4284" s="18">
        <v>13.0038303091</v>
      </c>
      <c r="D4284" t="s">
        <v>410</v>
      </c>
      <c r="E4284" t="s">
        <v>411</v>
      </c>
      <c r="F4284" t="s">
        <v>412</v>
      </c>
      <c r="G4284" s="18">
        <v>43.345695715799998</v>
      </c>
      <c r="H4284" t="s">
        <v>64</v>
      </c>
      <c r="I4284" t="s">
        <v>86</v>
      </c>
      <c r="J4284" t="s">
        <v>413</v>
      </c>
      <c r="K4284" s="18">
        <v>43.345695715799998</v>
      </c>
      <c r="L4284" t="s">
        <v>64</v>
      </c>
      <c r="M4284" t="s">
        <v>86</v>
      </c>
      <c r="N4284" t="s">
        <v>413</v>
      </c>
      <c r="O4284" s="18">
        <v>13.0120808503</v>
      </c>
      <c r="P4284" t="s">
        <v>414</v>
      </c>
      <c r="Q4284" t="s">
        <v>411</v>
      </c>
      <c r="R4284" t="s">
        <v>415</v>
      </c>
      <c r="S4284" s="18">
        <v>55.541733734099999</v>
      </c>
      <c r="T4284" t="s">
        <v>85</v>
      </c>
      <c r="U4284" t="s">
        <v>86</v>
      </c>
      <c r="V4284" t="s">
        <v>87</v>
      </c>
      <c r="W4284" s="18">
        <v>53.018402735599999</v>
      </c>
      <c r="X4284" t="s">
        <v>64</v>
      </c>
      <c r="Y4284" t="s">
        <v>86</v>
      </c>
      <c r="Z4284" t="s">
        <v>299</v>
      </c>
      <c r="AA4284" s="18">
        <v>53.036034609200001</v>
      </c>
      <c r="AB4284" s="19" t="s">
        <v>361</v>
      </c>
      <c r="AC4284" t="s">
        <v>83</v>
      </c>
      <c r="AD4284" s="19" t="s">
        <v>362</v>
      </c>
      <c r="AE4284" s="18">
        <v>7.0535591509</v>
      </c>
      <c r="AF4284" t="s">
        <v>6455</v>
      </c>
      <c r="AG4284" t="s">
        <v>6456</v>
      </c>
      <c r="AH4284" t="s">
        <v>6457</v>
      </c>
      <c r="AI4284" s="18">
        <v>2.1665612899999999E-2</v>
      </c>
      <c r="AJ4284" t="s">
        <v>19515</v>
      </c>
      <c r="AK4284" t="s">
        <v>15275</v>
      </c>
      <c r="AL4284" t="s">
        <v>19516</v>
      </c>
      <c r="AM4284" t="s">
        <v>19515</v>
      </c>
      <c r="AN4284" t="s">
        <v>15275</v>
      </c>
      <c r="AO4284" t="s">
        <v>19516</v>
      </c>
      <c r="AP4284" s="18">
        <v>2.1665612899999999E-2</v>
      </c>
      <c r="AQ4284" t="s">
        <v>123</v>
      </c>
      <c r="AR4284" t="b">
        <f>ISNUMBER(SEARCH('Consulta Por Puntos Baloto'!$E$5,B4284,1))</f>
        <v>0</v>
      </c>
      <c r="AS4284">
        <f t="shared" si="132"/>
        <v>35</v>
      </c>
      <c r="AT4284" t="str">
        <f t="shared" si="133"/>
        <v>Punto red</v>
      </c>
    </row>
    <row r="4285" spans="1:46">
      <c r="A4285" t="s">
        <v>19517</v>
      </c>
      <c r="B4285" t="s">
        <v>19518</v>
      </c>
      <c r="C4285" s="18">
        <v>0.99508834489999998</v>
      </c>
      <c r="D4285" t="s">
        <v>4730</v>
      </c>
      <c r="E4285" t="s">
        <v>4731</v>
      </c>
      <c r="F4285" t="s">
        <v>4732</v>
      </c>
      <c r="G4285" s="18">
        <v>143.79124951680001</v>
      </c>
      <c r="H4285" t="s">
        <v>383</v>
      </c>
      <c r="I4285" t="s">
        <v>384</v>
      </c>
      <c r="J4285" t="s">
        <v>385</v>
      </c>
      <c r="K4285" s="18">
        <v>143.97711252190001</v>
      </c>
      <c r="L4285" t="s">
        <v>64</v>
      </c>
      <c r="M4285" t="s">
        <v>384</v>
      </c>
      <c r="N4285" t="s">
        <v>386</v>
      </c>
      <c r="O4285" s="18">
        <v>55.618484633100003</v>
      </c>
      <c r="P4285" t="s">
        <v>4733</v>
      </c>
      <c r="Q4285" t="s">
        <v>4734</v>
      </c>
      <c r="R4285" t="s">
        <v>4735</v>
      </c>
      <c r="S4285" s="18">
        <v>220.162282938</v>
      </c>
      <c r="T4285" t="s">
        <v>253</v>
      </c>
      <c r="U4285" t="s">
        <v>65</v>
      </c>
      <c r="V4285" t="s">
        <v>254</v>
      </c>
      <c r="W4285" s="18">
        <v>219.22733253219999</v>
      </c>
      <c r="X4285" t="s">
        <v>276</v>
      </c>
      <c r="Y4285" t="s">
        <v>65</v>
      </c>
      <c r="Z4285" t="s">
        <v>277</v>
      </c>
      <c r="AA4285" s="18">
        <v>143.794308895</v>
      </c>
      <c r="AB4285" t="s">
        <v>383</v>
      </c>
      <c r="AC4285" t="s">
        <v>391</v>
      </c>
      <c r="AD4285" t="s">
        <v>392</v>
      </c>
      <c r="AE4285" s="18">
        <v>0.59533267810000001</v>
      </c>
      <c r="AF4285" t="s">
        <v>15338</v>
      </c>
      <c r="AG4285" t="s">
        <v>4731</v>
      </c>
      <c r="AH4285" t="s">
        <v>15339</v>
      </c>
      <c r="AI4285" s="18">
        <v>7.0592314000000001E-3</v>
      </c>
      <c r="AJ4285" t="s">
        <v>19519</v>
      </c>
      <c r="AK4285" t="s">
        <v>4731</v>
      </c>
      <c r="AL4285" t="s">
        <v>19520</v>
      </c>
      <c r="AM4285" t="s">
        <v>19519</v>
      </c>
      <c r="AN4285" t="s">
        <v>4731</v>
      </c>
      <c r="AO4285" t="s">
        <v>19520</v>
      </c>
      <c r="AP4285" s="18">
        <v>7.0592314000000001E-3</v>
      </c>
      <c r="AQ4285" t="s">
        <v>123</v>
      </c>
      <c r="AR4285" t="b">
        <f>ISNUMBER(SEARCH('Consulta Por Puntos Baloto'!$E$5,B4285,1))</f>
        <v>0</v>
      </c>
      <c r="AS4285">
        <f t="shared" si="132"/>
        <v>35</v>
      </c>
      <c r="AT4285" t="str">
        <f t="shared" si="133"/>
        <v>Punto red</v>
      </c>
    </row>
    <row r="4286" spans="1:46">
      <c r="A4286" t="s">
        <v>19521</v>
      </c>
      <c r="B4286" t="s">
        <v>19522</v>
      </c>
      <c r="C4286" s="18">
        <v>20.865705698399999</v>
      </c>
      <c r="D4286" t="s">
        <v>7309</v>
      </c>
      <c r="E4286" t="s">
        <v>7310</v>
      </c>
      <c r="F4286" t="s">
        <v>7311</v>
      </c>
      <c r="G4286" s="18">
        <v>69.115093080999998</v>
      </c>
      <c r="H4286" t="s">
        <v>64</v>
      </c>
      <c r="I4286" t="s">
        <v>107</v>
      </c>
      <c r="J4286" t="s">
        <v>108</v>
      </c>
      <c r="K4286" s="18">
        <v>69.115093080999998</v>
      </c>
      <c r="L4286" t="s">
        <v>64</v>
      </c>
      <c r="M4286" t="s">
        <v>107</v>
      </c>
      <c r="N4286" t="s">
        <v>108</v>
      </c>
      <c r="O4286" s="18">
        <v>69.7592427445</v>
      </c>
      <c r="P4286" t="s">
        <v>109</v>
      </c>
      <c r="Q4286" t="s">
        <v>103</v>
      </c>
      <c r="R4286" t="s">
        <v>110</v>
      </c>
      <c r="S4286" s="18">
        <v>133.29022574019999</v>
      </c>
      <c r="T4286" t="s">
        <v>253</v>
      </c>
      <c r="U4286" t="s">
        <v>65</v>
      </c>
      <c r="V4286" t="s">
        <v>254</v>
      </c>
      <c r="W4286" s="18">
        <v>132.11412791219999</v>
      </c>
      <c r="X4286" t="s">
        <v>276</v>
      </c>
      <c r="Y4286" t="s">
        <v>65</v>
      </c>
      <c r="Z4286" t="s">
        <v>277</v>
      </c>
      <c r="AA4286" s="18">
        <v>69.534964649599999</v>
      </c>
      <c r="AB4286" t="s">
        <v>115</v>
      </c>
      <c r="AC4286" t="s">
        <v>103</v>
      </c>
      <c r="AD4286" t="s">
        <v>116</v>
      </c>
      <c r="AE4286" s="18">
        <v>8.2018392999999995E-3</v>
      </c>
      <c r="AF4286" t="s">
        <v>19523</v>
      </c>
      <c r="AG4286" t="s">
        <v>19524</v>
      </c>
      <c r="AH4286" t="s">
        <v>19525</v>
      </c>
      <c r="AI4286" s="18">
        <v>3.1531351300000003E-2</v>
      </c>
      <c r="AJ4286" t="s">
        <v>19331</v>
      </c>
      <c r="AK4286" t="s">
        <v>19524</v>
      </c>
      <c r="AL4286" t="s">
        <v>19526</v>
      </c>
      <c r="AM4286" t="s">
        <v>19523</v>
      </c>
      <c r="AN4286" t="s">
        <v>19524</v>
      </c>
      <c r="AO4286" t="s">
        <v>19525</v>
      </c>
      <c r="AP4286" s="18">
        <v>8.2018392999999995E-3</v>
      </c>
      <c r="AQ4286" t="s">
        <v>123</v>
      </c>
      <c r="AR4286" t="b">
        <f>ISNUMBER(SEARCH('Consulta Por Puntos Baloto'!$E$5,B4286,1))</f>
        <v>0</v>
      </c>
      <c r="AS4286">
        <f t="shared" si="132"/>
        <v>31</v>
      </c>
      <c r="AT4286" t="str">
        <f t="shared" si="133"/>
        <v>Punto pago</v>
      </c>
    </row>
    <row r="4287" spans="1:46">
      <c r="A4287" t="s">
        <v>19527</v>
      </c>
      <c r="B4287" t="s">
        <v>19528</v>
      </c>
      <c r="C4287" s="18">
        <v>1.0827670662</v>
      </c>
      <c r="D4287" t="s">
        <v>4401</v>
      </c>
      <c r="E4287" t="s">
        <v>62</v>
      </c>
      <c r="F4287" t="s">
        <v>4402</v>
      </c>
      <c r="G4287" s="18">
        <v>0.90903774640000001</v>
      </c>
      <c r="H4287" t="s">
        <v>64</v>
      </c>
      <c r="I4287" t="s">
        <v>65</v>
      </c>
      <c r="J4287" t="s">
        <v>70</v>
      </c>
      <c r="K4287" s="18">
        <v>1.0037991121000001</v>
      </c>
      <c r="L4287" t="s">
        <v>4403</v>
      </c>
      <c r="M4287" t="s">
        <v>65</v>
      </c>
      <c r="N4287" t="s">
        <v>4404</v>
      </c>
      <c r="O4287" s="18">
        <v>5.3506161512999997</v>
      </c>
      <c r="P4287" t="s">
        <v>67</v>
      </c>
      <c r="Q4287" t="s">
        <v>62</v>
      </c>
      <c r="R4287" t="s">
        <v>68</v>
      </c>
      <c r="S4287" s="18">
        <v>0.92625951419999997</v>
      </c>
      <c r="T4287" t="s">
        <v>69</v>
      </c>
      <c r="U4287" t="s">
        <v>65</v>
      </c>
      <c r="V4287" t="s">
        <v>70</v>
      </c>
      <c r="W4287" s="18">
        <v>2.9324919004000001</v>
      </c>
      <c r="X4287" t="s">
        <v>64</v>
      </c>
      <c r="Y4287" t="s">
        <v>65</v>
      </c>
      <c r="Z4287" t="s">
        <v>4213</v>
      </c>
      <c r="AA4287" s="18">
        <v>0.92515688159999998</v>
      </c>
      <c r="AB4287" t="s">
        <v>4405</v>
      </c>
      <c r="AC4287" t="s">
        <v>62</v>
      </c>
      <c r="AD4287" t="s">
        <v>4406</v>
      </c>
      <c r="AE4287" s="18">
        <v>0.18834986449999999</v>
      </c>
      <c r="AF4287" t="s">
        <v>7488</v>
      </c>
      <c r="AG4287" t="s">
        <v>62</v>
      </c>
      <c r="AH4287" t="s">
        <v>7489</v>
      </c>
      <c r="AI4287" s="18">
        <v>0.66004960109999999</v>
      </c>
      <c r="AJ4287" t="s">
        <v>9302</v>
      </c>
      <c r="AK4287" t="s">
        <v>62</v>
      </c>
      <c r="AL4287" t="s">
        <v>9303</v>
      </c>
      <c r="AM4287" t="s">
        <v>7488</v>
      </c>
      <c r="AN4287" t="s">
        <v>62</v>
      </c>
      <c r="AO4287" t="s">
        <v>7489</v>
      </c>
      <c r="AP4287" s="18">
        <v>0.18834986449999999</v>
      </c>
      <c r="AQ4287" t="s">
        <v>123</v>
      </c>
      <c r="AR4287" t="b">
        <f>ISNUMBER(SEARCH('Consulta Por Puntos Baloto'!$E$5,B4287,1))</f>
        <v>0</v>
      </c>
      <c r="AS4287">
        <f t="shared" si="132"/>
        <v>31</v>
      </c>
      <c r="AT4287" t="str">
        <f t="shared" si="133"/>
        <v>Punto pago</v>
      </c>
    </row>
    <row r="4288" spans="1:46">
      <c r="A4288" t="s">
        <v>19529</v>
      </c>
      <c r="B4288" t="s">
        <v>19530</v>
      </c>
      <c r="C4288" s="18">
        <v>46.546743363099999</v>
      </c>
      <c r="D4288" t="s">
        <v>4247</v>
      </c>
      <c r="E4288" t="s">
        <v>4248</v>
      </c>
      <c r="F4288" t="s">
        <v>4249</v>
      </c>
      <c r="G4288" s="18">
        <v>47.353658041999999</v>
      </c>
      <c r="H4288" t="s">
        <v>64</v>
      </c>
      <c r="I4288" t="s">
        <v>4073</v>
      </c>
      <c r="J4288" t="s">
        <v>4074</v>
      </c>
      <c r="K4288" s="18">
        <v>132.33192145539999</v>
      </c>
      <c r="L4288" t="s">
        <v>64</v>
      </c>
      <c r="M4288" t="s">
        <v>4250</v>
      </c>
      <c r="N4288" t="s">
        <v>4251</v>
      </c>
      <c r="O4288" s="18">
        <v>56.036744222099998</v>
      </c>
      <c r="P4288" t="s">
        <v>4071</v>
      </c>
      <c r="Q4288" t="s">
        <v>4066</v>
      </c>
      <c r="R4288" t="s">
        <v>4072</v>
      </c>
      <c r="S4288" s="18">
        <v>339.75116294290001</v>
      </c>
      <c r="T4288" t="s">
        <v>227</v>
      </c>
      <c r="U4288" t="s">
        <v>228</v>
      </c>
      <c r="V4288" t="s">
        <v>229</v>
      </c>
      <c r="W4288" s="18">
        <v>47.426894046199997</v>
      </c>
      <c r="X4288" t="s">
        <v>64</v>
      </c>
      <c r="Y4288" t="s">
        <v>4073</v>
      </c>
      <c r="Z4288" t="s">
        <v>4074</v>
      </c>
      <c r="AA4288" s="18">
        <v>53.1977611676</v>
      </c>
      <c r="AB4288" t="s">
        <v>4252</v>
      </c>
      <c r="AC4288" t="s">
        <v>4066</v>
      </c>
      <c r="AD4288" t="s">
        <v>4253</v>
      </c>
      <c r="AE4288" s="18">
        <v>3.4664260000000002E-4</v>
      </c>
      <c r="AF4288" t="s">
        <v>19531</v>
      </c>
      <c r="AG4288" t="s">
        <v>15627</v>
      </c>
      <c r="AH4288" t="s">
        <v>19532</v>
      </c>
      <c r="AI4288" s="18">
        <v>2.4333562400000001E-2</v>
      </c>
      <c r="AJ4288" t="s">
        <v>19533</v>
      </c>
      <c r="AK4288" t="s">
        <v>15627</v>
      </c>
      <c r="AL4288" t="s">
        <v>19534</v>
      </c>
      <c r="AM4288" t="s">
        <v>19531</v>
      </c>
      <c r="AN4288" t="s">
        <v>15627</v>
      </c>
      <c r="AO4288" t="s">
        <v>19532</v>
      </c>
      <c r="AP4288" s="18">
        <v>3.4664260000000002E-4</v>
      </c>
      <c r="AQ4288" t="s">
        <v>123</v>
      </c>
      <c r="AR4288" t="b">
        <f>ISNUMBER(SEARCH('Consulta Por Puntos Baloto'!$E$5,B4288,1))</f>
        <v>0</v>
      </c>
      <c r="AS4288">
        <f t="shared" si="132"/>
        <v>31</v>
      </c>
      <c r="AT4288" t="str">
        <f t="shared" si="133"/>
        <v>Punto pago</v>
      </c>
    </row>
    <row r="4289" spans="1:46">
      <c r="A4289" t="s">
        <v>19535</v>
      </c>
      <c r="B4289" t="s">
        <v>19536</v>
      </c>
      <c r="C4289" s="18">
        <v>2.2705974792000001</v>
      </c>
      <c r="D4289" t="s">
        <v>463</v>
      </c>
      <c r="E4289" t="s">
        <v>128</v>
      </c>
      <c r="F4289" t="s">
        <v>464</v>
      </c>
      <c r="G4289" s="18">
        <v>0.62505547920000004</v>
      </c>
      <c r="H4289" t="s">
        <v>64</v>
      </c>
      <c r="I4289" t="s">
        <v>130</v>
      </c>
      <c r="J4289" t="s">
        <v>1149</v>
      </c>
      <c r="K4289" s="18">
        <v>1.6924656888</v>
      </c>
      <c r="L4289" t="s">
        <v>64</v>
      </c>
      <c r="M4289" t="s">
        <v>130</v>
      </c>
      <c r="N4289" t="s">
        <v>672</v>
      </c>
      <c r="O4289" s="18">
        <v>2.3458260248</v>
      </c>
      <c r="P4289" t="s">
        <v>588</v>
      </c>
      <c r="Q4289" t="s">
        <v>134</v>
      </c>
      <c r="R4289" t="s">
        <v>589</v>
      </c>
      <c r="S4289" s="18">
        <v>3.0242500455000001</v>
      </c>
      <c r="T4289" t="s">
        <v>496</v>
      </c>
      <c r="U4289" t="s">
        <v>130</v>
      </c>
      <c r="V4289" t="s">
        <v>497</v>
      </c>
      <c r="W4289" s="18">
        <v>1.3801392091</v>
      </c>
      <c r="X4289" t="s">
        <v>64</v>
      </c>
      <c r="Y4289" t="s">
        <v>130</v>
      </c>
      <c r="Z4289" t="s">
        <v>690</v>
      </c>
      <c r="AA4289" s="18">
        <v>1.5101533587</v>
      </c>
      <c r="AB4289" t="s">
        <v>691</v>
      </c>
      <c r="AC4289" t="s">
        <v>128</v>
      </c>
      <c r="AD4289" t="s">
        <v>692</v>
      </c>
      <c r="AE4289" s="18">
        <v>6.3046544100000004E-2</v>
      </c>
      <c r="AF4289" t="s">
        <v>12851</v>
      </c>
      <c r="AG4289" t="s">
        <v>143</v>
      </c>
      <c r="AH4289" t="s">
        <v>12852</v>
      </c>
      <c r="AI4289" s="18">
        <v>2.5776302300000001E-2</v>
      </c>
      <c r="AJ4289" t="s">
        <v>12853</v>
      </c>
      <c r="AK4289" t="s">
        <v>134</v>
      </c>
      <c r="AL4289" t="s">
        <v>12854</v>
      </c>
      <c r="AM4289" t="s">
        <v>12853</v>
      </c>
      <c r="AN4289" t="s">
        <v>134</v>
      </c>
      <c r="AO4289" t="s">
        <v>12854</v>
      </c>
      <c r="AP4289" s="18">
        <v>2.5776302300000001E-2</v>
      </c>
      <c r="AQ4289" t="s">
        <v>123</v>
      </c>
      <c r="AR4289" t="b">
        <f>ISNUMBER(SEARCH('Consulta Por Puntos Baloto'!$E$5,B4289,1))</f>
        <v>0</v>
      </c>
      <c r="AS4289">
        <f t="shared" si="132"/>
        <v>35</v>
      </c>
      <c r="AT4289" t="str">
        <f t="shared" si="133"/>
        <v>Punto red</v>
      </c>
    </row>
    <row r="4290" spans="1:46">
      <c r="A4290" t="s">
        <v>19537</v>
      </c>
      <c r="B4290" t="s">
        <v>19538</v>
      </c>
      <c r="C4290" s="18">
        <v>27.7695051854</v>
      </c>
      <c r="D4290" t="s">
        <v>5197</v>
      </c>
      <c r="E4290" t="s">
        <v>5198</v>
      </c>
      <c r="F4290" t="s">
        <v>5199</v>
      </c>
      <c r="G4290" s="18">
        <v>28.1176156832</v>
      </c>
      <c r="H4290" t="s">
        <v>64</v>
      </c>
      <c r="I4290" t="s">
        <v>5200</v>
      </c>
      <c r="J4290" t="s">
        <v>5201</v>
      </c>
      <c r="K4290" s="18">
        <v>39.311775536799999</v>
      </c>
      <c r="L4290" t="s">
        <v>64</v>
      </c>
      <c r="M4290" t="s">
        <v>65</v>
      </c>
      <c r="N4290" t="s">
        <v>5202</v>
      </c>
      <c r="O4290" s="18">
        <v>39.565212009100001</v>
      </c>
      <c r="P4290" t="s">
        <v>67</v>
      </c>
      <c r="Q4290" t="s">
        <v>62</v>
      </c>
      <c r="R4290" t="s">
        <v>68</v>
      </c>
      <c r="S4290" s="18">
        <v>40.084917652999998</v>
      </c>
      <c r="T4290" t="s">
        <v>253</v>
      </c>
      <c r="U4290" t="s">
        <v>65</v>
      </c>
      <c r="V4290" t="s">
        <v>254</v>
      </c>
      <c r="W4290" s="18">
        <v>39.552126185699997</v>
      </c>
      <c r="X4290" t="s">
        <v>276</v>
      </c>
      <c r="Y4290" t="s">
        <v>65</v>
      </c>
      <c r="Z4290" t="s">
        <v>277</v>
      </c>
      <c r="AA4290" s="18">
        <v>39.543352336600002</v>
      </c>
      <c r="AB4290" t="s">
        <v>5203</v>
      </c>
      <c r="AC4290" t="s">
        <v>62</v>
      </c>
      <c r="AD4290" t="s">
        <v>5204</v>
      </c>
      <c r="AE4290" s="18">
        <v>9.2112475700000002E-2</v>
      </c>
      <c r="AF4290" t="s">
        <v>19539</v>
      </c>
      <c r="AG4290" t="s">
        <v>9612</v>
      </c>
      <c r="AH4290" t="s">
        <v>19540</v>
      </c>
      <c r="AI4290" s="18">
        <v>0.13410644820000001</v>
      </c>
      <c r="AJ4290" t="s">
        <v>15115</v>
      </c>
      <c r="AK4290" t="s">
        <v>9612</v>
      </c>
      <c r="AL4290" t="s">
        <v>15116</v>
      </c>
      <c r="AM4290" t="s">
        <v>19539</v>
      </c>
      <c r="AN4290" t="s">
        <v>9612</v>
      </c>
      <c r="AO4290" t="s">
        <v>19540</v>
      </c>
      <c r="AP4290" s="18">
        <v>9.2112475700000002E-2</v>
      </c>
      <c r="AQ4290" t="s">
        <v>123</v>
      </c>
      <c r="AR4290" t="b">
        <f>ISNUMBER(SEARCH('Consulta Por Puntos Baloto'!$E$5,B4290,1))</f>
        <v>0</v>
      </c>
      <c r="AS4290">
        <f t="shared" si="132"/>
        <v>31</v>
      </c>
      <c r="AT4290" t="str">
        <f t="shared" si="133"/>
        <v>Punto pago</v>
      </c>
    </row>
    <row r="4291" spans="1:46">
      <c r="A4291" t="s">
        <v>19541</v>
      </c>
      <c r="B4291" t="s">
        <v>19542</v>
      </c>
      <c r="C4291" s="18">
        <v>1.858016793</v>
      </c>
      <c r="D4291" t="s">
        <v>3012</v>
      </c>
      <c r="E4291" t="s">
        <v>3013</v>
      </c>
      <c r="F4291" t="s">
        <v>3014</v>
      </c>
      <c r="G4291" s="18">
        <v>1.0169285825000001</v>
      </c>
      <c r="H4291" t="s">
        <v>64</v>
      </c>
      <c r="I4291" t="s">
        <v>2638</v>
      </c>
      <c r="J4291" t="s">
        <v>2639</v>
      </c>
      <c r="K4291" s="18">
        <v>1.0169285825000001</v>
      </c>
      <c r="L4291" t="s">
        <v>64</v>
      </c>
      <c r="M4291" t="s">
        <v>2638</v>
      </c>
      <c r="N4291" t="s">
        <v>2639</v>
      </c>
      <c r="O4291" s="18">
        <v>31.697580737399999</v>
      </c>
      <c r="P4291" t="s">
        <v>2625</v>
      </c>
      <c r="Q4291" t="s">
        <v>134</v>
      </c>
      <c r="R4291" t="s">
        <v>2626</v>
      </c>
      <c r="S4291" s="18">
        <v>30.601126993299999</v>
      </c>
      <c r="T4291" t="s">
        <v>311</v>
      </c>
      <c r="U4291" t="s">
        <v>130</v>
      </c>
      <c r="V4291" t="s">
        <v>312</v>
      </c>
      <c r="W4291" s="18">
        <v>13.517231968400001</v>
      </c>
      <c r="X4291" t="s">
        <v>64</v>
      </c>
      <c r="Y4291" t="s">
        <v>313</v>
      </c>
      <c r="Z4291" t="s">
        <v>314</v>
      </c>
      <c r="AA4291" s="18">
        <v>20.380522665200001</v>
      </c>
      <c r="AB4291" s="19" t="s">
        <v>2641</v>
      </c>
      <c r="AC4291" t="s">
        <v>1501</v>
      </c>
      <c r="AD4291" t="s">
        <v>2642</v>
      </c>
      <c r="AE4291" s="18">
        <v>0.82057140070000001</v>
      </c>
      <c r="AF4291" t="s">
        <v>3391</v>
      </c>
      <c r="AG4291" t="s">
        <v>3013</v>
      </c>
      <c r="AH4291" t="s">
        <v>3392</v>
      </c>
      <c r="AI4291" s="18">
        <v>8.1204000499999998E-2</v>
      </c>
      <c r="AJ4291" t="s">
        <v>16742</v>
      </c>
      <c r="AK4291" t="s">
        <v>3013</v>
      </c>
      <c r="AL4291" t="s">
        <v>16743</v>
      </c>
      <c r="AM4291" t="s">
        <v>16742</v>
      </c>
      <c r="AN4291" t="s">
        <v>3013</v>
      </c>
      <c r="AO4291" t="s">
        <v>16743</v>
      </c>
      <c r="AP4291" s="18">
        <v>8.1204000499999998E-2</v>
      </c>
      <c r="AQ4291" t="e">
        <v>#N/A</v>
      </c>
      <c r="AR4291" t="b">
        <f>ISNUMBER(SEARCH('Consulta Por Puntos Baloto'!$E$5,B4291,1))</f>
        <v>0</v>
      </c>
      <c r="AS4291">
        <f t="shared" ref="AS4291:AS4354" si="134">MATCH(AP4291,A4291:AL4291,0)</f>
        <v>35</v>
      </c>
      <c r="AT4291" t="str">
        <f t="shared" ref="AT4291:AT4354" si="135">+VLOOKUP(AS4291,$AW$2:$AX$10,2,0)</f>
        <v>Punto red</v>
      </c>
    </row>
    <row r="4292" spans="1:46">
      <c r="A4292" t="s">
        <v>19543</v>
      </c>
      <c r="B4292" t="s">
        <v>19544</v>
      </c>
      <c r="C4292" s="18">
        <v>2.4790864094999998</v>
      </c>
      <c r="D4292" t="s">
        <v>541</v>
      </c>
      <c r="E4292" t="s">
        <v>128</v>
      </c>
      <c r="F4292" t="s">
        <v>542</v>
      </c>
      <c r="G4292" s="18">
        <v>1.0635538492000001</v>
      </c>
      <c r="H4292" t="s">
        <v>64</v>
      </c>
      <c r="I4292" t="s">
        <v>130</v>
      </c>
      <c r="J4292" t="s">
        <v>373</v>
      </c>
      <c r="K4292" s="18">
        <v>2.2913984682000001</v>
      </c>
      <c r="L4292" t="s">
        <v>64</v>
      </c>
      <c r="M4292" t="s">
        <v>130</v>
      </c>
      <c r="N4292" t="s">
        <v>370</v>
      </c>
      <c r="O4292" s="18">
        <v>2.5164345586999999</v>
      </c>
      <c r="P4292" t="s">
        <v>133</v>
      </c>
      <c r="Q4292" t="s">
        <v>134</v>
      </c>
      <c r="R4292" t="s">
        <v>135</v>
      </c>
      <c r="S4292" s="18">
        <v>1.5506038298</v>
      </c>
      <c r="T4292" t="s">
        <v>371</v>
      </c>
      <c r="U4292" t="s">
        <v>130</v>
      </c>
      <c r="V4292" t="s">
        <v>372</v>
      </c>
      <c r="W4292" s="18">
        <v>1.0872541354</v>
      </c>
      <c r="X4292" t="s">
        <v>64</v>
      </c>
      <c r="Y4292" t="s">
        <v>130</v>
      </c>
      <c r="Z4292" t="s">
        <v>373</v>
      </c>
      <c r="AA4292" s="18">
        <v>0.68045172440000001</v>
      </c>
      <c r="AB4292" s="19" t="s">
        <v>963</v>
      </c>
      <c r="AC4292" t="s">
        <v>128</v>
      </c>
      <c r="AD4292" t="s">
        <v>964</v>
      </c>
      <c r="AE4292" s="18">
        <v>0.2249361423</v>
      </c>
      <c r="AF4292" t="s">
        <v>19545</v>
      </c>
      <c r="AG4292" t="s">
        <v>143</v>
      </c>
      <c r="AH4292" t="s">
        <v>19546</v>
      </c>
      <c r="AI4292" s="18">
        <v>0.4642665326</v>
      </c>
      <c r="AJ4292" t="s">
        <v>1106</v>
      </c>
      <c r="AK4292" t="s">
        <v>134</v>
      </c>
      <c r="AL4292" t="s">
        <v>19547</v>
      </c>
      <c r="AM4292" t="s">
        <v>19545</v>
      </c>
      <c r="AN4292" t="s">
        <v>143</v>
      </c>
      <c r="AO4292" t="s">
        <v>19546</v>
      </c>
      <c r="AP4292" s="18">
        <v>0.2249361423</v>
      </c>
      <c r="AQ4292" t="s">
        <v>123</v>
      </c>
      <c r="AR4292" t="b">
        <f>ISNUMBER(SEARCH('Consulta Por Puntos Baloto'!$E$5,B4292,1))</f>
        <v>0</v>
      </c>
      <c r="AS4292">
        <f t="shared" si="134"/>
        <v>31</v>
      </c>
      <c r="AT4292" t="str">
        <f t="shared" si="135"/>
        <v>Punto pago</v>
      </c>
    </row>
    <row r="4293" spans="1:46">
      <c r="A4293" t="s">
        <v>19548</v>
      </c>
      <c r="B4293" t="s">
        <v>19549</v>
      </c>
      <c r="C4293" s="18">
        <v>0.35179219750000001</v>
      </c>
      <c r="D4293" t="s">
        <v>4793</v>
      </c>
      <c r="E4293" t="s">
        <v>220</v>
      </c>
      <c r="F4293" t="s">
        <v>4794</v>
      </c>
      <c r="G4293" s="18">
        <v>0.3230851991</v>
      </c>
      <c r="H4293" t="s">
        <v>64</v>
      </c>
      <c r="I4293" t="s">
        <v>223</v>
      </c>
      <c r="J4293" t="s">
        <v>4230</v>
      </c>
      <c r="K4293" s="18">
        <v>0.3230851991</v>
      </c>
      <c r="L4293" t="s">
        <v>64</v>
      </c>
      <c r="M4293" t="s">
        <v>223</v>
      </c>
      <c r="N4293" t="s">
        <v>4230</v>
      </c>
      <c r="O4293" s="18">
        <v>1.3459444486000001</v>
      </c>
      <c r="P4293" t="s">
        <v>4231</v>
      </c>
      <c r="Q4293" t="s">
        <v>220</v>
      </c>
      <c r="R4293" t="s">
        <v>4232</v>
      </c>
      <c r="S4293" s="18">
        <v>7.9659340268000003</v>
      </c>
      <c r="T4293" t="s">
        <v>227</v>
      </c>
      <c r="U4293" t="s">
        <v>228</v>
      </c>
      <c r="V4293" t="s">
        <v>229</v>
      </c>
      <c r="W4293" s="18">
        <v>1.1262885457</v>
      </c>
      <c r="X4293" t="s">
        <v>222</v>
      </c>
      <c r="Y4293" t="s">
        <v>223</v>
      </c>
      <c r="Z4293" t="s">
        <v>224</v>
      </c>
      <c r="AA4293" s="18">
        <v>0.45185076190000001</v>
      </c>
      <c r="AB4293" t="s">
        <v>4797</v>
      </c>
      <c r="AC4293" t="s">
        <v>220</v>
      </c>
      <c r="AD4293" t="s">
        <v>4798</v>
      </c>
      <c r="AE4293" s="18">
        <v>5.4631208399999999E-2</v>
      </c>
      <c r="AF4293" t="s">
        <v>19550</v>
      </c>
      <c r="AG4293" t="s">
        <v>220</v>
      </c>
      <c r="AH4293" t="s">
        <v>19551</v>
      </c>
      <c r="AI4293" s="18">
        <v>0.30470640840000002</v>
      </c>
      <c r="AJ4293" t="s">
        <v>4935</v>
      </c>
      <c r="AK4293" t="s">
        <v>220</v>
      </c>
      <c r="AL4293" t="s">
        <v>4936</v>
      </c>
      <c r="AM4293" t="s">
        <v>19550</v>
      </c>
      <c r="AN4293" t="s">
        <v>220</v>
      </c>
      <c r="AO4293" t="s">
        <v>19551</v>
      </c>
      <c r="AP4293" s="18">
        <v>5.4631208399999999E-2</v>
      </c>
      <c r="AQ4293" t="s">
        <v>123</v>
      </c>
      <c r="AR4293" t="b">
        <f>ISNUMBER(SEARCH('Consulta Por Puntos Baloto'!$E$5,B4293,1))</f>
        <v>0</v>
      </c>
      <c r="AS4293">
        <f t="shared" si="134"/>
        <v>31</v>
      </c>
      <c r="AT4293" t="str">
        <f t="shared" si="135"/>
        <v>Punto pago</v>
      </c>
    </row>
    <row r="4294" spans="1:46">
      <c r="A4294" t="s">
        <v>19552</v>
      </c>
      <c r="B4294" t="s">
        <v>19553</v>
      </c>
      <c r="C4294" s="18">
        <v>9.4528520674000003</v>
      </c>
      <c r="D4294" t="s">
        <v>127</v>
      </c>
      <c r="E4294" t="s">
        <v>128</v>
      </c>
      <c r="F4294" t="s">
        <v>129</v>
      </c>
      <c r="G4294" s="18">
        <v>3.8552191197000001</v>
      </c>
      <c r="H4294" t="s">
        <v>64</v>
      </c>
      <c r="I4294" t="s">
        <v>130</v>
      </c>
      <c r="J4294" t="s">
        <v>369</v>
      </c>
      <c r="K4294" s="18">
        <v>11.0783397337</v>
      </c>
      <c r="L4294" t="s">
        <v>64</v>
      </c>
      <c r="M4294" t="s">
        <v>130</v>
      </c>
      <c r="N4294" t="s">
        <v>370</v>
      </c>
      <c r="O4294" s="18">
        <v>9.4112803888999998</v>
      </c>
      <c r="P4294" t="s">
        <v>133</v>
      </c>
      <c r="Q4294" t="s">
        <v>134</v>
      </c>
      <c r="R4294" t="s">
        <v>135</v>
      </c>
      <c r="S4294" s="18">
        <v>12.1966706583</v>
      </c>
      <c r="T4294" t="s">
        <v>371</v>
      </c>
      <c r="U4294" t="s">
        <v>130</v>
      </c>
      <c r="V4294" t="s">
        <v>372</v>
      </c>
      <c r="W4294" s="18">
        <v>10.9630344417</v>
      </c>
      <c r="X4294" t="s">
        <v>64</v>
      </c>
      <c r="Y4294" t="s">
        <v>130</v>
      </c>
      <c r="Z4294" t="s">
        <v>373</v>
      </c>
      <c r="AA4294" s="18">
        <v>9.5789472176999997</v>
      </c>
      <c r="AB4294" t="s">
        <v>140</v>
      </c>
      <c r="AC4294" t="s">
        <v>128</v>
      </c>
      <c r="AD4294" t="s">
        <v>141</v>
      </c>
      <c r="AE4294" s="18">
        <v>0.3152939206</v>
      </c>
      <c r="AF4294" t="s">
        <v>19554</v>
      </c>
      <c r="AG4294" t="s">
        <v>143</v>
      </c>
      <c r="AH4294" t="s">
        <v>19555</v>
      </c>
      <c r="AI4294" s="18">
        <v>0.43365459220000002</v>
      </c>
      <c r="AJ4294" t="s">
        <v>17839</v>
      </c>
      <c r="AK4294" t="s">
        <v>134</v>
      </c>
      <c r="AL4294" t="s">
        <v>17840</v>
      </c>
      <c r="AM4294" t="s">
        <v>19554</v>
      </c>
      <c r="AN4294" t="s">
        <v>143</v>
      </c>
      <c r="AO4294" t="s">
        <v>19555</v>
      </c>
      <c r="AP4294" s="18">
        <v>0.3152939206</v>
      </c>
      <c r="AQ4294" t="s">
        <v>123</v>
      </c>
      <c r="AR4294" t="b">
        <f>ISNUMBER(SEARCH('Consulta Por Puntos Baloto'!$E$5,B4294,1))</f>
        <v>0</v>
      </c>
      <c r="AS4294">
        <f t="shared" si="134"/>
        <v>31</v>
      </c>
      <c r="AT4294" t="str">
        <f t="shared" si="135"/>
        <v>Punto pago</v>
      </c>
    </row>
    <row r="4295" spans="1:46">
      <c r="A4295" t="s">
        <v>19556</v>
      </c>
      <c r="B4295" t="s">
        <v>19557</v>
      </c>
      <c r="C4295" s="18">
        <v>25.776651035699999</v>
      </c>
      <c r="D4295" t="s">
        <v>150</v>
      </c>
      <c r="E4295" t="s">
        <v>151</v>
      </c>
      <c r="F4295" t="s">
        <v>152</v>
      </c>
      <c r="G4295" s="18">
        <v>23.1669069997</v>
      </c>
      <c r="H4295" t="s">
        <v>64</v>
      </c>
      <c r="I4295" t="s">
        <v>154</v>
      </c>
      <c r="J4295" t="s">
        <v>159</v>
      </c>
      <c r="K4295" s="18">
        <v>24.107939743599999</v>
      </c>
      <c r="L4295" t="s">
        <v>64</v>
      </c>
      <c r="M4295" t="s">
        <v>154</v>
      </c>
      <c r="N4295" t="s">
        <v>156</v>
      </c>
      <c r="O4295" s="18">
        <v>24.164778887800001</v>
      </c>
      <c r="P4295" t="s">
        <v>157</v>
      </c>
      <c r="Q4295" t="s">
        <v>151</v>
      </c>
      <c r="R4295" t="s">
        <v>158</v>
      </c>
      <c r="S4295" s="18">
        <v>99.2054734317</v>
      </c>
      <c r="T4295" t="s">
        <v>111</v>
      </c>
      <c r="U4295" t="s">
        <v>112</v>
      </c>
      <c r="V4295" t="s">
        <v>113</v>
      </c>
      <c r="W4295" s="18">
        <v>23.159171645499999</v>
      </c>
      <c r="X4295" t="s">
        <v>64</v>
      </c>
      <c r="Y4295" t="s">
        <v>154</v>
      </c>
      <c r="Z4295" t="s">
        <v>159</v>
      </c>
      <c r="AA4295" s="18">
        <v>23.4687502333</v>
      </c>
      <c r="AB4295" s="19" t="s">
        <v>899</v>
      </c>
      <c r="AC4295" t="s">
        <v>151</v>
      </c>
      <c r="AD4295" t="s">
        <v>900</v>
      </c>
      <c r="AE4295" s="18">
        <v>5.3678017999999996E-3</v>
      </c>
      <c r="AF4295" t="s">
        <v>19558</v>
      </c>
      <c r="AG4295" t="s">
        <v>19559</v>
      </c>
      <c r="AH4295" t="s">
        <v>19560</v>
      </c>
      <c r="AI4295" s="18">
        <v>17.061487856500001</v>
      </c>
      <c r="AJ4295" t="s">
        <v>19561</v>
      </c>
      <c r="AK4295" t="s">
        <v>17086</v>
      </c>
      <c r="AL4295" t="s">
        <v>19562</v>
      </c>
      <c r="AM4295" t="s">
        <v>19558</v>
      </c>
      <c r="AN4295" t="s">
        <v>19559</v>
      </c>
      <c r="AO4295" t="s">
        <v>19560</v>
      </c>
      <c r="AP4295" s="18">
        <v>5.3678017999999996E-3</v>
      </c>
      <c r="AQ4295" t="s">
        <v>123</v>
      </c>
      <c r="AR4295" t="b">
        <f>ISNUMBER(SEARCH('Consulta Por Puntos Baloto'!$E$5,B4295,1))</f>
        <v>0</v>
      </c>
      <c r="AS4295">
        <f t="shared" si="134"/>
        <v>31</v>
      </c>
      <c r="AT4295" t="str">
        <f t="shared" si="135"/>
        <v>Punto pago</v>
      </c>
    </row>
    <row r="4296" spans="1:46">
      <c r="A4296" t="s">
        <v>19563</v>
      </c>
      <c r="B4296" t="s">
        <v>19564</v>
      </c>
      <c r="C4296" s="18">
        <v>5.2289250702999999</v>
      </c>
      <c r="D4296" t="s">
        <v>526</v>
      </c>
      <c r="E4296" t="s">
        <v>128</v>
      </c>
      <c r="F4296" t="s">
        <v>527</v>
      </c>
      <c r="G4296" s="18">
        <v>0.68860303089999997</v>
      </c>
      <c r="H4296" t="s">
        <v>64</v>
      </c>
      <c r="I4296" t="s">
        <v>130</v>
      </c>
      <c r="J4296" t="s">
        <v>779</v>
      </c>
      <c r="K4296" s="18">
        <v>3.1881411889</v>
      </c>
      <c r="L4296" t="s">
        <v>64</v>
      </c>
      <c r="M4296" t="s">
        <v>130</v>
      </c>
      <c r="N4296" t="s">
        <v>529</v>
      </c>
      <c r="O4296" s="18">
        <v>0.67271498539999997</v>
      </c>
      <c r="P4296" t="s">
        <v>530</v>
      </c>
      <c r="Q4296" t="s">
        <v>134</v>
      </c>
      <c r="R4296" t="s">
        <v>531</v>
      </c>
      <c r="S4296" s="18">
        <v>3.0547990111000001</v>
      </c>
      <c r="T4296" t="s">
        <v>515</v>
      </c>
      <c r="U4296" t="s">
        <v>130</v>
      </c>
      <c r="V4296" t="s">
        <v>516</v>
      </c>
      <c r="W4296" s="18">
        <v>3.3692202168000001</v>
      </c>
      <c r="X4296" t="s">
        <v>64</v>
      </c>
      <c r="Y4296" t="s">
        <v>130</v>
      </c>
      <c r="Z4296" t="s">
        <v>532</v>
      </c>
      <c r="AA4296" s="18">
        <v>1.9585857637999999</v>
      </c>
      <c r="AB4296" t="s">
        <v>533</v>
      </c>
      <c r="AC4296" t="s">
        <v>128</v>
      </c>
      <c r="AD4296" t="s">
        <v>534</v>
      </c>
      <c r="AE4296" s="18">
        <v>6.5938541399999995E-2</v>
      </c>
      <c r="AF4296" t="s">
        <v>2322</v>
      </c>
      <c r="AG4296" t="s">
        <v>143</v>
      </c>
      <c r="AH4296" t="s">
        <v>2323</v>
      </c>
      <c r="AI4296" s="18">
        <v>0.2017023614</v>
      </c>
      <c r="AJ4296" t="s">
        <v>2324</v>
      </c>
      <c r="AK4296" t="s">
        <v>134</v>
      </c>
      <c r="AL4296" t="s">
        <v>2325</v>
      </c>
      <c r="AM4296" t="s">
        <v>2322</v>
      </c>
      <c r="AN4296" t="s">
        <v>143</v>
      </c>
      <c r="AO4296" t="s">
        <v>2323</v>
      </c>
      <c r="AP4296" s="18">
        <v>6.5938541399999995E-2</v>
      </c>
      <c r="AQ4296" t="s">
        <v>123</v>
      </c>
      <c r="AR4296" t="b">
        <f>ISNUMBER(SEARCH('Consulta Por Puntos Baloto'!$E$5,B4296,1))</f>
        <v>0</v>
      </c>
      <c r="AS4296">
        <f t="shared" si="134"/>
        <v>31</v>
      </c>
      <c r="AT4296" t="str">
        <f t="shared" si="135"/>
        <v>Punto pago</v>
      </c>
    </row>
    <row r="4297" spans="1:46">
      <c r="A4297" t="s">
        <v>19565</v>
      </c>
      <c r="B4297" t="s">
        <v>19566</v>
      </c>
      <c r="C4297" s="18">
        <v>3.6319416416000001</v>
      </c>
      <c r="D4297" t="s">
        <v>584</v>
      </c>
      <c r="E4297" t="s">
        <v>128</v>
      </c>
      <c r="F4297" t="s">
        <v>585</v>
      </c>
      <c r="G4297" s="18">
        <v>1.6192128228</v>
      </c>
      <c r="H4297" t="s">
        <v>64</v>
      </c>
      <c r="I4297" t="s">
        <v>130</v>
      </c>
      <c r="J4297" t="s">
        <v>1722</v>
      </c>
      <c r="K4297" s="18">
        <v>1.7052151449999999</v>
      </c>
      <c r="L4297" t="s">
        <v>64</v>
      </c>
      <c r="M4297" t="s">
        <v>130</v>
      </c>
      <c r="N4297" t="s">
        <v>629</v>
      </c>
      <c r="O4297" s="18">
        <v>4.2323762379999996</v>
      </c>
      <c r="P4297" t="s">
        <v>467</v>
      </c>
      <c r="Q4297" t="s">
        <v>134</v>
      </c>
      <c r="R4297" t="s">
        <v>468</v>
      </c>
      <c r="S4297" s="18">
        <v>2.7540239265999999</v>
      </c>
      <c r="T4297" t="s">
        <v>469</v>
      </c>
      <c r="U4297" t="s">
        <v>130</v>
      </c>
      <c r="V4297" t="s">
        <v>470</v>
      </c>
      <c r="W4297" s="18">
        <v>4.5937424096999999</v>
      </c>
      <c r="X4297" t="s">
        <v>64</v>
      </c>
      <c r="Y4297" t="s">
        <v>471</v>
      </c>
      <c r="Z4297" t="s">
        <v>472</v>
      </c>
      <c r="AA4297" s="18">
        <v>2.7540239265999999</v>
      </c>
      <c r="AB4297" t="s">
        <v>591</v>
      </c>
      <c r="AC4297" t="s">
        <v>128</v>
      </c>
      <c r="AD4297" t="s">
        <v>592</v>
      </c>
      <c r="AE4297" s="18">
        <v>1.8915379400000001E-2</v>
      </c>
      <c r="AF4297" t="s">
        <v>19567</v>
      </c>
      <c r="AG4297" t="s">
        <v>143</v>
      </c>
      <c r="AH4297" t="s">
        <v>19568</v>
      </c>
      <c r="AI4297" s="18">
        <v>4.4693784700000003E-2</v>
      </c>
      <c r="AJ4297" t="s">
        <v>19569</v>
      </c>
      <c r="AK4297" t="s">
        <v>134</v>
      </c>
      <c r="AL4297" t="s">
        <v>19570</v>
      </c>
      <c r="AM4297" t="s">
        <v>19567</v>
      </c>
      <c r="AN4297" t="s">
        <v>143</v>
      </c>
      <c r="AO4297" t="s">
        <v>19568</v>
      </c>
      <c r="AP4297" s="18">
        <v>1.8915379400000001E-2</v>
      </c>
      <c r="AQ4297" t="s">
        <v>123</v>
      </c>
      <c r="AR4297" t="b">
        <f>ISNUMBER(SEARCH('Consulta Por Puntos Baloto'!$E$5,B4297,1))</f>
        <v>0</v>
      </c>
      <c r="AS4297">
        <f t="shared" si="134"/>
        <v>31</v>
      </c>
      <c r="AT4297" t="str">
        <f t="shared" si="135"/>
        <v>Punto pago</v>
      </c>
    </row>
    <row r="4298" spans="1:46">
      <c r="A4298" t="s">
        <v>19571</v>
      </c>
      <c r="B4298" t="s">
        <v>19572</v>
      </c>
      <c r="C4298" s="18">
        <v>24.981588200200001</v>
      </c>
      <c r="D4298" t="s">
        <v>8555</v>
      </c>
      <c r="E4298" t="s">
        <v>4437</v>
      </c>
      <c r="F4298" t="s">
        <v>8556</v>
      </c>
      <c r="G4298" s="18">
        <v>24.642067346899999</v>
      </c>
      <c r="H4298" t="s">
        <v>64</v>
      </c>
      <c r="I4298" t="s">
        <v>228</v>
      </c>
      <c r="J4298" t="s">
        <v>4012</v>
      </c>
      <c r="K4298" s="18">
        <v>24.7264422043</v>
      </c>
      <c r="L4298" t="s">
        <v>64</v>
      </c>
      <c r="M4298" t="s">
        <v>4434</v>
      </c>
      <c r="N4298" t="s">
        <v>4435</v>
      </c>
      <c r="O4298" s="18">
        <v>26.8679406356</v>
      </c>
      <c r="P4298" t="s">
        <v>4100</v>
      </c>
      <c r="Q4298" t="s">
        <v>4101</v>
      </c>
      <c r="R4298" t="s">
        <v>4102</v>
      </c>
      <c r="S4298" s="18">
        <v>26.534348551800001</v>
      </c>
      <c r="T4298" t="s">
        <v>227</v>
      </c>
      <c r="U4298" t="s">
        <v>228</v>
      </c>
      <c r="V4298" t="s">
        <v>229</v>
      </c>
      <c r="W4298" s="18">
        <v>24.6235282592</v>
      </c>
      <c r="X4298" t="s">
        <v>64</v>
      </c>
      <c r="Y4298" t="s">
        <v>228</v>
      </c>
      <c r="Z4298" t="s">
        <v>4012</v>
      </c>
      <c r="AA4298" s="18">
        <v>24.916325392600001</v>
      </c>
      <c r="AB4298" t="s">
        <v>6212</v>
      </c>
      <c r="AC4298" t="s">
        <v>5600</v>
      </c>
      <c r="AD4298" t="s">
        <v>6213</v>
      </c>
      <c r="AE4298" s="18">
        <v>8.6006307000000004E-3</v>
      </c>
      <c r="AF4298" t="s">
        <v>19573</v>
      </c>
      <c r="AG4298" t="s">
        <v>19574</v>
      </c>
      <c r="AH4298" t="s">
        <v>19575</v>
      </c>
      <c r="AI4298" s="18">
        <v>0.125126507</v>
      </c>
      <c r="AJ4298" t="s">
        <v>19572</v>
      </c>
      <c r="AK4298" t="s">
        <v>19574</v>
      </c>
      <c r="AL4298" t="s">
        <v>19576</v>
      </c>
      <c r="AM4298" t="s">
        <v>19573</v>
      </c>
      <c r="AN4298" t="s">
        <v>19574</v>
      </c>
      <c r="AO4298" t="s">
        <v>19575</v>
      </c>
      <c r="AP4298" s="18">
        <v>8.6006307000000004E-3</v>
      </c>
      <c r="AQ4298" t="s">
        <v>123</v>
      </c>
      <c r="AR4298" t="b">
        <f>ISNUMBER(SEARCH('Consulta Por Puntos Baloto'!$E$5,B4298,1))</f>
        <v>0</v>
      </c>
      <c r="AS4298">
        <f t="shared" si="134"/>
        <v>31</v>
      </c>
      <c r="AT4298" t="str">
        <f t="shared" si="135"/>
        <v>Punto pago</v>
      </c>
    </row>
    <row r="4299" spans="1:46">
      <c r="A4299" t="s">
        <v>19577</v>
      </c>
      <c r="B4299" t="s">
        <v>19578</v>
      </c>
      <c r="C4299" s="18">
        <v>3.4728467700000001E-2</v>
      </c>
      <c r="D4299" t="s">
        <v>4165</v>
      </c>
      <c r="E4299" t="s">
        <v>4166</v>
      </c>
      <c r="F4299" t="s">
        <v>4167</v>
      </c>
      <c r="G4299" s="18">
        <v>102.0818878245</v>
      </c>
      <c r="H4299" t="s">
        <v>4168</v>
      </c>
      <c r="I4299" t="s">
        <v>4169</v>
      </c>
      <c r="J4299" t="s">
        <v>4170</v>
      </c>
      <c r="K4299" s="18">
        <v>126.3838630979</v>
      </c>
      <c r="L4299" t="s">
        <v>64</v>
      </c>
      <c r="M4299" t="s">
        <v>86</v>
      </c>
      <c r="N4299" t="s">
        <v>402</v>
      </c>
      <c r="O4299" s="18">
        <v>126.3838630979</v>
      </c>
      <c r="P4299" t="s">
        <v>403</v>
      </c>
      <c r="Q4299" t="s">
        <v>83</v>
      </c>
      <c r="R4299" t="s">
        <v>404</v>
      </c>
      <c r="S4299" s="18">
        <v>126.7234350224</v>
      </c>
      <c r="T4299" t="s">
        <v>85</v>
      </c>
      <c r="U4299" t="s">
        <v>86</v>
      </c>
      <c r="V4299" t="s">
        <v>87</v>
      </c>
      <c r="W4299" s="18">
        <v>103.6874910359</v>
      </c>
      <c r="X4299" t="s">
        <v>64</v>
      </c>
      <c r="Y4299" t="s">
        <v>4169</v>
      </c>
      <c r="Z4299" t="s">
        <v>4171</v>
      </c>
      <c r="AA4299" s="18">
        <v>102.0899968998</v>
      </c>
      <c r="AB4299" t="s">
        <v>4168</v>
      </c>
      <c r="AC4299" t="s">
        <v>4172</v>
      </c>
      <c r="AD4299" t="s">
        <v>4173</v>
      </c>
      <c r="AE4299" s="18">
        <v>1.4693199800000001E-2</v>
      </c>
      <c r="AF4299" t="s">
        <v>8229</v>
      </c>
      <c r="AG4299" t="s">
        <v>4166</v>
      </c>
      <c r="AH4299" t="s">
        <v>8230</v>
      </c>
      <c r="AI4299" s="18">
        <v>1.06747128E-2</v>
      </c>
      <c r="AJ4299" t="s">
        <v>8217</v>
      </c>
      <c r="AK4299" t="s">
        <v>7503</v>
      </c>
      <c r="AL4299" t="s">
        <v>8218</v>
      </c>
      <c r="AM4299" t="s">
        <v>8217</v>
      </c>
      <c r="AN4299" t="s">
        <v>7503</v>
      </c>
      <c r="AO4299" t="s">
        <v>8218</v>
      </c>
      <c r="AP4299" s="18">
        <v>1.06747128E-2</v>
      </c>
      <c r="AQ4299" t="e">
        <v>#N/A</v>
      </c>
      <c r="AR4299" t="b">
        <f>ISNUMBER(SEARCH('Consulta Por Puntos Baloto'!$E$5,B4299,1))</f>
        <v>0</v>
      </c>
      <c r="AS4299">
        <f t="shared" si="134"/>
        <v>35</v>
      </c>
      <c r="AT4299" t="str">
        <f t="shared" si="135"/>
        <v>Punto red</v>
      </c>
    </row>
    <row r="4300" spans="1:46">
      <c r="A4300" t="s">
        <v>19579</v>
      </c>
      <c r="B4300" t="s">
        <v>19580</v>
      </c>
      <c r="C4300" s="18">
        <v>17.439501637799999</v>
      </c>
      <c r="D4300" t="s">
        <v>340</v>
      </c>
      <c r="E4300" t="s">
        <v>341</v>
      </c>
      <c r="F4300" t="s">
        <v>342</v>
      </c>
      <c r="G4300" s="18">
        <v>16.3523165332</v>
      </c>
      <c r="H4300" t="s">
        <v>64</v>
      </c>
      <c r="I4300" t="s">
        <v>343</v>
      </c>
      <c r="J4300" t="s">
        <v>344</v>
      </c>
      <c r="K4300" s="18">
        <v>16.3393717971</v>
      </c>
      <c r="L4300" t="s">
        <v>64</v>
      </c>
      <c r="M4300" t="s">
        <v>343</v>
      </c>
      <c r="N4300" t="s">
        <v>344</v>
      </c>
      <c r="O4300" s="18">
        <v>23.676796018699999</v>
      </c>
      <c r="P4300" t="s">
        <v>4391</v>
      </c>
      <c r="Q4300" t="s">
        <v>4392</v>
      </c>
      <c r="R4300" t="s">
        <v>4393</v>
      </c>
      <c r="S4300" s="18">
        <v>40.345255742699997</v>
      </c>
      <c r="T4300" t="s">
        <v>69</v>
      </c>
      <c r="U4300" t="s">
        <v>65</v>
      </c>
      <c r="V4300" t="s">
        <v>70</v>
      </c>
      <c r="W4300" s="18">
        <v>23.768803206600001</v>
      </c>
      <c r="X4300" t="s">
        <v>64</v>
      </c>
      <c r="Y4300" t="s">
        <v>4389</v>
      </c>
      <c r="Z4300" t="s">
        <v>4390</v>
      </c>
      <c r="AA4300" s="18">
        <v>17.633345530700002</v>
      </c>
      <c r="AB4300" t="s">
        <v>345</v>
      </c>
      <c r="AC4300" t="s">
        <v>341</v>
      </c>
      <c r="AD4300" t="s">
        <v>346</v>
      </c>
      <c r="AE4300" s="18">
        <v>5.4194408191000001</v>
      </c>
      <c r="AF4300" t="s">
        <v>5425</v>
      </c>
      <c r="AG4300" t="s">
        <v>4395</v>
      </c>
      <c r="AH4300" t="s">
        <v>5426</v>
      </c>
      <c r="AI4300" s="18">
        <v>5.4777634055000002</v>
      </c>
      <c r="AJ4300" t="s">
        <v>4397</v>
      </c>
      <c r="AK4300" t="s">
        <v>4395</v>
      </c>
      <c r="AL4300" t="s">
        <v>4398</v>
      </c>
      <c r="AM4300" t="s">
        <v>5425</v>
      </c>
      <c r="AN4300" t="s">
        <v>4395</v>
      </c>
      <c r="AO4300" t="s">
        <v>5426</v>
      </c>
      <c r="AP4300" s="18">
        <v>5.4194408191000001</v>
      </c>
      <c r="AQ4300" t="s">
        <v>123</v>
      </c>
      <c r="AR4300" t="b">
        <f>ISNUMBER(SEARCH('Consulta Por Puntos Baloto'!$E$5,B4300,1))</f>
        <v>0</v>
      </c>
      <c r="AS4300">
        <f t="shared" si="134"/>
        <v>31</v>
      </c>
      <c r="AT4300" t="str">
        <f t="shared" si="135"/>
        <v>Punto pago</v>
      </c>
    </row>
    <row r="4301" spans="1:46">
      <c r="A4301" t="s">
        <v>19581</v>
      </c>
      <c r="B4301" t="s">
        <v>19582</v>
      </c>
      <c r="C4301" s="18">
        <v>9.3266095368999995</v>
      </c>
      <c r="D4301" t="s">
        <v>410</v>
      </c>
      <c r="E4301" t="s">
        <v>411</v>
      </c>
      <c r="F4301" t="s">
        <v>412</v>
      </c>
      <c r="G4301" s="18">
        <v>42.1385850538</v>
      </c>
      <c r="H4301" t="s">
        <v>64</v>
      </c>
      <c r="I4301" t="s">
        <v>86</v>
      </c>
      <c r="J4301" t="s">
        <v>413</v>
      </c>
      <c r="K4301" s="18">
        <v>42.1385850538</v>
      </c>
      <c r="L4301" t="s">
        <v>64</v>
      </c>
      <c r="M4301" t="s">
        <v>86</v>
      </c>
      <c r="N4301" t="s">
        <v>413</v>
      </c>
      <c r="O4301" s="18">
        <v>9.3026275066000004</v>
      </c>
      <c r="P4301" t="s">
        <v>414</v>
      </c>
      <c r="Q4301" t="s">
        <v>411</v>
      </c>
      <c r="R4301" t="s">
        <v>415</v>
      </c>
      <c r="S4301" s="18">
        <v>57.781649668299998</v>
      </c>
      <c r="T4301" t="s">
        <v>85</v>
      </c>
      <c r="U4301" t="s">
        <v>86</v>
      </c>
      <c r="V4301" t="s">
        <v>87</v>
      </c>
      <c r="W4301" s="18">
        <v>54.746098378500001</v>
      </c>
      <c r="X4301" t="s">
        <v>64</v>
      </c>
      <c r="Y4301" t="s">
        <v>86</v>
      </c>
      <c r="Z4301" t="s">
        <v>299</v>
      </c>
      <c r="AA4301" s="18">
        <v>54.747459562000003</v>
      </c>
      <c r="AB4301" s="19" t="s">
        <v>361</v>
      </c>
      <c r="AC4301" t="s">
        <v>83</v>
      </c>
      <c r="AD4301" s="19" t="s">
        <v>362</v>
      </c>
      <c r="AE4301" s="18">
        <v>9.2843702679</v>
      </c>
      <c r="AF4301" t="s">
        <v>15909</v>
      </c>
      <c r="AG4301" t="s">
        <v>411</v>
      </c>
      <c r="AH4301" t="s">
        <v>15910</v>
      </c>
      <c r="AI4301" s="18">
        <v>3.2142344E-3</v>
      </c>
      <c r="AJ4301" t="s">
        <v>19583</v>
      </c>
      <c r="AK4301" t="s">
        <v>19584</v>
      </c>
      <c r="AL4301" t="s">
        <v>19585</v>
      </c>
      <c r="AM4301" t="s">
        <v>19583</v>
      </c>
      <c r="AN4301" t="s">
        <v>19584</v>
      </c>
      <c r="AO4301" t="s">
        <v>19585</v>
      </c>
      <c r="AP4301" s="18">
        <v>3.2142344E-3</v>
      </c>
      <c r="AQ4301" t="s">
        <v>123</v>
      </c>
      <c r="AR4301" t="b">
        <f>ISNUMBER(SEARCH('Consulta Por Puntos Baloto'!$E$5,B4301,1))</f>
        <v>0</v>
      </c>
      <c r="AS4301">
        <f t="shared" si="134"/>
        <v>35</v>
      </c>
      <c r="AT4301" t="str">
        <f t="shared" si="135"/>
        <v>Punto red</v>
      </c>
    </row>
    <row r="4302" spans="1:46">
      <c r="A4302" t="s">
        <v>19586</v>
      </c>
      <c r="B4302" t="s">
        <v>19587</v>
      </c>
      <c r="C4302" s="18">
        <v>23.556123002900001</v>
      </c>
      <c r="D4302" t="s">
        <v>3382</v>
      </c>
      <c r="E4302" t="s">
        <v>3383</v>
      </c>
      <c r="F4302" t="s">
        <v>3384</v>
      </c>
      <c r="G4302" s="18">
        <v>34.127509465700001</v>
      </c>
      <c r="H4302" t="s">
        <v>64</v>
      </c>
      <c r="I4302" t="s">
        <v>2638</v>
      </c>
      <c r="J4302" t="s">
        <v>2639</v>
      </c>
      <c r="K4302" s="18">
        <v>34.127509465700001</v>
      </c>
      <c r="L4302" t="s">
        <v>64</v>
      </c>
      <c r="M4302" t="s">
        <v>2638</v>
      </c>
      <c r="N4302" t="s">
        <v>2639</v>
      </c>
      <c r="O4302" s="18">
        <v>63.916121290200003</v>
      </c>
      <c r="P4302" t="s">
        <v>2625</v>
      </c>
      <c r="Q4302" t="s">
        <v>134</v>
      </c>
      <c r="R4302" t="s">
        <v>2626</v>
      </c>
      <c r="S4302" s="18">
        <v>63.067585391199998</v>
      </c>
      <c r="T4302" t="s">
        <v>311</v>
      </c>
      <c r="U4302" t="s">
        <v>130</v>
      </c>
      <c r="V4302" t="s">
        <v>312</v>
      </c>
      <c r="W4302" s="18">
        <v>46.017178704599999</v>
      </c>
      <c r="X4302" t="s">
        <v>64</v>
      </c>
      <c r="Y4302" t="s">
        <v>313</v>
      </c>
      <c r="Z4302" t="s">
        <v>314</v>
      </c>
      <c r="AA4302" s="18">
        <v>52.189786363000003</v>
      </c>
      <c r="AB4302" s="19" t="s">
        <v>2641</v>
      </c>
      <c r="AC4302" t="s">
        <v>1501</v>
      </c>
      <c r="AD4302" t="s">
        <v>2642</v>
      </c>
      <c r="AE4302" s="18">
        <v>1.3302165600000001E-2</v>
      </c>
      <c r="AF4302" t="s">
        <v>16725</v>
      </c>
      <c r="AG4302" t="s">
        <v>16726</v>
      </c>
      <c r="AH4302" t="s">
        <v>16727</v>
      </c>
      <c r="AI4302" s="18">
        <v>13.7770938315</v>
      </c>
      <c r="AJ4302" t="s">
        <v>19588</v>
      </c>
      <c r="AK4302" t="s">
        <v>10922</v>
      </c>
      <c r="AL4302" t="s">
        <v>19589</v>
      </c>
      <c r="AM4302" t="s">
        <v>16725</v>
      </c>
      <c r="AN4302" t="s">
        <v>16726</v>
      </c>
      <c r="AO4302" t="s">
        <v>16727</v>
      </c>
      <c r="AP4302" s="18">
        <v>1.3302165600000001E-2</v>
      </c>
      <c r="AQ4302" t="s">
        <v>123</v>
      </c>
      <c r="AR4302" t="b">
        <f>ISNUMBER(SEARCH('Consulta Por Puntos Baloto'!$E$5,B4302,1))</f>
        <v>0</v>
      </c>
      <c r="AS4302">
        <f t="shared" si="134"/>
        <v>31</v>
      </c>
      <c r="AT4302" t="str">
        <f t="shared" si="135"/>
        <v>Punto pago</v>
      </c>
    </row>
    <row r="4303" spans="1:46">
      <c r="A4303" t="s">
        <v>19590</v>
      </c>
      <c r="B4303" t="s">
        <v>19591</v>
      </c>
      <c r="C4303" s="18">
        <v>1.5756310784000001</v>
      </c>
      <c r="D4303" t="s">
        <v>6065</v>
      </c>
      <c r="E4303" t="s">
        <v>5832</v>
      </c>
      <c r="F4303" t="s">
        <v>6066</v>
      </c>
      <c r="G4303" s="18">
        <v>0.1657402865</v>
      </c>
      <c r="H4303" t="s">
        <v>3998</v>
      </c>
      <c r="I4303" t="s">
        <v>3998</v>
      </c>
      <c r="J4303" t="s">
        <v>6068</v>
      </c>
      <c r="K4303" s="18">
        <v>69.032650026400006</v>
      </c>
      <c r="L4303" t="s">
        <v>64</v>
      </c>
      <c r="M4303" t="s">
        <v>3974</v>
      </c>
      <c r="N4303" t="s">
        <v>4304</v>
      </c>
      <c r="O4303" s="18">
        <v>1.9062740781</v>
      </c>
      <c r="P4303" t="s">
        <v>5835</v>
      </c>
      <c r="Q4303" t="s">
        <v>5832</v>
      </c>
      <c r="R4303" t="s">
        <v>5836</v>
      </c>
      <c r="S4303" s="18">
        <v>471.10272496530001</v>
      </c>
      <c r="T4303" t="s">
        <v>85</v>
      </c>
      <c r="U4303" t="s">
        <v>86</v>
      </c>
      <c r="V4303" t="s">
        <v>87</v>
      </c>
      <c r="W4303" s="18">
        <v>0.1657402865</v>
      </c>
      <c r="X4303" t="s">
        <v>3998</v>
      </c>
      <c r="Y4303" t="s">
        <v>3998</v>
      </c>
      <c r="Z4303" t="s">
        <v>6068</v>
      </c>
      <c r="AA4303" s="18">
        <v>0.16574028169999999</v>
      </c>
      <c r="AB4303" s="19" t="s">
        <v>5837</v>
      </c>
      <c r="AC4303" t="s">
        <v>5832</v>
      </c>
      <c r="AD4303" t="s">
        <v>5838</v>
      </c>
      <c r="AE4303" s="18">
        <v>4.9492820399999998E-2</v>
      </c>
      <c r="AF4303" t="s">
        <v>19592</v>
      </c>
      <c r="AG4303" t="s">
        <v>5832</v>
      </c>
      <c r="AH4303" t="s">
        <v>19593</v>
      </c>
      <c r="AI4303" s="18">
        <v>0.1717044724</v>
      </c>
      <c r="AJ4303" t="s">
        <v>19594</v>
      </c>
      <c r="AK4303" t="s">
        <v>5832</v>
      </c>
      <c r="AL4303" t="s">
        <v>19595</v>
      </c>
      <c r="AM4303" t="s">
        <v>19592</v>
      </c>
      <c r="AN4303" t="s">
        <v>5832</v>
      </c>
      <c r="AO4303" t="s">
        <v>19593</v>
      </c>
      <c r="AP4303" s="18">
        <v>4.9492820399999998E-2</v>
      </c>
      <c r="AQ4303" t="s">
        <v>123</v>
      </c>
      <c r="AR4303" t="b">
        <f>ISNUMBER(SEARCH('Consulta Por Puntos Baloto'!$E$5,B4303,1))</f>
        <v>0</v>
      </c>
      <c r="AS4303">
        <f t="shared" si="134"/>
        <v>31</v>
      </c>
      <c r="AT4303" t="str">
        <f t="shared" si="135"/>
        <v>Punto pago</v>
      </c>
    </row>
    <row r="4304" spans="1:46">
      <c r="A4304" t="s">
        <v>19596</v>
      </c>
      <c r="B4304" t="s">
        <v>19597</v>
      </c>
      <c r="C4304" s="18">
        <v>26.120811175099998</v>
      </c>
      <c r="D4304" t="s">
        <v>4428</v>
      </c>
      <c r="E4304" t="s">
        <v>4429</v>
      </c>
      <c r="F4304" t="s">
        <v>4430</v>
      </c>
      <c r="G4304" s="18">
        <v>41.3738553982</v>
      </c>
      <c r="H4304" t="s">
        <v>4899</v>
      </c>
      <c r="I4304" t="s">
        <v>4432</v>
      </c>
      <c r="J4304" t="s">
        <v>4992</v>
      </c>
      <c r="K4304" s="18">
        <v>54.354273280000001</v>
      </c>
      <c r="L4304" t="s">
        <v>64</v>
      </c>
      <c r="M4304" t="s">
        <v>4434</v>
      </c>
      <c r="N4304" t="s">
        <v>4435</v>
      </c>
      <c r="O4304" s="18">
        <v>56.577993711399998</v>
      </c>
      <c r="P4304" t="s">
        <v>4100</v>
      </c>
      <c r="Q4304" t="s">
        <v>4101</v>
      </c>
      <c r="R4304" t="s">
        <v>4102</v>
      </c>
      <c r="S4304" s="18">
        <v>58.611501718699998</v>
      </c>
      <c r="T4304" t="s">
        <v>227</v>
      </c>
      <c r="U4304" t="s">
        <v>228</v>
      </c>
      <c r="V4304" t="s">
        <v>229</v>
      </c>
      <c r="W4304" s="18">
        <v>59.218307693200003</v>
      </c>
      <c r="X4304" t="s">
        <v>64</v>
      </c>
      <c r="Y4304" t="s">
        <v>228</v>
      </c>
      <c r="Z4304" t="s">
        <v>4012</v>
      </c>
      <c r="AA4304" s="18">
        <v>56.323862752099998</v>
      </c>
      <c r="AB4304" t="s">
        <v>4436</v>
      </c>
      <c r="AC4304" t="s">
        <v>4437</v>
      </c>
      <c r="AD4304" t="s">
        <v>4438</v>
      </c>
      <c r="AE4304" s="18">
        <v>12.511804311900001</v>
      </c>
      <c r="AF4304" t="s">
        <v>4993</v>
      </c>
      <c r="AG4304" t="s">
        <v>4994</v>
      </c>
      <c r="AH4304" t="s">
        <v>4995</v>
      </c>
      <c r="AI4304" s="18">
        <v>0.2380548314</v>
      </c>
      <c r="AJ4304" t="s">
        <v>4996</v>
      </c>
      <c r="AK4304" t="s">
        <v>4997</v>
      </c>
      <c r="AL4304" t="s">
        <v>4998</v>
      </c>
      <c r="AM4304" t="s">
        <v>4996</v>
      </c>
      <c r="AN4304" t="s">
        <v>4997</v>
      </c>
      <c r="AO4304" t="s">
        <v>4998</v>
      </c>
      <c r="AP4304" s="18">
        <v>0.2380548314</v>
      </c>
      <c r="AQ4304" t="s">
        <v>123</v>
      </c>
      <c r="AR4304" t="b">
        <f>ISNUMBER(SEARCH('Consulta Por Puntos Baloto'!$E$5,B4304,1))</f>
        <v>0</v>
      </c>
      <c r="AS4304">
        <f t="shared" si="134"/>
        <v>35</v>
      </c>
      <c r="AT4304" t="str">
        <f t="shared" si="135"/>
        <v>Punto red</v>
      </c>
    </row>
    <row r="4305" spans="1:46">
      <c r="A4305" t="s">
        <v>19598</v>
      </c>
      <c r="B4305" t="s">
        <v>19599</v>
      </c>
      <c r="C4305" s="18">
        <v>21.329529837100001</v>
      </c>
      <c r="D4305" t="s">
        <v>3012</v>
      </c>
      <c r="E4305" t="s">
        <v>3013</v>
      </c>
      <c r="F4305" t="s">
        <v>3014</v>
      </c>
      <c r="G4305" s="18">
        <v>21.306649848399999</v>
      </c>
      <c r="H4305" t="s">
        <v>64</v>
      </c>
      <c r="I4305" t="s">
        <v>2638</v>
      </c>
      <c r="J4305" t="s">
        <v>3015</v>
      </c>
      <c r="K4305" s="18">
        <v>21.954675965500002</v>
      </c>
      <c r="L4305" t="s">
        <v>64</v>
      </c>
      <c r="M4305" t="s">
        <v>2638</v>
      </c>
      <c r="N4305" t="s">
        <v>2639</v>
      </c>
      <c r="O4305" s="18">
        <v>41.545314883400003</v>
      </c>
      <c r="P4305" t="s">
        <v>1454</v>
      </c>
      <c r="Q4305" t="s">
        <v>1449</v>
      </c>
      <c r="R4305" t="s">
        <v>1455</v>
      </c>
      <c r="S4305" s="18">
        <v>43.188536197200001</v>
      </c>
      <c r="T4305" t="s">
        <v>311</v>
      </c>
      <c r="U4305" t="s">
        <v>130</v>
      </c>
      <c r="V4305" t="s">
        <v>312</v>
      </c>
      <c r="W4305" s="18">
        <v>28.358029752099998</v>
      </c>
      <c r="X4305" t="s">
        <v>64</v>
      </c>
      <c r="Y4305" t="s">
        <v>313</v>
      </c>
      <c r="Z4305" t="s">
        <v>314</v>
      </c>
      <c r="AA4305" s="18">
        <v>32.305659541799997</v>
      </c>
      <c r="AB4305" s="19" t="s">
        <v>2641</v>
      </c>
      <c r="AC4305" t="s">
        <v>1501</v>
      </c>
      <c r="AD4305" t="s">
        <v>2642</v>
      </c>
      <c r="AE4305" s="18">
        <v>1.19210897E-2</v>
      </c>
      <c r="AF4305" t="s">
        <v>6423</v>
      </c>
      <c r="AG4305" t="s">
        <v>3524</v>
      </c>
      <c r="AH4305" t="s">
        <v>6424</v>
      </c>
      <c r="AI4305" s="18">
        <v>2.8337681E-3</v>
      </c>
      <c r="AJ4305" t="s">
        <v>19158</v>
      </c>
      <c r="AK4305" t="s">
        <v>3524</v>
      </c>
      <c r="AL4305" t="s">
        <v>19159</v>
      </c>
      <c r="AM4305" t="s">
        <v>19158</v>
      </c>
      <c r="AN4305" t="s">
        <v>3524</v>
      </c>
      <c r="AO4305" t="s">
        <v>19159</v>
      </c>
      <c r="AP4305" s="18">
        <v>2.8337681E-3</v>
      </c>
      <c r="AQ4305" t="s">
        <v>123</v>
      </c>
      <c r="AR4305" t="b">
        <f>ISNUMBER(SEARCH('Consulta Por Puntos Baloto'!$E$5,B4305,1))</f>
        <v>0</v>
      </c>
      <c r="AS4305">
        <f t="shared" si="134"/>
        <v>35</v>
      </c>
      <c r="AT4305" t="str">
        <f t="shared" si="135"/>
        <v>Punto red</v>
      </c>
    </row>
    <row r="4306" spans="1:46">
      <c r="A4306" t="s">
        <v>19600</v>
      </c>
      <c r="B4306" t="s">
        <v>19601</v>
      </c>
      <c r="C4306" s="18">
        <v>3.7773692481999999</v>
      </c>
      <c r="D4306" t="s">
        <v>5165</v>
      </c>
      <c r="E4306" t="s">
        <v>220</v>
      </c>
      <c r="F4306" t="s">
        <v>5166</v>
      </c>
      <c r="G4306" s="18">
        <v>4.3139904907000002</v>
      </c>
      <c r="H4306" t="s">
        <v>64</v>
      </c>
      <c r="I4306" t="s">
        <v>223</v>
      </c>
      <c r="J4306" t="s">
        <v>5327</v>
      </c>
      <c r="K4306" s="18">
        <v>5.6666802711999997</v>
      </c>
      <c r="L4306" t="s">
        <v>64</v>
      </c>
      <c r="M4306" t="s">
        <v>223</v>
      </c>
      <c r="N4306" t="s">
        <v>4070</v>
      </c>
      <c r="O4306" s="18">
        <v>2.5480349316000002</v>
      </c>
      <c r="P4306" t="s">
        <v>4052</v>
      </c>
      <c r="Q4306" t="s">
        <v>4053</v>
      </c>
      <c r="R4306" t="s">
        <v>4054</v>
      </c>
      <c r="S4306" s="18">
        <v>13.740336141</v>
      </c>
      <c r="T4306" t="s">
        <v>227</v>
      </c>
      <c r="U4306" t="s">
        <v>228</v>
      </c>
      <c r="V4306" t="s">
        <v>229</v>
      </c>
      <c r="W4306" s="18">
        <v>4.9536805812000004</v>
      </c>
      <c r="X4306" t="s">
        <v>64</v>
      </c>
      <c r="Y4306" t="s">
        <v>4055</v>
      </c>
      <c r="Z4306" t="s">
        <v>4056</v>
      </c>
      <c r="AA4306" s="18">
        <v>3.8393888645000001</v>
      </c>
      <c r="AB4306" t="s">
        <v>4088</v>
      </c>
      <c r="AC4306" t="s">
        <v>220</v>
      </c>
      <c r="AD4306" t="s">
        <v>4089</v>
      </c>
      <c r="AE4306" s="18">
        <v>0.34538983740000001</v>
      </c>
      <c r="AF4306" t="s">
        <v>16594</v>
      </c>
      <c r="AG4306" t="s">
        <v>220</v>
      </c>
      <c r="AH4306" t="s">
        <v>16595</v>
      </c>
      <c r="AI4306" s="18">
        <v>0.37769679290000002</v>
      </c>
      <c r="AJ4306" t="s">
        <v>8568</v>
      </c>
      <c r="AK4306" t="s">
        <v>220</v>
      </c>
      <c r="AL4306" t="s">
        <v>8569</v>
      </c>
      <c r="AM4306" t="s">
        <v>16594</v>
      </c>
      <c r="AN4306" t="s">
        <v>220</v>
      </c>
      <c r="AO4306" t="s">
        <v>16595</v>
      </c>
      <c r="AP4306" s="18">
        <v>0.34538983740000001</v>
      </c>
      <c r="AQ4306" t="s">
        <v>123</v>
      </c>
      <c r="AR4306" t="b">
        <f>ISNUMBER(SEARCH('Consulta Por Puntos Baloto'!$E$5,B4306,1))</f>
        <v>0</v>
      </c>
      <c r="AS4306">
        <f t="shared" si="134"/>
        <v>31</v>
      </c>
      <c r="AT4306" t="str">
        <f t="shared" si="135"/>
        <v>Punto pago</v>
      </c>
    </row>
    <row r="4307" spans="1:46">
      <c r="A4307" t="s">
        <v>19602</v>
      </c>
      <c r="B4307" t="s">
        <v>19603</v>
      </c>
      <c r="C4307" s="18">
        <v>3.0871895541000001</v>
      </c>
      <c r="D4307" t="s">
        <v>5165</v>
      </c>
      <c r="E4307" t="s">
        <v>220</v>
      </c>
      <c r="F4307" t="s">
        <v>5166</v>
      </c>
      <c r="G4307" s="18">
        <v>2.1567273312999999</v>
      </c>
      <c r="H4307" t="s">
        <v>64</v>
      </c>
      <c r="I4307" t="s">
        <v>223</v>
      </c>
      <c r="J4307" t="s">
        <v>5167</v>
      </c>
      <c r="K4307" s="18">
        <v>3.9644535866999999</v>
      </c>
      <c r="L4307" t="s">
        <v>64</v>
      </c>
      <c r="M4307" t="s">
        <v>223</v>
      </c>
      <c r="N4307" t="s">
        <v>4070</v>
      </c>
      <c r="O4307" s="18">
        <v>4.3176289674000001</v>
      </c>
      <c r="P4307" t="s">
        <v>4231</v>
      </c>
      <c r="Q4307" t="s">
        <v>220</v>
      </c>
      <c r="R4307" t="s">
        <v>4232</v>
      </c>
      <c r="S4307" s="18">
        <v>12.409502618599999</v>
      </c>
      <c r="T4307" t="s">
        <v>227</v>
      </c>
      <c r="U4307" t="s">
        <v>228</v>
      </c>
      <c r="V4307" t="s">
        <v>229</v>
      </c>
      <c r="W4307" s="18">
        <v>6.4565352684999997</v>
      </c>
      <c r="X4307" t="s">
        <v>222</v>
      </c>
      <c r="Y4307" t="s">
        <v>223</v>
      </c>
      <c r="Z4307" t="s">
        <v>224</v>
      </c>
      <c r="AA4307" s="18">
        <v>3.9644536087</v>
      </c>
      <c r="AB4307" t="s">
        <v>5168</v>
      </c>
      <c r="AC4307" t="s">
        <v>220</v>
      </c>
      <c r="AD4307" t="s">
        <v>5169</v>
      </c>
      <c r="AE4307" s="18">
        <v>0.17294404499999999</v>
      </c>
      <c r="AF4307" t="s">
        <v>8848</v>
      </c>
      <c r="AG4307" t="s">
        <v>220</v>
      </c>
      <c r="AH4307" t="s">
        <v>8849</v>
      </c>
      <c r="AI4307" s="18">
        <v>0.79187655099999998</v>
      </c>
      <c r="AJ4307" t="s">
        <v>8850</v>
      </c>
      <c r="AK4307" t="s">
        <v>220</v>
      </c>
      <c r="AL4307" t="s">
        <v>8851</v>
      </c>
      <c r="AM4307" t="s">
        <v>8848</v>
      </c>
      <c r="AN4307" t="s">
        <v>220</v>
      </c>
      <c r="AO4307" t="s">
        <v>8849</v>
      </c>
      <c r="AP4307" s="18">
        <v>0.17294404499999999</v>
      </c>
      <c r="AQ4307" t="s">
        <v>123</v>
      </c>
      <c r="AR4307" t="b">
        <f>ISNUMBER(SEARCH('Consulta Por Puntos Baloto'!$E$5,B4307,1))</f>
        <v>0</v>
      </c>
      <c r="AS4307">
        <f t="shared" si="134"/>
        <v>31</v>
      </c>
      <c r="AT4307" t="str">
        <f t="shared" si="135"/>
        <v>Punto pago</v>
      </c>
    </row>
    <row r="4308" spans="1:46">
      <c r="A4308" t="s">
        <v>19604</v>
      </c>
      <c r="B4308" t="s">
        <v>19605</v>
      </c>
      <c r="C4308" s="18">
        <v>27.7329459332</v>
      </c>
      <c r="D4308" t="s">
        <v>4084</v>
      </c>
      <c r="E4308" t="s">
        <v>4053</v>
      </c>
      <c r="F4308" t="s">
        <v>4085</v>
      </c>
      <c r="G4308" s="18">
        <v>28.816573738999999</v>
      </c>
      <c r="H4308" t="s">
        <v>64</v>
      </c>
      <c r="I4308" t="s">
        <v>4055</v>
      </c>
      <c r="J4308" t="s">
        <v>4056</v>
      </c>
      <c r="K4308" s="18">
        <v>32.760868214600002</v>
      </c>
      <c r="L4308" t="s">
        <v>64</v>
      </c>
      <c r="M4308" t="s">
        <v>223</v>
      </c>
      <c r="N4308" t="s">
        <v>4070</v>
      </c>
      <c r="O4308" s="18">
        <v>29.371005481499999</v>
      </c>
      <c r="P4308" t="s">
        <v>4052</v>
      </c>
      <c r="Q4308" t="s">
        <v>4053</v>
      </c>
      <c r="R4308" t="s">
        <v>4054</v>
      </c>
      <c r="S4308" s="18">
        <v>39.8785516405</v>
      </c>
      <c r="T4308" t="s">
        <v>227</v>
      </c>
      <c r="U4308" t="s">
        <v>228</v>
      </c>
      <c r="V4308" t="s">
        <v>229</v>
      </c>
      <c r="W4308" s="18">
        <v>28.852096574000001</v>
      </c>
      <c r="X4308" t="s">
        <v>64</v>
      </c>
      <c r="Y4308" t="s">
        <v>4055</v>
      </c>
      <c r="Z4308" t="s">
        <v>4056</v>
      </c>
      <c r="AA4308" s="18">
        <v>32.491111924499997</v>
      </c>
      <c r="AB4308" t="s">
        <v>5188</v>
      </c>
      <c r="AC4308" t="s">
        <v>220</v>
      </c>
      <c r="AD4308" t="s">
        <v>5189</v>
      </c>
      <c r="AE4308" s="18">
        <v>2.8342574700000001E-2</v>
      </c>
      <c r="AF4308" t="s">
        <v>19606</v>
      </c>
      <c r="AG4308" t="s">
        <v>17215</v>
      </c>
      <c r="AH4308" t="s">
        <v>19607</v>
      </c>
      <c r="AI4308" s="18">
        <v>10.726440116899999</v>
      </c>
      <c r="AJ4308" t="s">
        <v>5193</v>
      </c>
      <c r="AK4308" t="s">
        <v>5191</v>
      </c>
      <c r="AL4308" t="s">
        <v>5194</v>
      </c>
      <c r="AM4308" t="s">
        <v>19606</v>
      </c>
      <c r="AN4308" t="s">
        <v>17215</v>
      </c>
      <c r="AO4308" t="s">
        <v>19607</v>
      </c>
      <c r="AP4308" s="18">
        <v>2.8342574700000001E-2</v>
      </c>
      <c r="AQ4308" t="s">
        <v>123</v>
      </c>
      <c r="AR4308" t="b">
        <f>ISNUMBER(SEARCH('Consulta Por Puntos Baloto'!$E$5,B4308,1))</f>
        <v>0</v>
      </c>
      <c r="AS4308">
        <f t="shared" si="134"/>
        <v>31</v>
      </c>
      <c r="AT4308" t="str">
        <f t="shared" si="135"/>
        <v>Punto pago</v>
      </c>
    </row>
    <row r="4309" spans="1:46">
      <c r="A4309" t="s">
        <v>19608</v>
      </c>
      <c r="B4309" t="s">
        <v>19609</v>
      </c>
      <c r="C4309" s="18">
        <v>21.8427134316</v>
      </c>
      <c r="D4309" t="s">
        <v>291</v>
      </c>
      <c r="E4309" t="s">
        <v>292</v>
      </c>
      <c r="F4309" t="s">
        <v>293</v>
      </c>
      <c r="G4309" s="18">
        <v>30.154761824800001</v>
      </c>
      <c r="H4309" t="s">
        <v>300</v>
      </c>
      <c r="I4309" t="s">
        <v>294</v>
      </c>
      <c r="J4309" t="s">
        <v>4489</v>
      </c>
      <c r="K4309" s="18">
        <v>31.199977597</v>
      </c>
      <c r="L4309" t="s">
        <v>64</v>
      </c>
      <c r="M4309" t="s">
        <v>294</v>
      </c>
      <c r="N4309" t="s">
        <v>295</v>
      </c>
      <c r="O4309" s="18">
        <v>69.379357811999995</v>
      </c>
      <c r="P4309" t="s">
        <v>296</v>
      </c>
      <c r="Q4309" t="s">
        <v>297</v>
      </c>
      <c r="R4309" t="s">
        <v>298</v>
      </c>
      <c r="S4309" s="18">
        <v>105.82639888</v>
      </c>
      <c r="T4309" t="s">
        <v>311</v>
      </c>
      <c r="U4309" t="s">
        <v>130</v>
      </c>
      <c r="V4309" t="s">
        <v>312</v>
      </c>
      <c r="W4309" s="18">
        <v>89.800126474999999</v>
      </c>
      <c r="X4309" t="s">
        <v>64</v>
      </c>
      <c r="Y4309" t="s">
        <v>313</v>
      </c>
      <c r="Z4309" t="s">
        <v>314</v>
      </c>
      <c r="AA4309" s="18">
        <v>30.166517414499999</v>
      </c>
      <c r="AB4309" t="s">
        <v>300</v>
      </c>
      <c r="AC4309" t="s">
        <v>301</v>
      </c>
      <c r="AD4309" t="s">
        <v>302</v>
      </c>
      <c r="AE4309" s="18">
        <v>15.9437933266</v>
      </c>
      <c r="AF4309" t="s">
        <v>16827</v>
      </c>
      <c r="AG4309" t="s">
        <v>16828</v>
      </c>
      <c r="AH4309" t="s">
        <v>16829</v>
      </c>
      <c r="AI4309" s="18">
        <v>5.3505725999999998E-3</v>
      </c>
      <c r="AJ4309" t="s">
        <v>10371</v>
      </c>
      <c r="AK4309" t="s">
        <v>10372</v>
      </c>
      <c r="AL4309" t="s">
        <v>10373</v>
      </c>
      <c r="AM4309" t="s">
        <v>10371</v>
      </c>
      <c r="AN4309" t="s">
        <v>10372</v>
      </c>
      <c r="AO4309" t="s">
        <v>10373</v>
      </c>
      <c r="AP4309" s="18">
        <v>5.3505725999999998E-3</v>
      </c>
      <c r="AQ4309" t="s">
        <v>123</v>
      </c>
      <c r="AR4309" t="b">
        <f>ISNUMBER(SEARCH('Consulta Por Puntos Baloto'!$E$5,B4309,1))</f>
        <v>0</v>
      </c>
      <c r="AS4309">
        <f t="shared" si="134"/>
        <v>35</v>
      </c>
      <c r="AT4309" t="str">
        <f t="shared" si="135"/>
        <v>Punto red</v>
      </c>
    </row>
    <row r="4310" spans="1:46">
      <c r="A4310" t="s">
        <v>19610</v>
      </c>
      <c r="B4310" t="s">
        <v>19611</v>
      </c>
      <c r="C4310" s="18">
        <v>0.87362253919999999</v>
      </c>
      <c r="D4310" t="s">
        <v>5102</v>
      </c>
      <c r="E4310" t="s">
        <v>220</v>
      </c>
      <c r="F4310" t="s">
        <v>5103</v>
      </c>
      <c r="G4310" s="18">
        <v>0.87670013670000002</v>
      </c>
      <c r="H4310" t="s">
        <v>64</v>
      </c>
      <c r="I4310" t="s">
        <v>223</v>
      </c>
      <c r="J4310" t="s">
        <v>10170</v>
      </c>
      <c r="K4310" s="18">
        <v>1.6147366079000001</v>
      </c>
      <c r="L4310" t="s">
        <v>64</v>
      </c>
      <c r="M4310" t="s">
        <v>223</v>
      </c>
      <c r="N4310" t="s">
        <v>4070</v>
      </c>
      <c r="O4310" s="18">
        <v>1.0748511254999999</v>
      </c>
      <c r="P4310" t="s">
        <v>5106</v>
      </c>
      <c r="Q4310" t="s">
        <v>220</v>
      </c>
      <c r="R4310" t="s">
        <v>5107</v>
      </c>
      <c r="S4310" s="18">
        <v>7.1162588907000002</v>
      </c>
      <c r="T4310" t="s">
        <v>227</v>
      </c>
      <c r="U4310" t="s">
        <v>228</v>
      </c>
      <c r="V4310" t="s">
        <v>229</v>
      </c>
      <c r="W4310" s="18">
        <v>1.9568997788</v>
      </c>
      <c r="X4310" t="s">
        <v>222</v>
      </c>
      <c r="Y4310" t="s">
        <v>223</v>
      </c>
      <c r="Z4310" t="s">
        <v>224</v>
      </c>
      <c r="AA4310" s="18">
        <v>1.1623311385999999</v>
      </c>
      <c r="AB4310" t="s">
        <v>5108</v>
      </c>
      <c r="AC4310" t="s">
        <v>220</v>
      </c>
      <c r="AD4310" t="s">
        <v>5109</v>
      </c>
      <c r="AE4310" s="18">
        <v>0.18566230489999999</v>
      </c>
      <c r="AF4310" t="s">
        <v>15436</v>
      </c>
      <c r="AG4310" t="s">
        <v>220</v>
      </c>
      <c r="AH4310" t="s">
        <v>15437</v>
      </c>
      <c r="AI4310" s="18">
        <v>0</v>
      </c>
      <c r="AJ4310" t="s">
        <v>5112</v>
      </c>
      <c r="AK4310" t="s">
        <v>220</v>
      </c>
      <c r="AL4310" t="s">
        <v>5113</v>
      </c>
      <c r="AM4310" t="s">
        <v>5112</v>
      </c>
      <c r="AN4310" t="s">
        <v>220</v>
      </c>
      <c r="AO4310" t="s">
        <v>5113</v>
      </c>
      <c r="AP4310" s="18">
        <v>0</v>
      </c>
      <c r="AQ4310" t="s">
        <v>123</v>
      </c>
      <c r="AR4310" t="b">
        <f>ISNUMBER(SEARCH('Consulta Por Puntos Baloto'!$E$5,B4310,1))</f>
        <v>0</v>
      </c>
      <c r="AS4310">
        <f t="shared" si="134"/>
        <v>35</v>
      </c>
      <c r="AT4310" t="str">
        <f t="shared" si="135"/>
        <v>Punto red</v>
      </c>
    </row>
    <row r="4311" spans="1:46">
      <c r="A4311" t="s">
        <v>19612</v>
      </c>
      <c r="B4311" t="s">
        <v>19613</v>
      </c>
      <c r="C4311" s="18">
        <v>79.987877676899998</v>
      </c>
      <c r="D4311" t="s">
        <v>5873</v>
      </c>
      <c r="E4311" t="s">
        <v>5874</v>
      </c>
      <c r="F4311" t="s">
        <v>5875</v>
      </c>
      <c r="G4311" s="18">
        <v>90.208467254799999</v>
      </c>
      <c r="H4311" t="s">
        <v>64</v>
      </c>
      <c r="I4311" t="s">
        <v>187</v>
      </c>
      <c r="J4311" t="s">
        <v>4377</v>
      </c>
      <c r="K4311" s="18">
        <v>92.617620134000006</v>
      </c>
      <c r="L4311" t="s">
        <v>64</v>
      </c>
      <c r="M4311" t="s">
        <v>187</v>
      </c>
      <c r="N4311" t="s">
        <v>189</v>
      </c>
      <c r="O4311" s="18">
        <v>92.729519679000006</v>
      </c>
      <c r="P4311" t="s">
        <v>190</v>
      </c>
      <c r="Q4311" t="s">
        <v>191</v>
      </c>
      <c r="R4311" t="s">
        <v>192</v>
      </c>
      <c r="S4311" s="18">
        <v>136.41328124130001</v>
      </c>
      <c r="T4311" t="s">
        <v>227</v>
      </c>
      <c r="U4311" t="s">
        <v>228</v>
      </c>
      <c r="V4311" t="s">
        <v>229</v>
      </c>
      <c r="W4311" s="18">
        <v>120.7077614895</v>
      </c>
      <c r="X4311" t="s">
        <v>64</v>
      </c>
      <c r="Y4311" t="s">
        <v>4055</v>
      </c>
      <c r="Z4311" t="s">
        <v>4056</v>
      </c>
      <c r="AA4311" s="18">
        <v>122.3095366526</v>
      </c>
      <c r="AB4311" s="19" t="s">
        <v>4013</v>
      </c>
      <c r="AC4311" t="s">
        <v>4014</v>
      </c>
      <c r="AD4311" t="s">
        <v>4015</v>
      </c>
      <c r="AE4311" s="18">
        <v>2.7172835000000002E-3</v>
      </c>
      <c r="AF4311" t="s">
        <v>19614</v>
      </c>
      <c r="AG4311" t="s">
        <v>19615</v>
      </c>
      <c r="AH4311" t="s">
        <v>19616</v>
      </c>
      <c r="AI4311" s="18">
        <v>30.217888756699999</v>
      </c>
      <c r="AJ4311" t="s">
        <v>19617</v>
      </c>
      <c r="AK4311" t="s">
        <v>19618</v>
      </c>
      <c r="AL4311" t="s">
        <v>19619</v>
      </c>
      <c r="AM4311" t="s">
        <v>19614</v>
      </c>
      <c r="AN4311" t="s">
        <v>19615</v>
      </c>
      <c r="AO4311" t="s">
        <v>19616</v>
      </c>
      <c r="AP4311" s="18">
        <v>2.7172835000000002E-3</v>
      </c>
      <c r="AQ4311" t="s">
        <v>123</v>
      </c>
      <c r="AR4311" t="b">
        <f>ISNUMBER(SEARCH('Consulta Por Puntos Baloto'!$E$5,B4311,1))</f>
        <v>0</v>
      </c>
      <c r="AS4311">
        <f t="shared" si="134"/>
        <v>31</v>
      </c>
      <c r="AT4311" t="str">
        <f t="shared" si="135"/>
        <v>Punto pago</v>
      </c>
    </row>
    <row r="4312" spans="1:46">
      <c r="A4312" t="s">
        <v>19620</v>
      </c>
      <c r="B4312" t="s">
        <v>19621</v>
      </c>
      <c r="C4312" s="18">
        <v>142.30990571289999</v>
      </c>
      <c r="D4312" t="s">
        <v>1689</v>
      </c>
      <c r="E4312" t="s">
        <v>1690</v>
      </c>
      <c r="F4312" t="s">
        <v>1691</v>
      </c>
      <c r="G4312" s="18">
        <v>111.86401034390001</v>
      </c>
      <c r="H4312" t="s">
        <v>64</v>
      </c>
      <c r="I4312" t="s">
        <v>105</v>
      </c>
      <c r="J4312" t="s">
        <v>106</v>
      </c>
      <c r="K4312" s="18">
        <v>206.9811948773</v>
      </c>
      <c r="L4312" t="s">
        <v>64</v>
      </c>
      <c r="M4312" t="s">
        <v>130</v>
      </c>
      <c r="N4312" t="s">
        <v>132</v>
      </c>
      <c r="O4312" s="18">
        <v>205.7132915551</v>
      </c>
      <c r="P4312" t="s">
        <v>133</v>
      </c>
      <c r="Q4312" t="s">
        <v>134</v>
      </c>
      <c r="R4312" t="s">
        <v>135</v>
      </c>
      <c r="S4312" s="18">
        <v>208.152053446</v>
      </c>
      <c r="T4312" t="s">
        <v>136</v>
      </c>
      <c r="U4312" t="s">
        <v>130</v>
      </c>
      <c r="V4312" t="s">
        <v>137</v>
      </c>
      <c r="W4312" s="18">
        <v>111.7020029155</v>
      </c>
      <c r="X4312" t="s">
        <v>64</v>
      </c>
      <c r="Y4312" t="s">
        <v>114</v>
      </c>
      <c r="Z4312" t="s">
        <v>106</v>
      </c>
      <c r="AA4312" s="18">
        <v>139.96889981199999</v>
      </c>
      <c r="AB4312" s="19" t="s">
        <v>3348</v>
      </c>
      <c r="AC4312" t="s">
        <v>1690</v>
      </c>
      <c r="AD4312" s="19" t="s">
        <v>5358</v>
      </c>
      <c r="AE4312" s="18">
        <v>85.209242003100002</v>
      </c>
      <c r="AF4312" t="s">
        <v>5724</v>
      </c>
      <c r="AG4312" t="s">
        <v>5725</v>
      </c>
      <c r="AH4312" t="s">
        <v>5726</v>
      </c>
      <c r="AI4312" s="18">
        <v>40.826558052999999</v>
      </c>
      <c r="AJ4312" t="s">
        <v>5727</v>
      </c>
      <c r="AK4312" t="s">
        <v>5728</v>
      </c>
      <c r="AL4312" t="s">
        <v>5729</v>
      </c>
      <c r="AM4312" t="s">
        <v>5727</v>
      </c>
      <c r="AN4312" t="s">
        <v>5728</v>
      </c>
      <c r="AO4312" t="s">
        <v>5729</v>
      </c>
      <c r="AP4312" s="18">
        <v>40.826558052999999</v>
      </c>
      <c r="AQ4312" t="s">
        <v>123</v>
      </c>
      <c r="AR4312" t="b">
        <f>ISNUMBER(SEARCH('Consulta Por Puntos Baloto'!$E$5,B4312,1))</f>
        <v>0</v>
      </c>
      <c r="AS4312">
        <f t="shared" si="134"/>
        <v>35</v>
      </c>
      <c r="AT4312" t="str">
        <f t="shared" si="135"/>
        <v>Punto red</v>
      </c>
    </row>
    <row r="4313" spans="1:46">
      <c r="A4313" t="s">
        <v>19622</v>
      </c>
      <c r="B4313" t="s">
        <v>19623</v>
      </c>
      <c r="C4313" s="18">
        <v>17.190074735</v>
      </c>
      <c r="D4313" t="s">
        <v>8533</v>
      </c>
      <c r="E4313" t="s">
        <v>8534</v>
      </c>
      <c r="F4313" t="s">
        <v>8535</v>
      </c>
      <c r="G4313" s="18">
        <v>51.866538476199999</v>
      </c>
      <c r="H4313" t="s">
        <v>64</v>
      </c>
      <c r="I4313" t="s">
        <v>4029</v>
      </c>
      <c r="J4313" t="s">
        <v>6039</v>
      </c>
      <c r="K4313" s="18">
        <v>54.333518364900002</v>
      </c>
      <c r="L4313" t="s">
        <v>64</v>
      </c>
      <c r="M4313" t="s">
        <v>4029</v>
      </c>
      <c r="N4313" t="s">
        <v>4030</v>
      </c>
      <c r="O4313" s="18">
        <v>78.347390634899995</v>
      </c>
      <c r="P4313" t="s">
        <v>157</v>
      </c>
      <c r="Q4313" t="s">
        <v>151</v>
      </c>
      <c r="R4313" t="s">
        <v>158</v>
      </c>
      <c r="S4313" s="18">
        <v>108.41284920530001</v>
      </c>
      <c r="T4313" t="s">
        <v>111</v>
      </c>
      <c r="U4313" t="s">
        <v>112</v>
      </c>
      <c r="V4313" t="s">
        <v>113</v>
      </c>
      <c r="W4313" s="18">
        <v>51.8756319218</v>
      </c>
      <c r="X4313" t="s">
        <v>64</v>
      </c>
      <c r="Y4313" t="s">
        <v>4029</v>
      </c>
      <c r="Z4313" t="s">
        <v>6039</v>
      </c>
      <c r="AA4313" s="18">
        <v>52.757322334999998</v>
      </c>
      <c r="AB4313" t="s">
        <v>5549</v>
      </c>
      <c r="AC4313" t="s">
        <v>4106</v>
      </c>
      <c r="AD4313" t="s">
        <v>5550</v>
      </c>
      <c r="AE4313" s="18">
        <v>3.7867227852999998</v>
      </c>
      <c r="AF4313" t="s">
        <v>19624</v>
      </c>
      <c r="AG4313" t="s">
        <v>19625</v>
      </c>
      <c r="AH4313" t="s">
        <v>19626</v>
      </c>
      <c r="AI4313" s="18">
        <v>3.8967622007</v>
      </c>
      <c r="AJ4313" t="s">
        <v>19627</v>
      </c>
      <c r="AK4313" t="s">
        <v>19625</v>
      </c>
      <c r="AL4313" t="s">
        <v>19628</v>
      </c>
      <c r="AM4313" t="s">
        <v>19624</v>
      </c>
      <c r="AN4313" t="s">
        <v>19625</v>
      </c>
      <c r="AO4313" t="s">
        <v>19626</v>
      </c>
      <c r="AP4313" s="18">
        <v>3.7867227852999998</v>
      </c>
      <c r="AQ4313" t="s">
        <v>123</v>
      </c>
      <c r="AR4313" t="b">
        <f>ISNUMBER(SEARCH('Consulta Por Puntos Baloto'!$E$5,B4313,1))</f>
        <v>0</v>
      </c>
      <c r="AS4313">
        <f t="shared" si="134"/>
        <v>31</v>
      </c>
      <c r="AT4313" t="str">
        <f t="shared" si="135"/>
        <v>Punto pago</v>
      </c>
    </row>
    <row r="4314" spans="1:46">
      <c r="A4314" t="s">
        <v>19629</v>
      </c>
      <c r="B4314" t="s">
        <v>19630</v>
      </c>
      <c r="C4314" s="18">
        <v>18.481074321099999</v>
      </c>
      <c r="D4314" t="s">
        <v>4428</v>
      </c>
      <c r="E4314" t="s">
        <v>4429</v>
      </c>
      <c r="F4314" t="s">
        <v>4430</v>
      </c>
      <c r="G4314" s="18">
        <v>54.628511547199999</v>
      </c>
      <c r="H4314" t="s">
        <v>64</v>
      </c>
      <c r="I4314" t="s">
        <v>4434</v>
      </c>
      <c r="J4314" t="s">
        <v>4435</v>
      </c>
      <c r="K4314" s="18">
        <v>54.6450584209</v>
      </c>
      <c r="L4314" t="s">
        <v>64</v>
      </c>
      <c r="M4314" t="s">
        <v>4434</v>
      </c>
      <c r="N4314" t="s">
        <v>4435</v>
      </c>
      <c r="O4314" s="18">
        <v>57.390776280499999</v>
      </c>
      <c r="P4314" t="s">
        <v>4100</v>
      </c>
      <c r="Q4314" t="s">
        <v>4101</v>
      </c>
      <c r="R4314" t="s">
        <v>4102</v>
      </c>
      <c r="S4314" s="18">
        <v>58.275745917999998</v>
      </c>
      <c r="T4314" t="s">
        <v>227</v>
      </c>
      <c r="U4314" t="s">
        <v>228</v>
      </c>
      <c r="V4314" t="s">
        <v>229</v>
      </c>
      <c r="W4314" s="18">
        <v>57.295358333199999</v>
      </c>
      <c r="X4314" t="s">
        <v>64</v>
      </c>
      <c r="Y4314" t="s">
        <v>228</v>
      </c>
      <c r="Z4314" t="s">
        <v>4012</v>
      </c>
      <c r="AA4314" s="18">
        <v>56.288911182600003</v>
      </c>
      <c r="AB4314" t="s">
        <v>4436</v>
      </c>
      <c r="AC4314" t="s">
        <v>4437</v>
      </c>
      <c r="AD4314" t="s">
        <v>4438</v>
      </c>
      <c r="AE4314" s="18">
        <v>1.7161757400000002E-2</v>
      </c>
      <c r="AF4314" t="s">
        <v>19631</v>
      </c>
      <c r="AG4314" t="s">
        <v>13974</v>
      </c>
      <c r="AH4314" t="s">
        <v>19632</v>
      </c>
      <c r="AI4314" s="18">
        <v>11.406909374</v>
      </c>
      <c r="AJ4314" t="s">
        <v>4987</v>
      </c>
      <c r="AK4314" t="s">
        <v>4988</v>
      </c>
      <c r="AL4314" t="s">
        <v>4989</v>
      </c>
      <c r="AM4314" t="s">
        <v>19631</v>
      </c>
      <c r="AN4314" t="s">
        <v>13974</v>
      </c>
      <c r="AO4314" t="s">
        <v>19632</v>
      </c>
      <c r="AP4314" s="18">
        <v>1.7161757400000002E-2</v>
      </c>
      <c r="AQ4314" t="s">
        <v>123</v>
      </c>
      <c r="AR4314" t="b">
        <f>ISNUMBER(SEARCH('Consulta Por Puntos Baloto'!$E$5,B4314,1))</f>
        <v>0</v>
      </c>
      <c r="AS4314">
        <f t="shared" si="134"/>
        <v>31</v>
      </c>
      <c r="AT4314" t="str">
        <f t="shared" si="135"/>
        <v>Punto pago</v>
      </c>
    </row>
    <row r="4315" spans="1:46">
      <c r="A4315" t="s">
        <v>19633</v>
      </c>
      <c r="B4315" t="s">
        <v>19634</v>
      </c>
      <c r="C4315" s="18">
        <v>6.0829438981999999</v>
      </c>
      <c r="D4315" t="s">
        <v>541</v>
      </c>
      <c r="E4315" t="s">
        <v>128</v>
      </c>
      <c r="F4315" t="s">
        <v>542</v>
      </c>
      <c r="G4315" s="18">
        <v>1.5597872813</v>
      </c>
      <c r="H4315" t="s">
        <v>64</v>
      </c>
      <c r="I4315" t="s">
        <v>130</v>
      </c>
      <c r="J4315" t="s">
        <v>511</v>
      </c>
      <c r="K4315" s="18">
        <v>3.5816622624000001</v>
      </c>
      <c r="L4315" t="s">
        <v>64</v>
      </c>
      <c r="M4315" t="s">
        <v>130</v>
      </c>
      <c r="N4315" t="s">
        <v>512</v>
      </c>
      <c r="O4315" s="18">
        <v>5.5909143945000004</v>
      </c>
      <c r="P4315" t="s">
        <v>133</v>
      </c>
      <c r="Q4315" t="s">
        <v>134</v>
      </c>
      <c r="R4315" t="s">
        <v>135</v>
      </c>
      <c r="S4315" s="18">
        <v>4.2230652105999997</v>
      </c>
      <c r="T4315" t="s">
        <v>371</v>
      </c>
      <c r="U4315" t="s">
        <v>130</v>
      </c>
      <c r="V4315" t="s">
        <v>372</v>
      </c>
      <c r="W4315" s="18">
        <v>2.0470488551999999</v>
      </c>
      <c r="X4315" t="s">
        <v>64</v>
      </c>
      <c r="Y4315" t="s">
        <v>130</v>
      </c>
      <c r="Z4315" t="s">
        <v>517</v>
      </c>
      <c r="AA4315" s="18">
        <v>3.9010663745</v>
      </c>
      <c r="AB4315" s="19" t="s">
        <v>963</v>
      </c>
      <c r="AC4315" t="s">
        <v>128</v>
      </c>
      <c r="AD4315" t="s">
        <v>964</v>
      </c>
      <c r="AE4315" s="18">
        <v>0.1614084415</v>
      </c>
      <c r="AF4315" t="s">
        <v>19635</v>
      </c>
      <c r="AG4315" t="s">
        <v>143</v>
      </c>
      <c r="AH4315" t="s">
        <v>19636</v>
      </c>
      <c r="AI4315" s="18">
        <v>7.6866041000000001E-3</v>
      </c>
      <c r="AJ4315" t="s">
        <v>19637</v>
      </c>
      <c r="AK4315" t="s">
        <v>134</v>
      </c>
      <c r="AL4315" t="s">
        <v>19638</v>
      </c>
      <c r="AM4315" t="s">
        <v>19637</v>
      </c>
      <c r="AN4315" t="s">
        <v>134</v>
      </c>
      <c r="AO4315" t="s">
        <v>19638</v>
      </c>
      <c r="AP4315" s="18">
        <v>7.6866041000000001E-3</v>
      </c>
      <c r="AQ4315" t="s">
        <v>4218</v>
      </c>
      <c r="AR4315" t="b">
        <f>ISNUMBER(SEARCH('Consulta Por Puntos Baloto'!$E$5,B4315,1))</f>
        <v>0</v>
      </c>
      <c r="AS4315">
        <f t="shared" si="134"/>
        <v>35</v>
      </c>
      <c r="AT4315" t="str">
        <f t="shared" si="135"/>
        <v>Punto red</v>
      </c>
    </row>
    <row r="4316" spans="1:46">
      <c r="A4316" t="s">
        <v>19639</v>
      </c>
      <c r="B4316" t="s">
        <v>19640</v>
      </c>
      <c r="C4316" s="18">
        <v>1.2142857470999999</v>
      </c>
      <c r="D4316" t="s">
        <v>1765</v>
      </c>
      <c r="E4316" t="s">
        <v>1766</v>
      </c>
      <c r="F4316" t="s">
        <v>1767</v>
      </c>
      <c r="G4316" s="18">
        <v>31.934839614200001</v>
      </c>
      <c r="H4316" t="s">
        <v>64</v>
      </c>
      <c r="I4316" t="s">
        <v>112</v>
      </c>
      <c r="J4316" t="s">
        <v>1110</v>
      </c>
      <c r="K4316" s="18">
        <v>33.134778297099999</v>
      </c>
      <c r="L4316" t="s">
        <v>64</v>
      </c>
      <c r="M4316" t="s">
        <v>112</v>
      </c>
      <c r="N4316" t="s">
        <v>721</v>
      </c>
      <c r="O4316" s="18">
        <v>33.490396877099997</v>
      </c>
      <c r="P4316" t="s">
        <v>513</v>
      </c>
      <c r="Q4316" t="s">
        <v>509</v>
      </c>
      <c r="R4316" t="s">
        <v>514</v>
      </c>
      <c r="S4316" s="18">
        <v>33.473913756199998</v>
      </c>
      <c r="T4316" t="s">
        <v>111</v>
      </c>
      <c r="U4316" t="s">
        <v>112</v>
      </c>
      <c r="V4316" t="s">
        <v>113</v>
      </c>
      <c r="W4316" s="18">
        <v>2.027771864</v>
      </c>
      <c r="X4316" t="s">
        <v>64</v>
      </c>
      <c r="Y4316" t="s">
        <v>1768</v>
      </c>
      <c r="Z4316" t="s">
        <v>1769</v>
      </c>
      <c r="AA4316" s="18">
        <v>33.475018839199997</v>
      </c>
      <c r="AB4316" s="19" t="s">
        <v>1111</v>
      </c>
      <c r="AC4316" t="s">
        <v>509</v>
      </c>
      <c r="AD4316" s="19" t="s">
        <v>1112</v>
      </c>
      <c r="AE4316" s="18">
        <v>0.56461502379999995</v>
      </c>
      <c r="AF4316" t="s">
        <v>17532</v>
      </c>
      <c r="AG4316" t="s">
        <v>1766</v>
      </c>
      <c r="AH4316" t="s">
        <v>17533</v>
      </c>
      <c r="AI4316" s="18">
        <v>1.0505739199999999E-2</v>
      </c>
      <c r="AJ4316" t="s">
        <v>19640</v>
      </c>
      <c r="AK4316" t="s">
        <v>1766</v>
      </c>
      <c r="AL4316" t="s">
        <v>19641</v>
      </c>
      <c r="AM4316" t="s">
        <v>19640</v>
      </c>
      <c r="AN4316" t="s">
        <v>1766</v>
      </c>
      <c r="AO4316" t="s">
        <v>19641</v>
      </c>
      <c r="AP4316" s="18">
        <v>1.0505739199999999E-2</v>
      </c>
      <c r="AQ4316" t="s">
        <v>123</v>
      </c>
      <c r="AR4316" t="b">
        <f>ISNUMBER(SEARCH('Consulta Por Puntos Baloto'!$E$5,B4316,1))</f>
        <v>0</v>
      </c>
      <c r="AS4316">
        <f t="shared" si="134"/>
        <v>35</v>
      </c>
      <c r="AT4316" t="str">
        <f t="shared" si="135"/>
        <v>Punto red</v>
      </c>
    </row>
    <row r="4317" spans="1:46">
      <c r="A4317" t="s">
        <v>19642</v>
      </c>
      <c r="B4317" t="s">
        <v>19643</v>
      </c>
      <c r="C4317" s="18">
        <v>76.095997570799994</v>
      </c>
      <c r="D4317" t="s">
        <v>4247</v>
      </c>
      <c r="E4317" t="s">
        <v>4248</v>
      </c>
      <c r="F4317" t="s">
        <v>4249</v>
      </c>
      <c r="G4317" s="18">
        <v>76.000724531900005</v>
      </c>
      <c r="H4317" t="s">
        <v>64</v>
      </c>
      <c r="I4317" t="s">
        <v>4073</v>
      </c>
      <c r="J4317" t="s">
        <v>4074</v>
      </c>
      <c r="K4317" s="18">
        <v>194.6088992789</v>
      </c>
      <c r="L4317" t="s">
        <v>64</v>
      </c>
      <c r="M4317" t="s">
        <v>4250</v>
      </c>
      <c r="N4317" t="s">
        <v>4251</v>
      </c>
      <c r="O4317" s="18">
        <v>84.483029667799997</v>
      </c>
      <c r="P4317" t="s">
        <v>4071</v>
      </c>
      <c r="Q4317" t="s">
        <v>4066</v>
      </c>
      <c r="R4317" t="s">
        <v>4072</v>
      </c>
      <c r="S4317" s="18">
        <v>279.59773359180002</v>
      </c>
      <c r="T4317" t="s">
        <v>85</v>
      </c>
      <c r="U4317" t="s">
        <v>86</v>
      </c>
      <c r="V4317" t="s">
        <v>87</v>
      </c>
      <c r="W4317" s="18">
        <v>76.044198556500007</v>
      </c>
      <c r="X4317" t="s">
        <v>64</v>
      </c>
      <c r="Y4317" t="s">
        <v>4073</v>
      </c>
      <c r="Z4317" t="s">
        <v>4074</v>
      </c>
      <c r="AA4317" s="18">
        <v>82.467384460299996</v>
      </c>
      <c r="AB4317" t="s">
        <v>4252</v>
      </c>
      <c r="AC4317" t="s">
        <v>4066</v>
      </c>
      <c r="AD4317" t="s">
        <v>4253</v>
      </c>
      <c r="AE4317" s="18">
        <v>5.06720201E-2</v>
      </c>
      <c r="AF4317" t="s">
        <v>17030</v>
      </c>
      <c r="AG4317" t="s">
        <v>16181</v>
      </c>
      <c r="AH4317" t="s">
        <v>17031</v>
      </c>
      <c r="AI4317" s="18">
        <v>1.5615571999999999E-2</v>
      </c>
      <c r="AJ4317" t="s">
        <v>19644</v>
      </c>
      <c r="AK4317" t="s">
        <v>16181</v>
      </c>
      <c r="AL4317" t="s">
        <v>19645</v>
      </c>
      <c r="AM4317" t="s">
        <v>19644</v>
      </c>
      <c r="AN4317" t="s">
        <v>16181</v>
      </c>
      <c r="AO4317" t="s">
        <v>19645</v>
      </c>
      <c r="AP4317" s="18">
        <v>1.5615571999999999E-2</v>
      </c>
      <c r="AQ4317" t="s">
        <v>123</v>
      </c>
      <c r="AR4317" t="b">
        <f>ISNUMBER(SEARCH('Consulta Por Puntos Baloto'!$E$5,B4317,1))</f>
        <v>0</v>
      </c>
      <c r="AS4317">
        <f t="shared" si="134"/>
        <v>35</v>
      </c>
      <c r="AT4317" t="str">
        <f t="shared" si="135"/>
        <v>Punto red</v>
      </c>
    </row>
    <row r="4318" spans="1:46">
      <c r="A4318" t="s">
        <v>19646</v>
      </c>
      <c r="B4318" t="s">
        <v>19647</v>
      </c>
      <c r="C4318" s="18">
        <v>8.8157869029999993</v>
      </c>
      <c r="D4318" t="s">
        <v>3971</v>
      </c>
      <c r="E4318" t="s">
        <v>3972</v>
      </c>
      <c r="F4318" t="s">
        <v>3973</v>
      </c>
      <c r="G4318" s="18">
        <v>7.0267271682999999</v>
      </c>
      <c r="H4318" t="s">
        <v>64</v>
      </c>
      <c r="I4318" t="s">
        <v>3974</v>
      </c>
      <c r="J4318" t="s">
        <v>3975</v>
      </c>
      <c r="K4318" s="18">
        <v>8.3172191450999993</v>
      </c>
      <c r="L4318" t="s">
        <v>64</v>
      </c>
      <c r="M4318" t="s">
        <v>3974</v>
      </c>
      <c r="N4318" t="s">
        <v>3976</v>
      </c>
      <c r="O4318" s="18">
        <v>9.2209246828999998</v>
      </c>
      <c r="P4318" t="s">
        <v>3977</v>
      </c>
      <c r="Q4318" t="s">
        <v>3972</v>
      </c>
      <c r="R4318" t="s">
        <v>3978</v>
      </c>
      <c r="S4318" s="18">
        <v>452.69893352240001</v>
      </c>
      <c r="T4318" t="s">
        <v>85</v>
      </c>
      <c r="U4318" t="s">
        <v>86</v>
      </c>
      <c r="V4318" t="s">
        <v>87</v>
      </c>
      <c r="W4318" s="18">
        <v>15.1854013792</v>
      </c>
      <c r="X4318" t="s">
        <v>3979</v>
      </c>
      <c r="Y4318" t="s">
        <v>3974</v>
      </c>
      <c r="Z4318" t="s">
        <v>3980</v>
      </c>
      <c r="AA4318" s="18">
        <v>12.272951987900001</v>
      </c>
      <c r="AB4318" t="s">
        <v>3981</v>
      </c>
      <c r="AC4318" t="s">
        <v>3972</v>
      </c>
      <c r="AD4318" t="s">
        <v>3982</v>
      </c>
      <c r="AE4318" s="18">
        <v>5.2712823300000003E-2</v>
      </c>
      <c r="AF4318" t="s">
        <v>19648</v>
      </c>
      <c r="AG4318" t="s">
        <v>3984</v>
      </c>
      <c r="AH4318" t="s">
        <v>19649</v>
      </c>
      <c r="AI4318" s="18">
        <v>0.62510318180000002</v>
      </c>
      <c r="AJ4318" t="s">
        <v>3986</v>
      </c>
      <c r="AK4318" t="s">
        <v>3984</v>
      </c>
      <c r="AL4318" t="s">
        <v>3987</v>
      </c>
      <c r="AM4318" t="s">
        <v>19648</v>
      </c>
      <c r="AN4318" t="s">
        <v>3984</v>
      </c>
      <c r="AO4318" t="s">
        <v>19649</v>
      </c>
      <c r="AP4318" s="18">
        <v>5.2712823300000003E-2</v>
      </c>
      <c r="AQ4318" t="s">
        <v>123</v>
      </c>
      <c r="AR4318" t="b">
        <f>ISNUMBER(SEARCH('Consulta Por Puntos Baloto'!$E$5,B4318,1))</f>
        <v>0</v>
      </c>
      <c r="AS4318">
        <f t="shared" si="134"/>
        <v>31</v>
      </c>
      <c r="AT4318" t="str">
        <f t="shared" si="135"/>
        <v>Punto pago</v>
      </c>
    </row>
    <row r="4319" spans="1:46">
      <c r="A4319" t="s">
        <v>19650</v>
      </c>
      <c r="B4319" t="s">
        <v>19651</v>
      </c>
      <c r="C4319" s="18">
        <v>2.9234021322000001</v>
      </c>
      <c r="D4319" t="s">
        <v>584</v>
      </c>
      <c r="E4319" t="s">
        <v>128</v>
      </c>
      <c r="F4319" t="s">
        <v>585</v>
      </c>
      <c r="G4319" s="18">
        <v>0.3119789268</v>
      </c>
      <c r="H4319" t="s">
        <v>6509</v>
      </c>
      <c r="I4319" t="s">
        <v>130</v>
      </c>
      <c r="J4319" t="s">
        <v>6510</v>
      </c>
      <c r="K4319" s="18">
        <v>0.25680108029999998</v>
      </c>
      <c r="L4319" t="s">
        <v>64</v>
      </c>
      <c r="M4319" t="s">
        <v>130</v>
      </c>
      <c r="N4319" t="s">
        <v>636</v>
      </c>
      <c r="O4319" s="18">
        <v>0.40457068969999999</v>
      </c>
      <c r="P4319" t="s">
        <v>699</v>
      </c>
      <c r="Q4319" t="s">
        <v>134</v>
      </c>
      <c r="R4319" t="s">
        <v>700</v>
      </c>
      <c r="S4319" s="18">
        <v>3.7063402325000001</v>
      </c>
      <c r="T4319" t="s">
        <v>469</v>
      </c>
      <c r="U4319" t="s">
        <v>130</v>
      </c>
      <c r="V4319" t="s">
        <v>470</v>
      </c>
      <c r="W4319" s="18">
        <v>0.66484674610000005</v>
      </c>
      <c r="X4319" t="s">
        <v>64</v>
      </c>
      <c r="Y4319" t="s">
        <v>130</v>
      </c>
      <c r="Z4319" t="s">
        <v>590</v>
      </c>
      <c r="AA4319" s="18">
        <v>0.40457068969999999</v>
      </c>
      <c r="AB4319" t="s">
        <v>637</v>
      </c>
      <c r="AC4319" t="s">
        <v>128</v>
      </c>
      <c r="AD4319" t="s">
        <v>638</v>
      </c>
      <c r="AE4319" s="18">
        <v>0.29285359570000002</v>
      </c>
      <c r="AF4319" t="s">
        <v>19652</v>
      </c>
      <c r="AG4319" t="s">
        <v>143</v>
      </c>
      <c r="AH4319" t="s">
        <v>19653</v>
      </c>
      <c r="AI4319" s="18">
        <v>0.1076262234</v>
      </c>
      <c r="AJ4319" t="s">
        <v>19654</v>
      </c>
      <c r="AK4319" t="s">
        <v>134</v>
      </c>
      <c r="AL4319" t="s">
        <v>19655</v>
      </c>
      <c r="AM4319" t="s">
        <v>19654</v>
      </c>
      <c r="AN4319" t="s">
        <v>134</v>
      </c>
      <c r="AO4319" t="s">
        <v>19655</v>
      </c>
      <c r="AP4319" s="18">
        <v>0.1076262234</v>
      </c>
      <c r="AQ4319" t="s">
        <v>123</v>
      </c>
      <c r="AR4319" t="b">
        <f>ISNUMBER(SEARCH('Consulta Por Puntos Baloto'!$E$5,B4319,1))</f>
        <v>0</v>
      </c>
      <c r="AS4319">
        <f t="shared" si="134"/>
        <v>35</v>
      </c>
      <c r="AT4319" t="str">
        <f t="shared" si="135"/>
        <v>Punto red</v>
      </c>
    </row>
    <row r="4320" spans="1:46">
      <c r="A4320" t="s">
        <v>19656</v>
      </c>
      <c r="B4320" t="s">
        <v>19657</v>
      </c>
      <c r="C4320" s="18">
        <v>0.52617391940000002</v>
      </c>
      <c r="D4320" t="s">
        <v>239</v>
      </c>
      <c r="E4320" t="s">
        <v>62</v>
      </c>
      <c r="F4320" t="s">
        <v>240</v>
      </c>
      <c r="G4320" s="18">
        <v>0.56973650190000003</v>
      </c>
      <c r="H4320" t="s">
        <v>71</v>
      </c>
      <c r="I4320" t="s">
        <v>65</v>
      </c>
      <c r="J4320" t="s">
        <v>72</v>
      </c>
      <c r="K4320" s="18">
        <v>2.7217188652000002</v>
      </c>
      <c r="L4320" t="s">
        <v>241</v>
      </c>
      <c r="M4320" t="s">
        <v>65</v>
      </c>
      <c r="N4320" t="s">
        <v>242</v>
      </c>
      <c r="O4320" s="18">
        <v>8.5576264721000008</v>
      </c>
      <c r="P4320" t="s">
        <v>67</v>
      </c>
      <c r="Q4320" t="s">
        <v>62</v>
      </c>
      <c r="R4320" t="s">
        <v>68</v>
      </c>
      <c r="S4320" s="18">
        <v>3.8582793984000001</v>
      </c>
      <c r="T4320" t="s">
        <v>69</v>
      </c>
      <c r="U4320" t="s">
        <v>65</v>
      </c>
      <c r="V4320" t="s">
        <v>70</v>
      </c>
      <c r="W4320" s="18">
        <v>0.57873861059999998</v>
      </c>
      <c r="X4320" t="s">
        <v>71</v>
      </c>
      <c r="Y4320" t="s">
        <v>65</v>
      </c>
      <c r="Z4320" t="s">
        <v>72</v>
      </c>
      <c r="AA4320" s="18">
        <v>0.56814613410000003</v>
      </c>
      <c r="AB4320" t="s">
        <v>243</v>
      </c>
      <c r="AC4320" t="s">
        <v>62</v>
      </c>
      <c r="AD4320" t="s">
        <v>244</v>
      </c>
      <c r="AE4320" s="18">
        <v>9.9289170499999996E-2</v>
      </c>
      <c r="AF4320" t="s">
        <v>14293</v>
      </c>
      <c r="AG4320" t="s">
        <v>62</v>
      </c>
      <c r="AH4320" t="s">
        <v>14294</v>
      </c>
      <c r="AI4320" s="18">
        <v>0.385851534</v>
      </c>
      <c r="AJ4320" t="s">
        <v>247</v>
      </c>
      <c r="AK4320" t="s">
        <v>62</v>
      </c>
      <c r="AL4320" t="s">
        <v>248</v>
      </c>
      <c r="AM4320" t="s">
        <v>14293</v>
      </c>
      <c r="AN4320" t="s">
        <v>62</v>
      </c>
      <c r="AO4320" t="s">
        <v>14294</v>
      </c>
      <c r="AP4320" s="18">
        <v>9.9289170499999996E-2</v>
      </c>
      <c r="AQ4320" t="e">
        <v>#N/A</v>
      </c>
      <c r="AR4320" t="b">
        <f>ISNUMBER(SEARCH('Consulta Por Puntos Baloto'!$E$5,B4320,1))</f>
        <v>0</v>
      </c>
      <c r="AS4320">
        <f t="shared" si="134"/>
        <v>31</v>
      </c>
      <c r="AT4320" t="str">
        <f t="shared" si="135"/>
        <v>Punto pago</v>
      </c>
    </row>
    <row r="4321" spans="1:46">
      <c r="A4321" t="s">
        <v>19658</v>
      </c>
      <c r="B4321" t="s">
        <v>19659</v>
      </c>
      <c r="C4321" s="18">
        <v>18.300765888200001</v>
      </c>
      <c r="D4321" t="s">
        <v>4512</v>
      </c>
      <c r="E4321" t="s">
        <v>297</v>
      </c>
      <c r="F4321" t="s">
        <v>4513</v>
      </c>
      <c r="G4321" s="18">
        <v>9.9879881977</v>
      </c>
      <c r="H4321" t="s">
        <v>64</v>
      </c>
      <c r="I4321" t="s">
        <v>4514</v>
      </c>
      <c r="J4321" t="s">
        <v>4515</v>
      </c>
      <c r="K4321" s="18">
        <v>9.9879881977</v>
      </c>
      <c r="L4321" t="s">
        <v>64</v>
      </c>
      <c r="M4321" t="s">
        <v>4514</v>
      </c>
      <c r="N4321" t="s">
        <v>4515</v>
      </c>
      <c r="O4321" s="18">
        <v>8.4824511205000004</v>
      </c>
      <c r="P4321" t="s">
        <v>4516</v>
      </c>
      <c r="Q4321" t="s">
        <v>4517</v>
      </c>
      <c r="R4321" t="s">
        <v>4518</v>
      </c>
      <c r="S4321" s="18">
        <v>153.65695203199999</v>
      </c>
      <c r="T4321" t="s">
        <v>311</v>
      </c>
      <c r="U4321" t="s">
        <v>130</v>
      </c>
      <c r="V4321" t="s">
        <v>312</v>
      </c>
      <c r="W4321" s="18">
        <v>75.665742868300001</v>
      </c>
      <c r="X4321" t="s">
        <v>64</v>
      </c>
      <c r="Y4321" t="s">
        <v>4519</v>
      </c>
      <c r="Z4321" t="s">
        <v>4520</v>
      </c>
      <c r="AA4321" s="18">
        <v>43.743896373200002</v>
      </c>
      <c r="AB4321" t="s">
        <v>300</v>
      </c>
      <c r="AC4321" t="s">
        <v>301</v>
      </c>
      <c r="AD4321" t="s">
        <v>302</v>
      </c>
      <c r="AE4321" s="18">
        <v>0.1165867342</v>
      </c>
      <c r="AF4321" t="s">
        <v>13564</v>
      </c>
      <c r="AG4321" t="s">
        <v>13565</v>
      </c>
      <c r="AH4321" t="s">
        <v>13566</v>
      </c>
      <c r="AI4321" s="18">
        <v>7.3876153365999997</v>
      </c>
      <c r="AJ4321" t="s">
        <v>16443</v>
      </c>
      <c r="AK4321" t="s">
        <v>4517</v>
      </c>
      <c r="AL4321" t="s">
        <v>16444</v>
      </c>
      <c r="AM4321" t="s">
        <v>13564</v>
      </c>
      <c r="AN4321" t="s">
        <v>13565</v>
      </c>
      <c r="AO4321" t="s">
        <v>13566</v>
      </c>
      <c r="AP4321" s="18">
        <v>0.1165867342</v>
      </c>
      <c r="AQ4321" t="s">
        <v>123</v>
      </c>
      <c r="AR4321" t="b">
        <f>ISNUMBER(SEARCH('Consulta Por Puntos Baloto'!$E$5,B4321,1))</f>
        <v>0</v>
      </c>
      <c r="AS4321">
        <f t="shared" si="134"/>
        <v>31</v>
      </c>
      <c r="AT4321" t="str">
        <f t="shared" si="135"/>
        <v>Punto pago</v>
      </c>
    </row>
    <row r="4322" spans="1:46">
      <c r="A4322" t="s">
        <v>19660</v>
      </c>
      <c r="B4322" t="s">
        <v>19661</v>
      </c>
      <c r="C4322" s="18">
        <v>1.7316542956000001</v>
      </c>
      <c r="D4322" t="s">
        <v>5599</v>
      </c>
      <c r="E4322" t="s">
        <v>5600</v>
      </c>
      <c r="F4322" t="s">
        <v>5601</v>
      </c>
      <c r="G4322" s="18">
        <v>0.96866634060000001</v>
      </c>
      <c r="H4322" t="s">
        <v>227</v>
      </c>
      <c r="I4322" t="s">
        <v>228</v>
      </c>
      <c r="J4322" t="s">
        <v>229</v>
      </c>
      <c r="K4322" s="18">
        <v>2.0508501318999999</v>
      </c>
      <c r="L4322" t="s">
        <v>64</v>
      </c>
      <c r="M4322" t="s">
        <v>223</v>
      </c>
      <c r="N4322" t="s">
        <v>6225</v>
      </c>
      <c r="O4322" s="18">
        <v>1.9143774235</v>
      </c>
      <c r="P4322" t="s">
        <v>4100</v>
      </c>
      <c r="Q4322" t="s">
        <v>4101</v>
      </c>
      <c r="R4322" t="s">
        <v>4102</v>
      </c>
      <c r="S4322" s="18">
        <v>0.96395564359999997</v>
      </c>
      <c r="T4322" t="s">
        <v>227</v>
      </c>
      <c r="U4322" t="s">
        <v>228</v>
      </c>
      <c r="V4322" t="s">
        <v>229</v>
      </c>
      <c r="W4322" s="18">
        <v>1.0067852307</v>
      </c>
      <c r="X4322" t="s">
        <v>64</v>
      </c>
      <c r="Y4322" t="s">
        <v>5603</v>
      </c>
      <c r="Z4322" t="s">
        <v>5604</v>
      </c>
      <c r="AA4322" s="18">
        <v>0.97541286000000005</v>
      </c>
      <c r="AB4322" t="s">
        <v>227</v>
      </c>
      <c r="AC4322" t="s">
        <v>5600</v>
      </c>
      <c r="AD4322" t="s">
        <v>5605</v>
      </c>
      <c r="AE4322" s="18">
        <v>1.3434894647</v>
      </c>
      <c r="AF4322" t="s">
        <v>17647</v>
      </c>
      <c r="AG4322" t="s">
        <v>5600</v>
      </c>
      <c r="AH4322" t="s">
        <v>17648</v>
      </c>
      <c r="AI4322" s="18">
        <v>0.97722723560000002</v>
      </c>
      <c r="AJ4322" t="s">
        <v>349</v>
      </c>
      <c r="AK4322" t="s">
        <v>5600</v>
      </c>
      <c r="AL4322" t="s">
        <v>5608</v>
      </c>
      <c r="AM4322" t="s">
        <v>227</v>
      </c>
      <c r="AN4322" t="s">
        <v>228</v>
      </c>
      <c r="AO4322" t="s">
        <v>229</v>
      </c>
      <c r="AP4322" s="18">
        <v>0.96395564359999997</v>
      </c>
      <c r="AQ4322" t="s">
        <v>123</v>
      </c>
      <c r="AR4322" t="b">
        <f>ISNUMBER(SEARCH('Consulta Por Puntos Baloto'!$E$5,B4322,1))</f>
        <v>0</v>
      </c>
      <c r="AS4322">
        <f t="shared" si="134"/>
        <v>19</v>
      </c>
      <c r="AT4322" t="str">
        <f t="shared" si="135"/>
        <v>Máquina IDM</v>
      </c>
    </row>
    <row r="4323" spans="1:46">
      <c r="A4323" t="s">
        <v>19662</v>
      </c>
      <c r="B4323" t="s">
        <v>19663</v>
      </c>
      <c r="C4323" s="18">
        <v>45.034914306200001</v>
      </c>
      <c r="D4323" t="s">
        <v>4580</v>
      </c>
      <c r="E4323" t="s">
        <v>83</v>
      </c>
      <c r="F4323" t="s">
        <v>4581</v>
      </c>
      <c r="G4323" s="18">
        <v>44.2934889227</v>
      </c>
      <c r="H4323" t="s">
        <v>4582</v>
      </c>
      <c r="I4323" t="s">
        <v>86</v>
      </c>
      <c r="J4323" t="s">
        <v>4583</v>
      </c>
      <c r="K4323" s="18">
        <v>44.4909050897</v>
      </c>
      <c r="L4323" t="s">
        <v>64</v>
      </c>
      <c r="M4323" t="s">
        <v>86</v>
      </c>
      <c r="N4323" t="s">
        <v>402</v>
      </c>
      <c r="O4323" s="18">
        <v>44.4909050897</v>
      </c>
      <c r="P4323" t="s">
        <v>403</v>
      </c>
      <c r="Q4323" t="s">
        <v>83</v>
      </c>
      <c r="R4323" t="s">
        <v>404</v>
      </c>
      <c r="S4323" s="18">
        <v>45.504404827499997</v>
      </c>
      <c r="T4323" t="s">
        <v>85</v>
      </c>
      <c r="U4323" t="s">
        <v>86</v>
      </c>
      <c r="V4323" t="s">
        <v>87</v>
      </c>
      <c r="W4323" s="18">
        <v>44.966472154500003</v>
      </c>
      <c r="X4323" t="s">
        <v>4584</v>
      </c>
      <c r="Y4323" t="s">
        <v>86</v>
      </c>
      <c r="Z4323" t="s">
        <v>4585</v>
      </c>
      <c r="AA4323" s="18">
        <v>44.966665498399998</v>
      </c>
      <c r="AB4323" t="s">
        <v>4762</v>
      </c>
      <c r="AC4323" t="s">
        <v>83</v>
      </c>
      <c r="AD4323" t="s">
        <v>4763</v>
      </c>
      <c r="AE4323" s="18">
        <v>10.552159978100001</v>
      </c>
      <c r="AF4323" t="s">
        <v>19664</v>
      </c>
      <c r="AG4323" t="s">
        <v>19665</v>
      </c>
      <c r="AH4323" t="s">
        <v>19666</v>
      </c>
      <c r="AI4323" s="18">
        <v>10.500947974200001</v>
      </c>
      <c r="AJ4323" t="s">
        <v>19667</v>
      </c>
      <c r="AK4323" t="s">
        <v>19665</v>
      </c>
      <c r="AL4323" t="s">
        <v>19668</v>
      </c>
      <c r="AM4323" t="s">
        <v>19667</v>
      </c>
      <c r="AN4323" t="s">
        <v>19665</v>
      </c>
      <c r="AO4323" t="s">
        <v>19668</v>
      </c>
      <c r="AP4323" s="18">
        <v>10.500947974200001</v>
      </c>
      <c r="AQ4323" t="s">
        <v>123</v>
      </c>
      <c r="AR4323" t="b">
        <f>ISNUMBER(SEARCH('Consulta Por Puntos Baloto'!$E$5,B4323,1))</f>
        <v>0</v>
      </c>
      <c r="AS4323">
        <f t="shared" si="134"/>
        <v>35</v>
      </c>
      <c r="AT4323" t="str">
        <f t="shared" si="135"/>
        <v>Punto red</v>
      </c>
    </row>
    <row r="4324" spans="1:46">
      <c r="A4324" t="s">
        <v>19669</v>
      </c>
      <c r="B4324" t="s">
        <v>19670</v>
      </c>
      <c r="C4324" s="18">
        <v>1.7762943264</v>
      </c>
      <c r="D4324" t="s">
        <v>2585</v>
      </c>
      <c r="E4324" t="s">
        <v>128</v>
      </c>
      <c r="F4324" t="s">
        <v>2586</v>
      </c>
      <c r="G4324" s="18">
        <v>1.2963917972000001</v>
      </c>
      <c r="H4324" t="s">
        <v>64</v>
      </c>
      <c r="I4324" t="s">
        <v>130</v>
      </c>
      <c r="J4324" t="s">
        <v>6597</v>
      </c>
      <c r="K4324" s="18">
        <v>1.8696830577000001</v>
      </c>
      <c r="L4324" t="s">
        <v>64</v>
      </c>
      <c r="M4324" t="s">
        <v>130</v>
      </c>
      <c r="N4324" t="s">
        <v>2587</v>
      </c>
      <c r="O4324" s="18">
        <v>1.3175517089</v>
      </c>
      <c r="P4324" t="s">
        <v>2625</v>
      </c>
      <c r="Q4324" t="s">
        <v>134</v>
      </c>
      <c r="R4324" t="s">
        <v>2626</v>
      </c>
      <c r="S4324" s="18">
        <v>2.5643920772</v>
      </c>
      <c r="T4324" t="s">
        <v>311</v>
      </c>
      <c r="U4324" t="s">
        <v>130</v>
      </c>
      <c r="V4324" t="s">
        <v>312</v>
      </c>
      <c r="W4324" s="18">
        <v>1.3578254058999999</v>
      </c>
      <c r="X4324" t="s">
        <v>64</v>
      </c>
      <c r="Y4324" t="s">
        <v>130</v>
      </c>
      <c r="Z4324" t="s">
        <v>2627</v>
      </c>
      <c r="AA4324" s="18">
        <v>1.1204464594000001</v>
      </c>
      <c r="AB4324" t="s">
        <v>2628</v>
      </c>
      <c r="AC4324" t="s">
        <v>128</v>
      </c>
      <c r="AD4324" t="s">
        <v>2629</v>
      </c>
      <c r="AE4324" s="18">
        <v>0.17868534</v>
      </c>
      <c r="AF4324" t="s">
        <v>17011</v>
      </c>
      <c r="AG4324" t="s">
        <v>143</v>
      </c>
      <c r="AH4324" t="s">
        <v>17012</v>
      </c>
      <c r="AI4324" s="18">
        <v>0.47601791529999998</v>
      </c>
      <c r="AJ4324" t="s">
        <v>12513</v>
      </c>
      <c r="AK4324" t="s">
        <v>134</v>
      </c>
      <c r="AL4324" t="s">
        <v>12514</v>
      </c>
      <c r="AM4324" t="s">
        <v>17011</v>
      </c>
      <c r="AN4324" t="s">
        <v>143</v>
      </c>
      <c r="AO4324" t="s">
        <v>17012</v>
      </c>
      <c r="AP4324" s="18">
        <v>0.17868534</v>
      </c>
      <c r="AQ4324" t="s">
        <v>123</v>
      </c>
      <c r="AR4324" t="b">
        <f>ISNUMBER(SEARCH('Consulta Por Puntos Baloto'!$E$5,B4324,1))</f>
        <v>0</v>
      </c>
      <c r="AS4324">
        <f t="shared" si="134"/>
        <v>31</v>
      </c>
      <c r="AT4324" t="str">
        <f t="shared" si="135"/>
        <v>Punto pago</v>
      </c>
    </row>
    <row r="4325" spans="1:46">
      <c r="A4325" t="s">
        <v>19671</v>
      </c>
      <c r="B4325" t="s">
        <v>19672</v>
      </c>
      <c r="C4325" s="18">
        <v>3.1271227277000002</v>
      </c>
      <c r="D4325" t="s">
        <v>463</v>
      </c>
      <c r="E4325" t="s">
        <v>128</v>
      </c>
      <c r="F4325" t="s">
        <v>464</v>
      </c>
      <c r="G4325" s="18">
        <v>0.24466717709999999</v>
      </c>
      <c r="H4325" t="s">
        <v>64</v>
      </c>
      <c r="I4325" t="s">
        <v>130</v>
      </c>
      <c r="J4325" t="s">
        <v>2097</v>
      </c>
      <c r="K4325" s="18">
        <v>1.1453042079</v>
      </c>
      <c r="L4325" t="s">
        <v>64</v>
      </c>
      <c r="M4325" t="s">
        <v>130</v>
      </c>
      <c r="N4325" t="s">
        <v>466</v>
      </c>
      <c r="O4325" s="18">
        <v>0.25704769519999998</v>
      </c>
      <c r="P4325" t="s">
        <v>467</v>
      </c>
      <c r="Q4325" t="s">
        <v>134</v>
      </c>
      <c r="R4325" t="s">
        <v>468</v>
      </c>
      <c r="S4325" s="18">
        <v>4.3636973327000002</v>
      </c>
      <c r="T4325" t="s">
        <v>469</v>
      </c>
      <c r="U4325" t="s">
        <v>130</v>
      </c>
      <c r="V4325" t="s">
        <v>470</v>
      </c>
      <c r="W4325" s="18">
        <v>2.6505849228999998</v>
      </c>
      <c r="X4325" t="s">
        <v>64</v>
      </c>
      <c r="Y4325" t="s">
        <v>471</v>
      </c>
      <c r="Z4325" t="s">
        <v>472</v>
      </c>
      <c r="AA4325" s="18">
        <v>1.0346271469999999</v>
      </c>
      <c r="AB4325" s="19" t="s">
        <v>473</v>
      </c>
      <c r="AC4325" t="s">
        <v>128</v>
      </c>
      <c r="AD4325" t="s">
        <v>474</v>
      </c>
      <c r="AE4325" s="18">
        <v>2.0021895099999999E-2</v>
      </c>
      <c r="AF4325" t="s">
        <v>1716</v>
      </c>
      <c r="AG4325" t="s">
        <v>143</v>
      </c>
      <c r="AH4325" t="s">
        <v>1717</v>
      </c>
      <c r="AI4325" s="18">
        <v>0.1988522231</v>
      </c>
      <c r="AJ4325" t="s">
        <v>1718</v>
      </c>
      <c r="AK4325" t="s">
        <v>134</v>
      </c>
      <c r="AL4325" t="s">
        <v>1719</v>
      </c>
      <c r="AM4325" t="s">
        <v>1716</v>
      </c>
      <c r="AN4325" t="s">
        <v>143</v>
      </c>
      <c r="AO4325" t="s">
        <v>1717</v>
      </c>
      <c r="AP4325" s="18">
        <v>2.0021895099999999E-2</v>
      </c>
      <c r="AQ4325" t="s">
        <v>123</v>
      </c>
      <c r="AR4325" t="b">
        <f>ISNUMBER(SEARCH('Consulta Por Puntos Baloto'!$E$5,B4325,1))</f>
        <v>0</v>
      </c>
      <c r="AS4325">
        <f t="shared" si="134"/>
        <v>31</v>
      </c>
      <c r="AT4325" t="str">
        <f t="shared" si="135"/>
        <v>Punto pago</v>
      </c>
    </row>
    <row r="4326" spans="1:46">
      <c r="A4326" t="s">
        <v>19673</v>
      </c>
      <c r="B4326" t="s">
        <v>19674</v>
      </c>
      <c r="C4326" s="18">
        <v>3.2783050875000002</v>
      </c>
      <c r="D4326" t="s">
        <v>4084</v>
      </c>
      <c r="E4326" t="s">
        <v>4053</v>
      </c>
      <c r="F4326" t="s">
        <v>4085</v>
      </c>
      <c r="G4326" s="18">
        <v>4.6643463125000002</v>
      </c>
      <c r="H4326" t="s">
        <v>64</v>
      </c>
      <c r="I4326" t="s">
        <v>4055</v>
      </c>
      <c r="J4326" t="s">
        <v>4056</v>
      </c>
      <c r="K4326" s="18">
        <v>6.3100610312000001</v>
      </c>
      <c r="L4326" t="s">
        <v>64</v>
      </c>
      <c r="M4326" t="s">
        <v>223</v>
      </c>
      <c r="N4326" t="s">
        <v>4070</v>
      </c>
      <c r="O4326" s="18">
        <v>2.1636995546</v>
      </c>
      <c r="P4326" t="s">
        <v>4052</v>
      </c>
      <c r="Q4326" t="s">
        <v>4053</v>
      </c>
      <c r="R4326" t="s">
        <v>4054</v>
      </c>
      <c r="S4326" s="18">
        <v>15.009751204100001</v>
      </c>
      <c r="T4326" t="s">
        <v>227</v>
      </c>
      <c r="U4326" t="s">
        <v>228</v>
      </c>
      <c r="V4326" t="s">
        <v>229</v>
      </c>
      <c r="W4326" s="18">
        <v>4.6877203645999996</v>
      </c>
      <c r="X4326" t="s">
        <v>64</v>
      </c>
      <c r="Y4326" t="s">
        <v>4055</v>
      </c>
      <c r="Z4326" t="s">
        <v>4056</v>
      </c>
      <c r="AA4326" s="18">
        <v>6.0335819846999996</v>
      </c>
      <c r="AB4326" t="s">
        <v>4088</v>
      </c>
      <c r="AC4326" t="s">
        <v>220</v>
      </c>
      <c r="AD4326" t="s">
        <v>4089</v>
      </c>
      <c r="AE4326" s="18">
        <v>0.2350523186</v>
      </c>
      <c r="AF4326" t="s">
        <v>19675</v>
      </c>
      <c r="AG4326" t="s">
        <v>4053</v>
      </c>
      <c r="AH4326" t="s">
        <v>19676</v>
      </c>
      <c r="AI4326" s="18">
        <v>0.27504263239999999</v>
      </c>
      <c r="AJ4326" t="s">
        <v>7950</v>
      </c>
      <c r="AK4326" t="s">
        <v>4053</v>
      </c>
      <c r="AL4326" t="s">
        <v>7951</v>
      </c>
      <c r="AM4326" t="s">
        <v>19675</v>
      </c>
      <c r="AN4326" t="s">
        <v>4053</v>
      </c>
      <c r="AO4326" t="s">
        <v>19676</v>
      </c>
      <c r="AP4326" s="18">
        <v>0.2350523186</v>
      </c>
      <c r="AQ4326" t="e">
        <v>#N/A</v>
      </c>
      <c r="AR4326" t="b">
        <f>ISNUMBER(SEARCH('Consulta Por Puntos Baloto'!$E$5,B4326,1))</f>
        <v>0</v>
      </c>
      <c r="AS4326">
        <f t="shared" si="134"/>
        <v>31</v>
      </c>
      <c r="AT4326" t="str">
        <f t="shared" si="135"/>
        <v>Punto pago</v>
      </c>
    </row>
    <row r="4327" spans="1:46">
      <c r="A4327" t="s">
        <v>19677</v>
      </c>
      <c r="B4327" t="s">
        <v>19678</v>
      </c>
      <c r="C4327" s="18">
        <v>103.7322227968</v>
      </c>
      <c r="D4327" t="s">
        <v>4065</v>
      </c>
      <c r="E4327" t="s">
        <v>4066</v>
      </c>
      <c r="F4327" t="s">
        <v>4067</v>
      </c>
      <c r="G4327" s="18">
        <v>101.91118857079999</v>
      </c>
      <c r="H4327" t="s">
        <v>64</v>
      </c>
      <c r="I4327" t="s">
        <v>4068</v>
      </c>
      <c r="J4327" t="s">
        <v>4069</v>
      </c>
      <c r="K4327" s="18">
        <v>259.80469377880002</v>
      </c>
      <c r="L4327" t="s">
        <v>64</v>
      </c>
      <c r="M4327" t="s">
        <v>4250</v>
      </c>
      <c r="N4327" t="s">
        <v>4251</v>
      </c>
      <c r="O4327" s="18">
        <v>101.9111885514</v>
      </c>
      <c r="P4327" t="s">
        <v>4071</v>
      </c>
      <c r="Q4327" t="s">
        <v>4066</v>
      </c>
      <c r="R4327" t="s">
        <v>4072</v>
      </c>
      <c r="S4327" s="18">
        <v>279.40838531840001</v>
      </c>
      <c r="T4327" t="s">
        <v>227</v>
      </c>
      <c r="U4327" t="s">
        <v>228</v>
      </c>
      <c r="V4327" t="s">
        <v>229</v>
      </c>
      <c r="W4327" s="18">
        <v>180.19857009969999</v>
      </c>
      <c r="X4327" t="s">
        <v>64</v>
      </c>
      <c r="Y4327" t="s">
        <v>4073</v>
      </c>
      <c r="Z4327" t="s">
        <v>4074</v>
      </c>
      <c r="AA4327" s="18">
        <v>103.5157914199</v>
      </c>
      <c r="AB4327" s="19" t="s">
        <v>4075</v>
      </c>
      <c r="AC4327" t="s">
        <v>4066</v>
      </c>
      <c r="AD4327" t="s">
        <v>4076</v>
      </c>
      <c r="AE4327" s="18">
        <v>5.1682515059999998</v>
      </c>
      <c r="AF4327" t="s">
        <v>11558</v>
      </c>
      <c r="AG4327" t="s">
        <v>11559</v>
      </c>
      <c r="AH4327" t="s">
        <v>11560</v>
      </c>
      <c r="AI4327" s="18">
        <v>0.15211675</v>
      </c>
      <c r="AJ4327" t="s">
        <v>11561</v>
      </c>
      <c r="AK4327" t="s">
        <v>11559</v>
      </c>
      <c r="AL4327" t="s">
        <v>11562</v>
      </c>
      <c r="AM4327" t="s">
        <v>11561</v>
      </c>
      <c r="AN4327" t="s">
        <v>11559</v>
      </c>
      <c r="AO4327" t="s">
        <v>11562</v>
      </c>
      <c r="AP4327" s="18">
        <v>0.15211675</v>
      </c>
      <c r="AQ4327" t="s">
        <v>123</v>
      </c>
      <c r="AR4327" t="b">
        <f>ISNUMBER(SEARCH('Consulta Por Puntos Baloto'!$E$5,B4327,1))</f>
        <v>0</v>
      </c>
      <c r="AS4327">
        <f t="shared" si="134"/>
        <v>35</v>
      </c>
      <c r="AT4327" t="str">
        <f t="shared" si="135"/>
        <v>Punto red</v>
      </c>
    </row>
    <row r="4328" spans="1:46">
      <c r="A4328" t="s">
        <v>19679</v>
      </c>
      <c r="B4328" t="s">
        <v>19680</v>
      </c>
      <c r="C4328" s="18">
        <v>1.8819552292999999</v>
      </c>
      <c r="D4328" t="s">
        <v>1765</v>
      </c>
      <c r="E4328" t="s">
        <v>1766</v>
      </c>
      <c r="F4328" t="s">
        <v>1767</v>
      </c>
      <c r="G4328" s="18">
        <v>32.694850197299999</v>
      </c>
      <c r="H4328" t="s">
        <v>64</v>
      </c>
      <c r="I4328" t="s">
        <v>112</v>
      </c>
      <c r="J4328" t="s">
        <v>1110</v>
      </c>
      <c r="K4328" s="18">
        <v>33.896880762199999</v>
      </c>
      <c r="L4328" t="s">
        <v>64</v>
      </c>
      <c r="M4328" t="s">
        <v>112</v>
      </c>
      <c r="N4328" t="s">
        <v>721</v>
      </c>
      <c r="O4328" s="18">
        <v>34.252949321300001</v>
      </c>
      <c r="P4328" t="s">
        <v>513</v>
      </c>
      <c r="Q4328" t="s">
        <v>509</v>
      </c>
      <c r="R4328" t="s">
        <v>514</v>
      </c>
      <c r="S4328" s="18">
        <v>34.236467244300002</v>
      </c>
      <c r="T4328" t="s">
        <v>111</v>
      </c>
      <c r="U4328" t="s">
        <v>112</v>
      </c>
      <c r="V4328" t="s">
        <v>113</v>
      </c>
      <c r="W4328" s="18">
        <v>2.3253202904000001</v>
      </c>
      <c r="X4328" t="s">
        <v>64</v>
      </c>
      <c r="Y4328" t="s">
        <v>1768</v>
      </c>
      <c r="Z4328" t="s">
        <v>1769</v>
      </c>
      <c r="AA4328" s="18">
        <v>34.237573851100002</v>
      </c>
      <c r="AB4328" s="19" t="s">
        <v>1111</v>
      </c>
      <c r="AC4328" t="s">
        <v>509</v>
      </c>
      <c r="AD4328" s="19" t="s">
        <v>1112</v>
      </c>
      <c r="AE4328" s="18">
        <v>0.27448871730000002</v>
      </c>
      <c r="AF4328" t="s">
        <v>19681</v>
      </c>
      <c r="AG4328" t="s">
        <v>1779</v>
      </c>
      <c r="AH4328" t="s">
        <v>19682</v>
      </c>
      <c r="AI4328" s="18">
        <v>2.2136751999999999E-2</v>
      </c>
      <c r="AJ4328" t="s">
        <v>19683</v>
      </c>
      <c r="AK4328" t="s">
        <v>1766</v>
      </c>
      <c r="AL4328" t="s">
        <v>19684</v>
      </c>
      <c r="AM4328" t="s">
        <v>19683</v>
      </c>
      <c r="AN4328" t="s">
        <v>1766</v>
      </c>
      <c r="AO4328" t="s">
        <v>19684</v>
      </c>
      <c r="AP4328" s="18">
        <v>2.2136751999999999E-2</v>
      </c>
      <c r="AQ4328" t="s">
        <v>123</v>
      </c>
      <c r="AR4328" t="b">
        <f>ISNUMBER(SEARCH('Consulta Por Puntos Baloto'!$E$5,B4328,1))</f>
        <v>0</v>
      </c>
      <c r="AS4328">
        <f t="shared" si="134"/>
        <v>35</v>
      </c>
      <c r="AT4328" t="str">
        <f t="shared" si="135"/>
        <v>Punto red</v>
      </c>
    </row>
    <row r="4329" spans="1:46">
      <c r="A4329" t="s">
        <v>19685</v>
      </c>
      <c r="B4329" t="s">
        <v>19686</v>
      </c>
      <c r="C4329" s="18">
        <v>7.1037739975000003</v>
      </c>
      <c r="D4329" t="s">
        <v>526</v>
      </c>
      <c r="E4329" t="s">
        <v>128</v>
      </c>
      <c r="F4329" t="s">
        <v>527</v>
      </c>
      <c r="G4329" s="18">
        <v>0.565620868</v>
      </c>
      <c r="H4329" t="s">
        <v>64</v>
      </c>
      <c r="I4329" t="s">
        <v>130</v>
      </c>
      <c r="J4329" t="s">
        <v>2286</v>
      </c>
      <c r="K4329" s="18">
        <v>4.7993320688000001</v>
      </c>
      <c r="L4329" t="s">
        <v>64</v>
      </c>
      <c r="M4329" t="s">
        <v>130</v>
      </c>
      <c r="N4329" t="s">
        <v>529</v>
      </c>
      <c r="O4329" s="18">
        <v>1.2589529204000001</v>
      </c>
      <c r="P4329" t="s">
        <v>606</v>
      </c>
      <c r="Q4329" t="s">
        <v>134</v>
      </c>
      <c r="R4329" t="s">
        <v>607</v>
      </c>
      <c r="S4329" s="18">
        <v>3.3406487949999999</v>
      </c>
      <c r="T4329" t="s">
        <v>515</v>
      </c>
      <c r="U4329" t="s">
        <v>130</v>
      </c>
      <c r="V4329" t="s">
        <v>516</v>
      </c>
      <c r="W4329" s="18">
        <v>5.5986664490000004</v>
      </c>
      <c r="X4329" t="s">
        <v>64</v>
      </c>
      <c r="Y4329" t="s">
        <v>130</v>
      </c>
      <c r="Z4329" t="s">
        <v>532</v>
      </c>
      <c r="AA4329" s="18">
        <v>3.3406487949999999</v>
      </c>
      <c r="AB4329" t="s">
        <v>518</v>
      </c>
      <c r="AC4329" t="s">
        <v>128</v>
      </c>
      <c r="AD4329" t="s">
        <v>519</v>
      </c>
      <c r="AE4329" s="18">
        <v>0.1570417989</v>
      </c>
      <c r="AF4329" t="s">
        <v>19687</v>
      </c>
      <c r="AG4329" t="s">
        <v>143</v>
      </c>
      <c r="AH4329" t="s">
        <v>19688</v>
      </c>
      <c r="AI4329" s="18">
        <v>9.7212967400000003E-2</v>
      </c>
      <c r="AJ4329" t="s">
        <v>19689</v>
      </c>
      <c r="AK4329" t="s">
        <v>134</v>
      </c>
      <c r="AL4329" t="s">
        <v>19690</v>
      </c>
      <c r="AM4329" t="s">
        <v>19689</v>
      </c>
      <c r="AN4329" t="s">
        <v>134</v>
      </c>
      <c r="AO4329" t="s">
        <v>19690</v>
      </c>
      <c r="AP4329" s="18">
        <v>9.7212967400000003E-2</v>
      </c>
      <c r="AQ4329" t="s">
        <v>123</v>
      </c>
      <c r="AR4329" t="b">
        <f>ISNUMBER(SEARCH('Consulta Por Puntos Baloto'!$E$5,B4329,1))</f>
        <v>0</v>
      </c>
      <c r="AS4329">
        <f t="shared" si="134"/>
        <v>35</v>
      </c>
      <c r="AT4329" t="str">
        <f t="shared" si="135"/>
        <v>Punto red</v>
      </c>
    </row>
    <row r="4330" spans="1:46">
      <c r="A4330" t="s">
        <v>19691</v>
      </c>
      <c r="B4330" t="s">
        <v>19692</v>
      </c>
      <c r="C4330" s="18">
        <v>7.1037739975000003</v>
      </c>
      <c r="D4330" t="s">
        <v>526</v>
      </c>
      <c r="E4330" t="s">
        <v>128</v>
      </c>
      <c r="F4330" t="s">
        <v>527</v>
      </c>
      <c r="G4330" s="18">
        <v>0.565620868</v>
      </c>
      <c r="H4330" t="s">
        <v>64</v>
      </c>
      <c r="I4330" t="s">
        <v>130</v>
      </c>
      <c r="J4330" t="s">
        <v>2286</v>
      </c>
      <c r="K4330" s="18">
        <v>4.7993320688000001</v>
      </c>
      <c r="L4330" t="s">
        <v>64</v>
      </c>
      <c r="M4330" t="s">
        <v>130</v>
      </c>
      <c r="N4330" t="s">
        <v>529</v>
      </c>
      <c r="O4330" s="18">
        <v>1.2589529204000001</v>
      </c>
      <c r="P4330" t="s">
        <v>606</v>
      </c>
      <c r="Q4330" t="s">
        <v>134</v>
      </c>
      <c r="R4330" t="s">
        <v>607</v>
      </c>
      <c r="S4330" s="18">
        <v>3.3406487949999999</v>
      </c>
      <c r="T4330" t="s">
        <v>515</v>
      </c>
      <c r="U4330" t="s">
        <v>130</v>
      </c>
      <c r="V4330" t="s">
        <v>516</v>
      </c>
      <c r="W4330" s="18">
        <v>5.5986664490000004</v>
      </c>
      <c r="X4330" t="s">
        <v>64</v>
      </c>
      <c r="Y4330" t="s">
        <v>130</v>
      </c>
      <c r="Z4330" t="s">
        <v>532</v>
      </c>
      <c r="AA4330" s="18">
        <v>3.3406487949999999</v>
      </c>
      <c r="AB4330" t="s">
        <v>518</v>
      </c>
      <c r="AC4330" t="s">
        <v>128</v>
      </c>
      <c r="AD4330" t="s">
        <v>519</v>
      </c>
      <c r="AE4330" s="18">
        <v>0.1570417989</v>
      </c>
      <c r="AF4330" t="s">
        <v>19687</v>
      </c>
      <c r="AG4330" t="s">
        <v>143</v>
      </c>
      <c r="AH4330" t="s">
        <v>19688</v>
      </c>
      <c r="AI4330" s="18">
        <v>9.7212967400000003E-2</v>
      </c>
      <c r="AJ4330" t="s">
        <v>19689</v>
      </c>
      <c r="AK4330" t="s">
        <v>134</v>
      </c>
      <c r="AL4330" t="s">
        <v>19690</v>
      </c>
      <c r="AM4330" t="s">
        <v>19689</v>
      </c>
      <c r="AN4330" t="s">
        <v>134</v>
      </c>
      <c r="AO4330" t="s">
        <v>19690</v>
      </c>
      <c r="AP4330" s="18">
        <v>9.7212967400000003E-2</v>
      </c>
      <c r="AQ4330" t="s">
        <v>123</v>
      </c>
      <c r="AR4330" t="b">
        <f>ISNUMBER(SEARCH('Consulta Por Puntos Baloto'!$E$5,B4330,1))</f>
        <v>0</v>
      </c>
      <c r="AS4330">
        <f t="shared" si="134"/>
        <v>35</v>
      </c>
      <c r="AT4330" t="str">
        <f t="shared" si="135"/>
        <v>Punto red</v>
      </c>
    </row>
    <row r="4331" spans="1:46">
      <c r="A4331" t="s">
        <v>19693</v>
      </c>
      <c r="B4331" t="s">
        <v>19694</v>
      </c>
      <c r="C4331" s="18">
        <v>0.84775390569999998</v>
      </c>
      <c r="D4331" t="s">
        <v>563</v>
      </c>
      <c r="E4331" t="s">
        <v>128</v>
      </c>
      <c r="F4331" t="s">
        <v>564</v>
      </c>
      <c r="G4331" s="18">
        <v>1.2284732182</v>
      </c>
      <c r="H4331" t="s">
        <v>64</v>
      </c>
      <c r="I4331" t="s">
        <v>130</v>
      </c>
      <c r="J4331" t="s">
        <v>885</v>
      </c>
      <c r="K4331" s="18">
        <v>1.3533590582999999</v>
      </c>
      <c r="L4331" t="s">
        <v>64</v>
      </c>
      <c r="M4331" t="s">
        <v>130</v>
      </c>
      <c r="N4331" t="s">
        <v>132</v>
      </c>
      <c r="O4331" s="18">
        <v>2.3697384756000002</v>
      </c>
      <c r="P4331" t="s">
        <v>453</v>
      </c>
      <c r="Q4331" t="s">
        <v>134</v>
      </c>
      <c r="R4331" t="s">
        <v>454</v>
      </c>
      <c r="S4331" s="18">
        <v>2.4670784094</v>
      </c>
      <c r="T4331" t="s">
        <v>136</v>
      </c>
      <c r="U4331" t="s">
        <v>130</v>
      </c>
      <c r="V4331" t="s">
        <v>137</v>
      </c>
      <c r="W4331" s="18">
        <v>1.4771796599</v>
      </c>
      <c r="X4331" t="s">
        <v>64</v>
      </c>
      <c r="Y4331" t="s">
        <v>130</v>
      </c>
      <c r="Z4331" t="s">
        <v>569</v>
      </c>
      <c r="AA4331" s="18">
        <v>1.5743921592000001</v>
      </c>
      <c r="AB4331" s="19" t="s">
        <v>443</v>
      </c>
      <c r="AC4331" t="s">
        <v>128</v>
      </c>
      <c r="AD4331" t="s">
        <v>444</v>
      </c>
      <c r="AE4331" s="18">
        <v>0.29707446199999998</v>
      </c>
      <c r="AF4331" t="s">
        <v>8894</v>
      </c>
      <c r="AG4331" t="s">
        <v>143</v>
      </c>
      <c r="AH4331" t="s">
        <v>8895</v>
      </c>
      <c r="AI4331" s="18">
        <v>0.1320444677</v>
      </c>
      <c r="AJ4331" t="s">
        <v>937</v>
      </c>
      <c r="AK4331" t="s">
        <v>134</v>
      </c>
      <c r="AL4331" t="s">
        <v>938</v>
      </c>
      <c r="AM4331" t="s">
        <v>937</v>
      </c>
      <c r="AN4331" t="s">
        <v>134</v>
      </c>
      <c r="AO4331" t="s">
        <v>938</v>
      </c>
      <c r="AP4331" s="18">
        <v>0.1320444677</v>
      </c>
      <c r="AQ4331" t="s">
        <v>123</v>
      </c>
      <c r="AR4331" t="b">
        <f>ISNUMBER(SEARCH('Consulta Por Puntos Baloto'!$E$5,B4331,1))</f>
        <v>0</v>
      </c>
      <c r="AS4331">
        <f t="shared" si="134"/>
        <v>35</v>
      </c>
      <c r="AT4331" t="str">
        <f t="shared" si="135"/>
        <v>Punto red</v>
      </c>
    </row>
    <row r="4332" spans="1:46">
      <c r="A4332" t="s">
        <v>19695</v>
      </c>
      <c r="B4332" t="s">
        <v>19696</v>
      </c>
      <c r="C4332" s="18">
        <v>1.5035426921999999</v>
      </c>
      <c r="D4332" t="s">
        <v>1001</v>
      </c>
      <c r="E4332" t="s">
        <v>128</v>
      </c>
      <c r="F4332" t="s">
        <v>1002</v>
      </c>
      <c r="G4332" s="18">
        <v>1.2905898147999999</v>
      </c>
      <c r="H4332" t="s">
        <v>64</v>
      </c>
      <c r="I4332" t="s">
        <v>130</v>
      </c>
      <c r="J4332" t="s">
        <v>5566</v>
      </c>
      <c r="K4332" s="18">
        <v>1.6495614873</v>
      </c>
      <c r="L4332" t="s">
        <v>64</v>
      </c>
      <c r="M4332" t="s">
        <v>130</v>
      </c>
      <c r="N4332" t="s">
        <v>1004</v>
      </c>
      <c r="O4332" s="18">
        <v>1.1300282607000001</v>
      </c>
      <c r="P4332" t="s">
        <v>673</v>
      </c>
      <c r="Q4332" t="s">
        <v>134</v>
      </c>
      <c r="R4332" t="s">
        <v>674</v>
      </c>
      <c r="S4332" s="18">
        <v>3.6043621659</v>
      </c>
      <c r="T4332" t="s">
        <v>675</v>
      </c>
      <c r="U4332" t="s">
        <v>130</v>
      </c>
      <c r="V4332" t="s">
        <v>676</v>
      </c>
      <c r="W4332" s="18">
        <v>1.6871262879</v>
      </c>
      <c r="X4332" t="s">
        <v>64</v>
      </c>
      <c r="Y4332" t="s">
        <v>130</v>
      </c>
      <c r="Z4332" t="s">
        <v>1011</v>
      </c>
      <c r="AA4332" s="18">
        <v>1.6238490652999999</v>
      </c>
      <c r="AB4332" s="19" t="s">
        <v>1102</v>
      </c>
      <c r="AC4332" t="s">
        <v>128</v>
      </c>
      <c r="AD4332" t="s">
        <v>1103</v>
      </c>
      <c r="AE4332" s="18">
        <v>0.43166440490000002</v>
      </c>
      <c r="AF4332" t="s">
        <v>6366</v>
      </c>
      <c r="AG4332" t="s">
        <v>143</v>
      </c>
      <c r="AH4332" t="s">
        <v>6367</v>
      </c>
      <c r="AI4332" s="18">
        <v>0.39031296240000002</v>
      </c>
      <c r="AJ4332" t="s">
        <v>19697</v>
      </c>
      <c r="AK4332" t="s">
        <v>134</v>
      </c>
      <c r="AL4332" t="s">
        <v>19698</v>
      </c>
      <c r="AM4332" t="s">
        <v>19697</v>
      </c>
      <c r="AN4332" t="s">
        <v>134</v>
      </c>
      <c r="AO4332" t="s">
        <v>19698</v>
      </c>
      <c r="AP4332" s="18">
        <v>0.39031296240000002</v>
      </c>
      <c r="AQ4332" t="s">
        <v>123</v>
      </c>
      <c r="AR4332" t="b">
        <f>ISNUMBER(SEARCH('Consulta Por Puntos Baloto'!$E$5,B4332,1))</f>
        <v>0</v>
      </c>
      <c r="AS4332">
        <f t="shared" si="134"/>
        <v>35</v>
      </c>
      <c r="AT4332" t="str">
        <f t="shared" si="135"/>
        <v>Punto red</v>
      </c>
    </row>
    <row r="4333" spans="1:46">
      <c r="A4333" t="s">
        <v>19699</v>
      </c>
      <c r="B4333" t="s">
        <v>19700</v>
      </c>
      <c r="C4333" s="18">
        <v>3.2436011028</v>
      </c>
      <c r="D4333" t="s">
        <v>463</v>
      </c>
      <c r="E4333" t="s">
        <v>128</v>
      </c>
      <c r="F4333" t="s">
        <v>464</v>
      </c>
      <c r="G4333" s="18">
        <v>0.43474424639999998</v>
      </c>
      <c r="H4333" t="s">
        <v>64</v>
      </c>
      <c r="I4333" t="s">
        <v>130</v>
      </c>
      <c r="J4333" t="s">
        <v>466</v>
      </c>
      <c r="K4333" s="18">
        <v>0.43474424639999998</v>
      </c>
      <c r="L4333" t="s">
        <v>64</v>
      </c>
      <c r="M4333" t="s">
        <v>130</v>
      </c>
      <c r="N4333" t="s">
        <v>466</v>
      </c>
      <c r="O4333" s="18">
        <v>0.61088198309999997</v>
      </c>
      <c r="P4333" t="s">
        <v>467</v>
      </c>
      <c r="Q4333" t="s">
        <v>134</v>
      </c>
      <c r="R4333" t="s">
        <v>468</v>
      </c>
      <c r="S4333" s="18">
        <v>4.8164154176</v>
      </c>
      <c r="T4333" t="s">
        <v>469</v>
      </c>
      <c r="U4333" t="s">
        <v>130</v>
      </c>
      <c r="V4333" t="s">
        <v>470</v>
      </c>
      <c r="W4333" s="18">
        <v>2.6353313751999998</v>
      </c>
      <c r="X4333" t="s">
        <v>745</v>
      </c>
      <c r="Y4333" t="s">
        <v>130</v>
      </c>
      <c r="Z4333" t="s">
        <v>746</v>
      </c>
      <c r="AA4333" s="18">
        <v>0.57562608410000005</v>
      </c>
      <c r="AB4333" s="19" t="s">
        <v>473</v>
      </c>
      <c r="AC4333" t="s">
        <v>128</v>
      </c>
      <c r="AD4333" t="s">
        <v>474</v>
      </c>
      <c r="AE4333" s="18">
        <v>0.2022656041</v>
      </c>
      <c r="AF4333" t="s">
        <v>19701</v>
      </c>
      <c r="AG4333" t="s">
        <v>143</v>
      </c>
      <c r="AH4333" t="s">
        <v>19702</v>
      </c>
      <c r="AI4333" s="18">
        <v>7.2729369500000002E-2</v>
      </c>
      <c r="AJ4333" t="s">
        <v>18096</v>
      </c>
      <c r="AK4333" t="s">
        <v>134</v>
      </c>
      <c r="AL4333" t="s">
        <v>18097</v>
      </c>
      <c r="AM4333" t="s">
        <v>18096</v>
      </c>
      <c r="AN4333" t="s">
        <v>134</v>
      </c>
      <c r="AO4333" t="s">
        <v>18097</v>
      </c>
      <c r="AP4333" s="18">
        <v>7.2729369500000002E-2</v>
      </c>
      <c r="AQ4333" t="s">
        <v>123</v>
      </c>
      <c r="AR4333" t="b">
        <f>ISNUMBER(SEARCH('Consulta Por Puntos Baloto'!$E$5,B4333,1))</f>
        <v>0</v>
      </c>
      <c r="AS4333">
        <f t="shared" si="134"/>
        <v>35</v>
      </c>
      <c r="AT4333" t="str">
        <f t="shared" si="135"/>
        <v>Punto red</v>
      </c>
    </row>
    <row r="4334" spans="1:46">
      <c r="A4334" t="s">
        <v>19703</v>
      </c>
      <c r="B4334" t="s">
        <v>613</v>
      </c>
      <c r="C4334" s="18">
        <v>0.79270230500000005</v>
      </c>
      <c r="D4334" t="s">
        <v>481</v>
      </c>
      <c r="E4334" t="s">
        <v>128</v>
      </c>
      <c r="F4334" t="s">
        <v>482</v>
      </c>
      <c r="G4334" s="18">
        <v>0.53339462699999995</v>
      </c>
      <c r="H4334" t="s">
        <v>64</v>
      </c>
      <c r="I4334" t="s">
        <v>130</v>
      </c>
      <c r="J4334" t="s">
        <v>550</v>
      </c>
      <c r="K4334" s="18">
        <v>0.91883820039999997</v>
      </c>
      <c r="L4334" t="s">
        <v>64</v>
      </c>
      <c r="M4334" t="s">
        <v>130</v>
      </c>
      <c r="N4334" t="s">
        <v>440</v>
      </c>
      <c r="O4334" s="18">
        <v>1.3277801356000001</v>
      </c>
      <c r="P4334" t="s">
        <v>494</v>
      </c>
      <c r="Q4334" t="s">
        <v>134</v>
      </c>
      <c r="R4334" t="s">
        <v>495</v>
      </c>
      <c r="S4334" s="18">
        <v>3.4220920467</v>
      </c>
      <c r="T4334" t="s">
        <v>371</v>
      </c>
      <c r="U4334" t="s">
        <v>130</v>
      </c>
      <c r="V4334" t="s">
        <v>372</v>
      </c>
      <c r="W4334" s="18">
        <v>1.2752228896</v>
      </c>
      <c r="X4334" t="s">
        <v>498</v>
      </c>
      <c r="Y4334" t="s">
        <v>130</v>
      </c>
      <c r="Z4334" t="s">
        <v>499</v>
      </c>
      <c r="AA4334" s="18">
        <v>1.3277801356000001</v>
      </c>
      <c r="AB4334" t="s">
        <v>500</v>
      </c>
      <c r="AC4334" t="s">
        <v>128</v>
      </c>
      <c r="AD4334" t="s">
        <v>501</v>
      </c>
      <c r="AE4334" s="18">
        <v>0.21469260600000001</v>
      </c>
      <c r="AF4334" t="s">
        <v>502</v>
      </c>
      <c r="AG4334" t="s">
        <v>143</v>
      </c>
      <c r="AH4334" t="s">
        <v>503</v>
      </c>
      <c r="AI4334" s="18">
        <v>0</v>
      </c>
      <c r="AJ4334" t="s">
        <v>11033</v>
      </c>
      <c r="AK4334" t="s">
        <v>134</v>
      </c>
      <c r="AL4334" t="s">
        <v>11034</v>
      </c>
      <c r="AM4334" t="s">
        <v>11033</v>
      </c>
      <c r="AN4334" t="s">
        <v>134</v>
      </c>
      <c r="AO4334" t="s">
        <v>11034</v>
      </c>
      <c r="AP4334" s="18">
        <v>0</v>
      </c>
      <c r="AQ4334" t="s">
        <v>123</v>
      </c>
      <c r="AR4334" t="b">
        <f>ISNUMBER(SEARCH('Consulta Por Puntos Baloto'!$E$5,B4334,1))</f>
        <v>0</v>
      </c>
      <c r="AS4334">
        <f t="shared" si="134"/>
        <v>35</v>
      </c>
      <c r="AT4334" t="str">
        <f t="shared" si="135"/>
        <v>Punto red</v>
      </c>
    </row>
    <row r="4335" spans="1:46">
      <c r="A4335" t="s">
        <v>19704</v>
      </c>
      <c r="B4335" t="s">
        <v>19705</v>
      </c>
      <c r="C4335" s="18">
        <v>31.712419904699999</v>
      </c>
      <c r="D4335" t="s">
        <v>291</v>
      </c>
      <c r="E4335" t="s">
        <v>292</v>
      </c>
      <c r="F4335" t="s">
        <v>293</v>
      </c>
      <c r="G4335" s="18">
        <v>75.999881875699998</v>
      </c>
      <c r="H4335" t="s">
        <v>300</v>
      </c>
      <c r="I4335" t="s">
        <v>294</v>
      </c>
      <c r="J4335" t="s">
        <v>4489</v>
      </c>
      <c r="K4335" s="18">
        <v>76.668711956099997</v>
      </c>
      <c r="L4335" t="s">
        <v>64</v>
      </c>
      <c r="M4335" t="s">
        <v>294</v>
      </c>
      <c r="N4335" t="s">
        <v>295</v>
      </c>
      <c r="O4335" s="18">
        <v>103.5776571338</v>
      </c>
      <c r="P4335" t="s">
        <v>296</v>
      </c>
      <c r="Q4335" t="s">
        <v>297</v>
      </c>
      <c r="R4335" t="s">
        <v>298</v>
      </c>
      <c r="S4335" s="18">
        <v>121.5633207389</v>
      </c>
      <c r="T4335" t="s">
        <v>311</v>
      </c>
      <c r="U4335" t="s">
        <v>130</v>
      </c>
      <c r="V4335" t="s">
        <v>312</v>
      </c>
      <c r="W4335" s="18">
        <v>104.44395929220001</v>
      </c>
      <c r="X4335" t="s">
        <v>64</v>
      </c>
      <c r="Y4335" t="s">
        <v>313</v>
      </c>
      <c r="Z4335" t="s">
        <v>314</v>
      </c>
      <c r="AA4335" s="18">
        <v>76.023154641600001</v>
      </c>
      <c r="AB4335" t="s">
        <v>300</v>
      </c>
      <c r="AC4335" t="s">
        <v>301</v>
      </c>
      <c r="AD4335" t="s">
        <v>302</v>
      </c>
      <c r="AE4335" s="18">
        <v>31.7696109396</v>
      </c>
      <c r="AF4335" t="s">
        <v>4885</v>
      </c>
      <c r="AG4335" t="s">
        <v>4886</v>
      </c>
      <c r="AH4335" t="s">
        <v>4887</v>
      </c>
      <c r="AI4335" s="18">
        <v>8.9047797600000006E-2</v>
      </c>
      <c r="AJ4335" t="s">
        <v>19706</v>
      </c>
      <c r="AK4335" t="s">
        <v>19707</v>
      </c>
      <c r="AL4335" t="s">
        <v>19708</v>
      </c>
      <c r="AM4335" t="s">
        <v>19706</v>
      </c>
      <c r="AN4335" t="s">
        <v>19707</v>
      </c>
      <c r="AO4335" t="s">
        <v>19708</v>
      </c>
      <c r="AP4335" s="18">
        <v>8.9047797600000006E-2</v>
      </c>
      <c r="AQ4335" t="s">
        <v>123</v>
      </c>
      <c r="AR4335" t="b">
        <f>ISNUMBER(SEARCH('Consulta Por Puntos Baloto'!$E$5,B4335,1))</f>
        <v>0</v>
      </c>
      <c r="AS4335">
        <f t="shared" si="134"/>
        <v>35</v>
      </c>
      <c r="AT4335" t="str">
        <f t="shared" si="135"/>
        <v>Punto red</v>
      </c>
    </row>
    <row r="4336" spans="1:46">
      <c r="A4336" t="s">
        <v>19709</v>
      </c>
      <c r="B4336" t="s">
        <v>19710</v>
      </c>
      <c r="C4336" s="18">
        <v>5.8828856999999998E-2</v>
      </c>
      <c r="D4336" t="s">
        <v>3960</v>
      </c>
      <c r="E4336" t="s">
        <v>128</v>
      </c>
      <c r="F4336" t="s">
        <v>3961</v>
      </c>
      <c r="G4336" s="18">
        <v>0.15505763850000001</v>
      </c>
      <c r="H4336" t="s">
        <v>64</v>
      </c>
      <c r="I4336" t="s">
        <v>130</v>
      </c>
      <c r="J4336" t="s">
        <v>1427</v>
      </c>
      <c r="K4336" s="18">
        <v>0.81628283660000001</v>
      </c>
      <c r="L4336" t="s">
        <v>64</v>
      </c>
      <c r="M4336" t="s">
        <v>130</v>
      </c>
      <c r="N4336" t="s">
        <v>3962</v>
      </c>
      <c r="O4336" s="18">
        <v>1.2245456367000001</v>
      </c>
      <c r="P4336" t="s">
        <v>1425</v>
      </c>
      <c r="Q4336" t="s">
        <v>134</v>
      </c>
      <c r="R4336" t="s">
        <v>1426</v>
      </c>
      <c r="S4336" s="18">
        <v>0.56500492579999995</v>
      </c>
      <c r="T4336" t="s">
        <v>1086</v>
      </c>
      <c r="U4336" t="s">
        <v>130</v>
      </c>
      <c r="V4336" t="s">
        <v>1087</v>
      </c>
      <c r="W4336" s="18">
        <v>0.15505763850000001</v>
      </c>
      <c r="X4336" t="s">
        <v>64</v>
      </c>
      <c r="Y4336" t="s">
        <v>130</v>
      </c>
      <c r="Z4336" t="s">
        <v>1427</v>
      </c>
      <c r="AA4336" s="18">
        <v>0.57707392729999996</v>
      </c>
      <c r="AB4336" s="19" t="s">
        <v>5417</v>
      </c>
      <c r="AC4336" t="s">
        <v>128</v>
      </c>
      <c r="AD4336" s="19" t="s">
        <v>5418</v>
      </c>
      <c r="AE4336" s="18">
        <v>0.20500341729999999</v>
      </c>
      <c r="AF4336" t="s">
        <v>3965</v>
      </c>
      <c r="AG4336" t="s">
        <v>143</v>
      </c>
      <c r="AH4336" t="s">
        <v>3966</v>
      </c>
      <c r="AI4336" s="18">
        <v>0</v>
      </c>
      <c r="AJ4336" t="s">
        <v>3967</v>
      </c>
      <c r="AK4336" t="s">
        <v>134</v>
      </c>
      <c r="AL4336" t="s">
        <v>3968</v>
      </c>
      <c r="AM4336" t="s">
        <v>3967</v>
      </c>
      <c r="AN4336" t="s">
        <v>134</v>
      </c>
      <c r="AO4336" t="s">
        <v>3968</v>
      </c>
      <c r="AP4336" s="18">
        <v>0</v>
      </c>
      <c r="AQ4336" t="s">
        <v>123</v>
      </c>
      <c r="AR4336" t="b">
        <f>ISNUMBER(SEARCH('Consulta Por Puntos Baloto'!$E$5,B4336,1))</f>
        <v>0</v>
      </c>
      <c r="AS4336">
        <f t="shared" si="134"/>
        <v>35</v>
      </c>
      <c r="AT4336" t="str">
        <f t="shared" si="135"/>
        <v>Punto red</v>
      </c>
    </row>
    <row r="4337" spans="1:46">
      <c r="A4337" t="s">
        <v>19711</v>
      </c>
      <c r="B4337" t="s">
        <v>19712</v>
      </c>
      <c r="C4337" s="18">
        <v>17.247940023200002</v>
      </c>
      <c r="D4337" t="s">
        <v>340</v>
      </c>
      <c r="E4337" t="s">
        <v>341</v>
      </c>
      <c r="F4337" t="s">
        <v>342</v>
      </c>
      <c r="G4337" s="18">
        <v>16.157326015599999</v>
      </c>
      <c r="H4337" t="s">
        <v>64</v>
      </c>
      <c r="I4337" t="s">
        <v>343</v>
      </c>
      <c r="J4337" t="s">
        <v>344</v>
      </c>
      <c r="K4337" s="18">
        <v>16.144323250700001</v>
      </c>
      <c r="L4337" t="s">
        <v>64</v>
      </c>
      <c r="M4337" t="s">
        <v>343</v>
      </c>
      <c r="N4337" t="s">
        <v>344</v>
      </c>
      <c r="O4337" s="18">
        <v>23.880912695799999</v>
      </c>
      <c r="P4337" t="s">
        <v>4391</v>
      </c>
      <c r="Q4337" t="s">
        <v>4392</v>
      </c>
      <c r="R4337" t="s">
        <v>4393</v>
      </c>
      <c r="S4337" s="18">
        <v>40.346987226499998</v>
      </c>
      <c r="T4337" t="s">
        <v>69</v>
      </c>
      <c r="U4337" t="s">
        <v>65</v>
      </c>
      <c r="V4337" t="s">
        <v>70</v>
      </c>
      <c r="W4337" s="18">
        <v>23.974476617299999</v>
      </c>
      <c r="X4337" t="s">
        <v>64</v>
      </c>
      <c r="Y4337" t="s">
        <v>4389</v>
      </c>
      <c r="Z4337" t="s">
        <v>4390</v>
      </c>
      <c r="AA4337" s="18">
        <v>17.4434872639</v>
      </c>
      <c r="AB4337" t="s">
        <v>345</v>
      </c>
      <c r="AC4337" t="s">
        <v>341</v>
      </c>
      <c r="AD4337" t="s">
        <v>346</v>
      </c>
      <c r="AE4337" s="18">
        <v>5.4429527842000001</v>
      </c>
      <c r="AF4337" t="s">
        <v>5425</v>
      </c>
      <c r="AG4337" t="s">
        <v>4395</v>
      </c>
      <c r="AH4337" t="s">
        <v>5426</v>
      </c>
      <c r="AI4337" s="18">
        <v>5.5025457944999996</v>
      </c>
      <c r="AJ4337" t="s">
        <v>4397</v>
      </c>
      <c r="AK4337" t="s">
        <v>4395</v>
      </c>
      <c r="AL4337" t="s">
        <v>4398</v>
      </c>
      <c r="AM4337" t="s">
        <v>5425</v>
      </c>
      <c r="AN4337" t="s">
        <v>4395</v>
      </c>
      <c r="AO4337" t="s">
        <v>5426</v>
      </c>
      <c r="AP4337" s="18">
        <v>5.4429527842000001</v>
      </c>
      <c r="AQ4337" t="s">
        <v>123</v>
      </c>
      <c r="AR4337" t="b">
        <f>ISNUMBER(SEARCH('Consulta Por Puntos Baloto'!$E$5,B4337,1))</f>
        <v>0</v>
      </c>
      <c r="AS4337">
        <f t="shared" si="134"/>
        <v>31</v>
      </c>
      <c r="AT4337" t="str">
        <f t="shared" si="135"/>
        <v>Punto pago</v>
      </c>
    </row>
    <row r="4338" spans="1:46">
      <c r="A4338" t="s">
        <v>19713</v>
      </c>
      <c r="B4338" t="s">
        <v>19714</v>
      </c>
      <c r="C4338" s="18">
        <v>73.809837006799995</v>
      </c>
      <c r="D4338" t="s">
        <v>4960</v>
      </c>
      <c r="E4338" t="s">
        <v>4961</v>
      </c>
      <c r="F4338" t="s">
        <v>4962</v>
      </c>
      <c r="G4338" s="18">
        <v>150.59651172080001</v>
      </c>
      <c r="H4338" t="s">
        <v>64</v>
      </c>
      <c r="I4338" t="s">
        <v>4169</v>
      </c>
      <c r="J4338" t="s">
        <v>4171</v>
      </c>
      <c r="K4338" s="18">
        <v>179.52516069730001</v>
      </c>
      <c r="L4338" t="s">
        <v>64</v>
      </c>
      <c r="M4338" t="s">
        <v>86</v>
      </c>
      <c r="N4338" t="s">
        <v>413</v>
      </c>
      <c r="O4338" s="18">
        <v>186.08802696640001</v>
      </c>
      <c r="P4338" t="s">
        <v>359</v>
      </c>
      <c r="Q4338" t="s">
        <v>83</v>
      </c>
      <c r="R4338" t="s">
        <v>360</v>
      </c>
      <c r="S4338" s="18">
        <v>187.37405344199999</v>
      </c>
      <c r="T4338" t="s">
        <v>85</v>
      </c>
      <c r="U4338" t="s">
        <v>86</v>
      </c>
      <c r="V4338" t="s">
        <v>87</v>
      </c>
      <c r="W4338" s="18">
        <v>150.62318500649999</v>
      </c>
      <c r="X4338" t="s">
        <v>64</v>
      </c>
      <c r="Y4338" t="s">
        <v>4169</v>
      </c>
      <c r="Z4338" t="s">
        <v>4171</v>
      </c>
      <c r="AA4338" s="18">
        <v>150.96786613430001</v>
      </c>
      <c r="AB4338" t="s">
        <v>4168</v>
      </c>
      <c r="AC4338" t="s">
        <v>4172</v>
      </c>
      <c r="AD4338" t="s">
        <v>4173</v>
      </c>
      <c r="AE4338" s="18">
        <v>45.508655623700001</v>
      </c>
      <c r="AF4338" t="s">
        <v>5468</v>
      </c>
      <c r="AG4338" t="s">
        <v>5469</v>
      </c>
      <c r="AH4338" t="s">
        <v>5470</v>
      </c>
      <c r="AI4338" s="18">
        <v>2.1536586E-2</v>
      </c>
      <c r="AJ4338" t="s">
        <v>19715</v>
      </c>
      <c r="AK4338" t="s">
        <v>16268</v>
      </c>
      <c r="AL4338" t="s">
        <v>19716</v>
      </c>
      <c r="AM4338" t="s">
        <v>19715</v>
      </c>
      <c r="AN4338" t="s">
        <v>16268</v>
      </c>
      <c r="AO4338" t="s">
        <v>19716</v>
      </c>
      <c r="AP4338" s="18">
        <v>2.1536586E-2</v>
      </c>
      <c r="AQ4338" t="e">
        <v>#N/A</v>
      </c>
      <c r="AR4338" t="b">
        <f>ISNUMBER(SEARCH('Consulta Por Puntos Baloto'!$E$5,B4338,1))</f>
        <v>0</v>
      </c>
      <c r="AS4338">
        <f t="shared" si="134"/>
        <v>35</v>
      </c>
      <c r="AT4338" t="str">
        <f t="shared" si="135"/>
        <v>Punto red</v>
      </c>
    </row>
    <row r="4339" spans="1:46">
      <c r="A4339" t="s">
        <v>19717</v>
      </c>
      <c r="B4339" t="s">
        <v>19718</v>
      </c>
      <c r="C4339" s="18">
        <v>34.726981838</v>
      </c>
      <c r="D4339" t="s">
        <v>353</v>
      </c>
      <c r="E4339" t="s">
        <v>354</v>
      </c>
      <c r="F4339" t="s">
        <v>355</v>
      </c>
      <c r="G4339" s="18">
        <v>24.691071029900002</v>
      </c>
      <c r="H4339" t="s">
        <v>64</v>
      </c>
      <c r="I4339" t="s">
        <v>86</v>
      </c>
      <c r="J4339" t="s">
        <v>413</v>
      </c>
      <c r="K4339" s="18">
        <v>24.691071029900002</v>
      </c>
      <c r="L4339" t="s">
        <v>64</v>
      </c>
      <c r="M4339" t="s">
        <v>86</v>
      </c>
      <c r="N4339" t="s">
        <v>413</v>
      </c>
      <c r="O4339" s="18">
        <v>38.329012019399997</v>
      </c>
      <c r="P4339" t="s">
        <v>359</v>
      </c>
      <c r="Q4339" t="s">
        <v>83</v>
      </c>
      <c r="R4339" t="s">
        <v>360</v>
      </c>
      <c r="S4339" s="18">
        <v>40.067928111400001</v>
      </c>
      <c r="T4339" t="s">
        <v>85</v>
      </c>
      <c r="U4339" t="s">
        <v>86</v>
      </c>
      <c r="V4339" t="s">
        <v>87</v>
      </c>
      <c r="W4339" s="18">
        <v>37.031954039399999</v>
      </c>
      <c r="X4339" t="s">
        <v>64</v>
      </c>
      <c r="Y4339" t="s">
        <v>86</v>
      </c>
      <c r="Z4339" t="s">
        <v>299</v>
      </c>
      <c r="AA4339" s="18">
        <v>36.997070939499999</v>
      </c>
      <c r="AB4339" s="19" t="s">
        <v>361</v>
      </c>
      <c r="AC4339" t="s">
        <v>83</v>
      </c>
      <c r="AD4339" s="19" t="s">
        <v>362</v>
      </c>
      <c r="AE4339" s="18">
        <v>7.3602393500000002E-2</v>
      </c>
      <c r="AF4339" t="s">
        <v>16852</v>
      </c>
      <c r="AG4339" t="s">
        <v>16853</v>
      </c>
      <c r="AH4339" t="s">
        <v>16854</v>
      </c>
      <c r="AI4339" s="18">
        <v>7.1444211053000002</v>
      </c>
      <c r="AJ4339" t="s">
        <v>19719</v>
      </c>
      <c r="AK4339" t="s">
        <v>10316</v>
      </c>
      <c r="AL4339" t="s">
        <v>19720</v>
      </c>
      <c r="AM4339" t="s">
        <v>16852</v>
      </c>
      <c r="AN4339" t="s">
        <v>16853</v>
      </c>
      <c r="AO4339" t="s">
        <v>16854</v>
      </c>
      <c r="AP4339" s="18">
        <v>7.3602393500000002E-2</v>
      </c>
      <c r="AQ4339" t="e">
        <v>#N/A</v>
      </c>
      <c r="AR4339" t="b">
        <f>ISNUMBER(SEARCH('Consulta Por Puntos Baloto'!$E$5,B4339,1))</f>
        <v>0</v>
      </c>
      <c r="AS4339">
        <f t="shared" si="134"/>
        <v>31</v>
      </c>
      <c r="AT4339" t="str">
        <f t="shared" si="135"/>
        <v>Punto pago</v>
      </c>
    </row>
    <row r="4340" spans="1:46">
      <c r="A4340" t="s">
        <v>19721</v>
      </c>
      <c r="B4340" t="s">
        <v>19722</v>
      </c>
      <c r="C4340" s="18">
        <v>86.521809291799997</v>
      </c>
      <c r="D4340" t="s">
        <v>4913</v>
      </c>
      <c r="E4340" t="s">
        <v>4914</v>
      </c>
      <c r="F4340" t="s">
        <v>4915</v>
      </c>
      <c r="G4340" s="18">
        <v>131.7555945551</v>
      </c>
      <c r="H4340" t="s">
        <v>64</v>
      </c>
      <c r="I4340" t="s">
        <v>4073</v>
      </c>
      <c r="J4340" t="s">
        <v>4074</v>
      </c>
      <c r="K4340" s="18">
        <v>171.8512566741</v>
      </c>
      <c r="L4340" t="s">
        <v>64</v>
      </c>
      <c r="M4340" t="s">
        <v>187</v>
      </c>
      <c r="N4340" t="s">
        <v>189</v>
      </c>
      <c r="O4340" s="18">
        <v>152.52969355190001</v>
      </c>
      <c r="P4340" t="s">
        <v>4071</v>
      </c>
      <c r="Q4340" t="s">
        <v>4066</v>
      </c>
      <c r="R4340" t="s">
        <v>4072</v>
      </c>
      <c r="S4340" s="18">
        <v>215.33126898290001</v>
      </c>
      <c r="T4340" t="s">
        <v>85</v>
      </c>
      <c r="U4340" t="s">
        <v>86</v>
      </c>
      <c r="V4340" t="s">
        <v>87</v>
      </c>
      <c r="W4340" s="18">
        <v>131.7613146651</v>
      </c>
      <c r="X4340" t="s">
        <v>64</v>
      </c>
      <c r="Y4340" t="s">
        <v>4073</v>
      </c>
      <c r="Z4340" t="s">
        <v>4074</v>
      </c>
      <c r="AA4340" s="18">
        <v>150.78766139609999</v>
      </c>
      <c r="AB4340" t="s">
        <v>4252</v>
      </c>
      <c r="AC4340" t="s">
        <v>4066</v>
      </c>
      <c r="AD4340" t="s">
        <v>4253</v>
      </c>
      <c r="AE4340" s="18">
        <v>11.7142415041</v>
      </c>
      <c r="AF4340" t="s">
        <v>19723</v>
      </c>
      <c r="AG4340" t="s">
        <v>19724</v>
      </c>
      <c r="AH4340" t="s">
        <v>19725</v>
      </c>
      <c r="AI4340" s="18">
        <v>11.8443728367</v>
      </c>
      <c r="AJ4340" t="s">
        <v>11693</v>
      </c>
      <c r="AK4340" t="s">
        <v>11694</v>
      </c>
      <c r="AL4340" t="s">
        <v>11695</v>
      </c>
      <c r="AM4340" t="s">
        <v>19723</v>
      </c>
      <c r="AN4340" t="s">
        <v>19724</v>
      </c>
      <c r="AO4340" t="s">
        <v>19725</v>
      </c>
      <c r="AP4340" s="18">
        <v>11.7142415041</v>
      </c>
      <c r="AQ4340" t="s">
        <v>123</v>
      </c>
      <c r="AR4340" t="b">
        <f>ISNUMBER(SEARCH('Consulta Por Puntos Baloto'!$E$5,B4340,1))</f>
        <v>0</v>
      </c>
      <c r="AS4340">
        <f t="shared" si="134"/>
        <v>31</v>
      </c>
      <c r="AT4340" t="str">
        <f t="shared" si="135"/>
        <v>Punto pago</v>
      </c>
    </row>
    <row r="4341" spans="1:46">
      <c r="A4341" t="s">
        <v>19726</v>
      </c>
      <c r="B4341" t="s">
        <v>19727</v>
      </c>
      <c r="C4341" s="18">
        <v>1.08473098</v>
      </c>
      <c r="D4341" t="s">
        <v>239</v>
      </c>
      <c r="E4341" t="s">
        <v>62</v>
      </c>
      <c r="F4341" t="s">
        <v>240</v>
      </c>
      <c r="G4341" s="18">
        <v>1.0654517160000001</v>
      </c>
      <c r="H4341" t="s">
        <v>71</v>
      </c>
      <c r="I4341" t="s">
        <v>65</v>
      </c>
      <c r="J4341" t="s">
        <v>72</v>
      </c>
      <c r="K4341" s="18">
        <v>2.8642022999000001</v>
      </c>
      <c r="L4341" t="s">
        <v>4403</v>
      </c>
      <c r="M4341" t="s">
        <v>65</v>
      </c>
      <c r="N4341" t="s">
        <v>4404</v>
      </c>
      <c r="O4341" s="18">
        <v>8.1441375388000008</v>
      </c>
      <c r="P4341" t="s">
        <v>67</v>
      </c>
      <c r="Q4341" t="s">
        <v>62</v>
      </c>
      <c r="R4341" t="s">
        <v>68</v>
      </c>
      <c r="S4341" s="18">
        <v>3.7061015755</v>
      </c>
      <c r="T4341" t="s">
        <v>69</v>
      </c>
      <c r="U4341" t="s">
        <v>65</v>
      </c>
      <c r="V4341" t="s">
        <v>70</v>
      </c>
      <c r="W4341" s="18">
        <v>1.0709335718999999</v>
      </c>
      <c r="X4341" t="s">
        <v>71</v>
      </c>
      <c r="Y4341" t="s">
        <v>65</v>
      </c>
      <c r="Z4341" t="s">
        <v>72</v>
      </c>
      <c r="AA4341" s="18">
        <v>1.0651933630999999</v>
      </c>
      <c r="AB4341" t="s">
        <v>243</v>
      </c>
      <c r="AC4341" t="s">
        <v>62</v>
      </c>
      <c r="AD4341" t="s">
        <v>244</v>
      </c>
      <c r="AE4341" s="18">
        <v>0.1692004889</v>
      </c>
      <c r="AF4341" t="s">
        <v>19728</v>
      </c>
      <c r="AG4341" t="s">
        <v>62</v>
      </c>
      <c r="AH4341" t="s">
        <v>19729</v>
      </c>
      <c r="AI4341" s="18">
        <v>8.20219212E-2</v>
      </c>
      <c r="AJ4341" t="s">
        <v>19730</v>
      </c>
      <c r="AK4341" t="s">
        <v>62</v>
      </c>
      <c r="AL4341" t="s">
        <v>19731</v>
      </c>
      <c r="AM4341" t="s">
        <v>19730</v>
      </c>
      <c r="AN4341" t="s">
        <v>62</v>
      </c>
      <c r="AO4341" t="s">
        <v>19731</v>
      </c>
      <c r="AP4341" s="18">
        <v>8.20219212E-2</v>
      </c>
      <c r="AQ4341" t="s">
        <v>123</v>
      </c>
      <c r="AR4341" t="b">
        <f>ISNUMBER(SEARCH('Consulta Por Puntos Baloto'!$E$5,B4341,1))</f>
        <v>0</v>
      </c>
      <c r="AS4341">
        <f t="shared" si="134"/>
        <v>35</v>
      </c>
      <c r="AT4341" t="str">
        <f t="shared" si="135"/>
        <v>Punto red</v>
      </c>
    </row>
    <row r="4342" spans="1:46">
      <c r="A4342" t="s">
        <v>19732</v>
      </c>
      <c r="B4342" t="s">
        <v>19733</v>
      </c>
      <c r="C4342" s="18">
        <v>20.357530722500002</v>
      </c>
      <c r="D4342" t="s">
        <v>4024</v>
      </c>
      <c r="E4342" t="s">
        <v>4025</v>
      </c>
      <c r="F4342" t="s">
        <v>4026</v>
      </c>
      <c r="G4342" s="18">
        <v>19.5212214847</v>
      </c>
      <c r="H4342" t="s">
        <v>64</v>
      </c>
      <c r="I4342" t="s">
        <v>4027</v>
      </c>
      <c r="J4342" t="s">
        <v>5135</v>
      </c>
      <c r="K4342" s="18">
        <v>75.007584694900004</v>
      </c>
      <c r="L4342" t="s">
        <v>64</v>
      </c>
      <c r="M4342" t="s">
        <v>4029</v>
      </c>
      <c r="N4342" t="s">
        <v>4030</v>
      </c>
      <c r="O4342" s="18">
        <v>19.734567364499998</v>
      </c>
      <c r="P4342" t="s">
        <v>4031</v>
      </c>
      <c r="Q4342" t="s">
        <v>4025</v>
      </c>
      <c r="R4342" t="s">
        <v>4032</v>
      </c>
      <c r="S4342" s="18">
        <v>143.1359587375</v>
      </c>
      <c r="T4342" t="s">
        <v>69</v>
      </c>
      <c r="U4342" t="s">
        <v>65</v>
      </c>
      <c r="V4342" t="s">
        <v>70</v>
      </c>
      <c r="W4342" s="18">
        <v>19.519094352700002</v>
      </c>
      <c r="X4342" t="s">
        <v>64</v>
      </c>
      <c r="Y4342" t="s">
        <v>4027</v>
      </c>
      <c r="Z4342" t="s">
        <v>4033</v>
      </c>
      <c r="AA4342" s="18">
        <v>33.712892481399997</v>
      </c>
      <c r="AB4342" t="s">
        <v>4899</v>
      </c>
      <c r="AC4342" t="s">
        <v>4900</v>
      </c>
      <c r="AD4342" t="s">
        <v>4901</v>
      </c>
      <c r="AE4342" s="18">
        <v>9.4610568199999995E-2</v>
      </c>
      <c r="AF4342" t="s">
        <v>19734</v>
      </c>
      <c r="AG4342" t="s">
        <v>19735</v>
      </c>
      <c r="AH4342" t="s">
        <v>19736</v>
      </c>
      <c r="AI4342" s="18">
        <v>11.8374968586</v>
      </c>
      <c r="AJ4342" t="s">
        <v>19737</v>
      </c>
      <c r="AK4342" t="s">
        <v>5145</v>
      </c>
      <c r="AL4342" t="s">
        <v>19738</v>
      </c>
      <c r="AM4342" t="s">
        <v>19734</v>
      </c>
      <c r="AN4342" t="s">
        <v>19735</v>
      </c>
      <c r="AO4342" t="s">
        <v>19736</v>
      </c>
      <c r="AP4342" s="18">
        <v>9.4610568199999995E-2</v>
      </c>
      <c r="AQ4342" t="s">
        <v>123</v>
      </c>
      <c r="AR4342" t="b">
        <f>ISNUMBER(SEARCH('Consulta Por Puntos Baloto'!$E$5,B4342,1))</f>
        <v>0</v>
      </c>
      <c r="AS4342">
        <f t="shared" si="134"/>
        <v>31</v>
      </c>
      <c r="AT4342" t="str">
        <f t="shared" si="135"/>
        <v>Punto pago</v>
      </c>
    </row>
    <row r="4343" spans="1:46">
      <c r="A4343" t="s">
        <v>19739</v>
      </c>
      <c r="B4343" t="s">
        <v>19740</v>
      </c>
      <c r="C4343" s="18">
        <v>122.052139579</v>
      </c>
      <c r="D4343" t="s">
        <v>5270</v>
      </c>
      <c r="E4343" t="s">
        <v>4172</v>
      </c>
      <c r="F4343" t="s">
        <v>5271</v>
      </c>
      <c r="G4343" s="18">
        <v>122.00478740200001</v>
      </c>
      <c r="H4343" t="s">
        <v>4168</v>
      </c>
      <c r="I4343" t="s">
        <v>4169</v>
      </c>
      <c r="J4343" t="s">
        <v>5409</v>
      </c>
      <c r="K4343" s="18">
        <v>130.39084371850001</v>
      </c>
      <c r="L4343" t="s">
        <v>64</v>
      </c>
      <c r="M4343" t="s">
        <v>86</v>
      </c>
      <c r="N4343" t="s">
        <v>413</v>
      </c>
      <c r="O4343" s="18">
        <v>137.8691372756</v>
      </c>
      <c r="P4343" t="s">
        <v>359</v>
      </c>
      <c r="Q4343" t="s">
        <v>83</v>
      </c>
      <c r="R4343" t="s">
        <v>360</v>
      </c>
      <c r="S4343" s="18">
        <v>139.24330408419999</v>
      </c>
      <c r="T4343" t="s">
        <v>85</v>
      </c>
      <c r="U4343" t="s">
        <v>86</v>
      </c>
      <c r="V4343" t="s">
        <v>87</v>
      </c>
      <c r="W4343" s="18">
        <v>123.2917789988</v>
      </c>
      <c r="X4343" t="s">
        <v>64</v>
      </c>
      <c r="Y4343" t="s">
        <v>4169</v>
      </c>
      <c r="Z4343" t="s">
        <v>4171</v>
      </c>
      <c r="AA4343" s="18">
        <v>122.0037017704</v>
      </c>
      <c r="AB4343" t="s">
        <v>4168</v>
      </c>
      <c r="AC4343" t="s">
        <v>4172</v>
      </c>
      <c r="AD4343" t="s">
        <v>4173</v>
      </c>
      <c r="AE4343" s="18">
        <v>3.9503340000000001E-4</v>
      </c>
      <c r="AF4343" t="s">
        <v>6978</v>
      </c>
      <c r="AG4343" t="s">
        <v>6979</v>
      </c>
      <c r="AH4343" t="s">
        <v>6980</v>
      </c>
      <c r="AI4343" s="18">
        <v>1.8984131000000001E-3</v>
      </c>
      <c r="AJ4343" t="s">
        <v>13632</v>
      </c>
      <c r="AK4343" t="s">
        <v>6979</v>
      </c>
      <c r="AL4343" t="s">
        <v>13633</v>
      </c>
      <c r="AM4343" t="s">
        <v>6978</v>
      </c>
      <c r="AN4343" t="s">
        <v>6979</v>
      </c>
      <c r="AO4343" t="s">
        <v>6980</v>
      </c>
      <c r="AP4343" s="18">
        <v>3.9503340000000001E-4</v>
      </c>
      <c r="AQ4343" t="s">
        <v>123</v>
      </c>
      <c r="AR4343" t="b">
        <f>ISNUMBER(SEARCH('Consulta Por Puntos Baloto'!$E$5,B4343,1))</f>
        <v>0</v>
      </c>
      <c r="AS4343">
        <f t="shared" si="134"/>
        <v>31</v>
      </c>
      <c r="AT4343" t="str">
        <f t="shared" si="135"/>
        <v>Punto pago</v>
      </c>
    </row>
    <row r="4344" spans="1:46">
      <c r="A4344" t="s">
        <v>19741</v>
      </c>
      <c r="B4344" t="s">
        <v>19742</v>
      </c>
      <c r="C4344" s="18">
        <v>33.345952501200003</v>
      </c>
      <c r="D4344" t="s">
        <v>1689</v>
      </c>
      <c r="E4344" t="s">
        <v>1690</v>
      </c>
      <c r="F4344" t="s">
        <v>1691</v>
      </c>
      <c r="G4344" s="18">
        <v>10.7577516589</v>
      </c>
      <c r="H4344" t="s">
        <v>64</v>
      </c>
      <c r="I4344" t="s">
        <v>105</v>
      </c>
      <c r="J4344" t="s">
        <v>106</v>
      </c>
      <c r="K4344" s="18">
        <v>86.043935942900006</v>
      </c>
      <c r="L4344" t="s">
        <v>64</v>
      </c>
      <c r="M4344" t="s">
        <v>130</v>
      </c>
      <c r="N4344" t="s">
        <v>132</v>
      </c>
      <c r="O4344" s="18">
        <v>84.525321961700001</v>
      </c>
      <c r="P4344" t="s">
        <v>133</v>
      </c>
      <c r="Q4344" t="s">
        <v>134</v>
      </c>
      <c r="R4344" t="s">
        <v>135</v>
      </c>
      <c r="S4344" s="18">
        <v>87.316150263799997</v>
      </c>
      <c r="T4344" t="s">
        <v>136</v>
      </c>
      <c r="U4344" t="s">
        <v>130</v>
      </c>
      <c r="V4344" t="s">
        <v>137</v>
      </c>
      <c r="W4344" s="18">
        <v>10.9278866733</v>
      </c>
      <c r="X4344" t="s">
        <v>64</v>
      </c>
      <c r="Y4344" t="s">
        <v>114</v>
      </c>
      <c r="Z4344" t="s">
        <v>106</v>
      </c>
      <c r="AA4344" s="18">
        <v>31.731173578899998</v>
      </c>
      <c r="AB4344" s="19" t="s">
        <v>3348</v>
      </c>
      <c r="AC4344" t="s">
        <v>1690</v>
      </c>
      <c r="AD4344" s="19" t="s">
        <v>5358</v>
      </c>
      <c r="AE4344" s="18">
        <v>10.7523565689</v>
      </c>
      <c r="AF4344" t="s">
        <v>7147</v>
      </c>
      <c r="AG4344" t="s">
        <v>7148</v>
      </c>
      <c r="AH4344" t="s">
        <v>7149</v>
      </c>
      <c r="AI4344" s="18">
        <v>1.08786821E-2</v>
      </c>
      <c r="AJ4344" t="s">
        <v>19743</v>
      </c>
      <c r="AK4344" t="s">
        <v>7151</v>
      </c>
      <c r="AL4344" t="s">
        <v>19744</v>
      </c>
      <c r="AM4344" t="s">
        <v>19743</v>
      </c>
      <c r="AN4344" t="s">
        <v>7151</v>
      </c>
      <c r="AO4344" t="s">
        <v>19744</v>
      </c>
      <c r="AP4344" s="18">
        <v>1.08786821E-2</v>
      </c>
      <c r="AQ4344" t="s">
        <v>123</v>
      </c>
      <c r="AR4344" t="b">
        <f>ISNUMBER(SEARCH('Consulta Por Puntos Baloto'!$E$5,B4344,1))</f>
        <v>0</v>
      </c>
      <c r="AS4344">
        <f t="shared" si="134"/>
        <v>35</v>
      </c>
      <c r="AT4344" t="str">
        <f t="shared" si="135"/>
        <v>Punto red</v>
      </c>
    </row>
    <row r="4345" spans="1:46">
      <c r="A4345" t="s">
        <v>19745</v>
      </c>
      <c r="B4345" t="s">
        <v>19746</v>
      </c>
      <c r="C4345" s="18">
        <v>12.882280501</v>
      </c>
      <c r="D4345" t="s">
        <v>5197</v>
      </c>
      <c r="E4345" t="s">
        <v>5198</v>
      </c>
      <c r="F4345" t="s">
        <v>5199</v>
      </c>
      <c r="G4345" s="18">
        <v>14.179634993300001</v>
      </c>
      <c r="H4345" t="s">
        <v>64</v>
      </c>
      <c r="I4345" t="s">
        <v>5200</v>
      </c>
      <c r="J4345" t="s">
        <v>5201</v>
      </c>
      <c r="K4345" s="18">
        <v>22.4647100995</v>
      </c>
      <c r="L4345" t="s">
        <v>64</v>
      </c>
      <c r="M4345" t="s">
        <v>65</v>
      </c>
      <c r="N4345" t="s">
        <v>5202</v>
      </c>
      <c r="O4345" s="18">
        <v>22.844679850999999</v>
      </c>
      <c r="P4345" t="s">
        <v>67</v>
      </c>
      <c r="Q4345" t="s">
        <v>62</v>
      </c>
      <c r="R4345" t="s">
        <v>68</v>
      </c>
      <c r="S4345" s="18">
        <v>23.638415273700002</v>
      </c>
      <c r="T4345" t="s">
        <v>253</v>
      </c>
      <c r="U4345" t="s">
        <v>65</v>
      </c>
      <c r="V4345" t="s">
        <v>254</v>
      </c>
      <c r="W4345" s="18">
        <v>22.8300533681</v>
      </c>
      <c r="X4345" t="s">
        <v>276</v>
      </c>
      <c r="Y4345" t="s">
        <v>65</v>
      </c>
      <c r="Z4345" t="s">
        <v>277</v>
      </c>
      <c r="AA4345" s="18">
        <v>22.823962305399998</v>
      </c>
      <c r="AB4345" t="s">
        <v>5203</v>
      </c>
      <c r="AC4345" t="s">
        <v>62</v>
      </c>
      <c r="AD4345" t="s">
        <v>5204</v>
      </c>
      <c r="AE4345" s="18">
        <v>4.7288814899999997E-2</v>
      </c>
      <c r="AF4345" t="s">
        <v>19747</v>
      </c>
      <c r="AG4345" t="s">
        <v>7825</v>
      </c>
      <c r="AH4345" t="s">
        <v>19748</v>
      </c>
      <c r="AI4345" s="18">
        <v>1.55722633E-2</v>
      </c>
      <c r="AJ4345" t="s">
        <v>19749</v>
      </c>
      <c r="AK4345" t="s">
        <v>7825</v>
      </c>
      <c r="AL4345" t="s">
        <v>19750</v>
      </c>
      <c r="AM4345" t="s">
        <v>19749</v>
      </c>
      <c r="AN4345" t="s">
        <v>7825</v>
      </c>
      <c r="AO4345" t="s">
        <v>19750</v>
      </c>
      <c r="AP4345" s="18">
        <v>1.55722633E-2</v>
      </c>
      <c r="AQ4345" t="s">
        <v>123</v>
      </c>
      <c r="AR4345" t="b">
        <f>ISNUMBER(SEARCH('Consulta Por Puntos Baloto'!$E$5,B4345,1))</f>
        <v>0</v>
      </c>
      <c r="AS4345">
        <f t="shared" si="134"/>
        <v>35</v>
      </c>
      <c r="AT4345" t="str">
        <f t="shared" si="135"/>
        <v>Punto red</v>
      </c>
    </row>
    <row r="4346" spans="1:46">
      <c r="A4346" t="s">
        <v>19751</v>
      </c>
      <c r="B4346" t="s">
        <v>19752</v>
      </c>
      <c r="C4346" s="18">
        <v>14.2963713779</v>
      </c>
      <c r="D4346" t="s">
        <v>4892</v>
      </c>
      <c r="E4346" t="s">
        <v>4893</v>
      </c>
      <c r="F4346" t="s">
        <v>4894</v>
      </c>
      <c r="G4346" s="18">
        <v>45.568384677600001</v>
      </c>
      <c r="H4346" t="s">
        <v>4895</v>
      </c>
      <c r="I4346" t="s">
        <v>4146</v>
      </c>
      <c r="J4346" t="s">
        <v>4896</v>
      </c>
      <c r="K4346" s="18">
        <v>54.1476346281</v>
      </c>
      <c r="L4346" t="s">
        <v>64</v>
      </c>
      <c r="M4346" t="s">
        <v>154</v>
      </c>
      <c r="N4346" t="s">
        <v>156</v>
      </c>
      <c r="O4346" s="18">
        <v>45.953314966100002</v>
      </c>
      <c r="P4346" t="s">
        <v>4031</v>
      </c>
      <c r="Q4346" t="s">
        <v>4025</v>
      </c>
      <c r="R4346" t="s">
        <v>4032</v>
      </c>
      <c r="S4346" s="18">
        <v>143.89014561089999</v>
      </c>
      <c r="T4346" t="s">
        <v>69</v>
      </c>
      <c r="U4346" t="s">
        <v>65</v>
      </c>
      <c r="V4346" t="s">
        <v>70</v>
      </c>
      <c r="W4346" s="18">
        <v>45.856234152799999</v>
      </c>
      <c r="X4346" t="s">
        <v>4897</v>
      </c>
      <c r="Y4346" t="s">
        <v>4146</v>
      </c>
      <c r="Z4346" t="s">
        <v>4898</v>
      </c>
      <c r="AA4346" s="18">
        <v>15.652730930100001</v>
      </c>
      <c r="AB4346" t="s">
        <v>4899</v>
      </c>
      <c r="AC4346" t="s">
        <v>4900</v>
      </c>
      <c r="AD4346" t="s">
        <v>4901</v>
      </c>
      <c r="AE4346" s="18">
        <v>12.896635980099999</v>
      </c>
      <c r="AF4346" t="s">
        <v>19753</v>
      </c>
      <c r="AG4346" t="s">
        <v>7285</v>
      </c>
      <c r="AH4346" t="s">
        <v>19754</v>
      </c>
      <c r="AI4346" s="18">
        <v>13.399739030999999</v>
      </c>
      <c r="AJ4346" t="s">
        <v>16950</v>
      </c>
      <c r="AK4346" t="s">
        <v>4900</v>
      </c>
      <c r="AL4346" t="s">
        <v>16951</v>
      </c>
      <c r="AM4346" t="s">
        <v>19753</v>
      </c>
      <c r="AN4346" t="s">
        <v>7285</v>
      </c>
      <c r="AO4346" t="s">
        <v>19754</v>
      </c>
      <c r="AP4346" s="18">
        <v>12.896635980099999</v>
      </c>
      <c r="AQ4346" t="s">
        <v>123</v>
      </c>
      <c r="AR4346" t="b">
        <f>ISNUMBER(SEARCH('Consulta Por Puntos Baloto'!$E$5,B4346,1))</f>
        <v>0</v>
      </c>
      <c r="AS4346">
        <f t="shared" si="134"/>
        <v>31</v>
      </c>
      <c r="AT4346" t="str">
        <f t="shared" si="135"/>
        <v>Punto pago</v>
      </c>
    </row>
    <row r="4347" spans="1:46">
      <c r="A4347" t="s">
        <v>19755</v>
      </c>
      <c r="B4347" t="s">
        <v>19756</v>
      </c>
      <c r="C4347" s="18">
        <v>116.88569993420001</v>
      </c>
      <c r="D4347" t="s">
        <v>4065</v>
      </c>
      <c r="E4347" t="s">
        <v>4066</v>
      </c>
      <c r="F4347" t="s">
        <v>4067</v>
      </c>
      <c r="G4347" s="18">
        <v>114.8164823637</v>
      </c>
      <c r="H4347" t="s">
        <v>64</v>
      </c>
      <c r="I4347" t="s">
        <v>4068</v>
      </c>
      <c r="J4347" t="s">
        <v>4069</v>
      </c>
      <c r="K4347" s="18">
        <v>237.4836921829</v>
      </c>
      <c r="L4347" t="s">
        <v>64</v>
      </c>
      <c r="M4347" t="s">
        <v>223</v>
      </c>
      <c r="N4347" t="s">
        <v>4070</v>
      </c>
      <c r="O4347" s="18">
        <v>114.81648232889999</v>
      </c>
      <c r="P4347" t="s">
        <v>4071</v>
      </c>
      <c r="Q4347" t="s">
        <v>4066</v>
      </c>
      <c r="R4347" t="s">
        <v>4072</v>
      </c>
      <c r="S4347" s="18">
        <v>244.49743453950001</v>
      </c>
      <c r="T4347" t="s">
        <v>227</v>
      </c>
      <c r="U4347" t="s">
        <v>228</v>
      </c>
      <c r="V4347" t="s">
        <v>229</v>
      </c>
      <c r="W4347" s="18">
        <v>197.79358517360001</v>
      </c>
      <c r="X4347" t="s">
        <v>64</v>
      </c>
      <c r="Y4347" t="s">
        <v>4073</v>
      </c>
      <c r="Z4347" t="s">
        <v>4074</v>
      </c>
      <c r="AA4347" s="18">
        <v>116.7501174323</v>
      </c>
      <c r="AB4347" s="19" t="s">
        <v>4075</v>
      </c>
      <c r="AC4347" t="s">
        <v>4066</v>
      </c>
      <c r="AD4347" t="s">
        <v>4076</v>
      </c>
      <c r="AE4347" s="18">
        <v>2.1462224299999999E-2</v>
      </c>
      <c r="AF4347" t="s">
        <v>19757</v>
      </c>
      <c r="AG4347" t="s">
        <v>4421</v>
      </c>
      <c r="AH4347" t="s">
        <v>19758</v>
      </c>
      <c r="AI4347" s="18">
        <v>6.6401676500000006E-2</v>
      </c>
      <c r="AJ4347" t="s">
        <v>6967</v>
      </c>
      <c r="AK4347" t="s">
        <v>4421</v>
      </c>
      <c r="AL4347" t="s">
        <v>6968</v>
      </c>
      <c r="AM4347" t="s">
        <v>19757</v>
      </c>
      <c r="AN4347" t="s">
        <v>4421</v>
      </c>
      <c r="AO4347" t="s">
        <v>19758</v>
      </c>
      <c r="AP4347" s="18">
        <v>2.1462224299999999E-2</v>
      </c>
      <c r="AQ4347" t="e">
        <v>#N/A</v>
      </c>
      <c r="AR4347" t="b">
        <f>ISNUMBER(SEARCH('Consulta Por Puntos Baloto'!$E$5,B4347,1))</f>
        <v>0</v>
      </c>
      <c r="AS4347">
        <f t="shared" si="134"/>
        <v>31</v>
      </c>
      <c r="AT4347" t="str">
        <f t="shared" si="135"/>
        <v>Punto pago</v>
      </c>
    </row>
    <row r="4348" spans="1:46">
      <c r="A4348" t="s">
        <v>19759</v>
      </c>
      <c r="B4348" t="s">
        <v>19760</v>
      </c>
      <c r="C4348" s="18">
        <v>91.199684575999996</v>
      </c>
      <c r="D4348" t="s">
        <v>4556</v>
      </c>
      <c r="E4348" t="s">
        <v>4557</v>
      </c>
      <c r="F4348" t="s">
        <v>4558</v>
      </c>
      <c r="G4348" s="18">
        <v>57.952906197399997</v>
      </c>
      <c r="H4348" t="s">
        <v>64</v>
      </c>
      <c r="I4348" t="s">
        <v>4560</v>
      </c>
      <c r="J4348" t="s">
        <v>4562</v>
      </c>
      <c r="K4348" s="18">
        <v>57.9373608772</v>
      </c>
      <c r="L4348" t="s">
        <v>64</v>
      </c>
      <c r="M4348" t="s">
        <v>4560</v>
      </c>
      <c r="N4348" t="s">
        <v>4562</v>
      </c>
      <c r="O4348" s="18">
        <v>57.5806911038</v>
      </c>
      <c r="P4348" t="s">
        <v>5857</v>
      </c>
      <c r="Q4348" t="s">
        <v>388</v>
      </c>
      <c r="R4348" t="s">
        <v>5858</v>
      </c>
      <c r="S4348" s="18">
        <v>223.0853280405</v>
      </c>
      <c r="T4348" t="s">
        <v>253</v>
      </c>
      <c r="U4348" t="s">
        <v>65</v>
      </c>
      <c r="V4348" t="s">
        <v>254</v>
      </c>
      <c r="W4348" s="18">
        <v>91.177304199999995</v>
      </c>
      <c r="X4348" t="s">
        <v>64</v>
      </c>
      <c r="Y4348" t="s">
        <v>4563</v>
      </c>
      <c r="Z4348" t="s">
        <v>4564</v>
      </c>
      <c r="AA4348" s="18">
        <v>57.188459530999999</v>
      </c>
      <c r="AB4348" t="s">
        <v>5859</v>
      </c>
      <c r="AC4348" t="s">
        <v>388</v>
      </c>
      <c r="AD4348" t="s">
        <v>5860</v>
      </c>
      <c r="AE4348" s="18">
        <v>2.7549091000000001E-2</v>
      </c>
      <c r="AF4348" t="s">
        <v>19761</v>
      </c>
      <c r="AG4348" t="s">
        <v>19762</v>
      </c>
      <c r="AH4348" t="s">
        <v>19763</v>
      </c>
      <c r="AI4348" s="18">
        <v>18.041191556299999</v>
      </c>
      <c r="AJ4348" t="s">
        <v>7233</v>
      </c>
      <c r="AK4348" t="s">
        <v>7234</v>
      </c>
      <c r="AL4348" t="s">
        <v>7235</v>
      </c>
      <c r="AM4348" t="s">
        <v>19761</v>
      </c>
      <c r="AN4348" t="s">
        <v>19762</v>
      </c>
      <c r="AO4348" t="s">
        <v>19763</v>
      </c>
      <c r="AP4348" s="18">
        <v>2.7549091000000001E-2</v>
      </c>
      <c r="AQ4348" t="s">
        <v>123</v>
      </c>
      <c r="AR4348" t="b">
        <f>ISNUMBER(SEARCH('Consulta Por Puntos Baloto'!$E$5,B4348,1))</f>
        <v>0</v>
      </c>
      <c r="AS4348">
        <f t="shared" si="134"/>
        <v>31</v>
      </c>
      <c r="AT4348" t="str">
        <f t="shared" si="135"/>
        <v>Punto pago</v>
      </c>
    </row>
    <row r="4349" spans="1:46">
      <c r="A4349" t="s">
        <v>19764</v>
      </c>
      <c r="B4349" t="s">
        <v>19765</v>
      </c>
      <c r="C4349" s="18">
        <v>13.467662714099999</v>
      </c>
      <c r="D4349" t="s">
        <v>4447</v>
      </c>
      <c r="E4349" t="s">
        <v>4261</v>
      </c>
      <c r="F4349" t="s">
        <v>4448</v>
      </c>
      <c r="G4349" s="18">
        <v>13.557426002</v>
      </c>
      <c r="H4349" t="s">
        <v>64</v>
      </c>
      <c r="I4349" t="s">
        <v>4250</v>
      </c>
      <c r="J4349" t="s">
        <v>4251</v>
      </c>
      <c r="K4349" s="18">
        <v>13.539435617500001</v>
      </c>
      <c r="L4349" t="s">
        <v>64</v>
      </c>
      <c r="M4349" t="s">
        <v>4250</v>
      </c>
      <c r="N4349" t="s">
        <v>4251</v>
      </c>
      <c r="O4349" s="18">
        <v>85.176262829799995</v>
      </c>
      <c r="P4349" t="s">
        <v>3977</v>
      </c>
      <c r="Q4349" t="s">
        <v>3972</v>
      </c>
      <c r="R4349" t="s">
        <v>3978</v>
      </c>
      <c r="S4349" s="18">
        <v>442.70766697179999</v>
      </c>
      <c r="T4349" t="s">
        <v>85</v>
      </c>
      <c r="U4349" t="s">
        <v>86</v>
      </c>
      <c r="V4349" t="s">
        <v>87</v>
      </c>
      <c r="W4349" s="18">
        <v>19.593964667600002</v>
      </c>
      <c r="X4349" t="s">
        <v>4267</v>
      </c>
      <c r="Y4349" t="s">
        <v>4250</v>
      </c>
      <c r="Z4349" t="s">
        <v>4268</v>
      </c>
      <c r="AA4349" s="18">
        <v>17.886220184199999</v>
      </c>
      <c r="AB4349" s="19" t="s">
        <v>4269</v>
      </c>
      <c r="AC4349" t="s">
        <v>4261</v>
      </c>
      <c r="AD4349" t="s">
        <v>4270</v>
      </c>
      <c r="AE4349" s="18">
        <v>0.10174064870000001</v>
      </c>
      <c r="AF4349" t="s">
        <v>19766</v>
      </c>
      <c r="AG4349" t="s">
        <v>19767</v>
      </c>
      <c r="AH4349" t="s">
        <v>19768</v>
      </c>
      <c r="AI4349" s="18">
        <v>7.7982228200000003E-2</v>
      </c>
      <c r="AJ4349" t="s">
        <v>349</v>
      </c>
      <c r="AK4349" t="s">
        <v>19767</v>
      </c>
      <c r="AL4349" t="s">
        <v>19769</v>
      </c>
      <c r="AM4349" t="s">
        <v>349</v>
      </c>
      <c r="AN4349" t="s">
        <v>19767</v>
      </c>
      <c r="AO4349" t="s">
        <v>19769</v>
      </c>
      <c r="AP4349" s="18">
        <v>7.7982228200000003E-2</v>
      </c>
      <c r="AQ4349" t="e">
        <v>#N/A</v>
      </c>
      <c r="AR4349" t="b">
        <f>ISNUMBER(SEARCH('Consulta Por Puntos Baloto'!$E$5,B4349,1))</f>
        <v>0</v>
      </c>
      <c r="AS4349">
        <f t="shared" si="134"/>
        <v>35</v>
      </c>
      <c r="AT4349" t="str">
        <f t="shared" si="135"/>
        <v>Punto red</v>
      </c>
    </row>
    <row r="4350" spans="1:46">
      <c r="A4350" t="s">
        <v>19770</v>
      </c>
      <c r="B4350" t="s">
        <v>19771</v>
      </c>
      <c r="C4350" s="18">
        <v>1.3866161727999999</v>
      </c>
      <c r="D4350" t="s">
        <v>481</v>
      </c>
      <c r="E4350" t="s">
        <v>128</v>
      </c>
      <c r="F4350" t="s">
        <v>482</v>
      </c>
      <c r="G4350" s="18">
        <v>0.1228463345</v>
      </c>
      <c r="H4350" t="s">
        <v>64</v>
      </c>
      <c r="I4350" t="s">
        <v>130</v>
      </c>
      <c r="J4350" t="s">
        <v>493</v>
      </c>
      <c r="K4350" s="18">
        <v>1.2845814259999999</v>
      </c>
      <c r="L4350" t="s">
        <v>64</v>
      </c>
      <c r="M4350" t="s">
        <v>130</v>
      </c>
      <c r="N4350" t="s">
        <v>440</v>
      </c>
      <c r="O4350" s="18">
        <v>1.0860130872</v>
      </c>
      <c r="P4350" t="s">
        <v>494</v>
      </c>
      <c r="Q4350" t="s">
        <v>134</v>
      </c>
      <c r="R4350" t="s">
        <v>495</v>
      </c>
      <c r="S4350" s="18">
        <v>3.4021593346999999</v>
      </c>
      <c r="T4350" t="s">
        <v>496</v>
      </c>
      <c r="U4350" t="s">
        <v>130</v>
      </c>
      <c r="V4350" t="s">
        <v>497</v>
      </c>
      <c r="W4350" s="18">
        <v>1.1032973858999999</v>
      </c>
      <c r="X4350" t="s">
        <v>498</v>
      </c>
      <c r="Y4350" t="s">
        <v>130</v>
      </c>
      <c r="Z4350" t="s">
        <v>499</v>
      </c>
      <c r="AA4350" s="18">
        <v>1.0860130872</v>
      </c>
      <c r="AB4350" t="s">
        <v>500</v>
      </c>
      <c r="AC4350" t="s">
        <v>128</v>
      </c>
      <c r="AD4350" t="s">
        <v>501</v>
      </c>
      <c r="AE4350" s="18">
        <v>9.0955003399999998E-2</v>
      </c>
      <c r="AF4350" t="s">
        <v>2370</v>
      </c>
      <c r="AG4350" t="s">
        <v>143</v>
      </c>
      <c r="AH4350" t="s">
        <v>2371</v>
      </c>
      <c r="AI4350" s="18">
        <v>0.2059995493</v>
      </c>
      <c r="AJ4350" t="s">
        <v>19772</v>
      </c>
      <c r="AK4350" t="s">
        <v>134</v>
      </c>
      <c r="AL4350" t="s">
        <v>19773</v>
      </c>
      <c r="AM4350" t="s">
        <v>2370</v>
      </c>
      <c r="AN4350" t="s">
        <v>143</v>
      </c>
      <c r="AO4350" t="s">
        <v>2371</v>
      </c>
      <c r="AP4350" s="18">
        <v>9.0955003399999998E-2</v>
      </c>
      <c r="AQ4350" t="s">
        <v>123</v>
      </c>
      <c r="AR4350" t="b">
        <f>ISNUMBER(SEARCH('Consulta Por Puntos Baloto'!$E$5,B4350,1))</f>
        <v>0</v>
      </c>
      <c r="AS4350">
        <f t="shared" si="134"/>
        <v>31</v>
      </c>
      <c r="AT4350" t="str">
        <f t="shared" si="135"/>
        <v>Punto pago</v>
      </c>
    </row>
    <row r="4351" spans="1:46">
      <c r="A4351" t="s">
        <v>19774</v>
      </c>
      <c r="B4351" t="s">
        <v>19775</v>
      </c>
      <c r="C4351" s="18">
        <v>1.3866161727999999</v>
      </c>
      <c r="D4351" t="s">
        <v>481</v>
      </c>
      <c r="E4351" t="s">
        <v>128</v>
      </c>
      <c r="F4351" t="s">
        <v>482</v>
      </c>
      <c r="G4351" s="18">
        <v>0.1228463345</v>
      </c>
      <c r="H4351" t="s">
        <v>64</v>
      </c>
      <c r="I4351" t="s">
        <v>130</v>
      </c>
      <c r="J4351" t="s">
        <v>493</v>
      </c>
      <c r="K4351" s="18">
        <v>1.2845814259999999</v>
      </c>
      <c r="L4351" t="s">
        <v>64</v>
      </c>
      <c r="M4351" t="s">
        <v>130</v>
      </c>
      <c r="N4351" t="s">
        <v>440</v>
      </c>
      <c r="O4351" s="18">
        <v>1.0860130872</v>
      </c>
      <c r="P4351" t="s">
        <v>494</v>
      </c>
      <c r="Q4351" t="s">
        <v>134</v>
      </c>
      <c r="R4351" t="s">
        <v>495</v>
      </c>
      <c r="S4351" s="18">
        <v>3.4021593346999999</v>
      </c>
      <c r="T4351" t="s">
        <v>496</v>
      </c>
      <c r="U4351" t="s">
        <v>130</v>
      </c>
      <c r="V4351" t="s">
        <v>497</v>
      </c>
      <c r="W4351" s="18">
        <v>1.1032973858999999</v>
      </c>
      <c r="X4351" t="s">
        <v>498</v>
      </c>
      <c r="Y4351" t="s">
        <v>130</v>
      </c>
      <c r="Z4351" t="s">
        <v>499</v>
      </c>
      <c r="AA4351" s="18">
        <v>1.0860130872</v>
      </c>
      <c r="AB4351" t="s">
        <v>500</v>
      </c>
      <c r="AC4351" t="s">
        <v>128</v>
      </c>
      <c r="AD4351" t="s">
        <v>501</v>
      </c>
      <c r="AE4351" s="18">
        <v>9.0955003399999998E-2</v>
      </c>
      <c r="AF4351" t="s">
        <v>2370</v>
      </c>
      <c r="AG4351" t="s">
        <v>143</v>
      </c>
      <c r="AH4351" t="s">
        <v>2371</v>
      </c>
      <c r="AI4351" s="18">
        <v>0.2059995493</v>
      </c>
      <c r="AJ4351" t="s">
        <v>19772</v>
      </c>
      <c r="AK4351" t="s">
        <v>134</v>
      </c>
      <c r="AL4351" t="s">
        <v>19773</v>
      </c>
      <c r="AM4351" t="s">
        <v>2370</v>
      </c>
      <c r="AN4351" t="s">
        <v>143</v>
      </c>
      <c r="AO4351" t="s">
        <v>2371</v>
      </c>
      <c r="AP4351" s="18">
        <v>9.0955003399999998E-2</v>
      </c>
      <c r="AQ4351" t="s">
        <v>123</v>
      </c>
      <c r="AR4351" t="b">
        <f>ISNUMBER(SEARCH('Consulta Por Puntos Baloto'!$E$5,B4351,1))</f>
        <v>0</v>
      </c>
      <c r="AS4351">
        <f t="shared" si="134"/>
        <v>31</v>
      </c>
      <c r="AT4351" t="str">
        <f t="shared" si="135"/>
        <v>Punto pago</v>
      </c>
    </row>
    <row r="4352" spans="1:46">
      <c r="A4352" t="s">
        <v>19776</v>
      </c>
      <c r="B4352" t="s">
        <v>19777</v>
      </c>
      <c r="C4352" s="18">
        <v>53.981472726100002</v>
      </c>
      <c r="D4352" t="s">
        <v>291</v>
      </c>
      <c r="E4352" t="s">
        <v>292</v>
      </c>
      <c r="F4352" t="s">
        <v>293</v>
      </c>
      <c r="G4352" s="18">
        <v>56.645537213300003</v>
      </c>
      <c r="H4352" t="s">
        <v>64</v>
      </c>
      <c r="I4352" t="s">
        <v>294</v>
      </c>
      <c r="J4352" t="s">
        <v>295</v>
      </c>
      <c r="K4352" s="18">
        <v>56.6603535665</v>
      </c>
      <c r="L4352" t="s">
        <v>64</v>
      </c>
      <c r="M4352" t="s">
        <v>294</v>
      </c>
      <c r="N4352" t="s">
        <v>295</v>
      </c>
      <c r="O4352" s="18">
        <v>60.472364175999999</v>
      </c>
      <c r="P4352" t="s">
        <v>296</v>
      </c>
      <c r="Q4352" t="s">
        <v>297</v>
      </c>
      <c r="R4352" t="s">
        <v>298</v>
      </c>
      <c r="S4352" s="18">
        <v>131.10140893580001</v>
      </c>
      <c r="T4352" t="s">
        <v>85</v>
      </c>
      <c r="U4352" t="s">
        <v>86</v>
      </c>
      <c r="V4352" t="s">
        <v>87</v>
      </c>
      <c r="W4352" s="18">
        <v>128.9142124041</v>
      </c>
      <c r="X4352" t="s">
        <v>64</v>
      </c>
      <c r="Y4352" t="s">
        <v>86</v>
      </c>
      <c r="Z4352" t="s">
        <v>299</v>
      </c>
      <c r="AA4352" s="18">
        <v>57.603227396599998</v>
      </c>
      <c r="AB4352" t="s">
        <v>300</v>
      </c>
      <c r="AC4352" t="s">
        <v>301</v>
      </c>
      <c r="AD4352" t="s">
        <v>302</v>
      </c>
      <c r="AE4352" s="18">
        <v>8.2208955027999995</v>
      </c>
      <c r="AF4352" t="s">
        <v>303</v>
      </c>
      <c r="AG4352" t="s">
        <v>304</v>
      </c>
      <c r="AH4352" t="s">
        <v>305</v>
      </c>
      <c r="AI4352" s="18">
        <v>6.9186206599999994E-2</v>
      </c>
      <c r="AJ4352" t="s">
        <v>19778</v>
      </c>
      <c r="AK4352" t="s">
        <v>307</v>
      </c>
      <c r="AL4352" t="s">
        <v>19779</v>
      </c>
      <c r="AM4352" t="s">
        <v>19778</v>
      </c>
      <c r="AN4352" t="s">
        <v>307</v>
      </c>
      <c r="AO4352" t="s">
        <v>19779</v>
      </c>
      <c r="AP4352" s="18">
        <v>6.9186206599999994E-2</v>
      </c>
      <c r="AQ4352" t="s">
        <v>123</v>
      </c>
      <c r="AR4352" t="b">
        <f>ISNUMBER(SEARCH('Consulta Por Puntos Baloto'!$E$5,B4352,1))</f>
        <v>0</v>
      </c>
      <c r="AS4352">
        <f t="shared" si="134"/>
        <v>35</v>
      </c>
      <c r="AT4352" t="str">
        <f t="shared" si="135"/>
        <v>Punto red</v>
      </c>
    </row>
    <row r="4353" spans="1:46">
      <c r="A4353" t="s">
        <v>19780</v>
      </c>
      <c r="B4353" t="s">
        <v>19781</v>
      </c>
      <c r="C4353" s="18">
        <v>1.3365127483999999</v>
      </c>
      <c r="D4353" t="s">
        <v>102</v>
      </c>
      <c r="E4353" t="s">
        <v>103</v>
      </c>
      <c r="F4353" t="s">
        <v>104</v>
      </c>
      <c r="G4353" s="18">
        <v>2.1151358712000001</v>
      </c>
      <c r="H4353" t="s">
        <v>251</v>
      </c>
      <c r="I4353" t="s">
        <v>107</v>
      </c>
      <c r="J4353" t="s">
        <v>252</v>
      </c>
      <c r="K4353" s="18">
        <v>2.9121189554</v>
      </c>
      <c r="L4353" t="s">
        <v>64</v>
      </c>
      <c r="M4353" t="s">
        <v>107</v>
      </c>
      <c r="N4353" t="s">
        <v>108</v>
      </c>
      <c r="O4353" s="18">
        <v>2.8934229717000002</v>
      </c>
      <c r="P4353" t="s">
        <v>109</v>
      </c>
      <c r="Q4353" t="s">
        <v>103</v>
      </c>
      <c r="R4353" t="s">
        <v>110</v>
      </c>
      <c r="S4353" s="18">
        <v>149.55846428589999</v>
      </c>
      <c r="T4353" t="s">
        <v>253</v>
      </c>
      <c r="U4353" t="s">
        <v>65</v>
      </c>
      <c r="V4353" t="s">
        <v>254</v>
      </c>
      <c r="W4353" s="18">
        <v>148.1303855125</v>
      </c>
      <c r="X4353" t="s">
        <v>276</v>
      </c>
      <c r="Y4353" t="s">
        <v>65</v>
      </c>
      <c r="Z4353" t="s">
        <v>277</v>
      </c>
      <c r="AA4353" s="18">
        <v>2.8278868460000002</v>
      </c>
      <c r="AB4353" t="s">
        <v>115</v>
      </c>
      <c r="AC4353" t="s">
        <v>103</v>
      </c>
      <c r="AD4353" t="s">
        <v>116</v>
      </c>
      <c r="AE4353" s="18">
        <v>1.198673562</v>
      </c>
      <c r="AF4353" t="s">
        <v>12418</v>
      </c>
      <c r="AG4353" t="s">
        <v>103</v>
      </c>
      <c r="AH4353" t="s">
        <v>12419</v>
      </c>
      <c r="AI4353" s="18">
        <v>0.34229020230000001</v>
      </c>
      <c r="AJ4353" t="s">
        <v>19782</v>
      </c>
      <c r="AK4353" t="s">
        <v>103</v>
      </c>
      <c r="AL4353" t="s">
        <v>19783</v>
      </c>
      <c r="AM4353" t="s">
        <v>19782</v>
      </c>
      <c r="AN4353" t="s">
        <v>103</v>
      </c>
      <c r="AO4353" t="s">
        <v>19783</v>
      </c>
      <c r="AP4353" s="18">
        <v>0.34229020230000001</v>
      </c>
      <c r="AQ4353" t="s">
        <v>123</v>
      </c>
      <c r="AR4353" t="b">
        <f>ISNUMBER(SEARCH('Consulta Por Puntos Baloto'!$E$5,B4353,1))</f>
        <v>0</v>
      </c>
      <c r="AS4353">
        <f t="shared" si="134"/>
        <v>35</v>
      </c>
      <c r="AT4353" t="str">
        <f t="shared" si="135"/>
        <v>Punto red</v>
      </c>
    </row>
    <row r="4354" spans="1:46">
      <c r="A4354" t="s">
        <v>19784</v>
      </c>
      <c r="B4354" t="s">
        <v>14705</v>
      </c>
      <c r="C4354" s="18">
        <v>6.7056188250000002</v>
      </c>
      <c r="D4354" t="s">
        <v>508</v>
      </c>
      <c r="E4354" t="s">
        <v>509</v>
      </c>
      <c r="F4354" t="s">
        <v>510</v>
      </c>
      <c r="G4354" s="18">
        <v>1.0187924176000001</v>
      </c>
      <c r="H4354" t="s">
        <v>64</v>
      </c>
      <c r="I4354" t="s">
        <v>130</v>
      </c>
      <c r="J4354" t="s">
        <v>1124</v>
      </c>
      <c r="K4354" s="18">
        <v>5.7921842050999999</v>
      </c>
      <c r="L4354" t="s">
        <v>64</v>
      </c>
      <c r="M4354" t="s">
        <v>112</v>
      </c>
      <c r="N4354" t="s">
        <v>721</v>
      </c>
      <c r="O4354" s="18">
        <v>0.97925570260000006</v>
      </c>
      <c r="P4354" t="s">
        <v>606</v>
      </c>
      <c r="Q4354" t="s">
        <v>134</v>
      </c>
      <c r="R4354" t="s">
        <v>607</v>
      </c>
      <c r="S4354" s="18">
        <v>4.0340069620000003</v>
      </c>
      <c r="T4354" t="s">
        <v>515</v>
      </c>
      <c r="U4354" t="s">
        <v>130</v>
      </c>
      <c r="V4354" t="s">
        <v>516</v>
      </c>
      <c r="W4354" s="18">
        <v>6.6774199045999998</v>
      </c>
      <c r="X4354" t="s">
        <v>64</v>
      </c>
      <c r="Y4354" t="s">
        <v>471</v>
      </c>
      <c r="Z4354" t="s">
        <v>472</v>
      </c>
      <c r="AA4354" s="18">
        <v>4.0340069620000003</v>
      </c>
      <c r="AB4354" t="s">
        <v>518</v>
      </c>
      <c r="AC4354" t="s">
        <v>128</v>
      </c>
      <c r="AD4354" t="s">
        <v>519</v>
      </c>
      <c r="AE4354" s="18">
        <v>7.1921010199999996E-2</v>
      </c>
      <c r="AF4354" t="s">
        <v>14703</v>
      </c>
      <c r="AG4354" t="s">
        <v>143</v>
      </c>
      <c r="AH4354" t="s">
        <v>14704</v>
      </c>
      <c r="AI4354" s="18">
        <v>7.1921010199999996E-2</v>
      </c>
      <c r="AJ4354" t="s">
        <v>14705</v>
      </c>
      <c r="AK4354" t="s">
        <v>134</v>
      </c>
      <c r="AL4354" t="s">
        <v>14706</v>
      </c>
      <c r="AM4354" t="s">
        <v>14703</v>
      </c>
      <c r="AN4354" t="s">
        <v>143</v>
      </c>
      <c r="AO4354" t="s">
        <v>14704</v>
      </c>
      <c r="AP4354" s="18">
        <v>7.1921010199999996E-2</v>
      </c>
      <c r="AQ4354" t="s">
        <v>123</v>
      </c>
      <c r="AR4354" t="b">
        <f>ISNUMBER(SEARCH('Consulta Por Puntos Baloto'!$E$5,B4354,1))</f>
        <v>0</v>
      </c>
      <c r="AS4354">
        <f t="shared" si="134"/>
        <v>31</v>
      </c>
      <c r="AT4354" t="str">
        <f t="shared" si="135"/>
        <v>Punto pago</v>
      </c>
    </row>
    <row r="4355" spans="1:46">
      <c r="A4355" t="s">
        <v>19784</v>
      </c>
      <c r="B4355" t="s">
        <v>14705</v>
      </c>
      <c r="C4355" s="18">
        <v>6.7056188250000002</v>
      </c>
      <c r="D4355" t="s">
        <v>508</v>
      </c>
      <c r="E4355" t="s">
        <v>509</v>
      </c>
      <c r="F4355" t="s">
        <v>510</v>
      </c>
      <c r="G4355" s="18">
        <v>1.0187924176000001</v>
      </c>
      <c r="H4355" t="s">
        <v>64</v>
      </c>
      <c r="I4355" t="s">
        <v>130</v>
      </c>
      <c r="J4355" t="s">
        <v>1124</v>
      </c>
      <c r="K4355" s="18">
        <v>5.7921842050999999</v>
      </c>
      <c r="L4355" t="s">
        <v>64</v>
      </c>
      <c r="M4355" t="s">
        <v>112</v>
      </c>
      <c r="N4355" t="s">
        <v>721</v>
      </c>
      <c r="O4355" s="18">
        <v>0.97925570260000006</v>
      </c>
      <c r="P4355" t="s">
        <v>606</v>
      </c>
      <c r="Q4355" t="s">
        <v>134</v>
      </c>
      <c r="R4355" t="s">
        <v>607</v>
      </c>
      <c r="S4355" s="18">
        <v>4.0340069620000003</v>
      </c>
      <c r="T4355" t="s">
        <v>515</v>
      </c>
      <c r="U4355" t="s">
        <v>130</v>
      </c>
      <c r="V4355" t="s">
        <v>516</v>
      </c>
      <c r="W4355" s="18">
        <v>6.6774199045999998</v>
      </c>
      <c r="X4355" t="s">
        <v>64</v>
      </c>
      <c r="Y4355" t="s">
        <v>471</v>
      </c>
      <c r="Z4355" t="s">
        <v>472</v>
      </c>
      <c r="AA4355" s="18">
        <v>4.0340069620000003</v>
      </c>
      <c r="AB4355" t="s">
        <v>518</v>
      </c>
      <c r="AC4355" t="s">
        <v>128</v>
      </c>
      <c r="AD4355" t="s">
        <v>519</v>
      </c>
      <c r="AE4355" s="18">
        <v>7.1921010199999996E-2</v>
      </c>
      <c r="AF4355" t="s">
        <v>14703</v>
      </c>
      <c r="AG4355" t="s">
        <v>143</v>
      </c>
      <c r="AH4355" t="s">
        <v>14704</v>
      </c>
      <c r="AI4355" s="18">
        <v>7.1921010199999996E-2</v>
      </c>
      <c r="AJ4355" t="s">
        <v>14705</v>
      </c>
      <c r="AK4355" t="s">
        <v>134</v>
      </c>
      <c r="AL4355" t="s">
        <v>14706</v>
      </c>
      <c r="AM4355" t="s">
        <v>14705</v>
      </c>
      <c r="AN4355" t="s">
        <v>134</v>
      </c>
      <c r="AO4355" t="s">
        <v>14706</v>
      </c>
      <c r="AP4355" s="18">
        <v>7.1921010199999996E-2</v>
      </c>
      <c r="AQ4355" t="s">
        <v>123</v>
      </c>
      <c r="AR4355" t="b">
        <f>ISNUMBER(SEARCH('Consulta Por Puntos Baloto'!$E$5,B4355,1))</f>
        <v>0</v>
      </c>
      <c r="AS4355">
        <f t="shared" ref="AS4355:AS4418" si="136">MATCH(AP4355,A4355:AL4355,0)</f>
        <v>31</v>
      </c>
      <c r="AT4355" t="str">
        <f t="shared" ref="AT4355:AT4418" si="137">+VLOOKUP(AS4355,$AW$2:$AX$10,2,0)</f>
        <v>Punto pago</v>
      </c>
    </row>
    <row r="4356" spans="1:46">
      <c r="A4356" t="s">
        <v>19785</v>
      </c>
      <c r="B4356" t="s">
        <v>19786</v>
      </c>
      <c r="C4356" s="18">
        <v>38.316155648299997</v>
      </c>
      <c r="D4356" t="s">
        <v>3990</v>
      </c>
      <c r="E4356" t="s">
        <v>3991</v>
      </c>
      <c r="F4356" t="s">
        <v>3992</v>
      </c>
      <c r="G4356" s="18">
        <v>36.281974599400002</v>
      </c>
      <c r="H4356" t="s">
        <v>64</v>
      </c>
      <c r="I4356" t="s">
        <v>3993</v>
      </c>
      <c r="J4356" t="s">
        <v>3995</v>
      </c>
      <c r="K4356" s="18">
        <v>36.281974599400002</v>
      </c>
      <c r="L4356" t="s">
        <v>64</v>
      </c>
      <c r="M4356" t="s">
        <v>3993</v>
      </c>
      <c r="N4356" t="s">
        <v>3995</v>
      </c>
      <c r="O4356" s="18">
        <v>38.526669138899997</v>
      </c>
      <c r="P4356" t="s">
        <v>3996</v>
      </c>
      <c r="Q4356" t="s">
        <v>3991</v>
      </c>
      <c r="R4356" t="s">
        <v>3997</v>
      </c>
      <c r="S4356" s="18">
        <v>367.42341264790002</v>
      </c>
      <c r="T4356" t="s">
        <v>85</v>
      </c>
      <c r="U4356" t="s">
        <v>86</v>
      </c>
      <c r="V4356" t="s">
        <v>87</v>
      </c>
      <c r="W4356" s="18">
        <v>112.478594673</v>
      </c>
      <c r="X4356" t="s">
        <v>64</v>
      </c>
      <c r="Y4356" t="s">
        <v>3998</v>
      </c>
      <c r="Z4356" t="s">
        <v>3999</v>
      </c>
      <c r="AA4356" s="18">
        <v>37.759718984400003</v>
      </c>
      <c r="AB4356" t="s">
        <v>4000</v>
      </c>
      <c r="AC4356" t="s">
        <v>3991</v>
      </c>
      <c r="AD4356" t="s">
        <v>4001</v>
      </c>
      <c r="AE4356" s="18">
        <v>0.131616496</v>
      </c>
      <c r="AF4356" t="s">
        <v>19787</v>
      </c>
      <c r="AG4356" t="s">
        <v>19788</v>
      </c>
      <c r="AH4356" t="s">
        <v>19789</v>
      </c>
      <c r="AI4356" s="18">
        <v>2.18243298E-2</v>
      </c>
      <c r="AJ4356" t="s">
        <v>19790</v>
      </c>
      <c r="AK4356" t="s">
        <v>19788</v>
      </c>
      <c r="AL4356" t="s">
        <v>19791</v>
      </c>
      <c r="AM4356" t="s">
        <v>19790</v>
      </c>
      <c r="AN4356" t="s">
        <v>19788</v>
      </c>
      <c r="AO4356" t="s">
        <v>19791</v>
      </c>
      <c r="AP4356" s="18">
        <v>2.18243298E-2</v>
      </c>
      <c r="AQ4356" t="e">
        <v>#N/A</v>
      </c>
      <c r="AR4356" t="b">
        <f>ISNUMBER(SEARCH('Consulta Por Puntos Baloto'!$E$5,B4356,1))</f>
        <v>0</v>
      </c>
      <c r="AS4356">
        <f t="shared" si="136"/>
        <v>35</v>
      </c>
      <c r="AT4356" t="str">
        <f t="shared" si="137"/>
        <v>Punto red</v>
      </c>
    </row>
    <row r="4357" spans="1:46">
      <c r="A4357" t="s">
        <v>19792</v>
      </c>
      <c r="B4357" t="s">
        <v>19793</v>
      </c>
      <c r="C4357" s="18">
        <v>82.995629141600006</v>
      </c>
      <c r="D4357" t="s">
        <v>4165</v>
      </c>
      <c r="E4357" t="s">
        <v>4166</v>
      </c>
      <c r="F4357" t="s">
        <v>4167</v>
      </c>
      <c r="G4357" s="18">
        <v>100.4987992521</v>
      </c>
      <c r="H4357" t="s">
        <v>64</v>
      </c>
      <c r="I4357" t="s">
        <v>187</v>
      </c>
      <c r="J4357" t="s">
        <v>4377</v>
      </c>
      <c r="K4357" s="18">
        <v>101.5105081751</v>
      </c>
      <c r="L4357" t="s">
        <v>64</v>
      </c>
      <c r="M4357" t="s">
        <v>187</v>
      </c>
      <c r="N4357" t="s">
        <v>189</v>
      </c>
      <c r="O4357" s="18">
        <v>101.3614460212</v>
      </c>
      <c r="P4357" t="s">
        <v>190</v>
      </c>
      <c r="Q4357" t="s">
        <v>191</v>
      </c>
      <c r="R4357" t="s">
        <v>192</v>
      </c>
      <c r="S4357" s="18">
        <v>138.43473405590001</v>
      </c>
      <c r="T4357" t="s">
        <v>85</v>
      </c>
      <c r="U4357" t="s">
        <v>86</v>
      </c>
      <c r="V4357" t="s">
        <v>87</v>
      </c>
      <c r="W4357" s="18">
        <v>138.43473405590001</v>
      </c>
      <c r="X4357" t="s">
        <v>64</v>
      </c>
      <c r="Y4357" t="s">
        <v>91</v>
      </c>
      <c r="Z4357" t="s">
        <v>92</v>
      </c>
      <c r="AA4357" s="18">
        <v>138.43473405590001</v>
      </c>
      <c r="AB4357" t="s">
        <v>93</v>
      </c>
      <c r="AC4357" t="s">
        <v>83</v>
      </c>
      <c r="AD4357" t="s">
        <v>94</v>
      </c>
      <c r="AE4357" s="18">
        <v>1.01308554E-2</v>
      </c>
      <c r="AF4357" t="s">
        <v>4378</v>
      </c>
      <c r="AG4357" t="s">
        <v>4379</v>
      </c>
      <c r="AH4357" t="s">
        <v>4380</v>
      </c>
      <c r="AI4357" s="18">
        <v>1.93105558E-2</v>
      </c>
      <c r="AJ4357" t="s">
        <v>19794</v>
      </c>
      <c r="AK4357" t="s">
        <v>4379</v>
      </c>
      <c r="AL4357" t="s">
        <v>19795</v>
      </c>
      <c r="AM4357" t="s">
        <v>4378</v>
      </c>
      <c r="AN4357" t="s">
        <v>4379</v>
      </c>
      <c r="AO4357" t="s">
        <v>4380</v>
      </c>
      <c r="AP4357" s="18">
        <v>1.01308554E-2</v>
      </c>
      <c r="AQ4357" t="s">
        <v>123</v>
      </c>
      <c r="AR4357" t="b">
        <f>ISNUMBER(SEARCH('Consulta Por Puntos Baloto'!$E$5,B4357,1))</f>
        <v>0</v>
      </c>
      <c r="AS4357">
        <f t="shared" si="136"/>
        <v>31</v>
      </c>
      <c r="AT4357" t="str">
        <f t="shared" si="137"/>
        <v>Punto pago</v>
      </c>
    </row>
    <row r="4358" spans="1:46">
      <c r="A4358" t="s">
        <v>19796</v>
      </c>
      <c r="B4358" t="s">
        <v>19797</v>
      </c>
      <c r="C4358" s="18">
        <v>8.6418245637000002</v>
      </c>
      <c r="D4358" t="s">
        <v>4853</v>
      </c>
      <c r="E4358" t="s">
        <v>4854</v>
      </c>
      <c r="F4358" t="s">
        <v>4855</v>
      </c>
      <c r="G4358" s="18">
        <v>67.780139049499994</v>
      </c>
      <c r="H4358" t="s">
        <v>64</v>
      </c>
      <c r="I4358" t="s">
        <v>86</v>
      </c>
      <c r="J4358" t="s">
        <v>413</v>
      </c>
      <c r="K4358" s="18">
        <v>67.780139049499994</v>
      </c>
      <c r="L4358" t="s">
        <v>64</v>
      </c>
      <c r="M4358" t="s">
        <v>86</v>
      </c>
      <c r="N4358" t="s">
        <v>413</v>
      </c>
      <c r="O4358" s="18">
        <v>25.380321187900002</v>
      </c>
      <c r="P4358" t="s">
        <v>414</v>
      </c>
      <c r="Q4358" t="s">
        <v>411</v>
      </c>
      <c r="R4358" t="s">
        <v>415</v>
      </c>
      <c r="S4358" s="18">
        <v>79.098123187699997</v>
      </c>
      <c r="T4358" t="s">
        <v>85</v>
      </c>
      <c r="U4358" t="s">
        <v>86</v>
      </c>
      <c r="V4358" t="s">
        <v>87</v>
      </c>
      <c r="W4358" s="18">
        <v>76.786054032400003</v>
      </c>
      <c r="X4358" t="s">
        <v>64</v>
      </c>
      <c r="Y4358" t="s">
        <v>86</v>
      </c>
      <c r="Z4358" t="s">
        <v>299</v>
      </c>
      <c r="AA4358" s="18">
        <v>76.808091401200002</v>
      </c>
      <c r="AB4358" s="19" t="s">
        <v>361</v>
      </c>
      <c r="AC4358" t="s">
        <v>83</v>
      </c>
      <c r="AD4358" s="19" t="s">
        <v>362</v>
      </c>
      <c r="AE4358" s="18">
        <v>8.6435352472000009</v>
      </c>
      <c r="AF4358" t="s">
        <v>6276</v>
      </c>
      <c r="AG4358" t="s">
        <v>4854</v>
      </c>
      <c r="AH4358" t="s">
        <v>6277</v>
      </c>
      <c r="AI4358" s="18">
        <v>1.0050930000000001E-3</v>
      </c>
      <c r="AJ4358" t="s">
        <v>19798</v>
      </c>
      <c r="AK4358" t="s">
        <v>19799</v>
      </c>
      <c r="AL4358" t="s">
        <v>19800</v>
      </c>
      <c r="AM4358" t="s">
        <v>19798</v>
      </c>
      <c r="AN4358" t="s">
        <v>19799</v>
      </c>
      <c r="AO4358" t="s">
        <v>19800</v>
      </c>
      <c r="AP4358" s="18">
        <v>1.0050930000000001E-3</v>
      </c>
      <c r="AQ4358" t="s">
        <v>123</v>
      </c>
      <c r="AR4358" t="b">
        <f>ISNUMBER(SEARCH('Consulta Por Puntos Baloto'!$E$5,B4358,1))</f>
        <v>0</v>
      </c>
      <c r="AS4358">
        <f t="shared" si="136"/>
        <v>35</v>
      </c>
      <c r="AT4358" t="str">
        <f t="shared" si="137"/>
        <v>Punto red</v>
      </c>
    </row>
    <row r="4359" spans="1:46">
      <c r="A4359" t="s">
        <v>19801</v>
      </c>
      <c r="B4359" t="s">
        <v>19802</v>
      </c>
      <c r="C4359" s="18">
        <v>17.390296101699999</v>
      </c>
      <c r="D4359" t="s">
        <v>4247</v>
      </c>
      <c r="E4359" t="s">
        <v>4248</v>
      </c>
      <c r="F4359" t="s">
        <v>4249</v>
      </c>
      <c r="G4359" s="18">
        <v>17.425926902499999</v>
      </c>
      <c r="H4359" t="s">
        <v>64</v>
      </c>
      <c r="I4359" t="s">
        <v>4073</v>
      </c>
      <c r="J4359" t="s">
        <v>4074</v>
      </c>
      <c r="K4359" s="18">
        <v>103.9069769923</v>
      </c>
      <c r="L4359" t="s">
        <v>64</v>
      </c>
      <c r="M4359" t="s">
        <v>4250</v>
      </c>
      <c r="N4359" t="s">
        <v>4251</v>
      </c>
      <c r="O4359" s="18">
        <v>93.161476164500002</v>
      </c>
      <c r="P4359" t="s">
        <v>4071</v>
      </c>
      <c r="Q4359" t="s">
        <v>4066</v>
      </c>
      <c r="R4359" t="s">
        <v>4072</v>
      </c>
      <c r="S4359" s="18">
        <v>362.51309924359998</v>
      </c>
      <c r="T4359" t="s">
        <v>227</v>
      </c>
      <c r="U4359" t="s">
        <v>228</v>
      </c>
      <c r="V4359" t="s">
        <v>229</v>
      </c>
      <c r="W4359" s="18">
        <v>17.3788928548</v>
      </c>
      <c r="X4359" t="s">
        <v>64</v>
      </c>
      <c r="Y4359" t="s">
        <v>4073</v>
      </c>
      <c r="Z4359" t="s">
        <v>4074</v>
      </c>
      <c r="AA4359" s="18">
        <v>89.776453536000005</v>
      </c>
      <c r="AB4359" t="s">
        <v>4252</v>
      </c>
      <c r="AC4359" t="s">
        <v>4066</v>
      </c>
      <c r="AD4359" t="s">
        <v>4253</v>
      </c>
      <c r="AE4359" s="18">
        <v>10.699306422399999</v>
      </c>
      <c r="AF4359" t="s">
        <v>19803</v>
      </c>
      <c r="AG4359" t="s">
        <v>19804</v>
      </c>
      <c r="AH4359" t="s">
        <v>19805</v>
      </c>
      <c r="AI4359" s="18">
        <v>3.5513981200000003E-2</v>
      </c>
      <c r="AJ4359" t="s">
        <v>19806</v>
      </c>
      <c r="AK4359" t="s">
        <v>19807</v>
      </c>
      <c r="AL4359" t="s">
        <v>19808</v>
      </c>
      <c r="AM4359" t="s">
        <v>19806</v>
      </c>
      <c r="AN4359" t="s">
        <v>19807</v>
      </c>
      <c r="AO4359" t="s">
        <v>19808</v>
      </c>
      <c r="AP4359" s="18">
        <v>3.5513981200000003E-2</v>
      </c>
      <c r="AQ4359" t="s">
        <v>123</v>
      </c>
      <c r="AR4359" t="b">
        <f>ISNUMBER(SEARCH('Consulta Por Puntos Baloto'!$E$5,B4359,1))</f>
        <v>0</v>
      </c>
      <c r="AS4359">
        <f t="shared" si="136"/>
        <v>35</v>
      </c>
      <c r="AT4359" t="str">
        <f t="shared" si="137"/>
        <v>Punto red</v>
      </c>
    </row>
    <row r="4360" spans="1:46">
      <c r="A4360" t="s">
        <v>19809</v>
      </c>
      <c r="B4360" t="s">
        <v>19810</v>
      </c>
      <c r="C4360" s="18">
        <v>90.639875528000005</v>
      </c>
      <c r="D4360" t="s">
        <v>6434</v>
      </c>
      <c r="E4360" t="s">
        <v>6435</v>
      </c>
      <c r="F4360" t="s">
        <v>6436</v>
      </c>
      <c r="G4360" s="18">
        <v>63.021205214600002</v>
      </c>
      <c r="H4360" t="s">
        <v>64</v>
      </c>
      <c r="I4360" t="s">
        <v>4560</v>
      </c>
      <c r="J4360" t="s">
        <v>4562</v>
      </c>
      <c r="K4360" s="18">
        <v>62.999219447800002</v>
      </c>
      <c r="L4360" t="s">
        <v>64</v>
      </c>
      <c r="M4360" t="s">
        <v>4560</v>
      </c>
      <c r="N4360" t="s">
        <v>4562</v>
      </c>
      <c r="O4360" s="18">
        <v>63.016277295199998</v>
      </c>
      <c r="P4360" t="s">
        <v>387</v>
      </c>
      <c r="Q4360" t="s">
        <v>388</v>
      </c>
      <c r="R4360" t="s">
        <v>389</v>
      </c>
      <c r="S4360" s="18">
        <v>189.78850682859999</v>
      </c>
      <c r="T4360" t="s">
        <v>253</v>
      </c>
      <c r="U4360" t="s">
        <v>65</v>
      </c>
      <c r="V4360" t="s">
        <v>254</v>
      </c>
      <c r="W4360" s="18">
        <v>117.6001431514</v>
      </c>
      <c r="X4360" t="s">
        <v>64</v>
      </c>
      <c r="Y4360" t="s">
        <v>4563</v>
      </c>
      <c r="Z4360" t="s">
        <v>4564</v>
      </c>
      <c r="AA4360" s="18">
        <v>62.912844401000001</v>
      </c>
      <c r="AB4360" t="s">
        <v>5859</v>
      </c>
      <c r="AC4360" t="s">
        <v>388</v>
      </c>
      <c r="AD4360" t="s">
        <v>5860</v>
      </c>
      <c r="AE4360" s="18">
        <v>0.13301037360000001</v>
      </c>
      <c r="AF4360" t="s">
        <v>19811</v>
      </c>
      <c r="AG4360" t="s">
        <v>19812</v>
      </c>
      <c r="AH4360" t="s">
        <v>19813</v>
      </c>
      <c r="AI4360" s="18">
        <v>0.1222577203</v>
      </c>
      <c r="AJ4360" t="s">
        <v>19814</v>
      </c>
      <c r="AK4360" t="s">
        <v>19812</v>
      </c>
      <c r="AL4360" t="s">
        <v>19815</v>
      </c>
      <c r="AM4360" t="s">
        <v>19814</v>
      </c>
      <c r="AN4360" t="s">
        <v>19812</v>
      </c>
      <c r="AO4360" t="s">
        <v>19815</v>
      </c>
      <c r="AP4360" s="18">
        <v>0.1222577203</v>
      </c>
      <c r="AQ4360" t="s">
        <v>123</v>
      </c>
      <c r="AR4360" t="b">
        <f>ISNUMBER(SEARCH('Consulta Por Puntos Baloto'!$E$5,B4360,1))</f>
        <v>0</v>
      </c>
      <c r="AS4360">
        <f t="shared" si="136"/>
        <v>35</v>
      </c>
      <c r="AT4360" t="str">
        <f t="shared" si="137"/>
        <v>Punto red</v>
      </c>
    </row>
    <row r="4361" spans="1:46">
      <c r="A4361" t="s">
        <v>19816</v>
      </c>
      <c r="B4361" t="s">
        <v>19817</v>
      </c>
      <c r="C4361" s="18">
        <v>48.982691696400003</v>
      </c>
      <c r="D4361" t="s">
        <v>4913</v>
      </c>
      <c r="E4361" t="s">
        <v>4914</v>
      </c>
      <c r="F4361" t="s">
        <v>4915</v>
      </c>
      <c r="G4361" s="18">
        <v>166.66283256450001</v>
      </c>
      <c r="H4361" t="s">
        <v>4916</v>
      </c>
      <c r="I4361" t="s">
        <v>4169</v>
      </c>
      <c r="J4361" t="s">
        <v>4917</v>
      </c>
      <c r="K4361" s="18">
        <v>168.2026801351</v>
      </c>
      <c r="L4361" t="s">
        <v>64</v>
      </c>
      <c r="M4361" t="s">
        <v>187</v>
      </c>
      <c r="N4361" t="s">
        <v>189</v>
      </c>
      <c r="O4361" s="18">
        <v>168.02649088460001</v>
      </c>
      <c r="P4361" t="s">
        <v>190</v>
      </c>
      <c r="Q4361" t="s">
        <v>191</v>
      </c>
      <c r="R4361" t="s">
        <v>192</v>
      </c>
      <c r="S4361" s="18">
        <v>180.04630181210001</v>
      </c>
      <c r="T4361" t="s">
        <v>85</v>
      </c>
      <c r="U4361" t="s">
        <v>86</v>
      </c>
      <c r="V4361" t="s">
        <v>87</v>
      </c>
      <c r="W4361" s="18">
        <v>168.0356345653</v>
      </c>
      <c r="X4361" t="s">
        <v>64</v>
      </c>
      <c r="Y4361" t="s">
        <v>4169</v>
      </c>
      <c r="Z4361" t="s">
        <v>4171</v>
      </c>
      <c r="AA4361" s="18">
        <v>166.69623882490001</v>
      </c>
      <c r="AB4361" t="s">
        <v>4916</v>
      </c>
      <c r="AC4361" t="s">
        <v>4172</v>
      </c>
      <c r="AD4361" t="s">
        <v>4918</v>
      </c>
      <c r="AE4361" s="18">
        <v>5.4464113597999999</v>
      </c>
      <c r="AF4361" t="s">
        <v>19818</v>
      </c>
      <c r="AG4361" t="s">
        <v>19819</v>
      </c>
      <c r="AH4361" t="s">
        <v>19820</v>
      </c>
      <c r="AI4361" s="18">
        <v>5.3493672696000001</v>
      </c>
      <c r="AJ4361" t="s">
        <v>19821</v>
      </c>
      <c r="AK4361" t="s">
        <v>19819</v>
      </c>
      <c r="AL4361" t="s">
        <v>19822</v>
      </c>
      <c r="AM4361" t="s">
        <v>19821</v>
      </c>
      <c r="AN4361" t="s">
        <v>19819</v>
      </c>
      <c r="AO4361" t="s">
        <v>19822</v>
      </c>
      <c r="AP4361" s="18">
        <v>5.3493672696000001</v>
      </c>
      <c r="AQ4361" t="s">
        <v>123</v>
      </c>
      <c r="AR4361" t="b">
        <f>ISNUMBER(SEARCH('Consulta Por Puntos Baloto'!$E$5,B4361,1))</f>
        <v>0</v>
      </c>
      <c r="AS4361">
        <f t="shared" si="136"/>
        <v>35</v>
      </c>
      <c r="AT4361" t="str">
        <f t="shared" si="137"/>
        <v>Punto red</v>
      </c>
    </row>
    <row r="4362" spans="1:46">
      <c r="A4362" t="s">
        <v>19823</v>
      </c>
      <c r="B4362" t="s">
        <v>19824</v>
      </c>
      <c r="C4362" s="18">
        <v>3.7788596719999998</v>
      </c>
      <c r="D4362" t="s">
        <v>61</v>
      </c>
      <c r="E4362" t="s">
        <v>62</v>
      </c>
      <c r="F4362" t="s">
        <v>63</v>
      </c>
      <c r="G4362" s="18">
        <v>3.5412363406999998</v>
      </c>
      <c r="H4362" t="s">
        <v>73</v>
      </c>
      <c r="I4362" t="s">
        <v>65</v>
      </c>
      <c r="J4362" t="s">
        <v>5515</v>
      </c>
      <c r="K4362" s="18">
        <v>4.0831777132999996</v>
      </c>
      <c r="L4362" t="s">
        <v>4403</v>
      </c>
      <c r="M4362" t="s">
        <v>65</v>
      </c>
      <c r="N4362" t="s">
        <v>4404</v>
      </c>
      <c r="O4362" s="18">
        <v>6.0659208222999998</v>
      </c>
      <c r="P4362" t="s">
        <v>67</v>
      </c>
      <c r="Q4362" t="s">
        <v>62</v>
      </c>
      <c r="R4362" t="s">
        <v>68</v>
      </c>
      <c r="S4362" s="18">
        <v>3.9622671478</v>
      </c>
      <c r="T4362" t="s">
        <v>69</v>
      </c>
      <c r="U4362" t="s">
        <v>65</v>
      </c>
      <c r="V4362" t="s">
        <v>70</v>
      </c>
      <c r="W4362" s="18">
        <v>4.6784747884</v>
      </c>
      <c r="X4362" t="s">
        <v>71</v>
      </c>
      <c r="Y4362" t="s">
        <v>65</v>
      </c>
      <c r="Z4362" t="s">
        <v>72</v>
      </c>
      <c r="AA4362" s="18">
        <v>3.5433692503000001</v>
      </c>
      <c r="AB4362" t="s">
        <v>73</v>
      </c>
      <c r="AC4362" t="s">
        <v>62</v>
      </c>
      <c r="AD4362" t="s">
        <v>74</v>
      </c>
      <c r="AE4362" s="18">
        <v>0.20027868330000001</v>
      </c>
      <c r="AF4362" t="s">
        <v>19825</v>
      </c>
      <c r="AG4362" t="s">
        <v>62</v>
      </c>
      <c r="AH4362" t="s">
        <v>19826</v>
      </c>
      <c r="AI4362" s="18">
        <v>0.1781572163</v>
      </c>
      <c r="AJ4362" t="s">
        <v>19827</v>
      </c>
      <c r="AK4362" t="s">
        <v>62</v>
      </c>
      <c r="AL4362" t="s">
        <v>19828</v>
      </c>
      <c r="AM4362" t="s">
        <v>19827</v>
      </c>
      <c r="AN4362" t="s">
        <v>62</v>
      </c>
      <c r="AO4362" t="s">
        <v>19828</v>
      </c>
      <c r="AP4362" s="18">
        <v>0.1781572163</v>
      </c>
      <c r="AQ4362" t="s">
        <v>123</v>
      </c>
      <c r="AR4362" t="b">
        <f>ISNUMBER(SEARCH('Consulta Por Puntos Baloto'!$E$5,B4362,1))</f>
        <v>0</v>
      </c>
      <c r="AS4362">
        <f t="shared" si="136"/>
        <v>35</v>
      </c>
      <c r="AT4362" t="str">
        <f t="shared" si="137"/>
        <v>Punto red</v>
      </c>
    </row>
    <row r="4363" spans="1:46">
      <c r="A4363" t="s">
        <v>19829</v>
      </c>
      <c r="B4363" t="s">
        <v>19830</v>
      </c>
      <c r="C4363" s="18">
        <v>25.735846582000001</v>
      </c>
      <c r="D4363" t="s">
        <v>1448</v>
      </c>
      <c r="E4363" t="s">
        <v>1449</v>
      </c>
      <c r="F4363" t="s">
        <v>1450</v>
      </c>
      <c r="G4363" s="18">
        <v>25.294649164799999</v>
      </c>
      <c r="H4363" t="s">
        <v>64</v>
      </c>
      <c r="I4363" t="s">
        <v>1451</v>
      </c>
      <c r="J4363" t="s">
        <v>1456</v>
      </c>
      <c r="K4363" s="18">
        <v>43.828608821099998</v>
      </c>
      <c r="L4363" t="s">
        <v>64</v>
      </c>
      <c r="M4363" t="s">
        <v>471</v>
      </c>
      <c r="N4363" t="s">
        <v>1453</v>
      </c>
      <c r="O4363" s="18">
        <v>25.294649174300002</v>
      </c>
      <c r="P4363" t="s">
        <v>1454</v>
      </c>
      <c r="Q4363" t="s">
        <v>1449</v>
      </c>
      <c r="R4363" t="s">
        <v>1455</v>
      </c>
      <c r="S4363" s="18">
        <v>50.7523665991</v>
      </c>
      <c r="T4363" t="s">
        <v>64</v>
      </c>
      <c r="U4363" t="s">
        <v>130</v>
      </c>
      <c r="V4363" t="s">
        <v>171</v>
      </c>
      <c r="W4363" s="18">
        <v>25.3406414964</v>
      </c>
      <c r="X4363" t="s">
        <v>64</v>
      </c>
      <c r="Y4363" t="s">
        <v>1451</v>
      </c>
      <c r="Z4363" t="s">
        <v>1456</v>
      </c>
      <c r="AA4363" s="18">
        <v>48.618108159800002</v>
      </c>
      <c r="AB4363" s="19" t="s">
        <v>2641</v>
      </c>
      <c r="AC4363" t="s">
        <v>1501</v>
      </c>
      <c r="AD4363" t="s">
        <v>2642</v>
      </c>
      <c r="AE4363" s="18">
        <v>8.6109182000000006E-2</v>
      </c>
      <c r="AF4363" t="s">
        <v>3746</v>
      </c>
      <c r="AG4363" t="s">
        <v>3747</v>
      </c>
      <c r="AH4363" t="s">
        <v>3748</v>
      </c>
      <c r="AI4363" s="18">
        <v>2.3572827999999999E-3</v>
      </c>
      <c r="AJ4363" t="s">
        <v>3749</v>
      </c>
      <c r="AK4363" t="s">
        <v>3747</v>
      </c>
      <c r="AL4363" t="s">
        <v>3750</v>
      </c>
      <c r="AM4363" t="s">
        <v>3749</v>
      </c>
      <c r="AN4363" t="s">
        <v>3747</v>
      </c>
      <c r="AO4363" t="s">
        <v>3750</v>
      </c>
      <c r="AP4363" s="18">
        <v>2.3572827999999999E-3</v>
      </c>
      <c r="AQ4363" t="e">
        <v>#N/A</v>
      </c>
      <c r="AR4363" t="b">
        <f>ISNUMBER(SEARCH('Consulta Por Puntos Baloto'!$E$5,B4363,1))</f>
        <v>0</v>
      </c>
      <c r="AS4363">
        <f t="shared" si="136"/>
        <v>35</v>
      </c>
      <c r="AT4363" t="str">
        <f t="shared" si="137"/>
        <v>Punto red</v>
      </c>
    </row>
    <row r="4364" spans="1:46">
      <c r="A4364" t="s">
        <v>19831</v>
      </c>
      <c r="B4364" t="s">
        <v>19832</v>
      </c>
      <c r="C4364" s="18">
        <v>17.4872992546</v>
      </c>
      <c r="D4364" t="s">
        <v>340</v>
      </c>
      <c r="E4364" t="s">
        <v>341</v>
      </c>
      <c r="F4364" t="s">
        <v>342</v>
      </c>
      <c r="G4364" s="18">
        <v>16.4107870068</v>
      </c>
      <c r="H4364" t="s">
        <v>64</v>
      </c>
      <c r="I4364" t="s">
        <v>343</v>
      </c>
      <c r="J4364" t="s">
        <v>344</v>
      </c>
      <c r="K4364" s="18">
        <v>16.3980108692</v>
      </c>
      <c r="L4364" t="s">
        <v>64</v>
      </c>
      <c r="M4364" t="s">
        <v>343</v>
      </c>
      <c r="N4364" t="s">
        <v>344</v>
      </c>
      <c r="O4364" s="18">
        <v>23.616927433099999</v>
      </c>
      <c r="P4364" t="s">
        <v>4391</v>
      </c>
      <c r="Q4364" t="s">
        <v>4392</v>
      </c>
      <c r="R4364" t="s">
        <v>4393</v>
      </c>
      <c r="S4364" s="18">
        <v>39.9848043167</v>
      </c>
      <c r="T4364" t="s">
        <v>69</v>
      </c>
      <c r="U4364" t="s">
        <v>65</v>
      </c>
      <c r="V4364" t="s">
        <v>70</v>
      </c>
      <c r="W4364" s="18">
        <v>23.704425430400001</v>
      </c>
      <c r="X4364" t="s">
        <v>64</v>
      </c>
      <c r="Y4364" t="s">
        <v>4389</v>
      </c>
      <c r="Z4364" t="s">
        <v>4390</v>
      </c>
      <c r="AA4364" s="18">
        <v>17.676987095099999</v>
      </c>
      <c r="AB4364" t="s">
        <v>345</v>
      </c>
      <c r="AC4364" t="s">
        <v>341</v>
      </c>
      <c r="AD4364" t="s">
        <v>346</v>
      </c>
      <c r="AE4364" s="18">
        <v>5.7757650570000001</v>
      </c>
      <c r="AF4364" t="s">
        <v>5425</v>
      </c>
      <c r="AG4364" t="s">
        <v>4395</v>
      </c>
      <c r="AH4364" t="s">
        <v>5426</v>
      </c>
      <c r="AI4364" s="18">
        <v>5.8317560117999996</v>
      </c>
      <c r="AJ4364" t="s">
        <v>4397</v>
      </c>
      <c r="AK4364" t="s">
        <v>4395</v>
      </c>
      <c r="AL4364" t="s">
        <v>4398</v>
      </c>
      <c r="AM4364" t="s">
        <v>5425</v>
      </c>
      <c r="AN4364" t="s">
        <v>4395</v>
      </c>
      <c r="AO4364" t="s">
        <v>5426</v>
      </c>
      <c r="AP4364" s="18">
        <v>5.7757650570000001</v>
      </c>
      <c r="AQ4364" t="s">
        <v>123</v>
      </c>
      <c r="AR4364" t="b">
        <f>ISNUMBER(SEARCH('Consulta Por Puntos Baloto'!$E$5,B4364,1))</f>
        <v>0</v>
      </c>
      <c r="AS4364">
        <f t="shared" si="136"/>
        <v>31</v>
      </c>
      <c r="AT4364" t="str">
        <f t="shared" si="137"/>
        <v>Punto pago</v>
      </c>
    </row>
    <row r="4365" spans="1:46">
      <c r="A4365" t="s">
        <v>19833</v>
      </c>
      <c r="B4365" t="s">
        <v>19834</v>
      </c>
      <c r="C4365" s="18">
        <v>16.777701953499999</v>
      </c>
      <c r="D4365" t="s">
        <v>4024</v>
      </c>
      <c r="E4365" t="s">
        <v>4025</v>
      </c>
      <c r="F4365" t="s">
        <v>4026</v>
      </c>
      <c r="G4365" s="18">
        <v>16.741723021999999</v>
      </c>
      <c r="H4365" t="s">
        <v>64</v>
      </c>
      <c r="I4365" t="s">
        <v>4027</v>
      </c>
      <c r="J4365" t="s">
        <v>4028</v>
      </c>
      <c r="K4365" s="18">
        <v>45.621923872000004</v>
      </c>
      <c r="L4365" t="s">
        <v>64</v>
      </c>
      <c r="M4365" t="s">
        <v>4029</v>
      </c>
      <c r="N4365" t="s">
        <v>4030</v>
      </c>
      <c r="O4365" s="18">
        <v>17.511035516100002</v>
      </c>
      <c r="P4365" t="s">
        <v>4031</v>
      </c>
      <c r="Q4365" t="s">
        <v>4025</v>
      </c>
      <c r="R4365" t="s">
        <v>4032</v>
      </c>
      <c r="S4365" s="18">
        <v>145.0667204815</v>
      </c>
      <c r="T4365" t="s">
        <v>227</v>
      </c>
      <c r="U4365" t="s">
        <v>228</v>
      </c>
      <c r="V4365" t="s">
        <v>229</v>
      </c>
      <c r="W4365" s="18">
        <v>17.617206545799998</v>
      </c>
      <c r="X4365" t="s">
        <v>64</v>
      </c>
      <c r="Y4365" t="s">
        <v>4027</v>
      </c>
      <c r="Z4365" t="s">
        <v>4033</v>
      </c>
      <c r="AA4365" s="18">
        <v>18.5886265448</v>
      </c>
      <c r="AB4365" t="s">
        <v>4034</v>
      </c>
      <c r="AC4365" t="s">
        <v>4035</v>
      </c>
      <c r="AD4365" t="s">
        <v>4036</v>
      </c>
      <c r="AE4365" s="18">
        <v>1.8011631699999999E-2</v>
      </c>
      <c r="AF4365" t="s">
        <v>19835</v>
      </c>
      <c r="AG4365" t="s">
        <v>5086</v>
      </c>
      <c r="AH4365" t="s">
        <v>19836</v>
      </c>
      <c r="AI4365" s="18">
        <v>0.1318180155</v>
      </c>
      <c r="AJ4365" t="s">
        <v>19837</v>
      </c>
      <c r="AK4365" t="s">
        <v>5086</v>
      </c>
      <c r="AL4365" t="s">
        <v>13843</v>
      </c>
      <c r="AM4365" t="s">
        <v>19835</v>
      </c>
      <c r="AN4365" t="s">
        <v>5086</v>
      </c>
      <c r="AO4365" t="s">
        <v>19836</v>
      </c>
      <c r="AP4365" s="18">
        <v>1.8011631699999999E-2</v>
      </c>
      <c r="AQ4365" t="s">
        <v>123</v>
      </c>
      <c r="AR4365" t="b">
        <f>ISNUMBER(SEARCH('Consulta Por Puntos Baloto'!$E$5,B4365,1))</f>
        <v>0</v>
      </c>
      <c r="AS4365">
        <f t="shared" si="136"/>
        <v>31</v>
      </c>
      <c r="AT4365" t="str">
        <f t="shared" si="137"/>
        <v>Punto pago</v>
      </c>
    </row>
    <row r="4366" spans="1:46">
      <c r="A4366" t="s">
        <v>19838</v>
      </c>
      <c r="B4366" t="s">
        <v>19839</v>
      </c>
      <c r="C4366" s="18">
        <v>1.7000740510000001</v>
      </c>
      <c r="D4366" t="s">
        <v>9667</v>
      </c>
      <c r="E4366" t="s">
        <v>4101</v>
      </c>
      <c r="F4366" t="s">
        <v>9668</v>
      </c>
      <c r="G4366" s="18">
        <v>1.1326471031000001</v>
      </c>
      <c r="H4366" t="s">
        <v>227</v>
      </c>
      <c r="I4366" t="s">
        <v>228</v>
      </c>
      <c r="J4366" t="s">
        <v>229</v>
      </c>
      <c r="K4366" s="18">
        <v>2.2731844821</v>
      </c>
      <c r="L4366" t="s">
        <v>64</v>
      </c>
      <c r="M4366" t="s">
        <v>223</v>
      </c>
      <c r="N4366" t="s">
        <v>6225</v>
      </c>
      <c r="O4366" s="18">
        <v>1.7279602153</v>
      </c>
      <c r="P4366" t="s">
        <v>4100</v>
      </c>
      <c r="Q4366" t="s">
        <v>4101</v>
      </c>
      <c r="R4366" t="s">
        <v>4102</v>
      </c>
      <c r="S4366" s="18">
        <v>1.1300261353000001</v>
      </c>
      <c r="T4366" t="s">
        <v>227</v>
      </c>
      <c r="U4366" t="s">
        <v>228</v>
      </c>
      <c r="V4366" t="s">
        <v>229</v>
      </c>
      <c r="W4366" s="18">
        <v>1.1867725391999999</v>
      </c>
      <c r="X4366" t="s">
        <v>64</v>
      </c>
      <c r="Y4366" t="s">
        <v>5603</v>
      </c>
      <c r="Z4366" t="s">
        <v>5604</v>
      </c>
      <c r="AA4366" s="18">
        <v>1.1423163304999999</v>
      </c>
      <c r="AB4366" t="s">
        <v>227</v>
      </c>
      <c r="AC4366" t="s">
        <v>5600</v>
      </c>
      <c r="AD4366" t="s">
        <v>5605</v>
      </c>
      <c r="AE4366" s="18">
        <v>1.4135916084</v>
      </c>
      <c r="AF4366" t="s">
        <v>5606</v>
      </c>
      <c r="AG4366" t="s">
        <v>5600</v>
      </c>
      <c r="AH4366" t="s">
        <v>5607</v>
      </c>
      <c r="AI4366" s="18">
        <v>1.1409755293999999</v>
      </c>
      <c r="AJ4366" t="s">
        <v>349</v>
      </c>
      <c r="AK4366" t="s">
        <v>5600</v>
      </c>
      <c r="AL4366" t="s">
        <v>5608</v>
      </c>
      <c r="AM4366" t="s">
        <v>227</v>
      </c>
      <c r="AN4366" t="s">
        <v>228</v>
      </c>
      <c r="AO4366" t="s">
        <v>229</v>
      </c>
      <c r="AP4366" s="18">
        <v>1.1300261353000001</v>
      </c>
      <c r="AQ4366" t="s">
        <v>123</v>
      </c>
      <c r="AR4366" t="b">
        <f>ISNUMBER(SEARCH('Consulta Por Puntos Baloto'!$E$5,B4366,1))</f>
        <v>0</v>
      </c>
      <c r="AS4366">
        <f t="shared" si="136"/>
        <v>19</v>
      </c>
      <c r="AT4366" t="str">
        <f t="shared" si="137"/>
        <v>Máquina IDM</v>
      </c>
    </row>
    <row r="4367" spans="1:46">
      <c r="A4367" t="s">
        <v>19840</v>
      </c>
      <c r="B4367" t="s">
        <v>19841</v>
      </c>
      <c r="C4367" s="18">
        <v>1.1342285258</v>
      </c>
      <c r="D4367" t="s">
        <v>150</v>
      </c>
      <c r="E4367" t="s">
        <v>151</v>
      </c>
      <c r="F4367" t="s">
        <v>152</v>
      </c>
      <c r="G4367" s="18">
        <v>1.1203054889999999</v>
      </c>
      <c r="H4367" t="s">
        <v>153</v>
      </c>
      <c r="I4367" t="s">
        <v>154</v>
      </c>
      <c r="J4367" t="s">
        <v>155</v>
      </c>
      <c r="K4367" s="18">
        <v>4.2594275784000004</v>
      </c>
      <c r="L4367" t="s">
        <v>64</v>
      </c>
      <c r="M4367" t="s">
        <v>154</v>
      </c>
      <c r="N4367" t="s">
        <v>156</v>
      </c>
      <c r="O4367" s="18">
        <v>4.2810714874000002</v>
      </c>
      <c r="P4367" t="s">
        <v>157</v>
      </c>
      <c r="Q4367" t="s">
        <v>151</v>
      </c>
      <c r="R4367" t="s">
        <v>158</v>
      </c>
      <c r="S4367" s="18">
        <v>116.3248623107</v>
      </c>
      <c r="T4367" t="s">
        <v>111</v>
      </c>
      <c r="U4367" t="s">
        <v>112</v>
      </c>
      <c r="V4367" t="s">
        <v>113</v>
      </c>
      <c r="W4367" s="18">
        <v>5.7344380967999999</v>
      </c>
      <c r="X4367" t="s">
        <v>64</v>
      </c>
      <c r="Y4367" t="s">
        <v>154</v>
      </c>
      <c r="Z4367" t="s">
        <v>159</v>
      </c>
      <c r="AA4367" s="18">
        <v>1.1028708053</v>
      </c>
      <c r="AB4367" s="19" t="s">
        <v>153</v>
      </c>
      <c r="AC4367" t="s">
        <v>151</v>
      </c>
      <c r="AD4367" t="s">
        <v>160</v>
      </c>
      <c r="AE4367" s="18">
        <v>0.17091506200000001</v>
      </c>
      <c r="AF4367" t="s">
        <v>10870</v>
      </c>
      <c r="AG4367" t="s">
        <v>4535</v>
      </c>
      <c r="AH4367" t="s">
        <v>10871</v>
      </c>
      <c r="AI4367" s="18">
        <v>0.53719984899999995</v>
      </c>
      <c r="AJ4367" t="s">
        <v>10872</v>
      </c>
      <c r="AK4367" t="s">
        <v>151</v>
      </c>
      <c r="AL4367" t="s">
        <v>10873</v>
      </c>
      <c r="AM4367" t="s">
        <v>10870</v>
      </c>
      <c r="AN4367" t="s">
        <v>4535</v>
      </c>
      <c r="AO4367" t="s">
        <v>10871</v>
      </c>
      <c r="AP4367" s="18">
        <v>0.17091506200000001</v>
      </c>
      <c r="AQ4367" t="s">
        <v>123</v>
      </c>
      <c r="AR4367" t="b">
        <f>ISNUMBER(SEARCH('Consulta Por Puntos Baloto'!$E$5,B4367,1))</f>
        <v>0</v>
      </c>
      <c r="AS4367">
        <f t="shared" si="136"/>
        <v>31</v>
      </c>
      <c r="AT4367" t="str">
        <f t="shared" si="137"/>
        <v>Punto pago</v>
      </c>
    </row>
    <row r="4368" spans="1:46">
      <c r="A4368" t="s">
        <v>19842</v>
      </c>
      <c r="B4368" t="s">
        <v>19843</v>
      </c>
      <c r="C4368" s="18">
        <v>60.693213756900001</v>
      </c>
      <c r="D4368" t="s">
        <v>5270</v>
      </c>
      <c r="E4368" t="s">
        <v>4172</v>
      </c>
      <c r="F4368" t="s">
        <v>5271</v>
      </c>
      <c r="G4368" s="18">
        <v>60.616719771500001</v>
      </c>
      <c r="H4368" t="s">
        <v>4168</v>
      </c>
      <c r="I4368" t="s">
        <v>4169</v>
      </c>
      <c r="J4368" t="s">
        <v>5409</v>
      </c>
      <c r="K4368" s="18">
        <v>70.398358429599995</v>
      </c>
      <c r="L4368" t="s">
        <v>64</v>
      </c>
      <c r="M4368" t="s">
        <v>86</v>
      </c>
      <c r="N4368" t="s">
        <v>413</v>
      </c>
      <c r="O4368" s="18">
        <v>70.5632025325</v>
      </c>
      <c r="P4368" t="s">
        <v>403</v>
      </c>
      <c r="Q4368" t="s">
        <v>83</v>
      </c>
      <c r="R4368" t="s">
        <v>404</v>
      </c>
      <c r="S4368" s="18">
        <v>71.543710772300003</v>
      </c>
      <c r="T4368" t="s">
        <v>85</v>
      </c>
      <c r="U4368" t="s">
        <v>86</v>
      </c>
      <c r="V4368" t="s">
        <v>87</v>
      </c>
      <c r="W4368" s="18">
        <v>64.6139779871</v>
      </c>
      <c r="X4368" t="s">
        <v>64</v>
      </c>
      <c r="Y4368" t="s">
        <v>4169</v>
      </c>
      <c r="Z4368" t="s">
        <v>4171</v>
      </c>
      <c r="AA4368" s="18">
        <v>60.606559794200003</v>
      </c>
      <c r="AB4368" t="s">
        <v>4168</v>
      </c>
      <c r="AC4368" t="s">
        <v>4172</v>
      </c>
      <c r="AD4368" t="s">
        <v>4173</v>
      </c>
      <c r="AE4368" s="18">
        <v>16.3698237668</v>
      </c>
      <c r="AF4368" t="s">
        <v>19844</v>
      </c>
      <c r="AG4368" t="s">
        <v>19845</v>
      </c>
      <c r="AH4368" t="s">
        <v>19846</v>
      </c>
      <c r="AI4368" s="18">
        <v>4.49820732E-2</v>
      </c>
      <c r="AJ4368" t="s">
        <v>19847</v>
      </c>
      <c r="AK4368" t="s">
        <v>19848</v>
      </c>
      <c r="AL4368" t="s">
        <v>19849</v>
      </c>
      <c r="AM4368" t="s">
        <v>19847</v>
      </c>
      <c r="AN4368" t="s">
        <v>19848</v>
      </c>
      <c r="AO4368" t="s">
        <v>19849</v>
      </c>
      <c r="AP4368" s="18">
        <v>4.49820732E-2</v>
      </c>
      <c r="AQ4368" t="s">
        <v>123</v>
      </c>
      <c r="AR4368" t="b">
        <f>ISNUMBER(SEARCH('Consulta Por Puntos Baloto'!$E$5,B4368,1))</f>
        <v>0</v>
      </c>
      <c r="AS4368">
        <f t="shared" si="136"/>
        <v>35</v>
      </c>
      <c r="AT4368" t="str">
        <f t="shared" si="137"/>
        <v>Punto red</v>
      </c>
    </row>
    <row r="4369" spans="1:46">
      <c r="A4369" t="s">
        <v>19850</v>
      </c>
      <c r="B4369" t="s">
        <v>19851</v>
      </c>
      <c r="C4369" s="18">
        <v>0.51487502959999998</v>
      </c>
      <c r="D4369" t="s">
        <v>3382</v>
      </c>
      <c r="E4369" t="s">
        <v>3383</v>
      </c>
      <c r="F4369" t="s">
        <v>3384</v>
      </c>
      <c r="G4369" s="18">
        <v>37.327886970000002</v>
      </c>
      <c r="H4369" t="s">
        <v>64</v>
      </c>
      <c r="I4369" t="s">
        <v>2638</v>
      </c>
      <c r="J4369" t="s">
        <v>2639</v>
      </c>
      <c r="K4369" s="18">
        <v>37.327886970000002</v>
      </c>
      <c r="L4369" t="s">
        <v>64</v>
      </c>
      <c r="M4369" t="s">
        <v>2638</v>
      </c>
      <c r="N4369" t="s">
        <v>2639</v>
      </c>
      <c r="O4369" s="18">
        <v>67.312808806500001</v>
      </c>
      <c r="P4369" t="s">
        <v>2625</v>
      </c>
      <c r="Q4369" t="s">
        <v>134</v>
      </c>
      <c r="R4369" t="s">
        <v>2626</v>
      </c>
      <c r="S4369" s="18">
        <v>65.946133897999999</v>
      </c>
      <c r="T4369" t="s">
        <v>311</v>
      </c>
      <c r="U4369" t="s">
        <v>130</v>
      </c>
      <c r="V4369" t="s">
        <v>312</v>
      </c>
      <c r="W4369" s="18">
        <v>49.650712569500001</v>
      </c>
      <c r="X4369" t="s">
        <v>64</v>
      </c>
      <c r="Y4369" t="s">
        <v>313</v>
      </c>
      <c r="Z4369" t="s">
        <v>314</v>
      </c>
      <c r="AA4369" s="18">
        <v>55.374157536799999</v>
      </c>
      <c r="AB4369" t="s">
        <v>300</v>
      </c>
      <c r="AC4369" t="s">
        <v>301</v>
      </c>
      <c r="AD4369" t="s">
        <v>302</v>
      </c>
      <c r="AE4369" s="18">
        <v>0.71450572430000003</v>
      </c>
      <c r="AF4369" t="s">
        <v>3385</v>
      </c>
      <c r="AG4369" t="s">
        <v>3383</v>
      </c>
      <c r="AH4369" t="s">
        <v>3386</v>
      </c>
      <c r="AI4369" s="18">
        <v>5.6217467999999998E-3</v>
      </c>
      <c r="AJ4369" t="s">
        <v>19851</v>
      </c>
      <c r="AK4369" t="s">
        <v>3383</v>
      </c>
      <c r="AL4369" t="s">
        <v>19852</v>
      </c>
      <c r="AM4369" t="s">
        <v>19851</v>
      </c>
      <c r="AN4369" t="s">
        <v>3383</v>
      </c>
      <c r="AO4369" t="s">
        <v>19852</v>
      </c>
      <c r="AP4369" s="18">
        <v>5.6217467999999998E-3</v>
      </c>
      <c r="AQ4369" t="s">
        <v>123</v>
      </c>
      <c r="AR4369" t="b">
        <f>ISNUMBER(SEARCH('Consulta Por Puntos Baloto'!$E$5,B4369,1))</f>
        <v>0</v>
      </c>
      <c r="AS4369">
        <f t="shared" si="136"/>
        <v>35</v>
      </c>
      <c r="AT4369" t="str">
        <f t="shared" si="137"/>
        <v>Punto red</v>
      </c>
    </row>
    <row r="4370" spans="1:46">
      <c r="A4370" t="s">
        <v>19853</v>
      </c>
      <c r="B4370" t="s">
        <v>19854</v>
      </c>
      <c r="C4370" s="18">
        <v>0.448507243</v>
      </c>
      <c r="D4370" t="s">
        <v>4302</v>
      </c>
      <c r="E4370" t="s">
        <v>3972</v>
      </c>
      <c r="F4370" t="s">
        <v>4303</v>
      </c>
      <c r="G4370" s="18">
        <v>0.27242933520000001</v>
      </c>
      <c r="H4370" t="s">
        <v>3981</v>
      </c>
      <c r="I4370" t="s">
        <v>3974</v>
      </c>
      <c r="J4370" t="s">
        <v>7448</v>
      </c>
      <c r="K4370" s="18">
        <v>1.4271337469000001</v>
      </c>
      <c r="L4370" t="s">
        <v>64</v>
      </c>
      <c r="M4370" t="s">
        <v>3974</v>
      </c>
      <c r="N4370" t="s">
        <v>4304</v>
      </c>
      <c r="O4370" s="18">
        <v>3.0468078943000001</v>
      </c>
      <c r="P4370" t="s">
        <v>4305</v>
      </c>
      <c r="Q4370" t="s">
        <v>3972</v>
      </c>
      <c r="R4370" t="s">
        <v>4306</v>
      </c>
      <c r="S4370" s="18">
        <v>463.85006829830002</v>
      </c>
      <c r="T4370" t="s">
        <v>85</v>
      </c>
      <c r="U4370" t="s">
        <v>86</v>
      </c>
      <c r="V4370" t="s">
        <v>87</v>
      </c>
      <c r="W4370" s="18">
        <v>4.9594794530000001</v>
      </c>
      <c r="X4370" t="s">
        <v>3979</v>
      </c>
      <c r="Y4370" t="s">
        <v>3974</v>
      </c>
      <c r="Z4370" t="s">
        <v>3980</v>
      </c>
      <c r="AA4370" s="18">
        <v>0.27242933520000001</v>
      </c>
      <c r="AB4370" t="s">
        <v>3981</v>
      </c>
      <c r="AC4370" t="s">
        <v>3972</v>
      </c>
      <c r="AD4370" t="s">
        <v>3982</v>
      </c>
      <c r="AE4370" s="18">
        <v>8.2666461699999999E-2</v>
      </c>
      <c r="AF4370" t="s">
        <v>19855</v>
      </c>
      <c r="AG4370" t="s">
        <v>3972</v>
      </c>
      <c r="AH4370" t="s">
        <v>19856</v>
      </c>
      <c r="AI4370" s="18">
        <v>0.1232191549</v>
      </c>
      <c r="AJ4370" t="s">
        <v>14232</v>
      </c>
      <c r="AK4370" t="s">
        <v>3972</v>
      </c>
      <c r="AL4370" t="s">
        <v>14233</v>
      </c>
      <c r="AM4370" t="s">
        <v>19855</v>
      </c>
      <c r="AN4370" t="s">
        <v>3972</v>
      </c>
      <c r="AO4370" t="s">
        <v>19856</v>
      </c>
      <c r="AP4370" s="18">
        <v>8.2666461699999999E-2</v>
      </c>
      <c r="AQ4370" t="s">
        <v>123</v>
      </c>
      <c r="AR4370" t="b">
        <f>ISNUMBER(SEARCH('Consulta Por Puntos Baloto'!$E$5,B4370,1))</f>
        <v>0</v>
      </c>
      <c r="AS4370">
        <f t="shared" si="136"/>
        <v>31</v>
      </c>
      <c r="AT4370" t="str">
        <f t="shared" si="137"/>
        <v>Punto pago</v>
      </c>
    </row>
    <row r="4371" spans="1:46">
      <c r="A4371" t="s">
        <v>19857</v>
      </c>
      <c r="B4371" t="s">
        <v>19858</v>
      </c>
      <c r="C4371" s="18">
        <v>0.32300003199999999</v>
      </c>
      <c r="D4371" t="s">
        <v>82</v>
      </c>
      <c r="E4371" t="s">
        <v>83</v>
      </c>
      <c r="F4371" t="s">
        <v>84</v>
      </c>
      <c r="G4371" s="18">
        <v>0.17391248940000001</v>
      </c>
      <c r="H4371" t="s">
        <v>85</v>
      </c>
      <c r="I4371" t="s">
        <v>86</v>
      </c>
      <c r="J4371" t="s">
        <v>87</v>
      </c>
      <c r="K4371" s="18">
        <v>0.95204209390000005</v>
      </c>
      <c r="L4371" t="s">
        <v>64</v>
      </c>
      <c r="M4371" t="s">
        <v>86</v>
      </c>
      <c r="N4371" t="s">
        <v>402</v>
      </c>
      <c r="O4371" s="18">
        <v>0.95204209390000005</v>
      </c>
      <c r="P4371" t="s">
        <v>403</v>
      </c>
      <c r="Q4371" t="s">
        <v>83</v>
      </c>
      <c r="R4371" t="s">
        <v>404</v>
      </c>
      <c r="S4371" s="18">
        <v>0.17391248940000001</v>
      </c>
      <c r="T4371" t="s">
        <v>85</v>
      </c>
      <c r="U4371" t="s">
        <v>86</v>
      </c>
      <c r="V4371" t="s">
        <v>87</v>
      </c>
      <c r="W4371" s="18">
        <v>0.17391248940000001</v>
      </c>
      <c r="X4371" t="s">
        <v>64</v>
      </c>
      <c r="Y4371" t="s">
        <v>91</v>
      </c>
      <c r="Z4371" t="s">
        <v>92</v>
      </c>
      <c r="AA4371" s="18">
        <v>0.17391248940000001</v>
      </c>
      <c r="AB4371" t="s">
        <v>93</v>
      </c>
      <c r="AC4371" t="s">
        <v>83</v>
      </c>
      <c r="AD4371" t="s">
        <v>94</v>
      </c>
      <c r="AE4371" s="18">
        <v>0.25022022129999999</v>
      </c>
      <c r="AF4371" t="s">
        <v>19859</v>
      </c>
      <c r="AG4371" t="s">
        <v>83</v>
      </c>
      <c r="AH4371" t="s">
        <v>19860</v>
      </c>
      <c r="AI4371" s="18">
        <v>0.133492689</v>
      </c>
      <c r="AJ4371" t="s">
        <v>19861</v>
      </c>
      <c r="AK4371" t="s">
        <v>83</v>
      </c>
      <c r="AL4371" t="s">
        <v>19862</v>
      </c>
      <c r="AM4371" t="s">
        <v>19861</v>
      </c>
      <c r="AN4371" t="s">
        <v>83</v>
      </c>
      <c r="AO4371" t="s">
        <v>19862</v>
      </c>
      <c r="AP4371" s="18">
        <v>0.133492689</v>
      </c>
      <c r="AQ4371" t="s">
        <v>123</v>
      </c>
      <c r="AR4371" t="b">
        <f>ISNUMBER(SEARCH('Consulta Por Puntos Baloto'!$E$5,B4371,1))</f>
        <v>0</v>
      </c>
      <c r="AS4371">
        <f t="shared" si="136"/>
        <v>35</v>
      </c>
      <c r="AT4371" t="str">
        <f t="shared" si="137"/>
        <v>Punto red</v>
      </c>
    </row>
    <row r="4372" spans="1:46">
      <c r="A4372" t="s">
        <v>19863</v>
      </c>
      <c r="B4372" t="s">
        <v>19864</v>
      </c>
      <c r="C4372" s="18">
        <v>13.4611899308</v>
      </c>
      <c r="D4372" t="s">
        <v>4447</v>
      </c>
      <c r="E4372" t="s">
        <v>4261</v>
      </c>
      <c r="F4372" t="s">
        <v>4448</v>
      </c>
      <c r="G4372" s="18">
        <v>13.5510495856</v>
      </c>
      <c r="H4372" t="s">
        <v>64</v>
      </c>
      <c r="I4372" t="s">
        <v>4250</v>
      </c>
      <c r="J4372" t="s">
        <v>4251</v>
      </c>
      <c r="K4372" s="18">
        <v>13.5330638777</v>
      </c>
      <c r="L4372" t="s">
        <v>64</v>
      </c>
      <c r="M4372" t="s">
        <v>4250</v>
      </c>
      <c r="N4372" t="s">
        <v>4251</v>
      </c>
      <c r="O4372" s="18">
        <v>85.1808676351</v>
      </c>
      <c r="P4372" t="s">
        <v>3977</v>
      </c>
      <c r="Q4372" t="s">
        <v>3972</v>
      </c>
      <c r="R4372" t="s">
        <v>3978</v>
      </c>
      <c r="S4372" s="18">
        <v>442.71445866390002</v>
      </c>
      <c r="T4372" t="s">
        <v>85</v>
      </c>
      <c r="U4372" t="s">
        <v>86</v>
      </c>
      <c r="V4372" t="s">
        <v>87</v>
      </c>
      <c r="W4372" s="18">
        <v>19.585925600900001</v>
      </c>
      <c r="X4372" t="s">
        <v>4267</v>
      </c>
      <c r="Y4372" t="s">
        <v>4250</v>
      </c>
      <c r="Z4372" t="s">
        <v>4268</v>
      </c>
      <c r="AA4372" s="18">
        <v>17.8784813386</v>
      </c>
      <c r="AB4372" s="19" t="s">
        <v>4269</v>
      </c>
      <c r="AC4372" t="s">
        <v>4261</v>
      </c>
      <c r="AD4372" t="s">
        <v>4270</v>
      </c>
      <c r="AE4372" s="18">
        <v>9.6004083899999995E-2</v>
      </c>
      <c r="AF4372" t="s">
        <v>19766</v>
      </c>
      <c r="AG4372" t="s">
        <v>19767</v>
      </c>
      <c r="AH4372" t="s">
        <v>19768</v>
      </c>
      <c r="AI4372" s="18">
        <v>7.07902002E-2</v>
      </c>
      <c r="AJ4372" t="s">
        <v>349</v>
      </c>
      <c r="AK4372" t="s">
        <v>19767</v>
      </c>
      <c r="AL4372" t="s">
        <v>19769</v>
      </c>
      <c r="AM4372" t="s">
        <v>349</v>
      </c>
      <c r="AN4372" t="s">
        <v>19767</v>
      </c>
      <c r="AO4372" t="s">
        <v>19769</v>
      </c>
      <c r="AP4372" s="18">
        <v>7.07902002E-2</v>
      </c>
      <c r="AQ4372" t="s">
        <v>123</v>
      </c>
      <c r="AR4372" t="b">
        <f>ISNUMBER(SEARCH('Consulta Por Puntos Baloto'!$E$5,B4372,1))</f>
        <v>0</v>
      </c>
      <c r="AS4372">
        <f t="shared" si="136"/>
        <v>35</v>
      </c>
      <c r="AT4372" t="str">
        <f t="shared" si="137"/>
        <v>Punto red</v>
      </c>
    </row>
    <row r="4373" spans="1:46">
      <c r="A4373" t="s">
        <v>19865</v>
      </c>
      <c r="B4373" t="s">
        <v>19866</v>
      </c>
      <c r="C4373" s="18">
        <v>67.609837876599997</v>
      </c>
      <c r="D4373" t="s">
        <v>4065</v>
      </c>
      <c r="E4373" t="s">
        <v>4066</v>
      </c>
      <c r="F4373" t="s">
        <v>4067</v>
      </c>
      <c r="G4373" s="18">
        <v>65.644113371800003</v>
      </c>
      <c r="H4373" t="s">
        <v>64</v>
      </c>
      <c r="I4373" t="s">
        <v>4068</v>
      </c>
      <c r="J4373" t="s">
        <v>4069</v>
      </c>
      <c r="K4373" s="18">
        <v>218.22074896449999</v>
      </c>
      <c r="L4373" t="s">
        <v>64</v>
      </c>
      <c r="M4373" t="s">
        <v>223</v>
      </c>
      <c r="N4373" t="s">
        <v>4070</v>
      </c>
      <c r="O4373" s="18">
        <v>65.644113318699993</v>
      </c>
      <c r="P4373" t="s">
        <v>4071</v>
      </c>
      <c r="Q4373" t="s">
        <v>4066</v>
      </c>
      <c r="R4373" t="s">
        <v>4072</v>
      </c>
      <c r="S4373" s="18">
        <v>226.44355257589999</v>
      </c>
      <c r="T4373" t="s">
        <v>227</v>
      </c>
      <c r="U4373" t="s">
        <v>228</v>
      </c>
      <c r="V4373" t="s">
        <v>229</v>
      </c>
      <c r="W4373" s="18">
        <v>145.53297503089999</v>
      </c>
      <c r="X4373" t="s">
        <v>64</v>
      </c>
      <c r="Y4373" t="s">
        <v>4073</v>
      </c>
      <c r="Z4373" t="s">
        <v>4074</v>
      </c>
      <c r="AA4373" s="18">
        <v>67.656078222299996</v>
      </c>
      <c r="AB4373" s="19" t="s">
        <v>4075</v>
      </c>
      <c r="AC4373" t="s">
        <v>4066</v>
      </c>
      <c r="AD4373" t="s">
        <v>4076</v>
      </c>
      <c r="AE4373" s="18">
        <v>5.2042735999999999E-3</v>
      </c>
      <c r="AF4373" t="s">
        <v>19867</v>
      </c>
      <c r="AG4373" t="s">
        <v>19868</v>
      </c>
      <c r="AH4373" t="s">
        <v>19869</v>
      </c>
      <c r="AI4373" s="18">
        <v>5.2382269999999998E-3</v>
      </c>
      <c r="AJ4373" t="s">
        <v>19870</v>
      </c>
      <c r="AK4373" t="s">
        <v>19868</v>
      </c>
      <c r="AL4373" t="s">
        <v>19871</v>
      </c>
      <c r="AM4373" t="s">
        <v>19867</v>
      </c>
      <c r="AN4373" t="s">
        <v>19868</v>
      </c>
      <c r="AO4373" t="s">
        <v>19869</v>
      </c>
      <c r="AP4373" s="18">
        <v>5.2042735999999999E-3</v>
      </c>
      <c r="AQ4373" t="s">
        <v>123</v>
      </c>
      <c r="AR4373" t="b">
        <f>ISNUMBER(SEARCH('Consulta Por Puntos Baloto'!$E$5,B4373,1))</f>
        <v>0</v>
      </c>
      <c r="AS4373">
        <f t="shared" si="136"/>
        <v>31</v>
      </c>
      <c r="AT4373" t="str">
        <f t="shared" si="137"/>
        <v>Punto pago</v>
      </c>
    </row>
    <row r="4374" spans="1:46">
      <c r="A4374" t="s">
        <v>19872</v>
      </c>
      <c r="B4374" t="s">
        <v>19873</v>
      </c>
      <c r="C4374" s="18">
        <v>1.4589208084</v>
      </c>
      <c r="D4374" t="s">
        <v>2585</v>
      </c>
      <c r="E4374" t="s">
        <v>128</v>
      </c>
      <c r="F4374" t="s">
        <v>2586</v>
      </c>
      <c r="G4374" s="18">
        <v>0.63187823769999996</v>
      </c>
      <c r="H4374" t="s">
        <v>64</v>
      </c>
      <c r="I4374" t="s">
        <v>130</v>
      </c>
      <c r="J4374" t="s">
        <v>5290</v>
      </c>
      <c r="K4374" s="18">
        <v>0.73297068460000003</v>
      </c>
      <c r="L4374" t="s">
        <v>64</v>
      </c>
      <c r="M4374" t="s">
        <v>130</v>
      </c>
      <c r="N4374" t="s">
        <v>2587</v>
      </c>
      <c r="O4374" s="18">
        <v>1.31817758</v>
      </c>
      <c r="P4374" t="s">
        <v>2588</v>
      </c>
      <c r="Q4374" t="s">
        <v>134</v>
      </c>
      <c r="R4374" t="s">
        <v>2589</v>
      </c>
      <c r="S4374" s="18">
        <v>2.1783503930000001</v>
      </c>
      <c r="T4374" t="s">
        <v>807</v>
      </c>
      <c r="U4374" t="s">
        <v>130</v>
      </c>
      <c r="V4374" t="s">
        <v>808</v>
      </c>
      <c r="W4374" s="18">
        <v>1.0993001352</v>
      </c>
      <c r="X4374" t="s">
        <v>2590</v>
      </c>
      <c r="Y4374" t="s">
        <v>130</v>
      </c>
      <c r="Z4374" t="s">
        <v>2591</v>
      </c>
      <c r="AA4374" s="18">
        <v>1.0993001352</v>
      </c>
      <c r="AB4374" t="s">
        <v>6560</v>
      </c>
      <c r="AC4374" t="s">
        <v>128</v>
      </c>
      <c r="AD4374" t="s">
        <v>6561</v>
      </c>
      <c r="AE4374" s="18">
        <v>0.21983205259999999</v>
      </c>
      <c r="AF4374" t="s">
        <v>13820</v>
      </c>
      <c r="AG4374" t="s">
        <v>143</v>
      </c>
      <c r="AH4374" t="s">
        <v>13821</v>
      </c>
      <c r="AI4374" s="18">
        <v>0.30287402569999999</v>
      </c>
      <c r="AJ4374" t="s">
        <v>12837</v>
      </c>
      <c r="AK4374" t="s">
        <v>134</v>
      </c>
      <c r="AL4374" t="s">
        <v>12838</v>
      </c>
      <c r="AM4374" t="s">
        <v>13820</v>
      </c>
      <c r="AN4374" t="s">
        <v>143</v>
      </c>
      <c r="AO4374" t="s">
        <v>13821</v>
      </c>
      <c r="AP4374" s="18">
        <v>0.21983205259999999</v>
      </c>
      <c r="AQ4374" t="s">
        <v>123</v>
      </c>
      <c r="AR4374" t="b">
        <f>ISNUMBER(SEARCH('Consulta Por Puntos Baloto'!$E$5,B4374,1))</f>
        <v>0</v>
      </c>
      <c r="AS4374">
        <f t="shared" si="136"/>
        <v>31</v>
      </c>
      <c r="AT4374" t="str">
        <f t="shared" si="137"/>
        <v>Punto pago</v>
      </c>
    </row>
    <row r="4375" spans="1:46">
      <c r="A4375" t="s">
        <v>19874</v>
      </c>
      <c r="B4375" t="s">
        <v>19875</v>
      </c>
      <c r="C4375" s="18">
        <v>60.579938420600001</v>
      </c>
      <c r="D4375" t="s">
        <v>6434</v>
      </c>
      <c r="E4375" t="s">
        <v>6435</v>
      </c>
      <c r="F4375" t="s">
        <v>6436</v>
      </c>
      <c r="G4375" s="18">
        <v>36.071388656300002</v>
      </c>
      <c r="H4375" t="s">
        <v>64</v>
      </c>
      <c r="I4375" t="s">
        <v>4560</v>
      </c>
      <c r="J4375" t="s">
        <v>4562</v>
      </c>
      <c r="K4375" s="18">
        <v>36.051946296099999</v>
      </c>
      <c r="L4375" t="s">
        <v>64</v>
      </c>
      <c r="M4375" t="s">
        <v>4560</v>
      </c>
      <c r="N4375" t="s">
        <v>4562</v>
      </c>
      <c r="O4375" s="18">
        <v>36.223205008800001</v>
      </c>
      <c r="P4375" t="s">
        <v>387</v>
      </c>
      <c r="Q4375" t="s">
        <v>388</v>
      </c>
      <c r="R4375" t="s">
        <v>389</v>
      </c>
      <c r="S4375" s="18">
        <v>218.26246905389999</v>
      </c>
      <c r="T4375" t="s">
        <v>253</v>
      </c>
      <c r="U4375" t="s">
        <v>65</v>
      </c>
      <c r="V4375" t="s">
        <v>254</v>
      </c>
      <c r="W4375" s="18">
        <v>94.9931220709</v>
      </c>
      <c r="X4375" t="s">
        <v>64</v>
      </c>
      <c r="Y4375" t="s">
        <v>4563</v>
      </c>
      <c r="Z4375" t="s">
        <v>4564</v>
      </c>
      <c r="AA4375" s="18">
        <v>36.253287413199999</v>
      </c>
      <c r="AB4375" t="s">
        <v>4559</v>
      </c>
      <c r="AC4375" t="s">
        <v>388</v>
      </c>
      <c r="AD4375" t="s">
        <v>4565</v>
      </c>
      <c r="AE4375" s="18">
        <v>13.3382352037</v>
      </c>
      <c r="AF4375" t="s">
        <v>7575</v>
      </c>
      <c r="AG4375" t="s">
        <v>7576</v>
      </c>
      <c r="AH4375" t="s">
        <v>7577</v>
      </c>
      <c r="AI4375" s="18">
        <v>6.8008110564999997</v>
      </c>
      <c r="AJ4375" t="s">
        <v>6440</v>
      </c>
      <c r="AK4375" t="s">
        <v>6441</v>
      </c>
      <c r="AL4375" t="s">
        <v>6442</v>
      </c>
      <c r="AM4375" t="s">
        <v>6440</v>
      </c>
      <c r="AN4375" t="s">
        <v>6441</v>
      </c>
      <c r="AO4375" t="s">
        <v>6442</v>
      </c>
      <c r="AP4375" s="18">
        <v>6.8008110564999997</v>
      </c>
      <c r="AQ4375" t="s">
        <v>123</v>
      </c>
      <c r="AR4375" t="b">
        <f>ISNUMBER(SEARCH('Consulta Por Puntos Baloto'!$E$5,B4375,1))</f>
        <v>0</v>
      </c>
      <c r="AS4375">
        <f t="shared" si="136"/>
        <v>35</v>
      </c>
      <c r="AT4375" t="str">
        <f t="shared" si="137"/>
        <v>Punto red</v>
      </c>
    </row>
    <row r="4376" spans="1:46">
      <c r="A4376" t="s">
        <v>19876</v>
      </c>
      <c r="B4376" t="s">
        <v>19877</v>
      </c>
      <c r="C4376" s="18">
        <v>33.774178754200001</v>
      </c>
      <c r="D4376" t="s">
        <v>291</v>
      </c>
      <c r="E4376" t="s">
        <v>292</v>
      </c>
      <c r="F4376" t="s">
        <v>293</v>
      </c>
      <c r="G4376" s="18">
        <v>63.803098136099997</v>
      </c>
      <c r="H4376" t="s">
        <v>300</v>
      </c>
      <c r="I4376" t="s">
        <v>294</v>
      </c>
      <c r="J4376" t="s">
        <v>4489</v>
      </c>
      <c r="K4376" s="18">
        <v>63.960816229999999</v>
      </c>
      <c r="L4376" t="s">
        <v>64</v>
      </c>
      <c r="M4376" t="s">
        <v>294</v>
      </c>
      <c r="N4376" t="s">
        <v>295</v>
      </c>
      <c r="O4376" s="18">
        <v>84.596085431099993</v>
      </c>
      <c r="P4376" t="s">
        <v>296</v>
      </c>
      <c r="Q4376" t="s">
        <v>297</v>
      </c>
      <c r="R4376" t="s">
        <v>298</v>
      </c>
      <c r="S4376" s="18">
        <v>130.8483942085</v>
      </c>
      <c r="T4376" t="s">
        <v>311</v>
      </c>
      <c r="U4376" t="s">
        <v>130</v>
      </c>
      <c r="V4376" t="s">
        <v>312</v>
      </c>
      <c r="W4376" s="18">
        <v>113.7804604897</v>
      </c>
      <c r="X4376" t="s">
        <v>64</v>
      </c>
      <c r="Y4376" t="s">
        <v>313</v>
      </c>
      <c r="Z4376" t="s">
        <v>314</v>
      </c>
      <c r="AA4376" s="18">
        <v>63.841828611399997</v>
      </c>
      <c r="AB4376" t="s">
        <v>300</v>
      </c>
      <c r="AC4376" t="s">
        <v>301</v>
      </c>
      <c r="AD4376" t="s">
        <v>302</v>
      </c>
      <c r="AE4376" s="18">
        <v>13.2135989524</v>
      </c>
      <c r="AF4376" t="s">
        <v>19878</v>
      </c>
      <c r="AG4376" t="s">
        <v>6446</v>
      </c>
      <c r="AH4376" t="s">
        <v>19879</v>
      </c>
      <c r="AI4376" s="18">
        <v>1.6964489E-3</v>
      </c>
      <c r="AJ4376" t="s">
        <v>19880</v>
      </c>
      <c r="AK4376" t="s">
        <v>19881</v>
      </c>
      <c r="AL4376" t="s">
        <v>19882</v>
      </c>
      <c r="AM4376" t="s">
        <v>19880</v>
      </c>
      <c r="AN4376" t="s">
        <v>19881</v>
      </c>
      <c r="AO4376" t="s">
        <v>19882</v>
      </c>
      <c r="AP4376" s="18">
        <v>1.6964489E-3</v>
      </c>
      <c r="AQ4376" t="s">
        <v>123</v>
      </c>
      <c r="AR4376" t="b">
        <f>ISNUMBER(SEARCH('Consulta Por Puntos Baloto'!$E$5,B4376,1))</f>
        <v>0</v>
      </c>
      <c r="AS4376">
        <f t="shared" si="136"/>
        <v>35</v>
      </c>
      <c r="AT4376" t="str">
        <f t="shared" si="137"/>
        <v>Punto red</v>
      </c>
    </row>
    <row r="4377" spans="1:46">
      <c r="A4377" t="s">
        <v>19883</v>
      </c>
      <c r="B4377" t="s">
        <v>19884</v>
      </c>
      <c r="C4377" s="18">
        <v>0.9657242653</v>
      </c>
      <c r="D4377" t="s">
        <v>4302</v>
      </c>
      <c r="E4377" t="s">
        <v>3972</v>
      </c>
      <c r="F4377" t="s">
        <v>4303</v>
      </c>
      <c r="G4377" s="18">
        <v>0.76696649049999999</v>
      </c>
      <c r="H4377" t="s">
        <v>64</v>
      </c>
      <c r="I4377" t="s">
        <v>3974</v>
      </c>
      <c r="J4377" t="s">
        <v>4304</v>
      </c>
      <c r="K4377" s="18">
        <v>0.76696649049999999</v>
      </c>
      <c r="L4377" t="s">
        <v>64</v>
      </c>
      <c r="M4377" t="s">
        <v>3974</v>
      </c>
      <c r="N4377" t="s">
        <v>4304</v>
      </c>
      <c r="O4377" s="18">
        <v>2.5830829260999999</v>
      </c>
      <c r="P4377" t="s">
        <v>4305</v>
      </c>
      <c r="Q4377" t="s">
        <v>3972</v>
      </c>
      <c r="R4377" t="s">
        <v>4306</v>
      </c>
      <c r="S4377" s="18">
        <v>464.3196423078</v>
      </c>
      <c r="T4377" t="s">
        <v>85</v>
      </c>
      <c r="U4377" t="s">
        <v>86</v>
      </c>
      <c r="V4377" t="s">
        <v>87</v>
      </c>
      <c r="W4377" s="18">
        <v>3.9039257917999999</v>
      </c>
      <c r="X4377" t="s">
        <v>3979</v>
      </c>
      <c r="Y4377" t="s">
        <v>3974</v>
      </c>
      <c r="Z4377" t="s">
        <v>3980</v>
      </c>
      <c r="AA4377" s="18">
        <v>1.0257564501000001</v>
      </c>
      <c r="AB4377" t="s">
        <v>3981</v>
      </c>
      <c r="AC4377" t="s">
        <v>3972</v>
      </c>
      <c r="AD4377" t="s">
        <v>3982</v>
      </c>
      <c r="AE4377" s="18">
        <v>0.25606807819999999</v>
      </c>
      <c r="AF4377" t="s">
        <v>13394</v>
      </c>
      <c r="AG4377" t="s">
        <v>3972</v>
      </c>
      <c r="AH4377" t="s">
        <v>13395</v>
      </c>
      <c r="AI4377" s="18">
        <v>0.2036772818</v>
      </c>
      <c r="AJ4377" t="s">
        <v>7867</v>
      </c>
      <c r="AK4377" t="s">
        <v>3972</v>
      </c>
      <c r="AL4377" t="s">
        <v>7868</v>
      </c>
      <c r="AM4377" t="s">
        <v>7867</v>
      </c>
      <c r="AN4377" t="s">
        <v>3972</v>
      </c>
      <c r="AO4377" t="s">
        <v>7868</v>
      </c>
      <c r="AP4377" s="18">
        <v>0.2036772818</v>
      </c>
      <c r="AQ4377" t="s">
        <v>123</v>
      </c>
      <c r="AR4377" t="b">
        <f>ISNUMBER(SEARCH('Consulta Por Puntos Baloto'!$E$5,B4377,1))</f>
        <v>0</v>
      </c>
      <c r="AS4377">
        <f t="shared" si="136"/>
        <v>35</v>
      </c>
      <c r="AT4377" t="str">
        <f t="shared" si="137"/>
        <v>Punto red</v>
      </c>
    </row>
    <row r="4378" spans="1:46">
      <c r="A4378" t="s">
        <v>19885</v>
      </c>
      <c r="B4378" t="s">
        <v>19886</v>
      </c>
      <c r="C4378" s="18">
        <v>13.251572078500001</v>
      </c>
      <c r="D4378" t="s">
        <v>8533</v>
      </c>
      <c r="E4378" t="s">
        <v>8534</v>
      </c>
      <c r="F4378" t="s">
        <v>8535</v>
      </c>
      <c r="G4378" s="18">
        <v>69.953451012200006</v>
      </c>
      <c r="H4378" t="s">
        <v>64</v>
      </c>
      <c r="I4378" t="s">
        <v>4029</v>
      </c>
      <c r="J4378" t="s">
        <v>6039</v>
      </c>
      <c r="K4378" s="18">
        <v>71.824949100500007</v>
      </c>
      <c r="L4378" t="s">
        <v>64</v>
      </c>
      <c r="M4378" t="s">
        <v>4029</v>
      </c>
      <c r="N4378" t="s">
        <v>4030</v>
      </c>
      <c r="O4378" s="18">
        <v>83.117242711399996</v>
      </c>
      <c r="P4378" t="s">
        <v>1454</v>
      </c>
      <c r="Q4378" t="s">
        <v>1449</v>
      </c>
      <c r="R4378" t="s">
        <v>1455</v>
      </c>
      <c r="S4378" s="18">
        <v>110.1613563985</v>
      </c>
      <c r="T4378" t="s">
        <v>64</v>
      </c>
      <c r="U4378" t="s">
        <v>130</v>
      </c>
      <c r="V4378" t="s">
        <v>171</v>
      </c>
      <c r="W4378" s="18">
        <v>69.956452691199999</v>
      </c>
      <c r="X4378" t="s">
        <v>64</v>
      </c>
      <c r="Y4378" t="s">
        <v>4029</v>
      </c>
      <c r="Z4378" t="s">
        <v>6039</v>
      </c>
      <c r="AA4378" s="18">
        <v>70.586591815700004</v>
      </c>
      <c r="AB4378" t="s">
        <v>5549</v>
      </c>
      <c r="AC4378" t="s">
        <v>4106</v>
      </c>
      <c r="AD4378" t="s">
        <v>5550</v>
      </c>
      <c r="AE4378" s="18">
        <v>7.3214185000000003E-3</v>
      </c>
      <c r="AF4378" t="s">
        <v>19887</v>
      </c>
      <c r="AG4378" t="s">
        <v>12077</v>
      </c>
      <c r="AH4378" t="s">
        <v>19888</v>
      </c>
      <c r="AI4378" s="18">
        <v>5.3203827199999998E-2</v>
      </c>
      <c r="AJ4378" t="s">
        <v>19889</v>
      </c>
      <c r="AK4378" t="s">
        <v>12077</v>
      </c>
      <c r="AL4378" t="s">
        <v>19890</v>
      </c>
      <c r="AM4378" t="s">
        <v>19887</v>
      </c>
      <c r="AN4378" t="s">
        <v>12077</v>
      </c>
      <c r="AO4378" t="s">
        <v>19888</v>
      </c>
      <c r="AP4378" s="18">
        <v>7.3214185000000003E-3</v>
      </c>
      <c r="AQ4378" t="e">
        <v>#N/A</v>
      </c>
      <c r="AR4378" t="b">
        <f>ISNUMBER(SEARCH('Consulta Por Puntos Baloto'!$E$5,B4378,1))</f>
        <v>0</v>
      </c>
      <c r="AS4378">
        <f t="shared" si="136"/>
        <v>31</v>
      </c>
      <c r="AT4378" t="str">
        <f t="shared" si="137"/>
        <v>Punto pago</v>
      </c>
    </row>
    <row r="4379" spans="1:46">
      <c r="A4379" t="s">
        <v>19891</v>
      </c>
      <c r="B4379" t="s">
        <v>19892</v>
      </c>
      <c r="C4379" s="18">
        <v>48.4783861433</v>
      </c>
      <c r="D4379" t="s">
        <v>4495</v>
      </c>
      <c r="E4379" t="s">
        <v>4496</v>
      </c>
      <c r="F4379" t="s">
        <v>4497</v>
      </c>
      <c r="G4379" s="18">
        <v>46.2579289683</v>
      </c>
      <c r="H4379" t="s">
        <v>64</v>
      </c>
      <c r="I4379" t="s">
        <v>384</v>
      </c>
      <c r="J4379" t="s">
        <v>386</v>
      </c>
      <c r="K4379" s="18">
        <v>46.2579289683</v>
      </c>
      <c r="L4379" t="s">
        <v>64</v>
      </c>
      <c r="M4379" t="s">
        <v>384</v>
      </c>
      <c r="N4379" t="s">
        <v>386</v>
      </c>
      <c r="O4379" s="18">
        <v>69.494871472300005</v>
      </c>
      <c r="P4379" t="s">
        <v>67</v>
      </c>
      <c r="Q4379" t="s">
        <v>62</v>
      </c>
      <c r="R4379" t="s">
        <v>68</v>
      </c>
      <c r="S4379" s="18">
        <v>70.246042008000003</v>
      </c>
      <c r="T4379" t="s">
        <v>253</v>
      </c>
      <c r="U4379" t="s">
        <v>65</v>
      </c>
      <c r="V4379" t="s">
        <v>254</v>
      </c>
      <c r="W4379" s="18">
        <v>69.4803569659</v>
      </c>
      <c r="X4379" t="s">
        <v>276</v>
      </c>
      <c r="Y4379" t="s">
        <v>65</v>
      </c>
      <c r="Z4379" t="s">
        <v>277</v>
      </c>
      <c r="AA4379" s="18">
        <v>48.556304586400003</v>
      </c>
      <c r="AB4379" t="s">
        <v>383</v>
      </c>
      <c r="AC4379" t="s">
        <v>391</v>
      </c>
      <c r="AD4379" t="s">
        <v>392</v>
      </c>
      <c r="AE4379" s="18">
        <v>18.021322015700001</v>
      </c>
      <c r="AF4379" t="s">
        <v>14205</v>
      </c>
      <c r="AG4379" t="s">
        <v>6728</v>
      </c>
      <c r="AH4379" t="s">
        <v>14206</v>
      </c>
      <c r="AI4379" s="18">
        <v>19.2831020297</v>
      </c>
      <c r="AJ4379" t="s">
        <v>19893</v>
      </c>
      <c r="AK4379" t="s">
        <v>6931</v>
      </c>
      <c r="AL4379" t="s">
        <v>19894</v>
      </c>
      <c r="AM4379" t="s">
        <v>14205</v>
      </c>
      <c r="AN4379" t="s">
        <v>6728</v>
      </c>
      <c r="AO4379" t="s">
        <v>14206</v>
      </c>
      <c r="AP4379" s="18">
        <v>18.021322015700001</v>
      </c>
      <c r="AQ4379" t="s">
        <v>123</v>
      </c>
      <c r="AR4379" t="b">
        <f>ISNUMBER(SEARCH('Consulta Por Puntos Baloto'!$E$5,B4379,1))</f>
        <v>0</v>
      </c>
      <c r="AS4379">
        <f t="shared" si="136"/>
        <v>31</v>
      </c>
      <c r="AT4379" t="str">
        <f t="shared" si="137"/>
        <v>Punto pago</v>
      </c>
    </row>
    <row r="4380" spans="1:46">
      <c r="A4380" t="s">
        <v>19895</v>
      </c>
      <c r="B4380" t="s">
        <v>19896</v>
      </c>
      <c r="C4380" s="18">
        <v>2.3800419177999999</v>
      </c>
      <c r="D4380" t="s">
        <v>5165</v>
      </c>
      <c r="E4380" t="s">
        <v>220</v>
      </c>
      <c r="F4380" t="s">
        <v>5166</v>
      </c>
      <c r="G4380" s="18">
        <v>2.6731364906000001</v>
      </c>
      <c r="H4380" t="s">
        <v>64</v>
      </c>
      <c r="I4380" t="s">
        <v>223</v>
      </c>
      <c r="J4380" t="s">
        <v>5167</v>
      </c>
      <c r="K4380" s="18">
        <v>3.5588115705000001</v>
      </c>
      <c r="L4380" t="s">
        <v>64</v>
      </c>
      <c r="M4380" t="s">
        <v>223</v>
      </c>
      <c r="N4380" t="s">
        <v>4070</v>
      </c>
      <c r="O4380" s="18">
        <v>3.6835848810999998</v>
      </c>
      <c r="P4380" t="s">
        <v>4231</v>
      </c>
      <c r="Q4380" t="s">
        <v>220</v>
      </c>
      <c r="R4380" t="s">
        <v>4232</v>
      </c>
      <c r="S4380" s="18">
        <v>12.184546346199999</v>
      </c>
      <c r="T4380" t="s">
        <v>227</v>
      </c>
      <c r="U4380" t="s">
        <v>228</v>
      </c>
      <c r="V4380" t="s">
        <v>229</v>
      </c>
      <c r="W4380" s="18">
        <v>5.9514696030999996</v>
      </c>
      <c r="X4380" t="s">
        <v>222</v>
      </c>
      <c r="Y4380" t="s">
        <v>223</v>
      </c>
      <c r="Z4380" t="s">
        <v>224</v>
      </c>
      <c r="AA4380" s="18">
        <v>3.5588115937999998</v>
      </c>
      <c r="AB4380" t="s">
        <v>5168</v>
      </c>
      <c r="AC4380" t="s">
        <v>220</v>
      </c>
      <c r="AD4380" t="s">
        <v>5169</v>
      </c>
      <c r="AE4380" s="18">
        <v>0</v>
      </c>
      <c r="AF4380" t="s">
        <v>19897</v>
      </c>
      <c r="AG4380" t="s">
        <v>220</v>
      </c>
      <c r="AH4380" t="s">
        <v>19898</v>
      </c>
      <c r="AI4380" s="18">
        <v>0.86482313499999997</v>
      </c>
      <c r="AJ4380" t="s">
        <v>7842</v>
      </c>
      <c r="AK4380" t="s">
        <v>220</v>
      </c>
      <c r="AL4380" t="s">
        <v>7843</v>
      </c>
      <c r="AM4380" t="s">
        <v>19897</v>
      </c>
      <c r="AN4380" t="s">
        <v>220</v>
      </c>
      <c r="AO4380" t="s">
        <v>19898</v>
      </c>
      <c r="AP4380" s="18">
        <v>0</v>
      </c>
      <c r="AQ4380" t="s">
        <v>123</v>
      </c>
      <c r="AR4380" t="b">
        <f>ISNUMBER(SEARCH('Consulta Por Puntos Baloto'!$E$5,B4380,1))</f>
        <v>0</v>
      </c>
      <c r="AS4380">
        <f t="shared" si="136"/>
        <v>31</v>
      </c>
      <c r="AT4380" t="str">
        <f t="shared" si="137"/>
        <v>Punto pago</v>
      </c>
    </row>
    <row r="4381" spans="1:46">
      <c r="A4381" t="s">
        <v>19899</v>
      </c>
      <c r="B4381" t="s">
        <v>19900</v>
      </c>
      <c r="C4381" s="18">
        <v>4.6253520832000001</v>
      </c>
      <c r="D4381" t="s">
        <v>102</v>
      </c>
      <c r="E4381" t="s">
        <v>103</v>
      </c>
      <c r="F4381" t="s">
        <v>104</v>
      </c>
      <c r="G4381" s="18">
        <v>4.9434445577000004</v>
      </c>
      <c r="H4381" t="s">
        <v>115</v>
      </c>
      <c r="I4381" t="s">
        <v>107</v>
      </c>
      <c r="J4381" t="s">
        <v>7122</v>
      </c>
      <c r="K4381" s="18">
        <v>5.3565990986000003</v>
      </c>
      <c r="L4381" t="s">
        <v>64</v>
      </c>
      <c r="M4381" t="s">
        <v>107</v>
      </c>
      <c r="N4381" t="s">
        <v>108</v>
      </c>
      <c r="O4381" s="18">
        <v>3.9565564155000001</v>
      </c>
      <c r="P4381" t="s">
        <v>109</v>
      </c>
      <c r="Q4381" t="s">
        <v>103</v>
      </c>
      <c r="R4381" t="s">
        <v>110</v>
      </c>
      <c r="S4381" s="18">
        <v>146.1106774969</v>
      </c>
      <c r="T4381" t="s">
        <v>253</v>
      </c>
      <c r="U4381" t="s">
        <v>65</v>
      </c>
      <c r="V4381" t="s">
        <v>254</v>
      </c>
      <c r="W4381" s="18">
        <v>144.68002483320001</v>
      </c>
      <c r="X4381" t="s">
        <v>276</v>
      </c>
      <c r="Y4381" t="s">
        <v>65</v>
      </c>
      <c r="Z4381" t="s">
        <v>277</v>
      </c>
      <c r="AA4381" s="18">
        <v>4.0121854537999999</v>
      </c>
      <c r="AB4381" s="19" t="s">
        <v>255</v>
      </c>
      <c r="AC4381" t="s">
        <v>103</v>
      </c>
      <c r="AD4381" t="s">
        <v>256</v>
      </c>
      <c r="AE4381" s="18">
        <v>0.30663450370000001</v>
      </c>
      <c r="AF4381" t="s">
        <v>19279</v>
      </c>
      <c r="AG4381" t="s">
        <v>103</v>
      </c>
      <c r="AH4381" t="s">
        <v>19280</v>
      </c>
      <c r="AI4381" s="18">
        <v>3.0047734999999998E-3</v>
      </c>
      <c r="AJ4381" t="s">
        <v>19900</v>
      </c>
      <c r="AK4381" t="s">
        <v>103</v>
      </c>
      <c r="AL4381" t="s">
        <v>19901</v>
      </c>
      <c r="AM4381" t="s">
        <v>19900</v>
      </c>
      <c r="AN4381" t="s">
        <v>103</v>
      </c>
      <c r="AO4381" t="s">
        <v>19901</v>
      </c>
      <c r="AP4381" s="18">
        <v>3.0047734999999998E-3</v>
      </c>
      <c r="AQ4381" t="s">
        <v>123</v>
      </c>
      <c r="AR4381" t="b">
        <f>ISNUMBER(SEARCH('Consulta Por Puntos Baloto'!$E$5,B4381,1))</f>
        <v>0</v>
      </c>
      <c r="AS4381">
        <f t="shared" si="136"/>
        <v>35</v>
      </c>
      <c r="AT4381" t="str">
        <f t="shared" si="137"/>
        <v>Punto red</v>
      </c>
    </row>
    <row r="4382" spans="1:46">
      <c r="A4382" t="s">
        <v>19902</v>
      </c>
      <c r="B4382" t="s">
        <v>19903</v>
      </c>
      <c r="C4382" s="18">
        <v>2.9842937158999998</v>
      </c>
      <c r="D4382" t="s">
        <v>4084</v>
      </c>
      <c r="E4382" t="s">
        <v>4053</v>
      </c>
      <c r="F4382" t="s">
        <v>4085</v>
      </c>
      <c r="G4382" s="18">
        <v>3.9300868359000001</v>
      </c>
      <c r="H4382" t="s">
        <v>64</v>
      </c>
      <c r="I4382" t="s">
        <v>4055</v>
      </c>
      <c r="J4382" t="s">
        <v>4056</v>
      </c>
      <c r="K4382" s="18">
        <v>6.3449796845000002</v>
      </c>
      <c r="L4382" t="s">
        <v>64</v>
      </c>
      <c r="M4382" t="s">
        <v>223</v>
      </c>
      <c r="N4382" t="s">
        <v>4070</v>
      </c>
      <c r="O4382" s="18">
        <v>1.0359899373999999</v>
      </c>
      <c r="P4382" t="s">
        <v>4052</v>
      </c>
      <c r="Q4382" t="s">
        <v>4053</v>
      </c>
      <c r="R4382" t="s">
        <v>4054</v>
      </c>
      <c r="S4382" s="18">
        <v>14.9401932324</v>
      </c>
      <c r="T4382" t="s">
        <v>227</v>
      </c>
      <c r="U4382" t="s">
        <v>228</v>
      </c>
      <c r="V4382" t="s">
        <v>229</v>
      </c>
      <c r="W4382" s="18">
        <v>3.9438276583</v>
      </c>
      <c r="X4382" t="s">
        <v>64</v>
      </c>
      <c r="Y4382" t="s">
        <v>4055</v>
      </c>
      <c r="Z4382" t="s">
        <v>4056</v>
      </c>
      <c r="AA4382" s="18">
        <v>5.4371989106000003</v>
      </c>
      <c r="AB4382" t="s">
        <v>4088</v>
      </c>
      <c r="AC4382" t="s">
        <v>220</v>
      </c>
      <c r="AD4382" t="s">
        <v>4089</v>
      </c>
      <c r="AE4382" s="18">
        <v>0.36060963159999998</v>
      </c>
      <c r="AF4382" t="s">
        <v>12982</v>
      </c>
      <c r="AG4382" t="s">
        <v>220</v>
      </c>
      <c r="AH4382" t="s">
        <v>12983</v>
      </c>
      <c r="AI4382" s="18">
        <v>0.72819347219999997</v>
      </c>
      <c r="AJ4382" t="s">
        <v>7993</v>
      </c>
      <c r="AK4382" t="s">
        <v>220</v>
      </c>
      <c r="AL4382" t="s">
        <v>7994</v>
      </c>
      <c r="AM4382" t="s">
        <v>12982</v>
      </c>
      <c r="AN4382" t="s">
        <v>220</v>
      </c>
      <c r="AO4382" t="s">
        <v>12983</v>
      </c>
      <c r="AP4382" s="18">
        <v>0.36060963159999998</v>
      </c>
      <c r="AQ4382" t="s">
        <v>123</v>
      </c>
      <c r="AR4382" t="b">
        <f>ISNUMBER(SEARCH('Consulta Por Puntos Baloto'!$E$5,B4382,1))</f>
        <v>0</v>
      </c>
      <c r="AS4382">
        <f t="shared" si="136"/>
        <v>31</v>
      </c>
      <c r="AT4382" t="str">
        <f t="shared" si="137"/>
        <v>Punto pago</v>
      </c>
    </row>
    <row r="4383" spans="1:46">
      <c r="A4383" t="s">
        <v>19904</v>
      </c>
      <c r="B4383" t="s">
        <v>19905</v>
      </c>
      <c r="C4383" s="18">
        <v>2.3482826579</v>
      </c>
      <c r="D4383" t="s">
        <v>2585</v>
      </c>
      <c r="E4383" t="s">
        <v>128</v>
      </c>
      <c r="F4383" t="s">
        <v>2586</v>
      </c>
      <c r="G4383" s="18">
        <v>0.67191459710000001</v>
      </c>
      <c r="H4383" t="s">
        <v>64</v>
      </c>
      <c r="I4383" t="s">
        <v>130</v>
      </c>
      <c r="J4383" t="s">
        <v>3478</v>
      </c>
      <c r="K4383" s="18">
        <v>0.65067281440000002</v>
      </c>
      <c r="L4383" t="s">
        <v>64</v>
      </c>
      <c r="M4383" t="s">
        <v>130</v>
      </c>
      <c r="N4383" t="s">
        <v>3478</v>
      </c>
      <c r="O4383" s="18">
        <v>0.91409014509999997</v>
      </c>
      <c r="P4383" t="s">
        <v>2746</v>
      </c>
      <c r="Q4383" t="s">
        <v>134</v>
      </c>
      <c r="R4383" t="s">
        <v>2747</v>
      </c>
      <c r="S4383" s="18">
        <v>1.1154904843</v>
      </c>
      <c r="T4383" t="s">
        <v>807</v>
      </c>
      <c r="U4383" t="s">
        <v>130</v>
      </c>
      <c r="V4383" t="s">
        <v>808</v>
      </c>
      <c r="W4383" s="18">
        <v>0.75985080979999997</v>
      </c>
      <c r="X4383" t="s">
        <v>2590</v>
      </c>
      <c r="Y4383" t="s">
        <v>130</v>
      </c>
      <c r="Z4383" t="s">
        <v>2591</v>
      </c>
      <c r="AA4383" s="18">
        <v>0.75985080979999997</v>
      </c>
      <c r="AB4383" t="s">
        <v>6560</v>
      </c>
      <c r="AC4383" t="s">
        <v>128</v>
      </c>
      <c r="AD4383" t="s">
        <v>6561</v>
      </c>
      <c r="AE4383" s="18">
        <v>0.38865626790000002</v>
      </c>
      <c r="AF4383" t="s">
        <v>6105</v>
      </c>
      <c r="AG4383" t="s">
        <v>143</v>
      </c>
      <c r="AH4383" t="s">
        <v>6106</v>
      </c>
      <c r="AI4383" s="18">
        <v>0.30348573740000001</v>
      </c>
      <c r="AJ4383" t="s">
        <v>8685</v>
      </c>
      <c r="AK4383" t="s">
        <v>134</v>
      </c>
      <c r="AL4383" t="s">
        <v>8686</v>
      </c>
      <c r="AM4383" t="s">
        <v>8685</v>
      </c>
      <c r="AN4383" t="s">
        <v>134</v>
      </c>
      <c r="AO4383" t="s">
        <v>8686</v>
      </c>
      <c r="AP4383" s="18">
        <v>0.30348573740000001</v>
      </c>
      <c r="AQ4383" t="s">
        <v>123</v>
      </c>
      <c r="AR4383" t="b">
        <f>ISNUMBER(SEARCH('Consulta Por Puntos Baloto'!$E$5,B4383,1))</f>
        <v>0</v>
      </c>
      <c r="AS4383">
        <f t="shared" si="136"/>
        <v>35</v>
      </c>
      <c r="AT4383" t="str">
        <f t="shared" si="137"/>
        <v>Punto red</v>
      </c>
    </row>
    <row r="4384" spans="1:46">
      <c r="A4384" t="s">
        <v>19906</v>
      </c>
      <c r="B4384" t="s">
        <v>19907</v>
      </c>
      <c r="C4384" s="18">
        <v>86.407375645499997</v>
      </c>
      <c r="D4384" t="s">
        <v>4428</v>
      </c>
      <c r="E4384" t="s">
        <v>4429</v>
      </c>
      <c r="F4384" t="s">
        <v>4430</v>
      </c>
      <c r="G4384" s="18">
        <v>109.3848434973</v>
      </c>
      <c r="H4384" t="s">
        <v>4899</v>
      </c>
      <c r="I4384" t="s">
        <v>4432</v>
      </c>
      <c r="J4384" t="s">
        <v>4992</v>
      </c>
      <c r="K4384" s="18">
        <v>126.0432197598</v>
      </c>
      <c r="L4384" t="s">
        <v>64</v>
      </c>
      <c r="M4384" t="s">
        <v>4434</v>
      </c>
      <c r="N4384" t="s">
        <v>4435</v>
      </c>
      <c r="O4384" s="18">
        <v>127.82740982129999</v>
      </c>
      <c r="P4384" t="s">
        <v>4100</v>
      </c>
      <c r="Q4384" t="s">
        <v>4101</v>
      </c>
      <c r="R4384" t="s">
        <v>4102</v>
      </c>
      <c r="S4384" s="18">
        <v>130.05364554280001</v>
      </c>
      <c r="T4384" t="s">
        <v>227</v>
      </c>
      <c r="U4384" t="s">
        <v>228</v>
      </c>
      <c r="V4384" t="s">
        <v>229</v>
      </c>
      <c r="W4384" s="18">
        <v>130.67096444500001</v>
      </c>
      <c r="X4384" t="s">
        <v>64</v>
      </c>
      <c r="Y4384" t="s">
        <v>5603</v>
      </c>
      <c r="Z4384" t="s">
        <v>5604</v>
      </c>
      <c r="AA4384" s="18">
        <v>127.90566045929999</v>
      </c>
      <c r="AB4384" t="s">
        <v>4436</v>
      </c>
      <c r="AC4384" t="s">
        <v>4437</v>
      </c>
      <c r="AD4384" t="s">
        <v>4438</v>
      </c>
      <c r="AE4384" s="18">
        <v>5.38547973E-2</v>
      </c>
      <c r="AF4384" t="s">
        <v>9041</v>
      </c>
      <c r="AG4384" t="s">
        <v>9042</v>
      </c>
      <c r="AH4384" t="s">
        <v>9043</v>
      </c>
      <c r="AI4384" s="18">
        <v>0.25501224179999998</v>
      </c>
      <c r="AJ4384" t="s">
        <v>9044</v>
      </c>
      <c r="AK4384" t="s">
        <v>9042</v>
      </c>
      <c r="AL4384" t="s">
        <v>9045</v>
      </c>
      <c r="AM4384" t="s">
        <v>9041</v>
      </c>
      <c r="AN4384" t="s">
        <v>9042</v>
      </c>
      <c r="AO4384" t="s">
        <v>9043</v>
      </c>
      <c r="AP4384" s="18">
        <v>5.38547973E-2</v>
      </c>
      <c r="AQ4384" t="s">
        <v>123</v>
      </c>
      <c r="AR4384" t="b">
        <f>ISNUMBER(SEARCH('Consulta Por Puntos Baloto'!$E$5,B4384,1))</f>
        <v>0</v>
      </c>
      <c r="AS4384">
        <f t="shared" si="136"/>
        <v>31</v>
      </c>
      <c r="AT4384" t="str">
        <f t="shared" si="137"/>
        <v>Punto pago</v>
      </c>
    </row>
    <row r="4385" spans="1:46">
      <c r="A4385" t="s">
        <v>19908</v>
      </c>
      <c r="B4385" t="s">
        <v>19909</v>
      </c>
      <c r="C4385" s="18">
        <v>1.2724219556</v>
      </c>
      <c r="D4385" t="s">
        <v>5165</v>
      </c>
      <c r="E4385" t="s">
        <v>220</v>
      </c>
      <c r="F4385" t="s">
        <v>5166</v>
      </c>
      <c r="G4385" s="18">
        <v>2.1473132577</v>
      </c>
      <c r="H4385" t="s">
        <v>64</v>
      </c>
      <c r="I4385" t="s">
        <v>223</v>
      </c>
      <c r="J4385" t="s">
        <v>5327</v>
      </c>
      <c r="K4385" s="18">
        <v>2.9789906885000002</v>
      </c>
      <c r="L4385" t="s">
        <v>64</v>
      </c>
      <c r="M4385" t="s">
        <v>223</v>
      </c>
      <c r="N4385" t="s">
        <v>4070</v>
      </c>
      <c r="O4385" s="18">
        <v>2.6390102191999998</v>
      </c>
      <c r="P4385" t="s">
        <v>4231</v>
      </c>
      <c r="Q4385" t="s">
        <v>220</v>
      </c>
      <c r="R4385" t="s">
        <v>4232</v>
      </c>
      <c r="S4385" s="18">
        <v>11.6605885303</v>
      </c>
      <c r="T4385" t="s">
        <v>227</v>
      </c>
      <c r="U4385" t="s">
        <v>228</v>
      </c>
      <c r="V4385" t="s">
        <v>229</v>
      </c>
      <c r="W4385" s="18">
        <v>5.0609493772</v>
      </c>
      <c r="X4385" t="s">
        <v>222</v>
      </c>
      <c r="Y4385" t="s">
        <v>223</v>
      </c>
      <c r="Z4385" t="s">
        <v>224</v>
      </c>
      <c r="AA4385" s="18">
        <v>2.9789907118999999</v>
      </c>
      <c r="AB4385" t="s">
        <v>5168</v>
      </c>
      <c r="AC4385" t="s">
        <v>220</v>
      </c>
      <c r="AD4385" t="s">
        <v>5169</v>
      </c>
      <c r="AE4385" s="18">
        <v>0.23026288910000001</v>
      </c>
      <c r="AF4385" t="s">
        <v>19910</v>
      </c>
      <c r="AG4385" t="s">
        <v>220</v>
      </c>
      <c r="AH4385" t="s">
        <v>19911</v>
      </c>
      <c r="AI4385" s="18">
        <v>2.16548469E-2</v>
      </c>
      <c r="AJ4385" t="s">
        <v>8695</v>
      </c>
      <c r="AK4385" t="s">
        <v>220</v>
      </c>
      <c r="AL4385" t="s">
        <v>8696</v>
      </c>
      <c r="AM4385" t="s">
        <v>8695</v>
      </c>
      <c r="AN4385" t="s">
        <v>220</v>
      </c>
      <c r="AO4385" t="s">
        <v>8696</v>
      </c>
      <c r="AP4385" s="18">
        <v>2.16548469E-2</v>
      </c>
      <c r="AQ4385" t="e">
        <v>#N/A</v>
      </c>
      <c r="AR4385" t="b">
        <f>ISNUMBER(SEARCH('Consulta Por Puntos Baloto'!$E$5,B4385,1))</f>
        <v>0</v>
      </c>
      <c r="AS4385">
        <f t="shared" si="136"/>
        <v>35</v>
      </c>
      <c r="AT4385" t="str">
        <f t="shared" si="137"/>
        <v>Punto red</v>
      </c>
    </row>
    <row r="4386" spans="1:46">
      <c r="A4386" t="s">
        <v>19912</v>
      </c>
      <c r="B4386" t="s">
        <v>19913</v>
      </c>
      <c r="C4386" s="18">
        <v>75.838519697099997</v>
      </c>
      <c r="D4386" t="s">
        <v>1689</v>
      </c>
      <c r="E4386" t="s">
        <v>1690</v>
      </c>
      <c r="F4386" t="s">
        <v>1691</v>
      </c>
      <c r="G4386" s="18">
        <v>73.870159504300005</v>
      </c>
      <c r="H4386" t="s">
        <v>64</v>
      </c>
      <c r="I4386" t="s">
        <v>114</v>
      </c>
      <c r="J4386" t="s">
        <v>3347</v>
      </c>
      <c r="K4386" s="18">
        <v>135.94130962240001</v>
      </c>
      <c r="L4386" t="s">
        <v>64</v>
      </c>
      <c r="M4386" t="s">
        <v>130</v>
      </c>
      <c r="N4386" t="s">
        <v>132</v>
      </c>
      <c r="O4386" s="18">
        <v>135.5013408092</v>
      </c>
      <c r="P4386" t="s">
        <v>453</v>
      </c>
      <c r="Q4386" t="s">
        <v>134</v>
      </c>
      <c r="R4386" t="s">
        <v>454</v>
      </c>
      <c r="S4386" s="18">
        <v>136.09083198120001</v>
      </c>
      <c r="T4386" t="s">
        <v>136</v>
      </c>
      <c r="U4386" t="s">
        <v>130</v>
      </c>
      <c r="V4386" t="s">
        <v>137</v>
      </c>
      <c r="W4386" s="18">
        <v>74.937460784400002</v>
      </c>
      <c r="X4386" t="s">
        <v>3348</v>
      </c>
      <c r="Y4386" t="s">
        <v>114</v>
      </c>
      <c r="Z4386" t="s">
        <v>3349</v>
      </c>
      <c r="AA4386" s="18">
        <v>74.934285124799999</v>
      </c>
      <c r="AB4386" s="19" t="s">
        <v>3348</v>
      </c>
      <c r="AC4386" t="s">
        <v>1690</v>
      </c>
      <c r="AD4386" s="19" t="s">
        <v>5358</v>
      </c>
      <c r="AE4386" s="18">
        <v>3.5632628E-3</v>
      </c>
      <c r="AF4386" t="s">
        <v>13068</v>
      </c>
      <c r="AG4386" t="s">
        <v>8326</v>
      </c>
      <c r="AH4386" t="s">
        <v>13069</v>
      </c>
      <c r="AI4386" s="18">
        <v>2.3345929599999999E-2</v>
      </c>
      <c r="AJ4386" t="s">
        <v>19914</v>
      </c>
      <c r="AK4386" t="s">
        <v>8329</v>
      </c>
      <c r="AL4386" t="s">
        <v>19915</v>
      </c>
      <c r="AM4386" t="s">
        <v>13068</v>
      </c>
      <c r="AN4386" t="s">
        <v>8326</v>
      </c>
      <c r="AO4386" t="s">
        <v>13069</v>
      </c>
      <c r="AP4386" s="18">
        <v>3.5632628E-3</v>
      </c>
      <c r="AQ4386" t="s">
        <v>123</v>
      </c>
      <c r="AR4386" t="b">
        <f>ISNUMBER(SEARCH('Consulta Por Puntos Baloto'!$E$5,B4386,1))</f>
        <v>0</v>
      </c>
      <c r="AS4386">
        <f t="shared" si="136"/>
        <v>31</v>
      </c>
      <c r="AT4386" t="str">
        <f t="shared" si="137"/>
        <v>Punto pago</v>
      </c>
    </row>
    <row r="4387" spans="1:46">
      <c r="A4387" t="s">
        <v>19916</v>
      </c>
      <c r="B4387" t="s">
        <v>19917</v>
      </c>
      <c r="C4387" s="18">
        <v>9.5647309565</v>
      </c>
      <c r="D4387" t="s">
        <v>4428</v>
      </c>
      <c r="E4387" t="s">
        <v>4429</v>
      </c>
      <c r="F4387" t="s">
        <v>4430</v>
      </c>
      <c r="G4387" s="18">
        <v>61.720740188999997</v>
      </c>
      <c r="H4387" t="s">
        <v>4431</v>
      </c>
      <c r="I4387" t="s">
        <v>4432</v>
      </c>
      <c r="J4387" t="s">
        <v>4433</v>
      </c>
      <c r="K4387" s="18">
        <v>64.956005110700005</v>
      </c>
      <c r="L4387" t="s">
        <v>64</v>
      </c>
      <c r="M4387" t="s">
        <v>4434</v>
      </c>
      <c r="N4387" t="s">
        <v>4435</v>
      </c>
      <c r="O4387" s="18">
        <v>67.705562305000001</v>
      </c>
      <c r="P4387" t="s">
        <v>4100</v>
      </c>
      <c r="Q4387" t="s">
        <v>4101</v>
      </c>
      <c r="R4387" t="s">
        <v>4102</v>
      </c>
      <c r="S4387" s="18">
        <v>68.885181516200007</v>
      </c>
      <c r="T4387" t="s">
        <v>227</v>
      </c>
      <c r="U4387" t="s">
        <v>228</v>
      </c>
      <c r="V4387" t="s">
        <v>229</v>
      </c>
      <c r="W4387" s="18">
        <v>68.211710824099995</v>
      </c>
      <c r="X4387" t="s">
        <v>64</v>
      </c>
      <c r="Y4387" t="s">
        <v>228</v>
      </c>
      <c r="Z4387" t="s">
        <v>4012</v>
      </c>
      <c r="AA4387" s="18">
        <v>66.748571566899997</v>
      </c>
      <c r="AB4387" t="s">
        <v>4436</v>
      </c>
      <c r="AC4387" t="s">
        <v>4437</v>
      </c>
      <c r="AD4387" t="s">
        <v>4438</v>
      </c>
      <c r="AE4387" s="18">
        <v>5.4189373999999997E-3</v>
      </c>
      <c r="AF4387" t="s">
        <v>19918</v>
      </c>
      <c r="AG4387" t="s">
        <v>8252</v>
      </c>
      <c r="AH4387" t="s">
        <v>19919</v>
      </c>
      <c r="AI4387" s="18">
        <v>3.1100118E-2</v>
      </c>
      <c r="AJ4387" t="s">
        <v>10979</v>
      </c>
      <c r="AK4387" t="s">
        <v>8252</v>
      </c>
      <c r="AL4387" t="s">
        <v>10980</v>
      </c>
      <c r="AM4387" t="s">
        <v>19918</v>
      </c>
      <c r="AN4387" t="s">
        <v>8252</v>
      </c>
      <c r="AO4387" t="s">
        <v>19919</v>
      </c>
      <c r="AP4387" s="18">
        <v>5.4189373999999997E-3</v>
      </c>
      <c r="AQ4387" t="e">
        <v>#N/A</v>
      </c>
      <c r="AR4387" t="b">
        <f>ISNUMBER(SEARCH('Consulta Por Puntos Baloto'!$E$5,B4387,1))</f>
        <v>0</v>
      </c>
      <c r="AS4387">
        <f t="shared" si="136"/>
        <v>31</v>
      </c>
      <c r="AT4387" t="str">
        <f t="shared" si="137"/>
        <v>Punto pago</v>
      </c>
    </row>
    <row r="4388" spans="1:46">
      <c r="A4388" t="s">
        <v>19920</v>
      </c>
      <c r="B4388" t="s">
        <v>19921</v>
      </c>
      <c r="C4388" s="18">
        <v>2.0455133427000001</v>
      </c>
      <c r="D4388" t="s">
        <v>353</v>
      </c>
      <c r="E4388" t="s">
        <v>354</v>
      </c>
      <c r="F4388" t="s">
        <v>355</v>
      </c>
      <c r="G4388" s="18">
        <v>1.3262907307</v>
      </c>
      <c r="H4388" t="s">
        <v>356</v>
      </c>
      <c r="I4388" t="s">
        <v>86</v>
      </c>
      <c r="J4388" t="s">
        <v>357</v>
      </c>
      <c r="K4388" s="18">
        <v>1.7917009293999999</v>
      </c>
      <c r="L4388" t="s">
        <v>64</v>
      </c>
      <c r="M4388" t="s">
        <v>86</v>
      </c>
      <c r="N4388" t="s">
        <v>358</v>
      </c>
      <c r="O4388" s="18">
        <v>3.0227769823999999</v>
      </c>
      <c r="P4388" t="s">
        <v>359</v>
      </c>
      <c r="Q4388" t="s">
        <v>83</v>
      </c>
      <c r="R4388" t="s">
        <v>360</v>
      </c>
      <c r="S4388" s="18">
        <v>4.5835085869999999</v>
      </c>
      <c r="T4388" t="s">
        <v>85</v>
      </c>
      <c r="U4388" t="s">
        <v>86</v>
      </c>
      <c r="V4388" t="s">
        <v>87</v>
      </c>
      <c r="W4388" s="18">
        <v>1.3380756845999999</v>
      </c>
      <c r="X4388" t="s">
        <v>64</v>
      </c>
      <c r="Y4388" t="s">
        <v>86</v>
      </c>
      <c r="Z4388" t="s">
        <v>299</v>
      </c>
      <c r="AA4388" s="18">
        <v>1.3288759654</v>
      </c>
      <c r="AB4388" s="19" t="s">
        <v>361</v>
      </c>
      <c r="AC4388" t="s">
        <v>83</v>
      </c>
      <c r="AD4388" s="19" t="s">
        <v>362</v>
      </c>
      <c r="AE4388" s="18">
        <v>0.19428103890000001</v>
      </c>
      <c r="AF4388" t="s">
        <v>363</v>
      </c>
      <c r="AG4388" t="s">
        <v>354</v>
      </c>
      <c r="AH4388" t="s">
        <v>364</v>
      </c>
      <c r="AI4388" s="18">
        <v>0.17645820149999999</v>
      </c>
      <c r="AJ4388" t="s">
        <v>19922</v>
      </c>
      <c r="AK4388" t="s">
        <v>354</v>
      </c>
      <c r="AL4388" t="s">
        <v>19923</v>
      </c>
      <c r="AM4388" t="s">
        <v>19922</v>
      </c>
      <c r="AN4388" t="s">
        <v>354</v>
      </c>
      <c r="AO4388" t="s">
        <v>19923</v>
      </c>
      <c r="AP4388" s="18">
        <v>0.17645820149999999</v>
      </c>
      <c r="AQ4388" t="s">
        <v>123</v>
      </c>
      <c r="AR4388" t="b">
        <f>ISNUMBER(SEARCH('Consulta Por Puntos Baloto'!$E$5,B4388,1))</f>
        <v>0</v>
      </c>
      <c r="AS4388">
        <f t="shared" si="136"/>
        <v>35</v>
      </c>
      <c r="AT4388" t="str">
        <f t="shared" si="137"/>
        <v>Punto red</v>
      </c>
    </row>
    <row r="4389" spans="1:46">
      <c r="A4389" t="s">
        <v>19924</v>
      </c>
      <c r="B4389" t="s">
        <v>19925</v>
      </c>
      <c r="C4389" s="18">
        <v>1.8007928608999999</v>
      </c>
      <c r="D4389" t="s">
        <v>463</v>
      </c>
      <c r="E4389" t="s">
        <v>128</v>
      </c>
      <c r="F4389" t="s">
        <v>464</v>
      </c>
      <c r="G4389" s="18">
        <v>0.10647165140000001</v>
      </c>
      <c r="H4389" t="s">
        <v>64</v>
      </c>
      <c r="I4389" t="s">
        <v>130</v>
      </c>
      <c r="J4389" t="s">
        <v>1149</v>
      </c>
      <c r="K4389" s="18">
        <v>2.2859161545000002</v>
      </c>
      <c r="L4389" t="s">
        <v>64</v>
      </c>
      <c r="M4389" t="s">
        <v>130</v>
      </c>
      <c r="N4389" t="s">
        <v>672</v>
      </c>
      <c r="O4389" s="18">
        <v>2.3800805612999998</v>
      </c>
      <c r="P4389" t="s">
        <v>588</v>
      </c>
      <c r="Q4389" t="s">
        <v>134</v>
      </c>
      <c r="R4389" t="s">
        <v>589</v>
      </c>
      <c r="S4389" s="18">
        <v>2.5012264172999998</v>
      </c>
      <c r="T4389" t="s">
        <v>469</v>
      </c>
      <c r="U4389" t="s">
        <v>130</v>
      </c>
      <c r="V4389" t="s">
        <v>470</v>
      </c>
      <c r="W4389" s="18">
        <v>1.168373002</v>
      </c>
      <c r="X4389" t="s">
        <v>64</v>
      </c>
      <c r="Y4389" t="s">
        <v>130</v>
      </c>
      <c r="Z4389" t="s">
        <v>690</v>
      </c>
      <c r="AA4389" s="18">
        <v>1.7291011949999999</v>
      </c>
      <c r="AB4389" s="19" t="s">
        <v>1195</v>
      </c>
      <c r="AC4389" t="s">
        <v>128</v>
      </c>
      <c r="AD4389" t="s">
        <v>1196</v>
      </c>
      <c r="AE4389" s="18">
        <v>0.31985505009999998</v>
      </c>
      <c r="AF4389" t="s">
        <v>1710</v>
      </c>
      <c r="AG4389" t="s">
        <v>143</v>
      </c>
      <c r="AH4389" t="s">
        <v>1711</v>
      </c>
      <c r="AI4389" s="18">
        <v>0</v>
      </c>
      <c r="AJ4389" t="s">
        <v>9966</v>
      </c>
      <c r="AK4389" t="s">
        <v>134</v>
      </c>
      <c r="AL4389" t="s">
        <v>9967</v>
      </c>
      <c r="AM4389" t="s">
        <v>9966</v>
      </c>
      <c r="AN4389" t="s">
        <v>134</v>
      </c>
      <c r="AO4389" t="s">
        <v>9967</v>
      </c>
      <c r="AP4389" s="18">
        <v>0</v>
      </c>
      <c r="AQ4389" t="s">
        <v>123</v>
      </c>
      <c r="AR4389" t="b">
        <f>ISNUMBER(SEARCH('Consulta Por Puntos Baloto'!$E$5,B4389,1))</f>
        <v>0</v>
      </c>
      <c r="AS4389">
        <f t="shared" si="136"/>
        <v>35</v>
      </c>
      <c r="AT4389" t="str">
        <f t="shared" si="137"/>
        <v>Punto red</v>
      </c>
    </row>
    <row r="4390" spans="1:46">
      <c r="A4390" t="s">
        <v>19926</v>
      </c>
      <c r="B4390" t="s">
        <v>19927</v>
      </c>
      <c r="C4390" s="18">
        <v>1.4456302989000001</v>
      </c>
      <c r="D4390" t="s">
        <v>584</v>
      </c>
      <c r="E4390" t="s">
        <v>128</v>
      </c>
      <c r="F4390" t="s">
        <v>585</v>
      </c>
      <c r="G4390" s="18">
        <v>0.83656147059999997</v>
      </c>
      <c r="H4390" t="s">
        <v>64</v>
      </c>
      <c r="I4390" t="s">
        <v>130</v>
      </c>
      <c r="J4390" t="s">
        <v>470</v>
      </c>
      <c r="K4390" s="18">
        <v>1.4004199851000001</v>
      </c>
      <c r="L4390" t="s">
        <v>64</v>
      </c>
      <c r="M4390" t="s">
        <v>130</v>
      </c>
      <c r="N4390" t="s">
        <v>714</v>
      </c>
      <c r="O4390" s="18">
        <v>2.3367017172</v>
      </c>
      <c r="P4390" t="s">
        <v>588</v>
      </c>
      <c r="Q4390" t="s">
        <v>134</v>
      </c>
      <c r="R4390" t="s">
        <v>589</v>
      </c>
      <c r="S4390" s="18">
        <v>1.1514151398000001</v>
      </c>
      <c r="T4390" t="s">
        <v>469</v>
      </c>
      <c r="U4390" t="s">
        <v>130</v>
      </c>
      <c r="V4390" t="s">
        <v>470</v>
      </c>
      <c r="W4390" s="18">
        <v>2.1378071247000001</v>
      </c>
      <c r="X4390" t="s">
        <v>64</v>
      </c>
      <c r="Y4390" t="s">
        <v>130</v>
      </c>
      <c r="Z4390" t="s">
        <v>690</v>
      </c>
      <c r="AA4390" s="18">
        <v>1.1514151398000001</v>
      </c>
      <c r="AB4390" t="s">
        <v>591</v>
      </c>
      <c r="AC4390" t="s">
        <v>128</v>
      </c>
      <c r="AD4390" t="s">
        <v>592</v>
      </c>
      <c r="AE4390" s="18">
        <v>6.5333682899999995E-2</v>
      </c>
      <c r="AF4390" t="s">
        <v>19928</v>
      </c>
      <c r="AG4390" t="s">
        <v>143</v>
      </c>
      <c r="AH4390" t="s">
        <v>19929</v>
      </c>
      <c r="AI4390" s="18">
        <v>1.55940774E-2</v>
      </c>
      <c r="AJ4390" t="s">
        <v>19930</v>
      </c>
      <c r="AK4390" t="s">
        <v>134</v>
      </c>
      <c r="AL4390" t="s">
        <v>19931</v>
      </c>
      <c r="AM4390" t="s">
        <v>19930</v>
      </c>
      <c r="AN4390" t="s">
        <v>134</v>
      </c>
      <c r="AO4390" t="s">
        <v>19931</v>
      </c>
      <c r="AP4390" s="18">
        <v>1.55940774E-2</v>
      </c>
      <c r="AQ4390" t="s">
        <v>123</v>
      </c>
      <c r="AR4390" t="b">
        <f>ISNUMBER(SEARCH('Consulta Por Puntos Baloto'!$E$5,B4390,1))</f>
        <v>0</v>
      </c>
      <c r="AS4390">
        <f t="shared" si="136"/>
        <v>35</v>
      </c>
      <c r="AT4390" t="str">
        <f t="shared" si="137"/>
        <v>Punto red</v>
      </c>
    </row>
    <row r="4391" spans="1:46">
      <c r="A4391" t="s">
        <v>19932</v>
      </c>
      <c r="B4391" t="s">
        <v>19933</v>
      </c>
      <c r="C4391" s="18">
        <v>0.29035535280000002</v>
      </c>
      <c r="D4391" t="s">
        <v>202</v>
      </c>
      <c r="E4391" t="s">
        <v>128</v>
      </c>
      <c r="F4391" t="s">
        <v>203</v>
      </c>
      <c r="G4391" s="18">
        <v>0.61219641489999999</v>
      </c>
      <c r="H4391" t="s">
        <v>2704</v>
      </c>
      <c r="I4391" t="s">
        <v>130</v>
      </c>
      <c r="J4391" t="s">
        <v>2705</v>
      </c>
      <c r="K4391" s="18">
        <v>1.1306478174000001</v>
      </c>
      <c r="L4391" t="s">
        <v>64</v>
      </c>
      <c r="M4391" t="s">
        <v>130</v>
      </c>
      <c r="N4391" t="s">
        <v>789</v>
      </c>
      <c r="O4391" s="18">
        <v>0.88253983120000001</v>
      </c>
      <c r="P4391" t="s">
        <v>1398</v>
      </c>
      <c r="Q4391" t="s">
        <v>134</v>
      </c>
      <c r="R4391" t="s">
        <v>1399</v>
      </c>
      <c r="S4391" s="18">
        <v>1.6163500332</v>
      </c>
      <c r="T4391" t="s">
        <v>675</v>
      </c>
      <c r="U4391" t="s">
        <v>130</v>
      </c>
      <c r="V4391" t="s">
        <v>676</v>
      </c>
      <c r="W4391" s="18">
        <v>1.7295145514000001</v>
      </c>
      <c r="X4391" t="s">
        <v>64</v>
      </c>
      <c r="Y4391" t="s">
        <v>130</v>
      </c>
      <c r="Z4391" t="s">
        <v>790</v>
      </c>
      <c r="AA4391" s="18">
        <v>0.59763442440000003</v>
      </c>
      <c r="AB4391" t="s">
        <v>210</v>
      </c>
      <c r="AC4391" t="s">
        <v>128</v>
      </c>
      <c r="AD4391" t="s">
        <v>211</v>
      </c>
      <c r="AE4391" s="18">
        <v>0.38308257029999998</v>
      </c>
      <c r="AF4391" t="s">
        <v>10191</v>
      </c>
      <c r="AG4391" t="s">
        <v>143</v>
      </c>
      <c r="AH4391" t="s">
        <v>10192</v>
      </c>
      <c r="AI4391" s="18">
        <v>0.34888570169999999</v>
      </c>
      <c r="AJ4391" t="s">
        <v>2804</v>
      </c>
      <c r="AK4391" t="s">
        <v>134</v>
      </c>
      <c r="AL4391" t="s">
        <v>2805</v>
      </c>
      <c r="AM4391" t="s">
        <v>202</v>
      </c>
      <c r="AN4391" t="s">
        <v>128</v>
      </c>
      <c r="AO4391" t="s">
        <v>203</v>
      </c>
      <c r="AP4391" s="18">
        <v>0.29035535280000002</v>
      </c>
      <c r="AQ4391" t="s">
        <v>123</v>
      </c>
      <c r="AR4391" t="b">
        <f>ISNUMBER(SEARCH('Consulta Por Puntos Baloto'!$E$5,B4391,1))</f>
        <v>0</v>
      </c>
      <c r="AS4391">
        <f t="shared" si="136"/>
        <v>3</v>
      </c>
      <c r="AT4391" t="str">
        <f t="shared" si="137"/>
        <v>Punto 472</v>
      </c>
    </row>
    <row r="4392" spans="1:46">
      <c r="A4392" t="s">
        <v>19934</v>
      </c>
      <c r="B4392" t="s">
        <v>19935</v>
      </c>
      <c r="C4392" s="18">
        <v>1.4737534214000001</v>
      </c>
      <c r="D4392" t="s">
        <v>4065</v>
      </c>
      <c r="E4392" t="s">
        <v>4066</v>
      </c>
      <c r="F4392" t="s">
        <v>4067</v>
      </c>
      <c r="G4392" s="18">
        <v>0.30270091449999997</v>
      </c>
      <c r="H4392" t="s">
        <v>64</v>
      </c>
      <c r="I4392" t="s">
        <v>4068</v>
      </c>
      <c r="J4392" t="s">
        <v>15231</v>
      </c>
      <c r="K4392" s="18">
        <v>185.2804864204</v>
      </c>
      <c r="L4392" t="s">
        <v>64</v>
      </c>
      <c r="M4392" t="s">
        <v>4250</v>
      </c>
      <c r="N4392" t="s">
        <v>4251</v>
      </c>
      <c r="O4392" s="18">
        <v>3.4803342431000002</v>
      </c>
      <c r="P4392" t="s">
        <v>4071</v>
      </c>
      <c r="Q4392" t="s">
        <v>4066</v>
      </c>
      <c r="R4392" t="s">
        <v>4072</v>
      </c>
      <c r="S4392" s="18">
        <v>287.41002411160002</v>
      </c>
      <c r="T4392" t="s">
        <v>227</v>
      </c>
      <c r="U4392" t="s">
        <v>228</v>
      </c>
      <c r="V4392" t="s">
        <v>229</v>
      </c>
      <c r="W4392" s="18">
        <v>80.159235519299997</v>
      </c>
      <c r="X4392" t="s">
        <v>64</v>
      </c>
      <c r="Y4392" t="s">
        <v>4073</v>
      </c>
      <c r="Z4392" t="s">
        <v>4074</v>
      </c>
      <c r="AA4392" s="18">
        <v>0.47755240760000001</v>
      </c>
      <c r="AB4392" t="s">
        <v>4252</v>
      </c>
      <c r="AC4392" t="s">
        <v>4066</v>
      </c>
      <c r="AD4392" t="s">
        <v>4253</v>
      </c>
      <c r="AE4392" s="18">
        <v>1.0358752583999999</v>
      </c>
      <c r="AF4392" t="s">
        <v>15232</v>
      </c>
      <c r="AG4392" t="s">
        <v>15233</v>
      </c>
      <c r="AH4392" t="s">
        <v>15234</v>
      </c>
      <c r="AI4392" s="18">
        <v>1.6380583399999999E-2</v>
      </c>
      <c r="AJ4392" t="s">
        <v>19936</v>
      </c>
      <c r="AK4392" t="s">
        <v>4066</v>
      </c>
      <c r="AL4392" t="s">
        <v>19937</v>
      </c>
      <c r="AM4392" t="s">
        <v>19936</v>
      </c>
      <c r="AN4392" t="s">
        <v>4066</v>
      </c>
      <c r="AO4392" t="s">
        <v>19937</v>
      </c>
      <c r="AP4392" s="18">
        <v>1.6380583399999999E-2</v>
      </c>
      <c r="AQ4392" t="s">
        <v>123</v>
      </c>
      <c r="AR4392" t="b">
        <f>ISNUMBER(SEARCH('Consulta Por Puntos Baloto'!$E$5,B4392,1))</f>
        <v>0</v>
      </c>
      <c r="AS4392">
        <f t="shared" si="136"/>
        <v>35</v>
      </c>
      <c r="AT4392" t="str">
        <f t="shared" si="137"/>
        <v>Punto red</v>
      </c>
    </row>
    <row r="4393" spans="1:46">
      <c r="A4393" t="s">
        <v>19938</v>
      </c>
      <c r="B4393" t="s">
        <v>19939</v>
      </c>
      <c r="C4393" s="18">
        <v>1.6071592076000001</v>
      </c>
      <c r="D4393" t="s">
        <v>4084</v>
      </c>
      <c r="E4393" t="s">
        <v>4053</v>
      </c>
      <c r="F4393" t="s">
        <v>4085</v>
      </c>
      <c r="G4393" s="18">
        <v>2.767586299</v>
      </c>
      <c r="H4393" t="s">
        <v>64</v>
      </c>
      <c r="I4393" t="s">
        <v>4055</v>
      </c>
      <c r="J4393" t="s">
        <v>4056</v>
      </c>
      <c r="K4393" s="18">
        <v>10.405826786</v>
      </c>
      <c r="L4393" t="s">
        <v>64</v>
      </c>
      <c r="M4393" t="s">
        <v>223</v>
      </c>
      <c r="N4393" t="s">
        <v>4070</v>
      </c>
      <c r="O4393" s="18">
        <v>3.6988667287000001</v>
      </c>
      <c r="P4393" t="s">
        <v>4052</v>
      </c>
      <c r="Q4393" t="s">
        <v>4053</v>
      </c>
      <c r="R4393" t="s">
        <v>4054</v>
      </c>
      <c r="S4393" s="18">
        <v>19.094109976399999</v>
      </c>
      <c r="T4393" t="s">
        <v>227</v>
      </c>
      <c r="U4393" t="s">
        <v>228</v>
      </c>
      <c r="V4393" t="s">
        <v>229</v>
      </c>
      <c r="W4393" s="18">
        <v>2.8063346625999999</v>
      </c>
      <c r="X4393" t="s">
        <v>64</v>
      </c>
      <c r="Y4393" t="s">
        <v>4055</v>
      </c>
      <c r="Z4393" t="s">
        <v>4056</v>
      </c>
      <c r="AA4393" s="18">
        <v>9.7206445650000006</v>
      </c>
      <c r="AB4393" t="s">
        <v>4088</v>
      </c>
      <c r="AC4393" t="s">
        <v>220</v>
      </c>
      <c r="AD4393" t="s">
        <v>4089</v>
      </c>
      <c r="AE4393" s="18">
        <v>6.2742574999999998E-3</v>
      </c>
      <c r="AF4393" t="s">
        <v>19940</v>
      </c>
      <c r="AG4393" t="s">
        <v>4053</v>
      </c>
      <c r="AH4393" t="s">
        <v>19941</v>
      </c>
      <c r="AI4393" s="18">
        <v>0.17828246719999999</v>
      </c>
      <c r="AJ4393" t="s">
        <v>6749</v>
      </c>
      <c r="AK4393" t="s">
        <v>4053</v>
      </c>
      <c r="AL4393" t="s">
        <v>6750</v>
      </c>
      <c r="AM4393" t="s">
        <v>19940</v>
      </c>
      <c r="AN4393" t="s">
        <v>4053</v>
      </c>
      <c r="AO4393" t="s">
        <v>19941</v>
      </c>
      <c r="AP4393" s="18">
        <v>6.2742574999999998E-3</v>
      </c>
      <c r="AQ4393" t="s">
        <v>123</v>
      </c>
      <c r="AR4393" t="b">
        <f>ISNUMBER(SEARCH('Consulta Por Puntos Baloto'!$E$5,B4393,1))</f>
        <v>0</v>
      </c>
      <c r="AS4393">
        <f t="shared" si="136"/>
        <v>31</v>
      </c>
      <c r="AT4393" t="str">
        <f t="shared" si="137"/>
        <v>Punto pago</v>
      </c>
    </row>
    <row r="4394" spans="1:46">
      <c r="A4394" t="s">
        <v>19942</v>
      </c>
      <c r="B4394" t="s">
        <v>19943</v>
      </c>
      <c r="C4394" s="18">
        <v>2.0070367386000001</v>
      </c>
      <c r="D4394" t="s">
        <v>786</v>
      </c>
      <c r="E4394" t="s">
        <v>128</v>
      </c>
      <c r="F4394" t="s">
        <v>787</v>
      </c>
      <c r="G4394" s="18">
        <v>0.95442821359999996</v>
      </c>
      <c r="H4394" t="s">
        <v>64</v>
      </c>
      <c r="I4394" t="s">
        <v>130</v>
      </c>
      <c r="J4394" t="s">
        <v>2495</v>
      </c>
      <c r="K4394" s="18">
        <v>1.3942169043999999</v>
      </c>
      <c r="L4394" t="s">
        <v>2496</v>
      </c>
      <c r="M4394" t="s">
        <v>130</v>
      </c>
      <c r="N4394" t="s">
        <v>2497</v>
      </c>
      <c r="O4394" s="18">
        <v>1.7617530349999999</v>
      </c>
      <c r="P4394" t="s">
        <v>207</v>
      </c>
      <c r="Q4394" t="s">
        <v>134</v>
      </c>
      <c r="R4394" t="s">
        <v>208</v>
      </c>
      <c r="S4394" s="18">
        <v>1.9666321747</v>
      </c>
      <c r="T4394" t="s">
        <v>496</v>
      </c>
      <c r="U4394" t="s">
        <v>130</v>
      </c>
      <c r="V4394" t="s">
        <v>497</v>
      </c>
      <c r="W4394" s="18">
        <v>1.6912724174</v>
      </c>
      <c r="X4394" t="s">
        <v>64</v>
      </c>
      <c r="Y4394" t="s">
        <v>130</v>
      </c>
      <c r="Z4394" t="s">
        <v>790</v>
      </c>
      <c r="AA4394" s="18">
        <v>1.2270450358</v>
      </c>
      <c r="AB4394" t="s">
        <v>2551</v>
      </c>
      <c r="AC4394" t="s">
        <v>128</v>
      </c>
      <c r="AD4394" t="s">
        <v>2552</v>
      </c>
      <c r="AE4394" s="18">
        <v>0.36251684039999998</v>
      </c>
      <c r="AF4394" t="s">
        <v>2500</v>
      </c>
      <c r="AG4394" t="s">
        <v>143</v>
      </c>
      <c r="AH4394" t="s">
        <v>2501</v>
      </c>
      <c r="AI4394" s="18">
        <v>3.6805336600000002E-2</v>
      </c>
      <c r="AJ4394" t="s">
        <v>15803</v>
      </c>
      <c r="AK4394" t="s">
        <v>134</v>
      </c>
      <c r="AL4394" t="s">
        <v>15804</v>
      </c>
      <c r="AM4394" t="s">
        <v>15803</v>
      </c>
      <c r="AN4394" t="s">
        <v>134</v>
      </c>
      <c r="AO4394" t="s">
        <v>15804</v>
      </c>
      <c r="AP4394" s="18">
        <v>3.6805336600000002E-2</v>
      </c>
      <c r="AQ4394" t="s">
        <v>123</v>
      </c>
      <c r="AR4394" t="b">
        <f>ISNUMBER(SEARCH('Consulta Por Puntos Baloto'!$E$5,B4394,1))</f>
        <v>0</v>
      </c>
      <c r="AS4394">
        <f t="shared" si="136"/>
        <v>35</v>
      </c>
      <c r="AT4394" t="str">
        <f t="shared" si="137"/>
        <v>Punto red</v>
      </c>
    </row>
    <row r="4395" spans="1:46">
      <c r="A4395" t="s">
        <v>19944</v>
      </c>
      <c r="B4395" t="s">
        <v>19945</v>
      </c>
      <c r="C4395" s="18">
        <v>2.9538685350999998</v>
      </c>
      <c r="D4395" t="s">
        <v>5165</v>
      </c>
      <c r="E4395" t="s">
        <v>220</v>
      </c>
      <c r="F4395" t="s">
        <v>5166</v>
      </c>
      <c r="G4395" s="18">
        <v>3.5610208902</v>
      </c>
      <c r="H4395" t="s">
        <v>64</v>
      </c>
      <c r="I4395" t="s">
        <v>223</v>
      </c>
      <c r="J4395" t="s">
        <v>5327</v>
      </c>
      <c r="K4395" s="18">
        <v>4.8705302047999997</v>
      </c>
      <c r="L4395" t="s">
        <v>64</v>
      </c>
      <c r="M4395" t="s">
        <v>223</v>
      </c>
      <c r="N4395" t="s">
        <v>4070</v>
      </c>
      <c r="O4395" s="18">
        <v>2.7959422470000002</v>
      </c>
      <c r="P4395" t="s">
        <v>4052</v>
      </c>
      <c r="Q4395" t="s">
        <v>4053</v>
      </c>
      <c r="R4395" t="s">
        <v>4054</v>
      </c>
      <c r="S4395" s="18">
        <v>13.1265848179</v>
      </c>
      <c r="T4395" t="s">
        <v>227</v>
      </c>
      <c r="U4395" t="s">
        <v>228</v>
      </c>
      <c r="V4395" t="s">
        <v>229</v>
      </c>
      <c r="W4395" s="18">
        <v>5.4974854897999998</v>
      </c>
      <c r="X4395" t="s">
        <v>64</v>
      </c>
      <c r="Y4395" t="s">
        <v>4055</v>
      </c>
      <c r="Z4395" t="s">
        <v>4056</v>
      </c>
      <c r="AA4395" s="18">
        <v>3.3394316495999998</v>
      </c>
      <c r="AB4395" t="s">
        <v>4088</v>
      </c>
      <c r="AC4395" t="s">
        <v>220</v>
      </c>
      <c r="AD4395" t="s">
        <v>4089</v>
      </c>
      <c r="AE4395" s="18">
        <v>0.23649316940000001</v>
      </c>
      <c r="AF4395" t="s">
        <v>19946</v>
      </c>
      <c r="AG4395" t="s">
        <v>220</v>
      </c>
      <c r="AH4395" t="s">
        <v>19947</v>
      </c>
      <c r="AI4395" s="18">
        <v>0.57274776270000005</v>
      </c>
      <c r="AJ4395" t="s">
        <v>11805</v>
      </c>
      <c r="AK4395" t="s">
        <v>220</v>
      </c>
      <c r="AL4395" t="s">
        <v>11806</v>
      </c>
      <c r="AM4395" t="s">
        <v>19946</v>
      </c>
      <c r="AN4395" t="s">
        <v>220</v>
      </c>
      <c r="AO4395" t="s">
        <v>19947</v>
      </c>
      <c r="AP4395" s="18">
        <v>0.23649316940000001</v>
      </c>
      <c r="AQ4395" t="s">
        <v>123</v>
      </c>
      <c r="AR4395" t="b">
        <f>ISNUMBER(SEARCH('Consulta Por Puntos Baloto'!$E$5,B4395,1))</f>
        <v>0</v>
      </c>
      <c r="AS4395">
        <f t="shared" si="136"/>
        <v>31</v>
      </c>
      <c r="AT4395" t="str">
        <f t="shared" si="137"/>
        <v>Punto pago</v>
      </c>
    </row>
    <row r="4396" spans="1:46">
      <c r="A4396" t="s">
        <v>19948</v>
      </c>
      <c r="B4396" t="s">
        <v>19949</v>
      </c>
      <c r="C4396" s="18">
        <v>33.2869420396</v>
      </c>
      <c r="D4396" t="s">
        <v>274</v>
      </c>
      <c r="E4396" t="s">
        <v>103</v>
      </c>
      <c r="F4396" t="s">
        <v>275</v>
      </c>
      <c r="G4396" s="18">
        <v>33.054884142100001</v>
      </c>
      <c r="H4396" t="s">
        <v>115</v>
      </c>
      <c r="I4396" t="s">
        <v>107</v>
      </c>
      <c r="J4396" t="s">
        <v>7122</v>
      </c>
      <c r="K4396" s="18">
        <v>33.226874898299997</v>
      </c>
      <c r="L4396" t="s">
        <v>64</v>
      </c>
      <c r="M4396" t="s">
        <v>107</v>
      </c>
      <c r="N4396" t="s">
        <v>108</v>
      </c>
      <c r="O4396" s="18">
        <v>32.667886154199998</v>
      </c>
      <c r="P4396" t="s">
        <v>109</v>
      </c>
      <c r="Q4396" t="s">
        <v>103</v>
      </c>
      <c r="R4396" t="s">
        <v>110</v>
      </c>
      <c r="S4396" s="18">
        <v>116.4904845649</v>
      </c>
      <c r="T4396" t="s">
        <v>253</v>
      </c>
      <c r="U4396" t="s">
        <v>65</v>
      </c>
      <c r="V4396" t="s">
        <v>254</v>
      </c>
      <c r="W4396" s="18">
        <v>115.0847058284</v>
      </c>
      <c r="X4396" t="s">
        <v>276</v>
      </c>
      <c r="Y4396" t="s">
        <v>65</v>
      </c>
      <c r="Z4396" t="s">
        <v>277</v>
      </c>
      <c r="AA4396" s="18">
        <v>32.624104840299999</v>
      </c>
      <c r="AB4396" s="19" t="s">
        <v>255</v>
      </c>
      <c r="AC4396" t="s">
        <v>103</v>
      </c>
      <c r="AD4396" t="s">
        <v>256</v>
      </c>
      <c r="AE4396" s="18">
        <v>17.8632437013</v>
      </c>
      <c r="AF4396" t="s">
        <v>13839</v>
      </c>
      <c r="AG4396" t="s">
        <v>13840</v>
      </c>
      <c r="AH4396" t="s">
        <v>13841</v>
      </c>
      <c r="AI4396" s="18">
        <v>0.1030644674</v>
      </c>
      <c r="AJ4396" t="s">
        <v>19950</v>
      </c>
      <c r="AK4396" t="s">
        <v>9135</v>
      </c>
      <c r="AL4396" t="s">
        <v>19951</v>
      </c>
      <c r="AM4396" t="s">
        <v>19950</v>
      </c>
      <c r="AN4396" t="s">
        <v>9135</v>
      </c>
      <c r="AO4396" t="s">
        <v>19951</v>
      </c>
      <c r="AP4396" s="18">
        <v>0.1030644674</v>
      </c>
      <c r="AQ4396" t="e">
        <v>#N/A</v>
      </c>
      <c r="AR4396" t="b">
        <f>ISNUMBER(SEARCH('Consulta Por Puntos Baloto'!$E$5,B4396,1))</f>
        <v>0</v>
      </c>
      <c r="AS4396">
        <f t="shared" si="136"/>
        <v>35</v>
      </c>
      <c r="AT4396" t="str">
        <f t="shared" si="137"/>
        <v>Punto red</v>
      </c>
    </row>
    <row r="4397" spans="1:46">
      <c r="A4397" t="s">
        <v>19952</v>
      </c>
      <c r="B4397" t="s">
        <v>19953</v>
      </c>
      <c r="C4397" s="18">
        <v>13.192299371900001</v>
      </c>
      <c r="D4397" t="s">
        <v>1448</v>
      </c>
      <c r="E4397" t="s">
        <v>1449</v>
      </c>
      <c r="F4397" t="s">
        <v>1450</v>
      </c>
      <c r="G4397" s="18">
        <v>13.2399159838</v>
      </c>
      <c r="H4397" t="s">
        <v>64</v>
      </c>
      <c r="I4397" t="s">
        <v>1451</v>
      </c>
      <c r="J4397" t="s">
        <v>1452</v>
      </c>
      <c r="K4397" s="18">
        <v>27.470674685999999</v>
      </c>
      <c r="L4397" t="s">
        <v>64</v>
      </c>
      <c r="M4397" t="s">
        <v>471</v>
      </c>
      <c r="N4397" t="s">
        <v>1453</v>
      </c>
      <c r="O4397" s="18">
        <v>13.873092444999999</v>
      </c>
      <c r="P4397" t="s">
        <v>1454</v>
      </c>
      <c r="Q4397" t="s">
        <v>1449</v>
      </c>
      <c r="R4397" t="s">
        <v>1455</v>
      </c>
      <c r="S4397" s="18">
        <v>34.837633074000003</v>
      </c>
      <c r="T4397" t="s">
        <v>111</v>
      </c>
      <c r="U4397" t="s">
        <v>112</v>
      </c>
      <c r="V4397" t="s">
        <v>113</v>
      </c>
      <c r="W4397" s="18">
        <v>13.9201384604</v>
      </c>
      <c r="X4397" t="s">
        <v>64</v>
      </c>
      <c r="Y4397" t="s">
        <v>1451</v>
      </c>
      <c r="Z4397" t="s">
        <v>1456</v>
      </c>
      <c r="AA4397" s="18">
        <v>34.838595464900003</v>
      </c>
      <c r="AB4397" s="19" t="s">
        <v>1111</v>
      </c>
      <c r="AC4397" t="s">
        <v>509</v>
      </c>
      <c r="AD4397" s="19" t="s">
        <v>1112</v>
      </c>
      <c r="AE4397" s="18">
        <v>4.7377901170000003</v>
      </c>
      <c r="AF4397" t="s">
        <v>1457</v>
      </c>
      <c r="AG4397" t="s">
        <v>1458</v>
      </c>
      <c r="AH4397" t="s">
        <v>1459</v>
      </c>
      <c r="AI4397" s="18">
        <v>2.0387046999999998E-2</v>
      </c>
      <c r="AJ4397" t="s">
        <v>1496</v>
      </c>
      <c r="AK4397" t="s">
        <v>1461</v>
      </c>
      <c r="AL4397" t="s">
        <v>1497</v>
      </c>
      <c r="AM4397" t="s">
        <v>1496</v>
      </c>
      <c r="AN4397" t="s">
        <v>1461</v>
      </c>
      <c r="AO4397" t="s">
        <v>1497</v>
      </c>
      <c r="AP4397" s="18">
        <v>2.0387046999999998E-2</v>
      </c>
      <c r="AQ4397" t="s">
        <v>123</v>
      </c>
      <c r="AR4397" t="b">
        <f>ISNUMBER(SEARCH('Consulta Por Puntos Baloto'!$E$5,B4397,1))</f>
        <v>0</v>
      </c>
      <c r="AS4397">
        <f t="shared" si="136"/>
        <v>35</v>
      </c>
      <c r="AT4397" t="str">
        <f t="shared" si="137"/>
        <v>Punto red</v>
      </c>
    </row>
    <row r="4398" spans="1:46">
      <c r="A4398" t="s">
        <v>19954</v>
      </c>
      <c r="B4398" t="s">
        <v>19955</v>
      </c>
      <c r="C4398" s="18">
        <v>0.119569624</v>
      </c>
      <c r="D4398" t="s">
        <v>5528</v>
      </c>
      <c r="E4398" t="s">
        <v>5529</v>
      </c>
      <c r="F4398" t="s">
        <v>5530</v>
      </c>
      <c r="G4398" s="18">
        <v>88.873617965600005</v>
      </c>
      <c r="H4398" t="s">
        <v>64</v>
      </c>
      <c r="I4398" t="s">
        <v>107</v>
      </c>
      <c r="J4398" t="s">
        <v>108</v>
      </c>
      <c r="K4398" s="18">
        <v>88.873617965600005</v>
      </c>
      <c r="L4398" t="s">
        <v>64</v>
      </c>
      <c r="M4398" t="s">
        <v>107</v>
      </c>
      <c r="N4398" t="s">
        <v>108</v>
      </c>
      <c r="O4398" s="18">
        <v>60.389346732999996</v>
      </c>
      <c r="P4398" t="s">
        <v>4733</v>
      </c>
      <c r="Q4398" t="s">
        <v>4734</v>
      </c>
      <c r="R4398" t="s">
        <v>4735</v>
      </c>
      <c r="S4398" s="18">
        <v>165.06786997169999</v>
      </c>
      <c r="T4398" t="s">
        <v>253</v>
      </c>
      <c r="U4398" t="s">
        <v>65</v>
      </c>
      <c r="V4398" t="s">
        <v>254</v>
      </c>
      <c r="W4398" s="18">
        <v>163.9608332745</v>
      </c>
      <c r="X4398" t="s">
        <v>276</v>
      </c>
      <c r="Y4398" t="s">
        <v>65</v>
      </c>
      <c r="Z4398" t="s">
        <v>277</v>
      </c>
      <c r="AA4398" s="18">
        <v>89.591390447099997</v>
      </c>
      <c r="AB4398" t="s">
        <v>115</v>
      </c>
      <c r="AC4398" t="s">
        <v>103</v>
      </c>
      <c r="AD4398" t="s">
        <v>116</v>
      </c>
      <c r="AE4398" s="18">
        <v>8.8356153999999999E-3</v>
      </c>
      <c r="AF4398" t="s">
        <v>19956</v>
      </c>
      <c r="AG4398" t="s">
        <v>5529</v>
      </c>
      <c r="AH4398" t="s">
        <v>19957</v>
      </c>
      <c r="AI4398" s="18">
        <v>1.0533525300000001E-2</v>
      </c>
      <c r="AJ4398" t="s">
        <v>19958</v>
      </c>
      <c r="AK4398" t="s">
        <v>5534</v>
      </c>
      <c r="AL4398" t="s">
        <v>19959</v>
      </c>
      <c r="AM4398" t="s">
        <v>19956</v>
      </c>
      <c r="AN4398" t="s">
        <v>5529</v>
      </c>
      <c r="AO4398" t="s">
        <v>19957</v>
      </c>
      <c r="AP4398" s="18">
        <v>8.8356153999999999E-3</v>
      </c>
      <c r="AQ4398" t="s">
        <v>123</v>
      </c>
      <c r="AR4398" t="b">
        <f>ISNUMBER(SEARCH('Consulta Por Puntos Baloto'!$E$5,B4398,1))</f>
        <v>0</v>
      </c>
      <c r="AS4398">
        <f t="shared" si="136"/>
        <v>31</v>
      </c>
      <c r="AT4398" t="str">
        <f t="shared" si="137"/>
        <v>Punto pago</v>
      </c>
    </row>
    <row r="4399" spans="1:46">
      <c r="A4399" t="s">
        <v>19960</v>
      </c>
      <c r="B4399" t="s">
        <v>19961</v>
      </c>
      <c r="C4399" s="18">
        <v>7.4346591391999999</v>
      </c>
      <c r="D4399" t="s">
        <v>127</v>
      </c>
      <c r="E4399" t="s">
        <v>128</v>
      </c>
      <c r="F4399" t="s">
        <v>129</v>
      </c>
      <c r="G4399" s="18">
        <v>1.9990608773</v>
      </c>
      <c r="H4399" t="s">
        <v>64</v>
      </c>
      <c r="I4399" t="s">
        <v>130</v>
      </c>
      <c r="J4399" t="s">
        <v>369</v>
      </c>
      <c r="K4399" s="18">
        <v>9.0124042918999994</v>
      </c>
      <c r="L4399" t="s">
        <v>64</v>
      </c>
      <c r="M4399" t="s">
        <v>130</v>
      </c>
      <c r="N4399" t="s">
        <v>370</v>
      </c>
      <c r="O4399" s="18">
        <v>7.3536633835999998</v>
      </c>
      <c r="P4399" t="s">
        <v>133</v>
      </c>
      <c r="Q4399" t="s">
        <v>134</v>
      </c>
      <c r="R4399" t="s">
        <v>135</v>
      </c>
      <c r="S4399" s="18">
        <v>10.0838749313</v>
      </c>
      <c r="T4399" t="s">
        <v>371</v>
      </c>
      <c r="U4399" t="s">
        <v>130</v>
      </c>
      <c r="V4399" t="s">
        <v>372</v>
      </c>
      <c r="W4399" s="18">
        <v>8.8663793877000003</v>
      </c>
      <c r="X4399" t="s">
        <v>64</v>
      </c>
      <c r="Y4399" t="s">
        <v>130</v>
      </c>
      <c r="Z4399" t="s">
        <v>373</v>
      </c>
      <c r="AA4399" s="18">
        <v>7.5725346345000002</v>
      </c>
      <c r="AB4399" t="s">
        <v>140</v>
      </c>
      <c r="AC4399" t="s">
        <v>128</v>
      </c>
      <c r="AD4399" t="s">
        <v>141</v>
      </c>
      <c r="AE4399" s="18">
        <v>1.5652802699999999E-2</v>
      </c>
      <c r="AF4399" t="s">
        <v>19962</v>
      </c>
      <c r="AG4399" t="s">
        <v>143</v>
      </c>
      <c r="AH4399" t="s">
        <v>19963</v>
      </c>
      <c r="AI4399" s="18">
        <v>0.19015793519999999</v>
      </c>
      <c r="AJ4399" t="s">
        <v>19964</v>
      </c>
      <c r="AK4399" t="s">
        <v>134</v>
      </c>
      <c r="AL4399" t="s">
        <v>19965</v>
      </c>
      <c r="AM4399" t="s">
        <v>19962</v>
      </c>
      <c r="AN4399" t="s">
        <v>143</v>
      </c>
      <c r="AO4399" t="s">
        <v>19963</v>
      </c>
      <c r="AP4399" s="18">
        <v>1.5652802699999999E-2</v>
      </c>
      <c r="AQ4399" t="s">
        <v>123</v>
      </c>
      <c r="AR4399" t="b">
        <f>ISNUMBER(SEARCH('Consulta Por Puntos Baloto'!$E$5,B4399,1))</f>
        <v>0</v>
      </c>
      <c r="AS4399">
        <f t="shared" si="136"/>
        <v>31</v>
      </c>
      <c r="AT4399" t="str">
        <f t="shared" si="137"/>
        <v>Punto pago</v>
      </c>
    </row>
    <row r="4400" spans="1:46">
      <c r="A4400" t="s">
        <v>19966</v>
      </c>
      <c r="B4400" t="s">
        <v>19967</v>
      </c>
      <c r="C4400" s="18">
        <v>1.9106582752000001</v>
      </c>
      <c r="D4400" t="s">
        <v>1001</v>
      </c>
      <c r="E4400" t="s">
        <v>128</v>
      </c>
      <c r="F4400" t="s">
        <v>1002</v>
      </c>
      <c r="G4400" s="18">
        <v>1.1005847892</v>
      </c>
      <c r="H4400" t="s">
        <v>64</v>
      </c>
      <c r="I4400" t="s">
        <v>130</v>
      </c>
      <c r="J4400" t="s">
        <v>5566</v>
      </c>
      <c r="K4400" s="18">
        <v>1.2904387634000001</v>
      </c>
      <c r="L4400" t="s">
        <v>64</v>
      </c>
      <c r="M4400" t="s">
        <v>130</v>
      </c>
      <c r="N4400" t="s">
        <v>1004</v>
      </c>
      <c r="O4400" s="18">
        <v>1.5587770005999999</v>
      </c>
      <c r="P4400" t="s">
        <v>673</v>
      </c>
      <c r="Q4400" t="s">
        <v>134</v>
      </c>
      <c r="R4400" t="s">
        <v>674</v>
      </c>
      <c r="S4400" s="18">
        <v>3.7323476593999998</v>
      </c>
      <c r="T4400" t="s">
        <v>675</v>
      </c>
      <c r="U4400" t="s">
        <v>130</v>
      </c>
      <c r="V4400" t="s">
        <v>676</v>
      </c>
      <c r="W4400" s="18">
        <v>2.1192939764999998</v>
      </c>
      <c r="X4400" t="s">
        <v>64</v>
      </c>
      <c r="Y4400" t="s">
        <v>130</v>
      </c>
      <c r="Z4400" t="s">
        <v>1011</v>
      </c>
      <c r="AA4400" s="18">
        <v>1.6609177759</v>
      </c>
      <c r="AB4400" s="19" t="s">
        <v>1102</v>
      </c>
      <c r="AC4400" t="s">
        <v>128</v>
      </c>
      <c r="AD4400" t="s">
        <v>1103</v>
      </c>
      <c r="AE4400" s="18">
        <v>0.67459104240000001</v>
      </c>
      <c r="AF4400" t="s">
        <v>6366</v>
      </c>
      <c r="AG4400" t="s">
        <v>143</v>
      </c>
      <c r="AH4400" t="s">
        <v>6367</v>
      </c>
      <c r="AI4400" s="18">
        <v>0.15837232439999999</v>
      </c>
      <c r="AJ4400" t="s">
        <v>6368</v>
      </c>
      <c r="AK4400" t="s">
        <v>134</v>
      </c>
      <c r="AL4400" t="s">
        <v>6369</v>
      </c>
      <c r="AM4400" t="s">
        <v>6368</v>
      </c>
      <c r="AN4400" t="s">
        <v>134</v>
      </c>
      <c r="AO4400" t="s">
        <v>6369</v>
      </c>
      <c r="AP4400" s="18">
        <v>0.15837232439999999</v>
      </c>
      <c r="AQ4400" t="s">
        <v>123</v>
      </c>
      <c r="AR4400" t="b">
        <f>ISNUMBER(SEARCH('Consulta Por Puntos Baloto'!$E$5,B4400,1))</f>
        <v>0</v>
      </c>
      <c r="AS4400">
        <f t="shared" si="136"/>
        <v>35</v>
      </c>
      <c r="AT4400" t="str">
        <f t="shared" si="137"/>
        <v>Punto red</v>
      </c>
    </row>
    <row r="4401" spans="1:46">
      <c r="A4401" t="s">
        <v>19968</v>
      </c>
      <c r="B4401" t="s">
        <v>19969</v>
      </c>
      <c r="C4401" s="18">
        <v>0.43141800619999998</v>
      </c>
      <c r="D4401" t="s">
        <v>5692</v>
      </c>
      <c r="E4401" t="s">
        <v>5692</v>
      </c>
      <c r="F4401" t="s">
        <v>5693</v>
      </c>
      <c r="G4401" s="18">
        <v>123.3865612168</v>
      </c>
      <c r="H4401" t="s">
        <v>64</v>
      </c>
      <c r="I4401" t="s">
        <v>3993</v>
      </c>
      <c r="J4401" t="s">
        <v>3995</v>
      </c>
      <c r="K4401" s="18">
        <v>123.3865612168</v>
      </c>
      <c r="L4401" t="s">
        <v>64</v>
      </c>
      <c r="M4401" t="s">
        <v>3993</v>
      </c>
      <c r="N4401" t="s">
        <v>3995</v>
      </c>
      <c r="O4401" s="18">
        <v>0.97044343560000002</v>
      </c>
      <c r="P4401" t="s">
        <v>5694</v>
      </c>
      <c r="Q4401" t="s">
        <v>5695</v>
      </c>
      <c r="R4401" t="s">
        <v>5696</v>
      </c>
      <c r="S4401" s="18">
        <v>490.04714176700003</v>
      </c>
      <c r="T4401" t="s">
        <v>85</v>
      </c>
      <c r="U4401" t="s">
        <v>86</v>
      </c>
      <c r="V4401" t="s">
        <v>87</v>
      </c>
      <c r="W4401" s="18">
        <v>145.84889556819999</v>
      </c>
      <c r="X4401" t="s">
        <v>64</v>
      </c>
      <c r="Y4401" t="s">
        <v>3998</v>
      </c>
      <c r="Z4401" t="s">
        <v>3999</v>
      </c>
      <c r="AA4401" s="18">
        <v>125.0365029867</v>
      </c>
      <c r="AB4401" t="s">
        <v>4000</v>
      </c>
      <c r="AC4401" t="s">
        <v>3991</v>
      </c>
      <c r="AD4401" t="s">
        <v>4001</v>
      </c>
      <c r="AE4401" s="18">
        <v>0.2076501406</v>
      </c>
      <c r="AF4401" t="s">
        <v>19970</v>
      </c>
      <c r="AG4401" t="s">
        <v>5695</v>
      </c>
      <c r="AH4401" t="s">
        <v>19971</v>
      </c>
      <c r="AI4401" s="18">
        <v>0.38559407610000002</v>
      </c>
      <c r="AJ4401" t="s">
        <v>19972</v>
      </c>
      <c r="AK4401" t="s">
        <v>5695</v>
      </c>
      <c r="AL4401" t="s">
        <v>19973</v>
      </c>
      <c r="AM4401" t="s">
        <v>19970</v>
      </c>
      <c r="AN4401" t="s">
        <v>5695</v>
      </c>
      <c r="AO4401" t="s">
        <v>19971</v>
      </c>
      <c r="AP4401" s="18">
        <v>0.2076501406</v>
      </c>
      <c r="AQ4401" t="s">
        <v>123</v>
      </c>
      <c r="AR4401" t="b">
        <f>ISNUMBER(SEARCH('Consulta Por Puntos Baloto'!$E$5,B4401,1))</f>
        <v>0</v>
      </c>
      <c r="AS4401">
        <f t="shared" si="136"/>
        <v>31</v>
      </c>
      <c r="AT4401" t="str">
        <f t="shared" si="137"/>
        <v>Punto pago</v>
      </c>
    </row>
    <row r="4402" spans="1:46">
      <c r="A4402" t="s">
        <v>19974</v>
      </c>
      <c r="B4402" t="s">
        <v>19975</v>
      </c>
      <c r="C4402" s="18">
        <v>1.2187297056999999</v>
      </c>
      <c r="D4402" t="s">
        <v>1689</v>
      </c>
      <c r="E4402" t="s">
        <v>1690</v>
      </c>
      <c r="F4402" t="s">
        <v>1691</v>
      </c>
      <c r="G4402" s="18">
        <v>0.84731176779999995</v>
      </c>
      <c r="H4402" t="s">
        <v>64</v>
      </c>
      <c r="I4402" t="s">
        <v>114</v>
      </c>
      <c r="J4402" t="s">
        <v>4221</v>
      </c>
      <c r="K4402" s="18">
        <v>70.234045590700006</v>
      </c>
      <c r="L4402" t="s">
        <v>64</v>
      </c>
      <c r="M4402" t="s">
        <v>130</v>
      </c>
      <c r="N4402" t="s">
        <v>132</v>
      </c>
      <c r="O4402" s="18">
        <v>70.194936857100004</v>
      </c>
      <c r="P4402" t="s">
        <v>133</v>
      </c>
      <c r="Q4402" t="s">
        <v>134</v>
      </c>
      <c r="R4402" t="s">
        <v>135</v>
      </c>
      <c r="S4402" s="18">
        <v>70.995034496100004</v>
      </c>
      <c r="T4402" t="s">
        <v>136</v>
      </c>
      <c r="U4402" t="s">
        <v>130</v>
      </c>
      <c r="V4402" t="s">
        <v>137</v>
      </c>
      <c r="W4402" s="18">
        <v>1.3401678083999999</v>
      </c>
      <c r="X4402" t="s">
        <v>64</v>
      </c>
      <c r="Y4402" t="s">
        <v>114</v>
      </c>
      <c r="Z4402" t="s">
        <v>1693</v>
      </c>
      <c r="AA4402" s="18">
        <v>1.1495822466000001</v>
      </c>
      <c r="AB4402" t="s">
        <v>1694</v>
      </c>
      <c r="AC4402" t="s">
        <v>1690</v>
      </c>
      <c r="AD4402" t="s">
        <v>1695</v>
      </c>
      <c r="AE4402" s="18">
        <v>0.32600312069999998</v>
      </c>
      <c r="AF4402" t="s">
        <v>19976</v>
      </c>
      <c r="AG4402" t="s">
        <v>1690</v>
      </c>
      <c r="AH4402" t="s">
        <v>19977</v>
      </c>
      <c r="AI4402" s="18">
        <v>2.2156674099999999E-2</v>
      </c>
      <c r="AJ4402" t="s">
        <v>19975</v>
      </c>
      <c r="AK4402" t="s">
        <v>1690</v>
      </c>
      <c r="AL4402" t="s">
        <v>19978</v>
      </c>
      <c r="AM4402" t="s">
        <v>19975</v>
      </c>
      <c r="AN4402" t="s">
        <v>1690</v>
      </c>
      <c r="AO4402" t="s">
        <v>19978</v>
      </c>
      <c r="AP4402" s="18">
        <v>2.2156674099999999E-2</v>
      </c>
      <c r="AQ4402" t="s">
        <v>123</v>
      </c>
      <c r="AR4402" t="b">
        <f>ISNUMBER(SEARCH('Consulta Por Puntos Baloto'!$E$5,B4402,1))</f>
        <v>0</v>
      </c>
      <c r="AS4402">
        <f t="shared" si="136"/>
        <v>35</v>
      </c>
      <c r="AT4402" t="str">
        <f t="shared" si="137"/>
        <v>Punto red</v>
      </c>
    </row>
    <row r="4403" spans="1:46">
      <c r="A4403" t="s">
        <v>19979</v>
      </c>
      <c r="B4403" t="s">
        <v>19980</v>
      </c>
      <c r="C4403" s="18">
        <v>1.4258707724999999</v>
      </c>
      <c r="D4403" t="s">
        <v>4580</v>
      </c>
      <c r="E4403" t="s">
        <v>83</v>
      </c>
      <c r="F4403" t="s">
        <v>4581</v>
      </c>
      <c r="G4403" s="18">
        <v>0.69476799170000003</v>
      </c>
      <c r="H4403" t="s">
        <v>356</v>
      </c>
      <c r="I4403" t="s">
        <v>86</v>
      </c>
      <c r="J4403" t="s">
        <v>357</v>
      </c>
      <c r="K4403" s="18">
        <v>1.6846310520000001</v>
      </c>
      <c r="L4403" t="s">
        <v>64</v>
      </c>
      <c r="M4403" t="s">
        <v>86</v>
      </c>
      <c r="N4403" t="s">
        <v>88</v>
      </c>
      <c r="O4403" s="18">
        <v>1.2692387591000001</v>
      </c>
      <c r="P4403" t="s">
        <v>359</v>
      </c>
      <c r="Q4403" t="s">
        <v>83</v>
      </c>
      <c r="R4403" t="s">
        <v>360</v>
      </c>
      <c r="S4403" s="18">
        <v>2.6196687503999998</v>
      </c>
      <c r="T4403" t="s">
        <v>85</v>
      </c>
      <c r="U4403" t="s">
        <v>86</v>
      </c>
      <c r="V4403" t="s">
        <v>87</v>
      </c>
      <c r="W4403" s="18">
        <v>0.71723578519999998</v>
      </c>
      <c r="X4403" t="s">
        <v>64</v>
      </c>
      <c r="Y4403" t="s">
        <v>86</v>
      </c>
      <c r="Z4403" t="s">
        <v>299</v>
      </c>
      <c r="AA4403" s="18">
        <v>0.75439541139999999</v>
      </c>
      <c r="AB4403" s="19" t="s">
        <v>361</v>
      </c>
      <c r="AC4403" t="s">
        <v>83</v>
      </c>
      <c r="AD4403" s="19" t="s">
        <v>362</v>
      </c>
      <c r="AE4403" s="18">
        <v>0.43090883260000001</v>
      </c>
      <c r="AF4403" t="s">
        <v>19981</v>
      </c>
      <c r="AG4403" t="s">
        <v>83</v>
      </c>
      <c r="AH4403" t="s">
        <v>19982</v>
      </c>
      <c r="AI4403" s="18">
        <v>0.24701576</v>
      </c>
      <c r="AJ4403" t="s">
        <v>19983</v>
      </c>
      <c r="AK4403" t="s">
        <v>83</v>
      </c>
      <c r="AL4403" t="s">
        <v>19984</v>
      </c>
      <c r="AM4403" t="s">
        <v>19983</v>
      </c>
      <c r="AN4403" t="s">
        <v>83</v>
      </c>
      <c r="AO4403" t="s">
        <v>19984</v>
      </c>
      <c r="AP4403" s="18">
        <v>0.24701576</v>
      </c>
      <c r="AQ4403" t="e">
        <v>#N/A</v>
      </c>
      <c r="AR4403" t="b">
        <f>ISNUMBER(SEARCH('Consulta Por Puntos Baloto'!$E$5,B4403,1))</f>
        <v>0</v>
      </c>
      <c r="AS4403">
        <f t="shared" si="136"/>
        <v>35</v>
      </c>
      <c r="AT4403" t="str">
        <f t="shared" si="137"/>
        <v>Punto red</v>
      </c>
    </row>
    <row r="4404" spans="1:46">
      <c r="A4404" t="s">
        <v>19985</v>
      </c>
      <c r="B4404" t="s">
        <v>19986</v>
      </c>
      <c r="C4404" s="18">
        <v>1.1993151712000001</v>
      </c>
      <c r="D4404" t="s">
        <v>4805</v>
      </c>
      <c r="E4404" t="s">
        <v>3972</v>
      </c>
      <c r="F4404" t="s">
        <v>4806</v>
      </c>
      <c r="G4404" s="18">
        <v>0.27428153420000001</v>
      </c>
      <c r="H4404" t="s">
        <v>4807</v>
      </c>
      <c r="I4404" t="s">
        <v>3974</v>
      </c>
      <c r="J4404" t="s">
        <v>4808</v>
      </c>
      <c r="K4404" s="18">
        <v>2.4925912266000001</v>
      </c>
      <c r="L4404" t="s">
        <v>64</v>
      </c>
      <c r="M4404" t="s">
        <v>3974</v>
      </c>
      <c r="N4404" t="s">
        <v>4331</v>
      </c>
      <c r="O4404" s="18">
        <v>1.1015131174999999</v>
      </c>
      <c r="P4404" t="s">
        <v>5791</v>
      </c>
      <c r="Q4404" t="s">
        <v>3972</v>
      </c>
      <c r="R4404" t="s">
        <v>5792</v>
      </c>
      <c r="S4404" s="18">
        <v>468.41513103850002</v>
      </c>
      <c r="T4404" t="s">
        <v>85</v>
      </c>
      <c r="U4404" t="s">
        <v>86</v>
      </c>
      <c r="V4404" t="s">
        <v>87</v>
      </c>
      <c r="W4404" s="18">
        <v>1.1141179910000001</v>
      </c>
      <c r="X4404" t="s">
        <v>64</v>
      </c>
      <c r="Y4404" t="s">
        <v>3974</v>
      </c>
      <c r="Z4404" t="s">
        <v>5793</v>
      </c>
      <c r="AA4404" s="18">
        <v>0.27428153420000001</v>
      </c>
      <c r="AB4404" t="s">
        <v>4807</v>
      </c>
      <c r="AC4404" t="s">
        <v>3972</v>
      </c>
      <c r="AD4404" t="s">
        <v>4809</v>
      </c>
      <c r="AE4404" s="18">
        <v>0.24264162910000001</v>
      </c>
      <c r="AF4404" t="s">
        <v>19987</v>
      </c>
      <c r="AG4404" t="s">
        <v>3972</v>
      </c>
      <c r="AH4404" t="s">
        <v>19988</v>
      </c>
      <c r="AI4404" s="18">
        <v>0.87482328730000003</v>
      </c>
      <c r="AJ4404" t="s">
        <v>349</v>
      </c>
      <c r="AK4404" t="s">
        <v>3972</v>
      </c>
      <c r="AL4404" t="s">
        <v>14586</v>
      </c>
      <c r="AM4404" t="s">
        <v>19987</v>
      </c>
      <c r="AN4404" t="s">
        <v>3972</v>
      </c>
      <c r="AO4404" t="s">
        <v>19988</v>
      </c>
      <c r="AP4404" s="18">
        <v>0.24264162910000001</v>
      </c>
      <c r="AQ4404" t="s">
        <v>123</v>
      </c>
      <c r="AR4404" t="b">
        <f>ISNUMBER(SEARCH('Consulta Por Puntos Baloto'!$E$5,B4404,1))</f>
        <v>0</v>
      </c>
      <c r="AS4404">
        <f t="shared" si="136"/>
        <v>31</v>
      </c>
      <c r="AT4404" t="str">
        <f t="shared" si="137"/>
        <v>Punto pago</v>
      </c>
    </row>
    <row r="4405" spans="1:46">
      <c r="A4405" t="s">
        <v>19989</v>
      </c>
      <c r="B4405" t="s">
        <v>19990</v>
      </c>
      <c r="C4405" s="18">
        <v>2.3942643513999999</v>
      </c>
      <c r="D4405" t="s">
        <v>541</v>
      </c>
      <c r="E4405" t="s">
        <v>128</v>
      </c>
      <c r="F4405" t="s">
        <v>542</v>
      </c>
      <c r="G4405" s="18">
        <v>0.41073353689999997</v>
      </c>
      <c r="H4405" t="s">
        <v>371</v>
      </c>
      <c r="I4405" t="s">
        <v>130</v>
      </c>
      <c r="J4405" t="s">
        <v>372</v>
      </c>
      <c r="K4405" s="18">
        <v>1.9956893929999999</v>
      </c>
      <c r="L4405" t="s">
        <v>64</v>
      </c>
      <c r="M4405" t="s">
        <v>130</v>
      </c>
      <c r="N4405" t="s">
        <v>512</v>
      </c>
      <c r="O4405" s="18">
        <v>3.2582800010000001</v>
      </c>
      <c r="P4405" t="s">
        <v>133</v>
      </c>
      <c r="Q4405" t="s">
        <v>134</v>
      </c>
      <c r="R4405" t="s">
        <v>135</v>
      </c>
      <c r="S4405" s="18">
        <v>0.41632598139999999</v>
      </c>
      <c r="T4405" t="s">
        <v>371</v>
      </c>
      <c r="U4405" t="s">
        <v>130</v>
      </c>
      <c r="V4405" t="s">
        <v>372</v>
      </c>
      <c r="W4405" s="18">
        <v>1.6488862475999999</v>
      </c>
      <c r="X4405" t="s">
        <v>64</v>
      </c>
      <c r="Y4405" t="s">
        <v>130</v>
      </c>
      <c r="Z4405" t="s">
        <v>373</v>
      </c>
      <c r="AA4405" s="18">
        <v>0.61373289799999997</v>
      </c>
      <c r="AB4405" s="19" t="s">
        <v>963</v>
      </c>
      <c r="AC4405" t="s">
        <v>128</v>
      </c>
      <c r="AD4405" t="s">
        <v>964</v>
      </c>
      <c r="AE4405" s="18">
        <v>0.23716926199999999</v>
      </c>
      <c r="AF4405" t="s">
        <v>6584</v>
      </c>
      <c r="AG4405" t="s">
        <v>143</v>
      </c>
      <c r="AH4405" t="s">
        <v>6585</v>
      </c>
      <c r="AI4405" s="18">
        <v>0.34157837159999999</v>
      </c>
      <c r="AJ4405" t="s">
        <v>6586</v>
      </c>
      <c r="AK4405" t="s">
        <v>134</v>
      </c>
      <c r="AL4405" t="s">
        <v>6587</v>
      </c>
      <c r="AM4405" t="s">
        <v>6584</v>
      </c>
      <c r="AN4405" t="s">
        <v>143</v>
      </c>
      <c r="AO4405" t="s">
        <v>6585</v>
      </c>
      <c r="AP4405" s="18">
        <v>0.23716926199999999</v>
      </c>
      <c r="AQ4405" t="s">
        <v>123</v>
      </c>
      <c r="AR4405" t="b">
        <f>ISNUMBER(SEARCH('Consulta Por Puntos Baloto'!$E$5,B4405,1))</f>
        <v>0</v>
      </c>
      <c r="AS4405">
        <f t="shared" si="136"/>
        <v>31</v>
      </c>
      <c r="AT4405" t="str">
        <f t="shared" si="137"/>
        <v>Punto pago</v>
      </c>
    </row>
    <row r="4406" spans="1:46">
      <c r="A4406" t="s">
        <v>19991</v>
      </c>
      <c r="B4406" t="s">
        <v>19992</v>
      </c>
      <c r="C4406" s="18">
        <v>20.9182454211</v>
      </c>
      <c r="D4406" t="s">
        <v>5132</v>
      </c>
      <c r="E4406" t="s">
        <v>5133</v>
      </c>
      <c r="F4406" t="s">
        <v>5134</v>
      </c>
      <c r="G4406" s="18">
        <v>52.656889145800001</v>
      </c>
      <c r="H4406" t="s">
        <v>64</v>
      </c>
      <c r="I4406" t="s">
        <v>4027</v>
      </c>
      <c r="J4406" t="s">
        <v>5135</v>
      </c>
      <c r="K4406" s="18">
        <v>83.058236606199998</v>
      </c>
      <c r="L4406" t="s">
        <v>64</v>
      </c>
      <c r="M4406" t="s">
        <v>154</v>
      </c>
      <c r="N4406" t="s">
        <v>156</v>
      </c>
      <c r="O4406" s="18">
        <v>52.649773080899998</v>
      </c>
      <c r="P4406" t="s">
        <v>4031</v>
      </c>
      <c r="Q4406" t="s">
        <v>4025</v>
      </c>
      <c r="R4406" t="s">
        <v>4032</v>
      </c>
      <c r="S4406" s="18">
        <v>116.2089073983</v>
      </c>
      <c r="T4406" t="s">
        <v>69</v>
      </c>
      <c r="U4406" t="s">
        <v>65</v>
      </c>
      <c r="V4406" t="s">
        <v>70</v>
      </c>
      <c r="W4406" s="18">
        <v>52.637434444100002</v>
      </c>
      <c r="X4406" t="s">
        <v>64</v>
      </c>
      <c r="Y4406" t="s">
        <v>4027</v>
      </c>
      <c r="Z4406" t="s">
        <v>4033</v>
      </c>
      <c r="AA4406" s="18">
        <v>40.9799549158</v>
      </c>
      <c r="AB4406" t="s">
        <v>4899</v>
      </c>
      <c r="AC4406" t="s">
        <v>4900</v>
      </c>
      <c r="AD4406" t="s">
        <v>4901</v>
      </c>
      <c r="AE4406" s="18">
        <v>2.2670091E-2</v>
      </c>
      <c r="AF4406" t="s">
        <v>19993</v>
      </c>
      <c r="AG4406" t="s">
        <v>7675</v>
      </c>
      <c r="AH4406" t="s">
        <v>19994</v>
      </c>
      <c r="AI4406" s="18">
        <v>2.3877970000000001E-3</v>
      </c>
      <c r="AJ4406" t="s">
        <v>19995</v>
      </c>
      <c r="AK4406" t="s">
        <v>7675</v>
      </c>
      <c r="AL4406" t="s">
        <v>19996</v>
      </c>
      <c r="AM4406" t="s">
        <v>19995</v>
      </c>
      <c r="AN4406" t="s">
        <v>7675</v>
      </c>
      <c r="AO4406" t="s">
        <v>19996</v>
      </c>
      <c r="AP4406" s="18">
        <v>2.3877970000000001E-3</v>
      </c>
      <c r="AQ4406" t="e">
        <v>#N/A</v>
      </c>
      <c r="AR4406" t="b">
        <f>ISNUMBER(SEARCH('Consulta Por Puntos Baloto'!$E$5,B4406,1))</f>
        <v>0</v>
      </c>
      <c r="AS4406">
        <f t="shared" si="136"/>
        <v>35</v>
      </c>
      <c r="AT4406" t="str">
        <f t="shared" si="137"/>
        <v>Punto red</v>
      </c>
    </row>
    <row r="4407" spans="1:46">
      <c r="A4407" t="s">
        <v>19997</v>
      </c>
      <c r="B4407" t="s">
        <v>19998</v>
      </c>
      <c r="C4407" s="18">
        <v>0.45920173190000002</v>
      </c>
      <c r="D4407" t="s">
        <v>1765</v>
      </c>
      <c r="E4407" t="s">
        <v>1766</v>
      </c>
      <c r="F4407" t="s">
        <v>1767</v>
      </c>
      <c r="G4407" s="18">
        <v>30.526735723400002</v>
      </c>
      <c r="H4407" t="s">
        <v>64</v>
      </c>
      <c r="I4407" t="s">
        <v>112</v>
      </c>
      <c r="J4407" t="s">
        <v>1110</v>
      </c>
      <c r="K4407" s="18">
        <v>31.738279737100001</v>
      </c>
      <c r="L4407" t="s">
        <v>64</v>
      </c>
      <c r="M4407" t="s">
        <v>112</v>
      </c>
      <c r="N4407" t="s">
        <v>721</v>
      </c>
      <c r="O4407" s="18">
        <v>32.0972789554</v>
      </c>
      <c r="P4407" t="s">
        <v>513</v>
      </c>
      <c r="Q4407" t="s">
        <v>509</v>
      </c>
      <c r="R4407" t="s">
        <v>514</v>
      </c>
      <c r="S4407" s="18">
        <v>32.080805451899998</v>
      </c>
      <c r="T4407" t="s">
        <v>111</v>
      </c>
      <c r="U4407" t="s">
        <v>112</v>
      </c>
      <c r="V4407" t="s">
        <v>113</v>
      </c>
      <c r="W4407" s="18">
        <v>1.7305578130999999</v>
      </c>
      <c r="X4407" t="s">
        <v>64</v>
      </c>
      <c r="Y4407" t="s">
        <v>1768</v>
      </c>
      <c r="Z4407" t="s">
        <v>1769</v>
      </c>
      <c r="AA4407" s="18">
        <v>32.081922862600003</v>
      </c>
      <c r="AB4407" s="19" t="s">
        <v>1111</v>
      </c>
      <c r="AC4407" t="s">
        <v>509</v>
      </c>
      <c r="AD4407" s="19" t="s">
        <v>1112</v>
      </c>
      <c r="AE4407" s="18">
        <v>0.28965539940000001</v>
      </c>
      <c r="AF4407" t="s">
        <v>19999</v>
      </c>
      <c r="AG4407" t="s">
        <v>1779</v>
      </c>
      <c r="AH4407" t="s">
        <v>20000</v>
      </c>
      <c r="AI4407" s="18">
        <v>7.6459193499999994E-2</v>
      </c>
      <c r="AJ4407" t="s">
        <v>20001</v>
      </c>
      <c r="AK4407" t="s">
        <v>1766</v>
      </c>
      <c r="AL4407" t="s">
        <v>20002</v>
      </c>
      <c r="AM4407" t="s">
        <v>20001</v>
      </c>
      <c r="AN4407" t="s">
        <v>1766</v>
      </c>
      <c r="AO4407" t="s">
        <v>20002</v>
      </c>
      <c r="AP4407" s="18">
        <v>7.6459193499999994E-2</v>
      </c>
      <c r="AQ4407" t="s">
        <v>123</v>
      </c>
      <c r="AR4407" t="b">
        <f>ISNUMBER(SEARCH('Consulta Por Puntos Baloto'!$E$5,B4407,1))</f>
        <v>0</v>
      </c>
      <c r="AS4407">
        <f t="shared" si="136"/>
        <v>35</v>
      </c>
      <c r="AT4407" t="str">
        <f t="shared" si="137"/>
        <v>Punto red</v>
      </c>
    </row>
    <row r="4408" spans="1:46">
      <c r="A4408" t="s">
        <v>20003</v>
      </c>
      <c r="B4408" t="s">
        <v>20004</v>
      </c>
      <c r="C4408" s="18">
        <v>13.6524225441</v>
      </c>
      <c r="D4408" t="s">
        <v>4084</v>
      </c>
      <c r="E4408" t="s">
        <v>4053</v>
      </c>
      <c r="F4408" t="s">
        <v>4085</v>
      </c>
      <c r="G4408" s="18">
        <v>11.929144727000001</v>
      </c>
      <c r="H4408" t="s">
        <v>64</v>
      </c>
      <c r="I4408" t="s">
        <v>4055</v>
      </c>
      <c r="J4408" t="s">
        <v>4086</v>
      </c>
      <c r="K4408" s="18">
        <v>20.472601489199999</v>
      </c>
      <c r="L4408" t="s">
        <v>64</v>
      </c>
      <c r="M4408" t="s">
        <v>223</v>
      </c>
      <c r="N4408" t="s">
        <v>4070</v>
      </c>
      <c r="O4408" s="18">
        <v>14.337059655599999</v>
      </c>
      <c r="P4408" t="s">
        <v>4052</v>
      </c>
      <c r="Q4408" t="s">
        <v>4053</v>
      </c>
      <c r="R4408" t="s">
        <v>4054</v>
      </c>
      <c r="S4408" s="18">
        <v>27.411073415699999</v>
      </c>
      <c r="T4408" t="s">
        <v>227</v>
      </c>
      <c r="U4408" t="s">
        <v>228</v>
      </c>
      <c r="V4408" t="s">
        <v>229</v>
      </c>
      <c r="W4408" s="18">
        <v>11.934670931699999</v>
      </c>
      <c r="X4408" t="s">
        <v>64</v>
      </c>
      <c r="Y4408" t="s">
        <v>4055</v>
      </c>
      <c r="Z4408" t="s">
        <v>4056</v>
      </c>
      <c r="AA4408" s="18">
        <v>18.047654789999999</v>
      </c>
      <c r="AB4408" t="s">
        <v>4088</v>
      </c>
      <c r="AC4408" t="s">
        <v>220</v>
      </c>
      <c r="AD4408" t="s">
        <v>4089</v>
      </c>
      <c r="AE4408" s="18">
        <v>2.0205493500000001E-2</v>
      </c>
      <c r="AF4408" t="s">
        <v>20005</v>
      </c>
      <c r="AG4408" t="s">
        <v>8381</v>
      </c>
      <c r="AH4408" t="s">
        <v>20006</v>
      </c>
      <c r="AI4408" s="18">
        <v>0.3132596761</v>
      </c>
      <c r="AJ4408" t="s">
        <v>20007</v>
      </c>
      <c r="AK4408" t="s">
        <v>8381</v>
      </c>
      <c r="AL4408" t="s">
        <v>20008</v>
      </c>
      <c r="AM4408" t="s">
        <v>20005</v>
      </c>
      <c r="AN4408" t="s">
        <v>8381</v>
      </c>
      <c r="AO4408" t="s">
        <v>20006</v>
      </c>
      <c r="AP4408" s="18">
        <v>2.0205493500000001E-2</v>
      </c>
      <c r="AQ4408" t="s">
        <v>123</v>
      </c>
      <c r="AR4408" t="b">
        <f>ISNUMBER(SEARCH('Consulta Por Puntos Baloto'!$E$5,B4408,1))</f>
        <v>0</v>
      </c>
      <c r="AS4408">
        <f t="shared" si="136"/>
        <v>31</v>
      </c>
      <c r="AT4408" t="str">
        <f t="shared" si="137"/>
        <v>Punto pago</v>
      </c>
    </row>
    <row r="4409" spans="1:46">
      <c r="A4409" t="s">
        <v>20009</v>
      </c>
      <c r="B4409" t="s">
        <v>20010</v>
      </c>
      <c r="C4409" s="18">
        <v>0.48388653279999999</v>
      </c>
      <c r="D4409" t="s">
        <v>481</v>
      </c>
      <c r="E4409" t="s">
        <v>128</v>
      </c>
      <c r="F4409" t="s">
        <v>482</v>
      </c>
      <c r="G4409" s="18">
        <v>1.0733543872</v>
      </c>
      <c r="H4409" t="s">
        <v>64</v>
      </c>
      <c r="I4409" t="s">
        <v>130</v>
      </c>
      <c r="J4409" t="s">
        <v>439</v>
      </c>
      <c r="K4409" s="18">
        <v>1.3822519015000001</v>
      </c>
      <c r="L4409" t="s">
        <v>64</v>
      </c>
      <c r="M4409" t="s">
        <v>130</v>
      </c>
      <c r="N4409" t="s">
        <v>440</v>
      </c>
      <c r="O4409" s="18">
        <v>1.4676829065000001</v>
      </c>
      <c r="P4409" t="s">
        <v>441</v>
      </c>
      <c r="Q4409" t="s">
        <v>134</v>
      </c>
      <c r="R4409" t="s">
        <v>442</v>
      </c>
      <c r="S4409" s="18">
        <v>3.3903423342000001</v>
      </c>
      <c r="T4409" t="s">
        <v>371</v>
      </c>
      <c r="U4409" t="s">
        <v>130</v>
      </c>
      <c r="V4409" t="s">
        <v>372</v>
      </c>
      <c r="W4409" s="18">
        <v>1.8883572281000001</v>
      </c>
      <c r="X4409" t="s">
        <v>64</v>
      </c>
      <c r="Y4409" t="s">
        <v>130</v>
      </c>
      <c r="Z4409" t="s">
        <v>209</v>
      </c>
      <c r="AA4409" s="18">
        <v>1.6630252434999999</v>
      </c>
      <c r="AB4409" s="19" t="s">
        <v>485</v>
      </c>
      <c r="AC4409" t="s">
        <v>128</v>
      </c>
      <c r="AD4409" t="s">
        <v>486</v>
      </c>
      <c r="AE4409" s="18">
        <v>0.19476256929999999</v>
      </c>
      <c r="AF4409" t="s">
        <v>445</v>
      </c>
      <c r="AG4409" t="s">
        <v>143</v>
      </c>
      <c r="AH4409" t="s">
        <v>446</v>
      </c>
      <c r="AI4409" s="18">
        <v>0</v>
      </c>
      <c r="AJ4409" t="s">
        <v>3876</v>
      </c>
      <c r="AK4409" t="s">
        <v>134</v>
      </c>
      <c r="AL4409" t="s">
        <v>3877</v>
      </c>
      <c r="AM4409" t="s">
        <v>3876</v>
      </c>
      <c r="AN4409" t="s">
        <v>134</v>
      </c>
      <c r="AO4409" t="s">
        <v>3877</v>
      </c>
      <c r="AP4409" s="18">
        <v>0</v>
      </c>
      <c r="AQ4409" t="s">
        <v>123</v>
      </c>
      <c r="AR4409" t="b">
        <f>ISNUMBER(SEARCH('Consulta Por Puntos Baloto'!$E$5,B4409,1))</f>
        <v>0</v>
      </c>
      <c r="AS4409">
        <f t="shared" si="136"/>
        <v>35</v>
      </c>
      <c r="AT4409" t="str">
        <f t="shared" si="137"/>
        <v>Punto red</v>
      </c>
    </row>
    <row r="4410" spans="1:46">
      <c r="A4410" t="s">
        <v>20011</v>
      </c>
      <c r="B4410" t="s">
        <v>20012</v>
      </c>
      <c r="C4410" s="18">
        <v>1.8796288443</v>
      </c>
      <c r="D4410" t="s">
        <v>1500</v>
      </c>
      <c r="E4410" t="s">
        <v>1501</v>
      </c>
      <c r="F4410" t="s">
        <v>1502</v>
      </c>
      <c r="G4410" s="18">
        <v>0.1078548199</v>
      </c>
      <c r="H4410" t="s">
        <v>64</v>
      </c>
      <c r="I4410" t="s">
        <v>2636</v>
      </c>
      <c r="J4410" t="s">
        <v>14596</v>
      </c>
      <c r="K4410" s="18">
        <v>11.1826714194</v>
      </c>
      <c r="L4410" t="s">
        <v>311</v>
      </c>
      <c r="M4410" t="s">
        <v>130</v>
      </c>
      <c r="N4410" t="s">
        <v>2660</v>
      </c>
      <c r="O4410" s="18">
        <v>12.1027288312</v>
      </c>
      <c r="P4410" t="s">
        <v>2625</v>
      </c>
      <c r="Q4410" t="s">
        <v>134</v>
      </c>
      <c r="R4410" t="s">
        <v>2626</v>
      </c>
      <c r="S4410" s="18">
        <v>11.1826714194</v>
      </c>
      <c r="T4410" t="s">
        <v>311</v>
      </c>
      <c r="U4410" t="s">
        <v>130</v>
      </c>
      <c r="V4410" t="s">
        <v>312</v>
      </c>
      <c r="W4410" s="18">
        <v>1.8700077400000001E-2</v>
      </c>
      <c r="X4410" t="s">
        <v>64</v>
      </c>
      <c r="Y4410" t="s">
        <v>2636</v>
      </c>
      <c r="Z4410" t="s">
        <v>3005</v>
      </c>
      <c r="AA4410" s="18">
        <v>1.7310921162999999</v>
      </c>
      <c r="AB4410" s="19" t="s">
        <v>2641</v>
      </c>
      <c r="AC4410" t="s">
        <v>1501</v>
      </c>
      <c r="AD4410" t="s">
        <v>2642</v>
      </c>
      <c r="AE4410" s="18">
        <v>0.16457751279999999</v>
      </c>
      <c r="AF4410" t="s">
        <v>3813</v>
      </c>
      <c r="AG4410" t="s">
        <v>1501</v>
      </c>
      <c r="AH4410" t="s">
        <v>3814</v>
      </c>
      <c r="AI4410" s="18">
        <v>0.44736305050000003</v>
      </c>
      <c r="AJ4410" t="s">
        <v>7131</v>
      </c>
      <c r="AK4410" t="s">
        <v>1501</v>
      </c>
      <c r="AL4410" t="s">
        <v>14597</v>
      </c>
      <c r="AM4410" t="s">
        <v>64</v>
      </c>
      <c r="AN4410" t="s">
        <v>2636</v>
      </c>
      <c r="AO4410" t="s">
        <v>3005</v>
      </c>
      <c r="AP4410" s="18">
        <v>1.8700077400000001E-2</v>
      </c>
      <c r="AQ4410" t="e">
        <v>#N/A</v>
      </c>
      <c r="AR4410" t="b">
        <f>ISNUMBER(SEARCH('Consulta Por Puntos Baloto'!$E$5,B4410,1))</f>
        <v>0</v>
      </c>
      <c r="AS4410">
        <f t="shared" si="136"/>
        <v>23</v>
      </c>
      <c r="AT4410" t="str">
        <f t="shared" si="137"/>
        <v>Máquina multifuncional</v>
      </c>
    </row>
    <row r="4411" spans="1:46">
      <c r="A4411" t="s">
        <v>20013</v>
      </c>
      <c r="B4411" t="s">
        <v>20014</v>
      </c>
      <c r="C4411" s="18">
        <v>1.32109601E-2</v>
      </c>
      <c r="D4411" t="s">
        <v>5029</v>
      </c>
      <c r="E4411" t="s">
        <v>5030</v>
      </c>
      <c r="F4411" t="s">
        <v>5031</v>
      </c>
      <c r="G4411" s="18">
        <v>67.911395690999996</v>
      </c>
      <c r="H4411" t="s">
        <v>64</v>
      </c>
      <c r="I4411" t="s">
        <v>3998</v>
      </c>
      <c r="J4411" t="s">
        <v>5834</v>
      </c>
      <c r="K4411" s="18">
        <v>76.471677191799998</v>
      </c>
      <c r="L4411" t="s">
        <v>64</v>
      </c>
      <c r="M4411" t="s">
        <v>3974</v>
      </c>
      <c r="N4411" t="s">
        <v>3976</v>
      </c>
      <c r="O4411" s="18">
        <v>71.056586656999997</v>
      </c>
      <c r="P4411" t="s">
        <v>5835</v>
      </c>
      <c r="Q4411" t="s">
        <v>5832</v>
      </c>
      <c r="R4411" t="s">
        <v>5836</v>
      </c>
      <c r="S4411" s="18">
        <v>400.6413379251</v>
      </c>
      <c r="T4411" t="s">
        <v>85</v>
      </c>
      <c r="U4411" t="s">
        <v>86</v>
      </c>
      <c r="V4411" t="s">
        <v>87</v>
      </c>
      <c r="W4411" s="18">
        <v>71.132874469200004</v>
      </c>
      <c r="X4411" t="s">
        <v>64</v>
      </c>
      <c r="Y4411" t="s">
        <v>3998</v>
      </c>
      <c r="Z4411" t="s">
        <v>3999</v>
      </c>
      <c r="AA4411" s="18">
        <v>72.500578842799996</v>
      </c>
      <c r="AB4411" s="19" t="s">
        <v>5837</v>
      </c>
      <c r="AC4411" t="s">
        <v>5832</v>
      </c>
      <c r="AD4411" t="s">
        <v>5838</v>
      </c>
      <c r="AE4411" s="18">
        <v>3.5162641999999999E-3</v>
      </c>
      <c r="AF4411" t="s">
        <v>20015</v>
      </c>
      <c r="AG4411" t="s">
        <v>5030</v>
      </c>
      <c r="AH4411" t="s">
        <v>20016</v>
      </c>
      <c r="AI4411" s="18">
        <v>7.2112927999999996E-3</v>
      </c>
      <c r="AJ4411" t="s">
        <v>20017</v>
      </c>
      <c r="AK4411" t="s">
        <v>5030</v>
      </c>
      <c r="AL4411" t="s">
        <v>20018</v>
      </c>
      <c r="AM4411" t="s">
        <v>20015</v>
      </c>
      <c r="AN4411" t="s">
        <v>5030</v>
      </c>
      <c r="AO4411" t="s">
        <v>20016</v>
      </c>
      <c r="AP4411" s="18">
        <v>3.5162641999999999E-3</v>
      </c>
      <c r="AQ4411" t="s">
        <v>123</v>
      </c>
      <c r="AR4411" t="b">
        <f>ISNUMBER(SEARCH('Consulta Por Puntos Baloto'!$E$5,B4411,1))</f>
        <v>0</v>
      </c>
      <c r="AS4411">
        <f t="shared" si="136"/>
        <v>31</v>
      </c>
      <c r="AT4411" t="str">
        <f t="shared" si="137"/>
        <v>Punto pago</v>
      </c>
    </row>
    <row r="4412" spans="1:46">
      <c r="A4412" t="s">
        <v>20019</v>
      </c>
      <c r="B4412" t="s">
        <v>20020</v>
      </c>
      <c r="C4412" s="18">
        <v>15.184271706900001</v>
      </c>
      <c r="D4412" t="s">
        <v>5599</v>
      </c>
      <c r="E4412" t="s">
        <v>5600</v>
      </c>
      <c r="F4412" t="s">
        <v>5601</v>
      </c>
      <c r="G4412" s="18">
        <v>13.667493416799999</v>
      </c>
      <c r="H4412" t="s">
        <v>64</v>
      </c>
      <c r="I4412" t="s">
        <v>228</v>
      </c>
      <c r="J4412" t="s">
        <v>4012</v>
      </c>
      <c r="K4412" s="18">
        <v>14.0880173814</v>
      </c>
      <c r="L4412" t="s">
        <v>64</v>
      </c>
      <c r="M4412" t="s">
        <v>4008</v>
      </c>
      <c r="N4412" t="s">
        <v>4087</v>
      </c>
      <c r="O4412" s="18">
        <v>17.157239376500002</v>
      </c>
      <c r="P4412" t="s">
        <v>4100</v>
      </c>
      <c r="Q4412" t="s">
        <v>4101</v>
      </c>
      <c r="R4412" t="s">
        <v>4102</v>
      </c>
      <c r="S4412" s="18">
        <v>15.9533729227</v>
      </c>
      <c r="T4412" t="s">
        <v>227</v>
      </c>
      <c r="U4412" t="s">
        <v>228</v>
      </c>
      <c r="V4412" t="s">
        <v>229</v>
      </c>
      <c r="W4412" s="18">
        <v>13.643483034899999</v>
      </c>
      <c r="X4412" t="s">
        <v>64</v>
      </c>
      <c r="Y4412" t="s">
        <v>228</v>
      </c>
      <c r="Z4412" t="s">
        <v>4012</v>
      </c>
      <c r="AA4412" s="18">
        <v>13.729570755199999</v>
      </c>
      <c r="AB4412" t="s">
        <v>6212</v>
      </c>
      <c r="AC4412" t="s">
        <v>5600</v>
      </c>
      <c r="AD4412" t="s">
        <v>6213</v>
      </c>
      <c r="AE4412" s="18">
        <v>3.8120116000000002E-2</v>
      </c>
      <c r="AF4412" t="s">
        <v>20021</v>
      </c>
      <c r="AG4412" t="s">
        <v>17488</v>
      </c>
      <c r="AH4412" t="s">
        <v>20022</v>
      </c>
      <c r="AI4412" s="18">
        <v>7.7681187195000003</v>
      </c>
      <c r="AJ4412" t="s">
        <v>17490</v>
      </c>
      <c r="AK4412" t="s">
        <v>4954</v>
      </c>
      <c r="AL4412" t="s">
        <v>17491</v>
      </c>
      <c r="AM4412" t="s">
        <v>20021</v>
      </c>
      <c r="AN4412" t="s">
        <v>17488</v>
      </c>
      <c r="AO4412" t="s">
        <v>20022</v>
      </c>
      <c r="AP4412" s="18">
        <v>3.8120116000000002E-2</v>
      </c>
      <c r="AQ4412" t="s">
        <v>123</v>
      </c>
      <c r="AR4412" t="b">
        <f>ISNUMBER(SEARCH('Consulta Por Puntos Baloto'!$E$5,B4412,1))</f>
        <v>0</v>
      </c>
      <c r="AS4412">
        <f t="shared" si="136"/>
        <v>31</v>
      </c>
      <c r="AT4412" t="str">
        <f t="shared" si="137"/>
        <v>Punto pago</v>
      </c>
    </row>
    <row r="4413" spans="1:46">
      <c r="A4413" t="s">
        <v>20023</v>
      </c>
      <c r="B4413" t="s">
        <v>20024</v>
      </c>
      <c r="C4413" s="18">
        <v>2.3397823865</v>
      </c>
      <c r="D4413" t="s">
        <v>169</v>
      </c>
      <c r="E4413" t="s">
        <v>128</v>
      </c>
      <c r="F4413" t="s">
        <v>170</v>
      </c>
      <c r="G4413" s="18">
        <v>0.77658918720000003</v>
      </c>
      <c r="H4413" t="s">
        <v>64</v>
      </c>
      <c r="I4413" t="s">
        <v>130</v>
      </c>
      <c r="J4413" t="s">
        <v>619</v>
      </c>
      <c r="K4413" s="18">
        <v>2.3039704971999999</v>
      </c>
      <c r="L4413" t="s">
        <v>64</v>
      </c>
      <c r="M4413" t="s">
        <v>130</v>
      </c>
      <c r="N4413" t="s">
        <v>172</v>
      </c>
      <c r="O4413" s="18">
        <v>1.6526130562000001</v>
      </c>
      <c r="P4413" t="s">
        <v>173</v>
      </c>
      <c r="Q4413" t="s">
        <v>134</v>
      </c>
      <c r="R4413" t="s">
        <v>174</v>
      </c>
      <c r="S4413" s="18">
        <v>1.7344609274</v>
      </c>
      <c r="T4413" t="s">
        <v>64</v>
      </c>
      <c r="U4413" t="s">
        <v>130</v>
      </c>
      <c r="V4413" t="s">
        <v>171</v>
      </c>
      <c r="W4413" s="18">
        <v>1.3656452225</v>
      </c>
      <c r="X4413" t="s">
        <v>620</v>
      </c>
      <c r="Y4413" t="s">
        <v>130</v>
      </c>
      <c r="Z4413" t="s">
        <v>621</v>
      </c>
      <c r="AA4413" s="18">
        <v>1.7862658789999999</v>
      </c>
      <c r="AB4413" t="s">
        <v>176</v>
      </c>
      <c r="AC4413" t="s">
        <v>128</v>
      </c>
      <c r="AD4413" t="s">
        <v>177</v>
      </c>
      <c r="AE4413" s="18">
        <v>0.21113753069999999</v>
      </c>
      <c r="AF4413" t="s">
        <v>8387</v>
      </c>
      <c r="AG4413" t="s">
        <v>143</v>
      </c>
      <c r="AH4413" t="s">
        <v>8388</v>
      </c>
      <c r="AI4413" s="18">
        <v>7.2158233999999998E-3</v>
      </c>
      <c r="AJ4413" t="s">
        <v>20025</v>
      </c>
      <c r="AK4413" t="s">
        <v>134</v>
      </c>
      <c r="AL4413" t="s">
        <v>20026</v>
      </c>
      <c r="AM4413" t="s">
        <v>20025</v>
      </c>
      <c r="AN4413" t="s">
        <v>134</v>
      </c>
      <c r="AO4413" t="s">
        <v>20026</v>
      </c>
      <c r="AP4413" s="18">
        <v>7.2158233999999998E-3</v>
      </c>
      <c r="AQ4413" t="e">
        <v>#N/A</v>
      </c>
      <c r="AR4413" t="b">
        <f>ISNUMBER(SEARCH('Consulta Por Puntos Baloto'!$E$5,B4413,1))</f>
        <v>0</v>
      </c>
      <c r="AS4413">
        <f t="shared" si="136"/>
        <v>35</v>
      </c>
      <c r="AT4413" t="str">
        <f t="shared" si="137"/>
        <v>Punto red</v>
      </c>
    </row>
    <row r="4414" spans="1:46">
      <c r="A4414" t="s">
        <v>20027</v>
      </c>
      <c r="B4414" t="s">
        <v>20028</v>
      </c>
      <c r="C4414" s="18">
        <v>2.4991409194999998</v>
      </c>
      <c r="D4414" t="s">
        <v>169</v>
      </c>
      <c r="E4414" t="s">
        <v>128</v>
      </c>
      <c r="F4414" t="s">
        <v>170</v>
      </c>
      <c r="G4414" s="18">
        <v>1.2449023241999999</v>
      </c>
      <c r="H4414" t="s">
        <v>64</v>
      </c>
      <c r="I4414" t="s">
        <v>130</v>
      </c>
      <c r="J4414" t="s">
        <v>619</v>
      </c>
      <c r="K4414" s="18">
        <v>2.3866745141000001</v>
      </c>
      <c r="L4414" t="s">
        <v>64</v>
      </c>
      <c r="M4414" t="s">
        <v>130</v>
      </c>
      <c r="N4414" t="s">
        <v>629</v>
      </c>
      <c r="O4414" s="18">
        <v>2.0481580248000002</v>
      </c>
      <c r="P4414" t="s">
        <v>173</v>
      </c>
      <c r="Q4414" t="s">
        <v>134</v>
      </c>
      <c r="R4414" t="s">
        <v>174</v>
      </c>
      <c r="S4414" s="18">
        <v>2.1491538995999999</v>
      </c>
      <c r="T4414" t="s">
        <v>64</v>
      </c>
      <c r="U4414" t="s">
        <v>130</v>
      </c>
      <c r="V4414" t="s">
        <v>171</v>
      </c>
      <c r="W4414" s="18">
        <v>1.8271032507</v>
      </c>
      <c r="X4414" t="s">
        <v>620</v>
      </c>
      <c r="Y4414" t="s">
        <v>130</v>
      </c>
      <c r="Z4414" t="s">
        <v>621</v>
      </c>
      <c r="AA4414" s="18">
        <v>2.1998767965999999</v>
      </c>
      <c r="AB4414" t="s">
        <v>176</v>
      </c>
      <c r="AC4414" t="s">
        <v>128</v>
      </c>
      <c r="AD4414" t="s">
        <v>177</v>
      </c>
      <c r="AE4414" s="18">
        <v>0.1345026151</v>
      </c>
      <c r="AF4414" t="s">
        <v>20029</v>
      </c>
      <c r="AG4414" t="s">
        <v>143</v>
      </c>
      <c r="AH4414" t="s">
        <v>20030</v>
      </c>
      <c r="AI4414" s="18">
        <v>0.1057905197</v>
      </c>
      <c r="AJ4414" t="s">
        <v>20031</v>
      </c>
      <c r="AK4414" t="s">
        <v>134</v>
      </c>
      <c r="AL4414" t="s">
        <v>20032</v>
      </c>
      <c r="AM4414" t="s">
        <v>20031</v>
      </c>
      <c r="AN4414" t="s">
        <v>134</v>
      </c>
      <c r="AO4414" t="s">
        <v>20032</v>
      </c>
      <c r="AP4414" s="18">
        <v>0.1057905197</v>
      </c>
      <c r="AQ4414" t="s">
        <v>123</v>
      </c>
      <c r="AR4414" t="b">
        <f>ISNUMBER(SEARCH('Consulta Por Puntos Baloto'!$E$5,B4414,1))</f>
        <v>0</v>
      </c>
      <c r="AS4414">
        <f t="shared" si="136"/>
        <v>35</v>
      </c>
      <c r="AT4414" t="str">
        <f t="shared" si="137"/>
        <v>Punto red</v>
      </c>
    </row>
    <row r="4415" spans="1:46">
      <c r="A4415" t="s">
        <v>20033</v>
      </c>
      <c r="B4415" t="s">
        <v>20034</v>
      </c>
      <c r="C4415" s="18">
        <v>2.2434874203000001</v>
      </c>
      <c r="D4415" t="s">
        <v>1519</v>
      </c>
      <c r="E4415" t="s">
        <v>1520</v>
      </c>
      <c r="F4415" t="s">
        <v>1521</v>
      </c>
      <c r="G4415" s="18">
        <v>1.7281307832999999</v>
      </c>
      <c r="H4415" t="s">
        <v>64</v>
      </c>
      <c r="I4415" t="s">
        <v>471</v>
      </c>
      <c r="J4415" t="s">
        <v>1453</v>
      </c>
      <c r="K4415" s="18">
        <v>1.7594093180000001</v>
      </c>
      <c r="L4415" t="s">
        <v>64</v>
      </c>
      <c r="M4415" t="s">
        <v>471</v>
      </c>
      <c r="N4415" t="s">
        <v>1453</v>
      </c>
      <c r="O4415" s="18">
        <v>6.7909847383999997</v>
      </c>
      <c r="P4415" t="s">
        <v>467</v>
      </c>
      <c r="Q4415" t="s">
        <v>134</v>
      </c>
      <c r="R4415" t="s">
        <v>468</v>
      </c>
      <c r="S4415" s="18">
        <v>10.099299029000001</v>
      </c>
      <c r="T4415" t="s">
        <v>469</v>
      </c>
      <c r="U4415" t="s">
        <v>130</v>
      </c>
      <c r="V4415" t="s">
        <v>470</v>
      </c>
      <c r="W4415" s="18">
        <v>4.2827112056000001</v>
      </c>
      <c r="X4415" t="s">
        <v>64</v>
      </c>
      <c r="Y4415" t="s">
        <v>471</v>
      </c>
      <c r="Z4415" t="s">
        <v>472</v>
      </c>
      <c r="AA4415" s="18">
        <v>7.7755190541000001</v>
      </c>
      <c r="AB4415" s="19" t="s">
        <v>473</v>
      </c>
      <c r="AC4415" t="s">
        <v>128</v>
      </c>
      <c r="AD4415" t="s">
        <v>474</v>
      </c>
      <c r="AE4415" s="18">
        <v>0.2808229746</v>
      </c>
      <c r="AF4415" t="s">
        <v>1579</v>
      </c>
      <c r="AG4415" t="s">
        <v>1523</v>
      </c>
      <c r="AH4415" t="s">
        <v>1580</v>
      </c>
      <c r="AI4415" s="18">
        <v>4.0806199100000003E-2</v>
      </c>
      <c r="AJ4415" t="s">
        <v>20035</v>
      </c>
      <c r="AK4415" t="s">
        <v>1523</v>
      </c>
      <c r="AL4415" t="s">
        <v>20036</v>
      </c>
      <c r="AM4415" t="s">
        <v>20035</v>
      </c>
      <c r="AN4415" t="s">
        <v>1523</v>
      </c>
      <c r="AO4415" t="s">
        <v>20036</v>
      </c>
      <c r="AP4415" s="18">
        <v>4.0806199100000003E-2</v>
      </c>
      <c r="AQ4415" t="s">
        <v>123</v>
      </c>
      <c r="AR4415" t="b">
        <f>ISNUMBER(SEARCH('Consulta Por Puntos Baloto'!$E$5,B4415,1))</f>
        <v>0</v>
      </c>
      <c r="AS4415">
        <f t="shared" si="136"/>
        <v>35</v>
      </c>
      <c r="AT4415" t="str">
        <f t="shared" si="137"/>
        <v>Punto red</v>
      </c>
    </row>
    <row r="4416" spans="1:46">
      <c r="A4416" t="s">
        <v>20037</v>
      </c>
      <c r="B4416" t="s">
        <v>20038</v>
      </c>
      <c r="C4416" s="18">
        <v>2.2353013953</v>
      </c>
      <c r="D4416" t="s">
        <v>1519</v>
      </c>
      <c r="E4416" t="s">
        <v>1520</v>
      </c>
      <c r="F4416" t="s">
        <v>1521</v>
      </c>
      <c r="G4416" s="18">
        <v>1.7161710661</v>
      </c>
      <c r="H4416" t="s">
        <v>64</v>
      </c>
      <c r="I4416" t="s">
        <v>471</v>
      </c>
      <c r="J4416" t="s">
        <v>1453</v>
      </c>
      <c r="K4416" s="18">
        <v>1.7473608905</v>
      </c>
      <c r="L4416" t="s">
        <v>64</v>
      </c>
      <c r="M4416" t="s">
        <v>471</v>
      </c>
      <c r="N4416" t="s">
        <v>1453</v>
      </c>
      <c r="O4416" s="18">
        <v>6.7900478558000001</v>
      </c>
      <c r="P4416" t="s">
        <v>467</v>
      </c>
      <c r="Q4416" t="s">
        <v>134</v>
      </c>
      <c r="R4416" t="s">
        <v>468</v>
      </c>
      <c r="S4416" s="18">
        <v>10.106437331</v>
      </c>
      <c r="T4416" t="s">
        <v>469</v>
      </c>
      <c r="U4416" t="s">
        <v>130</v>
      </c>
      <c r="V4416" t="s">
        <v>470</v>
      </c>
      <c r="W4416" s="18">
        <v>4.2831141237999999</v>
      </c>
      <c r="X4416" t="s">
        <v>64</v>
      </c>
      <c r="Y4416" t="s">
        <v>471</v>
      </c>
      <c r="Z4416" t="s">
        <v>472</v>
      </c>
      <c r="AA4416" s="18">
        <v>7.7735488640000003</v>
      </c>
      <c r="AB4416" s="19" t="s">
        <v>473</v>
      </c>
      <c r="AC4416" t="s">
        <v>128</v>
      </c>
      <c r="AD4416" t="s">
        <v>474</v>
      </c>
      <c r="AE4416" s="18">
        <v>0.27935869740000002</v>
      </c>
      <c r="AF4416" t="s">
        <v>2052</v>
      </c>
      <c r="AG4416" t="s">
        <v>1523</v>
      </c>
      <c r="AH4416" t="s">
        <v>2053</v>
      </c>
      <c r="AI4416" s="18">
        <v>2.41292733E-2</v>
      </c>
      <c r="AJ4416" t="s">
        <v>20035</v>
      </c>
      <c r="AK4416" t="s">
        <v>1523</v>
      </c>
      <c r="AL4416" t="s">
        <v>20036</v>
      </c>
      <c r="AM4416" t="s">
        <v>20035</v>
      </c>
      <c r="AN4416" t="s">
        <v>1523</v>
      </c>
      <c r="AO4416" t="s">
        <v>20036</v>
      </c>
      <c r="AP4416" s="18">
        <v>2.41292733E-2</v>
      </c>
      <c r="AQ4416" t="e">
        <v>#N/A</v>
      </c>
      <c r="AR4416" t="b">
        <f>ISNUMBER(SEARCH('Consulta Por Puntos Baloto'!$E$5,B4416,1))</f>
        <v>0</v>
      </c>
      <c r="AS4416">
        <f t="shared" si="136"/>
        <v>35</v>
      </c>
      <c r="AT4416" t="str">
        <f t="shared" si="137"/>
        <v>Punto red</v>
      </c>
    </row>
    <row r="4417" spans="1:46">
      <c r="A4417" t="s">
        <v>20039</v>
      </c>
      <c r="B4417" t="s">
        <v>20040</v>
      </c>
      <c r="C4417" s="18">
        <v>0.67704097370000005</v>
      </c>
      <c r="D4417" t="s">
        <v>4302</v>
      </c>
      <c r="E4417" t="s">
        <v>3972</v>
      </c>
      <c r="F4417" t="s">
        <v>4303</v>
      </c>
      <c r="G4417" s="18">
        <v>0.66837547939999997</v>
      </c>
      <c r="H4417" t="s">
        <v>64</v>
      </c>
      <c r="I4417" t="s">
        <v>3974</v>
      </c>
      <c r="J4417" t="s">
        <v>4304</v>
      </c>
      <c r="K4417" s="18">
        <v>0.66837547939999997</v>
      </c>
      <c r="L4417" t="s">
        <v>64</v>
      </c>
      <c r="M4417" t="s">
        <v>3974</v>
      </c>
      <c r="N4417" t="s">
        <v>4304</v>
      </c>
      <c r="O4417" s="18">
        <v>2.5178043682000002</v>
      </c>
      <c r="P4417" t="s">
        <v>4305</v>
      </c>
      <c r="Q4417" t="s">
        <v>3972</v>
      </c>
      <c r="R4417" t="s">
        <v>4306</v>
      </c>
      <c r="S4417" s="18">
        <v>464.33422864120001</v>
      </c>
      <c r="T4417" t="s">
        <v>85</v>
      </c>
      <c r="U4417" t="s">
        <v>86</v>
      </c>
      <c r="V4417" t="s">
        <v>87</v>
      </c>
      <c r="W4417" s="18">
        <v>4.0394578180999998</v>
      </c>
      <c r="X4417" t="s">
        <v>3979</v>
      </c>
      <c r="Y4417" t="s">
        <v>3974</v>
      </c>
      <c r="Z4417" t="s">
        <v>3980</v>
      </c>
      <c r="AA4417" s="18">
        <v>0.75846479479999995</v>
      </c>
      <c r="AB4417" t="s">
        <v>3981</v>
      </c>
      <c r="AC4417" t="s">
        <v>3972</v>
      </c>
      <c r="AD4417" t="s">
        <v>3982</v>
      </c>
      <c r="AE4417" s="18">
        <v>0.1011116509</v>
      </c>
      <c r="AF4417" t="s">
        <v>13394</v>
      </c>
      <c r="AG4417" t="s">
        <v>3972</v>
      </c>
      <c r="AH4417" t="s">
        <v>13395</v>
      </c>
      <c r="AI4417" s="18">
        <v>0.14745882900000001</v>
      </c>
      <c r="AJ4417" t="s">
        <v>7867</v>
      </c>
      <c r="AK4417" t="s">
        <v>3972</v>
      </c>
      <c r="AL4417" t="s">
        <v>7868</v>
      </c>
      <c r="AM4417" t="s">
        <v>13394</v>
      </c>
      <c r="AN4417" t="s">
        <v>3972</v>
      </c>
      <c r="AO4417" t="s">
        <v>13395</v>
      </c>
      <c r="AP4417" s="18">
        <v>0.1011116509</v>
      </c>
      <c r="AQ4417" t="e">
        <v>#N/A</v>
      </c>
      <c r="AR4417" t="b">
        <f>ISNUMBER(SEARCH('Consulta Por Puntos Baloto'!$E$5,B4417,1))</f>
        <v>0</v>
      </c>
      <c r="AS4417">
        <f t="shared" si="136"/>
        <v>31</v>
      </c>
      <c r="AT4417" t="str">
        <f t="shared" si="137"/>
        <v>Punto pago</v>
      </c>
    </row>
    <row r="4418" spans="1:46">
      <c r="A4418" t="s">
        <v>20041</v>
      </c>
      <c r="B4418" t="s">
        <v>20042</v>
      </c>
      <c r="C4418" s="18">
        <v>4.2870004900000001E-2</v>
      </c>
      <c r="D4418" t="s">
        <v>4805</v>
      </c>
      <c r="E4418" t="s">
        <v>3972</v>
      </c>
      <c r="F4418" t="s">
        <v>4806</v>
      </c>
      <c r="G4418" s="18">
        <v>0.36857284299999998</v>
      </c>
      <c r="H4418" t="s">
        <v>3979</v>
      </c>
      <c r="I4418" t="s">
        <v>3974</v>
      </c>
      <c r="J4418" t="s">
        <v>3980</v>
      </c>
      <c r="K4418" s="18">
        <v>1.4459924227000001</v>
      </c>
      <c r="L4418" t="s">
        <v>64</v>
      </c>
      <c r="M4418" t="s">
        <v>3974</v>
      </c>
      <c r="N4418" t="s">
        <v>4331</v>
      </c>
      <c r="O4418" s="18">
        <v>1.7732386100999999</v>
      </c>
      <c r="P4418" t="s">
        <v>4265</v>
      </c>
      <c r="Q4418" t="s">
        <v>3972</v>
      </c>
      <c r="R4418" t="s">
        <v>4266</v>
      </c>
      <c r="S4418" s="18">
        <v>467.50223807089998</v>
      </c>
      <c r="T4418" t="s">
        <v>85</v>
      </c>
      <c r="U4418" t="s">
        <v>86</v>
      </c>
      <c r="V4418" t="s">
        <v>87</v>
      </c>
      <c r="W4418" s="18">
        <v>0.36857284299999998</v>
      </c>
      <c r="X4418" t="s">
        <v>3979</v>
      </c>
      <c r="Y4418" t="s">
        <v>3974</v>
      </c>
      <c r="Z4418" t="s">
        <v>3980</v>
      </c>
      <c r="AA4418" s="18">
        <v>0.36857284299999998</v>
      </c>
      <c r="AB4418" t="s">
        <v>3979</v>
      </c>
      <c r="AC4418" t="s">
        <v>3972</v>
      </c>
      <c r="AD4418" t="s">
        <v>5811</v>
      </c>
      <c r="AE4418" s="18">
        <v>0.13844770870000001</v>
      </c>
      <c r="AF4418" t="s">
        <v>16699</v>
      </c>
      <c r="AG4418" t="s">
        <v>3972</v>
      </c>
      <c r="AH4418" t="s">
        <v>16700</v>
      </c>
      <c r="AI4418" s="18">
        <v>0.27728843209999998</v>
      </c>
      <c r="AJ4418" t="s">
        <v>349</v>
      </c>
      <c r="AK4418" t="s">
        <v>3972</v>
      </c>
      <c r="AL4418" t="s">
        <v>5814</v>
      </c>
      <c r="AM4418" t="s">
        <v>4805</v>
      </c>
      <c r="AN4418" t="s">
        <v>3972</v>
      </c>
      <c r="AO4418" t="s">
        <v>4806</v>
      </c>
      <c r="AP4418" s="18">
        <v>4.2870004900000001E-2</v>
      </c>
      <c r="AQ4418" t="s">
        <v>123</v>
      </c>
      <c r="AR4418" t="b">
        <f>ISNUMBER(SEARCH('Consulta Por Puntos Baloto'!$E$5,B4418,1))</f>
        <v>0</v>
      </c>
      <c r="AS4418">
        <f t="shared" si="136"/>
        <v>3</v>
      </c>
      <c r="AT4418" t="str">
        <f t="shared" si="137"/>
        <v>Punto 472</v>
      </c>
    </row>
    <row r="4419" spans="1:46">
      <c r="A4419" t="s">
        <v>20043</v>
      </c>
      <c r="B4419" t="s">
        <v>20044</v>
      </c>
      <c r="C4419" s="18">
        <v>0.38416262579999999</v>
      </c>
      <c r="D4419" t="s">
        <v>4065</v>
      </c>
      <c r="E4419" t="s">
        <v>4066</v>
      </c>
      <c r="F4419" t="s">
        <v>4067</v>
      </c>
      <c r="G4419" s="18">
        <v>0.58425050950000001</v>
      </c>
      <c r="H4419" t="s">
        <v>4075</v>
      </c>
      <c r="I4419" t="s">
        <v>4068</v>
      </c>
      <c r="J4419" t="s">
        <v>14311</v>
      </c>
      <c r="K4419" s="18">
        <v>186.52062153899999</v>
      </c>
      <c r="L4419" t="s">
        <v>64</v>
      </c>
      <c r="M4419" t="s">
        <v>4250</v>
      </c>
      <c r="N4419" t="s">
        <v>4251</v>
      </c>
      <c r="O4419" s="18">
        <v>1.7483377222000001</v>
      </c>
      <c r="P4419" t="s">
        <v>4071</v>
      </c>
      <c r="Q4419" t="s">
        <v>4066</v>
      </c>
      <c r="R4419" t="s">
        <v>4072</v>
      </c>
      <c r="S4419" s="18">
        <v>286.67778706140001</v>
      </c>
      <c r="T4419" t="s">
        <v>227</v>
      </c>
      <c r="U4419" t="s">
        <v>228</v>
      </c>
      <c r="V4419" t="s">
        <v>229</v>
      </c>
      <c r="W4419" s="18">
        <v>81.851393266599999</v>
      </c>
      <c r="X4419" t="s">
        <v>64</v>
      </c>
      <c r="Y4419" t="s">
        <v>4073</v>
      </c>
      <c r="Z4419" t="s">
        <v>4074</v>
      </c>
      <c r="AA4419" s="18">
        <v>0.49593607319999999</v>
      </c>
      <c r="AB4419" s="19" t="s">
        <v>4075</v>
      </c>
      <c r="AC4419" t="s">
        <v>4066</v>
      </c>
      <c r="AD4419" t="s">
        <v>4076</v>
      </c>
      <c r="AE4419" s="18">
        <v>0.112370057</v>
      </c>
      <c r="AF4419" t="s">
        <v>15713</v>
      </c>
      <c r="AG4419" t="s">
        <v>4066</v>
      </c>
      <c r="AH4419" t="s">
        <v>15714</v>
      </c>
      <c r="AI4419" s="18">
        <v>0.20956479989999999</v>
      </c>
      <c r="AJ4419" t="s">
        <v>20045</v>
      </c>
      <c r="AK4419" t="s">
        <v>4066</v>
      </c>
      <c r="AL4419" t="s">
        <v>20046</v>
      </c>
      <c r="AM4419" t="s">
        <v>15713</v>
      </c>
      <c r="AN4419" t="s">
        <v>4066</v>
      </c>
      <c r="AO4419" t="s">
        <v>15714</v>
      </c>
      <c r="AP4419" s="18">
        <v>0.112370057</v>
      </c>
      <c r="AQ4419" t="s">
        <v>123</v>
      </c>
      <c r="AR4419" t="b">
        <f>ISNUMBER(SEARCH('Consulta Por Puntos Baloto'!$E$5,B4419,1))</f>
        <v>0</v>
      </c>
      <c r="AS4419">
        <f t="shared" ref="AS4419:AS4482" si="138">MATCH(AP4419,A4419:AL4419,0)</f>
        <v>31</v>
      </c>
      <c r="AT4419" t="str">
        <f t="shared" ref="AT4419:AT4482" si="139">+VLOOKUP(AS4419,$AW$2:$AX$10,2,0)</f>
        <v>Punto pago</v>
      </c>
    </row>
    <row r="4420" spans="1:46">
      <c r="A4420" t="s">
        <v>20047</v>
      </c>
      <c r="B4420" t="s">
        <v>20048</v>
      </c>
      <c r="C4420" s="18">
        <v>1.7241808609</v>
      </c>
      <c r="D4420" t="s">
        <v>4973</v>
      </c>
      <c r="E4420" t="s">
        <v>5258</v>
      </c>
      <c r="F4420" t="s">
        <v>5259</v>
      </c>
      <c r="G4420" s="18">
        <v>1.1064962267</v>
      </c>
      <c r="H4420" t="s">
        <v>64</v>
      </c>
      <c r="I4420" t="s">
        <v>294</v>
      </c>
      <c r="J4420" t="s">
        <v>295</v>
      </c>
      <c r="K4420" s="18">
        <v>1.1242481977000001</v>
      </c>
      <c r="L4420" t="s">
        <v>64</v>
      </c>
      <c r="M4420" t="s">
        <v>294</v>
      </c>
      <c r="N4420" t="s">
        <v>295</v>
      </c>
      <c r="O4420" s="18">
        <v>46.920642021299997</v>
      </c>
      <c r="P4420" t="s">
        <v>296</v>
      </c>
      <c r="Q4420" t="s">
        <v>297</v>
      </c>
      <c r="R4420" t="s">
        <v>298</v>
      </c>
      <c r="S4420" s="18">
        <v>116.53118308010001</v>
      </c>
      <c r="T4420" t="s">
        <v>311</v>
      </c>
      <c r="U4420" t="s">
        <v>130</v>
      </c>
      <c r="V4420" t="s">
        <v>312</v>
      </c>
      <c r="W4420" s="18">
        <v>102.7610416987</v>
      </c>
      <c r="X4420" t="s">
        <v>64</v>
      </c>
      <c r="Y4420" t="s">
        <v>313</v>
      </c>
      <c r="Z4420" t="s">
        <v>314</v>
      </c>
      <c r="AA4420" s="18">
        <v>3.0287785297999998</v>
      </c>
      <c r="AB4420" t="s">
        <v>300</v>
      </c>
      <c r="AC4420" t="s">
        <v>301</v>
      </c>
      <c r="AD4420" t="s">
        <v>302</v>
      </c>
      <c r="AE4420" s="18">
        <v>0.56427972940000004</v>
      </c>
      <c r="AF4420" t="s">
        <v>8699</v>
      </c>
      <c r="AG4420" t="s">
        <v>301</v>
      </c>
      <c r="AH4420" t="s">
        <v>8700</v>
      </c>
      <c r="AI4420" s="18">
        <v>3.5596216799999997E-2</v>
      </c>
      <c r="AJ4420" t="s">
        <v>20049</v>
      </c>
      <c r="AK4420" t="s">
        <v>301</v>
      </c>
      <c r="AL4420" t="s">
        <v>20050</v>
      </c>
      <c r="AM4420" t="s">
        <v>20049</v>
      </c>
      <c r="AN4420" t="s">
        <v>301</v>
      </c>
      <c r="AO4420" t="s">
        <v>20050</v>
      </c>
      <c r="AP4420" s="18">
        <v>3.5596216799999997E-2</v>
      </c>
      <c r="AQ4420" t="s">
        <v>123</v>
      </c>
      <c r="AR4420" t="b">
        <f>ISNUMBER(SEARCH('Consulta Por Puntos Baloto'!$E$5,B4420,1))</f>
        <v>0</v>
      </c>
      <c r="AS4420">
        <f t="shared" si="138"/>
        <v>35</v>
      </c>
      <c r="AT4420" t="str">
        <f t="shared" si="139"/>
        <v>Punto red</v>
      </c>
    </row>
    <row r="4421" spans="1:46">
      <c r="A4421" t="s">
        <v>20051</v>
      </c>
      <c r="B4421" t="s">
        <v>20052</v>
      </c>
      <c r="C4421" s="18">
        <v>22.821994720999999</v>
      </c>
      <c r="D4421" t="s">
        <v>1689</v>
      </c>
      <c r="E4421" t="s">
        <v>1690</v>
      </c>
      <c r="F4421" t="s">
        <v>1691</v>
      </c>
      <c r="G4421" s="18">
        <v>19.897773296299999</v>
      </c>
      <c r="H4421" t="s">
        <v>64</v>
      </c>
      <c r="I4421" t="s">
        <v>105</v>
      </c>
      <c r="J4421" t="s">
        <v>106</v>
      </c>
      <c r="K4421" s="18">
        <v>75.248748592699997</v>
      </c>
      <c r="L4421" t="s">
        <v>64</v>
      </c>
      <c r="M4421" t="s">
        <v>130</v>
      </c>
      <c r="N4421" t="s">
        <v>132</v>
      </c>
      <c r="O4421" s="18">
        <v>73.996559951199998</v>
      </c>
      <c r="P4421" t="s">
        <v>133</v>
      </c>
      <c r="Q4421" t="s">
        <v>134</v>
      </c>
      <c r="R4421" t="s">
        <v>135</v>
      </c>
      <c r="S4421" s="18">
        <v>76.440673139899999</v>
      </c>
      <c r="T4421" t="s">
        <v>136</v>
      </c>
      <c r="U4421" t="s">
        <v>130</v>
      </c>
      <c r="V4421" t="s">
        <v>137</v>
      </c>
      <c r="W4421" s="18">
        <v>20.056780463100001</v>
      </c>
      <c r="X4421" t="s">
        <v>64</v>
      </c>
      <c r="Y4421" t="s">
        <v>114</v>
      </c>
      <c r="Z4421" t="s">
        <v>106</v>
      </c>
      <c r="AA4421" s="18">
        <v>21.651862034600001</v>
      </c>
      <c r="AB4421" s="19" t="s">
        <v>3348</v>
      </c>
      <c r="AC4421" t="s">
        <v>1690</v>
      </c>
      <c r="AD4421" s="19" t="s">
        <v>5358</v>
      </c>
      <c r="AE4421" s="18">
        <v>4.8146229999999999E-4</v>
      </c>
      <c r="AF4421" t="s">
        <v>20053</v>
      </c>
      <c r="AG4421" t="s">
        <v>5360</v>
      </c>
      <c r="AH4421" t="s">
        <v>20054</v>
      </c>
      <c r="AI4421" s="18">
        <v>4.36026E-4</v>
      </c>
      <c r="AJ4421" t="s">
        <v>20055</v>
      </c>
      <c r="AK4421" t="s">
        <v>5363</v>
      </c>
      <c r="AL4421" t="s">
        <v>20056</v>
      </c>
      <c r="AM4421" t="s">
        <v>20055</v>
      </c>
      <c r="AN4421" t="s">
        <v>5363</v>
      </c>
      <c r="AO4421" t="s">
        <v>20056</v>
      </c>
      <c r="AP4421" s="18">
        <v>4.36026E-4</v>
      </c>
      <c r="AQ4421" t="s">
        <v>123</v>
      </c>
      <c r="AR4421" t="b">
        <f>ISNUMBER(SEARCH('Consulta Por Puntos Baloto'!$E$5,B4421,1))</f>
        <v>0</v>
      </c>
      <c r="AS4421">
        <f t="shared" si="138"/>
        <v>35</v>
      </c>
      <c r="AT4421" t="str">
        <f t="shared" si="139"/>
        <v>Punto red</v>
      </c>
    </row>
    <row r="4422" spans="1:46">
      <c r="A4422" t="s">
        <v>20057</v>
      </c>
      <c r="B4422" t="s">
        <v>20058</v>
      </c>
      <c r="C4422" s="18">
        <v>31.148765923100001</v>
      </c>
      <c r="D4422" t="s">
        <v>3971</v>
      </c>
      <c r="E4422" t="s">
        <v>3972</v>
      </c>
      <c r="F4422" t="s">
        <v>3973</v>
      </c>
      <c r="G4422" s="18">
        <v>28.624718998300001</v>
      </c>
      <c r="H4422" t="s">
        <v>64</v>
      </c>
      <c r="I4422" t="s">
        <v>3974</v>
      </c>
      <c r="J4422" t="s">
        <v>3975</v>
      </c>
      <c r="K4422" s="18">
        <v>30.892450178000001</v>
      </c>
      <c r="L4422" t="s">
        <v>64</v>
      </c>
      <c r="M4422" t="s">
        <v>3974</v>
      </c>
      <c r="N4422" t="s">
        <v>3976</v>
      </c>
      <c r="O4422" s="18">
        <v>31.429731920599998</v>
      </c>
      <c r="P4422" t="s">
        <v>3977</v>
      </c>
      <c r="Q4422" t="s">
        <v>3972</v>
      </c>
      <c r="R4422" t="s">
        <v>3978</v>
      </c>
      <c r="S4422" s="18">
        <v>449.17489172019998</v>
      </c>
      <c r="T4422" t="s">
        <v>85</v>
      </c>
      <c r="U4422" t="s">
        <v>86</v>
      </c>
      <c r="V4422" t="s">
        <v>87</v>
      </c>
      <c r="W4422" s="18">
        <v>33.723874996900001</v>
      </c>
      <c r="X4422" t="s">
        <v>3979</v>
      </c>
      <c r="Y4422" t="s">
        <v>3974</v>
      </c>
      <c r="Z4422" t="s">
        <v>3980</v>
      </c>
      <c r="AA4422" s="18">
        <v>32.365593600300002</v>
      </c>
      <c r="AB4422" t="s">
        <v>4286</v>
      </c>
      <c r="AC4422" t="s">
        <v>3972</v>
      </c>
      <c r="AD4422" t="s">
        <v>4289</v>
      </c>
      <c r="AE4422" s="18">
        <v>8.7799488870999998</v>
      </c>
      <c r="AF4422" t="s">
        <v>20059</v>
      </c>
      <c r="AG4422" t="s">
        <v>13211</v>
      </c>
      <c r="AH4422" t="s">
        <v>20060</v>
      </c>
      <c r="AI4422" s="18">
        <v>6.8883656799999998E-2</v>
      </c>
      <c r="AJ4422" t="s">
        <v>20061</v>
      </c>
      <c r="AK4422" t="s">
        <v>20062</v>
      </c>
      <c r="AL4422" t="s">
        <v>20063</v>
      </c>
      <c r="AM4422" t="s">
        <v>20061</v>
      </c>
      <c r="AN4422" t="s">
        <v>20062</v>
      </c>
      <c r="AO4422" t="s">
        <v>20063</v>
      </c>
      <c r="AP4422" s="18">
        <v>6.8883656799999998E-2</v>
      </c>
      <c r="AQ4422" t="e">
        <v>#N/A</v>
      </c>
      <c r="AR4422" t="b">
        <f>ISNUMBER(SEARCH('Consulta Por Puntos Baloto'!$E$5,B4422,1))</f>
        <v>0</v>
      </c>
      <c r="AS4422">
        <f t="shared" si="138"/>
        <v>35</v>
      </c>
      <c r="AT4422" t="str">
        <f t="shared" si="139"/>
        <v>Punto red</v>
      </c>
    </row>
    <row r="4423" spans="1:46">
      <c r="A4423" t="s">
        <v>20064</v>
      </c>
      <c r="B4423" t="s">
        <v>20065</v>
      </c>
      <c r="C4423" s="18">
        <v>2.4637130695999998</v>
      </c>
      <c r="D4423" t="s">
        <v>4580</v>
      </c>
      <c r="E4423" t="s">
        <v>83</v>
      </c>
      <c r="F4423" t="s">
        <v>4581</v>
      </c>
      <c r="G4423" s="18">
        <v>0.56883173149999999</v>
      </c>
      <c r="H4423" t="s">
        <v>356</v>
      </c>
      <c r="I4423" t="s">
        <v>86</v>
      </c>
      <c r="J4423" t="s">
        <v>357</v>
      </c>
      <c r="K4423" s="18">
        <v>2.5237341274</v>
      </c>
      <c r="L4423" t="s">
        <v>64</v>
      </c>
      <c r="M4423" t="s">
        <v>86</v>
      </c>
      <c r="N4423" t="s">
        <v>358</v>
      </c>
      <c r="O4423" s="18">
        <v>2.2581377478000002</v>
      </c>
      <c r="P4423" t="s">
        <v>359</v>
      </c>
      <c r="Q4423" t="s">
        <v>83</v>
      </c>
      <c r="R4423" t="s">
        <v>360</v>
      </c>
      <c r="S4423" s="18">
        <v>3.7220680088</v>
      </c>
      <c r="T4423" t="s">
        <v>85</v>
      </c>
      <c r="U4423" t="s">
        <v>86</v>
      </c>
      <c r="V4423" t="s">
        <v>87</v>
      </c>
      <c r="W4423" s="18">
        <v>0.60017740829999999</v>
      </c>
      <c r="X4423" t="s">
        <v>64</v>
      </c>
      <c r="Y4423" t="s">
        <v>86</v>
      </c>
      <c r="Z4423" t="s">
        <v>299</v>
      </c>
      <c r="AA4423" s="18">
        <v>0.62143633450000002</v>
      </c>
      <c r="AB4423" s="19" t="s">
        <v>361</v>
      </c>
      <c r="AC4423" t="s">
        <v>83</v>
      </c>
      <c r="AD4423" s="19" t="s">
        <v>362</v>
      </c>
      <c r="AE4423" s="18">
        <v>0.23394762180000001</v>
      </c>
      <c r="AF4423" t="s">
        <v>5090</v>
      </c>
      <c r="AG4423" t="s">
        <v>83</v>
      </c>
      <c r="AH4423" t="s">
        <v>5091</v>
      </c>
      <c r="AI4423" s="18">
        <v>0.42278811770000002</v>
      </c>
      <c r="AJ4423" t="s">
        <v>20066</v>
      </c>
      <c r="AK4423" t="s">
        <v>354</v>
      </c>
      <c r="AL4423" t="s">
        <v>20067</v>
      </c>
      <c r="AM4423" t="s">
        <v>5090</v>
      </c>
      <c r="AN4423" t="s">
        <v>83</v>
      </c>
      <c r="AO4423" t="s">
        <v>5091</v>
      </c>
      <c r="AP4423" s="18">
        <v>0.23394762180000001</v>
      </c>
      <c r="AQ4423" t="s">
        <v>123</v>
      </c>
      <c r="AR4423" t="b">
        <f>ISNUMBER(SEARCH('Consulta Por Puntos Baloto'!$E$5,B4423,1))</f>
        <v>0</v>
      </c>
      <c r="AS4423">
        <f t="shared" si="138"/>
        <v>31</v>
      </c>
      <c r="AT4423" t="str">
        <f t="shared" si="139"/>
        <v>Punto pago</v>
      </c>
    </row>
    <row r="4424" spans="1:46">
      <c r="A4424" t="s">
        <v>20068</v>
      </c>
      <c r="B4424" t="s">
        <v>20069</v>
      </c>
      <c r="C4424" s="18">
        <v>7.4542518462</v>
      </c>
      <c r="D4424" t="s">
        <v>4084</v>
      </c>
      <c r="E4424" t="s">
        <v>4053</v>
      </c>
      <c r="F4424" t="s">
        <v>4085</v>
      </c>
      <c r="G4424" s="18">
        <v>5.7312222469999998</v>
      </c>
      <c r="H4424" t="s">
        <v>64</v>
      </c>
      <c r="I4424" t="s">
        <v>4055</v>
      </c>
      <c r="J4424" t="s">
        <v>4086</v>
      </c>
      <c r="K4424" s="18">
        <v>14.871255619599999</v>
      </c>
      <c r="L4424" t="s">
        <v>64</v>
      </c>
      <c r="M4424" t="s">
        <v>223</v>
      </c>
      <c r="N4424" t="s">
        <v>4070</v>
      </c>
      <c r="O4424" s="18">
        <v>8.2474302697000006</v>
      </c>
      <c r="P4424" t="s">
        <v>4052</v>
      </c>
      <c r="Q4424" t="s">
        <v>4053</v>
      </c>
      <c r="R4424" t="s">
        <v>4054</v>
      </c>
      <c r="S4424" s="18">
        <v>22.545061282300001</v>
      </c>
      <c r="T4424" t="s">
        <v>227</v>
      </c>
      <c r="U4424" t="s">
        <v>228</v>
      </c>
      <c r="V4424" t="s">
        <v>229</v>
      </c>
      <c r="W4424" s="18">
        <v>5.7373006341000004</v>
      </c>
      <c r="X4424" t="s">
        <v>64</v>
      </c>
      <c r="Y4424" t="s">
        <v>4055</v>
      </c>
      <c r="Z4424" t="s">
        <v>4056</v>
      </c>
      <c r="AA4424" s="18">
        <v>12.741389434</v>
      </c>
      <c r="AB4424" t="s">
        <v>4088</v>
      </c>
      <c r="AC4424" t="s">
        <v>220</v>
      </c>
      <c r="AD4424" t="s">
        <v>4089</v>
      </c>
      <c r="AE4424" s="18">
        <v>2.6810081900000001E-2</v>
      </c>
      <c r="AF4424" t="s">
        <v>20070</v>
      </c>
      <c r="AG4424" t="s">
        <v>9290</v>
      </c>
      <c r="AH4424" t="s">
        <v>20071</v>
      </c>
      <c r="AI4424" s="18">
        <v>1.606544129</v>
      </c>
      <c r="AJ4424" t="s">
        <v>9292</v>
      </c>
      <c r="AK4424" t="s">
        <v>9290</v>
      </c>
      <c r="AL4424" t="s">
        <v>9293</v>
      </c>
      <c r="AM4424" t="s">
        <v>20070</v>
      </c>
      <c r="AN4424" t="s">
        <v>9290</v>
      </c>
      <c r="AO4424" t="s">
        <v>20071</v>
      </c>
      <c r="AP4424" s="18">
        <v>2.6810081900000001E-2</v>
      </c>
      <c r="AQ4424" t="s">
        <v>123</v>
      </c>
      <c r="AR4424" t="b">
        <f>ISNUMBER(SEARCH('Consulta Por Puntos Baloto'!$E$5,B4424,1))</f>
        <v>0</v>
      </c>
      <c r="AS4424">
        <f t="shared" si="138"/>
        <v>31</v>
      </c>
      <c r="AT4424" t="str">
        <f t="shared" si="139"/>
        <v>Punto pago</v>
      </c>
    </row>
    <row r="4425" spans="1:46">
      <c r="A4425" t="s">
        <v>20072</v>
      </c>
      <c r="B4425" t="s">
        <v>20073</v>
      </c>
      <c r="C4425" s="18">
        <v>0.98947708960000003</v>
      </c>
      <c r="D4425" t="s">
        <v>5102</v>
      </c>
      <c r="E4425" t="s">
        <v>220</v>
      </c>
      <c r="F4425" t="s">
        <v>5103</v>
      </c>
      <c r="G4425" s="18">
        <v>0.68924061489999999</v>
      </c>
      <c r="H4425" t="s">
        <v>5104</v>
      </c>
      <c r="I4425" t="s">
        <v>223</v>
      </c>
      <c r="J4425" t="s">
        <v>5105</v>
      </c>
      <c r="K4425" s="18">
        <v>1.6516588032999999</v>
      </c>
      <c r="L4425" t="s">
        <v>64</v>
      </c>
      <c r="M4425" t="s">
        <v>223</v>
      </c>
      <c r="N4425" t="s">
        <v>4070</v>
      </c>
      <c r="O4425" s="18">
        <v>1.4446962686</v>
      </c>
      <c r="P4425" t="s">
        <v>5106</v>
      </c>
      <c r="Q4425" t="s">
        <v>220</v>
      </c>
      <c r="R4425" t="s">
        <v>5107</v>
      </c>
      <c r="S4425" s="18">
        <v>7.9680520250000004</v>
      </c>
      <c r="T4425" t="s">
        <v>227</v>
      </c>
      <c r="U4425" t="s">
        <v>228</v>
      </c>
      <c r="V4425" t="s">
        <v>229</v>
      </c>
      <c r="W4425" s="18">
        <v>3.2399094809000002</v>
      </c>
      <c r="X4425" t="s">
        <v>222</v>
      </c>
      <c r="Y4425" t="s">
        <v>223</v>
      </c>
      <c r="Z4425" t="s">
        <v>224</v>
      </c>
      <c r="AA4425" s="18">
        <v>0.68924061489999999</v>
      </c>
      <c r="AB4425" t="s">
        <v>5108</v>
      </c>
      <c r="AC4425" t="s">
        <v>220</v>
      </c>
      <c r="AD4425" t="s">
        <v>5109</v>
      </c>
      <c r="AE4425" s="18">
        <v>7.9032050300000004E-2</v>
      </c>
      <c r="AF4425" t="s">
        <v>20074</v>
      </c>
      <c r="AG4425" t="s">
        <v>220</v>
      </c>
      <c r="AH4425" t="s">
        <v>20075</v>
      </c>
      <c r="AI4425" s="18">
        <v>0.4599115204</v>
      </c>
      <c r="AJ4425" t="s">
        <v>7197</v>
      </c>
      <c r="AK4425" t="s">
        <v>220</v>
      </c>
      <c r="AL4425" t="s">
        <v>7198</v>
      </c>
      <c r="AM4425" t="s">
        <v>20074</v>
      </c>
      <c r="AN4425" t="s">
        <v>220</v>
      </c>
      <c r="AO4425" t="s">
        <v>20075</v>
      </c>
      <c r="AP4425" s="18">
        <v>7.9032050300000004E-2</v>
      </c>
      <c r="AQ4425" t="s">
        <v>123</v>
      </c>
      <c r="AR4425" t="b">
        <f>ISNUMBER(SEARCH('Consulta Por Puntos Baloto'!$E$5,B4425,1))</f>
        <v>0</v>
      </c>
      <c r="AS4425">
        <f t="shared" si="138"/>
        <v>31</v>
      </c>
      <c r="AT4425" t="str">
        <f t="shared" si="139"/>
        <v>Punto pago</v>
      </c>
    </row>
    <row r="4426" spans="1:46">
      <c r="A4426" t="s">
        <v>20076</v>
      </c>
      <c r="B4426" t="s">
        <v>20077</v>
      </c>
      <c r="C4426" s="18">
        <v>1.5657109441999999</v>
      </c>
      <c r="D4426" t="s">
        <v>5165</v>
      </c>
      <c r="E4426" t="s">
        <v>220</v>
      </c>
      <c r="F4426" t="s">
        <v>5166</v>
      </c>
      <c r="G4426" s="18">
        <v>1.6083975767000001</v>
      </c>
      <c r="H4426" t="s">
        <v>64</v>
      </c>
      <c r="I4426" t="s">
        <v>223</v>
      </c>
      <c r="J4426" t="s">
        <v>5327</v>
      </c>
      <c r="K4426" s="18">
        <v>3.0190386339000002</v>
      </c>
      <c r="L4426" t="s">
        <v>64</v>
      </c>
      <c r="M4426" t="s">
        <v>223</v>
      </c>
      <c r="N4426" t="s">
        <v>4070</v>
      </c>
      <c r="O4426" s="18">
        <v>1.7244697486</v>
      </c>
      <c r="P4426" t="s">
        <v>4231</v>
      </c>
      <c r="Q4426" t="s">
        <v>220</v>
      </c>
      <c r="R4426" t="s">
        <v>4232</v>
      </c>
      <c r="S4426" s="18">
        <v>10.8303647992</v>
      </c>
      <c r="T4426" t="s">
        <v>227</v>
      </c>
      <c r="U4426" t="s">
        <v>228</v>
      </c>
      <c r="V4426" t="s">
        <v>229</v>
      </c>
      <c r="W4426" s="18">
        <v>3.8855492592999998</v>
      </c>
      <c r="X4426" t="s">
        <v>222</v>
      </c>
      <c r="Y4426" t="s">
        <v>223</v>
      </c>
      <c r="Z4426" t="s">
        <v>224</v>
      </c>
      <c r="AA4426" s="18">
        <v>1.0571429908000001</v>
      </c>
      <c r="AB4426" t="s">
        <v>4088</v>
      </c>
      <c r="AC4426" t="s">
        <v>220</v>
      </c>
      <c r="AD4426" t="s">
        <v>4089</v>
      </c>
      <c r="AE4426" s="18">
        <v>0.1367861923</v>
      </c>
      <c r="AF4426" t="s">
        <v>12543</v>
      </c>
      <c r="AG4426" t="s">
        <v>220</v>
      </c>
      <c r="AH4426" t="s">
        <v>12544</v>
      </c>
      <c r="AI4426" s="18">
        <v>0.83566524190000002</v>
      </c>
      <c r="AJ4426" t="s">
        <v>6850</v>
      </c>
      <c r="AK4426" t="s">
        <v>220</v>
      </c>
      <c r="AL4426" t="s">
        <v>6851</v>
      </c>
      <c r="AM4426" t="s">
        <v>12543</v>
      </c>
      <c r="AN4426" t="s">
        <v>220</v>
      </c>
      <c r="AO4426" t="s">
        <v>12544</v>
      </c>
      <c r="AP4426" s="18">
        <v>0.1367861923</v>
      </c>
      <c r="AQ4426" t="e">
        <v>#N/A</v>
      </c>
      <c r="AR4426" t="b">
        <f>ISNUMBER(SEARCH('Consulta Por Puntos Baloto'!$E$5,B4426,1))</f>
        <v>0</v>
      </c>
      <c r="AS4426">
        <f t="shared" si="138"/>
        <v>31</v>
      </c>
      <c r="AT4426" t="str">
        <f t="shared" si="139"/>
        <v>Punto pago</v>
      </c>
    </row>
    <row r="4427" spans="1:46">
      <c r="A4427" t="s">
        <v>20078</v>
      </c>
      <c r="B4427" t="s">
        <v>20079</v>
      </c>
      <c r="C4427" s="18">
        <v>12.5887078177</v>
      </c>
      <c r="D4427" t="s">
        <v>3990</v>
      </c>
      <c r="E4427" t="s">
        <v>3991</v>
      </c>
      <c r="F4427" t="s">
        <v>3992</v>
      </c>
      <c r="G4427" s="18">
        <v>10.6294699834</v>
      </c>
      <c r="H4427" t="s">
        <v>64</v>
      </c>
      <c r="I4427" t="s">
        <v>3993</v>
      </c>
      <c r="J4427" t="s">
        <v>8991</v>
      </c>
      <c r="K4427" s="18">
        <v>15.886663477999999</v>
      </c>
      <c r="L4427" t="s">
        <v>64</v>
      </c>
      <c r="M4427" t="s">
        <v>3993</v>
      </c>
      <c r="N4427" t="s">
        <v>3995</v>
      </c>
      <c r="O4427" s="18">
        <v>10.628281508100001</v>
      </c>
      <c r="P4427" t="s">
        <v>3996</v>
      </c>
      <c r="Q4427" t="s">
        <v>3991</v>
      </c>
      <c r="R4427" t="s">
        <v>3997</v>
      </c>
      <c r="S4427" s="18">
        <v>360.8526424739</v>
      </c>
      <c r="T4427" t="s">
        <v>85</v>
      </c>
      <c r="U4427" t="s">
        <v>86</v>
      </c>
      <c r="V4427" t="s">
        <v>87</v>
      </c>
      <c r="W4427" s="18">
        <v>146.27525454600001</v>
      </c>
      <c r="X4427" t="s">
        <v>64</v>
      </c>
      <c r="Y4427" t="s">
        <v>3998</v>
      </c>
      <c r="Z4427" t="s">
        <v>3999</v>
      </c>
      <c r="AA4427" s="18">
        <v>12.752112991700001</v>
      </c>
      <c r="AB4427" t="s">
        <v>4000</v>
      </c>
      <c r="AC4427" t="s">
        <v>3991</v>
      </c>
      <c r="AD4427" t="s">
        <v>4001</v>
      </c>
      <c r="AE4427" s="18">
        <v>6.1719798129000001</v>
      </c>
      <c r="AF4427" t="s">
        <v>10734</v>
      </c>
      <c r="AG4427" t="s">
        <v>10735</v>
      </c>
      <c r="AH4427" t="s">
        <v>10736</v>
      </c>
      <c r="AI4427" s="18">
        <v>1.98877176E-2</v>
      </c>
      <c r="AJ4427" t="s">
        <v>15313</v>
      </c>
      <c r="AK4427" t="s">
        <v>10738</v>
      </c>
      <c r="AL4427" t="s">
        <v>15314</v>
      </c>
      <c r="AM4427" t="s">
        <v>15313</v>
      </c>
      <c r="AN4427" t="s">
        <v>10738</v>
      </c>
      <c r="AO4427" t="s">
        <v>15314</v>
      </c>
      <c r="AP4427" s="18">
        <v>1.98877176E-2</v>
      </c>
      <c r="AQ4427" t="s">
        <v>123</v>
      </c>
      <c r="AR4427" t="b">
        <f>ISNUMBER(SEARCH('Consulta Por Puntos Baloto'!$E$5,B4427,1))</f>
        <v>0</v>
      </c>
      <c r="AS4427">
        <f t="shared" si="138"/>
        <v>35</v>
      </c>
      <c r="AT4427" t="str">
        <f t="shared" si="139"/>
        <v>Punto red</v>
      </c>
    </row>
    <row r="4428" spans="1:46">
      <c r="A4428" t="s">
        <v>20080</v>
      </c>
      <c r="B4428" t="s">
        <v>20081</v>
      </c>
      <c r="C4428" s="18">
        <v>217.10679160199999</v>
      </c>
      <c r="D4428" t="s">
        <v>1689</v>
      </c>
      <c r="E4428" t="s">
        <v>1690</v>
      </c>
      <c r="F4428" t="s">
        <v>1691</v>
      </c>
      <c r="G4428" s="18">
        <v>200.99303592609999</v>
      </c>
      <c r="H4428" t="s">
        <v>64</v>
      </c>
      <c r="I4428" t="s">
        <v>105</v>
      </c>
      <c r="J4428" t="s">
        <v>106</v>
      </c>
      <c r="K4428" s="18">
        <v>285.90226623720002</v>
      </c>
      <c r="L4428" t="s">
        <v>64</v>
      </c>
      <c r="M4428" t="s">
        <v>130</v>
      </c>
      <c r="N4428" t="s">
        <v>132</v>
      </c>
      <c r="O4428" s="18">
        <v>272.46966649439997</v>
      </c>
      <c r="P4428" t="s">
        <v>4963</v>
      </c>
      <c r="Q4428" t="s">
        <v>4964</v>
      </c>
      <c r="R4428" t="s">
        <v>4965</v>
      </c>
      <c r="S4428" s="18">
        <v>286.53896840940001</v>
      </c>
      <c r="T4428" t="s">
        <v>136</v>
      </c>
      <c r="U4428" t="s">
        <v>130</v>
      </c>
      <c r="V4428" t="s">
        <v>137</v>
      </c>
      <c r="W4428" s="18">
        <v>200.82392826180001</v>
      </c>
      <c r="X4428" t="s">
        <v>64</v>
      </c>
      <c r="Y4428" t="s">
        <v>114</v>
      </c>
      <c r="Z4428" t="s">
        <v>106</v>
      </c>
      <c r="AA4428" s="18">
        <v>215.1130782836</v>
      </c>
      <c r="AB4428" s="19" t="s">
        <v>3348</v>
      </c>
      <c r="AC4428" t="s">
        <v>1690</v>
      </c>
      <c r="AD4428" s="19" t="s">
        <v>5358</v>
      </c>
      <c r="AE4428" s="18">
        <v>83.239938255699997</v>
      </c>
      <c r="AF4428" t="s">
        <v>7259</v>
      </c>
      <c r="AG4428" t="s">
        <v>7260</v>
      </c>
      <c r="AH4428" t="s">
        <v>7261</v>
      </c>
      <c r="AI4428" s="18">
        <v>5.6392516300000001E-2</v>
      </c>
      <c r="AJ4428" t="s">
        <v>5660</v>
      </c>
      <c r="AK4428" t="s">
        <v>5661</v>
      </c>
      <c r="AL4428" t="s">
        <v>5662</v>
      </c>
      <c r="AM4428" t="s">
        <v>5660</v>
      </c>
      <c r="AN4428" t="s">
        <v>5661</v>
      </c>
      <c r="AO4428" t="s">
        <v>5662</v>
      </c>
      <c r="AP4428" s="18">
        <v>5.6392516300000001E-2</v>
      </c>
      <c r="AQ4428" t="e">
        <v>#N/A</v>
      </c>
      <c r="AR4428" t="b">
        <f>ISNUMBER(SEARCH('Consulta Por Puntos Baloto'!$E$5,B4428,1))</f>
        <v>0</v>
      </c>
      <c r="AS4428">
        <f t="shared" si="138"/>
        <v>35</v>
      </c>
      <c r="AT4428" t="str">
        <f t="shared" si="139"/>
        <v>Punto red</v>
      </c>
    </row>
    <row r="4429" spans="1:46">
      <c r="A4429" t="s">
        <v>20082</v>
      </c>
      <c r="B4429" t="s">
        <v>20083</v>
      </c>
      <c r="C4429" s="18">
        <v>1.94529666E-2</v>
      </c>
      <c r="D4429" t="s">
        <v>1519</v>
      </c>
      <c r="E4429" t="s">
        <v>1520</v>
      </c>
      <c r="F4429" t="s">
        <v>1521</v>
      </c>
      <c r="G4429" s="18">
        <v>0.64012632950000004</v>
      </c>
      <c r="H4429" t="s">
        <v>64</v>
      </c>
      <c r="I4429" t="s">
        <v>471</v>
      </c>
      <c r="J4429" t="s">
        <v>1453</v>
      </c>
      <c r="K4429" s="18">
        <v>0.62414660020000001</v>
      </c>
      <c r="L4429" t="s">
        <v>64</v>
      </c>
      <c r="M4429" t="s">
        <v>471</v>
      </c>
      <c r="N4429" t="s">
        <v>1453</v>
      </c>
      <c r="O4429" s="18">
        <v>8.8518578143000006</v>
      </c>
      <c r="P4429" t="s">
        <v>467</v>
      </c>
      <c r="Q4429" t="s">
        <v>134</v>
      </c>
      <c r="R4429" t="s">
        <v>468</v>
      </c>
      <c r="S4429" s="18">
        <v>12.2654175456</v>
      </c>
      <c r="T4429" t="s">
        <v>515</v>
      </c>
      <c r="U4429" t="s">
        <v>130</v>
      </c>
      <c r="V4429" t="s">
        <v>516</v>
      </c>
      <c r="W4429" s="18">
        <v>6.4046802904</v>
      </c>
      <c r="X4429" t="s">
        <v>64</v>
      </c>
      <c r="Y4429" t="s">
        <v>471</v>
      </c>
      <c r="Z4429" t="s">
        <v>472</v>
      </c>
      <c r="AA4429" s="18">
        <v>9.7903313821999998</v>
      </c>
      <c r="AB4429" s="19" t="s">
        <v>473</v>
      </c>
      <c r="AC4429" t="s">
        <v>128</v>
      </c>
      <c r="AD4429" t="s">
        <v>474</v>
      </c>
      <c r="AE4429" s="18">
        <v>0.2017260454</v>
      </c>
      <c r="AF4429" t="s">
        <v>20084</v>
      </c>
      <c r="AG4429" t="s">
        <v>1520</v>
      </c>
      <c r="AH4429" t="s">
        <v>20085</v>
      </c>
      <c r="AI4429" s="18">
        <v>0.19553882480000001</v>
      </c>
      <c r="AJ4429" t="s">
        <v>18020</v>
      </c>
      <c r="AK4429" t="s">
        <v>1520</v>
      </c>
      <c r="AL4429" t="s">
        <v>18021</v>
      </c>
      <c r="AM4429" t="s">
        <v>1519</v>
      </c>
      <c r="AN4429" t="s">
        <v>1520</v>
      </c>
      <c r="AO4429" t="s">
        <v>1521</v>
      </c>
      <c r="AP4429" s="18">
        <v>1.94529666E-2</v>
      </c>
      <c r="AQ4429" t="s">
        <v>123</v>
      </c>
      <c r="AR4429" t="b">
        <f>ISNUMBER(SEARCH('Consulta Por Puntos Baloto'!$E$5,B4429,1))</f>
        <v>0</v>
      </c>
      <c r="AS4429">
        <f t="shared" si="138"/>
        <v>3</v>
      </c>
      <c r="AT4429" t="str">
        <f t="shared" si="139"/>
        <v>Punto 472</v>
      </c>
    </row>
    <row r="4430" spans="1:46">
      <c r="A4430" t="s">
        <v>20086</v>
      </c>
      <c r="B4430" t="s">
        <v>20087</v>
      </c>
      <c r="C4430" s="18">
        <v>37.8559229018</v>
      </c>
      <c r="D4430" t="s">
        <v>5270</v>
      </c>
      <c r="E4430" t="s">
        <v>4172</v>
      </c>
      <c r="F4430" t="s">
        <v>5271</v>
      </c>
      <c r="G4430" s="18">
        <v>37.781571302400003</v>
      </c>
      <c r="H4430" t="s">
        <v>4168</v>
      </c>
      <c r="I4430" t="s">
        <v>4169</v>
      </c>
      <c r="J4430" t="s">
        <v>5409</v>
      </c>
      <c r="K4430" s="18">
        <v>81.024910536099995</v>
      </c>
      <c r="L4430" t="s">
        <v>64</v>
      </c>
      <c r="M4430" t="s">
        <v>86</v>
      </c>
      <c r="N4430" t="s">
        <v>402</v>
      </c>
      <c r="O4430" s="18">
        <v>81.024910536099995</v>
      </c>
      <c r="P4430" t="s">
        <v>403</v>
      </c>
      <c r="Q4430" t="s">
        <v>83</v>
      </c>
      <c r="R4430" t="s">
        <v>404</v>
      </c>
      <c r="S4430" s="18">
        <v>82.044874824499999</v>
      </c>
      <c r="T4430" t="s">
        <v>85</v>
      </c>
      <c r="U4430" t="s">
        <v>86</v>
      </c>
      <c r="V4430" t="s">
        <v>87</v>
      </c>
      <c r="W4430" s="18">
        <v>41.605516201500002</v>
      </c>
      <c r="X4430" t="s">
        <v>64</v>
      </c>
      <c r="Y4430" t="s">
        <v>4169</v>
      </c>
      <c r="Z4430" t="s">
        <v>4171</v>
      </c>
      <c r="AA4430" s="18">
        <v>37.772323389100002</v>
      </c>
      <c r="AB4430" t="s">
        <v>4168</v>
      </c>
      <c r="AC4430" t="s">
        <v>4172</v>
      </c>
      <c r="AD4430" t="s">
        <v>4173</v>
      </c>
      <c r="AE4430" s="18">
        <v>16.948914623299999</v>
      </c>
      <c r="AF4430" t="s">
        <v>6501</v>
      </c>
      <c r="AG4430" t="s">
        <v>6502</v>
      </c>
      <c r="AH4430" t="s">
        <v>6503</v>
      </c>
      <c r="AI4430" s="18">
        <v>7.8374968455999996</v>
      </c>
      <c r="AJ4430" t="s">
        <v>20088</v>
      </c>
      <c r="AK4430" t="s">
        <v>20089</v>
      </c>
      <c r="AL4430" t="s">
        <v>20090</v>
      </c>
      <c r="AM4430" t="s">
        <v>20088</v>
      </c>
      <c r="AN4430" t="s">
        <v>20089</v>
      </c>
      <c r="AO4430" t="s">
        <v>20090</v>
      </c>
      <c r="AP4430" s="18">
        <v>7.8374968455999996</v>
      </c>
      <c r="AQ4430" t="s">
        <v>123</v>
      </c>
      <c r="AR4430" t="b">
        <f>ISNUMBER(SEARCH('Consulta Por Puntos Baloto'!$E$5,B4430,1))</f>
        <v>0</v>
      </c>
      <c r="AS4430">
        <f t="shared" si="138"/>
        <v>35</v>
      </c>
      <c r="AT4430" t="str">
        <f t="shared" si="139"/>
        <v>Punto red</v>
      </c>
    </row>
    <row r="4431" spans="1:46">
      <c r="A4431" t="s">
        <v>20091</v>
      </c>
      <c r="B4431" t="s">
        <v>20092</v>
      </c>
      <c r="C4431" s="18">
        <v>0.73950381320000003</v>
      </c>
      <c r="D4431" t="s">
        <v>4973</v>
      </c>
      <c r="E4431" t="s">
        <v>301</v>
      </c>
      <c r="F4431" t="s">
        <v>4974</v>
      </c>
      <c r="G4431" s="18">
        <v>0.69441190080000004</v>
      </c>
      <c r="H4431" t="s">
        <v>300</v>
      </c>
      <c r="I4431" t="s">
        <v>294</v>
      </c>
      <c r="J4431" t="s">
        <v>4489</v>
      </c>
      <c r="K4431" s="18">
        <v>2.0529426826999999</v>
      </c>
      <c r="L4431" t="s">
        <v>64</v>
      </c>
      <c r="M4431" t="s">
        <v>294</v>
      </c>
      <c r="N4431" t="s">
        <v>295</v>
      </c>
      <c r="O4431" s="18">
        <v>49.416703515899997</v>
      </c>
      <c r="P4431" t="s">
        <v>296</v>
      </c>
      <c r="Q4431" t="s">
        <v>297</v>
      </c>
      <c r="R4431" t="s">
        <v>298</v>
      </c>
      <c r="S4431" s="18">
        <v>113.9927398709</v>
      </c>
      <c r="T4431" t="s">
        <v>311</v>
      </c>
      <c r="U4431" t="s">
        <v>130</v>
      </c>
      <c r="V4431" t="s">
        <v>312</v>
      </c>
      <c r="W4431" s="18">
        <v>100.2488818563</v>
      </c>
      <c r="X4431" t="s">
        <v>64</v>
      </c>
      <c r="Y4431" t="s">
        <v>313</v>
      </c>
      <c r="Z4431" t="s">
        <v>314</v>
      </c>
      <c r="AA4431" s="18">
        <v>0.75711320800000004</v>
      </c>
      <c r="AB4431" t="s">
        <v>300</v>
      </c>
      <c r="AC4431" t="s">
        <v>301</v>
      </c>
      <c r="AD4431" t="s">
        <v>302</v>
      </c>
      <c r="AE4431" s="18">
        <v>0.59667967180000003</v>
      </c>
      <c r="AF4431" t="s">
        <v>7956</v>
      </c>
      <c r="AG4431" t="s">
        <v>301</v>
      </c>
      <c r="AH4431" t="s">
        <v>7957</v>
      </c>
      <c r="AI4431" s="18">
        <v>7.6870257499999997E-2</v>
      </c>
      <c r="AJ4431" t="s">
        <v>20093</v>
      </c>
      <c r="AK4431" t="s">
        <v>301</v>
      </c>
      <c r="AL4431" t="s">
        <v>20094</v>
      </c>
      <c r="AM4431" t="s">
        <v>20093</v>
      </c>
      <c r="AN4431" t="s">
        <v>301</v>
      </c>
      <c r="AO4431" t="s">
        <v>20094</v>
      </c>
      <c r="AP4431" s="18">
        <v>7.6870257499999997E-2</v>
      </c>
      <c r="AQ4431" t="s">
        <v>123</v>
      </c>
      <c r="AR4431" t="b">
        <f>ISNUMBER(SEARCH('Consulta Por Puntos Baloto'!$E$5,B4431,1))</f>
        <v>0</v>
      </c>
      <c r="AS4431">
        <f t="shared" si="138"/>
        <v>35</v>
      </c>
      <c r="AT4431" t="str">
        <f t="shared" si="139"/>
        <v>Punto red</v>
      </c>
    </row>
    <row r="4432" spans="1:46">
      <c r="A4432" t="s">
        <v>20095</v>
      </c>
      <c r="B4432" t="s">
        <v>20096</v>
      </c>
      <c r="C4432" s="18">
        <v>2.4635308647</v>
      </c>
      <c r="D4432" t="s">
        <v>463</v>
      </c>
      <c r="E4432" t="s">
        <v>128</v>
      </c>
      <c r="F4432" t="s">
        <v>464</v>
      </c>
      <c r="G4432" s="18">
        <v>0.45789905069999998</v>
      </c>
      <c r="H4432" t="s">
        <v>64</v>
      </c>
      <c r="I4432" t="s">
        <v>130</v>
      </c>
      <c r="J4432" t="s">
        <v>2097</v>
      </c>
      <c r="K4432" s="18">
        <v>1.4466760912000001</v>
      </c>
      <c r="L4432" t="s">
        <v>64</v>
      </c>
      <c r="M4432" t="s">
        <v>130</v>
      </c>
      <c r="N4432" t="s">
        <v>466</v>
      </c>
      <c r="O4432" s="18">
        <v>0.89265401600000005</v>
      </c>
      <c r="P4432" t="s">
        <v>467</v>
      </c>
      <c r="Q4432" t="s">
        <v>134</v>
      </c>
      <c r="R4432" t="s">
        <v>468</v>
      </c>
      <c r="S4432" s="18">
        <v>3.8014787540000001</v>
      </c>
      <c r="T4432" t="s">
        <v>469</v>
      </c>
      <c r="U4432" t="s">
        <v>130</v>
      </c>
      <c r="V4432" t="s">
        <v>470</v>
      </c>
      <c r="W4432" s="18">
        <v>2.6094224092</v>
      </c>
      <c r="X4432" t="s">
        <v>745</v>
      </c>
      <c r="Y4432" t="s">
        <v>130</v>
      </c>
      <c r="Z4432" t="s">
        <v>746</v>
      </c>
      <c r="AA4432" s="18">
        <v>0.93386086739999996</v>
      </c>
      <c r="AB4432" s="19" t="s">
        <v>473</v>
      </c>
      <c r="AC4432" t="s">
        <v>128</v>
      </c>
      <c r="AD4432" t="s">
        <v>474</v>
      </c>
      <c r="AE4432" s="18">
        <v>0.30261511819999998</v>
      </c>
      <c r="AF4432" t="s">
        <v>2168</v>
      </c>
      <c r="AG4432" t="s">
        <v>143</v>
      </c>
      <c r="AH4432" t="s">
        <v>2169</v>
      </c>
      <c r="AI4432" s="18">
        <v>2.4101677000000002E-3</v>
      </c>
      <c r="AJ4432" t="s">
        <v>2170</v>
      </c>
      <c r="AK4432" t="s">
        <v>134</v>
      </c>
      <c r="AL4432" t="s">
        <v>2171</v>
      </c>
      <c r="AM4432" t="s">
        <v>2170</v>
      </c>
      <c r="AN4432" t="s">
        <v>134</v>
      </c>
      <c r="AO4432" t="s">
        <v>2171</v>
      </c>
      <c r="AP4432" s="18">
        <v>2.4101677000000002E-3</v>
      </c>
      <c r="AQ4432" t="s">
        <v>123</v>
      </c>
      <c r="AR4432" t="b">
        <f>ISNUMBER(SEARCH('Consulta Por Puntos Baloto'!$E$5,B4432,1))</f>
        <v>0</v>
      </c>
      <c r="AS4432">
        <f t="shared" si="138"/>
        <v>35</v>
      </c>
      <c r="AT4432" t="str">
        <f t="shared" si="139"/>
        <v>Punto red</v>
      </c>
    </row>
    <row r="4433" spans="1:46">
      <c r="A4433" t="s">
        <v>20097</v>
      </c>
      <c r="B4433" t="s">
        <v>20098</v>
      </c>
      <c r="C4433" s="18">
        <v>0.39974148440000001</v>
      </c>
      <c r="D4433" t="s">
        <v>5248</v>
      </c>
      <c r="E4433" t="s">
        <v>5249</v>
      </c>
      <c r="F4433" t="s">
        <v>5250</v>
      </c>
      <c r="G4433" s="18">
        <v>24.224344781100001</v>
      </c>
      <c r="H4433" t="s">
        <v>64</v>
      </c>
      <c r="I4433" t="s">
        <v>4389</v>
      </c>
      <c r="J4433" t="s">
        <v>4390</v>
      </c>
      <c r="K4433" s="18">
        <v>61.494560051400001</v>
      </c>
      <c r="L4433" t="s">
        <v>64</v>
      </c>
      <c r="M4433" t="s">
        <v>343</v>
      </c>
      <c r="N4433" t="s">
        <v>344</v>
      </c>
      <c r="O4433" s="18">
        <v>24.192986365300001</v>
      </c>
      <c r="P4433" t="s">
        <v>4391</v>
      </c>
      <c r="Q4433" t="s">
        <v>4392</v>
      </c>
      <c r="R4433" t="s">
        <v>4393</v>
      </c>
      <c r="S4433" s="18">
        <v>83.620754438600002</v>
      </c>
      <c r="T4433" t="s">
        <v>69</v>
      </c>
      <c r="U4433" t="s">
        <v>65</v>
      </c>
      <c r="V4433" t="s">
        <v>70</v>
      </c>
      <c r="W4433" s="18">
        <v>24.224344781100001</v>
      </c>
      <c r="X4433" t="s">
        <v>64</v>
      </c>
      <c r="Y4433" t="s">
        <v>4389</v>
      </c>
      <c r="Z4433" t="s">
        <v>4390</v>
      </c>
      <c r="AA4433" s="18">
        <v>62.843993423400001</v>
      </c>
      <c r="AB4433" t="s">
        <v>345</v>
      </c>
      <c r="AC4433" t="s">
        <v>341</v>
      </c>
      <c r="AD4433" t="s">
        <v>346</v>
      </c>
      <c r="AE4433" s="18">
        <v>0.36755620909999998</v>
      </c>
      <c r="AF4433" t="s">
        <v>13622</v>
      </c>
      <c r="AG4433" t="s">
        <v>5249</v>
      </c>
      <c r="AH4433" t="s">
        <v>13623</v>
      </c>
      <c r="AI4433" s="18">
        <v>0.1520959985</v>
      </c>
      <c r="AJ4433" t="s">
        <v>20099</v>
      </c>
      <c r="AK4433" t="s">
        <v>7664</v>
      </c>
      <c r="AL4433" t="s">
        <v>20100</v>
      </c>
      <c r="AM4433" t="s">
        <v>20099</v>
      </c>
      <c r="AN4433" t="s">
        <v>7664</v>
      </c>
      <c r="AO4433" t="s">
        <v>20100</v>
      </c>
      <c r="AP4433" s="18">
        <v>0.1520959985</v>
      </c>
      <c r="AQ4433" t="s">
        <v>123</v>
      </c>
      <c r="AR4433" t="b">
        <f>ISNUMBER(SEARCH('Consulta Por Puntos Baloto'!$E$5,B4433,1))</f>
        <v>0</v>
      </c>
      <c r="AS4433">
        <f t="shared" si="138"/>
        <v>35</v>
      </c>
      <c r="AT4433" t="str">
        <f t="shared" si="139"/>
        <v>Punto red</v>
      </c>
    </row>
    <row r="4434" spans="1:46">
      <c r="A4434" t="s">
        <v>20101</v>
      </c>
      <c r="B4434" t="s">
        <v>20102</v>
      </c>
      <c r="C4434" s="18">
        <v>10.116168956999999</v>
      </c>
      <c r="D4434" t="s">
        <v>353</v>
      </c>
      <c r="E4434" t="s">
        <v>354</v>
      </c>
      <c r="F4434" t="s">
        <v>355</v>
      </c>
      <c r="G4434" s="18">
        <v>0.82388844240000003</v>
      </c>
      <c r="H4434" t="s">
        <v>64</v>
      </c>
      <c r="I4434" t="s">
        <v>86</v>
      </c>
      <c r="J4434" t="s">
        <v>413</v>
      </c>
      <c r="K4434" s="18">
        <v>0.82388844240000003</v>
      </c>
      <c r="L4434" t="s">
        <v>64</v>
      </c>
      <c r="M4434" t="s">
        <v>86</v>
      </c>
      <c r="N4434" t="s">
        <v>413</v>
      </c>
      <c r="O4434" s="18">
        <v>14.7232842867</v>
      </c>
      <c r="P4434" t="s">
        <v>359</v>
      </c>
      <c r="Q4434" t="s">
        <v>83</v>
      </c>
      <c r="R4434" t="s">
        <v>360</v>
      </c>
      <c r="S4434" s="18">
        <v>16.3679375151</v>
      </c>
      <c r="T4434" t="s">
        <v>85</v>
      </c>
      <c r="U4434" t="s">
        <v>86</v>
      </c>
      <c r="V4434" t="s">
        <v>87</v>
      </c>
      <c r="W4434" s="18">
        <v>13.1107631837</v>
      </c>
      <c r="X4434" t="s">
        <v>64</v>
      </c>
      <c r="Y4434" t="s">
        <v>86</v>
      </c>
      <c r="Z4434" t="s">
        <v>299</v>
      </c>
      <c r="AA4434" s="18">
        <v>13.092594118599999</v>
      </c>
      <c r="AB4434" s="19" t="s">
        <v>361</v>
      </c>
      <c r="AC4434" t="s">
        <v>83</v>
      </c>
      <c r="AD4434" s="19" t="s">
        <v>362</v>
      </c>
      <c r="AE4434" s="18">
        <v>0.62363496340000002</v>
      </c>
      <c r="AF4434" t="s">
        <v>5310</v>
      </c>
      <c r="AG4434" t="s">
        <v>5067</v>
      </c>
      <c r="AH4434" t="s">
        <v>5311</v>
      </c>
      <c r="AI4434" s="18">
        <v>6.3027348999999996E-2</v>
      </c>
      <c r="AJ4434" t="s">
        <v>15416</v>
      </c>
      <c r="AK4434" t="s">
        <v>5067</v>
      </c>
      <c r="AL4434" t="s">
        <v>15417</v>
      </c>
      <c r="AM4434" t="s">
        <v>15416</v>
      </c>
      <c r="AN4434" t="s">
        <v>5067</v>
      </c>
      <c r="AO4434" t="s">
        <v>15417</v>
      </c>
      <c r="AP4434" s="18">
        <v>6.3027348999999996E-2</v>
      </c>
      <c r="AQ4434" t="s">
        <v>123</v>
      </c>
      <c r="AR4434" t="b">
        <f>ISNUMBER(SEARCH('Consulta Por Puntos Baloto'!$E$5,B4434,1))</f>
        <v>0</v>
      </c>
      <c r="AS4434">
        <f t="shared" si="138"/>
        <v>35</v>
      </c>
      <c r="AT4434" t="str">
        <f t="shared" si="139"/>
        <v>Punto red</v>
      </c>
    </row>
    <row r="4435" spans="1:46">
      <c r="A4435" t="s">
        <v>20103</v>
      </c>
      <c r="B4435" t="s">
        <v>20104</v>
      </c>
      <c r="C4435" s="18">
        <v>2.8676379365</v>
      </c>
      <c r="D4435" t="s">
        <v>1001</v>
      </c>
      <c r="E4435" t="s">
        <v>128</v>
      </c>
      <c r="F4435" t="s">
        <v>1002</v>
      </c>
      <c r="G4435" s="18">
        <v>0.40564422090000002</v>
      </c>
      <c r="H4435" t="s">
        <v>670</v>
      </c>
      <c r="I4435" t="s">
        <v>130</v>
      </c>
      <c r="J4435" t="s">
        <v>671</v>
      </c>
      <c r="K4435" s="18">
        <v>0.86814108290000003</v>
      </c>
      <c r="L4435" t="s">
        <v>64</v>
      </c>
      <c r="M4435" t="s">
        <v>130</v>
      </c>
      <c r="N4435" t="s">
        <v>672</v>
      </c>
      <c r="O4435" s="18">
        <v>1.6997892091</v>
      </c>
      <c r="P4435" t="s">
        <v>699</v>
      </c>
      <c r="Q4435" t="s">
        <v>134</v>
      </c>
      <c r="R4435" t="s">
        <v>700</v>
      </c>
      <c r="S4435" s="18">
        <v>3.8154058001000002</v>
      </c>
      <c r="T4435" t="s">
        <v>496</v>
      </c>
      <c r="U4435" t="s">
        <v>130</v>
      </c>
      <c r="V4435" t="s">
        <v>497</v>
      </c>
      <c r="W4435" s="18">
        <v>2.2609124764000001</v>
      </c>
      <c r="X4435" t="s">
        <v>64</v>
      </c>
      <c r="Y4435" t="s">
        <v>130</v>
      </c>
      <c r="Z4435" t="s">
        <v>590</v>
      </c>
      <c r="AA4435" s="18">
        <v>0.91883300889999997</v>
      </c>
      <c r="AB4435" t="s">
        <v>691</v>
      </c>
      <c r="AC4435" t="s">
        <v>128</v>
      </c>
      <c r="AD4435" t="s">
        <v>692</v>
      </c>
      <c r="AE4435" s="18">
        <v>0.1546053339</v>
      </c>
      <c r="AF4435" t="s">
        <v>14903</v>
      </c>
      <c r="AG4435" t="s">
        <v>143</v>
      </c>
      <c r="AH4435" t="s">
        <v>14904</v>
      </c>
      <c r="AI4435" s="18">
        <v>0.35468762190000003</v>
      </c>
      <c r="AJ4435" t="s">
        <v>1007</v>
      </c>
      <c r="AK4435" t="s">
        <v>134</v>
      </c>
      <c r="AL4435" t="s">
        <v>1008</v>
      </c>
      <c r="AM4435" t="s">
        <v>14903</v>
      </c>
      <c r="AN4435" t="s">
        <v>143</v>
      </c>
      <c r="AO4435" t="s">
        <v>14904</v>
      </c>
      <c r="AP4435" s="18">
        <v>0.1546053339</v>
      </c>
      <c r="AQ4435" t="e">
        <v>#N/A</v>
      </c>
      <c r="AR4435" t="b">
        <f>ISNUMBER(SEARCH('Consulta Por Puntos Baloto'!$E$5,B4435,1))</f>
        <v>0</v>
      </c>
      <c r="AS4435">
        <f t="shared" si="138"/>
        <v>31</v>
      </c>
      <c r="AT4435" t="str">
        <f t="shared" si="139"/>
        <v>Punto pago</v>
      </c>
    </row>
    <row r="4436" spans="1:46">
      <c r="A4436" t="s">
        <v>20105</v>
      </c>
      <c r="B4436" t="s">
        <v>20106</v>
      </c>
      <c r="C4436" s="18">
        <v>29.185512258999999</v>
      </c>
      <c r="D4436" t="s">
        <v>291</v>
      </c>
      <c r="E4436" t="s">
        <v>292</v>
      </c>
      <c r="F4436" t="s">
        <v>293</v>
      </c>
      <c r="G4436" s="18">
        <v>60.1711875839</v>
      </c>
      <c r="H4436" t="s">
        <v>300</v>
      </c>
      <c r="I4436" t="s">
        <v>294</v>
      </c>
      <c r="J4436" t="s">
        <v>4489</v>
      </c>
      <c r="K4436" s="18">
        <v>60.440857140299997</v>
      </c>
      <c r="L4436" t="s">
        <v>64</v>
      </c>
      <c r="M4436" t="s">
        <v>294</v>
      </c>
      <c r="N4436" t="s">
        <v>295</v>
      </c>
      <c r="O4436" s="18">
        <v>83.456618587400001</v>
      </c>
      <c r="P4436" t="s">
        <v>296</v>
      </c>
      <c r="Q4436" t="s">
        <v>297</v>
      </c>
      <c r="R4436" t="s">
        <v>298</v>
      </c>
      <c r="S4436" s="18">
        <v>126.4343378266</v>
      </c>
      <c r="T4436" t="s">
        <v>311</v>
      </c>
      <c r="U4436" t="s">
        <v>130</v>
      </c>
      <c r="V4436" t="s">
        <v>312</v>
      </c>
      <c r="W4436" s="18">
        <v>109.3934650602</v>
      </c>
      <c r="X4436" t="s">
        <v>64</v>
      </c>
      <c r="Y4436" t="s">
        <v>313</v>
      </c>
      <c r="Z4436" t="s">
        <v>314</v>
      </c>
      <c r="AA4436" s="18">
        <v>60.206849652999999</v>
      </c>
      <c r="AB4436" t="s">
        <v>300</v>
      </c>
      <c r="AC4436" t="s">
        <v>301</v>
      </c>
      <c r="AD4436" t="s">
        <v>302</v>
      </c>
      <c r="AE4436" s="18">
        <v>11.6624587465</v>
      </c>
      <c r="AF4436" t="s">
        <v>19878</v>
      </c>
      <c r="AG4436" t="s">
        <v>6446</v>
      </c>
      <c r="AH4436" t="s">
        <v>19879</v>
      </c>
      <c r="AI4436" s="18">
        <v>4.7582363716999998</v>
      </c>
      <c r="AJ4436" t="s">
        <v>19880</v>
      </c>
      <c r="AK4436" t="s">
        <v>19881</v>
      </c>
      <c r="AL4436" t="s">
        <v>19882</v>
      </c>
      <c r="AM4436" t="s">
        <v>19880</v>
      </c>
      <c r="AN4436" t="s">
        <v>19881</v>
      </c>
      <c r="AO4436" t="s">
        <v>19882</v>
      </c>
      <c r="AP4436" s="18">
        <v>4.7582363716999998</v>
      </c>
      <c r="AQ4436" t="s">
        <v>123</v>
      </c>
      <c r="AR4436" t="b">
        <f>ISNUMBER(SEARCH('Consulta Por Puntos Baloto'!$E$5,B4436,1))</f>
        <v>0</v>
      </c>
      <c r="AS4436">
        <f t="shared" si="138"/>
        <v>35</v>
      </c>
      <c r="AT4436" t="str">
        <f t="shared" si="139"/>
        <v>Punto red</v>
      </c>
    </row>
    <row r="4437" spans="1:46">
      <c r="A4437" t="s">
        <v>20107</v>
      </c>
      <c r="B4437" t="s">
        <v>20108</v>
      </c>
      <c r="C4437" s="18">
        <v>7.1549396195000003</v>
      </c>
      <c r="D4437" t="s">
        <v>127</v>
      </c>
      <c r="E4437" t="s">
        <v>128</v>
      </c>
      <c r="F4437" t="s">
        <v>129</v>
      </c>
      <c r="G4437" s="18">
        <v>0.89412708939999996</v>
      </c>
      <c r="H4437" t="s">
        <v>64</v>
      </c>
      <c r="I4437" t="s">
        <v>130</v>
      </c>
      <c r="J4437" t="s">
        <v>369</v>
      </c>
      <c r="K4437" s="18">
        <v>8.5993549794999993</v>
      </c>
      <c r="L4437" t="s">
        <v>64</v>
      </c>
      <c r="M4437" t="s">
        <v>130</v>
      </c>
      <c r="N4437" t="s">
        <v>370</v>
      </c>
      <c r="O4437" s="18">
        <v>6.9843632157000002</v>
      </c>
      <c r="P4437" t="s">
        <v>133</v>
      </c>
      <c r="Q4437" t="s">
        <v>134</v>
      </c>
      <c r="R4437" t="s">
        <v>135</v>
      </c>
      <c r="S4437" s="18">
        <v>9.3942669981000009</v>
      </c>
      <c r="T4437" t="s">
        <v>371</v>
      </c>
      <c r="U4437" t="s">
        <v>130</v>
      </c>
      <c r="V4437" t="s">
        <v>372</v>
      </c>
      <c r="W4437" s="18">
        <v>8.0757561257999999</v>
      </c>
      <c r="X4437" t="s">
        <v>64</v>
      </c>
      <c r="Y4437" t="s">
        <v>130</v>
      </c>
      <c r="Z4437" t="s">
        <v>373</v>
      </c>
      <c r="AA4437" s="18">
        <v>7.3139169670999999</v>
      </c>
      <c r="AB4437" t="s">
        <v>140</v>
      </c>
      <c r="AC4437" t="s">
        <v>128</v>
      </c>
      <c r="AD4437" t="s">
        <v>141</v>
      </c>
      <c r="AE4437" s="18">
        <v>0.18319888400000001</v>
      </c>
      <c r="AF4437" t="s">
        <v>20109</v>
      </c>
      <c r="AG4437" t="s">
        <v>143</v>
      </c>
      <c r="AH4437" t="s">
        <v>20110</v>
      </c>
      <c r="AI4437" s="18">
        <v>8.5862135300000003E-2</v>
      </c>
      <c r="AJ4437" t="s">
        <v>18603</v>
      </c>
      <c r="AK4437" t="s">
        <v>134</v>
      </c>
      <c r="AL4437" t="s">
        <v>18604</v>
      </c>
      <c r="AM4437" t="s">
        <v>18603</v>
      </c>
      <c r="AN4437" t="s">
        <v>134</v>
      </c>
      <c r="AO4437" t="s">
        <v>18604</v>
      </c>
      <c r="AP4437" s="18">
        <v>8.5862135300000003E-2</v>
      </c>
      <c r="AQ4437" t="e">
        <v>#N/A</v>
      </c>
      <c r="AR4437" t="b">
        <f>ISNUMBER(SEARCH('Consulta Por Puntos Baloto'!$E$5,B4437,1))</f>
        <v>0</v>
      </c>
      <c r="AS4437">
        <f t="shared" si="138"/>
        <v>35</v>
      </c>
      <c r="AT4437" t="str">
        <f t="shared" si="139"/>
        <v>Punto red</v>
      </c>
    </row>
    <row r="4438" spans="1:46">
      <c r="A4438" t="s">
        <v>20111</v>
      </c>
      <c r="B4438" t="s">
        <v>20112</v>
      </c>
      <c r="C4438" s="18">
        <v>1.6076322998999999</v>
      </c>
      <c r="D4438" t="s">
        <v>264</v>
      </c>
      <c r="E4438" t="s">
        <v>62</v>
      </c>
      <c r="F4438" t="s">
        <v>265</v>
      </c>
      <c r="G4438" s="18">
        <v>1.4716824934999999</v>
      </c>
      <c r="H4438" t="s">
        <v>64</v>
      </c>
      <c r="I4438" t="s">
        <v>65</v>
      </c>
      <c r="J4438" t="s">
        <v>4122</v>
      </c>
      <c r="K4438" s="18">
        <v>1.4716824934999999</v>
      </c>
      <c r="L4438" t="s">
        <v>64</v>
      </c>
      <c r="M4438" t="s">
        <v>65</v>
      </c>
      <c r="N4438" t="s">
        <v>4123</v>
      </c>
      <c r="O4438" s="18">
        <v>12.747267949399999</v>
      </c>
      <c r="P4438" t="s">
        <v>67</v>
      </c>
      <c r="Q4438" t="s">
        <v>62</v>
      </c>
      <c r="R4438" t="s">
        <v>68</v>
      </c>
      <c r="S4438" s="18">
        <v>9.4358016280000001</v>
      </c>
      <c r="T4438" t="s">
        <v>69</v>
      </c>
      <c r="U4438" t="s">
        <v>65</v>
      </c>
      <c r="V4438" t="s">
        <v>70</v>
      </c>
      <c r="W4438" s="18">
        <v>5.1075242792999997</v>
      </c>
      <c r="X4438" t="s">
        <v>241</v>
      </c>
      <c r="Y4438" t="s">
        <v>65</v>
      </c>
      <c r="Z4438" t="s">
        <v>242</v>
      </c>
      <c r="AA4438" s="18">
        <v>1.6159476774999999</v>
      </c>
      <c r="AB4438" s="19" t="s">
        <v>266</v>
      </c>
      <c r="AC4438" t="s">
        <v>62</v>
      </c>
      <c r="AD4438" t="s">
        <v>267</v>
      </c>
      <c r="AE4438" s="18">
        <v>0.1671857531</v>
      </c>
      <c r="AF4438" t="s">
        <v>20113</v>
      </c>
      <c r="AG4438" t="s">
        <v>62</v>
      </c>
      <c r="AH4438" t="s">
        <v>20114</v>
      </c>
      <c r="AI4438" s="18">
        <v>0.262683799</v>
      </c>
      <c r="AJ4438" t="s">
        <v>20115</v>
      </c>
      <c r="AK4438" t="s">
        <v>62</v>
      </c>
      <c r="AL4438" t="s">
        <v>20116</v>
      </c>
      <c r="AM4438" t="s">
        <v>20113</v>
      </c>
      <c r="AN4438" t="s">
        <v>62</v>
      </c>
      <c r="AO4438" t="s">
        <v>20114</v>
      </c>
      <c r="AP4438" s="18">
        <v>0.1671857531</v>
      </c>
      <c r="AQ4438" t="e">
        <v>#N/A</v>
      </c>
      <c r="AR4438" t="b">
        <f>ISNUMBER(SEARCH('Consulta Por Puntos Baloto'!$E$5,B4438,1))</f>
        <v>0</v>
      </c>
      <c r="AS4438">
        <f t="shared" si="138"/>
        <v>31</v>
      </c>
      <c r="AT4438" t="str">
        <f t="shared" si="139"/>
        <v>Punto pago</v>
      </c>
    </row>
    <row r="4439" spans="1:46">
      <c r="A4439" t="s">
        <v>20117</v>
      </c>
      <c r="B4439" t="s">
        <v>20118</v>
      </c>
      <c r="C4439" s="18">
        <v>45.488298982899998</v>
      </c>
      <c r="D4439" t="s">
        <v>1689</v>
      </c>
      <c r="E4439" t="s">
        <v>1690</v>
      </c>
      <c r="F4439" t="s">
        <v>1691</v>
      </c>
      <c r="G4439" s="18">
        <v>17.161191418200001</v>
      </c>
      <c r="H4439" t="s">
        <v>64</v>
      </c>
      <c r="I4439" t="s">
        <v>105</v>
      </c>
      <c r="J4439" t="s">
        <v>106</v>
      </c>
      <c r="K4439" s="18">
        <v>92.253753568799993</v>
      </c>
      <c r="L4439" t="s">
        <v>64</v>
      </c>
      <c r="M4439" t="s">
        <v>130</v>
      </c>
      <c r="N4439" t="s">
        <v>370</v>
      </c>
      <c r="O4439" s="18">
        <v>90.622263463300001</v>
      </c>
      <c r="P4439" t="s">
        <v>133</v>
      </c>
      <c r="Q4439" t="s">
        <v>134</v>
      </c>
      <c r="R4439" t="s">
        <v>135</v>
      </c>
      <c r="S4439" s="18">
        <v>93.809720434200003</v>
      </c>
      <c r="T4439" t="s">
        <v>371</v>
      </c>
      <c r="U4439" t="s">
        <v>130</v>
      </c>
      <c r="V4439" t="s">
        <v>372</v>
      </c>
      <c r="W4439" s="18">
        <v>17.261366728300001</v>
      </c>
      <c r="X4439" t="s">
        <v>64</v>
      </c>
      <c r="Y4439" t="s">
        <v>114</v>
      </c>
      <c r="Z4439" t="s">
        <v>106</v>
      </c>
      <c r="AA4439" s="18">
        <v>43.963681893299999</v>
      </c>
      <c r="AB4439" s="19" t="s">
        <v>3348</v>
      </c>
      <c r="AC4439" t="s">
        <v>1690</v>
      </c>
      <c r="AD4439" s="19" t="s">
        <v>5358</v>
      </c>
      <c r="AE4439" s="18">
        <v>0.11762127679999999</v>
      </c>
      <c r="AF4439" t="s">
        <v>20119</v>
      </c>
      <c r="AG4439" t="s">
        <v>20120</v>
      </c>
      <c r="AH4439" t="s">
        <v>20121</v>
      </c>
      <c r="AI4439" s="18">
        <v>9.3035688899999996E-2</v>
      </c>
      <c r="AJ4439" t="s">
        <v>20122</v>
      </c>
      <c r="AK4439" t="s">
        <v>20120</v>
      </c>
      <c r="AL4439" t="s">
        <v>20123</v>
      </c>
      <c r="AM4439" t="s">
        <v>20122</v>
      </c>
      <c r="AN4439" t="s">
        <v>20120</v>
      </c>
      <c r="AO4439" t="s">
        <v>20123</v>
      </c>
      <c r="AP4439" s="18">
        <v>9.3035688899999996E-2</v>
      </c>
      <c r="AQ4439" t="s">
        <v>123</v>
      </c>
      <c r="AR4439" t="b">
        <f>ISNUMBER(SEARCH('Consulta Por Puntos Baloto'!$E$5,B4439,1))</f>
        <v>0</v>
      </c>
      <c r="AS4439">
        <f t="shared" si="138"/>
        <v>35</v>
      </c>
      <c r="AT4439" t="str">
        <f t="shared" si="139"/>
        <v>Punto red</v>
      </c>
    </row>
    <row r="4440" spans="1:46">
      <c r="A4440" t="s">
        <v>20124</v>
      </c>
      <c r="B4440" t="s">
        <v>20125</v>
      </c>
      <c r="C4440" s="18">
        <v>1.2959159309999999</v>
      </c>
      <c r="D4440" t="s">
        <v>786</v>
      </c>
      <c r="E4440" t="s">
        <v>128</v>
      </c>
      <c r="F4440" t="s">
        <v>787</v>
      </c>
      <c r="G4440" s="18">
        <v>0.99812161860000004</v>
      </c>
      <c r="H4440" t="s">
        <v>675</v>
      </c>
      <c r="I4440" t="s">
        <v>130</v>
      </c>
      <c r="J4440" t="s">
        <v>788</v>
      </c>
      <c r="K4440" s="18">
        <v>2.2561346107000002</v>
      </c>
      <c r="L4440" t="s">
        <v>64</v>
      </c>
      <c r="M4440" t="s">
        <v>130</v>
      </c>
      <c r="N4440" t="s">
        <v>1668</v>
      </c>
      <c r="O4440" s="18">
        <v>2.0311084075000001</v>
      </c>
      <c r="P4440" t="s">
        <v>207</v>
      </c>
      <c r="Q4440" t="s">
        <v>134</v>
      </c>
      <c r="R4440" t="s">
        <v>208</v>
      </c>
      <c r="S4440" s="18">
        <v>1.2966239104999999</v>
      </c>
      <c r="T4440" t="s">
        <v>675</v>
      </c>
      <c r="U4440" t="s">
        <v>130</v>
      </c>
      <c r="V4440" t="s">
        <v>676</v>
      </c>
      <c r="W4440" s="18">
        <v>1.0023313101</v>
      </c>
      <c r="X4440" t="s">
        <v>64</v>
      </c>
      <c r="Y4440" t="s">
        <v>130</v>
      </c>
      <c r="Z4440" t="s">
        <v>790</v>
      </c>
      <c r="AA4440" s="18">
        <v>1.2966239104999999</v>
      </c>
      <c r="AB4440" t="s">
        <v>791</v>
      </c>
      <c r="AC4440" t="s">
        <v>128</v>
      </c>
      <c r="AD4440" t="s">
        <v>792</v>
      </c>
      <c r="AE4440" s="18">
        <v>0.275765657</v>
      </c>
      <c r="AF4440" t="s">
        <v>6629</v>
      </c>
      <c r="AG4440" t="s">
        <v>143</v>
      </c>
      <c r="AH4440" t="s">
        <v>6630</v>
      </c>
      <c r="AI4440" s="18">
        <v>0.23287331</v>
      </c>
      <c r="AJ4440" t="s">
        <v>6631</v>
      </c>
      <c r="AK4440" t="s">
        <v>134</v>
      </c>
      <c r="AL4440" t="s">
        <v>6632</v>
      </c>
      <c r="AM4440" t="s">
        <v>6631</v>
      </c>
      <c r="AN4440" t="s">
        <v>134</v>
      </c>
      <c r="AO4440" t="s">
        <v>6632</v>
      </c>
      <c r="AP4440" s="18">
        <v>0.23287331</v>
      </c>
      <c r="AQ4440" t="s">
        <v>123</v>
      </c>
      <c r="AR4440" t="b">
        <f>ISNUMBER(SEARCH('Consulta Por Puntos Baloto'!$E$5,B4440,1))</f>
        <v>0</v>
      </c>
      <c r="AS4440">
        <f t="shared" si="138"/>
        <v>35</v>
      </c>
      <c r="AT4440" t="str">
        <f t="shared" si="139"/>
        <v>Punto red</v>
      </c>
    </row>
    <row r="4441" spans="1:46">
      <c r="A4441" t="s">
        <v>20126</v>
      </c>
      <c r="B4441" t="s">
        <v>20127</v>
      </c>
      <c r="C4441" s="18">
        <v>1.9356654260999999</v>
      </c>
      <c r="D4441" t="s">
        <v>5165</v>
      </c>
      <c r="E4441" t="s">
        <v>220</v>
      </c>
      <c r="F4441" t="s">
        <v>5166</v>
      </c>
      <c r="G4441" s="18">
        <v>2.7923240597999999</v>
      </c>
      <c r="H4441" t="s">
        <v>64</v>
      </c>
      <c r="I4441" t="s">
        <v>223</v>
      </c>
      <c r="J4441" t="s">
        <v>5327</v>
      </c>
      <c r="K4441" s="18">
        <v>3.7547625636999999</v>
      </c>
      <c r="L4441" t="s">
        <v>64</v>
      </c>
      <c r="M4441" t="s">
        <v>223</v>
      </c>
      <c r="N4441" t="s">
        <v>4070</v>
      </c>
      <c r="O4441" s="18">
        <v>3.2577625019999998</v>
      </c>
      <c r="P4441" t="s">
        <v>4231</v>
      </c>
      <c r="Q4441" t="s">
        <v>220</v>
      </c>
      <c r="R4441" t="s">
        <v>4232</v>
      </c>
      <c r="S4441" s="18">
        <v>12.4082393374</v>
      </c>
      <c r="T4441" t="s">
        <v>227</v>
      </c>
      <c r="U4441" t="s">
        <v>228</v>
      </c>
      <c r="V4441" t="s">
        <v>229</v>
      </c>
      <c r="W4441" s="18">
        <v>5.7137603595000002</v>
      </c>
      <c r="X4441" t="s">
        <v>222</v>
      </c>
      <c r="Y4441" t="s">
        <v>223</v>
      </c>
      <c r="Z4441" t="s">
        <v>224</v>
      </c>
      <c r="AA4441" s="18">
        <v>3.4527828568999999</v>
      </c>
      <c r="AB4441" t="s">
        <v>4088</v>
      </c>
      <c r="AC4441" t="s">
        <v>220</v>
      </c>
      <c r="AD4441" t="s">
        <v>4089</v>
      </c>
      <c r="AE4441" s="18">
        <v>0.30728313569999999</v>
      </c>
      <c r="AF4441" t="s">
        <v>9369</v>
      </c>
      <c r="AG4441" t="s">
        <v>220</v>
      </c>
      <c r="AH4441" t="s">
        <v>9370</v>
      </c>
      <c r="AI4441" s="18">
        <v>0.78153972709999997</v>
      </c>
      <c r="AJ4441" t="s">
        <v>8695</v>
      </c>
      <c r="AK4441" t="s">
        <v>220</v>
      </c>
      <c r="AL4441" t="s">
        <v>8696</v>
      </c>
      <c r="AM4441" t="s">
        <v>9369</v>
      </c>
      <c r="AN4441" t="s">
        <v>220</v>
      </c>
      <c r="AO4441" t="s">
        <v>9370</v>
      </c>
      <c r="AP4441" s="18">
        <v>0.30728313569999999</v>
      </c>
      <c r="AQ4441" t="s">
        <v>123</v>
      </c>
      <c r="AR4441" t="b">
        <f>ISNUMBER(SEARCH('Consulta Por Puntos Baloto'!$E$5,B4441,1))</f>
        <v>0</v>
      </c>
      <c r="AS4441">
        <f t="shared" si="138"/>
        <v>31</v>
      </c>
      <c r="AT4441" t="str">
        <f t="shared" si="139"/>
        <v>Punto pago</v>
      </c>
    </row>
    <row r="4442" spans="1:46">
      <c r="A4442" t="s">
        <v>20128</v>
      </c>
      <c r="B4442" t="s">
        <v>20129</v>
      </c>
      <c r="C4442" s="18">
        <v>2.8765347140999999</v>
      </c>
      <c r="D4442" t="s">
        <v>5165</v>
      </c>
      <c r="E4442" t="s">
        <v>220</v>
      </c>
      <c r="F4442" t="s">
        <v>5166</v>
      </c>
      <c r="G4442" s="18">
        <v>2.2257865823</v>
      </c>
      <c r="H4442" t="s">
        <v>64</v>
      </c>
      <c r="I4442" t="s">
        <v>223</v>
      </c>
      <c r="J4442" t="s">
        <v>5167</v>
      </c>
      <c r="K4442" s="18">
        <v>3.8028152045999999</v>
      </c>
      <c r="L4442" t="s">
        <v>64</v>
      </c>
      <c r="M4442" t="s">
        <v>223</v>
      </c>
      <c r="N4442" t="s">
        <v>4070</v>
      </c>
      <c r="O4442" s="18">
        <v>4.1174215408999997</v>
      </c>
      <c r="P4442" t="s">
        <v>4231</v>
      </c>
      <c r="Q4442" t="s">
        <v>220</v>
      </c>
      <c r="R4442" t="s">
        <v>4232</v>
      </c>
      <c r="S4442" s="18">
        <v>12.295140808099999</v>
      </c>
      <c r="T4442" t="s">
        <v>227</v>
      </c>
      <c r="U4442" t="s">
        <v>228</v>
      </c>
      <c r="V4442" t="s">
        <v>229</v>
      </c>
      <c r="W4442" s="18">
        <v>6.2799345498000001</v>
      </c>
      <c r="X4442" t="s">
        <v>222</v>
      </c>
      <c r="Y4442" t="s">
        <v>223</v>
      </c>
      <c r="Z4442" t="s">
        <v>224</v>
      </c>
      <c r="AA4442" s="18">
        <v>3.8028152267999999</v>
      </c>
      <c r="AB4442" t="s">
        <v>5168</v>
      </c>
      <c r="AC4442" t="s">
        <v>220</v>
      </c>
      <c r="AD4442" t="s">
        <v>5169</v>
      </c>
      <c r="AE4442" s="18">
        <v>0.15517972860000001</v>
      </c>
      <c r="AF4442" t="s">
        <v>20130</v>
      </c>
      <c r="AG4442" t="s">
        <v>220</v>
      </c>
      <c r="AH4442" t="s">
        <v>20131</v>
      </c>
      <c r="AI4442" s="18">
        <v>0.96420095859999999</v>
      </c>
      <c r="AJ4442" t="s">
        <v>8850</v>
      </c>
      <c r="AK4442" t="s">
        <v>220</v>
      </c>
      <c r="AL4442" t="s">
        <v>8851</v>
      </c>
      <c r="AM4442" t="s">
        <v>20130</v>
      </c>
      <c r="AN4442" t="s">
        <v>220</v>
      </c>
      <c r="AO4442" t="s">
        <v>20131</v>
      </c>
      <c r="AP4442" s="18">
        <v>0.15517972860000001</v>
      </c>
      <c r="AQ4442" t="e">
        <v>#N/A</v>
      </c>
      <c r="AR4442" t="b">
        <f>ISNUMBER(SEARCH('Consulta Por Puntos Baloto'!$E$5,B4442,1))</f>
        <v>0</v>
      </c>
      <c r="AS4442">
        <f t="shared" si="138"/>
        <v>31</v>
      </c>
      <c r="AT4442" t="str">
        <f t="shared" si="139"/>
        <v>Punto pago</v>
      </c>
    </row>
    <row r="4443" spans="1:46">
      <c r="A4443" t="s">
        <v>20132</v>
      </c>
      <c r="B4443" t="s">
        <v>20133</v>
      </c>
      <c r="C4443" s="18">
        <v>33.466648851899997</v>
      </c>
      <c r="D4443" t="s">
        <v>1689</v>
      </c>
      <c r="E4443" t="s">
        <v>1690</v>
      </c>
      <c r="F4443" t="s">
        <v>1691</v>
      </c>
      <c r="G4443" s="18">
        <v>10.7952825582</v>
      </c>
      <c r="H4443" t="s">
        <v>64</v>
      </c>
      <c r="I4443" t="s">
        <v>105</v>
      </c>
      <c r="J4443" t="s">
        <v>106</v>
      </c>
      <c r="K4443" s="18">
        <v>86.084097208200006</v>
      </c>
      <c r="L4443" t="s">
        <v>64</v>
      </c>
      <c r="M4443" t="s">
        <v>130</v>
      </c>
      <c r="N4443" t="s">
        <v>132</v>
      </c>
      <c r="O4443" s="18">
        <v>84.5601311641</v>
      </c>
      <c r="P4443" t="s">
        <v>133</v>
      </c>
      <c r="Q4443" t="s">
        <v>134</v>
      </c>
      <c r="R4443" t="s">
        <v>135</v>
      </c>
      <c r="S4443" s="18">
        <v>87.357970273099994</v>
      </c>
      <c r="T4443" t="s">
        <v>136</v>
      </c>
      <c r="U4443" t="s">
        <v>130</v>
      </c>
      <c r="V4443" t="s">
        <v>137</v>
      </c>
      <c r="W4443" s="18">
        <v>10.9650999017</v>
      </c>
      <c r="X4443" t="s">
        <v>64</v>
      </c>
      <c r="Y4443" t="s">
        <v>114</v>
      </c>
      <c r="Z4443" t="s">
        <v>106</v>
      </c>
      <c r="AA4443" s="18">
        <v>31.854361665599999</v>
      </c>
      <c r="AB4443" s="19" t="s">
        <v>3348</v>
      </c>
      <c r="AC4443" t="s">
        <v>1690</v>
      </c>
      <c r="AD4443" s="19" t="s">
        <v>5358</v>
      </c>
      <c r="AE4443" s="18">
        <v>10.789651730999999</v>
      </c>
      <c r="AF4443" t="s">
        <v>7147</v>
      </c>
      <c r="AG4443" t="s">
        <v>7148</v>
      </c>
      <c r="AH4443" t="s">
        <v>7149</v>
      </c>
      <c r="AI4443" s="18">
        <v>4.07560826E-2</v>
      </c>
      <c r="AJ4443" t="s">
        <v>20134</v>
      </c>
      <c r="AK4443" t="s">
        <v>7151</v>
      </c>
      <c r="AL4443" t="s">
        <v>20135</v>
      </c>
      <c r="AM4443" t="s">
        <v>20134</v>
      </c>
      <c r="AN4443" t="s">
        <v>7151</v>
      </c>
      <c r="AO4443" t="s">
        <v>20135</v>
      </c>
      <c r="AP4443" s="18">
        <v>4.07560826E-2</v>
      </c>
      <c r="AQ4443" t="s">
        <v>123</v>
      </c>
      <c r="AR4443" t="b">
        <f>ISNUMBER(SEARCH('Consulta Por Puntos Baloto'!$E$5,B4443,1))</f>
        <v>0</v>
      </c>
      <c r="AS4443">
        <f t="shared" si="138"/>
        <v>35</v>
      </c>
      <c r="AT4443" t="str">
        <f t="shared" si="139"/>
        <v>Punto red</v>
      </c>
    </row>
    <row r="4444" spans="1:46">
      <c r="A4444" t="s">
        <v>20136</v>
      </c>
      <c r="B4444" t="s">
        <v>20137</v>
      </c>
      <c r="C4444" s="18">
        <v>0.63652360149999998</v>
      </c>
      <c r="D4444" t="s">
        <v>4805</v>
      </c>
      <c r="E4444" t="s">
        <v>3972</v>
      </c>
      <c r="F4444" t="s">
        <v>4806</v>
      </c>
      <c r="G4444" s="18">
        <v>0.31205456349999999</v>
      </c>
      <c r="H4444" t="s">
        <v>4807</v>
      </c>
      <c r="I4444" t="s">
        <v>3974</v>
      </c>
      <c r="J4444" t="s">
        <v>4808</v>
      </c>
      <c r="K4444" s="18">
        <v>2.0231772203</v>
      </c>
      <c r="L4444" t="s">
        <v>64</v>
      </c>
      <c r="M4444" t="s">
        <v>3974</v>
      </c>
      <c r="N4444" t="s">
        <v>4331</v>
      </c>
      <c r="O4444" s="18">
        <v>1.4112925203</v>
      </c>
      <c r="P4444" t="s">
        <v>5791</v>
      </c>
      <c r="Q4444" t="s">
        <v>3972</v>
      </c>
      <c r="R4444" t="s">
        <v>5792</v>
      </c>
      <c r="S4444" s="18">
        <v>467.91721162250002</v>
      </c>
      <c r="T4444" t="s">
        <v>85</v>
      </c>
      <c r="U4444" t="s">
        <v>86</v>
      </c>
      <c r="V4444" t="s">
        <v>87</v>
      </c>
      <c r="W4444" s="18">
        <v>0.78732429800000003</v>
      </c>
      <c r="X4444" t="s">
        <v>3979</v>
      </c>
      <c r="Y4444" t="s">
        <v>3974</v>
      </c>
      <c r="Z4444" t="s">
        <v>3980</v>
      </c>
      <c r="AA4444" s="18">
        <v>0.31205456349999999</v>
      </c>
      <c r="AB4444" t="s">
        <v>4807</v>
      </c>
      <c r="AC4444" t="s">
        <v>3972</v>
      </c>
      <c r="AD4444" t="s">
        <v>4809</v>
      </c>
      <c r="AE4444" s="18">
        <v>0.224068658</v>
      </c>
      <c r="AF4444" t="s">
        <v>20138</v>
      </c>
      <c r="AG4444" t="s">
        <v>3972</v>
      </c>
      <c r="AH4444" t="s">
        <v>20139</v>
      </c>
      <c r="AI4444" s="18">
        <v>0.72437607869999998</v>
      </c>
      <c r="AJ4444" t="s">
        <v>349</v>
      </c>
      <c r="AK4444" t="s">
        <v>3972</v>
      </c>
      <c r="AL4444" t="s">
        <v>16500</v>
      </c>
      <c r="AM4444" t="s">
        <v>20138</v>
      </c>
      <c r="AN4444" t="s">
        <v>3972</v>
      </c>
      <c r="AO4444" t="s">
        <v>20139</v>
      </c>
      <c r="AP4444" s="18">
        <v>0.224068658</v>
      </c>
      <c r="AQ4444" t="e">
        <v>#N/A</v>
      </c>
      <c r="AR4444" t="b">
        <f>ISNUMBER(SEARCH('Consulta Por Puntos Baloto'!$E$5,B4444,1))</f>
        <v>0</v>
      </c>
      <c r="AS4444">
        <f t="shared" si="138"/>
        <v>31</v>
      </c>
      <c r="AT4444" t="str">
        <f t="shared" si="139"/>
        <v>Punto pago</v>
      </c>
    </row>
    <row r="4445" spans="1:46">
      <c r="A4445" t="s">
        <v>20140</v>
      </c>
      <c r="B4445" t="s">
        <v>20141</v>
      </c>
      <c r="C4445" s="18">
        <v>0.26363025470000001</v>
      </c>
      <c r="D4445" t="s">
        <v>9547</v>
      </c>
      <c r="E4445" t="s">
        <v>3972</v>
      </c>
      <c r="F4445" t="s">
        <v>9548</v>
      </c>
      <c r="G4445" s="18">
        <v>0.34162270280000001</v>
      </c>
      <c r="H4445" t="s">
        <v>4334</v>
      </c>
      <c r="I4445" t="s">
        <v>3974</v>
      </c>
      <c r="J4445" t="s">
        <v>9550</v>
      </c>
      <c r="K4445" s="18">
        <v>0.35543463510000001</v>
      </c>
      <c r="L4445" t="s">
        <v>4334</v>
      </c>
      <c r="M4445" t="s">
        <v>3974</v>
      </c>
      <c r="N4445" t="s">
        <v>9550</v>
      </c>
      <c r="O4445" s="18">
        <v>0.74103308160000003</v>
      </c>
      <c r="P4445" t="s">
        <v>4332</v>
      </c>
      <c r="Q4445" t="s">
        <v>3972</v>
      </c>
      <c r="R4445" t="s">
        <v>4333</v>
      </c>
      <c r="S4445" s="18">
        <v>466.6235657318</v>
      </c>
      <c r="T4445" t="s">
        <v>85</v>
      </c>
      <c r="U4445" t="s">
        <v>86</v>
      </c>
      <c r="V4445" t="s">
        <v>87</v>
      </c>
      <c r="W4445" s="18">
        <v>1.4605994941</v>
      </c>
      <c r="X4445" t="s">
        <v>3979</v>
      </c>
      <c r="Y4445" t="s">
        <v>3974</v>
      </c>
      <c r="Z4445" t="s">
        <v>3980</v>
      </c>
      <c r="AA4445" s="18">
        <v>0.35106848260000001</v>
      </c>
      <c r="AB4445" t="s">
        <v>4334</v>
      </c>
      <c r="AC4445" t="s">
        <v>3972</v>
      </c>
      <c r="AD4445" t="s">
        <v>4335</v>
      </c>
      <c r="AE4445" s="18">
        <v>4.5194972399999998E-2</v>
      </c>
      <c r="AF4445" t="s">
        <v>20142</v>
      </c>
      <c r="AG4445" t="s">
        <v>3972</v>
      </c>
      <c r="AH4445" t="s">
        <v>20143</v>
      </c>
      <c r="AI4445" s="18">
        <v>0.48185588540000002</v>
      </c>
      <c r="AJ4445" t="s">
        <v>6247</v>
      </c>
      <c r="AK4445" t="s">
        <v>3972</v>
      </c>
      <c r="AL4445" t="s">
        <v>6248</v>
      </c>
      <c r="AM4445" t="s">
        <v>20142</v>
      </c>
      <c r="AN4445" t="s">
        <v>3972</v>
      </c>
      <c r="AO4445" t="s">
        <v>20143</v>
      </c>
      <c r="AP4445" s="18">
        <v>4.5194972399999998E-2</v>
      </c>
      <c r="AQ4445" t="s">
        <v>123</v>
      </c>
      <c r="AR4445" t="b">
        <f>ISNUMBER(SEARCH('Consulta Por Puntos Baloto'!$E$5,B4445,1))</f>
        <v>0</v>
      </c>
      <c r="AS4445">
        <f t="shared" si="138"/>
        <v>31</v>
      </c>
      <c r="AT4445" t="str">
        <f t="shared" si="139"/>
        <v>Punto pago</v>
      </c>
    </row>
    <row r="4446" spans="1:46">
      <c r="A4446" t="s">
        <v>20144</v>
      </c>
      <c r="B4446" t="s">
        <v>20145</v>
      </c>
      <c r="C4446" s="18">
        <v>23.735753017499999</v>
      </c>
      <c r="D4446" t="s">
        <v>3971</v>
      </c>
      <c r="E4446" t="s">
        <v>3972</v>
      </c>
      <c r="F4446" t="s">
        <v>3973</v>
      </c>
      <c r="G4446" s="18">
        <v>21.920801097399998</v>
      </c>
      <c r="H4446" t="s">
        <v>64</v>
      </c>
      <c r="I4446" t="s">
        <v>3974</v>
      </c>
      <c r="J4446" t="s">
        <v>3975</v>
      </c>
      <c r="K4446" s="18">
        <v>23.2314044751</v>
      </c>
      <c r="L4446" t="s">
        <v>64</v>
      </c>
      <c r="M4446" t="s">
        <v>3974</v>
      </c>
      <c r="N4446" t="s">
        <v>3976</v>
      </c>
      <c r="O4446" s="18">
        <v>24.139951371599999</v>
      </c>
      <c r="P4446" t="s">
        <v>3977</v>
      </c>
      <c r="Q4446" t="s">
        <v>3972</v>
      </c>
      <c r="R4446" t="s">
        <v>3978</v>
      </c>
      <c r="S4446" s="18">
        <v>438.20454078900002</v>
      </c>
      <c r="T4446" t="s">
        <v>85</v>
      </c>
      <c r="U4446" t="s">
        <v>86</v>
      </c>
      <c r="V4446" t="s">
        <v>87</v>
      </c>
      <c r="W4446" s="18">
        <v>30.083118632400002</v>
      </c>
      <c r="X4446" t="s">
        <v>3979</v>
      </c>
      <c r="Y4446" t="s">
        <v>3974</v>
      </c>
      <c r="Z4446" t="s">
        <v>3980</v>
      </c>
      <c r="AA4446" s="18">
        <v>27.125313870900001</v>
      </c>
      <c r="AB4446" t="s">
        <v>3981</v>
      </c>
      <c r="AC4446" t="s">
        <v>3972</v>
      </c>
      <c r="AD4446" t="s">
        <v>3982</v>
      </c>
      <c r="AE4446" s="18">
        <v>2.58300248E-2</v>
      </c>
      <c r="AF4446" t="s">
        <v>20146</v>
      </c>
      <c r="AG4446" t="s">
        <v>15205</v>
      </c>
      <c r="AH4446" t="s">
        <v>20147</v>
      </c>
      <c r="AI4446" s="18">
        <v>8.1351913200000001E-2</v>
      </c>
      <c r="AJ4446" t="s">
        <v>19028</v>
      </c>
      <c r="AK4446" t="s">
        <v>15205</v>
      </c>
      <c r="AL4446" t="s">
        <v>19029</v>
      </c>
      <c r="AM4446" t="s">
        <v>20146</v>
      </c>
      <c r="AN4446" t="s">
        <v>15205</v>
      </c>
      <c r="AO4446" t="s">
        <v>20147</v>
      </c>
      <c r="AP4446" s="18">
        <v>2.58300248E-2</v>
      </c>
      <c r="AQ4446" t="s">
        <v>123</v>
      </c>
      <c r="AR4446" t="b">
        <f>ISNUMBER(SEARCH('Consulta Por Puntos Baloto'!$E$5,B4446,1))</f>
        <v>0</v>
      </c>
      <c r="AS4446">
        <f t="shared" si="138"/>
        <v>31</v>
      </c>
      <c r="AT4446" t="str">
        <f t="shared" si="139"/>
        <v>Punto pago</v>
      </c>
    </row>
    <row r="4447" spans="1:46">
      <c r="A4447" t="s">
        <v>20148</v>
      </c>
      <c r="B4447" t="s">
        <v>20149</v>
      </c>
      <c r="C4447" s="18">
        <v>3.3950112426999999</v>
      </c>
      <c r="D4447" t="s">
        <v>3971</v>
      </c>
      <c r="E4447" t="s">
        <v>3972</v>
      </c>
      <c r="F4447" t="s">
        <v>3973</v>
      </c>
      <c r="G4447" s="18">
        <v>2.9567837127000001</v>
      </c>
      <c r="H4447" t="s">
        <v>64</v>
      </c>
      <c r="I4447" t="s">
        <v>3974</v>
      </c>
      <c r="J4447" t="s">
        <v>3976</v>
      </c>
      <c r="K4447" s="18">
        <v>2.9508721669</v>
      </c>
      <c r="L4447" t="s">
        <v>64</v>
      </c>
      <c r="M4447" t="s">
        <v>3974</v>
      </c>
      <c r="N4447" t="s">
        <v>3976</v>
      </c>
      <c r="O4447" s="18">
        <v>3.7128847059000001</v>
      </c>
      <c r="P4447" t="s">
        <v>3977</v>
      </c>
      <c r="Q4447" t="s">
        <v>3972</v>
      </c>
      <c r="R4447" t="s">
        <v>3978</v>
      </c>
      <c r="S4447" s="18">
        <v>457.88124385409998</v>
      </c>
      <c r="T4447" t="s">
        <v>85</v>
      </c>
      <c r="U4447" t="s">
        <v>86</v>
      </c>
      <c r="V4447" t="s">
        <v>87</v>
      </c>
      <c r="W4447" s="18">
        <v>10.0939400872</v>
      </c>
      <c r="X4447" t="s">
        <v>3979</v>
      </c>
      <c r="Y4447" t="s">
        <v>3974</v>
      </c>
      <c r="Z4447" t="s">
        <v>3980</v>
      </c>
      <c r="AA4447" s="18">
        <v>6.1685501385999997</v>
      </c>
      <c r="AB4447" t="s">
        <v>3981</v>
      </c>
      <c r="AC4447" t="s">
        <v>3972</v>
      </c>
      <c r="AD4447" t="s">
        <v>3982</v>
      </c>
      <c r="AE4447" s="18">
        <v>5.6836406000000004E-3</v>
      </c>
      <c r="AF4447" t="s">
        <v>20150</v>
      </c>
      <c r="AG4447" t="s">
        <v>4280</v>
      </c>
      <c r="AH4447" t="s">
        <v>20151</v>
      </c>
      <c r="AI4447" s="18">
        <v>7.4019159000000001E-3</v>
      </c>
      <c r="AJ4447" t="s">
        <v>13366</v>
      </c>
      <c r="AK4447" t="s">
        <v>4280</v>
      </c>
      <c r="AL4447" t="s">
        <v>13367</v>
      </c>
      <c r="AM4447" t="s">
        <v>20150</v>
      </c>
      <c r="AN4447" t="s">
        <v>4280</v>
      </c>
      <c r="AO4447" t="s">
        <v>20151</v>
      </c>
      <c r="AP4447" s="18">
        <v>5.6836406000000004E-3</v>
      </c>
      <c r="AQ4447" t="s">
        <v>123</v>
      </c>
      <c r="AR4447" t="b">
        <f>ISNUMBER(SEARCH('Consulta Por Puntos Baloto'!$E$5,B4447,1))</f>
        <v>0</v>
      </c>
      <c r="AS4447">
        <f t="shared" si="138"/>
        <v>31</v>
      </c>
      <c r="AT4447" t="str">
        <f t="shared" si="139"/>
        <v>Punto pago</v>
      </c>
    </row>
    <row r="4448" spans="1:46">
      <c r="A4448" t="s">
        <v>20152</v>
      </c>
      <c r="B4448" t="s">
        <v>20153</v>
      </c>
      <c r="C4448" s="18">
        <v>22.7994255495</v>
      </c>
      <c r="D4448" t="s">
        <v>1689</v>
      </c>
      <c r="E4448" t="s">
        <v>1690</v>
      </c>
      <c r="F4448" t="s">
        <v>1691</v>
      </c>
      <c r="G4448" s="18">
        <v>19.892467331900001</v>
      </c>
      <c r="H4448" t="s">
        <v>64</v>
      </c>
      <c r="I4448" t="s">
        <v>105</v>
      </c>
      <c r="J4448" t="s">
        <v>106</v>
      </c>
      <c r="K4448" s="18">
        <v>75.2547453719</v>
      </c>
      <c r="L4448" t="s">
        <v>64</v>
      </c>
      <c r="M4448" t="s">
        <v>130</v>
      </c>
      <c r="N4448" t="s">
        <v>132</v>
      </c>
      <c r="O4448" s="18">
        <v>74.003925178100005</v>
      </c>
      <c r="P4448" t="s">
        <v>133</v>
      </c>
      <c r="Q4448" t="s">
        <v>134</v>
      </c>
      <c r="R4448" t="s">
        <v>135</v>
      </c>
      <c r="S4448" s="18">
        <v>76.446220124099995</v>
      </c>
      <c r="T4448" t="s">
        <v>136</v>
      </c>
      <c r="U4448" t="s">
        <v>130</v>
      </c>
      <c r="V4448" t="s">
        <v>137</v>
      </c>
      <c r="W4448" s="18">
        <v>20.051383013799999</v>
      </c>
      <c r="X4448" t="s">
        <v>64</v>
      </c>
      <c r="Y4448" t="s">
        <v>114</v>
      </c>
      <c r="Z4448" t="s">
        <v>106</v>
      </c>
      <c r="AA4448" s="18">
        <v>21.627856359199999</v>
      </c>
      <c r="AB4448" s="19" t="s">
        <v>3348</v>
      </c>
      <c r="AC4448" t="s">
        <v>1690</v>
      </c>
      <c r="AD4448" s="19" t="s">
        <v>5358</v>
      </c>
      <c r="AE4448" s="18">
        <v>6.0471769000000003E-3</v>
      </c>
      <c r="AF4448" t="s">
        <v>12820</v>
      </c>
      <c r="AG4448" t="s">
        <v>5360</v>
      </c>
      <c r="AH4448" t="s">
        <v>12821</v>
      </c>
      <c r="AI4448" s="18">
        <v>3.3062133999999998E-3</v>
      </c>
      <c r="AJ4448" t="s">
        <v>12643</v>
      </c>
      <c r="AK4448" t="s">
        <v>5363</v>
      </c>
      <c r="AL4448" t="s">
        <v>12644</v>
      </c>
      <c r="AM4448" t="s">
        <v>12643</v>
      </c>
      <c r="AN4448" t="s">
        <v>5363</v>
      </c>
      <c r="AO4448" t="s">
        <v>12644</v>
      </c>
      <c r="AP4448" s="18">
        <v>3.3062133999999998E-3</v>
      </c>
      <c r="AQ4448" t="s">
        <v>123</v>
      </c>
      <c r="AR4448" t="b">
        <f>ISNUMBER(SEARCH('Consulta Por Puntos Baloto'!$E$5,B4448,1))</f>
        <v>0</v>
      </c>
      <c r="AS4448">
        <f t="shared" si="138"/>
        <v>35</v>
      </c>
      <c r="AT4448" t="str">
        <f t="shared" si="139"/>
        <v>Punto red</v>
      </c>
    </row>
    <row r="4449" spans="1:46">
      <c r="A4449" t="s">
        <v>20154</v>
      </c>
      <c r="B4449" t="s">
        <v>20155</v>
      </c>
      <c r="C4449" s="18">
        <v>22.805961206599999</v>
      </c>
      <c r="D4449" t="s">
        <v>1689</v>
      </c>
      <c r="E4449" t="s">
        <v>1690</v>
      </c>
      <c r="F4449" t="s">
        <v>1691</v>
      </c>
      <c r="G4449" s="18">
        <v>19.8050118936</v>
      </c>
      <c r="H4449" t="s">
        <v>64</v>
      </c>
      <c r="I4449" t="s">
        <v>105</v>
      </c>
      <c r="J4449" t="s">
        <v>106</v>
      </c>
      <c r="K4449" s="18">
        <v>75.343126181000002</v>
      </c>
      <c r="L4449" t="s">
        <v>64</v>
      </c>
      <c r="M4449" t="s">
        <v>130</v>
      </c>
      <c r="N4449" t="s">
        <v>132</v>
      </c>
      <c r="O4449" s="18">
        <v>74.093847077500001</v>
      </c>
      <c r="P4449" t="s">
        <v>133</v>
      </c>
      <c r="Q4449" t="s">
        <v>134</v>
      </c>
      <c r="R4449" t="s">
        <v>135</v>
      </c>
      <c r="S4449" s="18">
        <v>76.534049982699997</v>
      </c>
      <c r="T4449" t="s">
        <v>136</v>
      </c>
      <c r="U4449" t="s">
        <v>130</v>
      </c>
      <c r="V4449" t="s">
        <v>137</v>
      </c>
      <c r="W4449" s="18">
        <v>19.963810108899999</v>
      </c>
      <c r="X4449" t="s">
        <v>64</v>
      </c>
      <c r="Y4449" t="s">
        <v>114</v>
      </c>
      <c r="Z4449" t="s">
        <v>106</v>
      </c>
      <c r="AA4449" s="18">
        <v>21.625793371499999</v>
      </c>
      <c r="AB4449" s="19" t="s">
        <v>3348</v>
      </c>
      <c r="AC4449" t="s">
        <v>1690</v>
      </c>
      <c r="AD4449" s="19" t="s">
        <v>5358</v>
      </c>
      <c r="AE4449" s="18">
        <v>3.20657232E-2</v>
      </c>
      <c r="AF4449" t="s">
        <v>5543</v>
      </c>
      <c r="AG4449" t="s">
        <v>5360</v>
      </c>
      <c r="AH4449" t="s">
        <v>5544</v>
      </c>
      <c r="AI4449" s="18">
        <v>4.0075607999999997E-3</v>
      </c>
      <c r="AJ4449" t="s">
        <v>20156</v>
      </c>
      <c r="AK4449" t="s">
        <v>5363</v>
      </c>
      <c r="AL4449" t="s">
        <v>20157</v>
      </c>
      <c r="AM4449" t="s">
        <v>20156</v>
      </c>
      <c r="AN4449" t="s">
        <v>5363</v>
      </c>
      <c r="AO4449" t="s">
        <v>20157</v>
      </c>
      <c r="AP4449" s="18">
        <v>4.0075607999999997E-3</v>
      </c>
      <c r="AQ4449" t="s">
        <v>123</v>
      </c>
      <c r="AR4449" t="b">
        <f>ISNUMBER(SEARCH('Consulta Por Puntos Baloto'!$E$5,B4449,1))</f>
        <v>0</v>
      </c>
      <c r="AS4449">
        <f t="shared" si="138"/>
        <v>35</v>
      </c>
      <c r="AT4449" t="str">
        <f t="shared" si="139"/>
        <v>Punto red</v>
      </c>
    </row>
    <row r="4450" spans="1:46">
      <c r="A4450" t="s">
        <v>20158</v>
      </c>
      <c r="B4450" t="s">
        <v>20159</v>
      </c>
      <c r="C4450" s="18">
        <v>0.81230880890000001</v>
      </c>
      <c r="D4450" t="s">
        <v>451</v>
      </c>
      <c r="E4450" t="s">
        <v>128</v>
      </c>
      <c r="F4450" t="s">
        <v>452</v>
      </c>
      <c r="G4450" s="18">
        <v>0.35636332780000002</v>
      </c>
      <c r="H4450" t="s">
        <v>64</v>
      </c>
      <c r="I4450" t="s">
        <v>130</v>
      </c>
      <c r="J4450" t="s">
        <v>131</v>
      </c>
      <c r="K4450" s="18">
        <v>0.36286607380000002</v>
      </c>
      <c r="L4450" t="s">
        <v>64</v>
      </c>
      <c r="M4450" t="s">
        <v>130</v>
      </c>
      <c r="N4450" t="s">
        <v>132</v>
      </c>
      <c r="O4450" s="18">
        <v>1.5847513886</v>
      </c>
      <c r="P4450" t="s">
        <v>453</v>
      </c>
      <c r="Q4450" t="s">
        <v>134</v>
      </c>
      <c r="R4450" t="s">
        <v>454</v>
      </c>
      <c r="S4450" s="18">
        <v>2.0813360139000001</v>
      </c>
      <c r="T4450" t="s">
        <v>136</v>
      </c>
      <c r="U4450" t="s">
        <v>130</v>
      </c>
      <c r="V4450" t="s">
        <v>137</v>
      </c>
      <c r="W4450" s="18">
        <v>1.1282874007999999</v>
      </c>
      <c r="X4450" t="s">
        <v>138</v>
      </c>
      <c r="Y4450" t="s">
        <v>130</v>
      </c>
      <c r="Z4450" t="s">
        <v>139</v>
      </c>
      <c r="AA4450" s="18">
        <v>1.1282874007999999</v>
      </c>
      <c r="AB4450" s="19" t="s">
        <v>455</v>
      </c>
      <c r="AC4450" t="s">
        <v>128</v>
      </c>
      <c r="AD4450" t="s">
        <v>456</v>
      </c>
      <c r="AE4450" s="18">
        <v>0.21721496800000001</v>
      </c>
      <c r="AF4450" t="s">
        <v>5652</v>
      </c>
      <c r="AG4450" t="s">
        <v>143</v>
      </c>
      <c r="AH4450" t="s">
        <v>5653</v>
      </c>
      <c r="AI4450" s="18">
        <v>0.27954418190000002</v>
      </c>
      <c r="AJ4450" t="s">
        <v>20160</v>
      </c>
      <c r="AK4450" t="s">
        <v>134</v>
      </c>
      <c r="AL4450" t="s">
        <v>20161</v>
      </c>
      <c r="AM4450" t="s">
        <v>5652</v>
      </c>
      <c r="AN4450" t="s">
        <v>143</v>
      </c>
      <c r="AO4450" t="s">
        <v>5653</v>
      </c>
      <c r="AP4450" s="18">
        <v>0.21721496800000001</v>
      </c>
      <c r="AQ4450" t="e">
        <v>#N/A</v>
      </c>
      <c r="AR4450" t="b">
        <f>ISNUMBER(SEARCH('Consulta Por Puntos Baloto'!$E$5,B4450,1))</f>
        <v>0</v>
      </c>
      <c r="AS4450">
        <f t="shared" si="138"/>
        <v>31</v>
      </c>
      <c r="AT4450" t="str">
        <f t="shared" si="139"/>
        <v>Punto pago</v>
      </c>
    </row>
    <row r="4451" spans="1:46">
      <c r="A4451" t="s">
        <v>20162</v>
      </c>
      <c r="B4451" t="s">
        <v>20163</v>
      </c>
      <c r="C4451" s="18">
        <v>0.31296917279999997</v>
      </c>
      <c r="D4451" t="s">
        <v>5239</v>
      </c>
      <c r="E4451" t="s">
        <v>62</v>
      </c>
      <c r="F4451" t="s">
        <v>5240</v>
      </c>
      <c r="G4451" s="18">
        <v>2.1539701099999999E-2</v>
      </c>
      <c r="H4451" t="s">
        <v>5704</v>
      </c>
      <c r="I4451" t="s">
        <v>65</v>
      </c>
      <c r="J4451" t="s">
        <v>5705</v>
      </c>
      <c r="K4451" s="18">
        <v>0.13669854240000001</v>
      </c>
      <c r="L4451" t="s">
        <v>64</v>
      </c>
      <c r="M4451" t="s">
        <v>65</v>
      </c>
      <c r="N4451" t="s">
        <v>5241</v>
      </c>
      <c r="O4451" s="18">
        <v>5.3790429940999998</v>
      </c>
      <c r="P4451" t="s">
        <v>67</v>
      </c>
      <c r="Q4451" t="s">
        <v>62</v>
      </c>
      <c r="R4451" t="s">
        <v>68</v>
      </c>
      <c r="S4451" s="18">
        <v>0.86527539440000001</v>
      </c>
      <c r="T4451" t="s">
        <v>69</v>
      </c>
      <c r="U4451" t="s">
        <v>65</v>
      </c>
      <c r="V4451" t="s">
        <v>70</v>
      </c>
      <c r="W4451" s="18">
        <v>2.2533078059</v>
      </c>
      <c r="X4451" t="s">
        <v>64</v>
      </c>
      <c r="Y4451" t="s">
        <v>65</v>
      </c>
      <c r="Z4451" t="s">
        <v>4213</v>
      </c>
      <c r="AA4451" s="18">
        <v>1.2382147600000001E-2</v>
      </c>
      <c r="AB4451" t="s">
        <v>5706</v>
      </c>
      <c r="AC4451" t="s">
        <v>62</v>
      </c>
      <c r="AD4451" t="s">
        <v>5707</v>
      </c>
      <c r="AE4451" s="18">
        <v>0.50689301939999998</v>
      </c>
      <c r="AF4451" t="s">
        <v>5708</v>
      </c>
      <c r="AG4451" t="s">
        <v>62</v>
      </c>
      <c r="AH4451" t="s">
        <v>5709</v>
      </c>
      <c r="AI4451" s="18">
        <v>2.1065547999999999E-3</v>
      </c>
      <c r="AJ4451" t="s">
        <v>20164</v>
      </c>
      <c r="AK4451" t="s">
        <v>62</v>
      </c>
      <c r="AL4451" t="s">
        <v>20165</v>
      </c>
      <c r="AM4451" t="s">
        <v>20164</v>
      </c>
      <c r="AN4451" t="s">
        <v>62</v>
      </c>
      <c r="AO4451" t="s">
        <v>20165</v>
      </c>
      <c r="AP4451" s="18">
        <v>2.1065547999999999E-3</v>
      </c>
      <c r="AQ4451" t="s">
        <v>123</v>
      </c>
      <c r="AR4451" t="b">
        <f>ISNUMBER(SEARCH('Consulta Por Puntos Baloto'!$E$5,B4451,1))</f>
        <v>0</v>
      </c>
      <c r="AS4451">
        <f t="shared" si="138"/>
        <v>35</v>
      </c>
      <c r="AT4451" t="str">
        <f t="shared" si="139"/>
        <v>Punto red</v>
      </c>
    </row>
    <row r="4452" spans="1:46">
      <c r="A4452" t="s">
        <v>20166</v>
      </c>
      <c r="B4452" t="s">
        <v>20167</v>
      </c>
      <c r="C4452" s="18">
        <v>0.31293624479999999</v>
      </c>
      <c r="D4452" t="s">
        <v>5239</v>
      </c>
      <c r="E4452" t="s">
        <v>62</v>
      </c>
      <c r="F4452" t="s">
        <v>5240</v>
      </c>
      <c r="G4452" s="18">
        <v>2.0243114600000001E-2</v>
      </c>
      <c r="H4452" t="s">
        <v>5704</v>
      </c>
      <c r="I4452" t="s">
        <v>65</v>
      </c>
      <c r="J4452" t="s">
        <v>5705</v>
      </c>
      <c r="K4452" s="18">
        <v>0.1351616139</v>
      </c>
      <c r="L4452" t="s">
        <v>64</v>
      </c>
      <c r="M4452" t="s">
        <v>65</v>
      </c>
      <c r="N4452" t="s">
        <v>5241</v>
      </c>
      <c r="O4452" s="18">
        <v>5.3775396220999996</v>
      </c>
      <c r="P4452" t="s">
        <v>67</v>
      </c>
      <c r="Q4452" t="s">
        <v>62</v>
      </c>
      <c r="R4452" t="s">
        <v>68</v>
      </c>
      <c r="S4452" s="18">
        <v>0.86138255409999998</v>
      </c>
      <c r="T4452" t="s">
        <v>69</v>
      </c>
      <c r="U4452" t="s">
        <v>65</v>
      </c>
      <c r="V4452" t="s">
        <v>70</v>
      </c>
      <c r="W4452" s="18">
        <v>2.2530002282999999</v>
      </c>
      <c r="X4452" t="s">
        <v>64</v>
      </c>
      <c r="Y4452" t="s">
        <v>65</v>
      </c>
      <c r="Z4452" t="s">
        <v>4213</v>
      </c>
      <c r="AA4452" s="18">
        <v>8.8099903000000007E-3</v>
      </c>
      <c r="AB4452" t="s">
        <v>5706</v>
      </c>
      <c r="AC4452" t="s">
        <v>62</v>
      </c>
      <c r="AD4452" t="s">
        <v>5707</v>
      </c>
      <c r="AE4452" s="18">
        <v>0.50284409720000001</v>
      </c>
      <c r="AF4452" t="s">
        <v>5708</v>
      </c>
      <c r="AG4452" t="s">
        <v>62</v>
      </c>
      <c r="AH4452" t="s">
        <v>5709</v>
      </c>
      <c r="AI4452" s="18">
        <v>6.381208E-4</v>
      </c>
      <c r="AJ4452" t="s">
        <v>20168</v>
      </c>
      <c r="AK4452" t="s">
        <v>62</v>
      </c>
      <c r="AL4452" t="s">
        <v>20169</v>
      </c>
      <c r="AM4452" t="s">
        <v>20168</v>
      </c>
      <c r="AN4452" t="s">
        <v>62</v>
      </c>
      <c r="AO4452" t="s">
        <v>20169</v>
      </c>
      <c r="AP4452" s="18">
        <v>6.381208E-4</v>
      </c>
      <c r="AQ4452" t="s">
        <v>123</v>
      </c>
      <c r="AR4452" t="b">
        <f>ISNUMBER(SEARCH('Consulta Por Puntos Baloto'!$E$5,B4452,1))</f>
        <v>0</v>
      </c>
      <c r="AS4452">
        <f t="shared" si="138"/>
        <v>35</v>
      </c>
      <c r="AT4452" t="str">
        <f t="shared" si="139"/>
        <v>Punto red</v>
      </c>
    </row>
    <row r="4453" spans="1:46">
      <c r="A4453" t="s">
        <v>20170</v>
      </c>
      <c r="B4453" t="s">
        <v>20171</v>
      </c>
      <c r="C4453" s="18">
        <v>58.076885924499997</v>
      </c>
      <c r="D4453" t="s">
        <v>4556</v>
      </c>
      <c r="E4453" t="s">
        <v>4557</v>
      </c>
      <c r="F4453" t="s">
        <v>4558</v>
      </c>
      <c r="G4453" s="18">
        <v>2.0512505051000001</v>
      </c>
      <c r="H4453" t="s">
        <v>4559</v>
      </c>
      <c r="I4453" t="s">
        <v>4560</v>
      </c>
      <c r="J4453" t="s">
        <v>4561</v>
      </c>
      <c r="K4453" s="18">
        <v>2.4636504192999999</v>
      </c>
      <c r="L4453" t="s">
        <v>64</v>
      </c>
      <c r="M4453" t="s">
        <v>4560</v>
      </c>
      <c r="N4453" t="s">
        <v>4562</v>
      </c>
      <c r="O4453" s="18">
        <v>2.6135644390000001</v>
      </c>
      <c r="P4453" t="s">
        <v>387</v>
      </c>
      <c r="Q4453" t="s">
        <v>388</v>
      </c>
      <c r="R4453" t="s">
        <v>389</v>
      </c>
      <c r="S4453" s="18">
        <v>254.17562472840001</v>
      </c>
      <c r="T4453" t="s">
        <v>253</v>
      </c>
      <c r="U4453" t="s">
        <v>65</v>
      </c>
      <c r="V4453" t="s">
        <v>254</v>
      </c>
      <c r="W4453" s="18">
        <v>57.6423797136</v>
      </c>
      <c r="X4453" t="s">
        <v>64</v>
      </c>
      <c r="Y4453" t="s">
        <v>4563</v>
      </c>
      <c r="Z4453" t="s">
        <v>4564</v>
      </c>
      <c r="AA4453" s="18">
        <v>2.0601018902999999</v>
      </c>
      <c r="AB4453" t="s">
        <v>4559</v>
      </c>
      <c r="AC4453" t="s">
        <v>388</v>
      </c>
      <c r="AD4453" t="s">
        <v>4565</v>
      </c>
      <c r="AE4453" s="18">
        <v>0.37912885429999998</v>
      </c>
      <c r="AF4453" t="s">
        <v>20172</v>
      </c>
      <c r="AG4453" t="s">
        <v>388</v>
      </c>
      <c r="AH4453" t="s">
        <v>20173</v>
      </c>
      <c r="AI4453" s="18">
        <v>0.77300541659999999</v>
      </c>
      <c r="AJ4453" t="s">
        <v>20174</v>
      </c>
      <c r="AK4453" t="s">
        <v>388</v>
      </c>
      <c r="AL4453" t="s">
        <v>20175</v>
      </c>
      <c r="AM4453" t="s">
        <v>20172</v>
      </c>
      <c r="AN4453" t="s">
        <v>388</v>
      </c>
      <c r="AO4453" t="s">
        <v>20173</v>
      </c>
      <c r="AP4453" s="18">
        <v>0.37912885429999998</v>
      </c>
      <c r="AQ4453" t="e">
        <v>#N/A</v>
      </c>
      <c r="AR4453" t="b">
        <f>ISNUMBER(SEARCH('Consulta Por Puntos Baloto'!$E$5,B4453,1))</f>
        <v>0</v>
      </c>
      <c r="AS4453">
        <f t="shared" si="138"/>
        <v>31</v>
      </c>
      <c r="AT4453" t="str">
        <f t="shared" si="139"/>
        <v>Punto pago</v>
      </c>
    </row>
    <row r="4454" spans="1:46">
      <c r="A4454" t="s">
        <v>20176</v>
      </c>
      <c r="B4454" t="s">
        <v>20177</v>
      </c>
      <c r="C4454" s="18">
        <v>1.5930252996000001</v>
      </c>
      <c r="D4454" t="s">
        <v>264</v>
      </c>
      <c r="E4454" t="s">
        <v>62</v>
      </c>
      <c r="F4454" t="s">
        <v>265</v>
      </c>
      <c r="G4454" s="18">
        <v>1.4047307538</v>
      </c>
      <c r="H4454" t="s">
        <v>64</v>
      </c>
      <c r="I4454" t="s">
        <v>65</v>
      </c>
      <c r="J4454" t="s">
        <v>4123</v>
      </c>
      <c r="K4454" s="18">
        <v>1.4047627111000001</v>
      </c>
      <c r="L4454" t="s">
        <v>64</v>
      </c>
      <c r="M4454" t="s">
        <v>65</v>
      </c>
      <c r="N4454" t="s">
        <v>4123</v>
      </c>
      <c r="O4454" s="18">
        <v>12.8461397363</v>
      </c>
      <c r="P4454" t="s">
        <v>67</v>
      </c>
      <c r="Q4454" t="s">
        <v>62</v>
      </c>
      <c r="R4454" t="s">
        <v>68</v>
      </c>
      <c r="S4454" s="18">
        <v>9.5155990606999996</v>
      </c>
      <c r="T4454" t="s">
        <v>69</v>
      </c>
      <c r="U4454" t="s">
        <v>65</v>
      </c>
      <c r="V4454" t="s">
        <v>70</v>
      </c>
      <c r="W4454" s="18">
        <v>5.1200621712999999</v>
      </c>
      <c r="X4454" t="s">
        <v>241</v>
      </c>
      <c r="Y4454" t="s">
        <v>65</v>
      </c>
      <c r="Z4454" t="s">
        <v>242</v>
      </c>
      <c r="AA4454" s="18">
        <v>1.5650782422</v>
      </c>
      <c r="AB4454" s="19" t="s">
        <v>266</v>
      </c>
      <c r="AC4454" t="s">
        <v>62</v>
      </c>
      <c r="AD4454" t="s">
        <v>267</v>
      </c>
      <c r="AE4454" s="18">
        <v>0.11379679619999999</v>
      </c>
      <c r="AF4454" t="s">
        <v>20178</v>
      </c>
      <c r="AG4454" t="s">
        <v>62</v>
      </c>
      <c r="AH4454" t="s">
        <v>20179</v>
      </c>
      <c r="AI4454" s="18">
        <v>0.34062994520000001</v>
      </c>
      <c r="AJ4454" t="s">
        <v>20115</v>
      </c>
      <c r="AK4454" t="s">
        <v>62</v>
      </c>
      <c r="AL4454" t="s">
        <v>20116</v>
      </c>
      <c r="AM4454" t="s">
        <v>20178</v>
      </c>
      <c r="AN4454" t="s">
        <v>62</v>
      </c>
      <c r="AO4454" t="s">
        <v>20179</v>
      </c>
      <c r="AP4454" s="18">
        <v>0.11379679619999999</v>
      </c>
      <c r="AQ4454" t="s">
        <v>123</v>
      </c>
      <c r="AR4454" t="b">
        <f>ISNUMBER(SEARCH('Consulta Por Puntos Baloto'!$E$5,B4454,1))</f>
        <v>0</v>
      </c>
      <c r="AS4454">
        <f t="shared" si="138"/>
        <v>31</v>
      </c>
      <c r="AT4454" t="str">
        <f t="shared" si="139"/>
        <v>Punto pago</v>
      </c>
    </row>
    <row r="4455" spans="1:46">
      <c r="A4455" t="s">
        <v>20180</v>
      </c>
      <c r="B4455" t="s">
        <v>20181</v>
      </c>
      <c r="C4455" s="18">
        <v>0.43069659069999999</v>
      </c>
      <c r="D4455" t="s">
        <v>4730</v>
      </c>
      <c r="E4455" t="s">
        <v>4731</v>
      </c>
      <c r="F4455" t="s">
        <v>4732</v>
      </c>
      <c r="G4455" s="18">
        <v>143.24551242129999</v>
      </c>
      <c r="H4455" t="s">
        <v>383</v>
      </c>
      <c r="I4455" t="s">
        <v>384</v>
      </c>
      <c r="J4455" t="s">
        <v>385</v>
      </c>
      <c r="K4455" s="18">
        <v>143.44443653409999</v>
      </c>
      <c r="L4455" t="s">
        <v>64</v>
      </c>
      <c r="M4455" t="s">
        <v>384</v>
      </c>
      <c r="N4455" t="s">
        <v>386</v>
      </c>
      <c r="O4455" s="18">
        <v>54.923810192399998</v>
      </c>
      <c r="P4455" t="s">
        <v>4733</v>
      </c>
      <c r="Q4455" t="s">
        <v>4734</v>
      </c>
      <c r="R4455" t="s">
        <v>4735</v>
      </c>
      <c r="S4455" s="18">
        <v>219.96798290140001</v>
      </c>
      <c r="T4455" t="s">
        <v>253</v>
      </c>
      <c r="U4455" t="s">
        <v>65</v>
      </c>
      <c r="V4455" t="s">
        <v>254</v>
      </c>
      <c r="W4455" s="18">
        <v>219.03780307420001</v>
      </c>
      <c r="X4455" t="s">
        <v>276</v>
      </c>
      <c r="Y4455" t="s">
        <v>65</v>
      </c>
      <c r="Z4455" t="s">
        <v>277</v>
      </c>
      <c r="AA4455" s="18">
        <v>143.2485651241</v>
      </c>
      <c r="AB4455" t="s">
        <v>383</v>
      </c>
      <c r="AC4455" t="s">
        <v>391</v>
      </c>
      <c r="AD4455" t="s">
        <v>392</v>
      </c>
      <c r="AE4455" s="18">
        <v>2.81710607E-2</v>
      </c>
      <c r="AF4455" t="s">
        <v>20182</v>
      </c>
      <c r="AG4455" t="s">
        <v>4731</v>
      </c>
      <c r="AH4455" t="s">
        <v>20183</v>
      </c>
      <c r="AI4455" s="18">
        <v>0.1226635371</v>
      </c>
      <c r="AJ4455" t="s">
        <v>4757</v>
      </c>
      <c r="AK4455" t="s">
        <v>4731</v>
      </c>
      <c r="AL4455" t="s">
        <v>4758</v>
      </c>
      <c r="AM4455" t="s">
        <v>20182</v>
      </c>
      <c r="AN4455" t="s">
        <v>4731</v>
      </c>
      <c r="AO4455" t="s">
        <v>20183</v>
      </c>
      <c r="AP4455" s="18">
        <v>2.81710607E-2</v>
      </c>
      <c r="AQ4455" t="s">
        <v>123</v>
      </c>
      <c r="AR4455" t="b">
        <f>ISNUMBER(SEARCH('Consulta Por Puntos Baloto'!$E$5,B4455,1))</f>
        <v>0</v>
      </c>
      <c r="AS4455">
        <f t="shared" si="138"/>
        <v>31</v>
      </c>
      <c r="AT4455" t="str">
        <f t="shared" si="139"/>
        <v>Punto pago</v>
      </c>
    </row>
    <row r="4456" spans="1:46">
      <c r="A4456" t="s">
        <v>20184</v>
      </c>
      <c r="B4456" t="s">
        <v>20185</v>
      </c>
      <c r="C4456" s="18">
        <v>0.2699432309</v>
      </c>
      <c r="D4456" t="s">
        <v>3990</v>
      </c>
      <c r="E4456" t="s">
        <v>3991</v>
      </c>
      <c r="F4456" t="s">
        <v>3992</v>
      </c>
      <c r="G4456" s="18">
        <v>0.47644522579999998</v>
      </c>
      <c r="H4456" t="s">
        <v>3993</v>
      </c>
      <c r="I4456" t="s">
        <v>3993</v>
      </c>
      <c r="J4456" t="s">
        <v>3994</v>
      </c>
      <c r="K4456" s="18">
        <v>3.4795514301999999</v>
      </c>
      <c r="L4456" t="s">
        <v>64</v>
      </c>
      <c r="M4456" t="s">
        <v>3993</v>
      </c>
      <c r="N4456" t="s">
        <v>3995</v>
      </c>
      <c r="O4456" s="18">
        <v>1.9832653192</v>
      </c>
      <c r="P4456" t="s">
        <v>3996</v>
      </c>
      <c r="Q4456" t="s">
        <v>3991</v>
      </c>
      <c r="R4456" t="s">
        <v>3997</v>
      </c>
      <c r="S4456" s="18">
        <v>370.4989627073</v>
      </c>
      <c r="T4456" t="s">
        <v>85</v>
      </c>
      <c r="U4456" t="s">
        <v>86</v>
      </c>
      <c r="V4456" t="s">
        <v>87</v>
      </c>
      <c r="W4456" s="18">
        <v>134.0494239985</v>
      </c>
      <c r="X4456" t="s">
        <v>64</v>
      </c>
      <c r="Y4456" t="s">
        <v>3998</v>
      </c>
      <c r="Z4456" t="s">
        <v>3999</v>
      </c>
      <c r="AA4456" s="18">
        <v>0.47377470910000002</v>
      </c>
      <c r="AB4456" t="s">
        <v>4000</v>
      </c>
      <c r="AC4456" t="s">
        <v>3991</v>
      </c>
      <c r="AD4456" t="s">
        <v>4001</v>
      </c>
      <c r="AE4456" s="18">
        <v>0.2032060285</v>
      </c>
      <c r="AF4456" t="s">
        <v>4002</v>
      </c>
      <c r="AG4456" t="s">
        <v>3991</v>
      </c>
      <c r="AH4456" t="s">
        <v>4003</v>
      </c>
      <c r="AI4456" s="18">
        <v>1.41346292E-2</v>
      </c>
      <c r="AJ4456" t="s">
        <v>14003</v>
      </c>
      <c r="AK4456" t="s">
        <v>3991</v>
      </c>
      <c r="AL4456" t="s">
        <v>14004</v>
      </c>
      <c r="AM4456" t="s">
        <v>14003</v>
      </c>
      <c r="AN4456" t="s">
        <v>3991</v>
      </c>
      <c r="AO4456" t="s">
        <v>14004</v>
      </c>
      <c r="AP4456" s="18">
        <v>1.41346292E-2</v>
      </c>
      <c r="AQ4456" t="s">
        <v>123</v>
      </c>
      <c r="AR4456" t="b">
        <f>ISNUMBER(SEARCH('Consulta Por Puntos Baloto'!$E$5,B4456,1))</f>
        <v>0</v>
      </c>
      <c r="AS4456">
        <f t="shared" si="138"/>
        <v>35</v>
      </c>
      <c r="AT4456" t="str">
        <f t="shared" si="139"/>
        <v>Punto red</v>
      </c>
    </row>
    <row r="4457" spans="1:46">
      <c r="A4457" t="s">
        <v>20186</v>
      </c>
      <c r="B4457" t="s">
        <v>20187</v>
      </c>
      <c r="C4457" s="18">
        <v>20.390911687399999</v>
      </c>
      <c r="D4457" t="s">
        <v>5831</v>
      </c>
      <c r="E4457" t="s">
        <v>5832</v>
      </c>
      <c r="F4457" t="s">
        <v>5833</v>
      </c>
      <c r="G4457" s="18">
        <v>21.754203223600001</v>
      </c>
      <c r="H4457" t="s">
        <v>64</v>
      </c>
      <c r="I4457" t="s">
        <v>3998</v>
      </c>
      <c r="J4457" t="s">
        <v>5834</v>
      </c>
      <c r="K4457" s="18">
        <v>59.703048264400003</v>
      </c>
      <c r="L4457" t="s">
        <v>64</v>
      </c>
      <c r="M4457" t="s">
        <v>3974</v>
      </c>
      <c r="N4457" t="s">
        <v>3976</v>
      </c>
      <c r="O4457" s="18">
        <v>25.337451991799998</v>
      </c>
      <c r="P4457" t="s">
        <v>5835</v>
      </c>
      <c r="Q4457" t="s">
        <v>5832</v>
      </c>
      <c r="R4457" t="s">
        <v>5836</v>
      </c>
      <c r="S4457" s="18">
        <v>446.55065321929999</v>
      </c>
      <c r="T4457" t="s">
        <v>85</v>
      </c>
      <c r="U4457" t="s">
        <v>86</v>
      </c>
      <c r="V4457" t="s">
        <v>87</v>
      </c>
      <c r="W4457" s="18">
        <v>25.4127054675</v>
      </c>
      <c r="X4457" t="s">
        <v>64</v>
      </c>
      <c r="Y4457" t="s">
        <v>3998</v>
      </c>
      <c r="Z4457" t="s">
        <v>3999</v>
      </c>
      <c r="AA4457" s="18">
        <v>26.5636861276</v>
      </c>
      <c r="AB4457" s="19" t="s">
        <v>5837</v>
      </c>
      <c r="AC4457" t="s">
        <v>5832</v>
      </c>
      <c r="AD4457" t="s">
        <v>5838</v>
      </c>
      <c r="AE4457" s="18">
        <v>3.4745499999999999E-4</v>
      </c>
      <c r="AF4457" t="s">
        <v>20188</v>
      </c>
      <c r="AG4457" t="s">
        <v>9626</v>
      </c>
      <c r="AH4457" t="s">
        <v>20189</v>
      </c>
      <c r="AI4457" s="18">
        <v>3.3365219000000002E-2</v>
      </c>
      <c r="AJ4457" t="s">
        <v>9628</v>
      </c>
      <c r="AK4457" t="s">
        <v>5455</v>
      </c>
      <c r="AL4457" t="s">
        <v>9629</v>
      </c>
      <c r="AM4457" t="s">
        <v>20188</v>
      </c>
      <c r="AN4457" t="s">
        <v>9626</v>
      </c>
      <c r="AO4457" t="s">
        <v>20189</v>
      </c>
      <c r="AP4457" s="18">
        <v>3.4745499999999999E-4</v>
      </c>
      <c r="AQ4457" t="s">
        <v>4218</v>
      </c>
      <c r="AR4457" t="b">
        <f>ISNUMBER(SEARCH('Consulta Por Puntos Baloto'!$E$5,B4457,1))</f>
        <v>0</v>
      </c>
      <c r="AS4457">
        <f t="shared" si="138"/>
        <v>31</v>
      </c>
      <c r="AT4457" t="str">
        <f t="shared" si="139"/>
        <v>Punto pago</v>
      </c>
    </row>
    <row r="4458" spans="1:46">
      <c r="A4458" t="s">
        <v>20190</v>
      </c>
      <c r="B4458" t="s">
        <v>20191</v>
      </c>
      <c r="C4458" s="18">
        <v>30.1420452186</v>
      </c>
      <c r="D4458" t="s">
        <v>5270</v>
      </c>
      <c r="E4458" t="s">
        <v>4172</v>
      </c>
      <c r="F4458" t="s">
        <v>5271</v>
      </c>
      <c r="G4458" s="18">
        <v>30.069677959300002</v>
      </c>
      <c r="H4458" t="s">
        <v>4168</v>
      </c>
      <c r="I4458" t="s">
        <v>4169</v>
      </c>
      <c r="J4458" t="s">
        <v>5409</v>
      </c>
      <c r="K4458" s="18">
        <v>85.954164978400001</v>
      </c>
      <c r="L4458" t="s">
        <v>64</v>
      </c>
      <c r="M4458" t="s">
        <v>86</v>
      </c>
      <c r="N4458" t="s">
        <v>402</v>
      </c>
      <c r="O4458" s="18">
        <v>85.954164978400001</v>
      </c>
      <c r="P4458" t="s">
        <v>403</v>
      </c>
      <c r="Q4458" t="s">
        <v>83</v>
      </c>
      <c r="R4458" t="s">
        <v>404</v>
      </c>
      <c r="S4458" s="18">
        <v>86.971989962600006</v>
      </c>
      <c r="T4458" t="s">
        <v>85</v>
      </c>
      <c r="U4458" t="s">
        <v>86</v>
      </c>
      <c r="V4458" t="s">
        <v>87</v>
      </c>
      <c r="W4458" s="18">
        <v>33.740847271600003</v>
      </c>
      <c r="X4458" t="s">
        <v>64</v>
      </c>
      <c r="Y4458" t="s">
        <v>4169</v>
      </c>
      <c r="Z4458" t="s">
        <v>4171</v>
      </c>
      <c r="AA4458" s="18">
        <v>30.061202981400001</v>
      </c>
      <c r="AB4458" t="s">
        <v>4168</v>
      </c>
      <c r="AC4458" t="s">
        <v>4172</v>
      </c>
      <c r="AD4458" t="s">
        <v>4173</v>
      </c>
      <c r="AE4458" s="18">
        <v>14.341632582800001</v>
      </c>
      <c r="AF4458" t="s">
        <v>6501</v>
      </c>
      <c r="AG4458" t="s">
        <v>6502</v>
      </c>
      <c r="AH4458" t="s">
        <v>6503</v>
      </c>
      <c r="AI4458" s="18">
        <v>3.3368536900000002E-2</v>
      </c>
      <c r="AJ4458" t="s">
        <v>20192</v>
      </c>
      <c r="AK4458" t="s">
        <v>20089</v>
      </c>
      <c r="AL4458" t="s">
        <v>20193</v>
      </c>
      <c r="AM4458" t="s">
        <v>20192</v>
      </c>
      <c r="AN4458" t="s">
        <v>20089</v>
      </c>
      <c r="AO4458" t="s">
        <v>20193</v>
      </c>
      <c r="AP4458" s="18">
        <v>3.3368536900000002E-2</v>
      </c>
      <c r="AQ4458" t="s">
        <v>123</v>
      </c>
      <c r="AR4458" t="b">
        <f>ISNUMBER(SEARCH('Consulta Por Puntos Baloto'!$E$5,B4458,1))</f>
        <v>0</v>
      </c>
      <c r="AS4458">
        <f t="shared" si="138"/>
        <v>35</v>
      </c>
      <c r="AT4458" t="str">
        <f t="shared" si="139"/>
        <v>Punto red</v>
      </c>
    </row>
    <row r="4459" spans="1:46">
      <c r="A4459" t="s">
        <v>20194</v>
      </c>
      <c r="B4459" t="s">
        <v>20195</v>
      </c>
      <c r="C4459" s="18">
        <v>19.629382964400001</v>
      </c>
      <c r="D4459" t="s">
        <v>7309</v>
      </c>
      <c r="E4459" t="s">
        <v>7310</v>
      </c>
      <c r="F4459" t="s">
        <v>7311</v>
      </c>
      <c r="G4459" s="18">
        <v>71.485759841100005</v>
      </c>
      <c r="H4459" t="s">
        <v>64</v>
      </c>
      <c r="I4459" t="s">
        <v>107</v>
      </c>
      <c r="J4459" t="s">
        <v>108</v>
      </c>
      <c r="K4459" s="18">
        <v>71.485759841100005</v>
      </c>
      <c r="L4459" t="s">
        <v>64</v>
      </c>
      <c r="M4459" t="s">
        <v>107</v>
      </c>
      <c r="N4459" t="s">
        <v>108</v>
      </c>
      <c r="O4459" s="18">
        <v>71.914575125599995</v>
      </c>
      <c r="P4459" t="s">
        <v>109</v>
      </c>
      <c r="Q4459" t="s">
        <v>103</v>
      </c>
      <c r="R4459" t="s">
        <v>110</v>
      </c>
      <c r="S4459" s="18">
        <v>122.53226263489999</v>
      </c>
      <c r="T4459" t="s">
        <v>253</v>
      </c>
      <c r="U4459" t="s">
        <v>65</v>
      </c>
      <c r="V4459" t="s">
        <v>254</v>
      </c>
      <c r="W4459" s="18">
        <v>121.3696470159</v>
      </c>
      <c r="X4459" t="s">
        <v>276</v>
      </c>
      <c r="Y4459" t="s">
        <v>65</v>
      </c>
      <c r="Z4459" t="s">
        <v>277</v>
      </c>
      <c r="AA4459" s="18">
        <v>71.758205254700002</v>
      </c>
      <c r="AB4459" t="s">
        <v>115</v>
      </c>
      <c r="AC4459" t="s">
        <v>103</v>
      </c>
      <c r="AD4459" t="s">
        <v>116</v>
      </c>
      <c r="AE4459" s="18">
        <v>10.9417153607</v>
      </c>
      <c r="AF4459" t="s">
        <v>19523</v>
      </c>
      <c r="AG4459" t="s">
        <v>19524</v>
      </c>
      <c r="AH4459" t="s">
        <v>19525</v>
      </c>
      <c r="AI4459" s="18">
        <v>4.6291316399999997E-2</v>
      </c>
      <c r="AJ4459" t="s">
        <v>19331</v>
      </c>
      <c r="AK4459" t="s">
        <v>20196</v>
      </c>
      <c r="AL4459" t="s">
        <v>20197</v>
      </c>
      <c r="AM4459" t="s">
        <v>19331</v>
      </c>
      <c r="AN4459" t="s">
        <v>20196</v>
      </c>
      <c r="AO4459" t="s">
        <v>20197</v>
      </c>
      <c r="AP4459" s="18">
        <v>4.6291316399999997E-2</v>
      </c>
      <c r="AQ4459" t="s">
        <v>123</v>
      </c>
      <c r="AR4459" t="b">
        <f>ISNUMBER(SEARCH('Consulta Por Puntos Baloto'!$E$5,B4459,1))</f>
        <v>0</v>
      </c>
      <c r="AS4459">
        <f t="shared" si="138"/>
        <v>35</v>
      </c>
      <c r="AT4459" t="str">
        <f t="shared" si="139"/>
        <v>Punto red</v>
      </c>
    </row>
    <row r="4460" spans="1:46">
      <c r="A4460" t="s">
        <v>20198</v>
      </c>
      <c r="B4460" t="s">
        <v>20199</v>
      </c>
      <c r="C4460" s="18">
        <v>0.33593116449999999</v>
      </c>
      <c r="D4460" t="s">
        <v>15365</v>
      </c>
      <c r="E4460" t="s">
        <v>4106</v>
      </c>
      <c r="F4460" t="s">
        <v>15366</v>
      </c>
      <c r="G4460" s="18">
        <v>0.93715451520000004</v>
      </c>
      <c r="H4460" t="s">
        <v>64</v>
      </c>
      <c r="I4460" t="s">
        <v>4029</v>
      </c>
      <c r="J4460" t="s">
        <v>6039</v>
      </c>
      <c r="K4460" s="18">
        <v>3.9532890545999999</v>
      </c>
      <c r="L4460" t="s">
        <v>64</v>
      </c>
      <c r="M4460" t="s">
        <v>4029</v>
      </c>
      <c r="N4460" t="s">
        <v>4030</v>
      </c>
      <c r="O4460" s="18">
        <v>58.746832621300001</v>
      </c>
      <c r="P4460" t="s">
        <v>4031</v>
      </c>
      <c r="Q4460" t="s">
        <v>4025</v>
      </c>
      <c r="R4460" t="s">
        <v>4032</v>
      </c>
      <c r="S4460" s="18">
        <v>125.1062073205</v>
      </c>
      <c r="T4460" t="s">
        <v>227</v>
      </c>
      <c r="U4460" t="s">
        <v>228</v>
      </c>
      <c r="V4460" t="s">
        <v>229</v>
      </c>
      <c r="W4460" s="18">
        <v>0.95773109550000002</v>
      </c>
      <c r="X4460" t="s">
        <v>64</v>
      </c>
      <c r="Y4460" t="s">
        <v>4029</v>
      </c>
      <c r="Z4460" t="s">
        <v>6039</v>
      </c>
      <c r="AA4460" s="18">
        <v>2.1201573102000002</v>
      </c>
      <c r="AB4460" t="s">
        <v>5549</v>
      </c>
      <c r="AC4460" t="s">
        <v>4106</v>
      </c>
      <c r="AD4460" t="s">
        <v>5550</v>
      </c>
      <c r="AE4460" s="18">
        <v>9.0212709200000005E-2</v>
      </c>
      <c r="AF4460" t="s">
        <v>20200</v>
      </c>
      <c r="AG4460" t="s">
        <v>4106</v>
      </c>
      <c r="AH4460" t="s">
        <v>20201</v>
      </c>
      <c r="AI4460" s="18">
        <v>0.4104606972</v>
      </c>
      <c r="AJ4460" t="s">
        <v>15369</v>
      </c>
      <c r="AK4460" t="s">
        <v>4106</v>
      </c>
      <c r="AL4460" t="s">
        <v>15370</v>
      </c>
      <c r="AM4460" t="s">
        <v>20200</v>
      </c>
      <c r="AN4460" t="s">
        <v>4106</v>
      </c>
      <c r="AO4460" t="s">
        <v>20201</v>
      </c>
      <c r="AP4460" s="18">
        <v>9.0212709200000005E-2</v>
      </c>
      <c r="AQ4460" t="s">
        <v>123</v>
      </c>
      <c r="AR4460" t="b">
        <f>ISNUMBER(SEARCH('Consulta Por Puntos Baloto'!$E$5,B4460,1))</f>
        <v>0</v>
      </c>
      <c r="AS4460">
        <f t="shared" si="138"/>
        <v>31</v>
      </c>
      <c r="AT4460" t="str">
        <f t="shared" si="139"/>
        <v>Punto pago</v>
      </c>
    </row>
    <row r="4461" spans="1:46">
      <c r="A4461" t="s">
        <v>20202</v>
      </c>
      <c r="B4461" t="s">
        <v>20203</v>
      </c>
      <c r="C4461" s="18">
        <v>0.66648757560000005</v>
      </c>
      <c r="D4461" t="s">
        <v>3971</v>
      </c>
      <c r="E4461" t="s">
        <v>3972</v>
      </c>
      <c r="F4461" t="s">
        <v>3973</v>
      </c>
      <c r="G4461" s="18">
        <v>0.41429966709999999</v>
      </c>
      <c r="H4461" t="s">
        <v>64</v>
      </c>
      <c r="I4461" t="s">
        <v>3974</v>
      </c>
      <c r="J4461" t="s">
        <v>3976</v>
      </c>
      <c r="K4461" s="18">
        <v>0.43503425509999999</v>
      </c>
      <c r="L4461" t="s">
        <v>64</v>
      </c>
      <c r="M4461" t="s">
        <v>3974</v>
      </c>
      <c r="N4461" t="s">
        <v>3976</v>
      </c>
      <c r="O4461" s="18">
        <v>1.0423133736000001</v>
      </c>
      <c r="P4461" t="s">
        <v>3977</v>
      </c>
      <c r="Q4461" t="s">
        <v>3972</v>
      </c>
      <c r="R4461" t="s">
        <v>3978</v>
      </c>
      <c r="S4461" s="18">
        <v>460.59519672279998</v>
      </c>
      <c r="T4461" t="s">
        <v>85</v>
      </c>
      <c r="U4461" t="s">
        <v>86</v>
      </c>
      <c r="V4461" t="s">
        <v>87</v>
      </c>
      <c r="W4461" s="18">
        <v>7.1690255073999998</v>
      </c>
      <c r="X4461" t="s">
        <v>3979</v>
      </c>
      <c r="Y4461" t="s">
        <v>3974</v>
      </c>
      <c r="Z4461" t="s">
        <v>3980</v>
      </c>
      <c r="AA4461" s="18">
        <v>4.1932371608999999</v>
      </c>
      <c r="AB4461" t="s">
        <v>3981</v>
      </c>
      <c r="AC4461" t="s">
        <v>3972</v>
      </c>
      <c r="AD4461" t="s">
        <v>3982</v>
      </c>
      <c r="AE4461" s="18">
        <v>0.1848116642</v>
      </c>
      <c r="AF4461" t="s">
        <v>20204</v>
      </c>
      <c r="AG4461" t="s">
        <v>3972</v>
      </c>
      <c r="AH4461" t="s">
        <v>20205</v>
      </c>
      <c r="AI4461" s="18">
        <v>0</v>
      </c>
      <c r="AJ4461" t="s">
        <v>20206</v>
      </c>
      <c r="AK4461" t="s">
        <v>3972</v>
      </c>
      <c r="AL4461" t="s">
        <v>20207</v>
      </c>
      <c r="AM4461" t="s">
        <v>20206</v>
      </c>
      <c r="AN4461" t="s">
        <v>3972</v>
      </c>
      <c r="AO4461" t="s">
        <v>20207</v>
      </c>
      <c r="AP4461" s="18">
        <v>0</v>
      </c>
      <c r="AQ4461" t="e">
        <v>#N/A</v>
      </c>
      <c r="AR4461" t="b">
        <f>ISNUMBER(SEARCH('Consulta Por Puntos Baloto'!$E$5,B4461,1))</f>
        <v>0</v>
      </c>
      <c r="AS4461">
        <f t="shared" si="138"/>
        <v>35</v>
      </c>
      <c r="AT4461" t="str">
        <f t="shared" si="139"/>
        <v>Punto red</v>
      </c>
    </row>
    <row r="4462" spans="1:46">
      <c r="A4462" t="s">
        <v>20208</v>
      </c>
      <c r="B4462" t="s">
        <v>20209</v>
      </c>
      <c r="C4462" s="18">
        <v>1.6076611767</v>
      </c>
      <c r="D4462" t="s">
        <v>4805</v>
      </c>
      <c r="E4462" t="s">
        <v>3972</v>
      </c>
      <c r="F4462" t="s">
        <v>4806</v>
      </c>
      <c r="G4462" s="18">
        <v>1.1175233924000001</v>
      </c>
      <c r="H4462" t="s">
        <v>5817</v>
      </c>
      <c r="I4462" t="s">
        <v>3974</v>
      </c>
      <c r="J4462" t="s">
        <v>5818</v>
      </c>
      <c r="K4462" s="18">
        <v>1.4084015856000001</v>
      </c>
      <c r="L4462" t="s">
        <v>64</v>
      </c>
      <c r="M4462" t="s">
        <v>3974</v>
      </c>
      <c r="N4462" t="s">
        <v>4331</v>
      </c>
      <c r="O4462" s="18">
        <v>1.3721757834999999</v>
      </c>
      <c r="P4462" t="s">
        <v>5791</v>
      </c>
      <c r="Q4462" t="s">
        <v>3972</v>
      </c>
      <c r="R4462" t="s">
        <v>5792</v>
      </c>
      <c r="S4462" s="18">
        <v>468.70814808159997</v>
      </c>
      <c r="T4462" t="s">
        <v>85</v>
      </c>
      <c r="U4462" t="s">
        <v>86</v>
      </c>
      <c r="V4462" t="s">
        <v>87</v>
      </c>
      <c r="W4462" s="18">
        <v>1.2792100583999999</v>
      </c>
      <c r="X4462" t="s">
        <v>3979</v>
      </c>
      <c r="Y4462" t="s">
        <v>3974</v>
      </c>
      <c r="Z4462" t="s">
        <v>3980</v>
      </c>
      <c r="AA4462" s="18">
        <v>0.90102024250000001</v>
      </c>
      <c r="AB4462" s="19" t="s">
        <v>5819</v>
      </c>
      <c r="AC4462" t="s">
        <v>3972</v>
      </c>
      <c r="AD4462" t="s">
        <v>5820</v>
      </c>
      <c r="AE4462" s="18">
        <v>0.58052114899999996</v>
      </c>
      <c r="AF4462" t="s">
        <v>18979</v>
      </c>
      <c r="AG4462" t="s">
        <v>3972</v>
      </c>
      <c r="AH4462" t="s">
        <v>18980</v>
      </c>
      <c r="AI4462" s="18">
        <v>0.72026350849999998</v>
      </c>
      <c r="AJ4462" t="s">
        <v>5823</v>
      </c>
      <c r="AK4462" t="s">
        <v>3972</v>
      </c>
      <c r="AL4462" t="s">
        <v>5824</v>
      </c>
      <c r="AM4462" t="s">
        <v>18979</v>
      </c>
      <c r="AN4462" t="s">
        <v>3972</v>
      </c>
      <c r="AO4462" t="s">
        <v>18980</v>
      </c>
      <c r="AP4462" s="18">
        <v>0.58052114899999996</v>
      </c>
      <c r="AQ4462" t="s">
        <v>123</v>
      </c>
      <c r="AR4462" t="b">
        <f>ISNUMBER(SEARCH('Consulta Por Puntos Baloto'!$E$5,B4462,1))</f>
        <v>0</v>
      </c>
      <c r="AS4462">
        <f t="shared" si="138"/>
        <v>31</v>
      </c>
      <c r="AT4462" t="str">
        <f t="shared" si="139"/>
        <v>Punto pago</v>
      </c>
    </row>
    <row r="4463" spans="1:46">
      <c r="A4463" t="s">
        <v>20210</v>
      </c>
      <c r="B4463" t="s">
        <v>20211</v>
      </c>
      <c r="C4463" s="18">
        <v>1.5932378223999999</v>
      </c>
      <c r="D4463" t="s">
        <v>4805</v>
      </c>
      <c r="E4463" t="s">
        <v>3972</v>
      </c>
      <c r="F4463" t="s">
        <v>4806</v>
      </c>
      <c r="G4463" s="18">
        <v>1.0975245197000001</v>
      </c>
      <c r="H4463" t="s">
        <v>5817</v>
      </c>
      <c r="I4463" t="s">
        <v>3974</v>
      </c>
      <c r="J4463" t="s">
        <v>5818</v>
      </c>
      <c r="K4463" s="18">
        <v>1.4141260942</v>
      </c>
      <c r="L4463" t="s">
        <v>64</v>
      </c>
      <c r="M4463" t="s">
        <v>3974</v>
      </c>
      <c r="N4463" t="s">
        <v>4331</v>
      </c>
      <c r="O4463" s="18">
        <v>1.3520680665</v>
      </c>
      <c r="P4463" t="s">
        <v>5791</v>
      </c>
      <c r="Q4463" t="s">
        <v>3972</v>
      </c>
      <c r="R4463" t="s">
        <v>5792</v>
      </c>
      <c r="S4463" s="18">
        <v>468.7088307587</v>
      </c>
      <c r="T4463" t="s">
        <v>85</v>
      </c>
      <c r="U4463" t="s">
        <v>86</v>
      </c>
      <c r="V4463" t="s">
        <v>87</v>
      </c>
      <c r="W4463" s="18">
        <v>1.2653194502</v>
      </c>
      <c r="X4463" t="s">
        <v>3979</v>
      </c>
      <c r="Y4463" t="s">
        <v>3974</v>
      </c>
      <c r="Z4463" t="s">
        <v>3980</v>
      </c>
      <c r="AA4463" s="18">
        <v>0.88040787170000001</v>
      </c>
      <c r="AB4463" s="19" t="s">
        <v>5819</v>
      </c>
      <c r="AC4463" t="s">
        <v>3972</v>
      </c>
      <c r="AD4463" t="s">
        <v>5820</v>
      </c>
      <c r="AE4463" s="18">
        <v>0.56636994409999997</v>
      </c>
      <c r="AF4463" t="s">
        <v>18979</v>
      </c>
      <c r="AG4463" t="s">
        <v>3972</v>
      </c>
      <c r="AH4463" t="s">
        <v>18980</v>
      </c>
      <c r="AI4463" s="18">
        <v>0.72161689640000004</v>
      </c>
      <c r="AJ4463" t="s">
        <v>5823</v>
      </c>
      <c r="AK4463" t="s">
        <v>3972</v>
      </c>
      <c r="AL4463" t="s">
        <v>5824</v>
      </c>
      <c r="AM4463" t="s">
        <v>18979</v>
      </c>
      <c r="AN4463" t="s">
        <v>3972</v>
      </c>
      <c r="AO4463" t="s">
        <v>18980</v>
      </c>
      <c r="AP4463" s="18">
        <v>0.56636994409999997</v>
      </c>
      <c r="AQ4463" t="s">
        <v>123</v>
      </c>
      <c r="AR4463" t="b">
        <f>ISNUMBER(SEARCH('Consulta Por Puntos Baloto'!$E$5,B4463,1))</f>
        <v>0</v>
      </c>
      <c r="AS4463">
        <f t="shared" si="138"/>
        <v>31</v>
      </c>
      <c r="AT4463" t="str">
        <f t="shared" si="139"/>
        <v>Punto pago</v>
      </c>
    </row>
    <row r="4464" spans="1:46">
      <c r="A4464" t="s">
        <v>20212</v>
      </c>
      <c r="B4464" t="s">
        <v>20213</v>
      </c>
      <c r="C4464" s="18">
        <v>3.4614309659</v>
      </c>
      <c r="D4464" t="s">
        <v>6065</v>
      </c>
      <c r="E4464" t="s">
        <v>5832</v>
      </c>
      <c r="F4464" t="s">
        <v>6066</v>
      </c>
      <c r="G4464" s="18">
        <v>2.9717107469999999</v>
      </c>
      <c r="H4464" t="s">
        <v>64</v>
      </c>
      <c r="I4464" t="s">
        <v>3998</v>
      </c>
      <c r="J4464" t="s">
        <v>7063</v>
      </c>
      <c r="K4464" s="18">
        <v>72.616103524099998</v>
      </c>
      <c r="L4464" t="s">
        <v>64</v>
      </c>
      <c r="M4464" t="s">
        <v>3974</v>
      </c>
      <c r="N4464" t="s">
        <v>4304</v>
      </c>
      <c r="O4464" s="18">
        <v>2.9947375262999998</v>
      </c>
      <c r="P4464" t="s">
        <v>5835</v>
      </c>
      <c r="Q4464" t="s">
        <v>5832</v>
      </c>
      <c r="R4464" t="s">
        <v>5836</v>
      </c>
      <c r="S4464" s="18">
        <v>470.28587560580002</v>
      </c>
      <c r="T4464" t="s">
        <v>85</v>
      </c>
      <c r="U4464" t="s">
        <v>86</v>
      </c>
      <c r="V4464" t="s">
        <v>87</v>
      </c>
      <c r="W4464" s="18">
        <v>2.9550251597999999</v>
      </c>
      <c r="X4464" t="s">
        <v>64</v>
      </c>
      <c r="Y4464" t="s">
        <v>3998</v>
      </c>
      <c r="Z4464" t="s">
        <v>3999</v>
      </c>
      <c r="AA4464" s="18">
        <v>3.6776736740999998</v>
      </c>
      <c r="AB4464" s="19" t="s">
        <v>5837</v>
      </c>
      <c r="AC4464" t="s">
        <v>5832</v>
      </c>
      <c r="AD4464" t="s">
        <v>5838</v>
      </c>
      <c r="AE4464" s="18">
        <v>0.19260955839999999</v>
      </c>
      <c r="AF4464" t="s">
        <v>7064</v>
      </c>
      <c r="AG4464" t="s">
        <v>5832</v>
      </c>
      <c r="AH4464" t="s">
        <v>7065</v>
      </c>
      <c r="AI4464" s="18">
        <v>1.2914296250999999</v>
      </c>
      <c r="AJ4464" t="s">
        <v>7066</v>
      </c>
      <c r="AK4464" t="s">
        <v>5832</v>
      </c>
      <c r="AL4464" t="s">
        <v>7067</v>
      </c>
      <c r="AM4464" t="s">
        <v>7064</v>
      </c>
      <c r="AN4464" t="s">
        <v>5832</v>
      </c>
      <c r="AO4464" t="s">
        <v>7065</v>
      </c>
      <c r="AP4464" s="18">
        <v>0.19260955839999999</v>
      </c>
      <c r="AQ4464" t="s">
        <v>123</v>
      </c>
      <c r="AR4464" t="b">
        <f>ISNUMBER(SEARCH('Consulta Por Puntos Baloto'!$E$5,B4464,1))</f>
        <v>0</v>
      </c>
      <c r="AS4464">
        <f t="shared" si="138"/>
        <v>31</v>
      </c>
      <c r="AT4464" t="str">
        <f t="shared" si="139"/>
        <v>Punto pago</v>
      </c>
    </row>
    <row r="4465" spans="1:46">
      <c r="A4465" t="s">
        <v>20214</v>
      </c>
      <c r="B4465" t="s">
        <v>20215</v>
      </c>
      <c r="C4465" s="18">
        <v>0.46295138740000003</v>
      </c>
      <c r="D4465" t="s">
        <v>4302</v>
      </c>
      <c r="E4465" t="s">
        <v>3972</v>
      </c>
      <c r="F4465" t="s">
        <v>4303</v>
      </c>
      <c r="G4465" s="18">
        <v>0.51513330089999998</v>
      </c>
      <c r="H4465" t="s">
        <v>64</v>
      </c>
      <c r="I4465" t="s">
        <v>3974</v>
      </c>
      <c r="J4465" t="s">
        <v>4304</v>
      </c>
      <c r="K4465" s="18">
        <v>0.51513330089999998</v>
      </c>
      <c r="L4465" t="s">
        <v>64</v>
      </c>
      <c r="M4465" t="s">
        <v>3974</v>
      </c>
      <c r="N4465" t="s">
        <v>4304</v>
      </c>
      <c r="O4465" s="18">
        <v>2.1969443426000002</v>
      </c>
      <c r="P4465" t="s">
        <v>4305</v>
      </c>
      <c r="Q4465" t="s">
        <v>3972</v>
      </c>
      <c r="R4465" t="s">
        <v>4306</v>
      </c>
      <c r="S4465" s="18">
        <v>464.63035476959999</v>
      </c>
      <c r="T4465" t="s">
        <v>85</v>
      </c>
      <c r="U4465" t="s">
        <v>86</v>
      </c>
      <c r="V4465" t="s">
        <v>87</v>
      </c>
      <c r="W4465" s="18">
        <v>4.0451510497000003</v>
      </c>
      <c r="X4465" t="s">
        <v>3979</v>
      </c>
      <c r="Y4465" t="s">
        <v>3974</v>
      </c>
      <c r="Z4465" t="s">
        <v>3980</v>
      </c>
      <c r="AA4465" s="18">
        <v>0.67000651020000002</v>
      </c>
      <c r="AB4465" t="s">
        <v>3981</v>
      </c>
      <c r="AC4465" t="s">
        <v>3972</v>
      </c>
      <c r="AD4465" t="s">
        <v>3982</v>
      </c>
      <c r="AE4465" s="18">
        <v>0.32262277340000001</v>
      </c>
      <c r="AF4465" t="s">
        <v>20216</v>
      </c>
      <c r="AG4465" t="s">
        <v>3972</v>
      </c>
      <c r="AH4465" t="s">
        <v>20217</v>
      </c>
      <c r="AI4465" s="18">
        <v>0.44486038839999997</v>
      </c>
      <c r="AJ4465" t="s">
        <v>20218</v>
      </c>
      <c r="AK4465" t="s">
        <v>3972</v>
      </c>
      <c r="AL4465" t="s">
        <v>20219</v>
      </c>
      <c r="AM4465" t="s">
        <v>20216</v>
      </c>
      <c r="AN4465" t="s">
        <v>3972</v>
      </c>
      <c r="AO4465" t="s">
        <v>20217</v>
      </c>
      <c r="AP4465" s="18">
        <v>0.32262277340000001</v>
      </c>
      <c r="AQ4465" t="s">
        <v>123</v>
      </c>
      <c r="AR4465" t="b">
        <f>ISNUMBER(SEARCH('Consulta Por Puntos Baloto'!$E$5,B4465,1))</f>
        <v>0</v>
      </c>
      <c r="AS4465">
        <f t="shared" si="138"/>
        <v>31</v>
      </c>
      <c r="AT4465" t="str">
        <f t="shared" si="139"/>
        <v>Punto pago</v>
      </c>
    </row>
    <row r="4466" spans="1:46">
      <c r="A4466" t="s">
        <v>20220</v>
      </c>
      <c r="B4466" t="s">
        <v>20221</v>
      </c>
      <c r="C4466" s="18">
        <v>2.6159856910000001</v>
      </c>
      <c r="D4466" t="s">
        <v>150</v>
      </c>
      <c r="E4466" t="s">
        <v>151</v>
      </c>
      <c r="F4466" t="s">
        <v>152</v>
      </c>
      <c r="G4466" s="18">
        <v>0.30190721050000002</v>
      </c>
      <c r="H4466" t="s">
        <v>9807</v>
      </c>
      <c r="I4466" t="s">
        <v>154</v>
      </c>
      <c r="J4466" t="s">
        <v>9808</v>
      </c>
      <c r="K4466" s="18">
        <v>1.8028951894</v>
      </c>
      <c r="L4466" t="s">
        <v>64</v>
      </c>
      <c r="M4466" t="s">
        <v>154</v>
      </c>
      <c r="N4466" t="s">
        <v>156</v>
      </c>
      <c r="O4466" s="18">
        <v>1.8344220076</v>
      </c>
      <c r="P4466" t="s">
        <v>157</v>
      </c>
      <c r="Q4466" t="s">
        <v>151</v>
      </c>
      <c r="R4466" t="s">
        <v>158</v>
      </c>
      <c r="S4466" s="18">
        <v>113.8483912737</v>
      </c>
      <c r="T4466" t="s">
        <v>111</v>
      </c>
      <c r="U4466" t="s">
        <v>112</v>
      </c>
      <c r="V4466" t="s">
        <v>113</v>
      </c>
      <c r="W4466" s="18">
        <v>3.2622529510999998</v>
      </c>
      <c r="X4466" t="s">
        <v>64</v>
      </c>
      <c r="Y4466" t="s">
        <v>154</v>
      </c>
      <c r="Z4466" t="s">
        <v>159</v>
      </c>
      <c r="AA4466" s="18">
        <v>0.29832397890000001</v>
      </c>
      <c r="AB4466" s="19" t="s">
        <v>5019</v>
      </c>
      <c r="AC4466" t="s">
        <v>151</v>
      </c>
      <c r="AD4466" t="s">
        <v>5020</v>
      </c>
      <c r="AE4466" s="18">
        <v>0.44650149830000002</v>
      </c>
      <c r="AF4466" t="s">
        <v>9809</v>
      </c>
      <c r="AG4466" t="s">
        <v>4535</v>
      </c>
      <c r="AH4466" t="s">
        <v>9810</v>
      </c>
      <c r="AI4466" s="18">
        <v>2.19066963E-2</v>
      </c>
      <c r="AJ4466" t="s">
        <v>20222</v>
      </c>
      <c r="AK4466" t="s">
        <v>151</v>
      </c>
      <c r="AL4466" t="s">
        <v>20223</v>
      </c>
      <c r="AM4466" t="s">
        <v>20222</v>
      </c>
      <c r="AN4466" t="s">
        <v>151</v>
      </c>
      <c r="AO4466" t="s">
        <v>20223</v>
      </c>
      <c r="AP4466" s="18">
        <v>2.19066963E-2</v>
      </c>
      <c r="AQ4466" t="s">
        <v>123</v>
      </c>
      <c r="AR4466" t="b">
        <f>ISNUMBER(SEARCH('Consulta Por Puntos Baloto'!$E$5,B4466,1))</f>
        <v>0</v>
      </c>
      <c r="AS4466">
        <f t="shared" si="138"/>
        <v>35</v>
      </c>
      <c r="AT4466" t="str">
        <f t="shared" si="139"/>
        <v>Punto red</v>
      </c>
    </row>
    <row r="4467" spans="1:46">
      <c r="A4467" t="s">
        <v>20224</v>
      </c>
      <c r="B4467" t="s">
        <v>20225</v>
      </c>
      <c r="C4467" s="18">
        <v>32.258497410899999</v>
      </c>
      <c r="D4467" t="s">
        <v>4165</v>
      </c>
      <c r="E4467" t="s">
        <v>4166</v>
      </c>
      <c r="F4467" t="s">
        <v>4167</v>
      </c>
      <c r="G4467" s="18">
        <v>105.6180886802</v>
      </c>
      <c r="H4467" t="s">
        <v>64</v>
      </c>
      <c r="I4467" t="s">
        <v>86</v>
      </c>
      <c r="J4467" t="s">
        <v>401</v>
      </c>
      <c r="K4467" s="18">
        <v>105.67680747279999</v>
      </c>
      <c r="L4467" t="s">
        <v>64</v>
      </c>
      <c r="M4467" t="s">
        <v>86</v>
      </c>
      <c r="N4467" t="s">
        <v>402</v>
      </c>
      <c r="O4467" s="18">
        <v>105.67680747279999</v>
      </c>
      <c r="P4467" t="s">
        <v>403</v>
      </c>
      <c r="Q4467" t="s">
        <v>83</v>
      </c>
      <c r="R4467" t="s">
        <v>404</v>
      </c>
      <c r="S4467" s="18">
        <v>105.8045100736</v>
      </c>
      <c r="T4467" t="s">
        <v>85</v>
      </c>
      <c r="U4467" t="s">
        <v>86</v>
      </c>
      <c r="V4467" t="s">
        <v>87</v>
      </c>
      <c r="W4467" s="18">
        <v>105.8045100736</v>
      </c>
      <c r="X4467" t="s">
        <v>64</v>
      </c>
      <c r="Y4467" t="s">
        <v>91</v>
      </c>
      <c r="Z4467" t="s">
        <v>92</v>
      </c>
      <c r="AA4467" s="18">
        <v>105.8045100736</v>
      </c>
      <c r="AB4467" t="s">
        <v>93</v>
      </c>
      <c r="AC4467" t="s">
        <v>83</v>
      </c>
      <c r="AD4467" t="s">
        <v>94</v>
      </c>
      <c r="AE4467" s="18">
        <v>9.8213785799999995E-2</v>
      </c>
      <c r="AF4467" t="s">
        <v>16447</v>
      </c>
      <c r="AG4467" t="s">
        <v>16448</v>
      </c>
      <c r="AH4467" t="s">
        <v>16449</v>
      </c>
      <c r="AI4467" s="18">
        <v>1.6893005999999999E-3</v>
      </c>
      <c r="AJ4467" t="s">
        <v>16450</v>
      </c>
      <c r="AK4467" t="s">
        <v>8435</v>
      </c>
      <c r="AL4467" t="s">
        <v>16451</v>
      </c>
      <c r="AM4467" t="s">
        <v>16450</v>
      </c>
      <c r="AN4467" t="s">
        <v>8435</v>
      </c>
      <c r="AO4467" t="s">
        <v>16451</v>
      </c>
      <c r="AP4467" s="18">
        <v>1.6893005999999999E-3</v>
      </c>
      <c r="AQ4467" t="s">
        <v>123</v>
      </c>
      <c r="AR4467" t="b">
        <f>ISNUMBER(SEARCH('Consulta Por Puntos Baloto'!$E$5,B4467,1))</f>
        <v>0</v>
      </c>
      <c r="AS4467">
        <f t="shared" si="138"/>
        <v>35</v>
      </c>
      <c r="AT4467" t="str">
        <f t="shared" si="139"/>
        <v>Punto red</v>
      </c>
    </row>
    <row r="4468" spans="1:46">
      <c r="A4468" t="s">
        <v>20226</v>
      </c>
      <c r="B4468" t="s">
        <v>20227</v>
      </c>
      <c r="C4468" s="18">
        <v>27.3629781916</v>
      </c>
      <c r="D4468" t="s">
        <v>4973</v>
      </c>
      <c r="E4468" t="s">
        <v>301</v>
      </c>
      <c r="F4468" t="s">
        <v>4974</v>
      </c>
      <c r="G4468" s="18">
        <v>27.0786487556</v>
      </c>
      <c r="H4468" t="s">
        <v>300</v>
      </c>
      <c r="I4468" t="s">
        <v>294</v>
      </c>
      <c r="J4468" t="s">
        <v>4489</v>
      </c>
      <c r="K4468" s="18">
        <v>29.248073849800001</v>
      </c>
      <c r="L4468" t="s">
        <v>64</v>
      </c>
      <c r="M4468" t="s">
        <v>294</v>
      </c>
      <c r="N4468" t="s">
        <v>295</v>
      </c>
      <c r="O4468" s="18">
        <v>75.6616013756</v>
      </c>
      <c r="P4468" t="s">
        <v>4516</v>
      </c>
      <c r="Q4468" t="s">
        <v>4517</v>
      </c>
      <c r="R4468" t="s">
        <v>4518</v>
      </c>
      <c r="S4468" s="18">
        <v>87.124289547900005</v>
      </c>
      <c r="T4468" t="s">
        <v>311</v>
      </c>
      <c r="U4468" t="s">
        <v>130</v>
      </c>
      <c r="V4468" t="s">
        <v>312</v>
      </c>
      <c r="W4468" s="18">
        <v>74.243760997899997</v>
      </c>
      <c r="X4468" t="s">
        <v>64</v>
      </c>
      <c r="Y4468" t="s">
        <v>313</v>
      </c>
      <c r="Z4468" t="s">
        <v>314</v>
      </c>
      <c r="AA4468" s="18">
        <v>27.011659229399999</v>
      </c>
      <c r="AB4468" t="s">
        <v>300</v>
      </c>
      <c r="AC4468" t="s">
        <v>301</v>
      </c>
      <c r="AD4468" t="s">
        <v>302</v>
      </c>
      <c r="AE4468" s="18">
        <v>5.0690667999999999E-3</v>
      </c>
      <c r="AF4468" t="s">
        <v>20228</v>
      </c>
      <c r="AG4468" t="s">
        <v>9880</v>
      </c>
      <c r="AH4468" t="s">
        <v>20229</v>
      </c>
      <c r="AI4468" s="18">
        <v>1.1236792299999999E-2</v>
      </c>
      <c r="AJ4468" t="s">
        <v>20230</v>
      </c>
      <c r="AK4468" t="s">
        <v>20231</v>
      </c>
      <c r="AL4468" t="s">
        <v>20232</v>
      </c>
      <c r="AM4468" t="s">
        <v>20228</v>
      </c>
      <c r="AN4468" t="s">
        <v>9880</v>
      </c>
      <c r="AO4468" t="s">
        <v>20229</v>
      </c>
      <c r="AP4468" s="18">
        <v>5.0690667999999999E-3</v>
      </c>
      <c r="AQ4468" t="s">
        <v>123</v>
      </c>
      <c r="AR4468" t="b">
        <f>ISNUMBER(SEARCH('Consulta Por Puntos Baloto'!$E$5,B4468,1))</f>
        <v>0</v>
      </c>
      <c r="AS4468">
        <f t="shared" si="138"/>
        <v>31</v>
      </c>
      <c r="AT4468" t="str">
        <f t="shared" si="139"/>
        <v>Punto pago</v>
      </c>
    </row>
    <row r="4469" spans="1:46">
      <c r="A4469" t="s">
        <v>20233</v>
      </c>
      <c r="B4469" t="s">
        <v>20234</v>
      </c>
      <c r="C4469" s="18">
        <v>23.059925914600001</v>
      </c>
      <c r="D4469" t="s">
        <v>4464</v>
      </c>
      <c r="E4469" t="s">
        <v>4465</v>
      </c>
      <c r="F4469" t="s">
        <v>4466</v>
      </c>
      <c r="G4469" s="18">
        <v>90.315107872599995</v>
      </c>
      <c r="H4469" t="s">
        <v>64</v>
      </c>
      <c r="I4469" t="s">
        <v>4073</v>
      </c>
      <c r="J4469" t="s">
        <v>4074</v>
      </c>
      <c r="K4469" s="18">
        <v>154.88459747069999</v>
      </c>
      <c r="L4469" t="s">
        <v>64</v>
      </c>
      <c r="M4469" t="s">
        <v>4250</v>
      </c>
      <c r="N4469" t="s">
        <v>4251</v>
      </c>
      <c r="O4469" s="18">
        <v>159.6144714541</v>
      </c>
      <c r="P4469" t="s">
        <v>4071</v>
      </c>
      <c r="Q4469" t="s">
        <v>4066</v>
      </c>
      <c r="R4469" t="s">
        <v>4072</v>
      </c>
      <c r="S4469" s="18">
        <v>290.53679471629999</v>
      </c>
      <c r="T4469" t="s">
        <v>85</v>
      </c>
      <c r="U4469" t="s">
        <v>86</v>
      </c>
      <c r="V4469" t="s">
        <v>87</v>
      </c>
      <c r="W4469" s="18">
        <v>90.249929152299998</v>
      </c>
      <c r="X4469" t="s">
        <v>64</v>
      </c>
      <c r="Y4469" t="s">
        <v>4073</v>
      </c>
      <c r="Z4469" t="s">
        <v>4074</v>
      </c>
      <c r="AA4469" s="18">
        <v>156.47072207799999</v>
      </c>
      <c r="AB4469" t="s">
        <v>4252</v>
      </c>
      <c r="AC4469" t="s">
        <v>4066</v>
      </c>
      <c r="AD4469" t="s">
        <v>4253</v>
      </c>
      <c r="AE4469" s="18">
        <v>4.6294133500000001E-2</v>
      </c>
      <c r="AF4469" t="s">
        <v>20235</v>
      </c>
      <c r="AG4469" t="s">
        <v>20236</v>
      </c>
      <c r="AH4469" t="s">
        <v>20237</v>
      </c>
      <c r="AI4469" s="18">
        <v>1.8590201720999999</v>
      </c>
      <c r="AJ4469" t="s">
        <v>20238</v>
      </c>
      <c r="AK4469" t="s">
        <v>20239</v>
      </c>
      <c r="AL4469" t="s">
        <v>20240</v>
      </c>
      <c r="AM4469" t="s">
        <v>20235</v>
      </c>
      <c r="AN4469" t="s">
        <v>20236</v>
      </c>
      <c r="AO4469" t="s">
        <v>20237</v>
      </c>
      <c r="AP4469" s="18">
        <v>4.6294133500000001E-2</v>
      </c>
      <c r="AQ4469" t="s">
        <v>123</v>
      </c>
      <c r="AR4469" t="b">
        <f>ISNUMBER(SEARCH('Consulta Por Puntos Baloto'!$E$5,B4469,1))</f>
        <v>0</v>
      </c>
      <c r="AS4469">
        <f t="shared" si="138"/>
        <v>31</v>
      </c>
      <c r="AT4469" t="str">
        <f t="shared" si="139"/>
        <v>Punto pago</v>
      </c>
    </row>
    <row r="4470" spans="1:46">
      <c r="A4470" t="s">
        <v>20241</v>
      </c>
      <c r="B4470" t="s">
        <v>20242</v>
      </c>
      <c r="C4470" s="18">
        <v>2.5644538761</v>
      </c>
      <c r="D4470" t="s">
        <v>5165</v>
      </c>
      <c r="E4470" t="s">
        <v>220</v>
      </c>
      <c r="F4470" t="s">
        <v>5166</v>
      </c>
      <c r="G4470" s="18">
        <v>2.9575977652000001</v>
      </c>
      <c r="H4470" t="s">
        <v>64</v>
      </c>
      <c r="I4470" t="s">
        <v>223</v>
      </c>
      <c r="J4470" t="s">
        <v>5327</v>
      </c>
      <c r="K4470" s="18">
        <v>4.3519448868000001</v>
      </c>
      <c r="L4470" t="s">
        <v>64</v>
      </c>
      <c r="M4470" t="s">
        <v>223</v>
      </c>
      <c r="N4470" t="s">
        <v>4070</v>
      </c>
      <c r="O4470" s="18">
        <v>3.1697497897</v>
      </c>
      <c r="P4470" t="s">
        <v>4231</v>
      </c>
      <c r="Q4470" t="s">
        <v>220</v>
      </c>
      <c r="R4470" t="s">
        <v>4232</v>
      </c>
      <c r="S4470" s="18">
        <v>12.2952497282</v>
      </c>
      <c r="T4470" t="s">
        <v>227</v>
      </c>
      <c r="U4470" t="s">
        <v>228</v>
      </c>
      <c r="V4470" t="s">
        <v>229</v>
      </c>
      <c r="W4470" s="18">
        <v>5.3475058469999999</v>
      </c>
      <c r="X4470" t="s">
        <v>222</v>
      </c>
      <c r="Y4470" t="s">
        <v>223</v>
      </c>
      <c r="Z4470" t="s">
        <v>224</v>
      </c>
      <c r="AA4470" s="18">
        <v>2.4038134739000001</v>
      </c>
      <c r="AB4470" t="s">
        <v>4088</v>
      </c>
      <c r="AC4470" t="s">
        <v>220</v>
      </c>
      <c r="AD4470" t="s">
        <v>4089</v>
      </c>
      <c r="AE4470" s="18">
        <v>8.4299531299999994E-2</v>
      </c>
      <c r="AF4470" t="s">
        <v>20243</v>
      </c>
      <c r="AG4470" t="s">
        <v>220</v>
      </c>
      <c r="AH4470" t="s">
        <v>20244</v>
      </c>
      <c r="AI4470" s="18">
        <v>0.63348708300000001</v>
      </c>
      <c r="AJ4470" t="s">
        <v>8266</v>
      </c>
      <c r="AK4470" t="s">
        <v>220</v>
      </c>
      <c r="AL4470" t="s">
        <v>8267</v>
      </c>
      <c r="AM4470" t="s">
        <v>20243</v>
      </c>
      <c r="AN4470" t="s">
        <v>220</v>
      </c>
      <c r="AO4470" t="s">
        <v>20244</v>
      </c>
      <c r="AP4470" s="18">
        <v>8.4299531299999994E-2</v>
      </c>
      <c r="AQ4470" t="s">
        <v>123</v>
      </c>
      <c r="AR4470" t="b">
        <f>ISNUMBER(SEARCH('Consulta Por Puntos Baloto'!$E$5,B4470,1))</f>
        <v>0</v>
      </c>
      <c r="AS4470">
        <f t="shared" si="138"/>
        <v>31</v>
      </c>
      <c r="AT4470" t="str">
        <f t="shared" si="139"/>
        <v>Punto pago</v>
      </c>
    </row>
    <row r="4471" spans="1:46">
      <c r="A4471" t="s">
        <v>20245</v>
      </c>
      <c r="B4471" t="s">
        <v>20246</v>
      </c>
      <c r="C4471" s="18">
        <v>23.5305642336</v>
      </c>
      <c r="D4471" t="s">
        <v>4165</v>
      </c>
      <c r="E4471" t="s">
        <v>4166</v>
      </c>
      <c r="F4471" t="s">
        <v>4167</v>
      </c>
      <c r="G4471" s="18">
        <v>81.486215993299993</v>
      </c>
      <c r="H4471" t="s">
        <v>4168</v>
      </c>
      <c r="I4471" t="s">
        <v>4169</v>
      </c>
      <c r="J4471" t="s">
        <v>4170</v>
      </c>
      <c r="K4471" s="18">
        <v>105.82907725619999</v>
      </c>
      <c r="L4471" t="s">
        <v>64</v>
      </c>
      <c r="M4471" t="s">
        <v>86</v>
      </c>
      <c r="N4471" t="s">
        <v>402</v>
      </c>
      <c r="O4471" s="18">
        <v>105.82907725619999</v>
      </c>
      <c r="P4471" t="s">
        <v>403</v>
      </c>
      <c r="Q4471" t="s">
        <v>83</v>
      </c>
      <c r="R4471" t="s">
        <v>404</v>
      </c>
      <c r="S4471" s="18">
        <v>106.2628688744</v>
      </c>
      <c r="T4471" t="s">
        <v>85</v>
      </c>
      <c r="U4471" t="s">
        <v>86</v>
      </c>
      <c r="V4471" t="s">
        <v>87</v>
      </c>
      <c r="W4471" s="18">
        <v>83.747241105200004</v>
      </c>
      <c r="X4471" t="s">
        <v>64</v>
      </c>
      <c r="Y4471" t="s">
        <v>4169</v>
      </c>
      <c r="Z4471" t="s">
        <v>4171</v>
      </c>
      <c r="AA4471" s="18">
        <v>81.491708546500007</v>
      </c>
      <c r="AB4471" t="s">
        <v>4168</v>
      </c>
      <c r="AC4471" t="s">
        <v>4172</v>
      </c>
      <c r="AD4471" t="s">
        <v>4173</v>
      </c>
      <c r="AE4471" s="18">
        <v>3.1229762800000001E-2</v>
      </c>
      <c r="AF4471" t="s">
        <v>20247</v>
      </c>
      <c r="AG4471" t="s">
        <v>12474</v>
      </c>
      <c r="AH4471" t="s">
        <v>20248</v>
      </c>
      <c r="AI4471" s="18">
        <v>23.530207280900001</v>
      </c>
      <c r="AJ4471" t="s">
        <v>7502</v>
      </c>
      <c r="AK4471" t="s">
        <v>7503</v>
      </c>
      <c r="AL4471" t="s">
        <v>7504</v>
      </c>
      <c r="AM4471" t="s">
        <v>20247</v>
      </c>
      <c r="AN4471" t="s">
        <v>12474</v>
      </c>
      <c r="AO4471" t="s">
        <v>20248</v>
      </c>
      <c r="AP4471" s="18">
        <v>3.1229762800000001E-2</v>
      </c>
      <c r="AQ4471" t="s">
        <v>123</v>
      </c>
      <c r="AR4471" t="b">
        <f>ISNUMBER(SEARCH('Consulta Por Puntos Baloto'!$E$5,B4471,1))</f>
        <v>0</v>
      </c>
      <c r="AS4471">
        <f t="shared" si="138"/>
        <v>31</v>
      </c>
      <c r="AT4471" t="str">
        <f t="shared" si="139"/>
        <v>Punto pago</v>
      </c>
    </row>
    <row r="4472" spans="1:46">
      <c r="A4472" t="s">
        <v>20249</v>
      </c>
      <c r="B4472" t="s">
        <v>20250</v>
      </c>
      <c r="C4472" s="18">
        <v>1.4043464734</v>
      </c>
      <c r="D4472" t="s">
        <v>2585</v>
      </c>
      <c r="E4472" t="s">
        <v>128</v>
      </c>
      <c r="F4472" t="s">
        <v>2586</v>
      </c>
      <c r="G4472" s="18">
        <v>1.0639672273</v>
      </c>
      <c r="H4472" t="s">
        <v>64</v>
      </c>
      <c r="I4472" t="s">
        <v>130</v>
      </c>
      <c r="J4472" t="s">
        <v>6597</v>
      </c>
      <c r="K4472" s="18">
        <v>1.4279111659999999</v>
      </c>
      <c r="L4472" t="s">
        <v>64</v>
      </c>
      <c r="M4472" t="s">
        <v>130</v>
      </c>
      <c r="N4472" t="s">
        <v>2624</v>
      </c>
      <c r="O4472" s="18">
        <v>0.89796433259999997</v>
      </c>
      <c r="P4472" t="s">
        <v>2625</v>
      </c>
      <c r="Q4472" t="s">
        <v>134</v>
      </c>
      <c r="R4472" t="s">
        <v>2626</v>
      </c>
      <c r="S4472" s="18">
        <v>2.0012381552999998</v>
      </c>
      <c r="T4472" t="s">
        <v>311</v>
      </c>
      <c r="U4472" t="s">
        <v>130</v>
      </c>
      <c r="V4472" t="s">
        <v>312</v>
      </c>
      <c r="W4472" s="18">
        <v>1.9209840842000001</v>
      </c>
      <c r="X4472" t="s">
        <v>64</v>
      </c>
      <c r="Y4472" t="s">
        <v>130</v>
      </c>
      <c r="Z4472" t="s">
        <v>2627</v>
      </c>
      <c r="AA4472" s="18">
        <v>0.54870543459999999</v>
      </c>
      <c r="AB4472" t="s">
        <v>2628</v>
      </c>
      <c r="AC4472" t="s">
        <v>128</v>
      </c>
      <c r="AD4472" t="s">
        <v>2629</v>
      </c>
      <c r="AE4472" s="18">
        <v>3.3609581700000002E-2</v>
      </c>
      <c r="AF4472" t="s">
        <v>2630</v>
      </c>
      <c r="AG4472" t="s">
        <v>143</v>
      </c>
      <c r="AH4472" t="s">
        <v>2631</v>
      </c>
      <c r="AI4472" s="18">
        <v>2.1303003599999999E-2</v>
      </c>
      <c r="AJ4472" t="s">
        <v>8363</v>
      </c>
      <c r="AK4472" t="s">
        <v>134</v>
      </c>
      <c r="AL4472" t="s">
        <v>8364</v>
      </c>
      <c r="AM4472" t="s">
        <v>8363</v>
      </c>
      <c r="AN4472" t="s">
        <v>134</v>
      </c>
      <c r="AO4472" t="s">
        <v>8364</v>
      </c>
      <c r="AP4472" s="18">
        <v>2.1303003599999999E-2</v>
      </c>
      <c r="AQ4472" t="s">
        <v>123</v>
      </c>
      <c r="AR4472" t="b">
        <f>ISNUMBER(SEARCH('Consulta Por Puntos Baloto'!$E$5,B4472,1))</f>
        <v>0</v>
      </c>
      <c r="AS4472">
        <f t="shared" si="138"/>
        <v>35</v>
      </c>
      <c r="AT4472" t="str">
        <f t="shared" si="139"/>
        <v>Punto red</v>
      </c>
    </row>
    <row r="4473" spans="1:46">
      <c r="A4473" t="s">
        <v>20251</v>
      </c>
      <c r="B4473" t="s">
        <v>20252</v>
      </c>
      <c r="C4473" s="18">
        <v>2.3615557883</v>
      </c>
      <c r="D4473" t="s">
        <v>61</v>
      </c>
      <c r="E4473" t="s">
        <v>62</v>
      </c>
      <c r="F4473" t="s">
        <v>63</v>
      </c>
      <c r="G4473" s="18">
        <v>2.4844402251000002</v>
      </c>
      <c r="H4473" t="s">
        <v>64</v>
      </c>
      <c r="I4473" t="s">
        <v>65</v>
      </c>
      <c r="J4473" t="s">
        <v>66</v>
      </c>
      <c r="K4473" s="18">
        <v>2.4956610540000002</v>
      </c>
      <c r="L4473" t="s">
        <v>64</v>
      </c>
      <c r="M4473" t="s">
        <v>65</v>
      </c>
      <c r="N4473" t="s">
        <v>66</v>
      </c>
      <c r="O4473" s="18">
        <v>9.1554391289999995</v>
      </c>
      <c r="P4473" t="s">
        <v>67</v>
      </c>
      <c r="Q4473" t="s">
        <v>62</v>
      </c>
      <c r="R4473" t="s">
        <v>68</v>
      </c>
      <c r="S4473" s="18">
        <v>6.4103905772000003</v>
      </c>
      <c r="T4473" t="s">
        <v>69</v>
      </c>
      <c r="U4473" t="s">
        <v>65</v>
      </c>
      <c r="V4473" t="s">
        <v>70</v>
      </c>
      <c r="W4473" s="18">
        <v>4.6100899999999996</v>
      </c>
      <c r="X4473" t="s">
        <v>71</v>
      </c>
      <c r="Y4473" t="s">
        <v>65</v>
      </c>
      <c r="Z4473" t="s">
        <v>72</v>
      </c>
      <c r="AA4473" s="18">
        <v>4.3403249814000002</v>
      </c>
      <c r="AB4473" s="19" t="s">
        <v>266</v>
      </c>
      <c r="AC4473" t="s">
        <v>62</v>
      </c>
      <c r="AD4473" t="s">
        <v>267</v>
      </c>
      <c r="AE4473" s="18">
        <v>0.2841796499</v>
      </c>
      <c r="AF4473" t="s">
        <v>20253</v>
      </c>
      <c r="AG4473" t="s">
        <v>62</v>
      </c>
      <c r="AH4473" t="s">
        <v>20254</v>
      </c>
      <c r="AI4473" s="18">
        <v>1.15748715E-2</v>
      </c>
      <c r="AJ4473" t="s">
        <v>20255</v>
      </c>
      <c r="AK4473" t="s">
        <v>62</v>
      </c>
      <c r="AL4473" t="s">
        <v>20256</v>
      </c>
      <c r="AM4473" t="s">
        <v>20255</v>
      </c>
      <c r="AN4473" t="s">
        <v>62</v>
      </c>
      <c r="AO4473" t="s">
        <v>20256</v>
      </c>
      <c r="AP4473" s="18">
        <v>1.15748715E-2</v>
      </c>
      <c r="AQ4473" t="s">
        <v>123</v>
      </c>
      <c r="AR4473" t="b">
        <f>ISNUMBER(SEARCH('Consulta Por Puntos Baloto'!$E$5,B4473,1))</f>
        <v>0</v>
      </c>
      <c r="AS4473">
        <f t="shared" si="138"/>
        <v>35</v>
      </c>
      <c r="AT4473" t="str">
        <f t="shared" si="139"/>
        <v>Punto red</v>
      </c>
    </row>
    <row r="4474" spans="1:46">
      <c r="A4474" t="s">
        <v>20257</v>
      </c>
      <c r="B4474" t="s">
        <v>20258</v>
      </c>
      <c r="C4474" s="18">
        <v>21.698929040900001</v>
      </c>
      <c r="D4474" t="s">
        <v>4247</v>
      </c>
      <c r="E4474" t="s">
        <v>4248</v>
      </c>
      <c r="F4474" t="s">
        <v>4249</v>
      </c>
      <c r="G4474" s="18">
        <v>21.942579435900001</v>
      </c>
      <c r="H4474" t="s">
        <v>64</v>
      </c>
      <c r="I4474" t="s">
        <v>4073</v>
      </c>
      <c r="J4474" t="s">
        <v>4074</v>
      </c>
      <c r="K4474" s="18">
        <v>142.45557486870001</v>
      </c>
      <c r="L4474" t="s">
        <v>64</v>
      </c>
      <c r="M4474" t="s">
        <v>4250</v>
      </c>
      <c r="N4474" t="s">
        <v>4251</v>
      </c>
      <c r="O4474" s="18">
        <v>67.838683835599994</v>
      </c>
      <c r="P4474" t="s">
        <v>4071</v>
      </c>
      <c r="Q4474" t="s">
        <v>4066</v>
      </c>
      <c r="R4474" t="s">
        <v>4072</v>
      </c>
      <c r="S4474" s="18">
        <v>324.46425840069998</v>
      </c>
      <c r="T4474" t="s">
        <v>227</v>
      </c>
      <c r="U4474" t="s">
        <v>228</v>
      </c>
      <c r="V4474" t="s">
        <v>229</v>
      </c>
      <c r="W4474" s="18">
        <v>22.0181347696</v>
      </c>
      <c r="X4474" t="s">
        <v>64</v>
      </c>
      <c r="Y4474" t="s">
        <v>4073</v>
      </c>
      <c r="Z4474" t="s">
        <v>4074</v>
      </c>
      <c r="AA4474" s="18">
        <v>64.466595338800005</v>
      </c>
      <c r="AB4474" t="s">
        <v>4252</v>
      </c>
      <c r="AC4474" t="s">
        <v>4066</v>
      </c>
      <c r="AD4474" t="s">
        <v>4253</v>
      </c>
      <c r="AE4474" s="18">
        <v>1.4894599600000001E-2</v>
      </c>
      <c r="AF4474" t="s">
        <v>20259</v>
      </c>
      <c r="AG4474" t="s">
        <v>11347</v>
      </c>
      <c r="AH4474" t="s">
        <v>20260</v>
      </c>
      <c r="AI4474" s="18">
        <v>5.8746520000000002E-3</v>
      </c>
      <c r="AJ4474" t="s">
        <v>6430</v>
      </c>
      <c r="AK4474" t="s">
        <v>11350</v>
      </c>
      <c r="AL4474" t="s">
        <v>20261</v>
      </c>
      <c r="AM4474" t="s">
        <v>6430</v>
      </c>
      <c r="AN4474" t="s">
        <v>11350</v>
      </c>
      <c r="AO4474" t="s">
        <v>20261</v>
      </c>
      <c r="AP4474" s="18">
        <v>5.8746520000000002E-3</v>
      </c>
      <c r="AQ4474" t="s">
        <v>123</v>
      </c>
      <c r="AR4474" t="b">
        <f>ISNUMBER(SEARCH('Consulta Por Puntos Baloto'!$E$5,B4474,1))</f>
        <v>0</v>
      </c>
      <c r="AS4474">
        <f t="shared" si="138"/>
        <v>35</v>
      </c>
      <c r="AT4474" t="str">
        <f t="shared" si="139"/>
        <v>Punto red</v>
      </c>
    </row>
    <row r="4475" spans="1:46">
      <c r="A4475" t="s">
        <v>20262</v>
      </c>
      <c r="B4475" t="s">
        <v>20263</v>
      </c>
      <c r="C4475" s="18">
        <v>0.1017149272</v>
      </c>
      <c r="D4475" t="s">
        <v>3669</v>
      </c>
      <c r="E4475" t="s">
        <v>3670</v>
      </c>
      <c r="F4475" t="s">
        <v>3671</v>
      </c>
      <c r="G4475" s="18">
        <v>60.623360874299998</v>
      </c>
      <c r="H4475" t="s">
        <v>64</v>
      </c>
      <c r="I4475" t="s">
        <v>1451</v>
      </c>
      <c r="J4475" t="s">
        <v>1456</v>
      </c>
      <c r="K4475" s="18">
        <v>79.636819775299998</v>
      </c>
      <c r="L4475" t="s">
        <v>64</v>
      </c>
      <c r="M4475" t="s">
        <v>471</v>
      </c>
      <c r="N4475" t="s">
        <v>1453</v>
      </c>
      <c r="O4475" s="18">
        <v>60.623360882100002</v>
      </c>
      <c r="P4475" t="s">
        <v>1454</v>
      </c>
      <c r="Q4475" t="s">
        <v>1449</v>
      </c>
      <c r="R4475" t="s">
        <v>1455</v>
      </c>
      <c r="S4475" s="18">
        <v>87.413321078500005</v>
      </c>
      <c r="T4475" t="s">
        <v>64</v>
      </c>
      <c r="U4475" t="s">
        <v>130</v>
      </c>
      <c r="V4475" t="s">
        <v>171</v>
      </c>
      <c r="W4475" s="18">
        <v>60.678621499400002</v>
      </c>
      <c r="X4475" t="s">
        <v>64</v>
      </c>
      <c r="Y4475" t="s">
        <v>1451</v>
      </c>
      <c r="Z4475" t="s">
        <v>1456</v>
      </c>
      <c r="AA4475" s="18">
        <v>84.601534917199999</v>
      </c>
      <c r="AB4475" s="19" t="s">
        <v>2641</v>
      </c>
      <c r="AC4475" t="s">
        <v>1501</v>
      </c>
      <c r="AD4475" t="s">
        <v>2642</v>
      </c>
      <c r="AE4475" s="18">
        <v>4.9656179999999998E-3</v>
      </c>
      <c r="AF4475" t="s">
        <v>20264</v>
      </c>
      <c r="AG4475" t="s">
        <v>3670</v>
      </c>
      <c r="AH4475" t="s">
        <v>20265</v>
      </c>
      <c r="AI4475" s="18">
        <v>1.6315061499999998E-2</v>
      </c>
      <c r="AJ4475" t="s">
        <v>20266</v>
      </c>
      <c r="AK4475" t="s">
        <v>3670</v>
      </c>
      <c r="AL4475" t="s">
        <v>20267</v>
      </c>
      <c r="AM4475" t="s">
        <v>20264</v>
      </c>
      <c r="AN4475" t="s">
        <v>3670</v>
      </c>
      <c r="AO4475" t="s">
        <v>20265</v>
      </c>
      <c r="AP4475" s="18">
        <v>4.9656179999999998E-3</v>
      </c>
      <c r="AQ4475" t="s">
        <v>123</v>
      </c>
      <c r="AR4475" t="b">
        <f>ISNUMBER(SEARCH('Consulta Por Puntos Baloto'!$E$5,B4475,1))</f>
        <v>0</v>
      </c>
      <c r="AS4475">
        <f t="shared" si="138"/>
        <v>31</v>
      </c>
      <c r="AT4475" t="str">
        <f t="shared" si="139"/>
        <v>Punto pago</v>
      </c>
    </row>
    <row r="4476" spans="1:46">
      <c r="A4476" t="s">
        <v>20268</v>
      </c>
      <c r="B4476" t="s">
        <v>20269</v>
      </c>
      <c r="C4476" s="18">
        <v>42.620658325199997</v>
      </c>
      <c r="D4476" t="s">
        <v>4096</v>
      </c>
      <c r="E4476" t="s">
        <v>4097</v>
      </c>
      <c r="F4476" t="s">
        <v>4098</v>
      </c>
      <c r="G4476" s="18">
        <v>53.785840844799999</v>
      </c>
      <c r="H4476" t="s">
        <v>64</v>
      </c>
      <c r="I4476" t="s">
        <v>4027</v>
      </c>
      <c r="J4476" t="s">
        <v>4028</v>
      </c>
      <c r="K4476" s="18">
        <v>60.1059448261</v>
      </c>
      <c r="L4476" t="s">
        <v>64</v>
      </c>
      <c r="M4476" t="s">
        <v>4029</v>
      </c>
      <c r="N4476" t="s">
        <v>4030</v>
      </c>
      <c r="O4476" s="18">
        <v>54.661823359000003</v>
      </c>
      <c r="P4476" t="s">
        <v>4031</v>
      </c>
      <c r="Q4476" t="s">
        <v>4025</v>
      </c>
      <c r="R4476" t="s">
        <v>4032</v>
      </c>
      <c r="S4476" s="18">
        <v>116.3167606655</v>
      </c>
      <c r="T4476" t="s">
        <v>227</v>
      </c>
      <c r="U4476" t="s">
        <v>228</v>
      </c>
      <c r="V4476" t="s">
        <v>229</v>
      </c>
      <c r="W4476" s="18">
        <v>54.495613306999999</v>
      </c>
      <c r="X4476" t="s">
        <v>64</v>
      </c>
      <c r="Y4476" t="s">
        <v>4027</v>
      </c>
      <c r="Z4476" t="s">
        <v>4033</v>
      </c>
      <c r="AA4476" s="18">
        <v>55.675648997000003</v>
      </c>
      <c r="AB4476" t="s">
        <v>4034</v>
      </c>
      <c r="AC4476" t="s">
        <v>4035</v>
      </c>
      <c r="AD4476" t="s">
        <v>4036</v>
      </c>
      <c r="AE4476" s="18">
        <v>0.1203673405</v>
      </c>
      <c r="AF4476" t="s">
        <v>20270</v>
      </c>
      <c r="AG4476" t="s">
        <v>20271</v>
      </c>
      <c r="AH4476" t="s">
        <v>20272</v>
      </c>
      <c r="AI4476" s="18">
        <v>2.4963025999999999E-3</v>
      </c>
      <c r="AJ4476" t="s">
        <v>20273</v>
      </c>
      <c r="AK4476" t="s">
        <v>20271</v>
      </c>
      <c r="AL4476" t="s">
        <v>20274</v>
      </c>
      <c r="AM4476" t="s">
        <v>20273</v>
      </c>
      <c r="AN4476" t="s">
        <v>20271</v>
      </c>
      <c r="AO4476" t="s">
        <v>20274</v>
      </c>
      <c r="AP4476" s="18">
        <v>2.4963025999999999E-3</v>
      </c>
      <c r="AQ4476" t="s">
        <v>123</v>
      </c>
      <c r="AR4476" t="b">
        <f>ISNUMBER(SEARCH('Consulta Por Puntos Baloto'!$E$5,B4476,1))</f>
        <v>0</v>
      </c>
      <c r="AS4476">
        <f t="shared" si="138"/>
        <v>35</v>
      </c>
      <c r="AT4476" t="str">
        <f t="shared" si="139"/>
        <v>Punto red</v>
      </c>
    </row>
    <row r="4477" spans="1:46">
      <c r="A4477" t="s">
        <v>20275</v>
      </c>
      <c r="B4477" t="s">
        <v>20276</v>
      </c>
      <c r="C4477" s="18">
        <v>2.3293692188000001</v>
      </c>
      <c r="D4477" t="s">
        <v>4284</v>
      </c>
      <c r="E4477" t="s">
        <v>3972</v>
      </c>
      <c r="F4477" t="s">
        <v>4285</v>
      </c>
      <c r="G4477" s="18">
        <v>0.26113733500000003</v>
      </c>
      <c r="H4477" t="s">
        <v>64</v>
      </c>
      <c r="I4477" t="s">
        <v>3974</v>
      </c>
      <c r="J4477" t="s">
        <v>18983</v>
      </c>
      <c r="K4477" s="18">
        <v>1.9666057461999999</v>
      </c>
      <c r="L4477" t="s">
        <v>64</v>
      </c>
      <c r="M4477" t="s">
        <v>3974</v>
      </c>
      <c r="N4477" t="s">
        <v>4288</v>
      </c>
      <c r="O4477" s="18">
        <v>2.0046598154000002</v>
      </c>
      <c r="P4477" t="s">
        <v>4265</v>
      </c>
      <c r="Q4477" t="s">
        <v>3972</v>
      </c>
      <c r="R4477" t="s">
        <v>4266</v>
      </c>
      <c r="S4477" s="18">
        <v>463.7310040397</v>
      </c>
      <c r="T4477" t="s">
        <v>85</v>
      </c>
      <c r="U4477" t="s">
        <v>86</v>
      </c>
      <c r="V4477" t="s">
        <v>87</v>
      </c>
      <c r="W4477" s="18">
        <v>4.0517236332</v>
      </c>
      <c r="X4477" t="s">
        <v>3979</v>
      </c>
      <c r="Y4477" t="s">
        <v>3974</v>
      </c>
      <c r="Z4477" t="s">
        <v>3980</v>
      </c>
      <c r="AA4477" s="18">
        <v>1.9481507193000001</v>
      </c>
      <c r="AB4477" t="s">
        <v>4286</v>
      </c>
      <c r="AC4477" t="s">
        <v>3972</v>
      </c>
      <c r="AD4477" t="s">
        <v>4289</v>
      </c>
      <c r="AE4477" s="18">
        <v>0.16008305010000001</v>
      </c>
      <c r="AF4477" t="s">
        <v>20277</v>
      </c>
      <c r="AG4477" t="s">
        <v>3972</v>
      </c>
      <c r="AH4477" t="s">
        <v>20278</v>
      </c>
      <c r="AI4477" s="18">
        <v>0.21467363540000001</v>
      </c>
      <c r="AJ4477" t="s">
        <v>349</v>
      </c>
      <c r="AK4477" t="s">
        <v>3972</v>
      </c>
      <c r="AL4477" t="s">
        <v>20279</v>
      </c>
      <c r="AM4477" t="s">
        <v>20277</v>
      </c>
      <c r="AN4477" t="s">
        <v>3972</v>
      </c>
      <c r="AO4477" t="s">
        <v>20278</v>
      </c>
      <c r="AP4477" s="18">
        <v>0.16008305010000001</v>
      </c>
      <c r="AQ4477" t="s">
        <v>4218</v>
      </c>
      <c r="AR4477" t="b">
        <f>ISNUMBER(SEARCH('Consulta Por Puntos Baloto'!$E$5,B4477,1))</f>
        <v>0</v>
      </c>
      <c r="AS4477">
        <f t="shared" si="138"/>
        <v>31</v>
      </c>
      <c r="AT4477" t="str">
        <f t="shared" si="139"/>
        <v>Punto pago</v>
      </c>
    </row>
    <row r="4478" spans="1:46">
      <c r="A4478" t="s">
        <v>20280</v>
      </c>
      <c r="B4478" t="s">
        <v>20281</v>
      </c>
      <c r="C4478" s="18">
        <v>1.1573457349</v>
      </c>
      <c r="D4478" t="s">
        <v>4284</v>
      </c>
      <c r="E4478" t="s">
        <v>3972</v>
      </c>
      <c r="F4478" t="s">
        <v>4285</v>
      </c>
      <c r="G4478" s="18">
        <v>1.0262944730000001</v>
      </c>
      <c r="H4478" t="s">
        <v>4286</v>
      </c>
      <c r="I4478" t="s">
        <v>3974</v>
      </c>
      <c r="J4478" t="s">
        <v>4287</v>
      </c>
      <c r="K4478" s="18">
        <v>1.0611638674999999</v>
      </c>
      <c r="L4478" t="s">
        <v>64</v>
      </c>
      <c r="M4478" t="s">
        <v>3974</v>
      </c>
      <c r="N4478" t="s">
        <v>4288</v>
      </c>
      <c r="O4478" s="18">
        <v>1.1306010259999999</v>
      </c>
      <c r="P4478" t="s">
        <v>4265</v>
      </c>
      <c r="Q4478" t="s">
        <v>3972</v>
      </c>
      <c r="R4478" t="s">
        <v>4266</v>
      </c>
      <c r="S4478" s="18">
        <v>464.75124356959998</v>
      </c>
      <c r="T4478" t="s">
        <v>85</v>
      </c>
      <c r="U4478" t="s">
        <v>86</v>
      </c>
      <c r="V4478" t="s">
        <v>87</v>
      </c>
      <c r="W4478" s="18">
        <v>3.0120666341</v>
      </c>
      <c r="X4478" t="s">
        <v>3979</v>
      </c>
      <c r="Y4478" t="s">
        <v>3974</v>
      </c>
      <c r="Z4478" t="s">
        <v>3980</v>
      </c>
      <c r="AA4478" s="18">
        <v>1.0262943341999999</v>
      </c>
      <c r="AB4478" t="s">
        <v>4286</v>
      </c>
      <c r="AC4478" t="s">
        <v>3972</v>
      </c>
      <c r="AD4478" t="s">
        <v>4289</v>
      </c>
      <c r="AE4478" s="18">
        <v>0.3240029586</v>
      </c>
      <c r="AF4478" t="s">
        <v>20282</v>
      </c>
      <c r="AG4478" t="s">
        <v>3972</v>
      </c>
      <c r="AH4478" t="s">
        <v>20283</v>
      </c>
      <c r="AI4478" s="18">
        <v>0.40436065170000002</v>
      </c>
      <c r="AJ4478" t="s">
        <v>20284</v>
      </c>
      <c r="AK4478" t="s">
        <v>3972</v>
      </c>
      <c r="AL4478" t="s">
        <v>20285</v>
      </c>
      <c r="AM4478" t="s">
        <v>20282</v>
      </c>
      <c r="AN4478" t="s">
        <v>3972</v>
      </c>
      <c r="AO4478" t="s">
        <v>20283</v>
      </c>
      <c r="AP4478" s="18">
        <v>0.3240029586</v>
      </c>
      <c r="AQ4478" t="s">
        <v>123</v>
      </c>
      <c r="AR4478" t="b">
        <f>ISNUMBER(SEARCH('Consulta Por Puntos Baloto'!$E$5,B4478,1))</f>
        <v>0</v>
      </c>
      <c r="AS4478">
        <f t="shared" si="138"/>
        <v>31</v>
      </c>
      <c r="AT4478" t="str">
        <f t="shared" si="139"/>
        <v>Punto pago</v>
      </c>
    </row>
    <row r="4479" spans="1:46">
      <c r="A4479" t="s">
        <v>20286</v>
      </c>
      <c r="B4479" t="s">
        <v>20287</v>
      </c>
      <c r="C4479" s="18">
        <v>0.4460353004</v>
      </c>
      <c r="D4479" t="s">
        <v>9547</v>
      </c>
      <c r="E4479" t="s">
        <v>3972</v>
      </c>
      <c r="F4479" t="s">
        <v>9548</v>
      </c>
      <c r="G4479" s="18">
        <v>0.5477633247</v>
      </c>
      <c r="H4479" t="s">
        <v>4334</v>
      </c>
      <c r="I4479" t="s">
        <v>3974</v>
      </c>
      <c r="J4479" t="s">
        <v>9550</v>
      </c>
      <c r="K4479" s="18">
        <v>0.56080926139999998</v>
      </c>
      <c r="L4479" t="s">
        <v>4334</v>
      </c>
      <c r="M4479" t="s">
        <v>3974</v>
      </c>
      <c r="N4479" t="s">
        <v>9550</v>
      </c>
      <c r="O4479" s="18">
        <v>0.97383362650000005</v>
      </c>
      <c r="P4479" t="s">
        <v>4332</v>
      </c>
      <c r="Q4479" t="s">
        <v>3972</v>
      </c>
      <c r="R4479" t="s">
        <v>4333</v>
      </c>
      <c r="S4479" s="18">
        <v>466.31785528069997</v>
      </c>
      <c r="T4479" t="s">
        <v>85</v>
      </c>
      <c r="U4479" t="s">
        <v>86</v>
      </c>
      <c r="V4479" t="s">
        <v>87</v>
      </c>
      <c r="W4479" s="18">
        <v>1.6826975165</v>
      </c>
      <c r="X4479" t="s">
        <v>3979</v>
      </c>
      <c r="Y4479" t="s">
        <v>3974</v>
      </c>
      <c r="Z4479" t="s">
        <v>3980</v>
      </c>
      <c r="AA4479" s="18">
        <v>0.54647748689999998</v>
      </c>
      <c r="AB4479" t="s">
        <v>4334</v>
      </c>
      <c r="AC4479" t="s">
        <v>3972</v>
      </c>
      <c r="AD4479" t="s">
        <v>4335</v>
      </c>
      <c r="AE4479" s="18">
        <v>0.1172709873</v>
      </c>
      <c r="AF4479" t="s">
        <v>20288</v>
      </c>
      <c r="AG4479" t="s">
        <v>3972</v>
      </c>
      <c r="AH4479" t="s">
        <v>20289</v>
      </c>
      <c r="AI4479" s="18">
        <v>0.47703857300000002</v>
      </c>
      <c r="AJ4479" t="s">
        <v>4314</v>
      </c>
      <c r="AK4479" t="s">
        <v>3972</v>
      </c>
      <c r="AL4479" t="s">
        <v>4315</v>
      </c>
      <c r="AM4479" t="s">
        <v>20288</v>
      </c>
      <c r="AN4479" t="s">
        <v>3972</v>
      </c>
      <c r="AO4479" t="s">
        <v>20289</v>
      </c>
      <c r="AP4479" s="18">
        <v>0.1172709873</v>
      </c>
      <c r="AQ4479" t="s">
        <v>123</v>
      </c>
      <c r="AR4479" t="b">
        <f>ISNUMBER(SEARCH('Consulta Por Puntos Baloto'!$E$5,B4479,1))</f>
        <v>0</v>
      </c>
      <c r="AS4479">
        <f t="shared" si="138"/>
        <v>31</v>
      </c>
      <c r="AT4479" t="str">
        <f t="shared" si="139"/>
        <v>Punto pago</v>
      </c>
    </row>
    <row r="4480" spans="1:46">
      <c r="A4480" t="s">
        <v>20290</v>
      </c>
      <c r="B4480" t="s">
        <v>20291</v>
      </c>
      <c r="C4480" s="18">
        <v>0.11593870320000001</v>
      </c>
      <c r="D4480" t="s">
        <v>4329</v>
      </c>
      <c r="E4480" t="s">
        <v>3972</v>
      </c>
      <c r="F4480" t="s">
        <v>4330</v>
      </c>
      <c r="G4480" s="18">
        <v>0.55624032570000004</v>
      </c>
      <c r="H4480" t="s">
        <v>4334</v>
      </c>
      <c r="I4480" t="s">
        <v>3974</v>
      </c>
      <c r="J4480" t="s">
        <v>9550</v>
      </c>
      <c r="K4480" s="18">
        <v>0.56704710690000004</v>
      </c>
      <c r="L4480" t="s">
        <v>4334</v>
      </c>
      <c r="M4480" t="s">
        <v>3974</v>
      </c>
      <c r="N4480" t="s">
        <v>9550</v>
      </c>
      <c r="O4480" s="18">
        <v>0.84926818940000004</v>
      </c>
      <c r="P4480" t="s">
        <v>4332</v>
      </c>
      <c r="Q4480" t="s">
        <v>3972</v>
      </c>
      <c r="R4480" t="s">
        <v>4333</v>
      </c>
      <c r="S4480" s="18">
        <v>466.85796962619997</v>
      </c>
      <c r="T4480" t="s">
        <v>85</v>
      </c>
      <c r="U4480" t="s">
        <v>86</v>
      </c>
      <c r="V4480" t="s">
        <v>87</v>
      </c>
      <c r="W4480" s="18">
        <v>1.1471288579000001</v>
      </c>
      <c r="X4480" t="s">
        <v>3979</v>
      </c>
      <c r="Y4480" t="s">
        <v>3974</v>
      </c>
      <c r="Z4480" t="s">
        <v>3980</v>
      </c>
      <c r="AA4480" s="18">
        <v>0.57330871080000001</v>
      </c>
      <c r="AB4480" t="s">
        <v>4334</v>
      </c>
      <c r="AC4480" t="s">
        <v>3972</v>
      </c>
      <c r="AD4480" t="s">
        <v>4335</v>
      </c>
      <c r="AE4480" s="18">
        <v>5.8320910699999999E-2</v>
      </c>
      <c r="AF4480" t="s">
        <v>20292</v>
      </c>
      <c r="AG4480" t="s">
        <v>3972</v>
      </c>
      <c r="AH4480" t="s">
        <v>20293</v>
      </c>
      <c r="AI4480" s="18">
        <v>0.59679696969999996</v>
      </c>
      <c r="AJ4480" t="s">
        <v>6247</v>
      </c>
      <c r="AK4480" t="s">
        <v>3972</v>
      </c>
      <c r="AL4480" t="s">
        <v>6248</v>
      </c>
      <c r="AM4480" t="s">
        <v>20292</v>
      </c>
      <c r="AN4480" t="s">
        <v>3972</v>
      </c>
      <c r="AO4480" t="s">
        <v>20293</v>
      </c>
      <c r="AP4480" s="18">
        <v>5.8320910699999999E-2</v>
      </c>
      <c r="AQ4480" t="s">
        <v>4218</v>
      </c>
      <c r="AR4480" t="b">
        <f>ISNUMBER(SEARCH('Consulta Por Puntos Baloto'!$E$5,B4480,1))</f>
        <v>0</v>
      </c>
      <c r="AS4480">
        <f t="shared" si="138"/>
        <v>31</v>
      </c>
      <c r="AT4480" t="str">
        <f t="shared" si="139"/>
        <v>Punto pago</v>
      </c>
    </row>
    <row r="4481" spans="1:46">
      <c r="A4481" t="s">
        <v>20294</v>
      </c>
      <c r="B4481" t="s">
        <v>20295</v>
      </c>
      <c r="C4481" s="18">
        <v>0.28639175909999998</v>
      </c>
      <c r="D4481" t="s">
        <v>4805</v>
      </c>
      <c r="E4481" t="s">
        <v>3972</v>
      </c>
      <c r="F4481" t="s">
        <v>4806</v>
      </c>
      <c r="G4481" s="18">
        <v>0.36989646879999999</v>
      </c>
      <c r="H4481" t="s">
        <v>3979</v>
      </c>
      <c r="I4481" t="s">
        <v>3974</v>
      </c>
      <c r="J4481" t="s">
        <v>3980</v>
      </c>
      <c r="K4481" s="18">
        <v>1.1847374055</v>
      </c>
      <c r="L4481" t="s">
        <v>64</v>
      </c>
      <c r="M4481" t="s">
        <v>3974</v>
      </c>
      <c r="N4481" t="s">
        <v>4331</v>
      </c>
      <c r="O4481" s="18">
        <v>1.6071613634999999</v>
      </c>
      <c r="P4481" t="s">
        <v>4332</v>
      </c>
      <c r="Q4481" t="s">
        <v>3972</v>
      </c>
      <c r="R4481" t="s">
        <v>4333</v>
      </c>
      <c r="S4481" s="18">
        <v>467.38459858269999</v>
      </c>
      <c r="T4481" t="s">
        <v>85</v>
      </c>
      <c r="U4481" t="s">
        <v>86</v>
      </c>
      <c r="V4481" t="s">
        <v>87</v>
      </c>
      <c r="W4481" s="18">
        <v>0.36989646879999999</v>
      </c>
      <c r="X4481" t="s">
        <v>3979</v>
      </c>
      <c r="Y4481" t="s">
        <v>3974</v>
      </c>
      <c r="Z4481" t="s">
        <v>3980</v>
      </c>
      <c r="AA4481" s="18">
        <v>0.36989646879999999</v>
      </c>
      <c r="AB4481" t="s">
        <v>3979</v>
      </c>
      <c r="AC4481" t="s">
        <v>3972</v>
      </c>
      <c r="AD4481" t="s">
        <v>5811</v>
      </c>
      <c r="AE4481" s="18">
        <v>0.3021738477</v>
      </c>
      <c r="AF4481" t="s">
        <v>20296</v>
      </c>
      <c r="AG4481" t="s">
        <v>3972</v>
      </c>
      <c r="AH4481" t="s">
        <v>20297</v>
      </c>
      <c r="AI4481" s="18">
        <v>7.2147555000000004E-3</v>
      </c>
      <c r="AJ4481" t="s">
        <v>349</v>
      </c>
      <c r="AK4481" t="s">
        <v>3972</v>
      </c>
      <c r="AL4481" t="s">
        <v>5814</v>
      </c>
      <c r="AM4481" t="s">
        <v>349</v>
      </c>
      <c r="AN4481" t="s">
        <v>3972</v>
      </c>
      <c r="AO4481" t="s">
        <v>5814</v>
      </c>
      <c r="AP4481" s="18">
        <v>7.2147555000000004E-3</v>
      </c>
      <c r="AQ4481" t="s">
        <v>123</v>
      </c>
      <c r="AR4481" t="b">
        <f>ISNUMBER(SEARCH('Consulta Por Puntos Baloto'!$E$5,B4481,1))</f>
        <v>0</v>
      </c>
      <c r="AS4481">
        <f t="shared" si="138"/>
        <v>35</v>
      </c>
      <c r="AT4481" t="str">
        <f t="shared" si="139"/>
        <v>Punto red</v>
      </c>
    </row>
    <row r="4482" spans="1:46">
      <c r="A4482" t="s">
        <v>20298</v>
      </c>
      <c r="B4482" t="s">
        <v>20299</v>
      </c>
      <c r="C4482" s="18">
        <v>1.4395155638999999</v>
      </c>
      <c r="D4482" t="s">
        <v>3971</v>
      </c>
      <c r="E4482" t="s">
        <v>3972</v>
      </c>
      <c r="F4482" t="s">
        <v>3973</v>
      </c>
      <c r="G4482" s="18">
        <v>0.97279837400000002</v>
      </c>
      <c r="H4482" t="s">
        <v>64</v>
      </c>
      <c r="I4482" t="s">
        <v>3974</v>
      </c>
      <c r="J4482" t="s">
        <v>3976</v>
      </c>
      <c r="K4482" s="18">
        <v>0.96821495739999996</v>
      </c>
      <c r="L4482" t="s">
        <v>64</v>
      </c>
      <c r="M4482" t="s">
        <v>3974</v>
      </c>
      <c r="N4482" t="s">
        <v>3976</v>
      </c>
      <c r="O4482" s="18">
        <v>1.7978886342</v>
      </c>
      <c r="P4482" t="s">
        <v>3977</v>
      </c>
      <c r="Q4482" t="s">
        <v>3972</v>
      </c>
      <c r="R4482" t="s">
        <v>3978</v>
      </c>
      <c r="S4482" s="18">
        <v>459.64061378370002</v>
      </c>
      <c r="T4482" t="s">
        <v>85</v>
      </c>
      <c r="U4482" t="s">
        <v>86</v>
      </c>
      <c r="V4482" t="s">
        <v>87</v>
      </c>
      <c r="W4482" s="18">
        <v>8.1979084081</v>
      </c>
      <c r="X4482" t="s">
        <v>3979</v>
      </c>
      <c r="Y4482" t="s">
        <v>3974</v>
      </c>
      <c r="Z4482" t="s">
        <v>3980</v>
      </c>
      <c r="AA4482" s="18">
        <v>4.6665949450999999</v>
      </c>
      <c r="AB4482" t="s">
        <v>3981</v>
      </c>
      <c r="AC4482" t="s">
        <v>3972</v>
      </c>
      <c r="AD4482" t="s">
        <v>3982</v>
      </c>
      <c r="AE4482" s="18">
        <v>0.2138641147</v>
      </c>
      <c r="AF4482" t="s">
        <v>20300</v>
      </c>
      <c r="AG4482" t="s">
        <v>3972</v>
      </c>
      <c r="AH4482" t="s">
        <v>20301</v>
      </c>
      <c r="AI4482" s="18">
        <v>0.32950432759999998</v>
      </c>
      <c r="AJ4482" t="s">
        <v>20302</v>
      </c>
      <c r="AK4482" t="s">
        <v>4280</v>
      </c>
      <c r="AL4482" t="s">
        <v>20303</v>
      </c>
      <c r="AM4482" t="s">
        <v>20300</v>
      </c>
      <c r="AN4482" t="s">
        <v>3972</v>
      </c>
      <c r="AO4482" t="s">
        <v>20301</v>
      </c>
      <c r="AP4482" s="18">
        <v>0.2138641147</v>
      </c>
      <c r="AQ4482" t="s">
        <v>4218</v>
      </c>
      <c r="AR4482" t="b">
        <f>ISNUMBER(SEARCH('Consulta Por Puntos Baloto'!$E$5,B4482,1))</f>
        <v>0</v>
      </c>
      <c r="AS4482">
        <f t="shared" si="138"/>
        <v>31</v>
      </c>
      <c r="AT4482" t="str">
        <f t="shared" si="139"/>
        <v>Punto pago</v>
      </c>
    </row>
    <row r="4483" spans="1:46">
      <c r="A4483" t="s">
        <v>20304</v>
      </c>
      <c r="B4483" t="s">
        <v>20305</v>
      </c>
      <c r="C4483" s="18">
        <v>0.18552562140000001</v>
      </c>
      <c r="D4483" t="s">
        <v>1420</v>
      </c>
      <c r="E4483" t="s">
        <v>128</v>
      </c>
      <c r="F4483" t="s">
        <v>1421</v>
      </c>
      <c r="G4483" s="18">
        <v>7.2606569900000001E-2</v>
      </c>
      <c r="H4483" t="s">
        <v>15620</v>
      </c>
      <c r="I4483" t="s">
        <v>130</v>
      </c>
      <c r="J4483" t="s">
        <v>15621</v>
      </c>
      <c r="K4483" s="18">
        <v>7.2606569900000001E-2</v>
      </c>
      <c r="L4483" t="s">
        <v>15620</v>
      </c>
      <c r="M4483" t="s">
        <v>130</v>
      </c>
      <c r="N4483" t="s">
        <v>15621</v>
      </c>
      <c r="O4483" s="18">
        <v>1.0781128625</v>
      </c>
      <c r="P4483" t="s">
        <v>1425</v>
      </c>
      <c r="Q4483" t="s">
        <v>134</v>
      </c>
      <c r="R4483" t="s">
        <v>1426</v>
      </c>
      <c r="S4483" s="18">
        <v>1.577282837</v>
      </c>
      <c r="T4483" t="s">
        <v>1086</v>
      </c>
      <c r="U4483" t="s">
        <v>130</v>
      </c>
      <c r="V4483" t="s">
        <v>1087</v>
      </c>
      <c r="W4483" s="18">
        <v>1.1937180718</v>
      </c>
      <c r="X4483" t="s">
        <v>64</v>
      </c>
      <c r="Y4483" t="s">
        <v>130</v>
      </c>
      <c r="Z4483" t="s">
        <v>1427</v>
      </c>
      <c r="AA4483" s="18">
        <v>7.2606569900000001E-2</v>
      </c>
      <c r="AB4483" t="s">
        <v>4370</v>
      </c>
      <c r="AC4483" t="s">
        <v>128</v>
      </c>
      <c r="AD4483" t="s">
        <v>4371</v>
      </c>
      <c r="AE4483" s="18">
        <v>0.40283551410000001</v>
      </c>
      <c r="AF4483" t="s">
        <v>1430</v>
      </c>
      <c r="AG4483" t="s">
        <v>143</v>
      </c>
      <c r="AH4483" t="s">
        <v>1431</v>
      </c>
      <c r="AI4483" s="18">
        <v>0.2801655764</v>
      </c>
      <c r="AJ4483" t="s">
        <v>349</v>
      </c>
      <c r="AK4483" t="s">
        <v>134</v>
      </c>
      <c r="AL4483" t="s">
        <v>1432</v>
      </c>
      <c r="AM4483" t="s">
        <v>15620</v>
      </c>
      <c r="AN4483" t="s">
        <v>130</v>
      </c>
      <c r="AO4483" t="s">
        <v>15621</v>
      </c>
      <c r="AP4483" s="18">
        <v>7.2606569900000001E-2</v>
      </c>
      <c r="AQ4483" t="s">
        <v>123</v>
      </c>
      <c r="AR4483" t="b">
        <f>ISNUMBER(SEARCH('Consulta Por Puntos Baloto'!$E$5,B4483,1))</f>
        <v>0</v>
      </c>
      <c r="AS4483">
        <f t="shared" ref="AS4483:AS4546" si="140">MATCH(AP4483,A4483:AL4483,0)</f>
        <v>7</v>
      </c>
      <c r="AT4483" t="str">
        <f t="shared" ref="AT4483:AT4546" si="141">+VLOOKUP(AS4483,$AW$2:$AX$10,2,0)</f>
        <v>Cajero automático</v>
      </c>
    </row>
    <row r="4484" spans="1:46">
      <c r="A4484" t="s">
        <v>20304</v>
      </c>
      <c r="B4484" t="s">
        <v>20305</v>
      </c>
      <c r="C4484" s="18">
        <v>0.18552562140000001</v>
      </c>
      <c r="D4484" t="s">
        <v>1420</v>
      </c>
      <c r="E4484" t="s">
        <v>128</v>
      </c>
      <c r="F4484" t="s">
        <v>1421</v>
      </c>
      <c r="G4484" s="18">
        <v>7.2606569900000001E-2</v>
      </c>
      <c r="H4484" t="s">
        <v>15620</v>
      </c>
      <c r="I4484" t="s">
        <v>130</v>
      </c>
      <c r="J4484" t="s">
        <v>15621</v>
      </c>
      <c r="K4484" s="18">
        <v>7.2606569900000001E-2</v>
      </c>
      <c r="L4484" t="s">
        <v>15620</v>
      </c>
      <c r="M4484" t="s">
        <v>130</v>
      </c>
      <c r="N4484" t="s">
        <v>15621</v>
      </c>
      <c r="O4484" s="18">
        <v>1.0781128625</v>
      </c>
      <c r="P4484" t="s">
        <v>1425</v>
      </c>
      <c r="Q4484" t="s">
        <v>134</v>
      </c>
      <c r="R4484" t="s">
        <v>1426</v>
      </c>
      <c r="S4484" s="18">
        <v>1.577282837</v>
      </c>
      <c r="T4484" t="s">
        <v>1086</v>
      </c>
      <c r="U4484" t="s">
        <v>130</v>
      </c>
      <c r="V4484" t="s">
        <v>1087</v>
      </c>
      <c r="W4484" s="18">
        <v>1.1937180718</v>
      </c>
      <c r="X4484" t="s">
        <v>64</v>
      </c>
      <c r="Y4484" t="s">
        <v>130</v>
      </c>
      <c r="Z4484" t="s">
        <v>1427</v>
      </c>
      <c r="AA4484" s="18">
        <v>7.2606569900000001E-2</v>
      </c>
      <c r="AB4484" t="s">
        <v>4370</v>
      </c>
      <c r="AC4484" t="s">
        <v>128</v>
      </c>
      <c r="AD4484" t="s">
        <v>4371</v>
      </c>
      <c r="AE4484" s="18">
        <v>0.40283551410000001</v>
      </c>
      <c r="AF4484" t="s">
        <v>1430</v>
      </c>
      <c r="AG4484" t="s">
        <v>143</v>
      </c>
      <c r="AH4484" t="s">
        <v>1431</v>
      </c>
      <c r="AI4484" s="18">
        <v>0.2801655764</v>
      </c>
      <c r="AJ4484" t="s">
        <v>349</v>
      </c>
      <c r="AK4484" t="s">
        <v>134</v>
      </c>
      <c r="AL4484" t="s">
        <v>1432</v>
      </c>
      <c r="AM4484" t="s">
        <v>873</v>
      </c>
      <c r="AN4484" t="s">
        <v>128</v>
      </c>
      <c r="AO4484" t="s">
        <v>4371</v>
      </c>
      <c r="AP4484" s="18">
        <v>7.2606569900000001E-2</v>
      </c>
      <c r="AQ4484" t="s">
        <v>123</v>
      </c>
      <c r="AR4484" t="b">
        <f>ISNUMBER(SEARCH('Consulta Por Puntos Baloto'!$E$5,B4484,1))</f>
        <v>0</v>
      </c>
      <c r="AS4484">
        <f t="shared" si="140"/>
        <v>7</v>
      </c>
      <c r="AT4484" t="str">
        <f t="shared" si="141"/>
        <v>Cajero automático</v>
      </c>
    </row>
    <row r="4485" spans="1:46">
      <c r="A4485" t="s">
        <v>20304</v>
      </c>
      <c r="B4485" t="s">
        <v>20305</v>
      </c>
      <c r="C4485" s="18">
        <v>0.18552562140000001</v>
      </c>
      <c r="D4485" t="s">
        <v>1420</v>
      </c>
      <c r="E4485" t="s">
        <v>128</v>
      </c>
      <c r="F4485" t="s">
        <v>1421</v>
      </c>
      <c r="G4485" s="18">
        <v>7.2606569900000001E-2</v>
      </c>
      <c r="H4485" t="s">
        <v>15620</v>
      </c>
      <c r="I4485" t="s">
        <v>130</v>
      </c>
      <c r="J4485" t="s">
        <v>15621</v>
      </c>
      <c r="K4485" s="18">
        <v>7.2606569900000001E-2</v>
      </c>
      <c r="L4485" t="s">
        <v>15620</v>
      </c>
      <c r="M4485" t="s">
        <v>130</v>
      </c>
      <c r="N4485" t="s">
        <v>15621</v>
      </c>
      <c r="O4485" s="18">
        <v>1.0781128625</v>
      </c>
      <c r="P4485" t="s">
        <v>1425</v>
      </c>
      <c r="Q4485" t="s">
        <v>134</v>
      </c>
      <c r="R4485" t="s">
        <v>1426</v>
      </c>
      <c r="S4485" s="18">
        <v>1.577282837</v>
      </c>
      <c r="T4485" t="s">
        <v>1086</v>
      </c>
      <c r="U4485" t="s">
        <v>130</v>
      </c>
      <c r="V4485" t="s">
        <v>1087</v>
      </c>
      <c r="W4485" s="18">
        <v>1.1937180718</v>
      </c>
      <c r="X4485" t="s">
        <v>64</v>
      </c>
      <c r="Y4485" t="s">
        <v>130</v>
      </c>
      <c r="Z4485" t="s">
        <v>1427</v>
      </c>
      <c r="AA4485" s="18">
        <v>7.2606569900000001E-2</v>
      </c>
      <c r="AB4485" t="s">
        <v>4370</v>
      </c>
      <c r="AC4485" t="s">
        <v>128</v>
      </c>
      <c r="AD4485" t="s">
        <v>4371</v>
      </c>
      <c r="AE4485" s="18">
        <v>0.40283551410000001</v>
      </c>
      <c r="AF4485" t="s">
        <v>1430</v>
      </c>
      <c r="AG4485" t="s">
        <v>143</v>
      </c>
      <c r="AH4485" t="s">
        <v>1431</v>
      </c>
      <c r="AI4485" s="18">
        <v>0.2801655764</v>
      </c>
      <c r="AJ4485" t="s">
        <v>349</v>
      </c>
      <c r="AK4485" t="s">
        <v>134</v>
      </c>
      <c r="AL4485" t="s">
        <v>1432</v>
      </c>
      <c r="AM4485" t="s">
        <v>15620</v>
      </c>
      <c r="AN4485" t="s">
        <v>130</v>
      </c>
      <c r="AO4485" t="s">
        <v>15621</v>
      </c>
      <c r="AP4485" s="18">
        <v>7.2606569900000001E-2</v>
      </c>
      <c r="AQ4485" t="s">
        <v>123</v>
      </c>
      <c r="AR4485" t="b">
        <f>ISNUMBER(SEARCH('Consulta Por Puntos Baloto'!$E$5,B4485,1))</f>
        <v>0</v>
      </c>
      <c r="AS4485">
        <f t="shared" si="140"/>
        <v>7</v>
      </c>
      <c r="AT4485" t="str">
        <f t="shared" si="141"/>
        <v>Cajero automático</v>
      </c>
    </row>
    <row r="4486" spans="1:46">
      <c r="A4486" t="s">
        <v>20306</v>
      </c>
      <c r="B4486" t="s">
        <v>20307</v>
      </c>
      <c r="C4486" s="18">
        <v>1.9750074638999999</v>
      </c>
      <c r="D4486" t="s">
        <v>219</v>
      </c>
      <c r="E4486" t="s">
        <v>220</v>
      </c>
      <c r="F4486" t="s">
        <v>221</v>
      </c>
      <c r="G4486" s="18">
        <v>1.5803646761000001</v>
      </c>
      <c r="H4486" t="s">
        <v>4228</v>
      </c>
      <c r="I4486" t="s">
        <v>223</v>
      </c>
      <c r="J4486" t="s">
        <v>4229</v>
      </c>
      <c r="K4486" s="18">
        <v>2.7261507227999999</v>
      </c>
      <c r="L4486" t="s">
        <v>64</v>
      </c>
      <c r="M4486" t="s">
        <v>223</v>
      </c>
      <c r="N4486" t="s">
        <v>4230</v>
      </c>
      <c r="O4486" s="18">
        <v>2.0016971478999999</v>
      </c>
      <c r="P4486" t="s">
        <v>4231</v>
      </c>
      <c r="Q4486" t="s">
        <v>220</v>
      </c>
      <c r="R4486" t="s">
        <v>4232</v>
      </c>
      <c r="S4486" s="18">
        <v>9.9299294471999993</v>
      </c>
      <c r="T4486" t="s">
        <v>227</v>
      </c>
      <c r="U4486" t="s">
        <v>228</v>
      </c>
      <c r="V4486" t="s">
        <v>229</v>
      </c>
      <c r="W4486" s="18">
        <v>3.1034686596999999</v>
      </c>
      <c r="X4486" t="s">
        <v>222</v>
      </c>
      <c r="Y4486" t="s">
        <v>223</v>
      </c>
      <c r="Z4486" t="s">
        <v>224</v>
      </c>
      <c r="AA4486" s="18">
        <v>0.67896223899999997</v>
      </c>
      <c r="AB4486" t="s">
        <v>4088</v>
      </c>
      <c r="AC4486" t="s">
        <v>220</v>
      </c>
      <c r="AD4486" t="s">
        <v>4089</v>
      </c>
      <c r="AE4486" s="18">
        <v>2.7658547000000001E-3</v>
      </c>
      <c r="AF4486" t="s">
        <v>4233</v>
      </c>
      <c r="AG4486" t="s">
        <v>220</v>
      </c>
      <c r="AH4486" t="s">
        <v>4234</v>
      </c>
      <c r="AI4486" s="18">
        <v>0.89536111959999998</v>
      </c>
      <c r="AJ4486" t="s">
        <v>4235</v>
      </c>
      <c r="AK4486" t="s">
        <v>220</v>
      </c>
      <c r="AL4486" t="s">
        <v>4236</v>
      </c>
      <c r="AM4486" t="s">
        <v>4233</v>
      </c>
      <c r="AN4486" t="s">
        <v>220</v>
      </c>
      <c r="AO4486" t="s">
        <v>4234</v>
      </c>
      <c r="AP4486" s="18">
        <v>2.7658547000000001E-3</v>
      </c>
      <c r="AQ4486" t="s">
        <v>123</v>
      </c>
      <c r="AR4486" t="b">
        <f>ISNUMBER(SEARCH('Consulta Por Puntos Baloto'!$E$5,B4486,1))</f>
        <v>0</v>
      </c>
      <c r="AS4486">
        <f t="shared" si="140"/>
        <v>31</v>
      </c>
      <c r="AT4486" t="str">
        <f t="shared" si="141"/>
        <v>Punto pago</v>
      </c>
    </row>
    <row r="4487" spans="1:46">
      <c r="A4487" t="s">
        <v>20308</v>
      </c>
      <c r="B4487" t="s">
        <v>20309</v>
      </c>
      <c r="C4487" s="18">
        <v>1.1807282175</v>
      </c>
      <c r="D4487" t="s">
        <v>4580</v>
      </c>
      <c r="E4487" t="s">
        <v>83</v>
      </c>
      <c r="F4487" t="s">
        <v>4581</v>
      </c>
      <c r="G4487" s="18">
        <v>0.80261624470000004</v>
      </c>
      <c r="H4487" t="s">
        <v>64</v>
      </c>
      <c r="I4487" t="s">
        <v>86</v>
      </c>
      <c r="J4487" t="s">
        <v>88</v>
      </c>
      <c r="K4487" s="18">
        <v>0.80261624470000004</v>
      </c>
      <c r="L4487" t="s">
        <v>64</v>
      </c>
      <c r="M4487" t="s">
        <v>86</v>
      </c>
      <c r="N4487" t="s">
        <v>88</v>
      </c>
      <c r="O4487" s="18">
        <v>1.208758145</v>
      </c>
      <c r="P4487" t="s">
        <v>359</v>
      </c>
      <c r="Q4487" t="s">
        <v>83</v>
      </c>
      <c r="R4487" t="s">
        <v>360</v>
      </c>
      <c r="S4487" s="18">
        <v>1.8949955601999999</v>
      </c>
      <c r="T4487" t="s">
        <v>85</v>
      </c>
      <c r="U4487" t="s">
        <v>86</v>
      </c>
      <c r="V4487" t="s">
        <v>87</v>
      </c>
      <c r="W4487" s="18">
        <v>1.1954709699999999</v>
      </c>
      <c r="X4487" t="s">
        <v>4584</v>
      </c>
      <c r="Y4487" t="s">
        <v>86</v>
      </c>
      <c r="Z4487" t="s">
        <v>4585</v>
      </c>
      <c r="AA4487" s="18">
        <v>1.1969057724000001</v>
      </c>
      <c r="AB4487" t="s">
        <v>4762</v>
      </c>
      <c r="AC4487" t="s">
        <v>83</v>
      </c>
      <c r="AD4487" t="s">
        <v>4763</v>
      </c>
      <c r="AE4487" s="18">
        <v>0.4255463189</v>
      </c>
      <c r="AF4487" t="s">
        <v>15533</v>
      </c>
      <c r="AG4487" t="s">
        <v>83</v>
      </c>
      <c r="AH4487" t="s">
        <v>15534</v>
      </c>
      <c r="AI4487" s="18">
        <v>0</v>
      </c>
      <c r="AJ4487" t="s">
        <v>20310</v>
      </c>
      <c r="AK4487" t="s">
        <v>83</v>
      </c>
      <c r="AL4487" t="s">
        <v>20311</v>
      </c>
      <c r="AM4487" t="s">
        <v>20310</v>
      </c>
      <c r="AN4487" t="s">
        <v>83</v>
      </c>
      <c r="AO4487" t="s">
        <v>20311</v>
      </c>
      <c r="AP4487" s="18">
        <v>0</v>
      </c>
      <c r="AQ4487" t="s">
        <v>123</v>
      </c>
      <c r="AR4487" t="b">
        <f>ISNUMBER(SEARCH('Consulta Por Puntos Baloto'!$E$5,B4487,1))</f>
        <v>0</v>
      </c>
      <c r="AS4487">
        <f t="shared" si="140"/>
        <v>35</v>
      </c>
      <c r="AT4487" t="str">
        <f t="shared" si="141"/>
        <v>Punto red</v>
      </c>
    </row>
    <row r="4488" spans="1:46">
      <c r="A4488" t="s">
        <v>20312</v>
      </c>
      <c r="B4488" t="s">
        <v>20313</v>
      </c>
      <c r="C4488" s="18">
        <v>32.691886037099998</v>
      </c>
      <c r="D4488" t="s">
        <v>4913</v>
      </c>
      <c r="E4488" t="s">
        <v>4914</v>
      </c>
      <c r="F4488" t="s">
        <v>4915</v>
      </c>
      <c r="G4488" s="18">
        <v>146.67453307100001</v>
      </c>
      <c r="H4488" t="s">
        <v>64</v>
      </c>
      <c r="I4488" t="s">
        <v>3993</v>
      </c>
      <c r="J4488" t="s">
        <v>8991</v>
      </c>
      <c r="K4488" s="18">
        <v>149.32170571340001</v>
      </c>
      <c r="L4488" t="s">
        <v>64</v>
      </c>
      <c r="M4488" t="s">
        <v>3993</v>
      </c>
      <c r="N4488" t="s">
        <v>3995</v>
      </c>
      <c r="O4488" s="18">
        <v>146.6688471933</v>
      </c>
      <c r="P4488" t="s">
        <v>3996</v>
      </c>
      <c r="Q4488" t="s">
        <v>3991</v>
      </c>
      <c r="R4488" t="s">
        <v>3997</v>
      </c>
      <c r="S4488" s="18">
        <v>247.93445978939999</v>
      </c>
      <c r="T4488" t="s">
        <v>85</v>
      </c>
      <c r="U4488" t="s">
        <v>86</v>
      </c>
      <c r="V4488" t="s">
        <v>87</v>
      </c>
      <c r="W4488" s="18">
        <v>173.0603721194</v>
      </c>
      <c r="X4488" t="s">
        <v>64</v>
      </c>
      <c r="Y4488" t="s">
        <v>4073</v>
      </c>
      <c r="Z4488" t="s">
        <v>4074</v>
      </c>
      <c r="AA4488" s="18">
        <v>147.96282324730001</v>
      </c>
      <c r="AB4488" t="s">
        <v>4000</v>
      </c>
      <c r="AC4488" t="s">
        <v>3991</v>
      </c>
      <c r="AD4488" t="s">
        <v>4001</v>
      </c>
      <c r="AE4488" s="18">
        <v>0.1189765954</v>
      </c>
      <c r="AF4488" t="s">
        <v>13861</v>
      </c>
      <c r="AG4488" t="s">
        <v>13862</v>
      </c>
      <c r="AH4488" t="s">
        <v>13863</v>
      </c>
      <c r="AI4488" s="18">
        <v>30.573263453300001</v>
      </c>
      <c r="AJ4488" t="s">
        <v>4922</v>
      </c>
      <c r="AK4488" t="s">
        <v>4923</v>
      </c>
      <c r="AL4488" t="s">
        <v>4924</v>
      </c>
      <c r="AM4488" t="s">
        <v>13861</v>
      </c>
      <c r="AN4488" t="s">
        <v>13862</v>
      </c>
      <c r="AO4488" t="s">
        <v>13863</v>
      </c>
      <c r="AP4488" s="18">
        <v>0.1189765954</v>
      </c>
      <c r="AQ4488" t="s">
        <v>123</v>
      </c>
      <c r="AR4488" t="b">
        <f>ISNUMBER(SEARCH('Consulta Por Puntos Baloto'!$E$5,B4488,1))</f>
        <v>0</v>
      </c>
      <c r="AS4488">
        <f t="shared" si="140"/>
        <v>31</v>
      </c>
      <c r="AT4488" t="str">
        <f t="shared" si="141"/>
        <v>Punto pago</v>
      </c>
    </row>
    <row r="4489" spans="1:46">
      <c r="A4489" t="s">
        <v>20314</v>
      </c>
      <c r="B4489" t="s">
        <v>20315</v>
      </c>
      <c r="C4489" s="18">
        <v>31.271777908099999</v>
      </c>
      <c r="D4489" t="s">
        <v>4913</v>
      </c>
      <c r="E4489" t="s">
        <v>4914</v>
      </c>
      <c r="F4489" t="s">
        <v>4915</v>
      </c>
      <c r="G4489" s="18">
        <v>129.23212628269999</v>
      </c>
      <c r="H4489" t="s">
        <v>64</v>
      </c>
      <c r="I4489" t="s">
        <v>4073</v>
      </c>
      <c r="J4489" t="s">
        <v>4074</v>
      </c>
      <c r="K4489" s="18">
        <v>182.4501891518</v>
      </c>
      <c r="L4489" t="s">
        <v>64</v>
      </c>
      <c r="M4489" t="s">
        <v>3993</v>
      </c>
      <c r="N4489" t="s">
        <v>3995</v>
      </c>
      <c r="O4489" s="18">
        <v>180.75576576860001</v>
      </c>
      <c r="P4489" t="s">
        <v>3996</v>
      </c>
      <c r="Q4489" t="s">
        <v>3991</v>
      </c>
      <c r="R4489" t="s">
        <v>3997</v>
      </c>
      <c r="S4489" s="18">
        <v>254.27904577219999</v>
      </c>
      <c r="T4489" t="s">
        <v>85</v>
      </c>
      <c r="U4489" t="s">
        <v>86</v>
      </c>
      <c r="V4489" t="s">
        <v>87</v>
      </c>
      <c r="W4489" s="18">
        <v>129.1789209069</v>
      </c>
      <c r="X4489" t="s">
        <v>64</v>
      </c>
      <c r="Y4489" t="s">
        <v>4073</v>
      </c>
      <c r="Z4489" t="s">
        <v>4074</v>
      </c>
      <c r="AA4489" s="18">
        <v>181.6769841469</v>
      </c>
      <c r="AB4489" t="s">
        <v>4000</v>
      </c>
      <c r="AC4489" t="s">
        <v>3991</v>
      </c>
      <c r="AD4489" t="s">
        <v>4001</v>
      </c>
      <c r="AE4489" s="18">
        <v>1.8115864299999999E-2</v>
      </c>
      <c r="AF4489" t="s">
        <v>20316</v>
      </c>
      <c r="AG4489" t="s">
        <v>7151</v>
      </c>
      <c r="AH4489" t="s">
        <v>20317</v>
      </c>
      <c r="AI4489" s="18">
        <v>4.0360826000000001E-3</v>
      </c>
      <c r="AJ4489" t="s">
        <v>20318</v>
      </c>
      <c r="AK4489" t="s">
        <v>7151</v>
      </c>
      <c r="AL4489" t="s">
        <v>20319</v>
      </c>
      <c r="AM4489" t="s">
        <v>20318</v>
      </c>
      <c r="AN4489" t="s">
        <v>7151</v>
      </c>
      <c r="AO4489" t="s">
        <v>20319</v>
      </c>
      <c r="AP4489" s="18">
        <v>4.0360826000000001E-3</v>
      </c>
      <c r="AQ4489" t="s">
        <v>123</v>
      </c>
      <c r="AR4489" t="b">
        <f>ISNUMBER(SEARCH('Consulta Por Puntos Baloto'!$E$5,B4489,1))</f>
        <v>0</v>
      </c>
      <c r="AS4489">
        <f t="shared" si="140"/>
        <v>35</v>
      </c>
      <c r="AT4489" t="str">
        <f t="shared" si="141"/>
        <v>Punto red</v>
      </c>
    </row>
    <row r="4490" spans="1:46">
      <c r="A4490" t="s">
        <v>20320</v>
      </c>
      <c r="B4490" t="s">
        <v>20321</v>
      </c>
      <c r="C4490" s="18">
        <v>3.0511420782999998</v>
      </c>
      <c r="D4490" t="s">
        <v>5165</v>
      </c>
      <c r="E4490" t="s">
        <v>220</v>
      </c>
      <c r="F4490" t="s">
        <v>5166</v>
      </c>
      <c r="G4490" s="18">
        <v>3.8935853585000002</v>
      </c>
      <c r="H4490" t="s">
        <v>64</v>
      </c>
      <c r="I4490" t="s">
        <v>223</v>
      </c>
      <c r="J4490" t="s">
        <v>5167</v>
      </c>
      <c r="K4490" s="18">
        <v>4.6287893837</v>
      </c>
      <c r="L4490" t="s">
        <v>64</v>
      </c>
      <c r="M4490" t="s">
        <v>223</v>
      </c>
      <c r="N4490" t="s">
        <v>4070</v>
      </c>
      <c r="O4490" s="18">
        <v>3.3478657734000001</v>
      </c>
      <c r="P4490" t="s">
        <v>4052</v>
      </c>
      <c r="Q4490" t="s">
        <v>4053</v>
      </c>
      <c r="R4490" t="s">
        <v>4054</v>
      </c>
      <c r="S4490" s="18">
        <v>13.3251404375</v>
      </c>
      <c r="T4490" t="s">
        <v>227</v>
      </c>
      <c r="U4490" t="s">
        <v>228</v>
      </c>
      <c r="V4490" t="s">
        <v>229</v>
      </c>
      <c r="W4490" s="18">
        <v>6.1836630562000003</v>
      </c>
      <c r="X4490" t="s">
        <v>64</v>
      </c>
      <c r="Y4490" t="s">
        <v>4055</v>
      </c>
      <c r="Z4490" t="s">
        <v>4056</v>
      </c>
      <c r="AA4490" s="18">
        <v>4.6287894075000002</v>
      </c>
      <c r="AB4490" t="s">
        <v>5168</v>
      </c>
      <c r="AC4490" t="s">
        <v>220</v>
      </c>
      <c r="AD4490" t="s">
        <v>5169</v>
      </c>
      <c r="AE4490" s="18">
        <v>0.18204660440000001</v>
      </c>
      <c r="AF4490" t="s">
        <v>19309</v>
      </c>
      <c r="AG4490" t="s">
        <v>220</v>
      </c>
      <c r="AH4490" t="s">
        <v>19310</v>
      </c>
      <c r="AI4490" s="18">
        <v>0.5226260962</v>
      </c>
      <c r="AJ4490" t="s">
        <v>5172</v>
      </c>
      <c r="AK4490" t="s">
        <v>220</v>
      </c>
      <c r="AL4490" t="s">
        <v>5173</v>
      </c>
      <c r="AM4490" t="s">
        <v>19309</v>
      </c>
      <c r="AN4490" t="s">
        <v>220</v>
      </c>
      <c r="AO4490" t="s">
        <v>19310</v>
      </c>
      <c r="AP4490" s="18">
        <v>0.18204660440000001</v>
      </c>
      <c r="AQ4490" t="s">
        <v>123</v>
      </c>
      <c r="AR4490" t="b">
        <f>ISNUMBER(SEARCH('Consulta Por Puntos Baloto'!$E$5,B4490,1))</f>
        <v>0</v>
      </c>
      <c r="AS4490">
        <f t="shared" si="140"/>
        <v>31</v>
      </c>
      <c r="AT4490" t="str">
        <f t="shared" si="141"/>
        <v>Punto pago</v>
      </c>
    </row>
    <row r="4491" spans="1:46">
      <c r="A4491" t="s">
        <v>20322</v>
      </c>
      <c r="B4491" t="s">
        <v>20323</v>
      </c>
      <c r="C4491" s="18">
        <v>96.515823889000004</v>
      </c>
      <c r="D4491" t="s">
        <v>82</v>
      </c>
      <c r="E4491" t="s">
        <v>83</v>
      </c>
      <c r="F4491" t="s">
        <v>84</v>
      </c>
      <c r="G4491" s="18">
        <v>45.188972741599997</v>
      </c>
      <c r="H4491" t="s">
        <v>64</v>
      </c>
      <c r="I4491" t="s">
        <v>187</v>
      </c>
      <c r="J4491" t="s">
        <v>4377</v>
      </c>
      <c r="K4491" s="18">
        <v>46.042974274700001</v>
      </c>
      <c r="L4491" t="s">
        <v>64</v>
      </c>
      <c r="M4491" t="s">
        <v>187</v>
      </c>
      <c r="N4491" t="s">
        <v>189</v>
      </c>
      <c r="O4491" s="18">
        <v>45.8867829406</v>
      </c>
      <c r="P4491" t="s">
        <v>190</v>
      </c>
      <c r="Q4491" t="s">
        <v>191</v>
      </c>
      <c r="R4491" t="s">
        <v>192</v>
      </c>
      <c r="S4491" s="18">
        <v>96.892230897600001</v>
      </c>
      <c r="T4491" t="s">
        <v>85</v>
      </c>
      <c r="U4491" t="s">
        <v>86</v>
      </c>
      <c r="V4491" t="s">
        <v>87</v>
      </c>
      <c r="W4491" s="18">
        <v>96.892230897600001</v>
      </c>
      <c r="X4491" t="s">
        <v>64</v>
      </c>
      <c r="Y4491" t="s">
        <v>91</v>
      </c>
      <c r="Z4491" t="s">
        <v>92</v>
      </c>
      <c r="AA4491" s="18">
        <v>96.756267369100001</v>
      </c>
      <c r="AB4491" t="s">
        <v>193</v>
      </c>
      <c r="AC4491" t="s">
        <v>83</v>
      </c>
      <c r="AD4491" t="s">
        <v>194</v>
      </c>
      <c r="AE4491" s="18">
        <v>4.0036950799999999E-2</v>
      </c>
      <c r="AF4491" t="s">
        <v>20324</v>
      </c>
      <c r="AG4491" t="s">
        <v>20325</v>
      </c>
      <c r="AH4491" t="s">
        <v>20326</v>
      </c>
      <c r="AI4491" s="18">
        <v>5.4665247600000001E-2</v>
      </c>
      <c r="AJ4491" t="s">
        <v>20327</v>
      </c>
      <c r="AK4491" t="s">
        <v>20325</v>
      </c>
      <c r="AL4491" t="s">
        <v>20328</v>
      </c>
      <c r="AM4491" t="s">
        <v>20324</v>
      </c>
      <c r="AN4491" t="s">
        <v>20325</v>
      </c>
      <c r="AO4491" t="s">
        <v>20326</v>
      </c>
      <c r="AP4491" s="18">
        <v>4.0036950799999999E-2</v>
      </c>
      <c r="AQ4491" t="s">
        <v>123</v>
      </c>
      <c r="AR4491" t="b">
        <f>ISNUMBER(SEARCH('Consulta Por Puntos Baloto'!$E$5,B4491,1))</f>
        <v>0</v>
      </c>
      <c r="AS4491">
        <f t="shared" si="140"/>
        <v>31</v>
      </c>
      <c r="AT4491" t="str">
        <f t="shared" si="141"/>
        <v>Punto pago</v>
      </c>
    </row>
    <row r="4492" spans="1:46">
      <c r="A4492" t="s">
        <v>20329</v>
      </c>
      <c r="B4492" t="s">
        <v>20330</v>
      </c>
      <c r="C4492" s="18">
        <v>0.74859149650000001</v>
      </c>
      <c r="D4492" t="s">
        <v>82</v>
      </c>
      <c r="E4492" t="s">
        <v>83</v>
      </c>
      <c r="F4492" t="s">
        <v>84</v>
      </c>
      <c r="G4492" s="18">
        <v>0.2438677675</v>
      </c>
      <c r="H4492" t="s">
        <v>64</v>
      </c>
      <c r="I4492" t="s">
        <v>86</v>
      </c>
      <c r="J4492" t="s">
        <v>401</v>
      </c>
      <c r="K4492" s="18">
        <v>0.50987118060000003</v>
      </c>
      <c r="L4492" t="s">
        <v>64</v>
      </c>
      <c r="M4492" t="s">
        <v>86</v>
      </c>
      <c r="N4492" t="s">
        <v>402</v>
      </c>
      <c r="O4492" s="18">
        <v>0.50987118060000003</v>
      </c>
      <c r="P4492" t="s">
        <v>403</v>
      </c>
      <c r="Q4492" t="s">
        <v>83</v>
      </c>
      <c r="R4492" t="s">
        <v>404</v>
      </c>
      <c r="S4492" s="18">
        <v>0.55881009650000002</v>
      </c>
      <c r="T4492" t="s">
        <v>85</v>
      </c>
      <c r="U4492" t="s">
        <v>86</v>
      </c>
      <c r="V4492" t="s">
        <v>87</v>
      </c>
      <c r="W4492" s="18">
        <v>0.55881009650000002</v>
      </c>
      <c r="X4492" t="s">
        <v>64</v>
      </c>
      <c r="Y4492" t="s">
        <v>91</v>
      </c>
      <c r="Z4492" t="s">
        <v>92</v>
      </c>
      <c r="AA4492" s="18">
        <v>0.55881009650000002</v>
      </c>
      <c r="AB4492" t="s">
        <v>93</v>
      </c>
      <c r="AC4492" t="s">
        <v>83</v>
      </c>
      <c r="AD4492" t="s">
        <v>94</v>
      </c>
      <c r="AE4492" s="18">
        <v>0.38795023740000001</v>
      </c>
      <c r="AF4492" t="s">
        <v>7810</v>
      </c>
      <c r="AG4492" t="s">
        <v>83</v>
      </c>
      <c r="AH4492" t="s">
        <v>7811</v>
      </c>
      <c r="AI4492" s="18">
        <v>0</v>
      </c>
      <c r="AJ4492" t="s">
        <v>14674</v>
      </c>
      <c r="AK4492" t="s">
        <v>83</v>
      </c>
      <c r="AL4492" t="s">
        <v>14675</v>
      </c>
      <c r="AM4492" t="s">
        <v>14674</v>
      </c>
      <c r="AN4492" t="s">
        <v>83</v>
      </c>
      <c r="AO4492" t="s">
        <v>14675</v>
      </c>
      <c r="AP4492" s="18">
        <v>0</v>
      </c>
      <c r="AQ4492" t="s">
        <v>123</v>
      </c>
      <c r="AR4492" t="b">
        <f>ISNUMBER(SEARCH('Consulta Por Puntos Baloto'!$E$5,B4492,1))</f>
        <v>0</v>
      </c>
      <c r="AS4492">
        <f t="shared" si="140"/>
        <v>35</v>
      </c>
      <c r="AT4492" t="str">
        <f t="shared" si="141"/>
        <v>Punto red</v>
      </c>
    </row>
    <row r="4493" spans="1:46">
      <c r="A4493" t="s">
        <v>20331</v>
      </c>
      <c r="B4493" t="s">
        <v>20332</v>
      </c>
      <c r="C4493" s="18">
        <v>80.426919222699993</v>
      </c>
      <c r="D4493" t="s">
        <v>185</v>
      </c>
      <c r="E4493" t="s">
        <v>83</v>
      </c>
      <c r="F4493" t="s">
        <v>186</v>
      </c>
      <c r="G4493" s="18">
        <v>1.0772461544</v>
      </c>
      <c r="H4493" t="s">
        <v>64</v>
      </c>
      <c r="I4493" t="s">
        <v>187</v>
      </c>
      <c r="J4493" t="s">
        <v>189</v>
      </c>
      <c r="K4493" s="18">
        <v>1.0772461544</v>
      </c>
      <c r="L4493" t="s">
        <v>64</v>
      </c>
      <c r="M4493" t="s">
        <v>187</v>
      </c>
      <c r="N4493" t="s">
        <v>189</v>
      </c>
      <c r="O4493" s="18">
        <v>1.1401018440999999</v>
      </c>
      <c r="P4493" t="s">
        <v>190</v>
      </c>
      <c r="Q4493" t="s">
        <v>191</v>
      </c>
      <c r="R4493" t="s">
        <v>192</v>
      </c>
      <c r="S4493" s="18">
        <v>81.039085132500006</v>
      </c>
      <c r="T4493" t="s">
        <v>85</v>
      </c>
      <c r="U4493" t="s">
        <v>86</v>
      </c>
      <c r="V4493" t="s">
        <v>87</v>
      </c>
      <c r="W4493" s="18">
        <v>81.039085132500006</v>
      </c>
      <c r="X4493" t="s">
        <v>64</v>
      </c>
      <c r="Y4493" t="s">
        <v>91</v>
      </c>
      <c r="Z4493" t="s">
        <v>92</v>
      </c>
      <c r="AA4493" s="18">
        <v>80.511857865899998</v>
      </c>
      <c r="AB4493" t="s">
        <v>193</v>
      </c>
      <c r="AC4493" t="s">
        <v>83</v>
      </c>
      <c r="AD4493" t="s">
        <v>194</v>
      </c>
      <c r="AE4493" s="18">
        <v>0.28469319789999997</v>
      </c>
      <c r="AF4493" t="s">
        <v>20333</v>
      </c>
      <c r="AG4493" t="s">
        <v>191</v>
      </c>
      <c r="AH4493" t="s">
        <v>20334</v>
      </c>
      <c r="AI4493" s="18">
        <v>8.0966559999999998E-4</v>
      </c>
      <c r="AJ4493" t="s">
        <v>20335</v>
      </c>
      <c r="AK4493" t="s">
        <v>191</v>
      </c>
      <c r="AL4493" t="s">
        <v>20336</v>
      </c>
      <c r="AM4493" t="s">
        <v>20335</v>
      </c>
      <c r="AN4493" t="s">
        <v>191</v>
      </c>
      <c r="AO4493" t="s">
        <v>20336</v>
      </c>
      <c r="AP4493" s="18">
        <v>8.0966559999999998E-4</v>
      </c>
      <c r="AQ4493" t="s">
        <v>4882</v>
      </c>
      <c r="AR4493" t="b">
        <f>ISNUMBER(SEARCH('Consulta Por Puntos Baloto'!$E$5,B4493,1))</f>
        <v>0</v>
      </c>
      <c r="AS4493">
        <f t="shared" si="140"/>
        <v>35</v>
      </c>
      <c r="AT4493" t="str">
        <f t="shared" si="141"/>
        <v>Punto red</v>
      </c>
    </row>
    <row r="4494" spans="1:46">
      <c r="A4494" t="s">
        <v>20337</v>
      </c>
      <c r="B4494" t="s">
        <v>20338</v>
      </c>
      <c r="C4494" s="18">
        <v>4.3559891980999996</v>
      </c>
      <c r="D4494" t="s">
        <v>14009</v>
      </c>
      <c r="E4494" t="s">
        <v>4035</v>
      </c>
      <c r="F4494" t="s">
        <v>14010</v>
      </c>
      <c r="G4494" s="18">
        <v>1.0821257335000001</v>
      </c>
      <c r="H4494" t="s">
        <v>64</v>
      </c>
      <c r="I4494" t="s">
        <v>4146</v>
      </c>
      <c r="J4494" t="s">
        <v>8906</v>
      </c>
      <c r="K4494" s="18">
        <v>39.648692852899998</v>
      </c>
      <c r="L4494" t="s">
        <v>64</v>
      </c>
      <c r="M4494" t="s">
        <v>4029</v>
      </c>
      <c r="N4494" t="s">
        <v>4030</v>
      </c>
      <c r="O4494" s="18">
        <v>19.202361590700001</v>
      </c>
      <c r="P4494" t="s">
        <v>4031</v>
      </c>
      <c r="Q4494" t="s">
        <v>4025</v>
      </c>
      <c r="R4494" t="s">
        <v>4032</v>
      </c>
      <c r="S4494" s="18">
        <v>153.17614414050001</v>
      </c>
      <c r="T4494" t="s">
        <v>227</v>
      </c>
      <c r="U4494" t="s">
        <v>228</v>
      </c>
      <c r="V4494" t="s">
        <v>229</v>
      </c>
      <c r="W4494" s="18">
        <v>1.0944083512</v>
      </c>
      <c r="X4494" t="s">
        <v>64</v>
      </c>
      <c r="Y4494" t="s">
        <v>4146</v>
      </c>
      <c r="Z4494" t="s">
        <v>8907</v>
      </c>
      <c r="AA4494" s="18">
        <v>1.0154254757000001</v>
      </c>
      <c r="AB4494" t="s">
        <v>4034</v>
      </c>
      <c r="AC4494" t="s">
        <v>4035</v>
      </c>
      <c r="AD4494" t="s">
        <v>4036</v>
      </c>
      <c r="AE4494" s="18">
        <v>0.31471246260000002</v>
      </c>
      <c r="AF4494" t="s">
        <v>20339</v>
      </c>
      <c r="AG4494" t="s">
        <v>4035</v>
      </c>
      <c r="AH4494" t="s">
        <v>20340</v>
      </c>
      <c r="AI4494" s="18">
        <v>0.3272432388</v>
      </c>
      <c r="AJ4494" t="s">
        <v>18898</v>
      </c>
      <c r="AK4494" t="s">
        <v>4035</v>
      </c>
      <c r="AL4494" t="s">
        <v>18899</v>
      </c>
      <c r="AM4494" t="s">
        <v>20339</v>
      </c>
      <c r="AN4494" t="s">
        <v>4035</v>
      </c>
      <c r="AO4494" t="s">
        <v>20340</v>
      </c>
      <c r="AP4494" s="18">
        <v>0.31471246260000002</v>
      </c>
      <c r="AQ4494" t="s">
        <v>123</v>
      </c>
      <c r="AR4494" t="b">
        <f>ISNUMBER(SEARCH('Consulta Por Puntos Baloto'!$E$5,B4494,1))</f>
        <v>0</v>
      </c>
      <c r="AS4494">
        <f t="shared" si="140"/>
        <v>31</v>
      </c>
      <c r="AT4494" t="str">
        <f t="shared" si="141"/>
        <v>Punto pago</v>
      </c>
    </row>
    <row r="4495" spans="1:46">
      <c r="A4495" t="s">
        <v>20341</v>
      </c>
      <c r="B4495" t="s">
        <v>20342</v>
      </c>
      <c r="C4495" s="18">
        <v>55.231767777800002</v>
      </c>
      <c r="D4495" t="s">
        <v>4247</v>
      </c>
      <c r="E4495" t="s">
        <v>4248</v>
      </c>
      <c r="F4495" t="s">
        <v>4249</v>
      </c>
      <c r="G4495" s="18">
        <v>54.624961622999997</v>
      </c>
      <c r="H4495" t="s">
        <v>64</v>
      </c>
      <c r="I4495" t="s">
        <v>4073</v>
      </c>
      <c r="J4495" t="s">
        <v>4074</v>
      </c>
      <c r="K4495" s="18">
        <v>84.0077715985</v>
      </c>
      <c r="L4495" t="s">
        <v>64</v>
      </c>
      <c r="M4495" t="s">
        <v>4250</v>
      </c>
      <c r="N4495" t="s">
        <v>4251</v>
      </c>
      <c r="O4495" s="18">
        <v>137.68682707970001</v>
      </c>
      <c r="P4495" t="s">
        <v>4071</v>
      </c>
      <c r="Q4495" t="s">
        <v>4066</v>
      </c>
      <c r="R4495" t="s">
        <v>4072</v>
      </c>
      <c r="S4495" s="18">
        <v>361.6879191804</v>
      </c>
      <c r="T4495" t="s">
        <v>85</v>
      </c>
      <c r="U4495" t="s">
        <v>86</v>
      </c>
      <c r="V4495" t="s">
        <v>87</v>
      </c>
      <c r="W4495" s="18">
        <v>54.529938359100001</v>
      </c>
      <c r="X4495" t="s">
        <v>64</v>
      </c>
      <c r="Y4495" t="s">
        <v>4073</v>
      </c>
      <c r="Z4495" t="s">
        <v>4074</v>
      </c>
      <c r="AA4495" s="18">
        <v>88.9248570739</v>
      </c>
      <c r="AB4495" s="19" t="s">
        <v>4269</v>
      </c>
      <c r="AC4495" t="s">
        <v>4261</v>
      </c>
      <c r="AD4495" t="s">
        <v>4270</v>
      </c>
      <c r="AE4495" s="18">
        <v>5.6565050999999996E-3</v>
      </c>
      <c r="AF4495" t="s">
        <v>20343</v>
      </c>
      <c r="AG4495" t="s">
        <v>5402</v>
      </c>
      <c r="AH4495" t="s">
        <v>20344</v>
      </c>
      <c r="AI4495" s="18">
        <v>9.0310050000000003E-2</v>
      </c>
      <c r="AJ4495" t="s">
        <v>6556</v>
      </c>
      <c r="AK4495" t="s">
        <v>5405</v>
      </c>
      <c r="AL4495" t="s">
        <v>6557</v>
      </c>
      <c r="AM4495" t="s">
        <v>20343</v>
      </c>
      <c r="AN4495" t="s">
        <v>5402</v>
      </c>
      <c r="AO4495" t="s">
        <v>20344</v>
      </c>
      <c r="AP4495" s="18">
        <v>5.6565050999999996E-3</v>
      </c>
      <c r="AQ4495" t="s">
        <v>123</v>
      </c>
      <c r="AR4495" t="b">
        <f>ISNUMBER(SEARCH('Consulta Por Puntos Baloto'!$E$5,B4495,1))</f>
        <v>0</v>
      </c>
      <c r="AS4495">
        <f t="shared" si="140"/>
        <v>31</v>
      </c>
      <c r="AT4495" t="str">
        <f t="shared" si="141"/>
        <v>Punto pago</v>
      </c>
    </row>
    <row r="4496" spans="1:46">
      <c r="A4496" t="s">
        <v>20345</v>
      </c>
      <c r="B4496" t="s">
        <v>20346</v>
      </c>
      <c r="C4496" s="18">
        <v>8.5343341293999995</v>
      </c>
      <c r="D4496" t="s">
        <v>6065</v>
      </c>
      <c r="E4496" t="s">
        <v>5832</v>
      </c>
      <c r="F4496" t="s">
        <v>6066</v>
      </c>
      <c r="G4496" s="18">
        <v>7.9450408068999998</v>
      </c>
      <c r="H4496" t="s">
        <v>64</v>
      </c>
      <c r="I4496" t="s">
        <v>3998</v>
      </c>
      <c r="J4496" t="s">
        <v>7063</v>
      </c>
      <c r="K4496" s="18">
        <v>77.143199404699999</v>
      </c>
      <c r="L4496" t="s">
        <v>64</v>
      </c>
      <c r="M4496" t="s">
        <v>3974</v>
      </c>
      <c r="N4496" t="s">
        <v>4304</v>
      </c>
      <c r="O4496" s="18">
        <v>7.9933622059999996</v>
      </c>
      <c r="P4496" t="s">
        <v>5835</v>
      </c>
      <c r="Q4496" t="s">
        <v>5832</v>
      </c>
      <c r="R4496" t="s">
        <v>5836</v>
      </c>
      <c r="S4496" s="18">
        <v>467.58099120920002</v>
      </c>
      <c r="T4496" t="s">
        <v>85</v>
      </c>
      <c r="U4496" t="s">
        <v>86</v>
      </c>
      <c r="V4496" t="s">
        <v>87</v>
      </c>
      <c r="W4496" s="18">
        <v>7.9917324895000004</v>
      </c>
      <c r="X4496" t="s">
        <v>64</v>
      </c>
      <c r="Y4496" t="s">
        <v>3998</v>
      </c>
      <c r="Z4496" t="s">
        <v>3999</v>
      </c>
      <c r="AA4496" s="18">
        <v>9.2009363911000008</v>
      </c>
      <c r="AB4496" s="19" t="s">
        <v>5837</v>
      </c>
      <c r="AC4496" t="s">
        <v>5832</v>
      </c>
      <c r="AD4496" t="s">
        <v>5838</v>
      </c>
      <c r="AE4496" s="18">
        <v>2.5104890599999999E-2</v>
      </c>
      <c r="AF4496" t="s">
        <v>9209</v>
      </c>
      <c r="AG4496" t="s">
        <v>5832</v>
      </c>
      <c r="AH4496" t="s">
        <v>9210</v>
      </c>
      <c r="AI4496" s="18">
        <v>2.8272339025000002</v>
      </c>
      <c r="AJ4496" t="s">
        <v>9211</v>
      </c>
      <c r="AK4496" t="s">
        <v>5832</v>
      </c>
      <c r="AL4496" t="s">
        <v>9212</v>
      </c>
      <c r="AM4496" t="s">
        <v>9209</v>
      </c>
      <c r="AN4496" t="s">
        <v>5832</v>
      </c>
      <c r="AO4496" t="s">
        <v>9210</v>
      </c>
      <c r="AP4496" s="18">
        <v>2.5104890599999999E-2</v>
      </c>
      <c r="AQ4496" t="s">
        <v>123</v>
      </c>
      <c r="AR4496" t="b">
        <f>ISNUMBER(SEARCH('Consulta Por Puntos Baloto'!$E$5,B4496,1))</f>
        <v>0</v>
      </c>
      <c r="AS4496">
        <f t="shared" si="140"/>
        <v>31</v>
      </c>
      <c r="AT4496" t="str">
        <f t="shared" si="141"/>
        <v>Punto pago</v>
      </c>
    </row>
    <row r="4497" spans="1:46">
      <c r="A4497" t="s">
        <v>20347</v>
      </c>
      <c r="B4497" t="s">
        <v>20348</v>
      </c>
      <c r="C4497" s="18">
        <v>0.42370901789999998</v>
      </c>
      <c r="D4497" t="s">
        <v>668</v>
      </c>
      <c r="E4497" t="s">
        <v>128</v>
      </c>
      <c r="F4497" t="s">
        <v>669</v>
      </c>
      <c r="G4497" s="18">
        <v>0.8146290142</v>
      </c>
      <c r="H4497" t="s">
        <v>64</v>
      </c>
      <c r="I4497" t="s">
        <v>130</v>
      </c>
      <c r="J4497" t="s">
        <v>2685</v>
      </c>
      <c r="K4497" s="18">
        <v>1.0560702747999999</v>
      </c>
      <c r="L4497" t="s">
        <v>990</v>
      </c>
      <c r="M4497" t="s">
        <v>130</v>
      </c>
      <c r="N4497" t="s">
        <v>991</v>
      </c>
      <c r="O4497" s="18">
        <v>1.1426103794</v>
      </c>
      <c r="P4497" t="s">
        <v>992</v>
      </c>
      <c r="Q4497" t="s">
        <v>134</v>
      </c>
      <c r="R4497" t="s">
        <v>993</v>
      </c>
      <c r="S4497" s="18">
        <v>2.3915388184999999</v>
      </c>
      <c r="T4497" t="s">
        <v>675</v>
      </c>
      <c r="U4497" t="s">
        <v>130</v>
      </c>
      <c r="V4497" t="s">
        <v>676</v>
      </c>
      <c r="W4497" s="18">
        <v>0.82286649990000005</v>
      </c>
      <c r="X4497" t="s">
        <v>64</v>
      </c>
      <c r="Y4497" t="s">
        <v>130</v>
      </c>
      <c r="Z4497" t="s">
        <v>677</v>
      </c>
      <c r="AA4497" s="18">
        <v>1.0560702747999999</v>
      </c>
      <c r="AB4497" t="s">
        <v>2790</v>
      </c>
      <c r="AC4497" t="s">
        <v>128</v>
      </c>
      <c r="AD4497" t="s">
        <v>2791</v>
      </c>
      <c r="AE4497" s="18">
        <v>0.20519032870000001</v>
      </c>
      <c r="AF4497" t="s">
        <v>20349</v>
      </c>
      <c r="AG4497" t="s">
        <v>143</v>
      </c>
      <c r="AH4497" t="s">
        <v>20350</v>
      </c>
      <c r="AI4497" s="18">
        <v>0.2445876384</v>
      </c>
      <c r="AJ4497" t="s">
        <v>10404</v>
      </c>
      <c r="AK4497" t="s">
        <v>134</v>
      </c>
      <c r="AL4497" t="s">
        <v>10405</v>
      </c>
      <c r="AM4497" t="s">
        <v>20349</v>
      </c>
      <c r="AN4497" t="s">
        <v>143</v>
      </c>
      <c r="AO4497" t="s">
        <v>20350</v>
      </c>
      <c r="AP4497" s="18">
        <v>0.20519032870000001</v>
      </c>
      <c r="AQ4497" t="s">
        <v>123</v>
      </c>
      <c r="AR4497" t="b">
        <f>ISNUMBER(SEARCH('Consulta Por Puntos Baloto'!$E$5,B4497,1))</f>
        <v>0</v>
      </c>
      <c r="AS4497">
        <f t="shared" si="140"/>
        <v>31</v>
      </c>
      <c r="AT4497" t="str">
        <f t="shared" si="141"/>
        <v>Punto pago</v>
      </c>
    </row>
    <row r="4498" spans="1:46">
      <c r="A4498" t="s">
        <v>20351</v>
      </c>
      <c r="B4498" t="s">
        <v>20352</v>
      </c>
      <c r="C4498" s="18">
        <v>2.8196679230999999</v>
      </c>
      <c r="D4498" t="s">
        <v>4580</v>
      </c>
      <c r="E4498" t="s">
        <v>83</v>
      </c>
      <c r="F4498" t="s">
        <v>4581</v>
      </c>
      <c r="G4498" s="18">
        <v>1.4993679022999999</v>
      </c>
      <c r="H4498" t="s">
        <v>356</v>
      </c>
      <c r="I4498" t="s">
        <v>86</v>
      </c>
      <c r="J4498" t="s">
        <v>357</v>
      </c>
      <c r="K4498" s="18">
        <v>2.5306475976999998</v>
      </c>
      <c r="L4498" t="s">
        <v>64</v>
      </c>
      <c r="M4498" t="s">
        <v>86</v>
      </c>
      <c r="N4498" t="s">
        <v>88</v>
      </c>
      <c r="O4498" s="18">
        <v>2.7086175676000002</v>
      </c>
      <c r="P4498" t="s">
        <v>359</v>
      </c>
      <c r="Q4498" t="s">
        <v>83</v>
      </c>
      <c r="R4498" t="s">
        <v>360</v>
      </c>
      <c r="S4498" s="18">
        <v>3.7171270016000002</v>
      </c>
      <c r="T4498" t="s">
        <v>85</v>
      </c>
      <c r="U4498" t="s">
        <v>86</v>
      </c>
      <c r="V4498" t="s">
        <v>87</v>
      </c>
      <c r="W4498" s="18">
        <v>1.5404194577000001</v>
      </c>
      <c r="X4498" t="s">
        <v>64</v>
      </c>
      <c r="Y4498" t="s">
        <v>86</v>
      </c>
      <c r="Z4498" t="s">
        <v>299</v>
      </c>
      <c r="AA4498" s="18">
        <v>1.5873155531000001</v>
      </c>
      <c r="AB4498" s="19" t="s">
        <v>361</v>
      </c>
      <c r="AC4498" t="s">
        <v>83</v>
      </c>
      <c r="AD4498" s="19" t="s">
        <v>362</v>
      </c>
      <c r="AE4498" s="18">
        <v>0.58740987860000005</v>
      </c>
      <c r="AF4498" t="s">
        <v>10755</v>
      </c>
      <c r="AG4498" t="s">
        <v>83</v>
      </c>
      <c r="AH4498" t="s">
        <v>10756</v>
      </c>
      <c r="AI4498" s="18">
        <v>0</v>
      </c>
      <c r="AJ4498" t="s">
        <v>10757</v>
      </c>
      <c r="AK4498" t="s">
        <v>83</v>
      </c>
      <c r="AL4498" t="s">
        <v>10758</v>
      </c>
      <c r="AM4498" t="s">
        <v>10757</v>
      </c>
      <c r="AN4498" t="s">
        <v>83</v>
      </c>
      <c r="AO4498" t="s">
        <v>10758</v>
      </c>
      <c r="AP4498" s="18">
        <v>0</v>
      </c>
      <c r="AQ4498" t="s">
        <v>123</v>
      </c>
      <c r="AR4498" t="b">
        <f>ISNUMBER(SEARCH('Consulta Por Puntos Baloto'!$E$5,B4498,1))</f>
        <v>0</v>
      </c>
      <c r="AS4498">
        <f t="shared" si="140"/>
        <v>35</v>
      </c>
      <c r="AT4498" t="str">
        <f t="shared" si="141"/>
        <v>Punto red</v>
      </c>
    </row>
    <row r="4499" spans="1:46">
      <c r="A4499" t="s">
        <v>20353</v>
      </c>
      <c r="B4499" t="s">
        <v>20354</v>
      </c>
      <c r="C4499" s="18">
        <v>16.3486305204</v>
      </c>
      <c r="D4499" t="s">
        <v>4512</v>
      </c>
      <c r="E4499" t="s">
        <v>297</v>
      </c>
      <c r="F4499" t="s">
        <v>4513</v>
      </c>
      <c r="G4499" s="18">
        <v>2.6744833943000001</v>
      </c>
      <c r="H4499" t="s">
        <v>64</v>
      </c>
      <c r="I4499" t="s">
        <v>4514</v>
      </c>
      <c r="J4499" t="s">
        <v>4515</v>
      </c>
      <c r="K4499" s="18">
        <v>2.6744833943000001</v>
      </c>
      <c r="L4499" t="s">
        <v>64</v>
      </c>
      <c r="M4499" t="s">
        <v>4514</v>
      </c>
      <c r="N4499" t="s">
        <v>4515</v>
      </c>
      <c r="O4499" s="18">
        <v>1.4138949256</v>
      </c>
      <c r="P4499" t="s">
        <v>4516</v>
      </c>
      <c r="Q4499" t="s">
        <v>4517</v>
      </c>
      <c r="R4499" t="s">
        <v>4518</v>
      </c>
      <c r="S4499" s="18">
        <v>157.55125126600001</v>
      </c>
      <c r="T4499" t="s">
        <v>85</v>
      </c>
      <c r="U4499" t="s">
        <v>86</v>
      </c>
      <c r="V4499" t="s">
        <v>87</v>
      </c>
      <c r="W4499" s="18">
        <v>73.346295001399994</v>
      </c>
      <c r="X4499" t="s">
        <v>64</v>
      </c>
      <c r="Y4499" t="s">
        <v>4519</v>
      </c>
      <c r="Z4499" t="s">
        <v>4520</v>
      </c>
      <c r="AA4499" s="18">
        <v>50.684427596799999</v>
      </c>
      <c r="AB4499" t="s">
        <v>300</v>
      </c>
      <c r="AC4499" t="s">
        <v>301</v>
      </c>
      <c r="AD4499" t="s">
        <v>302</v>
      </c>
      <c r="AE4499" s="18">
        <v>0.453328709</v>
      </c>
      <c r="AF4499" t="s">
        <v>10148</v>
      </c>
      <c r="AG4499" t="s">
        <v>4517</v>
      </c>
      <c r="AH4499" t="s">
        <v>10149</v>
      </c>
      <c r="AI4499" s="18">
        <v>0.453328709</v>
      </c>
      <c r="AJ4499" t="s">
        <v>16443</v>
      </c>
      <c r="AK4499" t="s">
        <v>4517</v>
      </c>
      <c r="AL4499" t="s">
        <v>16444</v>
      </c>
      <c r="AM4499" t="s">
        <v>10148</v>
      </c>
      <c r="AN4499" t="s">
        <v>4517</v>
      </c>
      <c r="AO4499" t="s">
        <v>10149</v>
      </c>
      <c r="AP4499" s="18">
        <v>0.453328709</v>
      </c>
      <c r="AQ4499" t="s">
        <v>123</v>
      </c>
      <c r="AR4499" t="b">
        <f>ISNUMBER(SEARCH('Consulta Por Puntos Baloto'!$E$5,B4499,1))</f>
        <v>0</v>
      </c>
      <c r="AS4499">
        <f t="shared" si="140"/>
        <v>31</v>
      </c>
      <c r="AT4499" t="str">
        <f t="shared" si="141"/>
        <v>Punto pago</v>
      </c>
    </row>
    <row r="4500" spans="1:46">
      <c r="A4500" t="s">
        <v>20353</v>
      </c>
      <c r="B4500" t="s">
        <v>20354</v>
      </c>
      <c r="C4500" s="18">
        <v>16.3486305204</v>
      </c>
      <c r="D4500" t="s">
        <v>4512</v>
      </c>
      <c r="E4500" t="s">
        <v>297</v>
      </c>
      <c r="F4500" t="s">
        <v>4513</v>
      </c>
      <c r="G4500" s="18">
        <v>2.6744833943000001</v>
      </c>
      <c r="H4500" t="s">
        <v>64</v>
      </c>
      <c r="I4500" t="s">
        <v>4514</v>
      </c>
      <c r="J4500" t="s">
        <v>4515</v>
      </c>
      <c r="K4500" s="18">
        <v>2.6744833943000001</v>
      </c>
      <c r="L4500" t="s">
        <v>64</v>
      </c>
      <c r="M4500" t="s">
        <v>4514</v>
      </c>
      <c r="N4500" t="s">
        <v>4515</v>
      </c>
      <c r="O4500" s="18">
        <v>1.4138949256</v>
      </c>
      <c r="P4500" t="s">
        <v>4516</v>
      </c>
      <c r="Q4500" t="s">
        <v>4517</v>
      </c>
      <c r="R4500" t="s">
        <v>4518</v>
      </c>
      <c r="S4500" s="18">
        <v>157.55125126600001</v>
      </c>
      <c r="T4500" t="s">
        <v>85</v>
      </c>
      <c r="U4500" t="s">
        <v>86</v>
      </c>
      <c r="V4500" t="s">
        <v>87</v>
      </c>
      <c r="W4500" s="18">
        <v>73.346295001399994</v>
      </c>
      <c r="X4500" t="s">
        <v>64</v>
      </c>
      <c r="Y4500" t="s">
        <v>4519</v>
      </c>
      <c r="Z4500" t="s">
        <v>4520</v>
      </c>
      <c r="AA4500" s="18">
        <v>50.684427596799999</v>
      </c>
      <c r="AB4500" t="s">
        <v>300</v>
      </c>
      <c r="AC4500" t="s">
        <v>301</v>
      </c>
      <c r="AD4500" t="s">
        <v>302</v>
      </c>
      <c r="AE4500" s="18">
        <v>0.453328709</v>
      </c>
      <c r="AF4500" t="s">
        <v>10148</v>
      </c>
      <c r="AG4500" t="s">
        <v>4517</v>
      </c>
      <c r="AH4500" t="s">
        <v>10149</v>
      </c>
      <c r="AI4500" s="18">
        <v>0.453328709</v>
      </c>
      <c r="AJ4500" t="s">
        <v>16443</v>
      </c>
      <c r="AK4500" t="s">
        <v>4517</v>
      </c>
      <c r="AL4500" t="s">
        <v>16444</v>
      </c>
      <c r="AM4500" t="s">
        <v>16443</v>
      </c>
      <c r="AN4500" t="s">
        <v>4517</v>
      </c>
      <c r="AO4500" t="s">
        <v>16444</v>
      </c>
      <c r="AP4500" s="18">
        <v>0.453328709</v>
      </c>
      <c r="AQ4500" t="s">
        <v>123</v>
      </c>
      <c r="AR4500" t="b">
        <f>ISNUMBER(SEARCH('Consulta Por Puntos Baloto'!$E$5,B4500,1))</f>
        <v>0</v>
      </c>
      <c r="AS4500">
        <f t="shared" si="140"/>
        <v>31</v>
      </c>
      <c r="AT4500" t="str">
        <f t="shared" si="141"/>
        <v>Punto pago</v>
      </c>
    </row>
    <row r="4501" spans="1:46">
      <c r="A4501" t="s">
        <v>20355</v>
      </c>
      <c r="B4501" t="s">
        <v>20356</v>
      </c>
      <c r="C4501" s="18">
        <v>16.8119354293</v>
      </c>
      <c r="D4501" t="s">
        <v>4512</v>
      </c>
      <c r="E4501" t="s">
        <v>297</v>
      </c>
      <c r="F4501" t="s">
        <v>4513</v>
      </c>
      <c r="G4501" s="18">
        <v>0.95530226409999996</v>
      </c>
      <c r="H4501" t="s">
        <v>64</v>
      </c>
      <c r="I4501" t="s">
        <v>4514</v>
      </c>
      <c r="J4501" t="s">
        <v>4515</v>
      </c>
      <c r="K4501" s="18">
        <v>0.95530226409999996</v>
      </c>
      <c r="L4501" t="s">
        <v>64</v>
      </c>
      <c r="M4501" t="s">
        <v>4514</v>
      </c>
      <c r="N4501" t="s">
        <v>4515</v>
      </c>
      <c r="O4501" s="18">
        <v>0.72723552479999998</v>
      </c>
      <c r="P4501" t="s">
        <v>4516</v>
      </c>
      <c r="Q4501" t="s">
        <v>4517</v>
      </c>
      <c r="R4501" t="s">
        <v>4518</v>
      </c>
      <c r="S4501" s="18">
        <v>157.01834914040001</v>
      </c>
      <c r="T4501" t="s">
        <v>85</v>
      </c>
      <c r="U4501" t="s">
        <v>86</v>
      </c>
      <c r="V4501" t="s">
        <v>87</v>
      </c>
      <c r="W4501" s="18">
        <v>72.452617980799999</v>
      </c>
      <c r="X4501" t="s">
        <v>64</v>
      </c>
      <c r="Y4501" t="s">
        <v>4519</v>
      </c>
      <c r="Z4501" t="s">
        <v>4520</v>
      </c>
      <c r="AA4501" s="18">
        <v>52.423631526299999</v>
      </c>
      <c r="AB4501" t="s">
        <v>300</v>
      </c>
      <c r="AC4501" t="s">
        <v>301</v>
      </c>
      <c r="AD4501" t="s">
        <v>302</v>
      </c>
      <c r="AE4501" s="18">
        <v>8.7552112799999998E-2</v>
      </c>
      <c r="AF4501" t="s">
        <v>4521</v>
      </c>
      <c r="AG4501" t="s">
        <v>4517</v>
      </c>
      <c r="AH4501" t="s">
        <v>4522</v>
      </c>
      <c r="AI4501" s="18">
        <v>0.20564754330000001</v>
      </c>
      <c r="AJ4501" t="s">
        <v>10890</v>
      </c>
      <c r="AK4501" t="s">
        <v>4517</v>
      </c>
      <c r="AL4501" t="s">
        <v>10891</v>
      </c>
      <c r="AM4501" t="s">
        <v>4521</v>
      </c>
      <c r="AN4501" t="s">
        <v>4517</v>
      </c>
      <c r="AO4501" t="s">
        <v>4522</v>
      </c>
      <c r="AP4501" s="18">
        <v>8.7552112799999998E-2</v>
      </c>
      <c r="AQ4501" t="s">
        <v>123</v>
      </c>
      <c r="AR4501" t="b">
        <f>ISNUMBER(SEARCH('Consulta Por Puntos Baloto'!$E$5,B4501,1))</f>
        <v>0</v>
      </c>
      <c r="AS4501">
        <f t="shared" si="140"/>
        <v>31</v>
      </c>
      <c r="AT4501" t="str">
        <f t="shared" si="141"/>
        <v>Punto pago</v>
      </c>
    </row>
    <row r="4502" spans="1:46">
      <c r="A4502" t="s">
        <v>20357</v>
      </c>
      <c r="B4502" t="s">
        <v>20358</v>
      </c>
      <c r="C4502" s="18">
        <v>1.6353711973</v>
      </c>
      <c r="D4502" t="s">
        <v>4495</v>
      </c>
      <c r="E4502" t="s">
        <v>4496</v>
      </c>
      <c r="F4502" t="s">
        <v>4497</v>
      </c>
      <c r="G4502" s="18">
        <v>1.6387079475999999</v>
      </c>
      <c r="H4502" t="s">
        <v>383</v>
      </c>
      <c r="I4502" t="s">
        <v>384</v>
      </c>
      <c r="J4502" t="s">
        <v>385</v>
      </c>
      <c r="K4502" s="18">
        <v>3.8880509110000001</v>
      </c>
      <c r="L4502" t="s">
        <v>64</v>
      </c>
      <c r="M4502" t="s">
        <v>384</v>
      </c>
      <c r="N4502" t="s">
        <v>386</v>
      </c>
      <c r="O4502" s="18">
        <v>89.148803953799998</v>
      </c>
      <c r="P4502" t="s">
        <v>4733</v>
      </c>
      <c r="Q4502" t="s">
        <v>4734</v>
      </c>
      <c r="R4502" t="s">
        <v>4735</v>
      </c>
      <c r="S4502" s="18">
        <v>104.8092693445</v>
      </c>
      <c r="T4502" t="s">
        <v>253</v>
      </c>
      <c r="U4502" t="s">
        <v>65</v>
      </c>
      <c r="V4502" t="s">
        <v>254</v>
      </c>
      <c r="W4502" s="18">
        <v>104.61001506940001</v>
      </c>
      <c r="X4502" t="s">
        <v>276</v>
      </c>
      <c r="Y4502" t="s">
        <v>65</v>
      </c>
      <c r="Z4502" t="s">
        <v>277</v>
      </c>
      <c r="AA4502" s="18">
        <v>1.6388901145999999</v>
      </c>
      <c r="AB4502" t="s">
        <v>383</v>
      </c>
      <c r="AC4502" t="s">
        <v>391</v>
      </c>
      <c r="AD4502" t="s">
        <v>392</v>
      </c>
      <c r="AE4502" s="18">
        <v>2.1492238100000002E-2</v>
      </c>
      <c r="AF4502" t="s">
        <v>20359</v>
      </c>
      <c r="AG4502" t="s">
        <v>4496</v>
      </c>
      <c r="AH4502" t="s">
        <v>20360</v>
      </c>
      <c r="AI4502" s="18">
        <v>0.15893652250000001</v>
      </c>
      <c r="AJ4502" t="s">
        <v>7527</v>
      </c>
      <c r="AK4502" t="s">
        <v>391</v>
      </c>
      <c r="AL4502" t="s">
        <v>7528</v>
      </c>
      <c r="AM4502" t="s">
        <v>20359</v>
      </c>
      <c r="AN4502" t="s">
        <v>4496</v>
      </c>
      <c r="AO4502" t="s">
        <v>20360</v>
      </c>
      <c r="AP4502" s="18">
        <v>2.1492238100000002E-2</v>
      </c>
      <c r="AQ4502" t="s">
        <v>123</v>
      </c>
      <c r="AR4502" t="b">
        <f>ISNUMBER(SEARCH('Consulta Por Puntos Baloto'!$E$5,B4502,1))</f>
        <v>0</v>
      </c>
      <c r="AS4502">
        <f t="shared" si="140"/>
        <v>31</v>
      </c>
      <c r="AT4502" t="str">
        <f t="shared" si="141"/>
        <v>Punto pago</v>
      </c>
    </row>
    <row r="4503" spans="1:46">
      <c r="A4503" t="s">
        <v>20361</v>
      </c>
      <c r="B4503" t="s">
        <v>20362</v>
      </c>
      <c r="C4503" s="18">
        <v>6.5247434477999997</v>
      </c>
      <c r="D4503" t="s">
        <v>508</v>
      </c>
      <c r="E4503" t="s">
        <v>509</v>
      </c>
      <c r="F4503" t="s">
        <v>510</v>
      </c>
      <c r="G4503" s="18">
        <v>0.92654022359999999</v>
      </c>
      <c r="H4503" t="s">
        <v>64</v>
      </c>
      <c r="I4503" t="s">
        <v>130</v>
      </c>
      <c r="J4503" t="s">
        <v>707</v>
      </c>
      <c r="K4503" s="18">
        <v>2.4450514173000002</v>
      </c>
      <c r="L4503" t="s">
        <v>64</v>
      </c>
      <c r="M4503" t="s">
        <v>130</v>
      </c>
      <c r="N4503" t="s">
        <v>512</v>
      </c>
      <c r="O4503" s="18">
        <v>4.4215009348000001</v>
      </c>
      <c r="P4503" t="s">
        <v>530</v>
      </c>
      <c r="Q4503" t="s">
        <v>134</v>
      </c>
      <c r="R4503" t="s">
        <v>531</v>
      </c>
      <c r="S4503" s="18">
        <v>2.9853413273</v>
      </c>
      <c r="T4503" t="s">
        <v>515</v>
      </c>
      <c r="U4503" t="s">
        <v>130</v>
      </c>
      <c r="V4503" t="s">
        <v>516</v>
      </c>
      <c r="W4503" s="18">
        <v>1.3084630746000001</v>
      </c>
      <c r="X4503" t="s">
        <v>64</v>
      </c>
      <c r="Y4503" t="s">
        <v>130</v>
      </c>
      <c r="Z4503" t="s">
        <v>517</v>
      </c>
      <c r="AA4503" s="18">
        <v>2.9853413273</v>
      </c>
      <c r="AB4503" t="s">
        <v>518</v>
      </c>
      <c r="AC4503" t="s">
        <v>128</v>
      </c>
      <c r="AD4503" t="s">
        <v>519</v>
      </c>
      <c r="AE4503" s="18">
        <v>0.2474515259</v>
      </c>
      <c r="AF4503" t="s">
        <v>544</v>
      </c>
      <c r="AG4503" t="s">
        <v>143</v>
      </c>
      <c r="AH4503" t="s">
        <v>545</v>
      </c>
      <c r="AI4503" s="18">
        <v>0.17503633290000001</v>
      </c>
      <c r="AJ4503" t="s">
        <v>20363</v>
      </c>
      <c r="AK4503" t="s">
        <v>134</v>
      </c>
      <c r="AL4503" t="s">
        <v>20364</v>
      </c>
      <c r="AM4503" t="s">
        <v>20363</v>
      </c>
      <c r="AN4503" t="s">
        <v>134</v>
      </c>
      <c r="AO4503" t="s">
        <v>20364</v>
      </c>
      <c r="AP4503" s="18">
        <v>0.17503633290000001</v>
      </c>
      <c r="AQ4503" t="e">
        <v>#N/A</v>
      </c>
      <c r="AR4503" t="b">
        <f>ISNUMBER(SEARCH('Consulta Por Puntos Baloto'!$E$5,B4503,1))</f>
        <v>0</v>
      </c>
      <c r="AS4503">
        <f t="shared" si="140"/>
        <v>35</v>
      </c>
      <c r="AT4503" t="str">
        <f t="shared" si="141"/>
        <v>Punto red</v>
      </c>
    </row>
    <row r="4504" spans="1:46">
      <c r="A4504" t="s">
        <v>20365</v>
      </c>
      <c r="B4504" t="s">
        <v>20366</v>
      </c>
      <c r="C4504" s="18">
        <v>2.4223288346</v>
      </c>
      <c r="D4504" t="s">
        <v>463</v>
      </c>
      <c r="E4504" t="s">
        <v>128</v>
      </c>
      <c r="F4504" t="s">
        <v>464</v>
      </c>
      <c r="G4504" s="18">
        <v>0.42444530520000001</v>
      </c>
      <c r="H4504" t="s">
        <v>2089</v>
      </c>
      <c r="I4504" t="s">
        <v>130</v>
      </c>
      <c r="J4504" t="s">
        <v>2090</v>
      </c>
      <c r="K4504" s="18">
        <v>1.1348181975</v>
      </c>
      <c r="L4504" t="s">
        <v>64</v>
      </c>
      <c r="M4504" t="s">
        <v>130</v>
      </c>
      <c r="N4504" t="s">
        <v>466</v>
      </c>
      <c r="O4504" s="18">
        <v>1.0633782514000001</v>
      </c>
      <c r="P4504" t="s">
        <v>467</v>
      </c>
      <c r="Q4504" t="s">
        <v>134</v>
      </c>
      <c r="R4504" t="s">
        <v>468</v>
      </c>
      <c r="S4504" s="18">
        <v>4.1009750149000004</v>
      </c>
      <c r="T4504" t="s">
        <v>469</v>
      </c>
      <c r="U4504" t="s">
        <v>130</v>
      </c>
      <c r="V4504" t="s">
        <v>470</v>
      </c>
      <c r="W4504" s="18">
        <v>2.1015635636000001</v>
      </c>
      <c r="X4504" t="s">
        <v>745</v>
      </c>
      <c r="Y4504" t="s">
        <v>130</v>
      </c>
      <c r="Z4504" t="s">
        <v>746</v>
      </c>
      <c r="AA4504" s="18">
        <v>0.42444530520000001</v>
      </c>
      <c r="AB4504" s="19" t="s">
        <v>473</v>
      </c>
      <c r="AC4504" t="s">
        <v>128</v>
      </c>
      <c r="AD4504" t="s">
        <v>474</v>
      </c>
      <c r="AE4504" s="18">
        <v>0.43069453299999999</v>
      </c>
      <c r="AF4504" t="s">
        <v>2142</v>
      </c>
      <c r="AG4504" t="s">
        <v>143</v>
      </c>
      <c r="AH4504" t="s">
        <v>2143</v>
      </c>
      <c r="AI4504" s="18">
        <v>2.44868811E-2</v>
      </c>
      <c r="AJ4504" t="s">
        <v>12064</v>
      </c>
      <c r="AK4504" t="s">
        <v>134</v>
      </c>
      <c r="AL4504" t="s">
        <v>12065</v>
      </c>
      <c r="AM4504" t="s">
        <v>12064</v>
      </c>
      <c r="AN4504" t="s">
        <v>134</v>
      </c>
      <c r="AO4504" t="s">
        <v>12065</v>
      </c>
      <c r="AP4504" s="18">
        <v>2.44868811E-2</v>
      </c>
      <c r="AQ4504" t="s">
        <v>123</v>
      </c>
      <c r="AR4504" t="b">
        <f>ISNUMBER(SEARCH('Consulta Por Puntos Baloto'!$E$5,B4504,1))</f>
        <v>0</v>
      </c>
      <c r="AS4504">
        <f t="shared" si="140"/>
        <v>35</v>
      </c>
      <c r="AT4504" t="str">
        <f t="shared" si="141"/>
        <v>Punto red</v>
      </c>
    </row>
    <row r="4505" spans="1:46">
      <c r="A4505" t="s">
        <v>20367</v>
      </c>
      <c r="B4505" t="s">
        <v>20368</v>
      </c>
      <c r="C4505" s="18">
        <v>1.5710399461</v>
      </c>
      <c r="D4505" t="s">
        <v>463</v>
      </c>
      <c r="E4505" t="s">
        <v>128</v>
      </c>
      <c r="F4505" t="s">
        <v>464</v>
      </c>
      <c r="G4505" s="18">
        <v>1.1043688707999999</v>
      </c>
      <c r="H4505" t="s">
        <v>64</v>
      </c>
      <c r="I4505" t="s">
        <v>130</v>
      </c>
      <c r="J4505" t="s">
        <v>1745</v>
      </c>
      <c r="K4505" s="18">
        <v>1.9527446449000001</v>
      </c>
      <c r="L4505" t="s">
        <v>64</v>
      </c>
      <c r="M4505" t="s">
        <v>130</v>
      </c>
      <c r="N4505" t="s">
        <v>466</v>
      </c>
      <c r="O4505" s="18">
        <v>1.6271152118000001</v>
      </c>
      <c r="P4505" t="s">
        <v>743</v>
      </c>
      <c r="Q4505" t="s">
        <v>134</v>
      </c>
      <c r="R4505" t="s">
        <v>744</v>
      </c>
      <c r="S4505" s="18">
        <v>3.4717086812</v>
      </c>
      <c r="T4505" t="s">
        <v>469</v>
      </c>
      <c r="U4505" t="s">
        <v>130</v>
      </c>
      <c r="V4505" t="s">
        <v>470</v>
      </c>
      <c r="W4505" s="18">
        <v>1.6927567482999999</v>
      </c>
      <c r="X4505" t="s">
        <v>745</v>
      </c>
      <c r="Y4505" t="s">
        <v>130</v>
      </c>
      <c r="Z4505" t="s">
        <v>746</v>
      </c>
      <c r="AA4505" s="18">
        <v>1.1894815272000001</v>
      </c>
      <c r="AB4505" s="19" t="s">
        <v>473</v>
      </c>
      <c r="AC4505" t="s">
        <v>128</v>
      </c>
      <c r="AD4505" t="s">
        <v>474</v>
      </c>
      <c r="AE4505" s="18">
        <v>0.1263366611</v>
      </c>
      <c r="AF4505" t="s">
        <v>1746</v>
      </c>
      <c r="AG4505" t="s">
        <v>143</v>
      </c>
      <c r="AH4505" t="s">
        <v>1747</v>
      </c>
      <c r="AI4505" s="18">
        <v>7.4721823699999995E-2</v>
      </c>
      <c r="AJ4505" t="s">
        <v>6335</v>
      </c>
      <c r="AK4505" t="s">
        <v>134</v>
      </c>
      <c r="AL4505" t="s">
        <v>6336</v>
      </c>
      <c r="AM4505" t="s">
        <v>6335</v>
      </c>
      <c r="AN4505" t="s">
        <v>134</v>
      </c>
      <c r="AO4505" t="s">
        <v>6336</v>
      </c>
      <c r="AP4505" s="18">
        <v>7.4721823699999995E-2</v>
      </c>
      <c r="AQ4505" t="s">
        <v>123</v>
      </c>
      <c r="AR4505" t="b">
        <f>ISNUMBER(SEARCH('Consulta Por Puntos Baloto'!$E$5,B4505,1))</f>
        <v>0</v>
      </c>
      <c r="AS4505">
        <f t="shared" si="140"/>
        <v>35</v>
      </c>
      <c r="AT4505" t="str">
        <f t="shared" si="141"/>
        <v>Punto red</v>
      </c>
    </row>
    <row r="4506" spans="1:46">
      <c r="A4506" t="s">
        <v>20369</v>
      </c>
      <c r="B4506" t="s">
        <v>20370</v>
      </c>
      <c r="C4506" s="18">
        <v>1.9623819209</v>
      </c>
      <c r="D4506" t="s">
        <v>584</v>
      </c>
      <c r="E4506" t="s">
        <v>128</v>
      </c>
      <c r="F4506" t="s">
        <v>585</v>
      </c>
      <c r="G4506" s="18">
        <v>1.0907977391000001</v>
      </c>
      <c r="H4506" t="s">
        <v>64</v>
      </c>
      <c r="I4506" t="s">
        <v>130</v>
      </c>
      <c r="J4506" t="s">
        <v>590</v>
      </c>
      <c r="K4506" s="18">
        <v>1.5620973374</v>
      </c>
      <c r="L4506" t="s">
        <v>64</v>
      </c>
      <c r="M4506" t="s">
        <v>130</v>
      </c>
      <c r="N4506" t="s">
        <v>714</v>
      </c>
      <c r="O4506" s="18">
        <v>1.0753392119</v>
      </c>
      <c r="P4506" t="s">
        <v>588</v>
      </c>
      <c r="Q4506" t="s">
        <v>134</v>
      </c>
      <c r="R4506" t="s">
        <v>589</v>
      </c>
      <c r="S4506" s="18">
        <v>2.4440590927999999</v>
      </c>
      <c r="T4506" t="s">
        <v>469</v>
      </c>
      <c r="U4506" t="s">
        <v>130</v>
      </c>
      <c r="V4506" t="s">
        <v>470</v>
      </c>
      <c r="W4506" s="18">
        <v>1.1003266693</v>
      </c>
      <c r="X4506" t="s">
        <v>64</v>
      </c>
      <c r="Y4506" t="s">
        <v>130</v>
      </c>
      <c r="Z4506" t="s">
        <v>590</v>
      </c>
      <c r="AA4506" s="18">
        <v>1.5226862191999999</v>
      </c>
      <c r="AB4506" t="s">
        <v>691</v>
      </c>
      <c r="AC4506" t="s">
        <v>128</v>
      </c>
      <c r="AD4506" t="s">
        <v>692</v>
      </c>
      <c r="AE4506" s="18">
        <v>0.1444996003</v>
      </c>
      <c r="AF4506" t="s">
        <v>3202</v>
      </c>
      <c r="AG4506" t="s">
        <v>143</v>
      </c>
      <c r="AH4506" t="s">
        <v>3203</v>
      </c>
      <c r="AI4506" s="18">
        <v>0.22604406590000001</v>
      </c>
      <c r="AJ4506" t="s">
        <v>3236</v>
      </c>
      <c r="AK4506" t="s">
        <v>134</v>
      </c>
      <c r="AL4506" t="s">
        <v>3237</v>
      </c>
      <c r="AM4506" t="s">
        <v>3202</v>
      </c>
      <c r="AN4506" t="s">
        <v>143</v>
      </c>
      <c r="AO4506" t="s">
        <v>3203</v>
      </c>
      <c r="AP4506" s="18">
        <v>0.1444996003</v>
      </c>
      <c r="AQ4506" t="s">
        <v>123</v>
      </c>
      <c r="AR4506" t="b">
        <f>ISNUMBER(SEARCH('Consulta Por Puntos Baloto'!$E$5,B4506,1))</f>
        <v>0</v>
      </c>
      <c r="AS4506">
        <f t="shared" si="140"/>
        <v>31</v>
      </c>
      <c r="AT4506" t="str">
        <f t="shared" si="141"/>
        <v>Punto pago</v>
      </c>
    </row>
    <row r="4507" spans="1:46">
      <c r="A4507" t="s">
        <v>20371</v>
      </c>
      <c r="B4507" t="s">
        <v>20372</v>
      </c>
      <c r="C4507" s="18">
        <v>3.9514321508000001</v>
      </c>
      <c r="D4507" t="s">
        <v>526</v>
      </c>
      <c r="E4507" t="s">
        <v>128</v>
      </c>
      <c r="F4507" t="s">
        <v>527</v>
      </c>
      <c r="G4507" s="18">
        <v>0.36198145180000002</v>
      </c>
      <c r="H4507" t="s">
        <v>64</v>
      </c>
      <c r="I4507" t="s">
        <v>130</v>
      </c>
      <c r="J4507" t="s">
        <v>661</v>
      </c>
      <c r="K4507" s="18">
        <v>1.5972645382999999</v>
      </c>
      <c r="L4507" t="s">
        <v>64</v>
      </c>
      <c r="M4507" t="s">
        <v>130</v>
      </c>
      <c r="N4507" t="s">
        <v>529</v>
      </c>
      <c r="O4507" s="18">
        <v>1.6335299054000001</v>
      </c>
      <c r="P4507" t="s">
        <v>1300</v>
      </c>
      <c r="Q4507" t="s">
        <v>134</v>
      </c>
      <c r="R4507" t="s">
        <v>1301</v>
      </c>
      <c r="S4507" s="18">
        <v>5.3004247528999997</v>
      </c>
      <c r="T4507" t="s">
        <v>496</v>
      </c>
      <c r="U4507" t="s">
        <v>130</v>
      </c>
      <c r="V4507" t="s">
        <v>497</v>
      </c>
      <c r="W4507" s="18">
        <v>3.2613402927999999</v>
      </c>
      <c r="X4507" t="s">
        <v>745</v>
      </c>
      <c r="Y4507" t="s">
        <v>130</v>
      </c>
      <c r="Z4507" t="s">
        <v>746</v>
      </c>
      <c r="AA4507" s="18">
        <v>2.7160975925000002</v>
      </c>
      <c r="AB4507" t="s">
        <v>533</v>
      </c>
      <c r="AC4507" t="s">
        <v>128</v>
      </c>
      <c r="AD4507" t="s">
        <v>534</v>
      </c>
      <c r="AE4507" s="18">
        <v>0.49196297560000002</v>
      </c>
      <c r="AF4507" t="s">
        <v>2777</v>
      </c>
      <c r="AG4507" t="s">
        <v>143</v>
      </c>
      <c r="AH4507" t="s">
        <v>2778</v>
      </c>
      <c r="AI4507" s="18">
        <v>0.35309237189999998</v>
      </c>
      <c r="AJ4507" t="s">
        <v>2779</v>
      </c>
      <c r="AK4507" t="s">
        <v>134</v>
      </c>
      <c r="AL4507" t="s">
        <v>2780</v>
      </c>
      <c r="AM4507" t="s">
        <v>2779</v>
      </c>
      <c r="AN4507" t="s">
        <v>134</v>
      </c>
      <c r="AO4507" t="s">
        <v>2780</v>
      </c>
      <c r="AP4507" s="18">
        <v>0.35309237189999998</v>
      </c>
      <c r="AQ4507" t="s">
        <v>123</v>
      </c>
      <c r="AR4507" t="b">
        <f>ISNUMBER(SEARCH('Consulta Por Puntos Baloto'!$E$5,B4507,1))</f>
        <v>0</v>
      </c>
      <c r="AS4507">
        <f t="shared" si="140"/>
        <v>35</v>
      </c>
      <c r="AT4507" t="str">
        <f t="shared" si="141"/>
        <v>Punto red</v>
      </c>
    </row>
    <row r="4508" spans="1:46">
      <c r="A4508" t="s">
        <v>20373</v>
      </c>
      <c r="B4508" t="s">
        <v>20374</v>
      </c>
      <c r="C4508" s="18">
        <v>1.7890408495000001</v>
      </c>
      <c r="D4508" t="s">
        <v>463</v>
      </c>
      <c r="E4508" t="s">
        <v>128</v>
      </c>
      <c r="F4508" t="s">
        <v>464</v>
      </c>
      <c r="G4508" s="18">
        <v>0.69776113360000003</v>
      </c>
      <c r="H4508" t="s">
        <v>64</v>
      </c>
      <c r="I4508" t="s">
        <v>130</v>
      </c>
      <c r="J4508" t="s">
        <v>690</v>
      </c>
      <c r="K4508" s="18">
        <v>1.6368811747000001</v>
      </c>
      <c r="L4508" t="s">
        <v>64</v>
      </c>
      <c r="M4508" t="s">
        <v>130</v>
      </c>
      <c r="N4508" t="s">
        <v>742</v>
      </c>
      <c r="O4508" s="18">
        <v>1.9778182651</v>
      </c>
      <c r="P4508" t="s">
        <v>688</v>
      </c>
      <c r="Q4508" t="s">
        <v>134</v>
      </c>
      <c r="R4508" t="s">
        <v>689</v>
      </c>
      <c r="S4508" s="18">
        <v>2.4786038251</v>
      </c>
      <c r="T4508" t="s">
        <v>496</v>
      </c>
      <c r="U4508" t="s">
        <v>130</v>
      </c>
      <c r="V4508" t="s">
        <v>497</v>
      </c>
      <c r="W4508" s="18">
        <v>0.68893812409999999</v>
      </c>
      <c r="X4508" t="s">
        <v>64</v>
      </c>
      <c r="Y4508" t="s">
        <v>130</v>
      </c>
      <c r="Z4508" t="s">
        <v>690</v>
      </c>
      <c r="AA4508" s="18">
        <v>1.5277381424000001</v>
      </c>
      <c r="AB4508" t="s">
        <v>747</v>
      </c>
      <c r="AC4508" t="s">
        <v>128</v>
      </c>
      <c r="AD4508" t="s">
        <v>748</v>
      </c>
      <c r="AE4508" s="18">
        <v>6.7074445299999993E-2</v>
      </c>
      <c r="AF4508" t="s">
        <v>5910</v>
      </c>
      <c r="AG4508" t="s">
        <v>143</v>
      </c>
      <c r="AH4508" t="s">
        <v>5911</v>
      </c>
      <c r="AI4508" s="18">
        <v>0.32924536339999999</v>
      </c>
      <c r="AJ4508" t="s">
        <v>11643</v>
      </c>
      <c r="AK4508" t="s">
        <v>134</v>
      </c>
      <c r="AL4508" t="s">
        <v>11644</v>
      </c>
      <c r="AM4508" t="s">
        <v>5910</v>
      </c>
      <c r="AN4508" t="s">
        <v>143</v>
      </c>
      <c r="AO4508" t="s">
        <v>5911</v>
      </c>
      <c r="AP4508" s="18">
        <v>6.7074445299999993E-2</v>
      </c>
      <c r="AQ4508" t="s">
        <v>123</v>
      </c>
      <c r="AR4508" t="b">
        <f>ISNUMBER(SEARCH('Consulta Por Puntos Baloto'!$E$5,B4508,1))</f>
        <v>0</v>
      </c>
      <c r="AS4508">
        <f t="shared" si="140"/>
        <v>31</v>
      </c>
      <c r="AT4508" t="str">
        <f t="shared" si="141"/>
        <v>Punto pago</v>
      </c>
    </row>
    <row r="4509" spans="1:46">
      <c r="A4509" t="s">
        <v>20375</v>
      </c>
      <c r="B4509" t="s">
        <v>20376</v>
      </c>
      <c r="C4509" s="18">
        <v>18.8222168295</v>
      </c>
      <c r="D4509" t="s">
        <v>451</v>
      </c>
      <c r="E4509" t="s">
        <v>128</v>
      </c>
      <c r="F4509" t="s">
        <v>452</v>
      </c>
      <c r="G4509" s="18">
        <v>18.026756520799999</v>
      </c>
      <c r="H4509" t="s">
        <v>64</v>
      </c>
      <c r="I4509" t="s">
        <v>130</v>
      </c>
      <c r="J4509" t="s">
        <v>1365</v>
      </c>
      <c r="K4509" s="18">
        <v>18.6213914872</v>
      </c>
      <c r="L4509" t="s">
        <v>64</v>
      </c>
      <c r="M4509" t="s">
        <v>130</v>
      </c>
      <c r="N4509" t="s">
        <v>132</v>
      </c>
      <c r="O4509" s="18">
        <v>18.220946092599998</v>
      </c>
      <c r="P4509" t="s">
        <v>453</v>
      </c>
      <c r="Q4509" t="s">
        <v>134</v>
      </c>
      <c r="R4509" t="s">
        <v>454</v>
      </c>
      <c r="S4509" s="18">
        <v>18.8489912368</v>
      </c>
      <c r="T4509" t="s">
        <v>136</v>
      </c>
      <c r="U4509" t="s">
        <v>130</v>
      </c>
      <c r="V4509" t="s">
        <v>137</v>
      </c>
      <c r="W4509" s="18">
        <v>18.6567033034</v>
      </c>
      <c r="X4509" t="s">
        <v>138</v>
      </c>
      <c r="Y4509" t="s">
        <v>130</v>
      </c>
      <c r="Z4509" t="s">
        <v>139</v>
      </c>
      <c r="AA4509" s="18">
        <v>18.6567033034</v>
      </c>
      <c r="AB4509" s="19" t="s">
        <v>455</v>
      </c>
      <c r="AC4509" t="s">
        <v>128</v>
      </c>
      <c r="AD4509" t="s">
        <v>456</v>
      </c>
      <c r="AE4509" s="18">
        <v>4.8812082926000002</v>
      </c>
      <c r="AF4509" t="s">
        <v>1703</v>
      </c>
      <c r="AG4509" t="s">
        <v>1704</v>
      </c>
      <c r="AH4509" t="s">
        <v>1705</v>
      </c>
      <c r="AI4509" s="18">
        <v>4.6143232100000001E-2</v>
      </c>
      <c r="AJ4509" t="s">
        <v>10328</v>
      </c>
      <c r="AK4509" t="s">
        <v>10329</v>
      </c>
      <c r="AL4509" t="s">
        <v>10330</v>
      </c>
      <c r="AM4509" t="s">
        <v>10328</v>
      </c>
      <c r="AN4509" t="s">
        <v>10329</v>
      </c>
      <c r="AO4509" t="s">
        <v>10330</v>
      </c>
      <c r="AP4509" s="18">
        <v>4.6143232100000001E-2</v>
      </c>
      <c r="AQ4509" t="s">
        <v>123</v>
      </c>
      <c r="AR4509" t="b">
        <f>ISNUMBER(SEARCH('Consulta Por Puntos Baloto'!$E$5,B4509,1))</f>
        <v>0</v>
      </c>
      <c r="AS4509">
        <f t="shared" si="140"/>
        <v>35</v>
      </c>
      <c r="AT4509" t="str">
        <f t="shared" si="141"/>
        <v>Punto red</v>
      </c>
    </row>
    <row r="4510" spans="1:46">
      <c r="A4510" t="s">
        <v>20377</v>
      </c>
      <c r="B4510" t="s">
        <v>20378</v>
      </c>
      <c r="C4510" s="18">
        <v>0.28359674060000001</v>
      </c>
      <c r="D4510" t="s">
        <v>563</v>
      </c>
      <c r="E4510" t="s">
        <v>128</v>
      </c>
      <c r="F4510" t="s">
        <v>564</v>
      </c>
      <c r="G4510" s="18">
        <v>0.30037271789999997</v>
      </c>
      <c r="H4510" t="s">
        <v>64</v>
      </c>
      <c r="I4510" t="s">
        <v>130</v>
      </c>
      <c r="J4510" t="s">
        <v>885</v>
      </c>
      <c r="K4510" s="18">
        <v>0.50442999519999998</v>
      </c>
      <c r="L4510" t="s">
        <v>64</v>
      </c>
      <c r="M4510" t="s">
        <v>130</v>
      </c>
      <c r="N4510" t="s">
        <v>132</v>
      </c>
      <c r="O4510" s="18">
        <v>1.4508433179</v>
      </c>
      <c r="P4510" t="s">
        <v>453</v>
      </c>
      <c r="Q4510" t="s">
        <v>134</v>
      </c>
      <c r="R4510" t="s">
        <v>454</v>
      </c>
      <c r="S4510" s="18">
        <v>1.6935329304</v>
      </c>
      <c r="T4510" t="s">
        <v>136</v>
      </c>
      <c r="U4510" t="s">
        <v>130</v>
      </c>
      <c r="V4510" t="s">
        <v>137</v>
      </c>
      <c r="W4510" s="18">
        <v>0.79536822689999997</v>
      </c>
      <c r="X4510" t="s">
        <v>64</v>
      </c>
      <c r="Y4510" t="s">
        <v>130</v>
      </c>
      <c r="Z4510" t="s">
        <v>569</v>
      </c>
      <c r="AA4510" s="18">
        <v>0.8572552873</v>
      </c>
      <c r="AB4510" s="19" t="s">
        <v>455</v>
      </c>
      <c r="AC4510" t="s">
        <v>128</v>
      </c>
      <c r="AD4510" t="s">
        <v>456</v>
      </c>
      <c r="AE4510" s="18">
        <v>9.3928040700000007E-2</v>
      </c>
      <c r="AF4510" t="s">
        <v>18747</v>
      </c>
      <c r="AG4510" t="s">
        <v>143</v>
      </c>
      <c r="AH4510" t="s">
        <v>18748</v>
      </c>
      <c r="AI4510" s="18">
        <v>6.0238295300000001E-2</v>
      </c>
      <c r="AJ4510" t="s">
        <v>18749</v>
      </c>
      <c r="AK4510" t="s">
        <v>134</v>
      </c>
      <c r="AL4510" t="s">
        <v>18750</v>
      </c>
      <c r="AM4510" t="s">
        <v>18749</v>
      </c>
      <c r="AN4510" t="s">
        <v>134</v>
      </c>
      <c r="AO4510" t="s">
        <v>18750</v>
      </c>
      <c r="AP4510" s="18">
        <v>6.0238295300000001E-2</v>
      </c>
      <c r="AQ4510" t="e">
        <v>#N/A</v>
      </c>
      <c r="AR4510" t="b">
        <f>ISNUMBER(SEARCH('Consulta Por Puntos Baloto'!$E$5,B4510,1))</f>
        <v>0</v>
      </c>
      <c r="AS4510">
        <f t="shared" si="140"/>
        <v>35</v>
      </c>
      <c r="AT4510" t="str">
        <f t="shared" si="141"/>
        <v>Punto red</v>
      </c>
    </row>
    <row r="4511" spans="1:46">
      <c r="A4511" t="s">
        <v>20379</v>
      </c>
      <c r="B4511" t="s">
        <v>20380</v>
      </c>
      <c r="C4511" s="18">
        <v>2.0164650456</v>
      </c>
      <c r="D4511" t="s">
        <v>563</v>
      </c>
      <c r="E4511" t="s">
        <v>128</v>
      </c>
      <c r="F4511" t="s">
        <v>564</v>
      </c>
      <c r="G4511" s="18">
        <v>0.85645000989999998</v>
      </c>
      <c r="H4511" t="s">
        <v>64</v>
      </c>
      <c r="I4511" t="s">
        <v>130</v>
      </c>
      <c r="J4511" t="s">
        <v>131</v>
      </c>
      <c r="K4511" s="18">
        <v>1.5661767299</v>
      </c>
      <c r="L4511" t="s">
        <v>64</v>
      </c>
      <c r="M4511" t="s">
        <v>130</v>
      </c>
      <c r="N4511" t="s">
        <v>132</v>
      </c>
      <c r="O4511" s="18">
        <v>2.6823716479000002</v>
      </c>
      <c r="P4511" t="s">
        <v>133</v>
      </c>
      <c r="Q4511" t="s">
        <v>134</v>
      </c>
      <c r="R4511" t="s">
        <v>135</v>
      </c>
      <c r="S4511" s="18">
        <v>3.2814693228</v>
      </c>
      <c r="T4511" t="s">
        <v>136</v>
      </c>
      <c r="U4511" t="s">
        <v>130</v>
      </c>
      <c r="V4511" t="s">
        <v>137</v>
      </c>
      <c r="W4511" s="18">
        <v>2.3251047981999999</v>
      </c>
      <c r="X4511" t="s">
        <v>138</v>
      </c>
      <c r="Y4511" t="s">
        <v>130</v>
      </c>
      <c r="Z4511" t="s">
        <v>139</v>
      </c>
      <c r="AA4511" s="18">
        <v>1.9648082194000001</v>
      </c>
      <c r="AB4511" t="s">
        <v>140</v>
      </c>
      <c r="AC4511" t="s">
        <v>128</v>
      </c>
      <c r="AD4511" t="s">
        <v>141</v>
      </c>
      <c r="AE4511" s="18">
        <v>5.11592456E-2</v>
      </c>
      <c r="AF4511" t="s">
        <v>142</v>
      </c>
      <c r="AG4511" t="s">
        <v>143</v>
      </c>
      <c r="AH4511" t="s">
        <v>144</v>
      </c>
      <c r="AI4511" s="18">
        <v>2.2943552999999998E-2</v>
      </c>
      <c r="AJ4511" t="s">
        <v>20381</v>
      </c>
      <c r="AK4511" t="s">
        <v>134</v>
      </c>
      <c r="AL4511" t="s">
        <v>20382</v>
      </c>
      <c r="AM4511" t="s">
        <v>20381</v>
      </c>
      <c r="AN4511" t="s">
        <v>134</v>
      </c>
      <c r="AO4511" t="s">
        <v>20382</v>
      </c>
      <c r="AP4511" s="18">
        <v>2.2943552999999998E-2</v>
      </c>
      <c r="AQ4511" t="s">
        <v>123</v>
      </c>
      <c r="AR4511" t="b">
        <f>ISNUMBER(SEARCH('Consulta Por Puntos Baloto'!$E$5,B4511,1))</f>
        <v>0</v>
      </c>
      <c r="AS4511">
        <f t="shared" si="140"/>
        <v>35</v>
      </c>
      <c r="AT4511" t="str">
        <f t="shared" si="141"/>
        <v>Punto red</v>
      </c>
    </row>
    <row r="4512" spans="1:46">
      <c r="A4512" t="s">
        <v>20383</v>
      </c>
      <c r="B4512" t="s">
        <v>20384</v>
      </c>
      <c r="C4512" s="18">
        <v>2.1035306739999999</v>
      </c>
      <c r="D4512" t="s">
        <v>127</v>
      </c>
      <c r="E4512" t="s">
        <v>128</v>
      </c>
      <c r="F4512" t="s">
        <v>129</v>
      </c>
      <c r="G4512" s="18">
        <v>0.88181475090000006</v>
      </c>
      <c r="H4512" t="s">
        <v>205</v>
      </c>
      <c r="I4512" t="s">
        <v>130</v>
      </c>
      <c r="J4512" t="s">
        <v>206</v>
      </c>
      <c r="K4512" s="18">
        <v>2.1370930747000001</v>
      </c>
      <c r="L4512" t="s">
        <v>64</v>
      </c>
      <c r="M4512" t="s">
        <v>130</v>
      </c>
      <c r="N4512" t="s">
        <v>370</v>
      </c>
      <c r="O4512" s="18">
        <v>1.5076250466000001</v>
      </c>
      <c r="P4512" t="s">
        <v>133</v>
      </c>
      <c r="Q4512" t="s">
        <v>134</v>
      </c>
      <c r="R4512" t="s">
        <v>135</v>
      </c>
      <c r="S4512" s="18">
        <v>2.7255469904999998</v>
      </c>
      <c r="T4512" t="s">
        <v>371</v>
      </c>
      <c r="U4512" t="s">
        <v>130</v>
      </c>
      <c r="V4512" t="s">
        <v>372</v>
      </c>
      <c r="W4512" s="18">
        <v>2.1349617309000002</v>
      </c>
      <c r="X4512" t="s">
        <v>64</v>
      </c>
      <c r="Y4512" t="s">
        <v>130</v>
      </c>
      <c r="Z4512" t="s">
        <v>373</v>
      </c>
      <c r="AA4512" s="18">
        <v>1.8498742275</v>
      </c>
      <c r="AB4512" s="19" t="s">
        <v>963</v>
      </c>
      <c r="AC4512" t="s">
        <v>128</v>
      </c>
      <c r="AD4512" t="s">
        <v>964</v>
      </c>
      <c r="AE4512" s="18">
        <v>0.12363392049999999</v>
      </c>
      <c r="AF4512" t="s">
        <v>11606</v>
      </c>
      <c r="AG4512" t="s">
        <v>143</v>
      </c>
      <c r="AH4512" t="s">
        <v>11607</v>
      </c>
      <c r="AI4512" s="18">
        <v>0.14517702190000001</v>
      </c>
      <c r="AJ4512" t="s">
        <v>11608</v>
      </c>
      <c r="AK4512" t="s">
        <v>134</v>
      </c>
      <c r="AL4512" t="s">
        <v>11609</v>
      </c>
      <c r="AM4512" t="s">
        <v>11606</v>
      </c>
      <c r="AN4512" t="s">
        <v>143</v>
      </c>
      <c r="AO4512" t="s">
        <v>11607</v>
      </c>
      <c r="AP4512" s="18">
        <v>0.12363392049999999</v>
      </c>
      <c r="AQ4512" t="s">
        <v>123</v>
      </c>
      <c r="AR4512" t="b">
        <f>ISNUMBER(SEARCH('Consulta Por Puntos Baloto'!$E$5,B4512,1))</f>
        <v>0</v>
      </c>
      <c r="AS4512">
        <f t="shared" si="140"/>
        <v>31</v>
      </c>
      <c r="AT4512" t="str">
        <f t="shared" si="141"/>
        <v>Punto pago</v>
      </c>
    </row>
    <row r="4513" spans="1:46">
      <c r="A4513" t="s">
        <v>20385</v>
      </c>
      <c r="B4513" t="s">
        <v>20386</v>
      </c>
      <c r="C4513" s="18">
        <v>1.0328043106</v>
      </c>
      <c r="D4513" t="s">
        <v>563</v>
      </c>
      <c r="E4513" t="s">
        <v>128</v>
      </c>
      <c r="F4513" t="s">
        <v>564</v>
      </c>
      <c r="G4513" s="18">
        <v>1.0093027972999999</v>
      </c>
      <c r="H4513" t="s">
        <v>64</v>
      </c>
      <c r="I4513" t="s">
        <v>130</v>
      </c>
      <c r="J4513" t="s">
        <v>131</v>
      </c>
      <c r="K4513" s="18">
        <v>1.2599312308999999</v>
      </c>
      <c r="L4513" t="s">
        <v>64</v>
      </c>
      <c r="M4513" t="s">
        <v>130</v>
      </c>
      <c r="N4513" t="s">
        <v>132</v>
      </c>
      <c r="O4513" s="18">
        <v>2.4250276852999999</v>
      </c>
      <c r="P4513" t="s">
        <v>453</v>
      </c>
      <c r="Q4513" t="s">
        <v>134</v>
      </c>
      <c r="R4513" t="s">
        <v>454</v>
      </c>
      <c r="S4513" s="18">
        <v>2.6617242697000001</v>
      </c>
      <c r="T4513" t="s">
        <v>136</v>
      </c>
      <c r="U4513" t="s">
        <v>130</v>
      </c>
      <c r="V4513" t="s">
        <v>137</v>
      </c>
      <c r="W4513" s="18">
        <v>1.6996297328000001</v>
      </c>
      <c r="X4513" t="s">
        <v>64</v>
      </c>
      <c r="Y4513" t="s">
        <v>130</v>
      </c>
      <c r="Z4513" t="s">
        <v>569</v>
      </c>
      <c r="AA4513" s="18">
        <v>1.6975327968</v>
      </c>
      <c r="AB4513" t="s">
        <v>818</v>
      </c>
      <c r="AC4513" t="s">
        <v>128</v>
      </c>
      <c r="AD4513" t="s">
        <v>819</v>
      </c>
      <c r="AE4513" s="18">
        <v>0.10558844320000001</v>
      </c>
      <c r="AF4513" t="s">
        <v>2579</v>
      </c>
      <c r="AG4513" t="s">
        <v>143</v>
      </c>
      <c r="AH4513" t="s">
        <v>2580</v>
      </c>
      <c r="AI4513" s="18">
        <v>0.13766789409999999</v>
      </c>
      <c r="AJ4513" t="s">
        <v>3922</v>
      </c>
      <c r="AK4513" t="s">
        <v>134</v>
      </c>
      <c r="AL4513" t="s">
        <v>3923</v>
      </c>
      <c r="AM4513" t="s">
        <v>2579</v>
      </c>
      <c r="AN4513" t="s">
        <v>143</v>
      </c>
      <c r="AO4513" t="s">
        <v>2580</v>
      </c>
      <c r="AP4513" s="18">
        <v>0.10558844320000001</v>
      </c>
      <c r="AQ4513" t="s">
        <v>123</v>
      </c>
      <c r="AR4513" t="b">
        <f>ISNUMBER(SEARCH('Consulta Por Puntos Baloto'!$E$5,B4513,1))</f>
        <v>0</v>
      </c>
      <c r="AS4513">
        <f t="shared" si="140"/>
        <v>31</v>
      </c>
      <c r="AT4513" t="str">
        <f t="shared" si="141"/>
        <v>Punto pago</v>
      </c>
    </row>
    <row r="4514" spans="1:46">
      <c r="A4514" t="s">
        <v>20387</v>
      </c>
      <c r="B4514" t="s">
        <v>20388</v>
      </c>
      <c r="C4514" s="18">
        <v>2.6108458676000001</v>
      </c>
      <c r="D4514" t="s">
        <v>127</v>
      </c>
      <c r="E4514" t="s">
        <v>128</v>
      </c>
      <c r="F4514" t="s">
        <v>129</v>
      </c>
      <c r="G4514" s="18">
        <v>2.2686244950000001</v>
      </c>
      <c r="H4514" t="s">
        <v>423</v>
      </c>
      <c r="I4514" t="s">
        <v>130</v>
      </c>
      <c r="J4514" t="s">
        <v>878</v>
      </c>
      <c r="K4514" s="18">
        <v>3.7968391947</v>
      </c>
      <c r="L4514" t="s">
        <v>64</v>
      </c>
      <c r="M4514" t="s">
        <v>130</v>
      </c>
      <c r="N4514" t="s">
        <v>370</v>
      </c>
      <c r="O4514" s="18">
        <v>2.2686244950000001</v>
      </c>
      <c r="P4514" t="s">
        <v>133</v>
      </c>
      <c r="Q4514" t="s">
        <v>134</v>
      </c>
      <c r="R4514" t="s">
        <v>135</v>
      </c>
      <c r="S4514" s="18">
        <v>4.8075284333999999</v>
      </c>
      <c r="T4514" t="s">
        <v>371</v>
      </c>
      <c r="U4514" t="s">
        <v>130</v>
      </c>
      <c r="V4514" t="s">
        <v>372</v>
      </c>
      <c r="W4514" s="18">
        <v>3.8559124404</v>
      </c>
      <c r="X4514" t="s">
        <v>64</v>
      </c>
      <c r="Y4514" t="s">
        <v>130</v>
      </c>
      <c r="Z4514" t="s">
        <v>373</v>
      </c>
      <c r="AA4514" s="18">
        <v>2.8053549447999999</v>
      </c>
      <c r="AB4514" t="s">
        <v>140</v>
      </c>
      <c r="AC4514" t="s">
        <v>128</v>
      </c>
      <c r="AD4514" t="s">
        <v>141</v>
      </c>
      <c r="AE4514" s="18">
        <v>0.35820849179999997</v>
      </c>
      <c r="AF4514" t="s">
        <v>20389</v>
      </c>
      <c r="AG4514" t="s">
        <v>143</v>
      </c>
      <c r="AH4514" t="s">
        <v>20390</v>
      </c>
      <c r="AI4514" s="18">
        <v>0.25354225009999998</v>
      </c>
      <c r="AJ4514" t="s">
        <v>20391</v>
      </c>
      <c r="AK4514" t="s">
        <v>134</v>
      </c>
      <c r="AL4514" t="s">
        <v>20392</v>
      </c>
      <c r="AM4514" t="s">
        <v>20391</v>
      </c>
      <c r="AN4514" t="s">
        <v>134</v>
      </c>
      <c r="AO4514" t="s">
        <v>20392</v>
      </c>
      <c r="AP4514" s="18">
        <v>0.25354225009999998</v>
      </c>
      <c r="AQ4514" t="s">
        <v>123</v>
      </c>
      <c r="AR4514" t="b">
        <f>ISNUMBER(SEARCH('Consulta Por Puntos Baloto'!$E$5,B4514,1))</f>
        <v>0</v>
      </c>
      <c r="AS4514">
        <f t="shared" si="140"/>
        <v>35</v>
      </c>
      <c r="AT4514" t="str">
        <f t="shared" si="141"/>
        <v>Punto red</v>
      </c>
    </row>
    <row r="4515" spans="1:46">
      <c r="A4515" t="s">
        <v>20393</v>
      </c>
      <c r="B4515" t="s">
        <v>20394</v>
      </c>
      <c r="C4515" s="18">
        <v>0.63818644349999998</v>
      </c>
      <c r="D4515" t="s">
        <v>5599</v>
      </c>
      <c r="E4515" t="s">
        <v>5600</v>
      </c>
      <c r="F4515" t="s">
        <v>5601</v>
      </c>
      <c r="G4515" s="18">
        <v>1.1660873705000001</v>
      </c>
      <c r="H4515" t="s">
        <v>20395</v>
      </c>
      <c r="I4515" t="s">
        <v>228</v>
      </c>
      <c r="J4515" t="s">
        <v>20396</v>
      </c>
      <c r="K4515" s="18">
        <v>2.4012830640999998</v>
      </c>
      <c r="L4515" t="s">
        <v>64</v>
      </c>
      <c r="M4515" t="s">
        <v>4434</v>
      </c>
      <c r="N4515" t="s">
        <v>5602</v>
      </c>
      <c r="O4515" s="18">
        <v>3.0413659678</v>
      </c>
      <c r="P4515" t="s">
        <v>4100</v>
      </c>
      <c r="Q4515" t="s">
        <v>4101</v>
      </c>
      <c r="R4515" t="s">
        <v>4102</v>
      </c>
      <c r="S4515" s="18">
        <v>1.4386281583</v>
      </c>
      <c r="T4515" t="s">
        <v>227</v>
      </c>
      <c r="U4515" t="s">
        <v>228</v>
      </c>
      <c r="V4515" t="s">
        <v>229</v>
      </c>
      <c r="W4515" s="18">
        <v>1.2187364673000001</v>
      </c>
      <c r="X4515" t="s">
        <v>64</v>
      </c>
      <c r="Y4515" t="s">
        <v>228</v>
      </c>
      <c r="Z4515" t="s">
        <v>4012</v>
      </c>
      <c r="AA4515" s="18">
        <v>1.4299013065999999</v>
      </c>
      <c r="AB4515" t="s">
        <v>227</v>
      </c>
      <c r="AC4515" t="s">
        <v>5600</v>
      </c>
      <c r="AD4515" t="s">
        <v>5605</v>
      </c>
      <c r="AE4515" s="18">
        <v>5.3039149100000002E-2</v>
      </c>
      <c r="AF4515" t="s">
        <v>20397</v>
      </c>
      <c r="AG4515" t="s">
        <v>5600</v>
      </c>
      <c r="AH4515" t="s">
        <v>20398</v>
      </c>
      <c r="AI4515" s="18">
        <v>0.71371247739999999</v>
      </c>
      <c r="AJ4515" t="s">
        <v>349</v>
      </c>
      <c r="AK4515" t="s">
        <v>5600</v>
      </c>
      <c r="AL4515" t="s">
        <v>9375</v>
      </c>
      <c r="AM4515" t="s">
        <v>20397</v>
      </c>
      <c r="AN4515" t="s">
        <v>5600</v>
      </c>
      <c r="AO4515" t="s">
        <v>20398</v>
      </c>
      <c r="AP4515" s="18">
        <v>5.3039149100000002E-2</v>
      </c>
      <c r="AQ4515" t="s">
        <v>4218</v>
      </c>
      <c r="AR4515" t="b">
        <f>ISNUMBER(SEARCH('Consulta Por Puntos Baloto'!$E$5,B4515,1))</f>
        <v>0</v>
      </c>
      <c r="AS4515">
        <f t="shared" si="140"/>
        <v>31</v>
      </c>
      <c r="AT4515" t="str">
        <f t="shared" si="141"/>
        <v>Punto pago</v>
      </c>
    </row>
    <row r="4516" spans="1:46">
      <c r="A4516" t="s">
        <v>20399</v>
      </c>
      <c r="B4516" t="s">
        <v>20400</v>
      </c>
      <c r="C4516" s="18">
        <v>0.29035535280000002</v>
      </c>
      <c r="D4516" t="s">
        <v>202</v>
      </c>
      <c r="E4516" t="s">
        <v>128</v>
      </c>
      <c r="F4516" t="s">
        <v>203</v>
      </c>
      <c r="G4516" s="18">
        <v>0.61219641489999999</v>
      </c>
      <c r="H4516" t="s">
        <v>2704</v>
      </c>
      <c r="I4516" t="s">
        <v>130</v>
      </c>
      <c r="J4516" t="s">
        <v>2705</v>
      </c>
      <c r="K4516" s="18">
        <v>1.1306478174000001</v>
      </c>
      <c r="L4516" t="s">
        <v>64</v>
      </c>
      <c r="M4516" t="s">
        <v>130</v>
      </c>
      <c r="N4516" t="s">
        <v>789</v>
      </c>
      <c r="O4516" s="18">
        <v>0.88253983120000001</v>
      </c>
      <c r="P4516" t="s">
        <v>1398</v>
      </c>
      <c r="Q4516" t="s">
        <v>134</v>
      </c>
      <c r="R4516" t="s">
        <v>1399</v>
      </c>
      <c r="S4516" s="18">
        <v>1.6163500332</v>
      </c>
      <c r="T4516" t="s">
        <v>675</v>
      </c>
      <c r="U4516" t="s">
        <v>130</v>
      </c>
      <c r="V4516" t="s">
        <v>676</v>
      </c>
      <c r="W4516" s="18">
        <v>1.7295145514000001</v>
      </c>
      <c r="X4516" t="s">
        <v>64</v>
      </c>
      <c r="Y4516" t="s">
        <v>130</v>
      </c>
      <c r="Z4516" t="s">
        <v>790</v>
      </c>
      <c r="AA4516" s="18">
        <v>0.59763442440000003</v>
      </c>
      <c r="AB4516" t="s">
        <v>210</v>
      </c>
      <c r="AC4516" t="s">
        <v>128</v>
      </c>
      <c r="AD4516" t="s">
        <v>211</v>
      </c>
      <c r="AE4516" s="18">
        <v>0.38308257029999998</v>
      </c>
      <c r="AF4516" t="s">
        <v>10191</v>
      </c>
      <c r="AG4516" t="s">
        <v>143</v>
      </c>
      <c r="AH4516" t="s">
        <v>10192</v>
      </c>
      <c r="AI4516" s="18">
        <v>0.34888570169999999</v>
      </c>
      <c r="AJ4516" t="s">
        <v>2804</v>
      </c>
      <c r="AK4516" t="s">
        <v>134</v>
      </c>
      <c r="AL4516" t="s">
        <v>2805</v>
      </c>
      <c r="AM4516" t="s">
        <v>202</v>
      </c>
      <c r="AN4516" t="s">
        <v>128</v>
      </c>
      <c r="AO4516" t="s">
        <v>203</v>
      </c>
      <c r="AP4516" s="18">
        <v>0.29035535280000002</v>
      </c>
      <c r="AQ4516" t="s">
        <v>4218</v>
      </c>
      <c r="AR4516" t="b">
        <f>ISNUMBER(SEARCH('Consulta Por Puntos Baloto'!$E$5,B4516,1))</f>
        <v>0</v>
      </c>
      <c r="AS4516">
        <f t="shared" si="140"/>
        <v>3</v>
      </c>
      <c r="AT4516" t="str">
        <f t="shared" si="141"/>
        <v>Punto 472</v>
      </c>
    </row>
    <row r="4517" spans="1:46">
      <c r="A4517" t="s">
        <v>20401</v>
      </c>
      <c r="B4517" t="s">
        <v>20402</v>
      </c>
      <c r="C4517" s="18">
        <v>17.110973146999999</v>
      </c>
      <c r="D4517" t="s">
        <v>8533</v>
      </c>
      <c r="E4517" t="s">
        <v>8534</v>
      </c>
      <c r="F4517" t="s">
        <v>8535</v>
      </c>
      <c r="G4517" s="18">
        <v>51.012979556700003</v>
      </c>
      <c r="H4517" t="s">
        <v>64</v>
      </c>
      <c r="I4517" t="s">
        <v>4029</v>
      </c>
      <c r="J4517" t="s">
        <v>6039</v>
      </c>
      <c r="K4517" s="18">
        <v>53.350497094799998</v>
      </c>
      <c r="L4517" t="s">
        <v>64</v>
      </c>
      <c r="M4517" t="s">
        <v>4029</v>
      </c>
      <c r="N4517" t="s">
        <v>4030</v>
      </c>
      <c r="O4517" s="18">
        <v>81.416909965900004</v>
      </c>
      <c r="P4517" t="s">
        <v>157</v>
      </c>
      <c r="Q4517" t="s">
        <v>151</v>
      </c>
      <c r="R4517" t="s">
        <v>158</v>
      </c>
      <c r="S4517" s="18">
        <v>111.6031366675</v>
      </c>
      <c r="T4517" t="s">
        <v>111</v>
      </c>
      <c r="U4517" t="s">
        <v>112</v>
      </c>
      <c r="V4517" t="s">
        <v>113</v>
      </c>
      <c r="W4517" s="18">
        <v>51.020585555899999</v>
      </c>
      <c r="X4517" t="s">
        <v>64</v>
      </c>
      <c r="Y4517" t="s">
        <v>4029</v>
      </c>
      <c r="Z4517" t="s">
        <v>6039</v>
      </c>
      <c r="AA4517" s="18">
        <v>51.845519383800003</v>
      </c>
      <c r="AB4517" t="s">
        <v>5549</v>
      </c>
      <c r="AC4517" t="s">
        <v>4106</v>
      </c>
      <c r="AD4517" t="s">
        <v>5550</v>
      </c>
      <c r="AE4517" s="18">
        <v>7.0334390000000003E-4</v>
      </c>
      <c r="AF4517" t="s">
        <v>20403</v>
      </c>
      <c r="AG4517" t="s">
        <v>19625</v>
      </c>
      <c r="AH4517" t="s">
        <v>20404</v>
      </c>
      <c r="AI4517" s="18">
        <v>6.95958037E-2</v>
      </c>
      <c r="AJ4517" t="s">
        <v>19627</v>
      </c>
      <c r="AK4517" t="s">
        <v>19625</v>
      </c>
      <c r="AL4517" t="s">
        <v>19628</v>
      </c>
      <c r="AM4517" t="s">
        <v>20403</v>
      </c>
      <c r="AN4517" t="s">
        <v>19625</v>
      </c>
      <c r="AO4517" t="s">
        <v>20404</v>
      </c>
      <c r="AP4517" s="18">
        <v>7.0334390000000003E-4</v>
      </c>
      <c r="AQ4517" t="s">
        <v>123</v>
      </c>
      <c r="AR4517" t="b">
        <f>ISNUMBER(SEARCH('Consulta Por Puntos Baloto'!$E$5,B4517,1))</f>
        <v>0</v>
      </c>
      <c r="AS4517">
        <f t="shared" si="140"/>
        <v>31</v>
      </c>
      <c r="AT4517" t="str">
        <f t="shared" si="141"/>
        <v>Punto pago</v>
      </c>
    </row>
    <row r="4518" spans="1:46">
      <c r="A4518" t="s">
        <v>20405</v>
      </c>
      <c r="B4518" t="s">
        <v>20406</v>
      </c>
      <c r="C4518" s="18">
        <v>2.9494254349000002</v>
      </c>
      <c r="D4518" t="s">
        <v>4084</v>
      </c>
      <c r="E4518" t="s">
        <v>4053</v>
      </c>
      <c r="F4518" t="s">
        <v>4085</v>
      </c>
      <c r="G4518" s="18">
        <v>4.1702234426000002</v>
      </c>
      <c r="H4518" t="s">
        <v>64</v>
      </c>
      <c r="I4518" t="s">
        <v>4055</v>
      </c>
      <c r="J4518" t="s">
        <v>4056</v>
      </c>
      <c r="K4518" s="18">
        <v>6.3990371899999996</v>
      </c>
      <c r="L4518" t="s">
        <v>64</v>
      </c>
      <c r="M4518" t="s">
        <v>223</v>
      </c>
      <c r="N4518" t="s">
        <v>4070</v>
      </c>
      <c r="O4518" s="18">
        <v>1.4987207023</v>
      </c>
      <c r="P4518" t="s">
        <v>4052</v>
      </c>
      <c r="Q4518" t="s">
        <v>4053</v>
      </c>
      <c r="R4518" t="s">
        <v>4054</v>
      </c>
      <c r="S4518" s="18">
        <v>15.070673745200001</v>
      </c>
      <c r="T4518" t="s">
        <v>227</v>
      </c>
      <c r="U4518" t="s">
        <v>228</v>
      </c>
      <c r="V4518" t="s">
        <v>229</v>
      </c>
      <c r="W4518" s="18">
        <v>4.1899905633000003</v>
      </c>
      <c r="X4518" t="s">
        <v>64</v>
      </c>
      <c r="Y4518" t="s">
        <v>4055</v>
      </c>
      <c r="Z4518" t="s">
        <v>4056</v>
      </c>
      <c r="AA4518" s="18">
        <v>5.8085874363999999</v>
      </c>
      <c r="AB4518" t="s">
        <v>4088</v>
      </c>
      <c r="AC4518" t="s">
        <v>220</v>
      </c>
      <c r="AD4518" t="s">
        <v>4089</v>
      </c>
      <c r="AE4518" s="18">
        <v>0.2036634591</v>
      </c>
      <c r="AF4518" t="s">
        <v>12619</v>
      </c>
      <c r="AG4518" t="s">
        <v>220</v>
      </c>
      <c r="AH4518" t="s">
        <v>12620</v>
      </c>
      <c r="AI4518" s="18">
        <v>0.42606478640000001</v>
      </c>
      <c r="AJ4518" t="s">
        <v>7993</v>
      </c>
      <c r="AK4518" t="s">
        <v>220</v>
      </c>
      <c r="AL4518" t="s">
        <v>7994</v>
      </c>
      <c r="AM4518" t="s">
        <v>12619</v>
      </c>
      <c r="AN4518" t="s">
        <v>220</v>
      </c>
      <c r="AO4518" t="s">
        <v>12620</v>
      </c>
      <c r="AP4518" s="18">
        <v>0.2036634591</v>
      </c>
      <c r="AQ4518" t="s">
        <v>123</v>
      </c>
      <c r="AR4518" t="b">
        <f>ISNUMBER(SEARCH('Consulta Por Puntos Baloto'!$E$5,B4518,1))</f>
        <v>0</v>
      </c>
      <c r="AS4518">
        <f t="shared" si="140"/>
        <v>31</v>
      </c>
      <c r="AT4518" t="str">
        <f t="shared" si="141"/>
        <v>Punto pago</v>
      </c>
    </row>
    <row r="4519" spans="1:46">
      <c r="A4519" t="s">
        <v>20407</v>
      </c>
      <c r="B4519" t="s">
        <v>20408</v>
      </c>
      <c r="C4519" s="18">
        <v>0.40590198989999998</v>
      </c>
      <c r="D4519" t="s">
        <v>169</v>
      </c>
      <c r="E4519" t="s">
        <v>128</v>
      </c>
      <c r="F4519" t="s">
        <v>170</v>
      </c>
      <c r="G4519" s="18">
        <v>0.25221738259999998</v>
      </c>
      <c r="H4519" t="s">
        <v>64</v>
      </c>
      <c r="I4519" t="s">
        <v>130</v>
      </c>
      <c r="J4519" t="s">
        <v>2824</v>
      </c>
      <c r="K4519" s="18">
        <v>0.23120206630000001</v>
      </c>
      <c r="L4519" t="s">
        <v>64</v>
      </c>
      <c r="M4519" t="s">
        <v>130</v>
      </c>
      <c r="N4519" t="s">
        <v>172</v>
      </c>
      <c r="O4519" s="18">
        <v>1.4756397208000001</v>
      </c>
      <c r="P4519" t="s">
        <v>173</v>
      </c>
      <c r="Q4519" t="s">
        <v>134</v>
      </c>
      <c r="R4519" t="s">
        <v>174</v>
      </c>
      <c r="S4519" s="18">
        <v>1.6264976439000001</v>
      </c>
      <c r="T4519" t="s">
        <v>64</v>
      </c>
      <c r="U4519" t="s">
        <v>130</v>
      </c>
      <c r="V4519" t="s">
        <v>171</v>
      </c>
      <c r="W4519" s="18">
        <v>1.6403379221000001</v>
      </c>
      <c r="X4519" t="s">
        <v>64</v>
      </c>
      <c r="Y4519" t="s">
        <v>130</v>
      </c>
      <c r="Z4519" t="s">
        <v>175</v>
      </c>
      <c r="AA4519" s="18">
        <v>1.6340828458000001</v>
      </c>
      <c r="AB4519" t="s">
        <v>176</v>
      </c>
      <c r="AC4519" t="s">
        <v>128</v>
      </c>
      <c r="AD4519" t="s">
        <v>177</v>
      </c>
      <c r="AE4519" s="18">
        <v>0.34390911969999999</v>
      </c>
      <c r="AF4519" t="s">
        <v>20409</v>
      </c>
      <c r="AG4519" t="s">
        <v>143</v>
      </c>
      <c r="AH4519" t="s">
        <v>20410</v>
      </c>
      <c r="AI4519" s="18">
        <v>1.53295071E-2</v>
      </c>
      <c r="AJ4519" t="s">
        <v>20411</v>
      </c>
      <c r="AK4519" t="s">
        <v>134</v>
      </c>
      <c r="AL4519" t="s">
        <v>20412</v>
      </c>
      <c r="AM4519" t="s">
        <v>20411</v>
      </c>
      <c r="AN4519" t="s">
        <v>134</v>
      </c>
      <c r="AO4519" t="s">
        <v>20412</v>
      </c>
      <c r="AP4519" s="18">
        <v>1.53295071E-2</v>
      </c>
      <c r="AQ4519" t="s">
        <v>123</v>
      </c>
      <c r="AR4519" t="b">
        <f>ISNUMBER(SEARCH('Consulta Por Puntos Baloto'!$E$5,B4519,1))</f>
        <v>0</v>
      </c>
      <c r="AS4519">
        <f t="shared" si="140"/>
        <v>35</v>
      </c>
      <c r="AT4519" t="str">
        <f t="shared" si="141"/>
        <v>Punto red</v>
      </c>
    </row>
    <row r="4520" spans="1:46">
      <c r="A4520" t="s">
        <v>20413</v>
      </c>
      <c r="B4520" t="s">
        <v>20414</v>
      </c>
      <c r="C4520" s="18">
        <v>4.1664659281</v>
      </c>
      <c r="D4520" t="s">
        <v>463</v>
      </c>
      <c r="E4520" t="s">
        <v>128</v>
      </c>
      <c r="F4520" t="s">
        <v>464</v>
      </c>
      <c r="G4520" s="18">
        <v>0.6439161269</v>
      </c>
      <c r="H4520" t="s">
        <v>64</v>
      </c>
      <c r="I4520" t="s">
        <v>130</v>
      </c>
      <c r="J4520" t="s">
        <v>466</v>
      </c>
      <c r="K4520" s="18">
        <v>0.6439161269</v>
      </c>
      <c r="L4520" t="s">
        <v>64</v>
      </c>
      <c r="M4520" t="s">
        <v>130</v>
      </c>
      <c r="N4520" t="s">
        <v>466</v>
      </c>
      <c r="O4520" s="18">
        <v>1.3552890349</v>
      </c>
      <c r="P4520" t="s">
        <v>467</v>
      </c>
      <c r="Q4520" t="s">
        <v>134</v>
      </c>
      <c r="R4520" t="s">
        <v>468</v>
      </c>
      <c r="S4520" s="18">
        <v>5.8181721161000004</v>
      </c>
      <c r="T4520" t="s">
        <v>469</v>
      </c>
      <c r="U4520" t="s">
        <v>130</v>
      </c>
      <c r="V4520" t="s">
        <v>470</v>
      </c>
      <c r="W4520" s="18">
        <v>2.9603002562</v>
      </c>
      <c r="X4520" t="s">
        <v>64</v>
      </c>
      <c r="Y4520" t="s">
        <v>471</v>
      </c>
      <c r="Z4520" t="s">
        <v>472</v>
      </c>
      <c r="AA4520" s="18">
        <v>1.4071838508000001</v>
      </c>
      <c r="AB4520" s="19" t="s">
        <v>473</v>
      </c>
      <c r="AC4520" t="s">
        <v>128</v>
      </c>
      <c r="AD4520" t="s">
        <v>474</v>
      </c>
      <c r="AE4520" s="18">
        <v>0</v>
      </c>
      <c r="AF4520" t="s">
        <v>20415</v>
      </c>
      <c r="AG4520" t="s">
        <v>143</v>
      </c>
      <c r="AH4520" t="s">
        <v>20416</v>
      </c>
      <c r="AI4520" s="18">
        <v>0.37064761010000002</v>
      </c>
      <c r="AJ4520" t="s">
        <v>1106</v>
      </c>
      <c r="AK4520" t="s">
        <v>134</v>
      </c>
      <c r="AL4520" t="s">
        <v>20417</v>
      </c>
      <c r="AM4520" t="s">
        <v>20415</v>
      </c>
      <c r="AN4520" t="s">
        <v>143</v>
      </c>
      <c r="AO4520" t="s">
        <v>20416</v>
      </c>
      <c r="AP4520" s="18">
        <v>0</v>
      </c>
      <c r="AQ4520" t="s">
        <v>123</v>
      </c>
      <c r="AR4520" t="b">
        <f>ISNUMBER(SEARCH('Consulta Por Puntos Baloto'!$E$5,B4520,1))</f>
        <v>0</v>
      </c>
      <c r="AS4520">
        <f t="shared" si="140"/>
        <v>31</v>
      </c>
      <c r="AT4520" t="str">
        <f t="shared" si="141"/>
        <v>Punto pago</v>
      </c>
    </row>
    <row r="4521" spans="1:46">
      <c r="A4521" t="s">
        <v>20418</v>
      </c>
      <c r="B4521" t="s">
        <v>20419</v>
      </c>
      <c r="C4521" s="18">
        <v>36.656169589599997</v>
      </c>
      <c r="D4521" t="s">
        <v>4663</v>
      </c>
      <c r="E4521" t="s">
        <v>4664</v>
      </c>
      <c r="F4521" t="s">
        <v>4665</v>
      </c>
      <c r="G4521" s="18">
        <v>42.218774885800002</v>
      </c>
      <c r="H4521" t="s">
        <v>64</v>
      </c>
      <c r="I4521" t="s">
        <v>4008</v>
      </c>
      <c r="J4521" t="s">
        <v>4009</v>
      </c>
      <c r="K4521" s="18">
        <v>43.010806036799998</v>
      </c>
      <c r="L4521" t="s">
        <v>4010</v>
      </c>
      <c r="M4521" t="s">
        <v>4008</v>
      </c>
      <c r="N4521" t="s">
        <v>4011</v>
      </c>
      <c r="O4521" s="18">
        <v>46.468482236600003</v>
      </c>
      <c r="P4521" t="s">
        <v>4052</v>
      </c>
      <c r="Q4521" t="s">
        <v>4053</v>
      </c>
      <c r="R4521" t="s">
        <v>4054</v>
      </c>
      <c r="S4521" s="18">
        <v>57.109920945200003</v>
      </c>
      <c r="T4521" t="s">
        <v>227</v>
      </c>
      <c r="U4521" t="s">
        <v>228</v>
      </c>
      <c r="V4521" t="s">
        <v>229</v>
      </c>
      <c r="W4521" s="18">
        <v>44.153438191299998</v>
      </c>
      <c r="X4521" t="s">
        <v>64</v>
      </c>
      <c r="Y4521" t="s">
        <v>4055</v>
      </c>
      <c r="Z4521" t="s">
        <v>4056</v>
      </c>
      <c r="AA4521" s="18">
        <v>42.204685898299999</v>
      </c>
      <c r="AB4521" s="19" t="s">
        <v>4013</v>
      </c>
      <c r="AC4521" t="s">
        <v>4014</v>
      </c>
      <c r="AD4521" t="s">
        <v>4015</v>
      </c>
      <c r="AE4521" s="18">
        <v>4.3519585800000003E-2</v>
      </c>
      <c r="AF4521" t="s">
        <v>20420</v>
      </c>
      <c r="AG4521" t="s">
        <v>15227</v>
      </c>
      <c r="AH4521" t="s">
        <v>20421</v>
      </c>
      <c r="AI4521" s="18">
        <v>13.2223821937</v>
      </c>
      <c r="AJ4521" t="s">
        <v>4060</v>
      </c>
      <c r="AK4521" t="s">
        <v>4061</v>
      </c>
      <c r="AL4521" t="s">
        <v>4062</v>
      </c>
      <c r="AM4521" t="s">
        <v>20420</v>
      </c>
      <c r="AN4521" t="s">
        <v>15227</v>
      </c>
      <c r="AO4521" t="s">
        <v>20421</v>
      </c>
      <c r="AP4521" s="18">
        <v>4.3519585800000003E-2</v>
      </c>
      <c r="AQ4521" t="s">
        <v>123</v>
      </c>
      <c r="AR4521" t="b">
        <f>ISNUMBER(SEARCH('Consulta Por Puntos Baloto'!$E$5,B4521,1))</f>
        <v>0</v>
      </c>
      <c r="AS4521">
        <f t="shared" si="140"/>
        <v>31</v>
      </c>
      <c r="AT4521" t="str">
        <f t="shared" si="141"/>
        <v>Punto pago</v>
      </c>
    </row>
    <row r="4522" spans="1:46">
      <c r="A4522" t="s">
        <v>20422</v>
      </c>
      <c r="B4522" t="s">
        <v>20423</v>
      </c>
      <c r="C4522" s="18">
        <v>21.853635475600001</v>
      </c>
      <c r="D4522" t="s">
        <v>5373</v>
      </c>
      <c r="E4522" t="s">
        <v>4900</v>
      </c>
      <c r="F4522" t="s">
        <v>5374</v>
      </c>
      <c r="G4522" s="18">
        <v>21.751127960800002</v>
      </c>
      <c r="H4522" t="s">
        <v>4431</v>
      </c>
      <c r="I4522" t="s">
        <v>4432</v>
      </c>
      <c r="J4522" t="s">
        <v>4433</v>
      </c>
      <c r="K4522" s="18">
        <v>24.220708227500001</v>
      </c>
      <c r="L4522" t="s">
        <v>64</v>
      </c>
      <c r="M4522" t="s">
        <v>4434</v>
      </c>
      <c r="N4522" t="s">
        <v>4435</v>
      </c>
      <c r="O4522" s="18">
        <v>26.8746173774</v>
      </c>
      <c r="P4522" t="s">
        <v>4100</v>
      </c>
      <c r="Q4522" t="s">
        <v>4101</v>
      </c>
      <c r="R4522" t="s">
        <v>4102</v>
      </c>
      <c r="S4522" s="18">
        <v>28.439139149799999</v>
      </c>
      <c r="T4522" t="s">
        <v>227</v>
      </c>
      <c r="U4522" t="s">
        <v>228</v>
      </c>
      <c r="V4522" t="s">
        <v>229</v>
      </c>
      <c r="W4522" s="18">
        <v>28.352675733000002</v>
      </c>
      <c r="X4522" t="s">
        <v>64</v>
      </c>
      <c r="Y4522" t="s">
        <v>228</v>
      </c>
      <c r="Z4522" t="s">
        <v>4012</v>
      </c>
      <c r="AA4522" s="18">
        <v>26.157199805000001</v>
      </c>
      <c r="AB4522" t="s">
        <v>4436</v>
      </c>
      <c r="AC4522" t="s">
        <v>4437</v>
      </c>
      <c r="AD4522" t="s">
        <v>4438</v>
      </c>
      <c r="AE4522" s="18">
        <v>3.03419903E-2</v>
      </c>
      <c r="AF4522" t="s">
        <v>20424</v>
      </c>
      <c r="AG4522" t="s">
        <v>11440</v>
      </c>
      <c r="AH4522" t="s">
        <v>20425</v>
      </c>
      <c r="AI4522" s="18">
        <v>10.1384745538</v>
      </c>
      <c r="AJ4522" t="s">
        <v>11442</v>
      </c>
      <c r="AK4522" t="s">
        <v>11443</v>
      </c>
      <c r="AL4522" t="s">
        <v>11444</v>
      </c>
      <c r="AM4522" t="s">
        <v>20424</v>
      </c>
      <c r="AN4522" t="s">
        <v>11440</v>
      </c>
      <c r="AO4522" t="s">
        <v>20425</v>
      </c>
      <c r="AP4522" s="18">
        <v>3.03419903E-2</v>
      </c>
      <c r="AQ4522" t="s">
        <v>123</v>
      </c>
      <c r="AR4522" t="b">
        <f>ISNUMBER(SEARCH('Consulta Por Puntos Baloto'!$E$5,B4522,1))</f>
        <v>0</v>
      </c>
      <c r="AS4522">
        <f t="shared" si="140"/>
        <v>31</v>
      </c>
      <c r="AT4522" t="str">
        <f t="shared" si="141"/>
        <v>Punto pago</v>
      </c>
    </row>
    <row r="4523" spans="1:46">
      <c r="A4523" t="s">
        <v>20426</v>
      </c>
      <c r="B4523" t="s">
        <v>20427</v>
      </c>
      <c r="C4523" s="18">
        <v>86.951977653900002</v>
      </c>
      <c r="D4523" t="s">
        <v>4428</v>
      </c>
      <c r="E4523" t="s">
        <v>4429</v>
      </c>
      <c r="F4523" t="s">
        <v>4430</v>
      </c>
      <c r="G4523" s="18">
        <v>91.509827185800006</v>
      </c>
      <c r="H4523" t="s">
        <v>64</v>
      </c>
      <c r="I4523" t="s">
        <v>4027</v>
      </c>
      <c r="J4523" t="s">
        <v>4028</v>
      </c>
      <c r="K4523" s="18">
        <v>118.33755732020001</v>
      </c>
      <c r="L4523" t="s">
        <v>64</v>
      </c>
      <c r="M4523" t="s">
        <v>4029</v>
      </c>
      <c r="N4523" t="s">
        <v>4030</v>
      </c>
      <c r="O4523" s="18">
        <v>92.251474144499994</v>
      </c>
      <c r="P4523" t="s">
        <v>4031</v>
      </c>
      <c r="Q4523" t="s">
        <v>4025</v>
      </c>
      <c r="R4523" t="s">
        <v>4032</v>
      </c>
      <c r="S4523" s="18">
        <v>147.37304770719999</v>
      </c>
      <c r="T4523" t="s">
        <v>227</v>
      </c>
      <c r="U4523" t="s">
        <v>228</v>
      </c>
      <c r="V4523" t="s">
        <v>229</v>
      </c>
      <c r="W4523" s="18">
        <v>91.736051193199998</v>
      </c>
      <c r="X4523" t="s">
        <v>64</v>
      </c>
      <c r="Y4523" t="s">
        <v>4027</v>
      </c>
      <c r="Z4523" t="s">
        <v>4033</v>
      </c>
      <c r="AA4523" s="18">
        <v>103.5835214203</v>
      </c>
      <c r="AB4523" t="s">
        <v>4034</v>
      </c>
      <c r="AC4523" t="s">
        <v>4035</v>
      </c>
      <c r="AD4523" t="s">
        <v>4036</v>
      </c>
      <c r="AE4523" s="18">
        <v>12.853725123</v>
      </c>
      <c r="AF4523" t="s">
        <v>20428</v>
      </c>
      <c r="AG4523" t="s">
        <v>20429</v>
      </c>
      <c r="AH4523" t="s">
        <v>20430</v>
      </c>
      <c r="AI4523" s="18">
        <v>6.4036365900000003E-2</v>
      </c>
      <c r="AJ4523" t="s">
        <v>20431</v>
      </c>
      <c r="AK4523" t="s">
        <v>20432</v>
      </c>
      <c r="AL4523" t="s">
        <v>20433</v>
      </c>
      <c r="AM4523" t="s">
        <v>20431</v>
      </c>
      <c r="AN4523" t="s">
        <v>20432</v>
      </c>
      <c r="AO4523" t="s">
        <v>20433</v>
      </c>
      <c r="AP4523" s="18">
        <v>6.4036365900000003E-2</v>
      </c>
      <c r="AQ4523" t="s">
        <v>123</v>
      </c>
      <c r="AR4523" t="b">
        <f>ISNUMBER(SEARCH('Consulta Por Puntos Baloto'!$E$5,B4523,1))</f>
        <v>0</v>
      </c>
      <c r="AS4523">
        <f t="shared" si="140"/>
        <v>35</v>
      </c>
      <c r="AT4523" t="str">
        <f t="shared" si="141"/>
        <v>Punto red</v>
      </c>
    </row>
    <row r="4524" spans="1:46">
      <c r="A4524" t="s">
        <v>20434</v>
      </c>
      <c r="B4524" t="s">
        <v>20435</v>
      </c>
      <c r="C4524" s="18">
        <v>0.46962156919999998</v>
      </c>
      <c r="D4524" t="s">
        <v>508</v>
      </c>
      <c r="E4524" t="s">
        <v>509</v>
      </c>
      <c r="F4524" t="s">
        <v>510</v>
      </c>
      <c r="G4524" s="18">
        <v>0.33885026029999998</v>
      </c>
      <c r="H4524" t="s">
        <v>64</v>
      </c>
      <c r="I4524" t="s">
        <v>112</v>
      </c>
      <c r="J4524" t="s">
        <v>1110</v>
      </c>
      <c r="K4524" s="18">
        <v>1.5436894677999999</v>
      </c>
      <c r="L4524" t="s">
        <v>64</v>
      </c>
      <c r="M4524" t="s">
        <v>112</v>
      </c>
      <c r="N4524" t="s">
        <v>721</v>
      </c>
      <c r="O4524" s="18">
        <v>1.9844093423</v>
      </c>
      <c r="P4524" t="s">
        <v>513</v>
      </c>
      <c r="Q4524" t="s">
        <v>509</v>
      </c>
      <c r="R4524" t="s">
        <v>514</v>
      </c>
      <c r="S4524" s="18">
        <v>1.9738654953000001</v>
      </c>
      <c r="T4524" t="s">
        <v>111</v>
      </c>
      <c r="U4524" t="s">
        <v>112</v>
      </c>
      <c r="V4524" t="s">
        <v>113</v>
      </c>
      <c r="W4524" s="18">
        <v>7.2066002802</v>
      </c>
      <c r="X4524" t="s">
        <v>64</v>
      </c>
      <c r="Y4524" t="s">
        <v>130</v>
      </c>
      <c r="Z4524" t="s">
        <v>517</v>
      </c>
      <c r="AA4524" s="18">
        <v>1.9753436751</v>
      </c>
      <c r="AB4524" s="19" t="s">
        <v>1111</v>
      </c>
      <c r="AC4524" t="s">
        <v>509</v>
      </c>
      <c r="AD4524" s="19" t="s">
        <v>1112</v>
      </c>
      <c r="AE4524" s="18">
        <v>0.22846329679999999</v>
      </c>
      <c r="AF4524" t="s">
        <v>1243</v>
      </c>
      <c r="AG4524" t="s">
        <v>509</v>
      </c>
      <c r="AH4524" t="s">
        <v>1244</v>
      </c>
      <c r="AI4524" s="18">
        <v>7.7502007499999997E-2</v>
      </c>
      <c r="AJ4524" t="s">
        <v>20436</v>
      </c>
      <c r="AK4524" t="s">
        <v>509</v>
      </c>
      <c r="AL4524" t="s">
        <v>20437</v>
      </c>
      <c r="AM4524" t="s">
        <v>20436</v>
      </c>
      <c r="AN4524" t="s">
        <v>509</v>
      </c>
      <c r="AO4524" t="s">
        <v>20437</v>
      </c>
      <c r="AP4524" s="18">
        <v>7.7502007499999997E-2</v>
      </c>
      <c r="AQ4524" t="s">
        <v>123</v>
      </c>
      <c r="AR4524" t="b">
        <f>ISNUMBER(SEARCH('Consulta Por Puntos Baloto'!$E$5,B4524,1))</f>
        <v>0</v>
      </c>
      <c r="AS4524">
        <f t="shared" si="140"/>
        <v>35</v>
      </c>
      <c r="AT4524" t="str">
        <f t="shared" si="141"/>
        <v>Punto red</v>
      </c>
    </row>
    <row r="4525" spans="1:46">
      <c r="A4525" t="s">
        <v>20438</v>
      </c>
      <c r="B4525" t="s">
        <v>20439</v>
      </c>
      <c r="C4525" s="18">
        <v>15.5304296495</v>
      </c>
      <c r="D4525" t="s">
        <v>82</v>
      </c>
      <c r="E4525" t="s">
        <v>83</v>
      </c>
      <c r="F4525" t="s">
        <v>84</v>
      </c>
      <c r="G4525" s="18">
        <v>15.4528529393</v>
      </c>
      <c r="H4525" t="s">
        <v>64</v>
      </c>
      <c r="I4525" t="s">
        <v>86</v>
      </c>
      <c r="J4525" t="s">
        <v>402</v>
      </c>
      <c r="K4525" s="18">
        <v>15.4528529393</v>
      </c>
      <c r="L4525" t="s">
        <v>64</v>
      </c>
      <c r="M4525" t="s">
        <v>86</v>
      </c>
      <c r="N4525" t="s">
        <v>402</v>
      </c>
      <c r="O4525" s="18">
        <v>15.4528529393</v>
      </c>
      <c r="P4525" t="s">
        <v>403</v>
      </c>
      <c r="Q4525" t="s">
        <v>83</v>
      </c>
      <c r="R4525" t="s">
        <v>404</v>
      </c>
      <c r="S4525" s="18">
        <v>15.766277475200001</v>
      </c>
      <c r="T4525" t="s">
        <v>85</v>
      </c>
      <c r="U4525" t="s">
        <v>86</v>
      </c>
      <c r="V4525" t="s">
        <v>87</v>
      </c>
      <c r="W4525" s="18">
        <v>15.766277475200001</v>
      </c>
      <c r="X4525" t="s">
        <v>64</v>
      </c>
      <c r="Y4525" t="s">
        <v>91</v>
      </c>
      <c r="Z4525" t="s">
        <v>92</v>
      </c>
      <c r="AA4525" s="18">
        <v>15.766277475200001</v>
      </c>
      <c r="AB4525" t="s">
        <v>93</v>
      </c>
      <c r="AC4525" t="s">
        <v>83</v>
      </c>
      <c r="AD4525" t="s">
        <v>94</v>
      </c>
      <c r="AE4525" s="18">
        <v>13.693713221699999</v>
      </c>
      <c r="AF4525" t="s">
        <v>5999</v>
      </c>
      <c r="AG4525" t="s">
        <v>83</v>
      </c>
      <c r="AH4525" t="s">
        <v>6000</v>
      </c>
      <c r="AI4525" s="18">
        <v>1.3268185599999999E-2</v>
      </c>
      <c r="AJ4525" t="s">
        <v>19084</v>
      </c>
      <c r="AK4525" t="s">
        <v>4014</v>
      </c>
      <c r="AL4525" t="s">
        <v>19085</v>
      </c>
      <c r="AM4525" t="s">
        <v>19084</v>
      </c>
      <c r="AN4525" t="s">
        <v>4014</v>
      </c>
      <c r="AO4525" t="s">
        <v>19085</v>
      </c>
      <c r="AP4525" s="18">
        <v>1.3268185599999999E-2</v>
      </c>
      <c r="AQ4525" t="s">
        <v>123</v>
      </c>
      <c r="AR4525" t="b">
        <f>ISNUMBER(SEARCH('Consulta Por Puntos Baloto'!$E$5,B4525,1))</f>
        <v>0</v>
      </c>
      <c r="AS4525">
        <f t="shared" si="140"/>
        <v>35</v>
      </c>
      <c r="AT4525" t="str">
        <f t="shared" si="141"/>
        <v>Punto red</v>
      </c>
    </row>
    <row r="4526" spans="1:46">
      <c r="A4526" t="s">
        <v>20440</v>
      </c>
      <c r="B4526" t="s">
        <v>20441</v>
      </c>
      <c r="C4526" s="18">
        <v>14.0510917819</v>
      </c>
      <c r="D4526" t="s">
        <v>1500</v>
      </c>
      <c r="E4526" t="s">
        <v>1501</v>
      </c>
      <c r="F4526" t="s">
        <v>1502</v>
      </c>
      <c r="G4526" s="18">
        <v>8.0928349135000008</v>
      </c>
      <c r="H4526" t="s">
        <v>64</v>
      </c>
      <c r="I4526" t="s">
        <v>2636</v>
      </c>
      <c r="J4526" t="s">
        <v>3488</v>
      </c>
      <c r="K4526" s="18">
        <v>14.2577496356</v>
      </c>
      <c r="L4526" t="s">
        <v>64</v>
      </c>
      <c r="M4526" t="s">
        <v>2638</v>
      </c>
      <c r="N4526" t="s">
        <v>2639</v>
      </c>
      <c r="O4526" s="18">
        <v>21.3049386291</v>
      </c>
      <c r="P4526" t="s">
        <v>2625</v>
      </c>
      <c r="Q4526" t="s">
        <v>134</v>
      </c>
      <c r="R4526" t="s">
        <v>2626</v>
      </c>
      <c r="S4526" s="18">
        <v>19.692584897300002</v>
      </c>
      <c r="T4526" t="s">
        <v>311</v>
      </c>
      <c r="U4526" t="s">
        <v>130</v>
      </c>
      <c r="V4526" t="s">
        <v>312</v>
      </c>
      <c r="W4526" s="18">
        <v>9.3801192960000002</v>
      </c>
      <c r="X4526" t="s">
        <v>64</v>
      </c>
      <c r="Y4526" t="s">
        <v>313</v>
      </c>
      <c r="Z4526" t="s">
        <v>314</v>
      </c>
      <c r="AA4526" s="18">
        <v>13.890263081200001</v>
      </c>
      <c r="AB4526" s="19" t="s">
        <v>2641</v>
      </c>
      <c r="AC4526" t="s">
        <v>1501</v>
      </c>
      <c r="AD4526" t="s">
        <v>2642</v>
      </c>
      <c r="AE4526" s="18">
        <v>0.1041805262</v>
      </c>
      <c r="AF4526" t="s">
        <v>3489</v>
      </c>
      <c r="AG4526" t="s">
        <v>3490</v>
      </c>
      <c r="AH4526" t="s">
        <v>3491</v>
      </c>
      <c r="AI4526" s="18">
        <v>8.9066092599999994E-2</v>
      </c>
      <c r="AJ4526" t="s">
        <v>16883</v>
      </c>
      <c r="AK4526" t="s">
        <v>3490</v>
      </c>
      <c r="AL4526" t="s">
        <v>16884</v>
      </c>
      <c r="AM4526" t="s">
        <v>16883</v>
      </c>
      <c r="AN4526" t="s">
        <v>3490</v>
      </c>
      <c r="AO4526" t="s">
        <v>16884</v>
      </c>
      <c r="AP4526" s="18">
        <v>8.9066092599999994E-2</v>
      </c>
      <c r="AQ4526" t="s">
        <v>123</v>
      </c>
      <c r="AR4526" t="b">
        <f>ISNUMBER(SEARCH('Consulta Por Puntos Baloto'!$E$5,B4526,1))</f>
        <v>0</v>
      </c>
      <c r="AS4526">
        <f t="shared" si="140"/>
        <v>35</v>
      </c>
      <c r="AT4526" t="str">
        <f t="shared" si="141"/>
        <v>Punto red</v>
      </c>
    </row>
    <row r="4527" spans="1:46">
      <c r="A4527" t="s">
        <v>20442</v>
      </c>
      <c r="B4527" t="s">
        <v>20443</v>
      </c>
      <c r="C4527" s="18">
        <v>0.44254569500000002</v>
      </c>
      <c r="D4527" t="s">
        <v>150</v>
      </c>
      <c r="E4527" t="s">
        <v>151</v>
      </c>
      <c r="F4527" t="s">
        <v>152</v>
      </c>
      <c r="G4527" s="18">
        <v>0.32649391700000002</v>
      </c>
      <c r="H4527" t="s">
        <v>153</v>
      </c>
      <c r="I4527" t="s">
        <v>154</v>
      </c>
      <c r="J4527" t="s">
        <v>155</v>
      </c>
      <c r="K4527" s="18">
        <v>4.8234563013000002</v>
      </c>
      <c r="L4527" t="s">
        <v>64</v>
      </c>
      <c r="M4527" t="s">
        <v>154</v>
      </c>
      <c r="N4527" t="s">
        <v>156</v>
      </c>
      <c r="O4527" s="18">
        <v>4.8660383123999997</v>
      </c>
      <c r="P4527" t="s">
        <v>157</v>
      </c>
      <c r="Q4527" t="s">
        <v>151</v>
      </c>
      <c r="R4527" t="s">
        <v>158</v>
      </c>
      <c r="S4527" s="18">
        <v>116.6022097827</v>
      </c>
      <c r="T4527" t="s">
        <v>111</v>
      </c>
      <c r="U4527" t="s">
        <v>112</v>
      </c>
      <c r="V4527" t="s">
        <v>113</v>
      </c>
      <c r="W4527" s="18">
        <v>6.2097164641999996</v>
      </c>
      <c r="X4527" t="s">
        <v>64</v>
      </c>
      <c r="Y4527" t="s">
        <v>154</v>
      </c>
      <c r="Z4527" t="s">
        <v>159</v>
      </c>
      <c r="AA4527" s="18">
        <v>0.33680540260000003</v>
      </c>
      <c r="AB4527" s="19" t="s">
        <v>153</v>
      </c>
      <c r="AC4527" t="s">
        <v>151</v>
      </c>
      <c r="AD4527" t="s">
        <v>160</v>
      </c>
      <c r="AE4527" s="18">
        <v>4.9916653700000001E-2</v>
      </c>
      <c r="AF4527" t="s">
        <v>20444</v>
      </c>
      <c r="AG4527" t="s">
        <v>4535</v>
      </c>
      <c r="AH4527" t="s">
        <v>15482</v>
      </c>
      <c r="AI4527" s="18">
        <v>4.9916653700000001E-2</v>
      </c>
      <c r="AJ4527" t="s">
        <v>15481</v>
      </c>
      <c r="AK4527" t="s">
        <v>151</v>
      </c>
      <c r="AL4527" t="s">
        <v>15482</v>
      </c>
      <c r="AM4527" t="s">
        <v>20444</v>
      </c>
      <c r="AN4527" t="s">
        <v>4535</v>
      </c>
      <c r="AO4527" t="s">
        <v>15482</v>
      </c>
      <c r="AP4527" s="18">
        <v>4.9916653700000001E-2</v>
      </c>
      <c r="AQ4527" t="s">
        <v>123</v>
      </c>
      <c r="AR4527" t="b">
        <f>ISNUMBER(SEARCH('Consulta Por Puntos Baloto'!$E$5,B4527,1))</f>
        <v>0</v>
      </c>
      <c r="AS4527">
        <f t="shared" si="140"/>
        <v>31</v>
      </c>
      <c r="AT4527" t="str">
        <f t="shared" si="141"/>
        <v>Punto pago</v>
      </c>
    </row>
    <row r="4528" spans="1:46">
      <c r="A4528" t="s">
        <v>20442</v>
      </c>
      <c r="B4528" t="s">
        <v>20443</v>
      </c>
      <c r="C4528" s="18">
        <v>0.44254569500000002</v>
      </c>
      <c r="D4528" t="s">
        <v>150</v>
      </c>
      <c r="E4528" t="s">
        <v>151</v>
      </c>
      <c r="F4528" t="s">
        <v>152</v>
      </c>
      <c r="G4528" s="18">
        <v>0.32649391700000002</v>
      </c>
      <c r="H4528" t="s">
        <v>153</v>
      </c>
      <c r="I4528" t="s">
        <v>154</v>
      </c>
      <c r="J4528" t="s">
        <v>155</v>
      </c>
      <c r="K4528" s="18">
        <v>4.8234563013000002</v>
      </c>
      <c r="L4528" t="s">
        <v>64</v>
      </c>
      <c r="M4528" t="s">
        <v>154</v>
      </c>
      <c r="N4528" t="s">
        <v>156</v>
      </c>
      <c r="O4528" s="18">
        <v>4.8660383123999997</v>
      </c>
      <c r="P4528" t="s">
        <v>157</v>
      </c>
      <c r="Q4528" t="s">
        <v>151</v>
      </c>
      <c r="R4528" t="s">
        <v>158</v>
      </c>
      <c r="S4528" s="18">
        <v>116.6022097827</v>
      </c>
      <c r="T4528" t="s">
        <v>111</v>
      </c>
      <c r="U4528" t="s">
        <v>112</v>
      </c>
      <c r="V4528" t="s">
        <v>113</v>
      </c>
      <c r="W4528" s="18">
        <v>6.2097164641999996</v>
      </c>
      <c r="X4528" t="s">
        <v>64</v>
      </c>
      <c r="Y4528" t="s">
        <v>154</v>
      </c>
      <c r="Z4528" t="s">
        <v>159</v>
      </c>
      <c r="AA4528" s="18">
        <v>0.33680540260000003</v>
      </c>
      <c r="AB4528" s="19" t="s">
        <v>153</v>
      </c>
      <c r="AC4528" t="s">
        <v>151</v>
      </c>
      <c r="AD4528" t="s">
        <v>160</v>
      </c>
      <c r="AE4528" s="18">
        <v>4.9916653700000001E-2</v>
      </c>
      <c r="AF4528" t="s">
        <v>20444</v>
      </c>
      <c r="AG4528" t="s">
        <v>4535</v>
      </c>
      <c r="AH4528" t="s">
        <v>15482</v>
      </c>
      <c r="AI4528" s="18">
        <v>4.9916653700000001E-2</v>
      </c>
      <c r="AJ4528" t="s">
        <v>15481</v>
      </c>
      <c r="AK4528" t="s">
        <v>151</v>
      </c>
      <c r="AL4528" t="s">
        <v>15482</v>
      </c>
      <c r="AM4528" t="s">
        <v>15481</v>
      </c>
      <c r="AN4528" t="s">
        <v>151</v>
      </c>
      <c r="AO4528" t="s">
        <v>15482</v>
      </c>
      <c r="AP4528" s="18">
        <v>4.9916653700000001E-2</v>
      </c>
      <c r="AQ4528" t="s">
        <v>123</v>
      </c>
      <c r="AR4528" t="b">
        <f>ISNUMBER(SEARCH('Consulta Por Puntos Baloto'!$E$5,B4528,1))</f>
        <v>0</v>
      </c>
      <c r="AS4528">
        <f t="shared" si="140"/>
        <v>31</v>
      </c>
      <c r="AT4528" t="str">
        <f t="shared" si="141"/>
        <v>Punto pago</v>
      </c>
    </row>
    <row r="4529" spans="1:46">
      <c r="A4529" t="s">
        <v>20445</v>
      </c>
      <c r="B4529" t="s">
        <v>20446</v>
      </c>
      <c r="C4529" s="18">
        <v>6.7731800738999999</v>
      </c>
      <c r="D4529" t="s">
        <v>508</v>
      </c>
      <c r="E4529" t="s">
        <v>509</v>
      </c>
      <c r="F4529" t="s">
        <v>510</v>
      </c>
      <c r="G4529" s="18">
        <v>0.69054665520000003</v>
      </c>
      <c r="H4529" t="s">
        <v>64</v>
      </c>
      <c r="I4529" t="s">
        <v>130</v>
      </c>
      <c r="J4529" t="s">
        <v>1124</v>
      </c>
      <c r="K4529" s="18">
        <v>5.7536183182</v>
      </c>
      <c r="L4529" t="s">
        <v>64</v>
      </c>
      <c r="M4529" t="s">
        <v>112</v>
      </c>
      <c r="N4529" t="s">
        <v>721</v>
      </c>
      <c r="O4529" s="18">
        <v>0.65267289829999997</v>
      </c>
      <c r="P4529" t="s">
        <v>606</v>
      </c>
      <c r="Q4529" t="s">
        <v>134</v>
      </c>
      <c r="R4529" t="s">
        <v>607</v>
      </c>
      <c r="S4529" s="18">
        <v>3.6763859925000002</v>
      </c>
      <c r="T4529" t="s">
        <v>515</v>
      </c>
      <c r="U4529" t="s">
        <v>130</v>
      </c>
      <c r="V4529" t="s">
        <v>516</v>
      </c>
      <c r="W4529" s="18">
        <v>6.5901352168000003</v>
      </c>
      <c r="X4529" t="s">
        <v>64</v>
      </c>
      <c r="Y4529" t="s">
        <v>471</v>
      </c>
      <c r="Z4529" t="s">
        <v>472</v>
      </c>
      <c r="AA4529" s="18">
        <v>3.6763859925000002</v>
      </c>
      <c r="AB4529" t="s">
        <v>518</v>
      </c>
      <c r="AC4529" t="s">
        <v>128</v>
      </c>
      <c r="AD4529" t="s">
        <v>519</v>
      </c>
      <c r="AE4529" s="18">
        <v>0</v>
      </c>
      <c r="AF4529" t="s">
        <v>20447</v>
      </c>
      <c r="AG4529" t="s">
        <v>143</v>
      </c>
      <c r="AH4529" t="s">
        <v>20448</v>
      </c>
      <c r="AI4529" s="18">
        <v>0.17361198450000001</v>
      </c>
      <c r="AJ4529" t="s">
        <v>20449</v>
      </c>
      <c r="AK4529" t="s">
        <v>134</v>
      </c>
      <c r="AL4529" t="s">
        <v>20450</v>
      </c>
      <c r="AM4529" t="s">
        <v>20447</v>
      </c>
      <c r="AN4529" t="s">
        <v>143</v>
      </c>
      <c r="AO4529" t="s">
        <v>20448</v>
      </c>
      <c r="AP4529" s="18">
        <v>0</v>
      </c>
      <c r="AQ4529" t="s">
        <v>123</v>
      </c>
      <c r="AR4529" t="b">
        <f>ISNUMBER(SEARCH('Consulta Por Puntos Baloto'!$E$5,B4529,1))</f>
        <v>0</v>
      </c>
      <c r="AS4529">
        <f t="shared" si="140"/>
        <v>31</v>
      </c>
      <c r="AT4529" t="str">
        <f t="shared" si="141"/>
        <v>Punto pago</v>
      </c>
    </row>
    <row r="4530" spans="1:46">
      <c r="A4530" t="s">
        <v>20451</v>
      </c>
      <c r="B4530" t="s">
        <v>20452</v>
      </c>
      <c r="C4530" s="18">
        <v>34.146958729600001</v>
      </c>
      <c r="D4530" t="s">
        <v>4580</v>
      </c>
      <c r="E4530" t="s">
        <v>83</v>
      </c>
      <c r="F4530" t="s">
        <v>4581</v>
      </c>
      <c r="G4530" s="18">
        <v>33.130889535800002</v>
      </c>
      <c r="H4530" t="s">
        <v>4582</v>
      </c>
      <c r="I4530" t="s">
        <v>86</v>
      </c>
      <c r="J4530" t="s">
        <v>4583</v>
      </c>
      <c r="K4530" s="18">
        <v>33.306765496499999</v>
      </c>
      <c r="L4530" t="s">
        <v>64</v>
      </c>
      <c r="M4530" t="s">
        <v>86</v>
      </c>
      <c r="N4530" t="s">
        <v>402</v>
      </c>
      <c r="O4530" s="18">
        <v>33.306765496499999</v>
      </c>
      <c r="P4530" t="s">
        <v>403</v>
      </c>
      <c r="Q4530" t="s">
        <v>83</v>
      </c>
      <c r="R4530" t="s">
        <v>404</v>
      </c>
      <c r="S4530" s="18">
        <v>34.3227025654</v>
      </c>
      <c r="T4530" t="s">
        <v>85</v>
      </c>
      <c r="U4530" t="s">
        <v>86</v>
      </c>
      <c r="V4530" t="s">
        <v>87</v>
      </c>
      <c r="W4530" s="18">
        <v>34.132675314799997</v>
      </c>
      <c r="X4530" t="s">
        <v>4584</v>
      </c>
      <c r="Y4530" t="s">
        <v>86</v>
      </c>
      <c r="Z4530" t="s">
        <v>4585</v>
      </c>
      <c r="AA4530" s="18">
        <v>34.026470908999997</v>
      </c>
      <c r="AB4530" t="s">
        <v>4586</v>
      </c>
      <c r="AC4530" t="s">
        <v>83</v>
      </c>
      <c r="AD4530" t="s">
        <v>4587</v>
      </c>
      <c r="AE4530" s="18">
        <v>15.9002921706</v>
      </c>
      <c r="AF4530" t="s">
        <v>6765</v>
      </c>
      <c r="AG4530" t="s">
        <v>6766</v>
      </c>
      <c r="AH4530" t="s">
        <v>6767</v>
      </c>
      <c r="AI4530" s="18">
        <v>14.015861639200001</v>
      </c>
      <c r="AJ4530" t="s">
        <v>20453</v>
      </c>
      <c r="AK4530" t="s">
        <v>6951</v>
      </c>
      <c r="AL4530" t="s">
        <v>20454</v>
      </c>
      <c r="AM4530" t="s">
        <v>20453</v>
      </c>
      <c r="AN4530" t="s">
        <v>6951</v>
      </c>
      <c r="AO4530" t="s">
        <v>20454</v>
      </c>
      <c r="AP4530" s="18">
        <v>14.015861639200001</v>
      </c>
      <c r="AQ4530" t="s">
        <v>123</v>
      </c>
      <c r="AR4530" t="b">
        <f>ISNUMBER(SEARCH('Consulta Por Puntos Baloto'!$E$5,B4530,1))</f>
        <v>0</v>
      </c>
      <c r="AS4530">
        <f t="shared" si="140"/>
        <v>35</v>
      </c>
      <c r="AT4530" t="str">
        <f t="shared" si="141"/>
        <v>Punto red</v>
      </c>
    </row>
    <row r="4531" spans="1:46">
      <c r="A4531" t="s">
        <v>20455</v>
      </c>
      <c r="B4531" t="s">
        <v>20456</v>
      </c>
      <c r="C4531" s="18">
        <v>89.100048520100003</v>
      </c>
      <c r="D4531" t="s">
        <v>82</v>
      </c>
      <c r="E4531" t="s">
        <v>83</v>
      </c>
      <c r="F4531" t="s">
        <v>84</v>
      </c>
      <c r="G4531" s="18">
        <v>30.749808249499999</v>
      </c>
      <c r="H4531" t="s">
        <v>64</v>
      </c>
      <c r="I4531" t="s">
        <v>187</v>
      </c>
      <c r="J4531" t="s">
        <v>4377</v>
      </c>
      <c r="K4531" s="18">
        <v>31.541148539600002</v>
      </c>
      <c r="L4531" t="s">
        <v>64</v>
      </c>
      <c r="M4531" t="s">
        <v>187</v>
      </c>
      <c r="N4531" t="s">
        <v>189</v>
      </c>
      <c r="O4531" s="18">
        <v>31.3831769176</v>
      </c>
      <c r="P4531" t="s">
        <v>190</v>
      </c>
      <c r="Q4531" t="s">
        <v>191</v>
      </c>
      <c r="R4531" t="s">
        <v>192</v>
      </c>
      <c r="S4531" s="18">
        <v>89.469755489199997</v>
      </c>
      <c r="T4531" t="s">
        <v>85</v>
      </c>
      <c r="U4531" t="s">
        <v>86</v>
      </c>
      <c r="V4531" t="s">
        <v>87</v>
      </c>
      <c r="W4531" s="18">
        <v>89.469755489199997</v>
      </c>
      <c r="X4531" t="s">
        <v>64</v>
      </c>
      <c r="Y4531" t="s">
        <v>91</v>
      </c>
      <c r="Z4531" t="s">
        <v>92</v>
      </c>
      <c r="AA4531" s="18">
        <v>89.222181109600001</v>
      </c>
      <c r="AB4531" t="s">
        <v>193</v>
      </c>
      <c r="AC4531" t="s">
        <v>83</v>
      </c>
      <c r="AD4531" t="s">
        <v>194</v>
      </c>
      <c r="AE4531" s="18">
        <v>3.7075945713</v>
      </c>
      <c r="AF4531" t="s">
        <v>18869</v>
      </c>
      <c r="AG4531" t="s">
        <v>14395</v>
      </c>
      <c r="AH4531" t="s">
        <v>18870</v>
      </c>
      <c r="AI4531" s="18">
        <v>2.0200092499999999E-2</v>
      </c>
      <c r="AJ4531" t="s">
        <v>20457</v>
      </c>
      <c r="AK4531" t="s">
        <v>18872</v>
      </c>
      <c r="AL4531" t="s">
        <v>20458</v>
      </c>
      <c r="AM4531" t="s">
        <v>20457</v>
      </c>
      <c r="AN4531" t="s">
        <v>18872</v>
      </c>
      <c r="AO4531" t="s">
        <v>20458</v>
      </c>
      <c r="AP4531" s="18">
        <v>2.0200092499999999E-2</v>
      </c>
      <c r="AQ4531" t="s">
        <v>123</v>
      </c>
      <c r="AR4531" t="b">
        <f>ISNUMBER(SEARCH('Consulta Por Puntos Baloto'!$E$5,B4531,1))</f>
        <v>0</v>
      </c>
      <c r="AS4531">
        <f t="shared" si="140"/>
        <v>35</v>
      </c>
      <c r="AT4531" t="str">
        <f t="shared" si="141"/>
        <v>Punto red</v>
      </c>
    </row>
    <row r="4532" spans="1:46">
      <c r="A4532" t="s">
        <v>20459</v>
      </c>
      <c r="B4532" t="s">
        <v>20460</v>
      </c>
      <c r="C4532" s="18">
        <v>39.522051870600002</v>
      </c>
      <c r="D4532" t="s">
        <v>4065</v>
      </c>
      <c r="E4532" t="s">
        <v>4066</v>
      </c>
      <c r="F4532" t="s">
        <v>4067</v>
      </c>
      <c r="G4532" s="18">
        <v>38.396427988100001</v>
      </c>
      <c r="H4532" t="s">
        <v>64</v>
      </c>
      <c r="I4532" t="s">
        <v>4068</v>
      </c>
      <c r="J4532" t="s">
        <v>4069</v>
      </c>
      <c r="K4532" s="18">
        <v>196.09557011359999</v>
      </c>
      <c r="L4532" t="s">
        <v>64</v>
      </c>
      <c r="M4532" t="s">
        <v>4250</v>
      </c>
      <c r="N4532" t="s">
        <v>4251</v>
      </c>
      <c r="O4532" s="18">
        <v>38.396427995400003</v>
      </c>
      <c r="P4532" t="s">
        <v>4071</v>
      </c>
      <c r="Q4532" t="s">
        <v>4066</v>
      </c>
      <c r="R4532" t="s">
        <v>4072</v>
      </c>
      <c r="S4532" s="18">
        <v>297.4011360856</v>
      </c>
      <c r="T4532" t="s">
        <v>227</v>
      </c>
      <c r="U4532" t="s">
        <v>228</v>
      </c>
      <c r="V4532" t="s">
        <v>229</v>
      </c>
      <c r="W4532" s="18">
        <v>109.87555330710001</v>
      </c>
      <c r="X4532" t="s">
        <v>64</v>
      </c>
      <c r="Y4532" t="s">
        <v>4073</v>
      </c>
      <c r="Z4532" t="s">
        <v>4074</v>
      </c>
      <c r="AA4532" s="18">
        <v>39.228082647500003</v>
      </c>
      <c r="AB4532" s="19" t="s">
        <v>4075</v>
      </c>
      <c r="AC4532" t="s">
        <v>4066</v>
      </c>
      <c r="AD4532" t="s">
        <v>4076</v>
      </c>
      <c r="AE4532" s="18">
        <v>6.1547832699999999E-2</v>
      </c>
      <c r="AF4532" t="s">
        <v>13420</v>
      </c>
      <c r="AG4532" t="s">
        <v>13421</v>
      </c>
      <c r="AH4532" t="s">
        <v>13422</v>
      </c>
      <c r="AI4532" s="18">
        <v>5.1967854399999999E-2</v>
      </c>
      <c r="AJ4532" t="s">
        <v>6430</v>
      </c>
      <c r="AK4532" t="s">
        <v>13421</v>
      </c>
      <c r="AL4532" t="s">
        <v>20461</v>
      </c>
      <c r="AM4532" t="s">
        <v>6430</v>
      </c>
      <c r="AN4532" t="s">
        <v>13421</v>
      </c>
      <c r="AO4532" t="s">
        <v>20461</v>
      </c>
      <c r="AP4532" s="18">
        <v>5.1967854399999999E-2</v>
      </c>
      <c r="AQ4532" t="s">
        <v>123</v>
      </c>
      <c r="AR4532" t="b">
        <f>ISNUMBER(SEARCH('Consulta Por Puntos Baloto'!$E$5,B4532,1))</f>
        <v>0</v>
      </c>
      <c r="AS4532">
        <f t="shared" si="140"/>
        <v>35</v>
      </c>
      <c r="AT4532" t="str">
        <f t="shared" si="141"/>
        <v>Punto red</v>
      </c>
    </row>
    <row r="4533" spans="1:46">
      <c r="A4533" t="s">
        <v>20462</v>
      </c>
      <c r="B4533" t="s">
        <v>20463</v>
      </c>
      <c r="C4533" s="18">
        <v>7.0092290747000003</v>
      </c>
      <c r="D4533" t="s">
        <v>4853</v>
      </c>
      <c r="E4533" t="s">
        <v>4854</v>
      </c>
      <c r="F4533" t="s">
        <v>4855</v>
      </c>
      <c r="G4533" s="18">
        <v>69.262603364900002</v>
      </c>
      <c r="H4533" t="s">
        <v>64</v>
      </c>
      <c r="I4533" t="s">
        <v>86</v>
      </c>
      <c r="J4533" t="s">
        <v>413</v>
      </c>
      <c r="K4533" s="18">
        <v>69.262603364900002</v>
      </c>
      <c r="L4533" t="s">
        <v>64</v>
      </c>
      <c r="M4533" t="s">
        <v>86</v>
      </c>
      <c r="N4533" t="s">
        <v>413</v>
      </c>
      <c r="O4533" s="18">
        <v>23.4989124825</v>
      </c>
      <c r="P4533" t="s">
        <v>414</v>
      </c>
      <c r="Q4533" t="s">
        <v>411</v>
      </c>
      <c r="R4533" t="s">
        <v>415</v>
      </c>
      <c r="S4533" s="18">
        <v>81.673258671699998</v>
      </c>
      <c r="T4533" t="s">
        <v>85</v>
      </c>
      <c r="U4533" t="s">
        <v>86</v>
      </c>
      <c r="V4533" t="s">
        <v>87</v>
      </c>
      <c r="W4533" s="18">
        <v>79.1842904887</v>
      </c>
      <c r="X4533" t="s">
        <v>64</v>
      </c>
      <c r="Y4533" t="s">
        <v>86</v>
      </c>
      <c r="Z4533" t="s">
        <v>299</v>
      </c>
      <c r="AA4533" s="18">
        <v>79.202422818000002</v>
      </c>
      <c r="AB4533" s="19" t="s">
        <v>361</v>
      </c>
      <c r="AC4533" t="s">
        <v>83</v>
      </c>
      <c r="AD4533" s="19" t="s">
        <v>362</v>
      </c>
      <c r="AE4533" s="18">
        <v>6.9757600469999996</v>
      </c>
      <c r="AF4533" t="s">
        <v>20464</v>
      </c>
      <c r="AG4533" t="s">
        <v>4854</v>
      </c>
      <c r="AH4533" t="s">
        <v>20465</v>
      </c>
      <c r="AI4533" s="18">
        <v>4.1637233900000001E-2</v>
      </c>
      <c r="AJ4533" t="s">
        <v>20466</v>
      </c>
      <c r="AK4533" t="s">
        <v>20467</v>
      </c>
      <c r="AL4533" t="s">
        <v>20468</v>
      </c>
      <c r="AM4533" t="s">
        <v>20466</v>
      </c>
      <c r="AN4533" t="s">
        <v>20467</v>
      </c>
      <c r="AO4533" t="s">
        <v>20468</v>
      </c>
      <c r="AP4533" s="18">
        <v>4.1637233900000001E-2</v>
      </c>
      <c r="AQ4533" t="s">
        <v>123</v>
      </c>
      <c r="AR4533" t="b">
        <f>ISNUMBER(SEARCH('Consulta Por Puntos Baloto'!$E$5,B4533,1))</f>
        <v>0</v>
      </c>
      <c r="AS4533">
        <f t="shared" si="140"/>
        <v>35</v>
      </c>
      <c r="AT4533" t="str">
        <f t="shared" si="141"/>
        <v>Punto red</v>
      </c>
    </row>
    <row r="4534" spans="1:46">
      <c r="A4534" t="s">
        <v>20469</v>
      </c>
      <c r="B4534" t="s">
        <v>20470</v>
      </c>
      <c r="C4534" s="18">
        <v>1.4235085585</v>
      </c>
      <c r="D4534" t="s">
        <v>4247</v>
      </c>
      <c r="E4534" t="s">
        <v>4248</v>
      </c>
      <c r="F4534" t="s">
        <v>4249</v>
      </c>
      <c r="G4534" s="18">
        <v>1.6610415025</v>
      </c>
      <c r="H4534" t="s">
        <v>64</v>
      </c>
      <c r="I4534" t="s">
        <v>4073</v>
      </c>
      <c r="J4534" t="s">
        <v>4074</v>
      </c>
      <c r="K4534" s="18">
        <v>119.44904515570001</v>
      </c>
      <c r="L4534" t="s">
        <v>64</v>
      </c>
      <c r="M4534" t="s">
        <v>4250</v>
      </c>
      <c r="N4534" t="s">
        <v>4251</v>
      </c>
      <c r="O4534" s="18">
        <v>83.566263245399995</v>
      </c>
      <c r="P4534" t="s">
        <v>4071</v>
      </c>
      <c r="Q4534" t="s">
        <v>4066</v>
      </c>
      <c r="R4534" t="s">
        <v>4072</v>
      </c>
      <c r="S4534" s="18">
        <v>347.47109148880003</v>
      </c>
      <c r="T4534" t="s">
        <v>227</v>
      </c>
      <c r="U4534" t="s">
        <v>228</v>
      </c>
      <c r="V4534" t="s">
        <v>229</v>
      </c>
      <c r="W4534" s="18">
        <v>1.6601181474</v>
      </c>
      <c r="X4534" t="s">
        <v>64</v>
      </c>
      <c r="Y4534" t="s">
        <v>4073</v>
      </c>
      <c r="Z4534" t="s">
        <v>4074</v>
      </c>
      <c r="AA4534" s="18">
        <v>80.128120039199999</v>
      </c>
      <c r="AB4534" t="s">
        <v>4252</v>
      </c>
      <c r="AC4534" t="s">
        <v>4066</v>
      </c>
      <c r="AD4534" t="s">
        <v>4253</v>
      </c>
      <c r="AE4534" s="18">
        <v>0.33035949990000002</v>
      </c>
      <c r="AF4534" t="s">
        <v>20471</v>
      </c>
      <c r="AG4534" t="s">
        <v>4248</v>
      </c>
      <c r="AH4534" t="s">
        <v>20472</v>
      </c>
      <c r="AI4534" s="18">
        <v>0.2491449453</v>
      </c>
      <c r="AJ4534" t="s">
        <v>20473</v>
      </c>
      <c r="AK4534" t="s">
        <v>4248</v>
      </c>
      <c r="AL4534" t="s">
        <v>20474</v>
      </c>
      <c r="AM4534" t="s">
        <v>20473</v>
      </c>
      <c r="AN4534" t="s">
        <v>4248</v>
      </c>
      <c r="AO4534" t="s">
        <v>20474</v>
      </c>
      <c r="AP4534" s="18">
        <v>0.2491449453</v>
      </c>
      <c r="AQ4534" t="s">
        <v>123</v>
      </c>
      <c r="AR4534" t="b">
        <f>ISNUMBER(SEARCH('Consulta Por Puntos Baloto'!$E$5,B4534,1))</f>
        <v>0</v>
      </c>
      <c r="AS4534">
        <f t="shared" si="140"/>
        <v>35</v>
      </c>
      <c r="AT4534" t="str">
        <f t="shared" si="141"/>
        <v>Punto red</v>
      </c>
    </row>
    <row r="4535" spans="1:46">
      <c r="A4535" t="s">
        <v>20475</v>
      </c>
      <c r="B4535" t="s">
        <v>20476</v>
      </c>
      <c r="C4535" s="18">
        <v>4.6913511754000004</v>
      </c>
      <c r="D4535" t="s">
        <v>3971</v>
      </c>
      <c r="E4535" t="s">
        <v>3972</v>
      </c>
      <c r="F4535" t="s">
        <v>3973</v>
      </c>
      <c r="G4535" s="18">
        <v>3.2298574932999999</v>
      </c>
      <c r="H4535" t="s">
        <v>64</v>
      </c>
      <c r="I4535" t="s">
        <v>3974</v>
      </c>
      <c r="J4535" t="s">
        <v>3975</v>
      </c>
      <c r="K4535" s="18">
        <v>4.1899158795</v>
      </c>
      <c r="L4535" t="s">
        <v>64</v>
      </c>
      <c r="M4535" t="s">
        <v>3974</v>
      </c>
      <c r="N4535" t="s">
        <v>3976</v>
      </c>
      <c r="O4535" s="18">
        <v>5.0961294498000003</v>
      </c>
      <c r="P4535" t="s">
        <v>3977</v>
      </c>
      <c r="Q4535" t="s">
        <v>3972</v>
      </c>
      <c r="R4535" t="s">
        <v>3978</v>
      </c>
      <c r="S4535" s="18">
        <v>456.5574600086</v>
      </c>
      <c r="T4535" t="s">
        <v>85</v>
      </c>
      <c r="U4535" t="s">
        <v>86</v>
      </c>
      <c r="V4535" t="s">
        <v>87</v>
      </c>
      <c r="W4535" s="18">
        <v>11.207705365900001</v>
      </c>
      <c r="X4535" t="s">
        <v>3979</v>
      </c>
      <c r="Y4535" t="s">
        <v>3974</v>
      </c>
      <c r="Z4535" t="s">
        <v>3980</v>
      </c>
      <c r="AA4535" s="18">
        <v>8.1479838349999998</v>
      </c>
      <c r="AB4535" t="s">
        <v>3981</v>
      </c>
      <c r="AC4535" t="s">
        <v>3972</v>
      </c>
      <c r="AD4535" t="s">
        <v>3982</v>
      </c>
      <c r="AE4535" s="18">
        <v>0.14118715279999999</v>
      </c>
      <c r="AF4535" t="s">
        <v>20477</v>
      </c>
      <c r="AG4535" t="s">
        <v>4280</v>
      </c>
      <c r="AH4535" t="s">
        <v>20478</v>
      </c>
      <c r="AI4535" s="18">
        <v>0.6715147669</v>
      </c>
      <c r="AJ4535" t="s">
        <v>20479</v>
      </c>
      <c r="AK4535" t="s">
        <v>4280</v>
      </c>
      <c r="AL4535" t="s">
        <v>20480</v>
      </c>
      <c r="AM4535" t="s">
        <v>20477</v>
      </c>
      <c r="AN4535" t="s">
        <v>4280</v>
      </c>
      <c r="AO4535" t="s">
        <v>20478</v>
      </c>
      <c r="AP4535" s="18">
        <v>0.14118715279999999</v>
      </c>
      <c r="AQ4535" t="s">
        <v>123</v>
      </c>
      <c r="AR4535" t="b">
        <f>ISNUMBER(SEARCH('Consulta Por Puntos Baloto'!$E$5,B4535,1))</f>
        <v>0</v>
      </c>
      <c r="AS4535">
        <f t="shared" si="140"/>
        <v>31</v>
      </c>
      <c r="AT4535" t="str">
        <f t="shared" si="141"/>
        <v>Punto pago</v>
      </c>
    </row>
    <row r="4536" spans="1:46">
      <c r="A4536" t="s">
        <v>20481</v>
      </c>
      <c r="B4536" t="s">
        <v>20482</v>
      </c>
      <c r="C4536" s="18">
        <v>1.4251513892000001</v>
      </c>
      <c r="D4536" t="s">
        <v>4024</v>
      </c>
      <c r="E4536" t="s">
        <v>4025</v>
      </c>
      <c r="F4536" t="s">
        <v>4026</v>
      </c>
      <c r="G4536" s="18">
        <v>0.95130422739999998</v>
      </c>
      <c r="H4536" t="s">
        <v>64</v>
      </c>
      <c r="I4536" t="s">
        <v>4027</v>
      </c>
      <c r="J4536" t="s">
        <v>5135</v>
      </c>
      <c r="K4536" s="18">
        <v>57.481018768299997</v>
      </c>
      <c r="L4536" t="s">
        <v>64</v>
      </c>
      <c r="M4536" t="s">
        <v>4029</v>
      </c>
      <c r="N4536" t="s">
        <v>4030</v>
      </c>
      <c r="O4536" s="18">
        <v>0.50936982539999998</v>
      </c>
      <c r="P4536" t="s">
        <v>4031</v>
      </c>
      <c r="Q4536" t="s">
        <v>4025</v>
      </c>
      <c r="R4536" t="s">
        <v>4032</v>
      </c>
      <c r="S4536" s="18">
        <v>162.38707952359999</v>
      </c>
      <c r="T4536" t="s">
        <v>69</v>
      </c>
      <c r="U4536" t="s">
        <v>65</v>
      </c>
      <c r="V4536" t="s">
        <v>70</v>
      </c>
      <c r="W4536" s="18">
        <v>0.89513777350000001</v>
      </c>
      <c r="X4536" t="s">
        <v>64</v>
      </c>
      <c r="Y4536" t="s">
        <v>4027</v>
      </c>
      <c r="Z4536" t="s">
        <v>4033</v>
      </c>
      <c r="AA4536" s="18">
        <v>20.0686164942</v>
      </c>
      <c r="AB4536" t="s">
        <v>4034</v>
      </c>
      <c r="AC4536" t="s">
        <v>4035</v>
      </c>
      <c r="AD4536" t="s">
        <v>4036</v>
      </c>
      <c r="AE4536" s="18">
        <v>6.6173716100000002E-2</v>
      </c>
      <c r="AF4536" t="s">
        <v>20483</v>
      </c>
      <c r="AG4536" t="s">
        <v>4025</v>
      </c>
      <c r="AH4536" t="s">
        <v>20484</v>
      </c>
      <c r="AI4536" s="18">
        <v>1.1285244851</v>
      </c>
      <c r="AJ4536" t="s">
        <v>349</v>
      </c>
      <c r="AK4536" t="s">
        <v>4025</v>
      </c>
      <c r="AL4536" t="s">
        <v>10070</v>
      </c>
      <c r="AM4536" t="s">
        <v>20483</v>
      </c>
      <c r="AN4536" t="s">
        <v>4025</v>
      </c>
      <c r="AO4536" t="s">
        <v>20484</v>
      </c>
      <c r="AP4536" s="18">
        <v>6.6173716100000002E-2</v>
      </c>
      <c r="AQ4536" t="s">
        <v>123</v>
      </c>
      <c r="AR4536" t="b">
        <f>ISNUMBER(SEARCH('Consulta Por Puntos Baloto'!$E$5,B4536,1))</f>
        <v>0</v>
      </c>
      <c r="AS4536">
        <f t="shared" si="140"/>
        <v>31</v>
      </c>
      <c r="AT4536" t="str">
        <f t="shared" si="141"/>
        <v>Punto pago</v>
      </c>
    </row>
    <row r="4537" spans="1:46">
      <c r="A4537" t="s">
        <v>20485</v>
      </c>
      <c r="B4537" t="s">
        <v>20486</v>
      </c>
      <c r="C4537" s="18">
        <v>0.64135910860000001</v>
      </c>
      <c r="D4537" t="s">
        <v>219</v>
      </c>
      <c r="E4537" t="s">
        <v>220</v>
      </c>
      <c r="F4537" t="s">
        <v>221</v>
      </c>
      <c r="G4537" s="18">
        <v>0.80914185419999995</v>
      </c>
      <c r="H4537" t="s">
        <v>222</v>
      </c>
      <c r="I4537" t="s">
        <v>223</v>
      </c>
      <c r="J4537" t="s">
        <v>224</v>
      </c>
      <c r="K4537" s="18">
        <v>0.80914185419999995</v>
      </c>
      <c r="L4537" t="s">
        <v>222</v>
      </c>
      <c r="M4537" t="s">
        <v>223</v>
      </c>
      <c r="N4537" t="s">
        <v>224</v>
      </c>
      <c r="O4537" s="18">
        <v>1.4692307993</v>
      </c>
      <c r="P4537" t="s">
        <v>225</v>
      </c>
      <c r="Q4537" t="s">
        <v>220</v>
      </c>
      <c r="R4537" t="s">
        <v>226</v>
      </c>
      <c r="S4537" s="18">
        <v>7.6012235541999997</v>
      </c>
      <c r="T4537" t="s">
        <v>227</v>
      </c>
      <c r="U4537" t="s">
        <v>228</v>
      </c>
      <c r="V4537" t="s">
        <v>229</v>
      </c>
      <c r="W4537" s="18">
        <v>0.80914185419999995</v>
      </c>
      <c r="X4537" t="s">
        <v>222</v>
      </c>
      <c r="Y4537" t="s">
        <v>223</v>
      </c>
      <c r="Z4537" t="s">
        <v>224</v>
      </c>
      <c r="AA4537" s="18">
        <v>0.80914185419999995</v>
      </c>
      <c r="AB4537" t="s">
        <v>230</v>
      </c>
      <c r="AC4537" t="s">
        <v>220</v>
      </c>
      <c r="AD4537" t="s">
        <v>231</v>
      </c>
      <c r="AE4537" s="18">
        <v>0.1049642482</v>
      </c>
      <c r="AF4537" t="s">
        <v>20487</v>
      </c>
      <c r="AG4537" t="s">
        <v>220</v>
      </c>
      <c r="AH4537" t="s">
        <v>20488</v>
      </c>
      <c r="AI4537" s="18">
        <v>0.5027044785</v>
      </c>
      <c r="AJ4537" t="s">
        <v>4508</v>
      </c>
      <c r="AK4537" t="s">
        <v>220</v>
      </c>
      <c r="AL4537" t="s">
        <v>4509</v>
      </c>
      <c r="AM4537" t="s">
        <v>20487</v>
      </c>
      <c r="AN4537" t="s">
        <v>220</v>
      </c>
      <c r="AO4537" t="s">
        <v>20488</v>
      </c>
      <c r="AP4537" s="18">
        <v>0.1049642482</v>
      </c>
      <c r="AQ4537" t="s">
        <v>123</v>
      </c>
      <c r="AR4537" t="b">
        <f>ISNUMBER(SEARCH('Consulta Por Puntos Baloto'!$E$5,B4537,1))</f>
        <v>0</v>
      </c>
      <c r="AS4537">
        <f t="shared" si="140"/>
        <v>31</v>
      </c>
      <c r="AT4537" t="str">
        <f t="shared" si="141"/>
        <v>Punto pago</v>
      </c>
    </row>
    <row r="4538" spans="1:46">
      <c r="A4538" t="s">
        <v>20489</v>
      </c>
      <c r="B4538" t="s">
        <v>20490</v>
      </c>
      <c r="C4538" s="18">
        <v>0.12657258690000001</v>
      </c>
      <c r="D4538" t="s">
        <v>4165</v>
      </c>
      <c r="E4538" t="s">
        <v>4166</v>
      </c>
      <c r="F4538" t="s">
        <v>4167</v>
      </c>
      <c r="G4538" s="18">
        <v>102.2096088614</v>
      </c>
      <c r="H4538" t="s">
        <v>4168</v>
      </c>
      <c r="I4538" t="s">
        <v>4169</v>
      </c>
      <c r="J4538" t="s">
        <v>4170</v>
      </c>
      <c r="K4538" s="18">
        <v>126.4356001383</v>
      </c>
      <c r="L4538" t="s">
        <v>64</v>
      </c>
      <c r="M4538" t="s">
        <v>86</v>
      </c>
      <c r="N4538" t="s">
        <v>402</v>
      </c>
      <c r="O4538" s="18">
        <v>126.4356001383</v>
      </c>
      <c r="P4538" t="s">
        <v>403</v>
      </c>
      <c r="Q4538" t="s">
        <v>83</v>
      </c>
      <c r="R4538" t="s">
        <v>404</v>
      </c>
      <c r="S4538" s="18">
        <v>126.7742462233</v>
      </c>
      <c r="T4538" t="s">
        <v>85</v>
      </c>
      <c r="U4538" t="s">
        <v>86</v>
      </c>
      <c r="V4538" t="s">
        <v>87</v>
      </c>
      <c r="W4538" s="18">
        <v>103.81675579020001</v>
      </c>
      <c r="X4538" t="s">
        <v>64</v>
      </c>
      <c r="Y4538" t="s">
        <v>4169</v>
      </c>
      <c r="Z4538" t="s">
        <v>4171</v>
      </c>
      <c r="AA4538" s="18">
        <v>102.217711127</v>
      </c>
      <c r="AB4538" t="s">
        <v>4168</v>
      </c>
      <c r="AC4538" t="s">
        <v>4172</v>
      </c>
      <c r="AD4538" t="s">
        <v>4173</v>
      </c>
      <c r="AE4538" s="18">
        <v>6.2268017000000004E-3</v>
      </c>
      <c r="AF4538" t="s">
        <v>14919</v>
      </c>
      <c r="AG4538" t="s">
        <v>7500</v>
      </c>
      <c r="AH4538" t="s">
        <v>14920</v>
      </c>
      <c r="AI4538" s="18">
        <v>1.6889890800000001E-2</v>
      </c>
      <c r="AJ4538" t="s">
        <v>20491</v>
      </c>
      <c r="AK4538" t="s">
        <v>7503</v>
      </c>
      <c r="AL4538" t="s">
        <v>20492</v>
      </c>
      <c r="AM4538" t="s">
        <v>14919</v>
      </c>
      <c r="AN4538" t="s">
        <v>7500</v>
      </c>
      <c r="AO4538" t="s">
        <v>14920</v>
      </c>
      <c r="AP4538" s="18">
        <v>6.2268017000000004E-3</v>
      </c>
      <c r="AQ4538" t="s">
        <v>123</v>
      </c>
      <c r="AR4538" t="b">
        <f>ISNUMBER(SEARCH('Consulta Por Puntos Baloto'!$E$5,B4538,1))</f>
        <v>0</v>
      </c>
      <c r="AS4538">
        <f t="shared" si="140"/>
        <v>31</v>
      </c>
      <c r="AT4538" t="str">
        <f t="shared" si="141"/>
        <v>Punto pago</v>
      </c>
    </row>
    <row r="4539" spans="1:46">
      <c r="A4539" t="s">
        <v>20493</v>
      </c>
      <c r="B4539" t="s">
        <v>20494</v>
      </c>
      <c r="C4539" s="18">
        <v>25.734879703200001</v>
      </c>
      <c r="D4539" t="s">
        <v>1448</v>
      </c>
      <c r="E4539" t="s">
        <v>1449</v>
      </c>
      <c r="F4539" t="s">
        <v>1450</v>
      </c>
      <c r="G4539" s="18">
        <v>25.293773186599999</v>
      </c>
      <c r="H4539" t="s">
        <v>64</v>
      </c>
      <c r="I4539" t="s">
        <v>1451</v>
      </c>
      <c r="J4539" t="s">
        <v>1456</v>
      </c>
      <c r="K4539" s="18">
        <v>43.8281585394</v>
      </c>
      <c r="L4539" t="s">
        <v>64</v>
      </c>
      <c r="M4539" t="s">
        <v>471</v>
      </c>
      <c r="N4539" t="s">
        <v>1453</v>
      </c>
      <c r="O4539" s="18">
        <v>25.293773196099998</v>
      </c>
      <c r="P4539" t="s">
        <v>1454</v>
      </c>
      <c r="Q4539" t="s">
        <v>1449</v>
      </c>
      <c r="R4539" t="s">
        <v>1455</v>
      </c>
      <c r="S4539" s="18">
        <v>50.752867649300001</v>
      </c>
      <c r="T4539" t="s">
        <v>64</v>
      </c>
      <c r="U4539" t="s">
        <v>130</v>
      </c>
      <c r="V4539" t="s">
        <v>171</v>
      </c>
      <c r="W4539" s="18">
        <v>25.3397710188</v>
      </c>
      <c r="X4539" t="s">
        <v>64</v>
      </c>
      <c r="Y4539" t="s">
        <v>1451</v>
      </c>
      <c r="Z4539" t="s">
        <v>1456</v>
      </c>
      <c r="AA4539" s="18">
        <v>48.619445848600002</v>
      </c>
      <c r="AB4539" s="19" t="s">
        <v>2641</v>
      </c>
      <c r="AC4539" t="s">
        <v>1501</v>
      </c>
      <c r="AD4539" t="s">
        <v>2642</v>
      </c>
      <c r="AE4539" s="18">
        <v>8.3544247700000004E-2</v>
      </c>
      <c r="AF4539" t="s">
        <v>3746</v>
      </c>
      <c r="AG4539" t="s">
        <v>3747</v>
      </c>
      <c r="AH4539" t="s">
        <v>3748</v>
      </c>
      <c r="AI4539" s="18">
        <v>9.8160869999999994E-4</v>
      </c>
      <c r="AJ4539" t="s">
        <v>3749</v>
      </c>
      <c r="AK4539" t="s">
        <v>3747</v>
      </c>
      <c r="AL4539" t="s">
        <v>3750</v>
      </c>
      <c r="AM4539" t="s">
        <v>3749</v>
      </c>
      <c r="AN4539" t="s">
        <v>3747</v>
      </c>
      <c r="AO4539" t="s">
        <v>3750</v>
      </c>
      <c r="AP4539" s="18">
        <v>9.8160869999999994E-4</v>
      </c>
      <c r="AQ4539" t="s">
        <v>123</v>
      </c>
      <c r="AR4539" t="b">
        <f>ISNUMBER(SEARCH('Consulta Por Puntos Baloto'!$E$5,B4539,1))</f>
        <v>0</v>
      </c>
      <c r="AS4539">
        <f t="shared" si="140"/>
        <v>35</v>
      </c>
      <c r="AT4539" t="str">
        <f t="shared" si="141"/>
        <v>Punto red</v>
      </c>
    </row>
    <row r="4540" spans="1:46">
      <c r="A4540" t="s">
        <v>20495</v>
      </c>
      <c r="B4540" t="s">
        <v>20496</v>
      </c>
      <c r="C4540" s="18">
        <v>9.7698718099999998E-2</v>
      </c>
      <c r="D4540" t="s">
        <v>410</v>
      </c>
      <c r="E4540" t="s">
        <v>411</v>
      </c>
      <c r="F4540" t="s">
        <v>412</v>
      </c>
      <c r="G4540" s="18">
        <v>48.520521228699998</v>
      </c>
      <c r="H4540" t="s">
        <v>64</v>
      </c>
      <c r="I4540" t="s">
        <v>86</v>
      </c>
      <c r="J4540" t="s">
        <v>413</v>
      </c>
      <c r="K4540" s="18">
        <v>48.520521228699998</v>
      </c>
      <c r="L4540" t="s">
        <v>64</v>
      </c>
      <c r="M4540" t="s">
        <v>86</v>
      </c>
      <c r="N4540" t="s">
        <v>413</v>
      </c>
      <c r="O4540" s="18">
        <v>7.9614966699999998E-2</v>
      </c>
      <c r="P4540" t="s">
        <v>414</v>
      </c>
      <c r="Q4540" t="s">
        <v>411</v>
      </c>
      <c r="R4540" t="s">
        <v>415</v>
      </c>
      <c r="S4540" s="18">
        <v>63.042485230799997</v>
      </c>
      <c r="T4540" t="s">
        <v>85</v>
      </c>
      <c r="U4540" t="s">
        <v>86</v>
      </c>
      <c r="V4540" t="s">
        <v>87</v>
      </c>
      <c r="W4540" s="18">
        <v>60.182687272999999</v>
      </c>
      <c r="X4540" t="s">
        <v>64</v>
      </c>
      <c r="Y4540" t="s">
        <v>86</v>
      </c>
      <c r="Z4540" t="s">
        <v>299</v>
      </c>
      <c r="AA4540" s="18">
        <v>60.190740348399999</v>
      </c>
      <c r="AB4540" s="19" t="s">
        <v>361</v>
      </c>
      <c r="AC4540" t="s">
        <v>83</v>
      </c>
      <c r="AD4540" s="19" t="s">
        <v>362</v>
      </c>
      <c r="AE4540" s="18">
        <v>9.0866390000000005E-2</v>
      </c>
      <c r="AF4540" t="s">
        <v>15909</v>
      </c>
      <c r="AG4540" t="s">
        <v>411</v>
      </c>
      <c r="AH4540" t="s">
        <v>15910</v>
      </c>
      <c r="AI4540" s="18">
        <v>1.8017533E-3</v>
      </c>
      <c r="AJ4540" t="s">
        <v>20497</v>
      </c>
      <c r="AK4540" t="s">
        <v>411</v>
      </c>
      <c r="AL4540" t="s">
        <v>20498</v>
      </c>
      <c r="AM4540" t="s">
        <v>20497</v>
      </c>
      <c r="AN4540" t="s">
        <v>411</v>
      </c>
      <c r="AO4540" t="s">
        <v>20498</v>
      </c>
      <c r="AP4540" s="18">
        <v>1.8017533E-3</v>
      </c>
      <c r="AQ4540" t="e">
        <v>#N/A</v>
      </c>
      <c r="AR4540" t="b">
        <f>ISNUMBER(SEARCH('Consulta Por Puntos Baloto'!$E$5,B4540,1))</f>
        <v>0</v>
      </c>
      <c r="AS4540">
        <f t="shared" si="140"/>
        <v>35</v>
      </c>
      <c r="AT4540" t="str">
        <f t="shared" si="141"/>
        <v>Punto red</v>
      </c>
    </row>
    <row r="4541" spans="1:46">
      <c r="A4541" t="s">
        <v>20499</v>
      </c>
      <c r="B4541" t="s">
        <v>20500</v>
      </c>
      <c r="C4541" s="18">
        <v>30.032609585100001</v>
      </c>
      <c r="D4541" t="s">
        <v>4165</v>
      </c>
      <c r="E4541" t="s">
        <v>4166</v>
      </c>
      <c r="F4541" t="s">
        <v>4167</v>
      </c>
      <c r="G4541" s="18">
        <v>131.6040181708</v>
      </c>
      <c r="H4541" t="s">
        <v>4168</v>
      </c>
      <c r="I4541" t="s">
        <v>4169</v>
      </c>
      <c r="J4541" t="s">
        <v>4170</v>
      </c>
      <c r="K4541" s="18">
        <v>140.13036407839999</v>
      </c>
      <c r="L4541" t="s">
        <v>64</v>
      </c>
      <c r="M4541" t="s">
        <v>187</v>
      </c>
      <c r="N4541" t="s">
        <v>189</v>
      </c>
      <c r="O4541" s="18">
        <v>139.9390814667</v>
      </c>
      <c r="P4541" t="s">
        <v>190</v>
      </c>
      <c r="Q4541" t="s">
        <v>191</v>
      </c>
      <c r="R4541" t="s">
        <v>192</v>
      </c>
      <c r="S4541" s="18">
        <v>142.2086210077</v>
      </c>
      <c r="T4541" t="s">
        <v>85</v>
      </c>
      <c r="U4541" t="s">
        <v>86</v>
      </c>
      <c r="V4541" t="s">
        <v>87</v>
      </c>
      <c r="W4541" s="18">
        <v>133.4252796849</v>
      </c>
      <c r="X4541" t="s">
        <v>64</v>
      </c>
      <c r="Y4541" t="s">
        <v>4169</v>
      </c>
      <c r="Z4541" t="s">
        <v>4171</v>
      </c>
      <c r="AA4541" s="18">
        <v>131.61113665069999</v>
      </c>
      <c r="AB4541" t="s">
        <v>4168</v>
      </c>
      <c r="AC4541" t="s">
        <v>4172</v>
      </c>
      <c r="AD4541" t="s">
        <v>4173</v>
      </c>
      <c r="AE4541" s="18">
        <v>0.13130288470000001</v>
      </c>
      <c r="AF4541" t="s">
        <v>4174</v>
      </c>
      <c r="AG4541" t="s">
        <v>4175</v>
      </c>
      <c r="AH4541" t="s">
        <v>4176</v>
      </c>
      <c r="AI4541" s="18">
        <v>0.1280539192</v>
      </c>
      <c r="AJ4541" t="s">
        <v>20501</v>
      </c>
      <c r="AK4541" t="s">
        <v>4175</v>
      </c>
      <c r="AL4541" t="s">
        <v>20502</v>
      </c>
      <c r="AM4541" t="s">
        <v>20501</v>
      </c>
      <c r="AN4541" t="s">
        <v>4175</v>
      </c>
      <c r="AO4541" t="s">
        <v>20502</v>
      </c>
      <c r="AP4541" s="18">
        <v>0.1280539192</v>
      </c>
      <c r="AQ4541" t="s">
        <v>123</v>
      </c>
      <c r="AR4541" t="b">
        <f>ISNUMBER(SEARCH('Consulta Por Puntos Baloto'!$E$5,B4541,1))</f>
        <v>0</v>
      </c>
      <c r="AS4541">
        <f t="shared" si="140"/>
        <v>35</v>
      </c>
      <c r="AT4541" t="str">
        <f t="shared" si="141"/>
        <v>Punto red</v>
      </c>
    </row>
    <row r="4542" spans="1:46">
      <c r="A4542" t="s">
        <v>20503</v>
      </c>
      <c r="B4542" t="s">
        <v>20504</v>
      </c>
      <c r="C4542" s="18">
        <v>2.6520478691</v>
      </c>
      <c r="D4542" t="s">
        <v>2444</v>
      </c>
      <c r="E4542" t="s">
        <v>128</v>
      </c>
      <c r="F4542" t="s">
        <v>2445</v>
      </c>
      <c r="G4542" s="18">
        <v>0.30335511440000001</v>
      </c>
      <c r="H4542" t="s">
        <v>64</v>
      </c>
      <c r="I4542" t="s">
        <v>130</v>
      </c>
      <c r="J4542" t="s">
        <v>3478</v>
      </c>
      <c r="K4542" s="18">
        <v>0.33526863950000002</v>
      </c>
      <c r="L4542" t="s">
        <v>64</v>
      </c>
      <c r="M4542" t="s">
        <v>130</v>
      </c>
      <c r="N4542" t="s">
        <v>3478</v>
      </c>
      <c r="O4542" s="18">
        <v>0.62070659610000001</v>
      </c>
      <c r="P4542" t="s">
        <v>3479</v>
      </c>
      <c r="Q4542" t="s">
        <v>134</v>
      </c>
      <c r="R4542" t="s">
        <v>3480</v>
      </c>
      <c r="S4542" s="18">
        <v>0.80204332710000004</v>
      </c>
      <c r="T4542" t="s">
        <v>807</v>
      </c>
      <c r="U4542" t="s">
        <v>130</v>
      </c>
      <c r="V4542" t="s">
        <v>808</v>
      </c>
      <c r="W4542" s="18">
        <v>0.56900565989999996</v>
      </c>
      <c r="X4542" t="s">
        <v>64</v>
      </c>
      <c r="Y4542" t="s">
        <v>130</v>
      </c>
      <c r="Z4542" t="s">
        <v>6104</v>
      </c>
      <c r="AA4542" s="18">
        <v>0.80140231220000002</v>
      </c>
      <c r="AB4542" t="s">
        <v>6075</v>
      </c>
      <c r="AC4542" t="s">
        <v>128</v>
      </c>
      <c r="AD4542" t="s">
        <v>6076</v>
      </c>
      <c r="AE4542" s="18">
        <v>0.11559126610000001</v>
      </c>
      <c r="AF4542" t="s">
        <v>12493</v>
      </c>
      <c r="AG4542" t="s">
        <v>143</v>
      </c>
      <c r="AH4542" t="s">
        <v>12494</v>
      </c>
      <c r="AI4542" s="18">
        <v>0.48492565840000001</v>
      </c>
      <c r="AJ4542" t="s">
        <v>6107</v>
      </c>
      <c r="AK4542" t="s">
        <v>134</v>
      </c>
      <c r="AL4542" t="s">
        <v>6108</v>
      </c>
      <c r="AM4542" t="s">
        <v>12493</v>
      </c>
      <c r="AN4542" t="s">
        <v>143</v>
      </c>
      <c r="AO4542" t="s">
        <v>12494</v>
      </c>
      <c r="AP4542" s="18">
        <v>0.11559126610000001</v>
      </c>
      <c r="AQ4542" t="s">
        <v>123</v>
      </c>
      <c r="AR4542" t="b">
        <f>ISNUMBER(SEARCH('Consulta Por Puntos Baloto'!$E$5,B4542,1))</f>
        <v>0</v>
      </c>
      <c r="AS4542">
        <f t="shared" si="140"/>
        <v>31</v>
      </c>
      <c r="AT4542" t="str">
        <f t="shared" si="141"/>
        <v>Punto pago</v>
      </c>
    </row>
    <row r="4543" spans="1:46">
      <c r="A4543" t="s">
        <v>20505</v>
      </c>
      <c r="B4543" t="s">
        <v>20506</v>
      </c>
      <c r="C4543" s="18">
        <v>75.553904156200005</v>
      </c>
      <c r="D4543" t="s">
        <v>7736</v>
      </c>
      <c r="E4543" t="s">
        <v>4964</v>
      </c>
      <c r="F4543" t="s">
        <v>7737</v>
      </c>
      <c r="G4543" s="18">
        <v>89.076347767499996</v>
      </c>
      <c r="H4543" t="s">
        <v>64</v>
      </c>
      <c r="I4543" t="s">
        <v>294</v>
      </c>
      <c r="J4543" t="s">
        <v>4975</v>
      </c>
      <c r="K4543" s="18">
        <v>89.494165758400001</v>
      </c>
      <c r="L4543" t="s">
        <v>64</v>
      </c>
      <c r="M4543" t="s">
        <v>294</v>
      </c>
      <c r="N4543" t="s">
        <v>295</v>
      </c>
      <c r="O4543" s="18">
        <v>76.344474875200007</v>
      </c>
      <c r="P4543" t="s">
        <v>4963</v>
      </c>
      <c r="Q4543" t="s">
        <v>4964</v>
      </c>
      <c r="R4543" t="s">
        <v>4965</v>
      </c>
      <c r="S4543" s="18">
        <v>128.02775673939999</v>
      </c>
      <c r="T4543" t="s">
        <v>807</v>
      </c>
      <c r="U4543" t="s">
        <v>130</v>
      </c>
      <c r="V4543" t="s">
        <v>808</v>
      </c>
      <c r="W4543" s="18">
        <v>76.431300833899996</v>
      </c>
      <c r="X4543" t="s">
        <v>64</v>
      </c>
      <c r="Y4543" t="s">
        <v>4519</v>
      </c>
      <c r="Z4543" t="s">
        <v>4520</v>
      </c>
      <c r="AA4543" s="18">
        <v>89.068315481200003</v>
      </c>
      <c r="AB4543" t="s">
        <v>300</v>
      </c>
      <c r="AC4543" t="s">
        <v>301</v>
      </c>
      <c r="AD4543" t="s">
        <v>302</v>
      </c>
      <c r="AE4543" s="18">
        <v>22.627841423</v>
      </c>
      <c r="AF4543" t="s">
        <v>14094</v>
      </c>
      <c r="AG4543" t="s">
        <v>7763</v>
      </c>
      <c r="AH4543" t="s">
        <v>14095</v>
      </c>
      <c r="AI4543" s="18">
        <v>1.31257187E-2</v>
      </c>
      <c r="AJ4543" t="s">
        <v>20507</v>
      </c>
      <c r="AK4543" t="s">
        <v>14097</v>
      </c>
      <c r="AL4543" t="s">
        <v>20508</v>
      </c>
      <c r="AM4543" t="s">
        <v>20507</v>
      </c>
      <c r="AN4543" t="s">
        <v>14097</v>
      </c>
      <c r="AO4543" t="s">
        <v>20508</v>
      </c>
      <c r="AP4543" s="18">
        <v>1.31257187E-2</v>
      </c>
      <c r="AQ4543" t="s">
        <v>123</v>
      </c>
      <c r="AR4543" t="b">
        <f>ISNUMBER(SEARCH('Consulta Por Puntos Baloto'!$E$5,B4543,1))</f>
        <v>0</v>
      </c>
      <c r="AS4543">
        <f t="shared" si="140"/>
        <v>35</v>
      </c>
      <c r="AT4543" t="str">
        <f t="shared" si="141"/>
        <v>Punto red</v>
      </c>
    </row>
    <row r="4544" spans="1:46">
      <c r="A4544" t="s">
        <v>20509</v>
      </c>
      <c r="B4544" t="s">
        <v>20510</v>
      </c>
      <c r="C4544" s="18">
        <v>23.662196101300001</v>
      </c>
      <c r="D4544" t="s">
        <v>5528</v>
      </c>
      <c r="E4544" t="s">
        <v>5529</v>
      </c>
      <c r="F4544" t="s">
        <v>5530</v>
      </c>
      <c r="G4544" s="18">
        <v>104.9557150502</v>
      </c>
      <c r="H4544" t="s">
        <v>64</v>
      </c>
      <c r="I4544" t="s">
        <v>384</v>
      </c>
      <c r="J4544" t="s">
        <v>386</v>
      </c>
      <c r="K4544" s="18">
        <v>104.9557150502</v>
      </c>
      <c r="L4544" t="s">
        <v>64</v>
      </c>
      <c r="M4544" t="s">
        <v>384</v>
      </c>
      <c r="N4544" t="s">
        <v>386</v>
      </c>
      <c r="O4544" s="18">
        <v>37.781620668099997</v>
      </c>
      <c r="P4544" t="s">
        <v>4733</v>
      </c>
      <c r="Q4544" t="s">
        <v>4734</v>
      </c>
      <c r="R4544" t="s">
        <v>4735</v>
      </c>
      <c r="S4544" s="18">
        <v>172.8075724233</v>
      </c>
      <c r="T4544" t="s">
        <v>253</v>
      </c>
      <c r="U4544" t="s">
        <v>65</v>
      </c>
      <c r="V4544" t="s">
        <v>254</v>
      </c>
      <c r="W4544" s="18">
        <v>171.8321068928</v>
      </c>
      <c r="X4544" t="s">
        <v>276</v>
      </c>
      <c r="Y4544" t="s">
        <v>65</v>
      </c>
      <c r="Z4544" t="s">
        <v>277</v>
      </c>
      <c r="AA4544" s="18">
        <v>105.3021401802</v>
      </c>
      <c r="AB4544" t="s">
        <v>383</v>
      </c>
      <c r="AC4544" t="s">
        <v>391</v>
      </c>
      <c r="AD4544" t="s">
        <v>392</v>
      </c>
      <c r="AE4544" s="18">
        <v>5.6055391162000001</v>
      </c>
      <c r="AF4544" t="s">
        <v>20511</v>
      </c>
      <c r="AG4544" t="s">
        <v>13872</v>
      </c>
      <c r="AH4544" t="s">
        <v>12457</v>
      </c>
      <c r="AI4544" s="18">
        <v>1.2972847399999999E-2</v>
      </c>
      <c r="AJ4544" t="s">
        <v>13874</v>
      </c>
      <c r="AK4544" t="s">
        <v>13875</v>
      </c>
      <c r="AL4544" t="s">
        <v>13876</v>
      </c>
      <c r="AM4544" t="s">
        <v>13874</v>
      </c>
      <c r="AN4544" t="s">
        <v>13875</v>
      </c>
      <c r="AO4544" t="s">
        <v>13876</v>
      </c>
      <c r="AP4544" s="18">
        <v>1.2972847399999999E-2</v>
      </c>
      <c r="AQ4544" t="e">
        <v>#N/A</v>
      </c>
      <c r="AR4544" t="b">
        <f>ISNUMBER(SEARCH('Consulta Por Puntos Baloto'!$E$5,B4544,1))</f>
        <v>0</v>
      </c>
      <c r="AS4544">
        <f t="shared" si="140"/>
        <v>35</v>
      </c>
      <c r="AT4544" t="str">
        <f t="shared" si="141"/>
        <v>Punto red</v>
      </c>
    </row>
    <row r="4545" spans="1:46">
      <c r="A4545" t="s">
        <v>20512</v>
      </c>
      <c r="B4545" t="s">
        <v>20513</v>
      </c>
      <c r="C4545" s="18">
        <v>22.4704061819</v>
      </c>
      <c r="D4545" t="s">
        <v>4805</v>
      </c>
      <c r="E4545" t="s">
        <v>3972</v>
      </c>
      <c r="F4545" t="s">
        <v>4806</v>
      </c>
      <c r="G4545" s="18">
        <v>19.985467283599998</v>
      </c>
      <c r="H4545" t="s">
        <v>64</v>
      </c>
      <c r="I4545" t="s">
        <v>3974</v>
      </c>
      <c r="J4545" t="s">
        <v>12314</v>
      </c>
      <c r="K4545" s="18">
        <v>22.042457944900001</v>
      </c>
      <c r="L4545" t="s">
        <v>64</v>
      </c>
      <c r="M4545" t="s">
        <v>3974</v>
      </c>
      <c r="N4545" t="s">
        <v>4288</v>
      </c>
      <c r="O4545" s="18">
        <v>21.9879913264</v>
      </c>
      <c r="P4545" t="s">
        <v>4265</v>
      </c>
      <c r="Q4545" t="s">
        <v>3972</v>
      </c>
      <c r="R4545" t="s">
        <v>4266</v>
      </c>
      <c r="S4545" s="18">
        <v>462.15209607190002</v>
      </c>
      <c r="T4545" t="s">
        <v>85</v>
      </c>
      <c r="U4545" t="s">
        <v>86</v>
      </c>
      <c r="V4545" t="s">
        <v>87</v>
      </c>
      <c r="W4545" s="18">
        <v>22.688329794200001</v>
      </c>
      <c r="X4545" t="s">
        <v>64</v>
      </c>
      <c r="Y4545" t="s">
        <v>3974</v>
      </c>
      <c r="Z4545" t="s">
        <v>5793</v>
      </c>
      <c r="AA4545" s="18">
        <v>22.011575989400001</v>
      </c>
      <c r="AB4545" t="s">
        <v>4807</v>
      </c>
      <c r="AC4545" t="s">
        <v>3972</v>
      </c>
      <c r="AD4545" t="s">
        <v>4809</v>
      </c>
      <c r="AE4545" s="18">
        <v>10.040869639</v>
      </c>
      <c r="AF4545" t="s">
        <v>20514</v>
      </c>
      <c r="AG4545" t="s">
        <v>5623</v>
      </c>
      <c r="AH4545" t="s">
        <v>20515</v>
      </c>
      <c r="AI4545" s="18">
        <v>8.2514175232000007</v>
      </c>
      <c r="AJ4545" t="s">
        <v>13213</v>
      </c>
      <c r="AK4545" t="s">
        <v>13214</v>
      </c>
      <c r="AL4545" t="s">
        <v>13215</v>
      </c>
      <c r="AM4545" t="s">
        <v>13213</v>
      </c>
      <c r="AN4545" t="s">
        <v>13214</v>
      </c>
      <c r="AO4545" t="s">
        <v>13215</v>
      </c>
      <c r="AP4545" s="18">
        <v>8.2514175232000007</v>
      </c>
      <c r="AQ4545" t="s">
        <v>123</v>
      </c>
      <c r="AR4545" t="b">
        <f>ISNUMBER(SEARCH('Consulta Por Puntos Baloto'!$E$5,B4545,1))</f>
        <v>0</v>
      </c>
      <c r="AS4545">
        <f t="shared" si="140"/>
        <v>35</v>
      </c>
      <c r="AT4545" t="str">
        <f t="shared" si="141"/>
        <v>Punto red</v>
      </c>
    </row>
    <row r="4546" spans="1:46">
      <c r="A4546" t="s">
        <v>20516</v>
      </c>
      <c r="B4546" t="s">
        <v>20517</v>
      </c>
      <c r="C4546" s="18">
        <v>0.85257664840000003</v>
      </c>
      <c r="D4546" t="s">
        <v>4447</v>
      </c>
      <c r="E4546" t="s">
        <v>4261</v>
      </c>
      <c r="F4546" t="s">
        <v>4448</v>
      </c>
      <c r="G4546" s="18">
        <v>0.18708857030000001</v>
      </c>
      <c r="H4546" t="s">
        <v>64</v>
      </c>
      <c r="I4546" t="s">
        <v>4250</v>
      </c>
      <c r="J4546" t="s">
        <v>6532</v>
      </c>
      <c r="K4546" s="18">
        <v>0.62465819769999997</v>
      </c>
      <c r="L4546" t="s">
        <v>64</v>
      </c>
      <c r="M4546" t="s">
        <v>4250</v>
      </c>
      <c r="N4546" t="s">
        <v>4264</v>
      </c>
      <c r="O4546" s="18">
        <v>98.762801224200004</v>
      </c>
      <c r="P4546" t="s">
        <v>4265</v>
      </c>
      <c r="Q4546" t="s">
        <v>3972</v>
      </c>
      <c r="R4546" t="s">
        <v>4266</v>
      </c>
      <c r="S4546" s="18">
        <v>445.46710376009997</v>
      </c>
      <c r="T4546" t="s">
        <v>85</v>
      </c>
      <c r="U4546" t="s">
        <v>86</v>
      </c>
      <c r="V4546" t="s">
        <v>87</v>
      </c>
      <c r="W4546" s="18">
        <v>7.3559146244000004</v>
      </c>
      <c r="X4546" t="s">
        <v>4267</v>
      </c>
      <c r="Y4546" t="s">
        <v>4250</v>
      </c>
      <c r="Z4546" t="s">
        <v>4268</v>
      </c>
      <c r="AA4546" s="18">
        <v>5.0990303768</v>
      </c>
      <c r="AB4546" s="19" t="s">
        <v>4269</v>
      </c>
      <c r="AC4546" t="s">
        <v>4261</v>
      </c>
      <c r="AD4546" t="s">
        <v>4270</v>
      </c>
      <c r="AE4546" s="18">
        <v>0.81018247219999995</v>
      </c>
      <c r="AF4546" t="s">
        <v>6533</v>
      </c>
      <c r="AG4546" t="s">
        <v>4261</v>
      </c>
      <c r="AH4546" t="s">
        <v>6534</v>
      </c>
      <c r="AI4546" s="18">
        <v>0.36160569199999998</v>
      </c>
      <c r="AJ4546" t="s">
        <v>6535</v>
      </c>
      <c r="AK4546" t="s">
        <v>4261</v>
      </c>
      <c r="AL4546" t="s">
        <v>6536</v>
      </c>
      <c r="AM4546" t="s">
        <v>64</v>
      </c>
      <c r="AN4546" t="s">
        <v>4250</v>
      </c>
      <c r="AO4546" t="s">
        <v>6532</v>
      </c>
      <c r="AP4546" s="18">
        <v>0.18708857030000001</v>
      </c>
      <c r="AQ4546" t="s">
        <v>123</v>
      </c>
      <c r="AR4546" t="b">
        <f>ISNUMBER(SEARCH('Consulta Por Puntos Baloto'!$E$5,B4546,1))</f>
        <v>0</v>
      </c>
      <c r="AS4546">
        <f t="shared" si="140"/>
        <v>7</v>
      </c>
      <c r="AT4546" t="str">
        <f t="shared" si="141"/>
        <v>Cajero automático</v>
      </c>
    </row>
    <row r="4547" spans="1:46">
      <c r="A4547" t="s">
        <v>20518</v>
      </c>
      <c r="B4547" t="s">
        <v>20519</v>
      </c>
      <c r="C4547" s="18">
        <v>1.4230616658999999</v>
      </c>
      <c r="D4547" t="s">
        <v>686</v>
      </c>
      <c r="E4547" t="s">
        <v>128</v>
      </c>
      <c r="F4547" t="s">
        <v>687</v>
      </c>
      <c r="G4547" s="18">
        <v>0.50946734069999999</v>
      </c>
      <c r="H4547" t="s">
        <v>64</v>
      </c>
      <c r="I4547" t="s">
        <v>130</v>
      </c>
      <c r="J4547" t="s">
        <v>8585</v>
      </c>
      <c r="K4547" s="18">
        <v>1.1082797892</v>
      </c>
      <c r="L4547" t="s">
        <v>2301</v>
      </c>
      <c r="M4547" t="s">
        <v>130</v>
      </c>
      <c r="N4547" t="s">
        <v>2302</v>
      </c>
      <c r="O4547" s="18">
        <v>1.4187905036999999</v>
      </c>
      <c r="P4547" t="s">
        <v>688</v>
      </c>
      <c r="Q4547" t="s">
        <v>134</v>
      </c>
      <c r="R4547" t="s">
        <v>689</v>
      </c>
      <c r="S4547" s="18">
        <v>1.8254668063999999</v>
      </c>
      <c r="T4547" t="s">
        <v>496</v>
      </c>
      <c r="U4547" t="s">
        <v>130</v>
      </c>
      <c r="V4547" t="s">
        <v>497</v>
      </c>
      <c r="W4547" s="18">
        <v>1.1248664495</v>
      </c>
      <c r="X4547" t="s">
        <v>64</v>
      </c>
      <c r="Y4547" t="s">
        <v>130</v>
      </c>
      <c r="Z4547" t="s">
        <v>690</v>
      </c>
      <c r="AA4547" s="18">
        <v>1.1082797892</v>
      </c>
      <c r="AB4547" t="s">
        <v>18445</v>
      </c>
      <c r="AC4547" t="s">
        <v>128</v>
      </c>
      <c r="AD4547" t="s">
        <v>18446</v>
      </c>
      <c r="AE4547" s="18">
        <v>0</v>
      </c>
      <c r="AF4547" t="s">
        <v>18447</v>
      </c>
      <c r="AG4547" t="s">
        <v>143</v>
      </c>
      <c r="AH4547" t="s">
        <v>18448</v>
      </c>
      <c r="AI4547" s="18">
        <v>0.40263945280000002</v>
      </c>
      <c r="AJ4547" t="s">
        <v>11643</v>
      </c>
      <c r="AK4547" t="s">
        <v>134</v>
      </c>
      <c r="AL4547" t="s">
        <v>11644</v>
      </c>
      <c r="AM4547" t="s">
        <v>18447</v>
      </c>
      <c r="AN4547" t="s">
        <v>143</v>
      </c>
      <c r="AO4547" t="s">
        <v>18448</v>
      </c>
      <c r="AP4547" s="18">
        <v>0</v>
      </c>
      <c r="AQ4547" t="e">
        <v>#N/A</v>
      </c>
      <c r="AR4547" t="b">
        <f>ISNUMBER(SEARCH('Consulta Por Puntos Baloto'!$E$5,B4547,1))</f>
        <v>0</v>
      </c>
      <c r="AS4547">
        <f t="shared" ref="AS4547:AS4610" si="142">MATCH(AP4547,A4547:AL4547,0)</f>
        <v>31</v>
      </c>
      <c r="AT4547" t="str">
        <f t="shared" ref="AT4547:AT4610" si="143">+VLOOKUP(AS4547,$AW$2:$AX$10,2,0)</f>
        <v>Punto pago</v>
      </c>
    </row>
    <row r="4548" spans="1:46">
      <c r="A4548" t="s">
        <v>20520</v>
      </c>
      <c r="B4548" t="s">
        <v>20521</v>
      </c>
      <c r="C4548" s="18">
        <v>3.2623771111000002</v>
      </c>
      <c r="D4548" t="s">
        <v>1689</v>
      </c>
      <c r="E4548" t="s">
        <v>1690</v>
      </c>
      <c r="F4548" t="s">
        <v>1691</v>
      </c>
      <c r="G4548" s="18">
        <v>1.4008257717999999</v>
      </c>
      <c r="H4548" t="s">
        <v>64</v>
      </c>
      <c r="I4548" t="s">
        <v>114</v>
      </c>
      <c r="J4548" t="s">
        <v>3347</v>
      </c>
      <c r="K4548" s="18">
        <v>72.217118702400001</v>
      </c>
      <c r="L4548" t="s">
        <v>64</v>
      </c>
      <c r="M4548" t="s">
        <v>130</v>
      </c>
      <c r="N4548" t="s">
        <v>132</v>
      </c>
      <c r="O4548" s="18">
        <v>72.202298573999997</v>
      </c>
      <c r="P4548" t="s">
        <v>133</v>
      </c>
      <c r="Q4548" t="s">
        <v>134</v>
      </c>
      <c r="R4548" t="s">
        <v>135</v>
      </c>
      <c r="S4548" s="18">
        <v>72.966993513800006</v>
      </c>
      <c r="T4548" t="s">
        <v>136</v>
      </c>
      <c r="U4548" t="s">
        <v>130</v>
      </c>
      <c r="V4548" t="s">
        <v>137</v>
      </c>
      <c r="W4548" s="18">
        <v>2.1168305068</v>
      </c>
      <c r="X4548" t="s">
        <v>3348</v>
      </c>
      <c r="Y4548" t="s">
        <v>114</v>
      </c>
      <c r="Z4548" t="s">
        <v>3349</v>
      </c>
      <c r="AA4548" s="18">
        <v>2.1127579178000002</v>
      </c>
      <c r="AB4548" s="19" t="s">
        <v>3348</v>
      </c>
      <c r="AC4548" t="s">
        <v>1690</v>
      </c>
      <c r="AD4548" s="19" t="s">
        <v>5358</v>
      </c>
      <c r="AE4548" s="18">
        <v>9.4943140999999998E-3</v>
      </c>
      <c r="AF4548" t="s">
        <v>12604</v>
      </c>
      <c r="AG4548" t="s">
        <v>1690</v>
      </c>
      <c r="AH4548" t="s">
        <v>12605</v>
      </c>
      <c r="AI4548" s="18">
        <v>9.8246924299999996E-2</v>
      </c>
      <c r="AJ4548" t="s">
        <v>10655</v>
      </c>
      <c r="AK4548" t="s">
        <v>1690</v>
      </c>
      <c r="AL4548" t="s">
        <v>10656</v>
      </c>
      <c r="AM4548" t="s">
        <v>12604</v>
      </c>
      <c r="AN4548" t="s">
        <v>1690</v>
      </c>
      <c r="AO4548" t="s">
        <v>12605</v>
      </c>
      <c r="AP4548" s="18">
        <v>9.4943140999999998E-3</v>
      </c>
      <c r="AQ4548" t="s">
        <v>123</v>
      </c>
      <c r="AR4548" t="b">
        <f>ISNUMBER(SEARCH('Consulta Por Puntos Baloto'!$E$5,B4548,1))</f>
        <v>0</v>
      </c>
      <c r="AS4548">
        <f t="shared" si="142"/>
        <v>31</v>
      </c>
      <c r="AT4548" t="str">
        <f t="shared" si="143"/>
        <v>Punto pago</v>
      </c>
    </row>
    <row r="4549" spans="1:46">
      <c r="A4549" t="s">
        <v>20522</v>
      </c>
      <c r="B4549" t="s">
        <v>20523</v>
      </c>
      <c r="C4549" s="18">
        <v>1.3968465516999999</v>
      </c>
      <c r="D4549" t="s">
        <v>541</v>
      </c>
      <c r="E4549" t="s">
        <v>128</v>
      </c>
      <c r="F4549" t="s">
        <v>542</v>
      </c>
      <c r="G4549" s="18">
        <v>0.94850955650000002</v>
      </c>
      <c r="H4549" t="s">
        <v>483</v>
      </c>
      <c r="I4549" t="s">
        <v>130</v>
      </c>
      <c r="J4549" t="s">
        <v>484</v>
      </c>
      <c r="K4549" s="18">
        <v>1.3714632176999999</v>
      </c>
      <c r="L4549" t="s">
        <v>64</v>
      </c>
      <c r="M4549" t="s">
        <v>130</v>
      </c>
      <c r="N4549" t="s">
        <v>370</v>
      </c>
      <c r="O4549" s="18">
        <v>2.8118340201000001</v>
      </c>
      <c r="P4549" t="s">
        <v>133</v>
      </c>
      <c r="Q4549" t="s">
        <v>134</v>
      </c>
      <c r="R4549" t="s">
        <v>135</v>
      </c>
      <c r="S4549" s="18">
        <v>1.5055989444</v>
      </c>
      <c r="T4549" t="s">
        <v>371</v>
      </c>
      <c r="U4549" t="s">
        <v>130</v>
      </c>
      <c r="V4549" t="s">
        <v>372</v>
      </c>
      <c r="W4549" s="18">
        <v>2.7098064435999998</v>
      </c>
      <c r="X4549" t="s">
        <v>64</v>
      </c>
      <c r="Y4549" t="s">
        <v>130</v>
      </c>
      <c r="Z4549" t="s">
        <v>373</v>
      </c>
      <c r="AA4549" s="18">
        <v>0.99082755290000002</v>
      </c>
      <c r="AB4549" s="19" t="s">
        <v>485</v>
      </c>
      <c r="AC4549" t="s">
        <v>128</v>
      </c>
      <c r="AD4549" t="s">
        <v>486</v>
      </c>
      <c r="AE4549" s="18">
        <v>0.2823360426</v>
      </c>
      <c r="AF4549" t="s">
        <v>20524</v>
      </c>
      <c r="AG4549" t="s">
        <v>143</v>
      </c>
      <c r="AH4549" t="s">
        <v>20525</v>
      </c>
      <c r="AI4549" s="18">
        <v>0.17162258320000001</v>
      </c>
      <c r="AJ4549" t="s">
        <v>20526</v>
      </c>
      <c r="AK4549" t="s">
        <v>134</v>
      </c>
      <c r="AL4549" t="s">
        <v>20527</v>
      </c>
      <c r="AM4549" t="s">
        <v>20526</v>
      </c>
      <c r="AN4549" t="s">
        <v>134</v>
      </c>
      <c r="AO4549" t="s">
        <v>20527</v>
      </c>
      <c r="AP4549" s="18">
        <v>0.17162258320000001</v>
      </c>
      <c r="AQ4549" t="s">
        <v>123</v>
      </c>
      <c r="AR4549" t="b">
        <f>ISNUMBER(SEARCH('Consulta Por Puntos Baloto'!$E$5,B4549,1))</f>
        <v>0</v>
      </c>
      <c r="AS4549">
        <f t="shared" si="142"/>
        <v>35</v>
      </c>
      <c r="AT4549" t="str">
        <f t="shared" si="143"/>
        <v>Punto red</v>
      </c>
    </row>
    <row r="4550" spans="1:46">
      <c r="A4550" t="s">
        <v>20528</v>
      </c>
      <c r="B4550" t="s">
        <v>20529</v>
      </c>
      <c r="C4550" s="18">
        <v>0.65227548840000005</v>
      </c>
      <c r="D4550" t="s">
        <v>941</v>
      </c>
      <c r="E4550" t="s">
        <v>128</v>
      </c>
      <c r="F4550" t="s">
        <v>942</v>
      </c>
      <c r="G4550" s="18">
        <v>0.46817249919999998</v>
      </c>
      <c r="H4550" t="s">
        <v>64</v>
      </c>
      <c r="I4550" t="s">
        <v>130</v>
      </c>
      <c r="J4550" t="s">
        <v>12708</v>
      </c>
      <c r="K4550" s="18">
        <v>0.62652857049999999</v>
      </c>
      <c r="L4550" t="s">
        <v>64</v>
      </c>
      <c r="M4550" t="s">
        <v>130</v>
      </c>
      <c r="N4550" t="s">
        <v>654</v>
      </c>
      <c r="O4550" s="18">
        <v>0.44937345249999999</v>
      </c>
      <c r="P4550" t="s">
        <v>453</v>
      </c>
      <c r="Q4550" t="s">
        <v>134</v>
      </c>
      <c r="R4550" t="s">
        <v>454</v>
      </c>
      <c r="S4550" s="18">
        <v>0.46817249919999998</v>
      </c>
      <c r="T4550" t="s">
        <v>136</v>
      </c>
      <c r="U4550" t="s">
        <v>130</v>
      </c>
      <c r="V4550" t="s">
        <v>137</v>
      </c>
      <c r="W4550" s="18">
        <v>0.88613425209999996</v>
      </c>
      <c r="X4550" t="s">
        <v>138</v>
      </c>
      <c r="Y4550" t="s">
        <v>130</v>
      </c>
      <c r="Z4550" t="s">
        <v>139</v>
      </c>
      <c r="AA4550" s="18">
        <v>0.46817249919999998</v>
      </c>
      <c r="AB4550" t="s">
        <v>955</v>
      </c>
      <c r="AC4550" t="s">
        <v>128</v>
      </c>
      <c r="AD4550" t="s">
        <v>956</v>
      </c>
      <c r="AE4550" s="18">
        <v>0.52208307170000001</v>
      </c>
      <c r="AF4550" t="s">
        <v>20530</v>
      </c>
      <c r="AG4550" t="s">
        <v>143</v>
      </c>
      <c r="AH4550" t="s">
        <v>20531</v>
      </c>
      <c r="AI4550" s="18">
        <v>0.3503124648</v>
      </c>
      <c r="AJ4550" t="s">
        <v>20532</v>
      </c>
      <c r="AK4550" t="s">
        <v>134</v>
      </c>
      <c r="AL4550" t="s">
        <v>20533</v>
      </c>
      <c r="AM4550" t="s">
        <v>20532</v>
      </c>
      <c r="AN4550" t="s">
        <v>134</v>
      </c>
      <c r="AO4550" t="s">
        <v>20533</v>
      </c>
      <c r="AP4550" s="18">
        <v>0.3503124648</v>
      </c>
      <c r="AQ4550" t="s">
        <v>123</v>
      </c>
      <c r="AR4550" t="b">
        <f>ISNUMBER(SEARCH('Consulta Por Puntos Baloto'!$E$5,B4550,1))</f>
        <v>0</v>
      </c>
      <c r="AS4550">
        <f t="shared" si="142"/>
        <v>35</v>
      </c>
      <c r="AT4550" t="str">
        <f t="shared" si="143"/>
        <v>Punto red</v>
      </c>
    </row>
    <row r="4551" spans="1:46">
      <c r="A4551" t="s">
        <v>20534</v>
      </c>
      <c r="B4551" t="s">
        <v>20535</v>
      </c>
      <c r="C4551" s="18">
        <v>0.8936758091</v>
      </c>
      <c r="D4551" t="s">
        <v>202</v>
      </c>
      <c r="E4551" t="s">
        <v>128</v>
      </c>
      <c r="F4551" t="s">
        <v>203</v>
      </c>
      <c r="G4551" s="18">
        <v>0.10271476139999999</v>
      </c>
      <c r="H4551" t="s">
        <v>64</v>
      </c>
      <c r="I4551" t="s">
        <v>130</v>
      </c>
      <c r="J4551" t="s">
        <v>11041</v>
      </c>
      <c r="K4551" s="18">
        <v>0.70041067710000005</v>
      </c>
      <c r="L4551" t="s">
        <v>205</v>
      </c>
      <c r="M4551" t="s">
        <v>130</v>
      </c>
      <c r="N4551" t="s">
        <v>206</v>
      </c>
      <c r="O4551" s="18">
        <v>1.1424413403</v>
      </c>
      <c r="P4551" t="s">
        <v>2706</v>
      </c>
      <c r="Q4551" t="s">
        <v>134</v>
      </c>
      <c r="R4551" t="s">
        <v>2707</v>
      </c>
      <c r="S4551" s="18">
        <v>1.2759789719000001</v>
      </c>
      <c r="T4551" t="s">
        <v>136</v>
      </c>
      <c r="U4551" t="s">
        <v>130</v>
      </c>
      <c r="V4551" t="s">
        <v>137</v>
      </c>
      <c r="W4551" s="18">
        <v>2.0576513901000002</v>
      </c>
      <c r="X4551" t="s">
        <v>64</v>
      </c>
      <c r="Y4551" t="s">
        <v>130</v>
      </c>
      <c r="Z4551" t="s">
        <v>209</v>
      </c>
      <c r="AA4551" s="18">
        <v>0.58116678430000002</v>
      </c>
      <c r="AB4551" t="s">
        <v>210</v>
      </c>
      <c r="AC4551" t="s">
        <v>128</v>
      </c>
      <c r="AD4551" t="s">
        <v>211</v>
      </c>
      <c r="AE4551" s="18">
        <v>0.15985013519999999</v>
      </c>
      <c r="AF4551" t="s">
        <v>11042</v>
      </c>
      <c r="AG4551" t="s">
        <v>143</v>
      </c>
      <c r="AH4551" t="s">
        <v>11043</v>
      </c>
      <c r="AI4551" s="18">
        <v>7.8399932399999997E-2</v>
      </c>
      <c r="AJ4551" t="s">
        <v>11044</v>
      </c>
      <c r="AK4551" t="s">
        <v>134</v>
      </c>
      <c r="AL4551" t="s">
        <v>11045</v>
      </c>
      <c r="AM4551" t="s">
        <v>11044</v>
      </c>
      <c r="AN4551" t="s">
        <v>134</v>
      </c>
      <c r="AO4551" t="s">
        <v>11045</v>
      </c>
      <c r="AP4551" s="18">
        <v>7.8399932399999997E-2</v>
      </c>
      <c r="AQ4551" t="s">
        <v>123</v>
      </c>
      <c r="AR4551" t="b">
        <f>ISNUMBER(SEARCH('Consulta Por Puntos Baloto'!$E$5,B4551,1))</f>
        <v>0</v>
      </c>
      <c r="AS4551">
        <f t="shared" si="142"/>
        <v>35</v>
      </c>
      <c r="AT4551" t="str">
        <f t="shared" si="143"/>
        <v>Punto red</v>
      </c>
    </row>
    <row r="4552" spans="1:46">
      <c r="A4552" t="s">
        <v>20536</v>
      </c>
      <c r="B4552" t="s">
        <v>20537</v>
      </c>
      <c r="C4552" s="18">
        <v>1.6065638537</v>
      </c>
      <c r="D4552" t="s">
        <v>127</v>
      </c>
      <c r="E4552" t="s">
        <v>128</v>
      </c>
      <c r="F4552" t="s">
        <v>129</v>
      </c>
      <c r="G4552" s="18">
        <v>1.2418430874999999</v>
      </c>
      <c r="H4552" t="s">
        <v>64</v>
      </c>
      <c r="I4552" t="s">
        <v>130</v>
      </c>
      <c r="J4552" t="s">
        <v>131</v>
      </c>
      <c r="K4552" s="18">
        <v>1.8410009348</v>
      </c>
      <c r="L4552" t="s">
        <v>64</v>
      </c>
      <c r="M4552" t="s">
        <v>130</v>
      </c>
      <c r="N4552" t="s">
        <v>370</v>
      </c>
      <c r="O4552" s="18">
        <v>2.0631536911000001</v>
      </c>
      <c r="P4552" t="s">
        <v>133</v>
      </c>
      <c r="Q4552" t="s">
        <v>134</v>
      </c>
      <c r="R4552" t="s">
        <v>135</v>
      </c>
      <c r="S4552" s="18">
        <v>3.6246017893000002</v>
      </c>
      <c r="T4552" t="s">
        <v>136</v>
      </c>
      <c r="U4552" t="s">
        <v>130</v>
      </c>
      <c r="V4552" t="s">
        <v>137</v>
      </c>
      <c r="W4552" s="18">
        <v>2.6883079350000001</v>
      </c>
      <c r="X4552" t="s">
        <v>138</v>
      </c>
      <c r="Y4552" t="s">
        <v>130</v>
      </c>
      <c r="Z4552" t="s">
        <v>139</v>
      </c>
      <c r="AA4552" s="18">
        <v>1.4107655911000001</v>
      </c>
      <c r="AB4552" t="s">
        <v>140</v>
      </c>
      <c r="AC4552" t="s">
        <v>128</v>
      </c>
      <c r="AD4552" t="s">
        <v>141</v>
      </c>
      <c r="AE4552" s="18">
        <v>0.60708370249999999</v>
      </c>
      <c r="AF4552" t="s">
        <v>7606</v>
      </c>
      <c r="AG4552" t="s">
        <v>143</v>
      </c>
      <c r="AH4552" t="s">
        <v>7607</v>
      </c>
      <c r="AI4552" s="18">
        <v>0.33673974540000001</v>
      </c>
      <c r="AJ4552" t="s">
        <v>2861</v>
      </c>
      <c r="AK4552" t="s">
        <v>134</v>
      </c>
      <c r="AL4552" t="s">
        <v>2862</v>
      </c>
      <c r="AM4552" t="s">
        <v>2861</v>
      </c>
      <c r="AN4552" t="s">
        <v>134</v>
      </c>
      <c r="AO4552" t="s">
        <v>2862</v>
      </c>
      <c r="AP4552" s="18">
        <v>0.33673974540000001</v>
      </c>
      <c r="AQ4552" t="s">
        <v>123</v>
      </c>
      <c r="AR4552" t="b">
        <f>ISNUMBER(SEARCH('Consulta Por Puntos Baloto'!$E$5,B4552,1))</f>
        <v>0</v>
      </c>
      <c r="AS4552">
        <f t="shared" si="142"/>
        <v>35</v>
      </c>
      <c r="AT4552" t="str">
        <f t="shared" si="143"/>
        <v>Punto red</v>
      </c>
    </row>
    <row r="4553" spans="1:46">
      <c r="A4553" t="s">
        <v>20538</v>
      </c>
      <c r="B4553" t="s">
        <v>20539</v>
      </c>
      <c r="C4553" s="18">
        <v>3.1393600689999999</v>
      </c>
      <c r="D4553" t="s">
        <v>1001</v>
      </c>
      <c r="E4553" t="s">
        <v>128</v>
      </c>
      <c r="F4553" t="s">
        <v>1002</v>
      </c>
      <c r="G4553" s="18">
        <v>0.4519243859</v>
      </c>
      <c r="H4553" t="s">
        <v>64</v>
      </c>
      <c r="I4553" t="s">
        <v>130</v>
      </c>
      <c r="J4553" t="s">
        <v>1003</v>
      </c>
      <c r="K4553" s="18">
        <v>0.67683141840000005</v>
      </c>
      <c r="L4553" t="s">
        <v>64</v>
      </c>
      <c r="M4553" t="s">
        <v>130</v>
      </c>
      <c r="N4553" t="s">
        <v>1004</v>
      </c>
      <c r="O4553" s="18">
        <v>1.2018406687000001</v>
      </c>
      <c r="P4553" t="s">
        <v>699</v>
      </c>
      <c r="Q4553" t="s">
        <v>134</v>
      </c>
      <c r="R4553" t="s">
        <v>700</v>
      </c>
      <c r="S4553" s="18">
        <v>4.1735631952999999</v>
      </c>
      <c r="T4553" t="s">
        <v>496</v>
      </c>
      <c r="U4553" t="s">
        <v>130</v>
      </c>
      <c r="V4553" t="s">
        <v>497</v>
      </c>
      <c r="W4553" s="18">
        <v>1.7943999093</v>
      </c>
      <c r="X4553" t="s">
        <v>64</v>
      </c>
      <c r="Y4553" t="s">
        <v>130</v>
      </c>
      <c r="Z4553" t="s">
        <v>590</v>
      </c>
      <c r="AA4553" s="18">
        <v>0.73320528399999996</v>
      </c>
      <c r="AB4553" t="s">
        <v>691</v>
      </c>
      <c r="AC4553" t="s">
        <v>128</v>
      </c>
      <c r="AD4553" t="s">
        <v>692</v>
      </c>
      <c r="AE4553" s="18">
        <v>0.40968246600000002</v>
      </c>
      <c r="AF4553" t="s">
        <v>6520</v>
      </c>
      <c r="AG4553" t="s">
        <v>143</v>
      </c>
      <c r="AH4553" t="s">
        <v>6521</v>
      </c>
      <c r="AI4553" s="18">
        <v>0</v>
      </c>
      <c r="AJ4553" t="s">
        <v>795</v>
      </c>
      <c r="AK4553" t="s">
        <v>134</v>
      </c>
      <c r="AL4553" t="s">
        <v>5897</v>
      </c>
      <c r="AM4553" t="s">
        <v>795</v>
      </c>
      <c r="AN4553" t="s">
        <v>134</v>
      </c>
      <c r="AO4553" t="s">
        <v>5897</v>
      </c>
      <c r="AP4553" s="18">
        <v>0</v>
      </c>
      <c r="AQ4553" t="s">
        <v>123</v>
      </c>
      <c r="AR4553" t="b">
        <f>ISNUMBER(SEARCH('Consulta Por Puntos Baloto'!$E$5,B4553,1))</f>
        <v>0</v>
      </c>
      <c r="AS4553">
        <f t="shared" si="142"/>
        <v>35</v>
      </c>
      <c r="AT4553" t="str">
        <f t="shared" si="143"/>
        <v>Punto red</v>
      </c>
    </row>
    <row r="4554" spans="1:46">
      <c r="A4554" t="s">
        <v>20540</v>
      </c>
      <c r="B4554" t="s">
        <v>20541</v>
      </c>
      <c r="C4554" s="18">
        <v>1.0449195563</v>
      </c>
      <c r="D4554" t="s">
        <v>986</v>
      </c>
      <c r="E4554" t="s">
        <v>128</v>
      </c>
      <c r="F4554" t="s">
        <v>987</v>
      </c>
      <c r="G4554" s="18">
        <v>0.37117371539999999</v>
      </c>
      <c r="H4554" t="s">
        <v>64</v>
      </c>
      <c r="I4554" t="s">
        <v>130</v>
      </c>
      <c r="J4554" t="s">
        <v>1414</v>
      </c>
      <c r="K4554" s="18">
        <v>1.2209817695</v>
      </c>
      <c r="L4554" t="s">
        <v>990</v>
      </c>
      <c r="M4554" t="s">
        <v>130</v>
      </c>
      <c r="N4554" t="s">
        <v>991</v>
      </c>
      <c r="O4554" s="18">
        <v>1.6322632849000001</v>
      </c>
      <c r="P4554" t="s">
        <v>1398</v>
      </c>
      <c r="Q4554" t="s">
        <v>134</v>
      </c>
      <c r="R4554" t="s">
        <v>1399</v>
      </c>
      <c r="S4554" s="18">
        <v>1.1894628341</v>
      </c>
      <c r="T4554" t="s">
        <v>675</v>
      </c>
      <c r="U4554" t="s">
        <v>130</v>
      </c>
      <c r="V4554" t="s">
        <v>676</v>
      </c>
      <c r="W4554" s="18">
        <v>0.41679509440000001</v>
      </c>
      <c r="X4554" t="s">
        <v>64</v>
      </c>
      <c r="Y4554" t="s">
        <v>130</v>
      </c>
      <c r="Z4554" t="s">
        <v>994</v>
      </c>
      <c r="AA4554" s="18">
        <v>0.4056638192</v>
      </c>
      <c r="AB4554" t="s">
        <v>4703</v>
      </c>
      <c r="AC4554" t="s">
        <v>128</v>
      </c>
      <c r="AD4554" t="s">
        <v>4704</v>
      </c>
      <c r="AE4554" s="18">
        <v>0.16175510530000001</v>
      </c>
      <c r="AF4554" t="s">
        <v>20542</v>
      </c>
      <c r="AG4554" t="s">
        <v>143</v>
      </c>
      <c r="AH4554" t="s">
        <v>20543</v>
      </c>
      <c r="AI4554" s="18">
        <v>0.10444936170000001</v>
      </c>
      <c r="AJ4554" t="s">
        <v>20544</v>
      </c>
      <c r="AK4554" t="s">
        <v>134</v>
      </c>
      <c r="AL4554" t="s">
        <v>20545</v>
      </c>
      <c r="AM4554" t="s">
        <v>20544</v>
      </c>
      <c r="AN4554" t="s">
        <v>134</v>
      </c>
      <c r="AO4554" t="s">
        <v>20545</v>
      </c>
      <c r="AP4554" s="18">
        <v>0.10444936170000001</v>
      </c>
      <c r="AQ4554" t="s">
        <v>123</v>
      </c>
      <c r="AR4554" t="b">
        <f>ISNUMBER(SEARCH('Consulta Por Puntos Baloto'!$E$5,B4554,1))</f>
        <v>0</v>
      </c>
      <c r="AS4554">
        <f t="shared" si="142"/>
        <v>35</v>
      </c>
      <c r="AT4554" t="str">
        <f t="shared" si="143"/>
        <v>Punto red</v>
      </c>
    </row>
    <row r="4555" spans="1:46">
      <c r="A4555" t="s">
        <v>20546</v>
      </c>
      <c r="B4555" t="s">
        <v>20547</v>
      </c>
      <c r="C4555" s="18">
        <v>1.0233981170999999</v>
      </c>
      <c r="D4555" t="s">
        <v>786</v>
      </c>
      <c r="E4555" t="s">
        <v>128</v>
      </c>
      <c r="F4555" t="s">
        <v>787</v>
      </c>
      <c r="G4555" s="18">
        <v>9.6348795200000004E-2</v>
      </c>
      <c r="H4555" t="s">
        <v>64</v>
      </c>
      <c r="I4555" t="s">
        <v>130</v>
      </c>
      <c r="J4555" t="s">
        <v>1414</v>
      </c>
      <c r="K4555" s="18">
        <v>1.1798118052</v>
      </c>
      <c r="L4555" t="s">
        <v>64</v>
      </c>
      <c r="M4555" t="s">
        <v>130</v>
      </c>
      <c r="N4555" t="s">
        <v>789</v>
      </c>
      <c r="O4555" s="18">
        <v>1.3524472171999999</v>
      </c>
      <c r="P4555" t="s">
        <v>1398</v>
      </c>
      <c r="Q4555" t="s">
        <v>134</v>
      </c>
      <c r="R4555" t="s">
        <v>1399</v>
      </c>
      <c r="S4555" s="18">
        <v>1.0412201444</v>
      </c>
      <c r="T4555" t="s">
        <v>675</v>
      </c>
      <c r="U4555" t="s">
        <v>130</v>
      </c>
      <c r="V4555" t="s">
        <v>676</v>
      </c>
      <c r="W4555" s="18">
        <v>0.58689133950000005</v>
      </c>
      <c r="X4555" t="s">
        <v>64</v>
      </c>
      <c r="Y4555" t="s">
        <v>130</v>
      </c>
      <c r="Z4555" t="s">
        <v>994</v>
      </c>
      <c r="AA4555" s="18">
        <v>0.68757108440000003</v>
      </c>
      <c r="AB4555" t="s">
        <v>4703</v>
      </c>
      <c r="AC4555" t="s">
        <v>128</v>
      </c>
      <c r="AD4555" t="s">
        <v>4704</v>
      </c>
      <c r="AE4555" s="18">
        <v>0.14247349749999999</v>
      </c>
      <c r="AF4555" t="s">
        <v>17464</v>
      </c>
      <c r="AG4555" t="s">
        <v>143</v>
      </c>
      <c r="AH4555" t="s">
        <v>17465</v>
      </c>
      <c r="AI4555" s="18">
        <v>5.79138534E-2</v>
      </c>
      <c r="AJ4555" t="s">
        <v>18657</v>
      </c>
      <c r="AK4555" t="s">
        <v>134</v>
      </c>
      <c r="AL4555" t="s">
        <v>18658</v>
      </c>
      <c r="AM4555" t="s">
        <v>18657</v>
      </c>
      <c r="AN4555" t="s">
        <v>134</v>
      </c>
      <c r="AO4555" t="s">
        <v>18658</v>
      </c>
      <c r="AP4555" s="18">
        <v>5.79138534E-2</v>
      </c>
      <c r="AQ4555" t="s">
        <v>123</v>
      </c>
      <c r="AR4555" t="b">
        <f>ISNUMBER(SEARCH('Consulta Por Puntos Baloto'!$E$5,B4555,1))</f>
        <v>0</v>
      </c>
      <c r="AS4555">
        <f t="shared" si="142"/>
        <v>35</v>
      </c>
      <c r="AT4555" t="str">
        <f t="shared" si="143"/>
        <v>Punto red</v>
      </c>
    </row>
    <row r="4556" spans="1:46">
      <c r="A4556" t="s">
        <v>20548</v>
      </c>
      <c r="B4556" t="s">
        <v>20549</v>
      </c>
      <c r="C4556" s="18">
        <v>1.9921406205000001</v>
      </c>
      <c r="D4556" t="s">
        <v>986</v>
      </c>
      <c r="E4556" t="s">
        <v>128</v>
      </c>
      <c r="F4556" t="s">
        <v>987</v>
      </c>
      <c r="G4556" s="18">
        <v>1.1759183981000001</v>
      </c>
      <c r="H4556" t="s">
        <v>988</v>
      </c>
      <c r="I4556" t="s">
        <v>130</v>
      </c>
      <c r="J4556" t="s">
        <v>989</v>
      </c>
      <c r="K4556" s="18">
        <v>1.591081951</v>
      </c>
      <c r="L4556" t="s">
        <v>64</v>
      </c>
      <c r="M4556" t="s">
        <v>130</v>
      </c>
      <c r="N4556" t="s">
        <v>672</v>
      </c>
      <c r="O4556" s="18">
        <v>2.6352661408000002</v>
      </c>
      <c r="P4556" t="s">
        <v>673</v>
      </c>
      <c r="Q4556" t="s">
        <v>134</v>
      </c>
      <c r="R4556" t="s">
        <v>674</v>
      </c>
      <c r="S4556" s="18">
        <v>2.2614275993000001</v>
      </c>
      <c r="T4556" t="s">
        <v>675</v>
      </c>
      <c r="U4556" t="s">
        <v>130</v>
      </c>
      <c r="V4556" t="s">
        <v>676</v>
      </c>
      <c r="W4556" s="18">
        <v>2.1015839971000001</v>
      </c>
      <c r="X4556" t="s">
        <v>64</v>
      </c>
      <c r="Y4556" t="s">
        <v>130</v>
      </c>
      <c r="Z4556" t="s">
        <v>790</v>
      </c>
      <c r="AA4556" s="18">
        <v>1.1759183981000001</v>
      </c>
      <c r="AB4556" t="s">
        <v>678</v>
      </c>
      <c r="AC4556" t="s">
        <v>128</v>
      </c>
      <c r="AD4556" t="s">
        <v>679</v>
      </c>
      <c r="AE4556" s="18">
        <v>0.42167469569999999</v>
      </c>
      <c r="AF4556" t="s">
        <v>20550</v>
      </c>
      <c r="AG4556" t="s">
        <v>143</v>
      </c>
      <c r="AH4556" t="s">
        <v>20551</v>
      </c>
      <c r="AI4556" s="18">
        <v>0.1229464896</v>
      </c>
      <c r="AJ4556" t="s">
        <v>20552</v>
      </c>
      <c r="AK4556" t="s">
        <v>134</v>
      </c>
      <c r="AL4556" t="s">
        <v>20553</v>
      </c>
      <c r="AM4556" t="s">
        <v>20552</v>
      </c>
      <c r="AN4556" t="s">
        <v>134</v>
      </c>
      <c r="AO4556" t="s">
        <v>20553</v>
      </c>
      <c r="AP4556" s="18">
        <v>0.1229464896</v>
      </c>
      <c r="AQ4556" t="s">
        <v>123</v>
      </c>
      <c r="AR4556" t="b">
        <f>ISNUMBER(SEARCH('Consulta Por Puntos Baloto'!$E$5,B4556,1))</f>
        <v>0</v>
      </c>
      <c r="AS4556">
        <f t="shared" si="142"/>
        <v>35</v>
      </c>
      <c r="AT4556" t="str">
        <f t="shared" si="143"/>
        <v>Punto red</v>
      </c>
    </row>
    <row r="4557" spans="1:46">
      <c r="A4557" t="s">
        <v>20554</v>
      </c>
      <c r="B4557" t="s">
        <v>20555</v>
      </c>
      <c r="C4557" s="18">
        <v>3.0328226557</v>
      </c>
      <c r="D4557" t="s">
        <v>127</v>
      </c>
      <c r="E4557" t="s">
        <v>128</v>
      </c>
      <c r="F4557" t="s">
        <v>129</v>
      </c>
      <c r="G4557" s="18">
        <v>0.9555499475</v>
      </c>
      <c r="H4557" t="s">
        <v>64</v>
      </c>
      <c r="I4557" t="s">
        <v>130</v>
      </c>
      <c r="J4557" t="s">
        <v>1041</v>
      </c>
      <c r="K4557" s="18">
        <v>2.8800071563</v>
      </c>
      <c r="L4557" t="s">
        <v>64</v>
      </c>
      <c r="M4557" t="s">
        <v>130</v>
      </c>
      <c r="N4557" t="s">
        <v>370</v>
      </c>
      <c r="O4557" s="18">
        <v>2.4362218418000001</v>
      </c>
      <c r="P4557" t="s">
        <v>133</v>
      </c>
      <c r="Q4557" t="s">
        <v>134</v>
      </c>
      <c r="R4557" t="s">
        <v>135</v>
      </c>
      <c r="S4557" s="18">
        <v>2.5590733661999998</v>
      </c>
      <c r="T4557" t="s">
        <v>371</v>
      </c>
      <c r="U4557" t="s">
        <v>130</v>
      </c>
      <c r="V4557" t="s">
        <v>372</v>
      </c>
      <c r="W4557" s="18">
        <v>1.4449513197999999</v>
      </c>
      <c r="X4557" t="s">
        <v>64</v>
      </c>
      <c r="Y4557" t="s">
        <v>130</v>
      </c>
      <c r="Z4557" t="s">
        <v>373</v>
      </c>
      <c r="AA4557" s="18">
        <v>1.7190975117</v>
      </c>
      <c r="AB4557" s="19" t="s">
        <v>963</v>
      </c>
      <c r="AC4557" t="s">
        <v>128</v>
      </c>
      <c r="AD4557" t="s">
        <v>964</v>
      </c>
      <c r="AE4557" s="18">
        <v>0.1939371986</v>
      </c>
      <c r="AF4557" t="s">
        <v>3333</v>
      </c>
      <c r="AG4557" t="s">
        <v>143</v>
      </c>
      <c r="AH4557" t="s">
        <v>3334</v>
      </c>
      <c r="AI4557" s="18">
        <v>6.9009734200000006E-2</v>
      </c>
      <c r="AJ4557" t="s">
        <v>3335</v>
      </c>
      <c r="AK4557" t="s">
        <v>134</v>
      </c>
      <c r="AL4557" t="s">
        <v>3336</v>
      </c>
      <c r="AM4557" t="s">
        <v>3335</v>
      </c>
      <c r="AN4557" t="s">
        <v>134</v>
      </c>
      <c r="AO4557" t="s">
        <v>3336</v>
      </c>
      <c r="AP4557" s="18">
        <v>6.9009734200000006E-2</v>
      </c>
      <c r="AQ4557" t="s">
        <v>123</v>
      </c>
      <c r="AR4557" t="b">
        <f>ISNUMBER(SEARCH('Consulta Por Puntos Baloto'!$E$5,B4557,1))</f>
        <v>0</v>
      </c>
      <c r="AS4557">
        <f t="shared" si="142"/>
        <v>35</v>
      </c>
      <c r="AT4557" t="str">
        <f t="shared" si="143"/>
        <v>Punto red</v>
      </c>
    </row>
    <row r="4558" spans="1:46">
      <c r="A4558" t="s">
        <v>20556</v>
      </c>
      <c r="B4558" t="s">
        <v>20557</v>
      </c>
      <c r="C4558" s="18">
        <v>1.3450827037999999</v>
      </c>
      <c r="D4558" t="s">
        <v>508</v>
      </c>
      <c r="E4558" t="s">
        <v>509</v>
      </c>
      <c r="F4558" t="s">
        <v>510</v>
      </c>
      <c r="G4558" s="18">
        <v>0.1332878508</v>
      </c>
      <c r="H4558" t="s">
        <v>64</v>
      </c>
      <c r="I4558" t="s">
        <v>130</v>
      </c>
      <c r="J4558" t="s">
        <v>1209</v>
      </c>
      <c r="K4558" s="18">
        <v>0.1357051571</v>
      </c>
      <c r="L4558" t="s">
        <v>64</v>
      </c>
      <c r="M4558" t="s">
        <v>112</v>
      </c>
      <c r="N4558" t="s">
        <v>721</v>
      </c>
      <c r="O4558" s="18">
        <v>0.56092824929999996</v>
      </c>
      <c r="P4558" t="s">
        <v>513</v>
      </c>
      <c r="Q4558" t="s">
        <v>509</v>
      </c>
      <c r="R4558" t="s">
        <v>514</v>
      </c>
      <c r="S4558" s="18">
        <v>0.54684607730000001</v>
      </c>
      <c r="T4558" t="s">
        <v>111</v>
      </c>
      <c r="U4558" t="s">
        <v>112</v>
      </c>
      <c r="V4558" t="s">
        <v>113</v>
      </c>
      <c r="W4558" s="18">
        <v>5.7523304962999999</v>
      </c>
      <c r="X4558" t="s">
        <v>64</v>
      </c>
      <c r="Y4558" t="s">
        <v>130</v>
      </c>
      <c r="Z4558" t="s">
        <v>517</v>
      </c>
      <c r="AA4558" s="18">
        <v>0.5482978154</v>
      </c>
      <c r="AB4558" s="19" t="s">
        <v>1111</v>
      </c>
      <c r="AC4558" t="s">
        <v>509</v>
      </c>
      <c r="AD4558" s="19" t="s">
        <v>1112</v>
      </c>
      <c r="AE4558" s="18">
        <v>0.20825390369999999</v>
      </c>
      <c r="AF4558" t="s">
        <v>18771</v>
      </c>
      <c r="AG4558" t="s">
        <v>509</v>
      </c>
      <c r="AH4558" t="s">
        <v>18772</v>
      </c>
      <c r="AI4558" s="18">
        <v>0.14394651550000001</v>
      </c>
      <c r="AJ4558" t="s">
        <v>20558</v>
      </c>
      <c r="AK4558" t="s">
        <v>509</v>
      </c>
      <c r="AL4558" t="s">
        <v>20559</v>
      </c>
      <c r="AM4558" t="s">
        <v>64</v>
      </c>
      <c r="AN4558" t="s">
        <v>130</v>
      </c>
      <c r="AO4558" t="s">
        <v>1209</v>
      </c>
      <c r="AP4558" s="18">
        <v>0.1332878508</v>
      </c>
      <c r="AQ4558" t="s">
        <v>123</v>
      </c>
      <c r="AR4558" t="b">
        <f>ISNUMBER(SEARCH('Consulta Por Puntos Baloto'!$E$5,B4558,1))</f>
        <v>0</v>
      </c>
      <c r="AS4558">
        <f t="shared" si="142"/>
        <v>7</v>
      </c>
      <c r="AT4558" t="str">
        <f t="shared" si="143"/>
        <v>Cajero automático</v>
      </c>
    </row>
    <row r="4559" spans="1:46">
      <c r="A4559" t="s">
        <v>20560</v>
      </c>
      <c r="B4559" t="s">
        <v>20561</v>
      </c>
      <c r="C4559" s="18">
        <v>2.5542365922000001</v>
      </c>
      <c r="D4559" t="s">
        <v>508</v>
      </c>
      <c r="E4559" t="s">
        <v>509</v>
      </c>
      <c r="F4559" t="s">
        <v>510</v>
      </c>
      <c r="G4559" s="18">
        <v>2.1132966400000001E-2</v>
      </c>
      <c r="H4559" t="s">
        <v>64</v>
      </c>
      <c r="I4559" t="s">
        <v>112</v>
      </c>
      <c r="J4559" t="s">
        <v>1172</v>
      </c>
      <c r="K4559" s="18">
        <v>1.1427860203</v>
      </c>
      <c r="L4559" t="s">
        <v>64</v>
      </c>
      <c r="M4559" t="s">
        <v>112</v>
      </c>
      <c r="N4559" t="s">
        <v>721</v>
      </c>
      <c r="O4559" s="18">
        <v>0.72206675509999996</v>
      </c>
      <c r="P4559" t="s">
        <v>513</v>
      </c>
      <c r="Q4559" t="s">
        <v>509</v>
      </c>
      <c r="R4559" t="s">
        <v>514</v>
      </c>
      <c r="S4559" s="18">
        <v>0.72887095059999996</v>
      </c>
      <c r="T4559" t="s">
        <v>111</v>
      </c>
      <c r="U4559" t="s">
        <v>112</v>
      </c>
      <c r="V4559" t="s">
        <v>113</v>
      </c>
      <c r="W4559" s="18">
        <v>4.5783596043000001</v>
      </c>
      <c r="X4559" t="s">
        <v>64</v>
      </c>
      <c r="Y4559" t="s">
        <v>130</v>
      </c>
      <c r="Z4559" t="s">
        <v>517</v>
      </c>
      <c r="AA4559" s="18">
        <v>0.7274807647</v>
      </c>
      <c r="AB4559" s="19" t="s">
        <v>1111</v>
      </c>
      <c r="AC4559" t="s">
        <v>509</v>
      </c>
      <c r="AD4559" s="19" t="s">
        <v>1112</v>
      </c>
      <c r="AE4559" s="18">
        <v>0.2009059091</v>
      </c>
      <c r="AF4559" t="s">
        <v>3363</v>
      </c>
      <c r="AG4559" t="s">
        <v>509</v>
      </c>
      <c r="AH4559" t="s">
        <v>3364</v>
      </c>
      <c r="AI4559" s="18">
        <v>0.36473493200000001</v>
      </c>
      <c r="AJ4559" t="s">
        <v>14112</v>
      </c>
      <c r="AK4559" t="s">
        <v>509</v>
      </c>
      <c r="AL4559" t="s">
        <v>14113</v>
      </c>
      <c r="AM4559" t="s">
        <v>64</v>
      </c>
      <c r="AN4559" t="s">
        <v>112</v>
      </c>
      <c r="AO4559" t="s">
        <v>1172</v>
      </c>
      <c r="AP4559" s="18">
        <v>2.1132966400000001E-2</v>
      </c>
      <c r="AQ4559" t="e">
        <v>#N/A</v>
      </c>
      <c r="AR4559" t="b">
        <f>ISNUMBER(SEARCH('Consulta Por Puntos Baloto'!$E$5,B4559,1))</f>
        <v>0</v>
      </c>
      <c r="AS4559">
        <f t="shared" si="142"/>
        <v>7</v>
      </c>
      <c r="AT4559" t="str">
        <f t="shared" si="143"/>
        <v>Cajero automático</v>
      </c>
    </row>
    <row r="4560" spans="1:46">
      <c r="A4560" t="s">
        <v>20562</v>
      </c>
      <c r="B4560" t="s">
        <v>20563</v>
      </c>
      <c r="C4560" s="18">
        <v>4.140354307</v>
      </c>
      <c r="D4560" t="s">
        <v>4084</v>
      </c>
      <c r="E4560" t="s">
        <v>4053</v>
      </c>
      <c r="F4560" t="s">
        <v>4085</v>
      </c>
      <c r="G4560" s="18">
        <v>2.4087470707</v>
      </c>
      <c r="H4560" t="s">
        <v>64</v>
      </c>
      <c r="I4560" t="s">
        <v>4055</v>
      </c>
      <c r="J4560" t="s">
        <v>4086</v>
      </c>
      <c r="K4560" s="18">
        <v>12.020888062899999</v>
      </c>
      <c r="L4560" t="s">
        <v>64</v>
      </c>
      <c r="M4560" t="s">
        <v>223</v>
      </c>
      <c r="N4560" t="s">
        <v>4070</v>
      </c>
      <c r="O4560" s="18">
        <v>5.0364579301000001</v>
      </c>
      <c r="P4560" t="s">
        <v>4052</v>
      </c>
      <c r="Q4560" t="s">
        <v>4053</v>
      </c>
      <c r="R4560" t="s">
        <v>4054</v>
      </c>
      <c r="S4560" s="18">
        <v>20.127243161900001</v>
      </c>
      <c r="T4560" t="s">
        <v>227</v>
      </c>
      <c r="U4560" t="s">
        <v>228</v>
      </c>
      <c r="V4560" t="s">
        <v>229</v>
      </c>
      <c r="W4560" s="18">
        <v>2.4136318849</v>
      </c>
      <c r="X4560" t="s">
        <v>64</v>
      </c>
      <c r="Y4560" t="s">
        <v>4055</v>
      </c>
      <c r="Z4560" t="s">
        <v>4056</v>
      </c>
      <c r="AA4560" s="18">
        <v>10.204283053599999</v>
      </c>
      <c r="AB4560" t="s">
        <v>4088</v>
      </c>
      <c r="AC4560" t="s">
        <v>220</v>
      </c>
      <c r="AD4560" t="s">
        <v>4089</v>
      </c>
      <c r="AE4560" s="18">
        <v>0.27988306930000001</v>
      </c>
      <c r="AF4560" t="s">
        <v>20564</v>
      </c>
      <c r="AG4560" t="s">
        <v>4053</v>
      </c>
      <c r="AH4560" t="s">
        <v>20565</v>
      </c>
      <c r="AI4560" s="18">
        <v>0.93555019299999997</v>
      </c>
      <c r="AJ4560" t="s">
        <v>16051</v>
      </c>
      <c r="AK4560" t="s">
        <v>4053</v>
      </c>
      <c r="AL4560" t="s">
        <v>16052</v>
      </c>
      <c r="AM4560" t="s">
        <v>20564</v>
      </c>
      <c r="AN4560" t="s">
        <v>4053</v>
      </c>
      <c r="AO4560" t="s">
        <v>20565</v>
      </c>
      <c r="AP4560" s="18">
        <v>0.27988306930000001</v>
      </c>
      <c r="AQ4560" t="e">
        <v>#N/A</v>
      </c>
      <c r="AR4560" t="b">
        <f>ISNUMBER(SEARCH('Consulta Por Puntos Baloto'!$E$5,B4560,1))</f>
        <v>0</v>
      </c>
      <c r="AS4560">
        <f t="shared" si="142"/>
        <v>31</v>
      </c>
      <c r="AT4560" t="str">
        <f t="shared" si="143"/>
        <v>Punto pago</v>
      </c>
    </row>
    <row r="4561" spans="1:46">
      <c r="A4561" t="s">
        <v>20566</v>
      </c>
      <c r="B4561" t="s">
        <v>20567</v>
      </c>
      <c r="C4561" s="18">
        <v>1.2410266619000001</v>
      </c>
      <c r="D4561" t="s">
        <v>563</v>
      </c>
      <c r="E4561" t="s">
        <v>128</v>
      </c>
      <c r="F4561" t="s">
        <v>564</v>
      </c>
      <c r="G4561" s="18">
        <v>0.22576823709999999</v>
      </c>
      <c r="H4561" t="s">
        <v>565</v>
      </c>
      <c r="I4561" t="s">
        <v>130</v>
      </c>
      <c r="J4561" t="s">
        <v>566</v>
      </c>
      <c r="K4561" s="18">
        <v>0.24086021530000001</v>
      </c>
      <c r="L4561" t="s">
        <v>567</v>
      </c>
      <c r="M4561" t="s">
        <v>130</v>
      </c>
      <c r="N4561" t="s">
        <v>568</v>
      </c>
      <c r="O4561" s="18">
        <v>1.0475792145</v>
      </c>
      <c r="P4561" t="s">
        <v>441</v>
      </c>
      <c r="Q4561" t="s">
        <v>134</v>
      </c>
      <c r="R4561" t="s">
        <v>442</v>
      </c>
      <c r="S4561" s="18">
        <v>1.7852237479999999</v>
      </c>
      <c r="T4561" t="s">
        <v>136</v>
      </c>
      <c r="U4561" t="s">
        <v>130</v>
      </c>
      <c r="V4561" t="s">
        <v>137</v>
      </c>
      <c r="W4561" s="18">
        <v>0.74167892219999998</v>
      </c>
      <c r="X4561" t="s">
        <v>64</v>
      </c>
      <c r="Y4561" t="s">
        <v>130</v>
      </c>
      <c r="Z4561" t="s">
        <v>209</v>
      </c>
      <c r="AA4561" s="18">
        <v>0.22576823709999999</v>
      </c>
      <c r="AB4561" s="19" t="s">
        <v>443</v>
      </c>
      <c r="AC4561" t="s">
        <v>128</v>
      </c>
      <c r="AD4561" t="s">
        <v>444</v>
      </c>
      <c r="AE4561" s="18">
        <v>0.33996213450000001</v>
      </c>
      <c r="AF4561" t="s">
        <v>2839</v>
      </c>
      <c r="AG4561" t="s">
        <v>143</v>
      </c>
      <c r="AH4561" t="s">
        <v>2840</v>
      </c>
      <c r="AI4561" s="18">
        <v>0.2307140187</v>
      </c>
      <c r="AJ4561" t="s">
        <v>5589</v>
      </c>
      <c r="AK4561" t="s">
        <v>134</v>
      </c>
      <c r="AL4561" t="s">
        <v>5590</v>
      </c>
      <c r="AM4561" t="s">
        <v>565</v>
      </c>
      <c r="AN4561" t="s">
        <v>130</v>
      </c>
      <c r="AO4561" t="s">
        <v>566</v>
      </c>
      <c r="AP4561" s="18">
        <v>0.22576823709999999</v>
      </c>
      <c r="AQ4561" t="s">
        <v>123</v>
      </c>
      <c r="AR4561" t="b">
        <f>ISNUMBER(SEARCH('Consulta Por Puntos Baloto'!$E$5,B4561,1))</f>
        <v>0</v>
      </c>
      <c r="AS4561">
        <f t="shared" si="142"/>
        <v>7</v>
      </c>
      <c r="AT4561" t="str">
        <f t="shared" si="143"/>
        <v>Cajero automático</v>
      </c>
    </row>
    <row r="4562" spans="1:46">
      <c r="A4562" t="s">
        <v>20568</v>
      </c>
      <c r="B4562" t="s">
        <v>20569</v>
      </c>
      <c r="C4562" s="18">
        <v>22.521714986399999</v>
      </c>
      <c r="D4562" t="s">
        <v>4464</v>
      </c>
      <c r="E4562" t="s">
        <v>4465</v>
      </c>
      <c r="F4562" t="s">
        <v>4466</v>
      </c>
      <c r="G4562" s="18">
        <v>90.174198152499997</v>
      </c>
      <c r="H4562" t="s">
        <v>64</v>
      </c>
      <c r="I4562" t="s">
        <v>4073</v>
      </c>
      <c r="J4562" t="s">
        <v>4074</v>
      </c>
      <c r="K4562" s="18">
        <v>156.28440123799999</v>
      </c>
      <c r="L4562" t="s">
        <v>64</v>
      </c>
      <c r="M4562" t="s">
        <v>4250</v>
      </c>
      <c r="N4562" t="s">
        <v>4251</v>
      </c>
      <c r="O4562" s="18">
        <v>158.74263213450001</v>
      </c>
      <c r="P4562" t="s">
        <v>4071</v>
      </c>
      <c r="Q4562" t="s">
        <v>4066</v>
      </c>
      <c r="R4562" t="s">
        <v>4072</v>
      </c>
      <c r="S4562" s="18">
        <v>288.99619970949999</v>
      </c>
      <c r="T4562" t="s">
        <v>85</v>
      </c>
      <c r="U4562" t="s">
        <v>86</v>
      </c>
      <c r="V4562" t="s">
        <v>87</v>
      </c>
      <c r="W4562" s="18">
        <v>90.110541872699997</v>
      </c>
      <c r="X4562" t="s">
        <v>64</v>
      </c>
      <c r="Y4562" t="s">
        <v>4073</v>
      </c>
      <c r="Z4562" t="s">
        <v>4074</v>
      </c>
      <c r="AA4562" s="18">
        <v>155.61435377929999</v>
      </c>
      <c r="AB4562" t="s">
        <v>4252</v>
      </c>
      <c r="AC4562" t="s">
        <v>4066</v>
      </c>
      <c r="AD4562" t="s">
        <v>4253</v>
      </c>
      <c r="AE4562" s="18">
        <v>9.5952775599999998E-2</v>
      </c>
      <c r="AF4562" t="s">
        <v>20570</v>
      </c>
      <c r="AG4562" t="s">
        <v>20239</v>
      </c>
      <c r="AH4562" t="s">
        <v>20571</v>
      </c>
      <c r="AI4562" s="18">
        <v>7.0800722100000005E-2</v>
      </c>
      <c r="AJ4562" t="s">
        <v>20238</v>
      </c>
      <c r="AK4562" t="s">
        <v>20239</v>
      </c>
      <c r="AL4562" t="s">
        <v>20240</v>
      </c>
      <c r="AM4562" t="s">
        <v>20238</v>
      </c>
      <c r="AN4562" t="s">
        <v>20239</v>
      </c>
      <c r="AO4562" t="s">
        <v>20240</v>
      </c>
      <c r="AP4562" s="18">
        <v>7.0800722100000005E-2</v>
      </c>
      <c r="AQ4562" t="e">
        <v>#N/A</v>
      </c>
      <c r="AR4562" t="b">
        <f>ISNUMBER(SEARCH('Consulta Por Puntos Baloto'!$E$5,B4562,1))</f>
        <v>0</v>
      </c>
      <c r="AS4562">
        <f t="shared" si="142"/>
        <v>35</v>
      </c>
      <c r="AT4562" t="str">
        <f t="shared" si="143"/>
        <v>Punto red</v>
      </c>
    </row>
    <row r="4563" spans="1:46">
      <c r="A4563" t="s">
        <v>20572</v>
      </c>
      <c r="B4563" t="s">
        <v>20573</v>
      </c>
      <c r="C4563" s="18">
        <v>46.602332894699998</v>
      </c>
      <c r="D4563" t="s">
        <v>4247</v>
      </c>
      <c r="E4563" t="s">
        <v>4248</v>
      </c>
      <c r="F4563" t="s">
        <v>4249</v>
      </c>
      <c r="G4563" s="18">
        <v>47.409382053400002</v>
      </c>
      <c r="H4563" t="s">
        <v>64</v>
      </c>
      <c r="I4563" t="s">
        <v>4073</v>
      </c>
      <c r="J4563" t="s">
        <v>4074</v>
      </c>
      <c r="K4563" s="18">
        <v>132.41157152229999</v>
      </c>
      <c r="L4563" t="s">
        <v>64</v>
      </c>
      <c r="M4563" t="s">
        <v>4250</v>
      </c>
      <c r="N4563" t="s">
        <v>4251</v>
      </c>
      <c r="O4563" s="18">
        <v>55.960754064200003</v>
      </c>
      <c r="P4563" t="s">
        <v>4071</v>
      </c>
      <c r="Q4563" t="s">
        <v>4066</v>
      </c>
      <c r="R4563" t="s">
        <v>4072</v>
      </c>
      <c r="S4563" s="18">
        <v>339.6851338317</v>
      </c>
      <c r="T4563" t="s">
        <v>227</v>
      </c>
      <c r="U4563" t="s">
        <v>228</v>
      </c>
      <c r="V4563" t="s">
        <v>229</v>
      </c>
      <c r="W4563" s="18">
        <v>47.482699576599998</v>
      </c>
      <c r="X4563" t="s">
        <v>64</v>
      </c>
      <c r="Y4563" t="s">
        <v>4073</v>
      </c>
      <c r="Z4563" t="s">
        <v>4074</v>
      </c>
      <c r="AA4563" s="18">
        <v>53.123048365199999</v>
      </c>
      <c r="AB4563" t="s">
        <v>4252</v>
      </c>
      <c r="AC4563" t="s">
        <v>4066</v>
      </c>
      <c r="AD4563" t="s">
        <v>4253</v>
      </c>
      <c r="AE4563" s="18">
        <v>6.1296878000000003E-3</v>
      </c>
      <c r="AF4563" t="s">
        <v>20574</v>
      </c>
      <c r="AG4563" t="s">
        <v>15627</v>
      </c>
      <c r="AH4563" t="s">
        <v>20575</v>
      </c>
      <c r="AI4563" s="18">
        <v>1.3791321400000001E-2</v>
      </c>
      <c r="AJ4563" t="s">
        <v>20576</v>
      </c>
      <c r="AK4563" t="s">
        <v>15627</v>
      </c>
      <c r="AL4563" t="s">
        <v>20577</v>
      </c>
      <c r="AM4563" t="s">
        <v>20574</v>
      </c>
      <c r="AN4563" t="s">
        <v>15627</v>
      </c>
      <c r="AO4563" t="s">
        <v>20575</v>
      </c>
      <c r="AP4563" s="18">
        <v>6.1296878000000003E-3</v>
      </c>
      <c r="AQ4563" t="s">
        <v>123</v>
      </c>
      <c r="AR4563" t="b">
        <f>ISNUMBER(SEARCH('Consulta Por Puntos Baloto'!$E$5,B4563,1))</f>
        <v>0</v>
      </c>
      <c r="AS4563">
        <f t="shared" si="142"/>
        <v>31</v>
      </c>
      <c r="AT4563" t="str">
        <f t="shared" si="143"/>
        <v>Punto pago</v>
      </c>
    </row>
    <row r="4564" spans="1:46">
      <c r="A4564" t="s">
        <v>20578</v>
      </c>
      <c r="B4564" t="s">
        <v>20579</v>
      </c>
      <c r="C4564" s="18">
        <v>1.4622374647</v>
      </c>
      <c r="D4564" t="s">
        <v>4869</v>
      </c>
      <c r="E4564" t="s">
        <v>4106</v>
      </c>
      <c r="F4564" t="s">
        <v>4870</v>
      </c>
      <c r="G4564" s="18">
        <v>1.1640720327</v>
      </c>
      <c r="H4564" t="s">
        <v>64</v>
      </c>
      <c r="I4564" t="s">
        <v>4029</v>
      </c>
      <c r="J4564" t="s">
        <v>4030</v>
      </c>
      <c r="K4564" s="18">
        <v>1.162337503</v>
      </c>
      <c r="L4564" t="s">
        <v>64</v>
      </c>
      <c r="M4564" t="s">
        <v>4029</v>
      </c>
      <c r="N4564" t="s">
        <v>4030</v>
      </c>
      <c r="O4564" s="18">
        <v>57.872856794299999</v>
      </c>
      <c r="P4564" t="s">
        <v>4031</v>
      </c>
      <c r="Q4564" t="s">
        <v>4025</v>
      </c>
      <c r="R4564" t="s">
        <v>4032</v>
      </c>
      <c r="S4564" s="18">
        <v>123.2739832773</v>
      </c>
      <c r="T4564" t="s">
        <v>227</v>
      </c>
      <c r="U4564" t="s">
        <v>228</v>
      </c>
      <c r="V4564" t="s">
        <v>229</v>
      </c>
      <c r="W4564" s="18">
        <v>0.35232356269999998</v>
      </c>
      <c r="X4564" t="s">
        <v>4103</v>
      </c>
      <c r="Y4564" t="s">
        <v>4029</v>
      </c>
      <c r="Z4564" t="s">
        <v>4104</v>
      </c>
      <c r="AA4564" s="18">
        <v>0.71075032090000001</v>
      </c>
      <c r="AB4564" t="s">
        <v>5549</v>
      </c>
      <c r="AC4564" t="s">
        <v>4106</v>
      </c>
      <c r="AD4564" t="s">
        <v>5550</v>
      </c>
      <c r="AE4564" s="18">
        <v>6.5276068199999995E-2</v>
      </c>
      <c r="AF4564" t="s">
        <v>15373</v>
      </c>
      <c r="AG4564" t="s">
        <v>4106</v>
      </c>
      <c r="AH4564" t="s">
        <v>15374</v>
      </c>
      <c r="AI4564" s="18">
        <v>0.1031945392</v>
      </c>
      <c r="AJ4564" t="s">
        <v>15375</v>
      </c>
      <c r="AK4564" t="s">
        <v>4106</v>
      </c>
      <c r="AL4564" t="s">
        <v>15376</v>
      </c>
      <c r="AM4564" t="s">
        <v>15373</v>
      </c>
      <c r="AN4564" t="s">
        <v>4106</v>
      </c>
      <c r="AO4564" t="s">
        <v>15374</v>
      </c>
      <c r="AP4564" s="18">
        <v>6.5276068199999995E-2</v>
      </c>
      <c r="AQ4564" t="s">
        <v>123</v>
      </c>
      <c r="AR4564" t="b">
        <f>ISNUMBER(SEARCH('Consulta Por Puntos Baloto'!$E$5,B4564,1))</f>
        <v>0</v>
      </c>
      <c r="AS4564">
        <f t="shared" si="142"/>
        <v>31</v>
      </c>
      <c r="AT4564" t="str">
        <f t="shared" si="143"/>
        <v>Punto pago</v>
      </c>
    </row>
    <row r="4565" spans="1:46">
      <c r="A4565" t="s">
        <v>20580</v>
      </c>
      <c r="B4565" t="s">
        <v>20581</v>
      </c>
      <c r="C4565" s="18">
        <v>0.3590486584</v>
      </c>
      <c r="D4565" t="s">
        <v>4556</v>
      </c>
      <c r="E4565" t="s">
        <v>4557</v>
      </c>
      <c r="F4565" t="s">
        <v>4558</v>
      </c>
      <c r="G4565" s="18">
        <v>0.34129083589999998</v>
      </c>
      <c r="H4565" t="s">
        <v>64</v>
      </c>
      <c r="I4565" t="s">
        <v>4563</v>
      </c>
      <c r="J4565" t="s">
        <v>4564</v>
      </c>
      <c r="K4565" s="18">
        <v>59.106633530499998</v>
      </c>
      <c r="L4565" t="s">
        <v>64</v>
      </c>
      <c r="M4565" t="s">
        <v>4560</v>
      </c>
      <c r="N4565" t="s">
        <v>4562</v>
      </c>
      <c r="O4565" s="18">
        <v>58.215328219</v>
      </c>
      <c r="P4565" t="s">
        <v>5857</v>
      </c>
      <c r="Q4565" t="s">
        <v>388</v>
      </c>
      <c r="R4565" t="s">
        <v>5858</v>
      </c>
      <c r="S4565" s="18">
        <v>307.08731411219998</v>
      </c>
      <c r="T4565" t="s">
        <v>253</v>
      </c>
      <c r="U4565" t="s">
        <v>65</v>
      </c>
      <c r="V4565" t="s">
        <v>254</v>
      </c>
      <c r="W4565" s="18">
        <v>0.35070508119999999</v>
      </c>
      <c r="X4565" t="s">
        <v>64</v>
      </c>
      <c r="Y4565" t="s">
        <v>4563</v>
      </c>
      <c r="Z4565" t="s">
        <v>4564</v>
      </c>
      <c r="AA4565" s="18">
        <v>58.701853403800001</v>
      </c>
      <c r="AB4565" t="s">
        <v>5859</v>
      </c>
      <c r="AC4565" t="s">
        <v>388</v>
      </c>
      <c r="AD4565" t="s">
        <v>5860</v>
      </c>
      <c r="AE4565" s="18">
        <v>7.8348085299999995E-2</v>
      </c>
      <c r="AF4565" t="s">
        <v>20582</v>
      </c>
      <c r="AG4565" t="s">
        <v>4557</v>
      </c>
      <c r="AH4565" t="s">
        <v>20583</v>
      </c>
      <c r="AI4565" s="18">
        <v>8.5739000100000004E-2</v>
      </c>
      <c r="AJ4565" t="s">
        <v>20584</v>
      </c>
      <c r="AK4565" t="s">
        <v>4557</v>
      </c>
      <c r="AL4565" t="s">
        <v>20585</v>
      </c>
      <c r="AM4565" t="s">
        <v>20582</v>
      </c>
      <c r="AN4565" t="s">
        <v>4557</v>
      </c>
      <c r="AO4565" t="s">
        <v>20583</v>
      </c>
      <c r="AP4565" s="18">
        <v>7.8348085299999995E-2</v>
      </c>
      <c r="AQ4565" t="s">
        <v>4218</v>
      </c>
      <c r="AR4565" t="b">
        <f>ISNUMBER(SEARCH('Consulta Por Puntos Baloto'!$E$5,B4565,1))</f>
        <v>0</v>
      </c>
      <c r="AS4565">
        <f t="shared" si="142"/>
        <v>31</v>
      </c>
      <c r="AT4565" t="str">
        <f t="shared" si="143"/>
        <v>Punto pago</v>
      </c>
    </row>
    <row r="4566" spans="1:46">
      <c r="A4566" t="s">
        <v>20586</v>
      </c>
      <c r="B4566" t="s">
        <v>20587</v>
      </c>
      <c r="C4566" s="18">
        <v>1.8684679141</v>
      </c>
      <c r="D4566" t="s">
        <v>526</v>
      </c>
      <c r="E4566" t="s">
        <v>128</v>
      </c>
      <c r="F4566" t="s">
        <v>527</v>
      </c>
      <c r="G4566" s="18">
        <v>1.0193927154</v>
      </c>
      <c r="H4566" t="s">
        <v>64</v>
      </c>
      <c r="I4566" t="s">
        <v>130</v>
      </c>
      <c r="J4566" t="s">
        <v>532</v>
      </c>
      <c r="K4566" s="18">
        <v>2.3438711064</v>
      </c>
      <c r="L4566" t="s">
        <v>64</v>
      </c>
      <c r="M4566" t="s">
        <v>130</v>
      </c>
      <c r="N4566" t="s">
        <v>440</v>
      </c>
      <c r="O4566" s="18">
        <v>1.7790697684000001</v>
      </c>
      <c r="P4566" t="s">
        <v>494</v>
      </c>
      <c r="Q4566" t="s">
        <v>134</v>
      </c>
      <c r="R4566" t="s">
        <v>495</v>
      </c>
      <c r="S4566" s="18">
        <v>3.1384658562999999</v>
      </c>
      <c r="T4566" t="s">
        <v>371</v>
      </c>
      <c r="U4566" t="s">
        <v>130</v>
      </c>
      <c r="V4566" t="s">
        <v>372</v>
      </c>
      <c r="W4566" s="18">
        <v>0.99661777230000004</v>
      </c>
      <c r="X4566" t="s">
        <v>64</v>
      </c>
      <c r="Y4566" t="s">
        <v>130</v>
      </c>
      <c r="Z4566" t="s">
        <v>532</v>
      </c>
      <c r="AA4566" s="18">
        <v>1.2361769381000001</v>
      </c>
      <c r="AB4566" t="s">
        <v>1333</v>
      </c>
      <c r="AC4566" t="s">
        <v>128</v>
      </c>
      <c r="AD4566" t="s">
        <v>1334</v>
      </c>
      <c r="AE4566" s="18">
        <v>9.0582629299999995E-2</v>
      </c>
      <c r="AF4566" t="s">
        <v>7548</v>
      </c>
      <c r="AG4566" t="s">
        <v>143</v>
      </c>
      <c r="AH4566" t="s">
        <v>7549</v>
      </c>
      <c r="AI4566" s="18">
        <v>0.29103156479999998</v>
      </c>
      <c r="AJ4566" t="s">
        <v>841</v>
      </c>
      <c r="AK4566" t="s">
        <v>134</v>
      </c>
      <c r="AL4566" t="s">
        <v>7550</v>
      </c>
      <c r="AM4566" t="s">
        <v>7548</v>
      </c>
      <c r="AN4566" t="s">
        <v>143</v>
      </c>
      <c r="AO4566" t="s">
        <v>7549</v>
      </c>
      <c r="AP4566" s="18">
        <v>9.0582629299999995E-2</v>
      </c>
      <c r="AQ4566" t="s">
        <v>123</v>
      </c>
      <c r="AR4566" t="b">
        <f>ISNUMBER(SEARCH('Consulta Por Puntos Baloto'!$E$5,B4566,1))</f>
        <v>0</v>
      </c>
      <c r="AS4566">
        <f t="shared" si="142"/>
        <v>31</v>
      </c>
      <c r="AT4566" t="str">
        <f t="shared" si="143"/>
        <v>Punto pago</v>
      </c>
    </row>
    <row r="4567" spans="1:46">
      <c r="A4567" t="s">
        <v>20588</v>
      </c>
      <c r="B4567" t="s">
        <v>20589</v>
      </c>
      <c r="C4567" s="18">
        <v>1.2829578258000001</v>
      </c>
      <c r="D4567" t="s">
        <v>1519</v>
      </c>
      <c r="E4567" t="s">
        <v>1520</v>
      </c>
      <c r="F4567" t="s">
        <v>1521</v>
      </c>
      <c r="G4567" s="18">
        <v>0.84828643699999995</v>
      </c>
      <c r="H4567" t="s">
        <v>64</v>
      </c>
      <c r="I4567" t="s">
        <v>471</v>
      </c>
      <c r="J4567" t="s">
        <v>1453</v>
      </c>
      <c r="K4567" s="18">
        <v>0.88072878570000002</v>
      </c>
      <c r="L4567" t="s">
        <v>64</v>
      </c>
      <c r="M4567" t="s">
        <v>471</v>
      </c>
      <c r="N4567" t="s">
        <v>1453</v>
      </c>
      <c r="O4567" s="18">
        <v>7.7009038701000003</v>
      </c>
      <c r="P4567" t="s">
        <v>467</v>
      </c>
      <c r="Q4567" t="s">
        <v>134</v>
      </c>
      <c r="R4567" t="s">
        <v>468</v>
      </c>
      <c r="S4567" s="18">
        <v>11.065504065800001</v>
      </c>
      <c r="T4567" t="s">
        <v>469</v>
      </c>
      <c r="U4567" t="s">
        <v>130</v>
      </c>
      <c r="V4567" t="s">
        <v>470</v>
      </c>
      <c r="W4567" s="18">
        <v>5.2128761114</v>
      </c>
      <c r="X4567" t="s">
        <v>64</v>
      </c>
      <c r="Y4567" t="s">
        <v>471</v>
      </c>
      <c r="Z4567" t="s">
        <v>472</v>
      </c>
      <c r="AA4567" s="18">
        <v>8.6683144397999996</v>
      </c>
      <c r="AB4567" s="19" t="s">
        <v>473</v>
      </c>
      <c r="AC4567" t="s">
        <v>128</v>
      </c>
      <c r="AD4567" t="s">
        <v>474</v>
      </c>
      <c r="AE4567" s="18">
        <v>0.18759943749999999</v>
      </c>
      <c r="AF4567" t="s">
        <v>20590</v>
      </c>
      <c r="AG4567" t="s">
        <v>1520</v>
      </c>
      <c r="AH4567" t="s">
        <v>20591</v>
      </c>
      <c r="AI4567" s="18">
        <v>0.15996090909999999</v>
      </c>
      <c r="AJ4567" t="s">
        <v>20592</v>
      </c>
      <c r="AK4567" t="s">
        <v>1523</v>
      </c>
      <c r="AL4567" t="s">
        <v>20593</v>
      </c>
      <c r="AM4567" t="s">
        <v>20592</v>
      </c>
      <c r="AN4567" t="s">
        <v>1523</v>
      </c>
      <c r="AO4567" t="s">
        <v>20593</v>
      </c>
      <c r="AP4567" s="18">
        <v>0.15996090909999999</v>
      </c>
      <c r="AQ4567" t="s">
        <v>123</v>
      </c>
      <c r="AR4567" t="b">
        <f>ISNUMBER(SEARCH('Consulta Por Puntos Baloto'!$E$5,B4567,1))</f>
        <v>0</v>
      </c>
      <c r="AS4567">
        <f t="shared" si="142"/>
        <v>35</v>
      </c>
      <c r="AT4567" t="str">
        <f t="shared" si="143"/>
        <v>Punto red</v>
      </c>
    </row>
    <row r="4568" spans="1:46">
      <c r="A4568" t="s">
        <v>20594</v>
      </c>
      <c r="B4568" t="s">
        <v>20595</v>
      </c>
      <c r="C4568" s="18">
        <v>0.2883348919</v>
      </c>
      <c r="D4568" t="s">
        <v>82</v>
      </c>
      <c r="E4568" t="s">
        <v>83</v>
      </c>
      <c r="F4568" t="s">
        <v>84</v>
      </c>
      <c r="G4568" s="18">
        <v>0.63022500879999999</v>
      </c>
      <c r="H4568" t="s">
        <v>85</v>
      </c>
      <c r="I4568" t="s">
        <v>86</v>
      </c>
      <c r="J4568" t="s">
        <v>87</v>
      </c>
      <c r="K4568" s="18">
        <v>1.3288310673999999</v>
      </c>
      <c r="L4568" t="s">
        <v>64</v>
      </c>
      <c r="M4568" t="s">
        <v>86</v>
      </c>
      <c r="N4568" t="s">
        <v>402</v>
      </c>
      <c r="O4568" s="18">
        <v>1.1585025233999999</v>
      </c>
      <c r="P4568" t="s">
        <v>89</v>
      </c>
      <c r="Q4568" t="s">
        <v>83</v>
      </c>
      <c r="R4568" t="s">
        <v>90</v>
      </c>
      <c r="S4568" s="18">
        <v>0.63022500879999999</v>
      </c>
      <c r="T4568" t="s">
        <v>85</v>
      </c>
      <c r="U4568" t="s">
        <v>86</v>
      </c>
      <c r="V4568" t="s">
        <v>87</v>
      </c>
      <c r="W4568" s="18">
        <v>0.63022500879999999</v>
      </c>
      <c r="X4568" t="s">
        <v>64</v>
      </c>
      <c r="Y4568" t="s">
        <v>91</v>
      </c>
      <c r="Z4568" t="s">
        <v>92</v>
      </c>
      <c r="AA4568" s="18">
        <v>0.63022500879999999</v>
      </c>
      <c r="AB4568" t="s">
        <v>93</v>
      </c>
      <c r="AC4568" t="s">
        <v>83</v>
      </c>
      <c r="AD4568" t="s">
        <v>94</v>
      </c>
      <c r="AE4568" s="18">
        <v>0.28856941730000002</v>
      </c>
      <c r="AF4568" t="s">
        <v>8421</v>
      </c>
      <c r="AG4568" t="s">
        <v>83</v>
      </c>
      <c r="AH4568" t="s">
        <v>8422</v>
      </c>
      <c r="AI4568" s="18">
        <v>0.18347100259999999</v>
      </c>
      <c r="AJ4568" t="s">
        <v>20596</v>
      </c>
      <c r="AK4568" t="s">
        <v>83</v>
      </c>
      <c r="AL4568" t="s">
        <v>20597</v>
      </c>
      <c r="AM4568" t="s">
        <v>20596</v>
      </c>
      <c r="AN4568" t="s">
        <v>83</v>
      </c>
      <c r="AO4568" t="s">
        <v>20597</v>
      </c>
      <c r="AP4568" s="18">
        <v>0.18347100259999999</v>
      </c>
      <c r="AQ4568" t="s">
        <v>123</v>
      </c>
      <c r="AR4568" t="b">
        <f>ISNUMBER(SEARCH('Consulta Por Puntos Baloto'!$E$5,B4568,1))</f>
        <v>0</v>
      </c>
      <c r="AS4568">
        <f t="shared" si="142"/>
        <v>35</v>
      </c>
      <c r="AT4568" t="str">
        <f t="shared" si="143"/>
        <v>Punto red</v>
      </c>
    </row>
    <row r="4569" spans="1:46">
      <c r="A4569" t="s">
        <v>20598</v>
      </c>
      <c r="B4569" t="s">
        <v>20599</v>
      </c>
      <c r="C4569" s="18">
        <v>1.5375787133000001</v>
      </c>
      <c r="D4569" t="s">
        <v>2585</v>
      </c>
      <c r="E4569" t="s">
        <v>128</v>
      </c>
      <c r="F4569" t="s">
        <v>2586</v>
      </c>
      <c r="G4569" s="18">
        <v>0.86722600279999995</v>
      </c>
      <c r="H4569" t="s">
        <v>64</v>
      </c>
      <c r="I4569" t="s">
        <v>130</v>
      </c>
      <c r="J4569" t="s">
        <v>2659</v>
      </c>
      <c r="K4569" s="18">
        <v>0.86722600279999995</v>
      </c>
      <c r="L4569" t="s">
        <v>311</v>
      </c>
      <c r="M4569" t="s">
        <v>130</v>
      </c>
      <c r="N4569" t="s">
        <v>2660</v>
      </c>
      <c r="O4569" s="18">
        <v>2.2355725827000001</v>
      </c>
      <c r="P4569" t="s">
        <v>2588</v>
      </c>
      <c r="Q4569" t="s">
        <v>134</v>
      </c>
      <c r="R4569" t="s">
        <v>2589</v>
      </c>
      <c r="S4569" s="18">
        <v>0.86722600279999995</v>
      </c>
      <c r="T4569" t="s">
        <v>311</v>
      </c>
      <c r="U4569" t="s">
        <v>130</v>
      </c>
      <c r="V4569" t="s">
        <v>312</v>
      </c>
      <c r="W4569" s="18">
        <v>0.86722600279999995</v>
      </c>
      <c r="X4569" t="s">
        <v>64</v>
      </c>
      <c r="Y4569" t="s">
        <v>130</v>
      </c>
      <c r="Z4569" t="s">
        <v>2659</v>
      </c>
      <c r="AA4569" s="18">
        <v>0.91734389959999996</v>
      </c>
      <c r="AB4569" t="s">
        <v>2661</v>
      </c>
      <c r="AC4569" t="s">
        <v>128</v>
      </c>
      <c r="AD4569" t="s">
        <v>2662</v>
      </c>
      <c r="AE4569" s="18">
        <v>0.26569843780000002</v>
      </c>
      <c r="AF4569" t="s">
        <v>20600</v>
      </c>
      <c r="AG4569" t="s">
        <v>143</v>
      </c>
      <c r="AH4569" t="s">
        <v>20601</v>
      </c>
      <c r="AI4569" s="18">
        <v>0.21742577639999999</v>
      </c>
      <c r="AJ4569" t="s">
        <v>11393</v>
      </c>
      <c r="AK4569" t="s">
        <v>134</v>
      </c>
      <c r="AL4569" t="s">
        <v>11394</v>
      </c>
      <c r="AM4569" t="s">
        <v>11393</v>
      </c>
      <c r="AN4569" t="s">
        <v>134</v>
      </c>
      <c r="AO4569" t="s">
        <v>11394</v>
      </c>
      <c r="AP4569" s="18">
        <v>0.21742577639999999</v>
      </c>
      <c r="AQ4569" t="e">
        <v>#N/A</v>
      </c>
      <c r="AR4569" t="b">
        <f>ISNUMBER(SEARCH('Consulta Por Puntos Baloto'!$E$5,B4569,1))</f>
        <v>0</v>
      </c>
      <c r="AS4569">
        <f t="shared" si="142"/>
        <v>35</v>
      </c>
      <c r="AT4569" t="str">
        <f t="shared" si="143"/>
        <v>Punto red</v>
      </c>
    </row>
    <row r="4570" spans="1:46">
      <c r="A4570" t="s">
        <v>20602</v>
      </c>
      <c r="B4570" t="s">
        <v>20603</v>
      </c>
      <c r="C4570" s="18">
        <v>8.6438227300000003E-2</v>
      </c>
      <c r="D4570" t="s">
        <v>82</v>
      </c>
      <c r="E4570" t="s">
        <v>83</v>
      </c>
      <c r="F4570" t="s">
        <v>84</v>
      </c>
      <c r="G4570" s="18">
        <v>0.4166164135</v>
      </c>
      <c r="H4570" t="s">
        <v>85</v>
      </c>
      <c r="I4570" t="s">
        <v>86</v>
      </c>
      <c r="J4570" t="s">
        <v>87</v>
      </c>
      <c r="K4570" s="18">
        <v>1.2264083774000001</v>
      </c>
      <c r="L4570" t="s">
        <v>64</v>
      </c>
      <c r="M4570" t="s">
        <v>86</v>
      </c>
      <c r="N4570" t="s">
        <v>402</v>
      </c>
      <c r="O4570" s="18">
        <v>1.0269568602000001</v>
      </c>
      <c r="P4570" t="s">
        <v>89</v>
      </c>
      <c r="Q4570" t="s">
        <v>83</v>
      </c>
      <c r="R4570" t="s">
        <v>90</v>
      </c>
      <c r="S4570" s="18">
        <v>0.4166164135</v>
      </c>
      <c r="T4570" t="s">
        <v>85</v>
      </c>
      <c r="U4570" t="s">
        <v>86</v>
      </c>
      <c r="V4570" t="s">
        <v>87</v>
      </c>
      <c r="W4570" s="18">
        <v>0.4166164135</v>
      </c>
      <c r="X4570" t="s">
        <v>64</v>
      </c>
      <c r="Y4570" t="s">
        <v>91</v>
      </c>
      <c r="Z4570" t="s">
        <v>92</v>
      </c>
      <c r="AA4570" s="18">
        <v>0.4166164135</v>
      </c>
      <c r="AB4570" t="s">
        <v>93</v>
      </c>
      <c r="AC4570" t="s">
        <v>83</v>
      </c>
      <c r="AD4570" t="s">
        <v>94</v>
      </c>
      <c r="AE4570" s="18">
        <v>0.25153328800000002</v>
      </c>
      <c r="AF4570" t="s">
        <v>20604</v>
      </c>
      <c r="AG4570" t="s">
        <v>83</v>
      </c>
      <c r="AH4570" t="s">
        <v>20605</v>
      </c>
      <c r="AI4570" s="18">
        <v>0.1942264034</v>
      </c>
      <c r="AJ4570" t="s">
        <v>20606</v>
      </c>
      <c r="AK4570" t="s">
        <v>83</v>
      </c>
      <c r="AL4570" t="s">
        <v>20607</v>
      </c>
      <c r="AM4570" t="s">
        <v>82</v>
      </c>
      <c r="AN4570" t="s">
        <v>83</v>
      </c>
      <c r="AO4570" t="s">
        <v>84</v>
      </c>
      <c r="AP4570" s="18">
        <v>8.6438227300000003E-2</v>
      </c>
      <c r="AQ4570" t="s">
        <v>123</v>
      </c>
      <c r="AR4570" t="b">
        <f>ISNUMBER(SEARCH('Consulta Por Puntos Baloto'!$E$5,B4570,1))</f>
        <v>0</v>
      </c>
      <c r="AS4570">
        <f t="shared" si="142"/>
        <v>3</v>
      </c>
      <c r="AT4570" t="str">
        <f t="shared" si="143"/>
        <v>Punto 472</v>
      </c>
    </row>
    <row r="4571" spans="1:46">
      <c r="A4571" t="s">
        <v>20608</v>
      </c>
      <c r="B4571" t="s">
        <v>20609</v>
      </c>
      <c r="C4571" s="18">
        <v>3.6326445059000001</v>
      </c>
      <c r="D4571" t="s">
        <v>9667</v>
      </c>
      <c r="E4571" t="s">
        <v>4101</v>
      </c>
      <c r="F4571" t="s">
        <v>9668</v>
      </c>
      <c r="G4571" s="18">
        <v>3.5285770831000001</v>
      </c>
      <c r="H4571" t="s">
        <v>64</v>
      </c>
      <c r="I4571" t="s">
        <v>5603</v>
      </c>
      <c r="J4571" t="s">
        <v>9669</v>
      </c>
      <c r="K4571" s="18">
        <v>4.4073151285999996</v>
      </c>
      <c r="L4571" t="s">
        <v>64</v>
      </c>
      <c r="M4571" t="s">
        <v>4434</v>
      </c>
      <c r="N4571" t="s">
        <v>4435</v>
      </c>
      <c r="O4571" s="18">
        <v>3.4352533271999999</v>
      </c>
      <c r="P4571" t="s">
        <v>4100</v>
      </c>
      <c r="Q4571" t="s">
        <v>4101</v>
      </c>
      <c r="R4571" t="s">
        <v>4102</v>
      </c>
      <c r="S4571" s="18">
        <v>5.5876105085000001</v>
      </c>
      <c r="T4571" t="s">
        <v>227</v>
      </c>
      <c r="U4571" t="s">
        <v>228</v>
      </c>
      <c r="V4571" t="s">
        <v>229</v>
      </c>
      <c r="W4571" s="18">
        <v>5.6701634211999998</v>
      </c>
      <c r="X4571" t="s">
        <v>64</v>
      </c>
      <c r="Y4571" t="s">
        <v>5603</v>
      </c>
      <c r="Z4571" t="s">
        <v>5604</v>
      </c>
      <c r="AA4571" s="18">
        <v>4.5390502248000004</v>
      </c>
      <c r="AB4571" t="s">
        <v>4436</v>
      </c>
      <c r="AC4571" t="s">
        <v>4437</v>
      </c>
      <c r="AD4571" t="s">
        <v>4438</v>
      </c>
      <c r="AE4571" s="18">
        <v>0.55500883990000005</v>
      </c>
      <c r="AF4571" t="s">
        <v>10142</v>
      </c>
      <c r="AG4571" t="s">
        <v>220</v>
      </c>
      <c r="AH4571" t="s">
        <v>10143</v>
      </c>
      <c r="AI4571" s="18">
        <v>3.1390572533999999</v>
      </c>
      <c r="AJ4571" t="s">
        <v>9672</v>
      </c>
      <c r="AK4571" t="s">
        <v>4101</v>
      </c>
      <c r="AL4571" t="s">
        <v>9673</v>
      </c>
      <c r="AM4571" t="s">
        <v>10142</v>
      </c>
      <c r="AN4571" t="s">
        <v>220</v>
      </c>
      <c r="AO4571" t="s">
        <v>10143</v>
      </c>
      <c r="AP4571" s="18">
        <v>0.55500883990000005</v>
      </c>
      <c r="AQ4571" t="s">
        <v>123</v>
      </c>
      <c r="AR4571" t="b">
        <f>ISNUMBER(SEARCH('Consulta Por Puntos Baloto'!$E$5,B4571,1))</f>
        <v>0</v>
      </c>
      <c r="AS4571">
        <f t="shared" si="142"/>
        <v>31</v>
      </c>
      <c r="AT4571" t="str">
        <f t="shared" si="143"/>
        <v>Punto pago</v>
      </c>
    </row>
    <row r="4572" spans="1:46">
      <c r="A4572" t="s">
        <v>20610</v>
      </c>
      <c r="B4572" t="s">
        <v>20611</v>
      </c>
      <c r="C4572" s="18">
        <v>0.77749567620000004</v>
      </c>
      <c r="D4572" t="s">
        <v>274</v>
      </c>
      <c r="E4572" t="s">
        <v>103</v>
      </c>
      <c r="F4572" t="s">
        <v>275</v>
      </c>
      <c r="G4572" s="18">
        <v>0.42148009660000002</v>
      </c>
      <c r="H4572" t="s">
        <v>115</v>
      </c>
      <c r="I4572" t="s">
        <v>107</v>
      </c>
      <c r="J4572" t="s">
        <v>7122</v>
      </c>
      <c r="K4572" s="18">
        <v>0.85466409089999995</v>
      </c>
      <c r="L4572" t="s">
        <v>64</v>
      </c>
      <c r="M4572" t="s">
        <v>107</v>
      </c>
      <c r="N4572" t="s">
        <v>108</v>
      </c>
      <c r="O4572" s="18">
        <v>0.68213224370000003</v>
      </c>
      <c r="P4572" t="s">
        <v>109</v>
      </c>
      <c r="Q4572" t="s">
        <v>103</v>
      </c>
      <c r="R4572" t="s">
        <v>110</v>
      </c>
      <c r="S4572" s="18">
        <v>147.25824121939999</v>
      </c>
      <c r="T4572" t="s">
        <v>253</v>
      </c>
      <c r="U4572" t="s">
        <v>65</v>
      </c>
      <c r="V4572" t="s">
        <v>254</v>
      </c>
      <c r="W4572" s="18">
        <v>145.83214043550001</v>
      </c>
      <c r="X4572" t="s">
        <v>276</v>
      </c>
      <c r="Y4572" t="s">
        <v>65</v>
      </c>
      <c r="Z4572" t="s">
        <v>277</v>
      </c>
      <c r="AA4572" s="18">
        <v>0.2124588654</v>
      </c>
      <c r="AB4572" t="s">
        <v>115</v>
      </c>
      <c r="AC4572" t="s">
        <v>103</v>
      </c>
      <c r="AD4572" t="s">
        <v>116</v>
      </c>
      <c r="AE4572" s="18">
        <v>0.27434715339999999</v>
      </c>
      <c r="AF4572" t="s">
        <v>20612</v>
      </c>
      <c r="AG4572" t="s">
        <v>103</v>
      </c>
      <c r="AH4572" t="s">
        <v>20613</v>
      </c>
      <c r="AI4572" s="18">
        <v>3.1E-9</v>
      </c>
      <c r="AJ4572" t="s">
        <v>20614</v>
      </c>
      <c r="AK4572" t="s">
        <v>103</v>
      </c>
      <c r="AL4572" t="s">
        <v>20615</v>
      </c>
      <c r="AM4572" t="s">
        <v>20614</v>
      </c>
      <c r="AN4572" t="s">
        <v>103</v>
      </c>
      <c r="AO4572" t="s">
        <v>20615</v>
      </c>
      <c r="AP4572" s="18">
        <v>3.1E-9</v>
      </c>
      <c r="AQ4572" t="s">
        <v>123</v>
      </c>
      <c r="AR4572" t="b">
        <f>ISNUMBER(SEARCH('Consulta Por Puntos Baloto'!$E$5,B4572,1))</f>
        <v>0</v>
      </c>
      <c r="AS4572">
        <f t="shared" si="142"/>
        <v>35</v>
      </c>
      <c r="AT4572" t="str">
        <f t="shared" si="143"/>
        <v>Punto red</v>
      </c>
    </row>
    <row r="4573" spans="1:46">
      <c r="A4573" t="s">
        <v>20616</v>
      </c>
      <c r="B4573" t="s">
        <v>20617</v>
      </c>
      <c r="C4573" s="18">
        <v>0.84887943079999995</v>
      </c>
      <c r="D4573" t="s">
        <v>4065</v>
      </c>
      <c r="E4573" t="s">
        <v>4066</v>
      </c>
      <c r="F4573" t="s">
        <v>4067</v>
      </c>
      <c r="G4573" s="18">
        <v>0.75984645559999997</v>
      </c>
      <c r="H4573" t="s">
        <v>4075</v>
      </c>
      <c r="I4573" t="s">
        <v>4068</v>
      </c>
      <c r="J4573" t="s">
        <v>14311</v>
      </c>
      <c r="K4573" s="18">
        <v>186.79874454380001</v>
      </c>
      <c r="L4573" t="s">
        <v>64</v>
      </c>
      <c r="M4573" t="s">
        <v>4250</v>
      </c>
      <c r="N4573" t="s">
        <v>4251</v>
      </c>
      <c r="O4573" s="18">
        <v>1.3182039401000001</v>
      </c>
      <c r="P4573" t="s">
        <v>4071</v>
      </c>
      <c r="Q4573" t="s">
        <v>4066</v>
      </c>
      <c r="R4573" t="s">
        <v>4072</v>
      </c>
      <c r="S4573" s="18">
        <v>286.57968465829998</v>
      </c>
      <c r="T4573" t="s">
        <v>227</v>
      </c>
      <c r="U4573" t="s">
        <v>228</v>
      </c>
      <c r="V4573" t="s">
        <v>229</v>
      </c>
      <c r="W4573" s="18">
        <v>82.316021453600001</v>
      </c>
      <c r="X4573" t="s">
        <v>64</v>
      </c>
      <c r="Y4573" t="s">
        <v>4073</v>
      </c>
      <c r="Z4573" t="s">
        <v>4074</v>
      </c>
      <c r="AA4573" s="18">
        <v>0.75292804719999995</v>
      </c>
      <c r="AB4573" s="19" t="s">
        <v>4075</v>
      </c>
      <c r="AC4573" t="s">
        <v>4066</v>
      </c>
      <c r="AD4573" t="s">
        <v>4076</v>
      </c>
      <c r="AE4573" s="18">
        <v>0.56108308220000003</v>
      </c>
      <c r="AF4573" t="s">
        <v>15713</v>
      </c>
      <c r="AG4573" t="s">
        <v>4066</v>
      </c>
      <c r="AH4573" t="s">
        <v>15714</v>
      </c>
      <c r="AI4573" s="18">
        <v>0.10949683120000001</v>
      </c>
      <c r="AJ4573" t="s">
        <v>15715</v>
      </c>
      <c r="AK4573" t="s">
        <v>4066</v>
      </c>
      <c r="AL4573" t="s">
        <v>15716</v>
      </c>
      <c r="AM4573" t="s">
        <v>15715</v>
      </c>
      <c r="AN4573" t="s">
        <v>4066</v>
      </c>
      <c r="AO4573" t="s">
        <v>15716</v>
      </c>
      <c r="AP4573" s="18">
        <v>0.10949683120000001</v>
      </c>
      <c r="AQ4573" t="s">
        <v>123</v>
      </c>
      <c r="AR4573" t="b">
        <f>ISNUMBER(SEARCH('Consulta Por Puntos Baloto'!$E$5,B4573,1))</f>
        <v>0</v>
      </c>
      <c r="AS4573">
        <f t="shared" si="142"/>
        <v>35</v>
      </c>
      <c r="AT4573" t="str">
        <f t="shared" si="143"/>
        <v>Punto red</v>
      </c>
    </row>
    <row r="4574" spans="1:46">
      <c r="A4574" t="s">
        <v>20618</v>
      </c>
      <c r="B4574" t="s">
        <v>20619</v>
      </c>
      <c r="C4574" s="18">
        <v>1.2115641560999999</v>
      </c>
      <c r="D4574" t="s">
        <v>5102</v>
      </c>
      <c r="E4574" t="s">
        <v>220</v>
      </c>
      <c r="F4574" t="s">
        <v>5103</v>
      </c>
      <c r="G4574" s="18">
        <v>1.1172042273</v>
      </c>
      <c r="H4574" t="s">
        <v>7894</v>
      </c>
      <c r="I4574" t="s">
        <v>223</v>
      </c>
      <c r="J4574" t="s">
        <v>7895</v>
      </c>
      <c r="K4574" s="18">
        <v>1.1308743585000001</v>
      </c>
      <c r="L4574" t="s">
        <v>64</v>
      </c>
      <c r="M4574" t="s">
        <v>223</v>
      </c>
      <c r="N4574" t="s">
        <v>4070</v>
      </c>
      <c r="O4574" s="18">
        <v>1.3792299043</v>
      </c>
      <c r="P4574" t="s">
        <v>5106</v>
      </c>
      <c r="Q4574" t="s">
        <v>220</v>
      </c>
      <c r="R4574" t="s">
        <v>5107</v>
      </c>
      <c r="S4574" s="18">
        <v>9.0516971859000002</v>
      </c>
      <c r="T4574" t="s">
        <v>227</v>
      </c>
      <c r="U4574" t="s">
        <v>228</v>
      </c>
      <c r="V4574" t="s">
        <v>229</v>
      </c>
      <c r="W4574" s="18">
        <v>3.5304393253000002</v>
      </c>
      <c r="X4574" t="s">
        <v>222</v>
      </c>
      <c r="Y4574" t="s">
        <v>223</v>
      </c>
      <c r="Z4574" t="s">
        <v>224</v>
      </c>
      <c r="AA4574" s="18">
        <v>1.1308743655</v>
      </c>
      <c r="AB4574" t="s">
        <v>5168</v>
      </c>
      <c r="AC4574" t="s">
        <v>220</v>
      </c>
      <c r="AD4574" t="s">
        <v>5169</v>
      </c>
      <c r="AE4574" s="18">
        <v>0.1683894423</v>
      </c>
      <c r="AF4574" t="s">
        <v>20620</v>
      </c>
      <c r="AG4574" t="s">
        <v>220</v>
      </c>
      <c r="AH4574" t="s">
        <v>20621</v>
      </c>
      <c r="AI4574" s="18">
        <v>0.1919096334</v>
      </c>
      <c r="AJ4574" t="s">
        <v>5942</v>
      </c>
      <c r="AK4574" t="s">
        <v>220</v>
      </c>
      <c r="AL4574" t="s">
        <v>5943</v>
      </c>
      <c r="AM4574" t="s">
        <v>20620</v>
      </c>
      <c r="AN4574" t="s">
        <v>220</v>
      </c>
      <c r="AO4574" t="s">
        <v>20621</v>
      </c>
      <c r="AP4574" s="18">
        <v>0.1683894423</v>
      </c>
      <c r="AQ4574" t="s">
        <v>123</v>
      </c>
      <c r="AR4574" t="b">
        <f>ISNUMBER(SEARCH('Consulta Por Puntos Baloto'!$E$5,B4574,1))</f>
        <v>0</v>
      </c>
      <c r="AS4574">
        <f t="shared" si="142"/>
        <v>31</v>
      </c>
      <c r="AT4574" t="str">
        <f t="shared" si="143"/>
        <v>Punto pago</v>
      </c>
    </row>
    <row r="4575" spans="1:46">
      <c r="A4575" t="s">
        <v>20622</v>
      </c>
      <c r="B4575" t="s">
        <v>20623</v>
      </c>
      <c r="C4575" s="18">
        <v>10.6018727278</v>
      </c>
      <c r="D4575" t="s">
        <v>150</v>
      </c>
      <c r="E4575" t="s">
        <v>151</v>
      </c>
      <c r="F4575" t="s">
        <v>152</v>
      </c>
      <c r="G4575" s="18">
        <v>4.7916651326000004</v>
      </c>
      <c r="H4575" t="s">
        <v>64</v>
      </c>
      <c r="I4575" t="s">
        <v>154</v>
      </c>
      <c r="J4575" t="s">
        <v>5018</v>
      </c>
      <c r="K4575" s="18">
        <v>6.4658759734000002</v>
      </c>
      <c r="L4575" t="s">
        <v>64</v>
      </c>
      <c r="M4575" t="s">
        <v>154</v>
      </c>
      <c r="N4575" t="s">
        <v>156</v>
      </c>
      <c r="O4575" s="18">
        <v>6.4600224679</v>
      </c>
      <c r="P4575" t="s">
        <v>157</v>
      </c>
      <c r="Q4575" t="s">
        <v>151</v>
      </c>
      <c r="R4575" t="s">
        <v>158</v>
      </c>
      <c r="S4575" s="18">
        <v>105.6421925855</v>
      </c>
      <c r="T4575" t="s">
        <v>111</v>
      </c>
      <c r="U4575" t="s">
        <v>112</v>
      </c>
      <c r="V4575" t="s">
        <v>113</v>
      </c>
      <c r="W4575" s="18">
        <v>4.9798230831000003</v>
      </c>
      <c r="X4575" t="s">
        <v>64</v>
      </c>
      <c r="Y4575" t="s">
        <v>154</v>
      </c>
      <c r="Z4575" t="s">
        <v>159</v>
      </c>
      <c r="AA4575" s="18">
        <v>6.7617685197000004</v>
      </c>
      <c r="AB4575" s="19" t="s">
        <v>899</v>
      </c>
      <c r="AC4575" t="s">
        <v>151</v>
      </c>
      <c r="AD4575" t="s">
        <v>900</v>
      </c>
      <c r="AE4575" s="18">
        <v>0.39015573050000002</v>
      </c>
      <c r="AF4575" t="s">
        <v>7699</v>
      </c>
      <c r="AG4575" t="s">
        <v>4535</v>
      </c>
      <c r="AH4575" t="s">
        <v>7700</v>
      </c>
      <c r="AI4575" s="18">
        <v>0.17775625010000001</v>
      </c>
      <c r="AJ4575" t="s">
        <v>7701</v>
      </c>
      <c r="AK4575" t="s">
        <v>151</v>
      </c>
      <c r="AL4575" t="s">
        <v>7702</v>
      </c>
      <c r="AM4575" t="s">
        <v>7701</v>
      </c>
      <c r="AN4575" t="s">
        <v>151</v>
      </c>
      <c r="AO4575" t="s">
        <v>7702</v>
      </c>
      <c r="AP4575" s="18">
        <v>0.17775625010000001</v>
      </c>
      <c r="AQ4575" t="s">
        <v>123</v>
      </c>
      <c r="AR4575" t="b">
        <f>ISNUMBER(SEARCH('Consulta Por Puntos Baloto'!$E$5,B4575,1))</f>
        <v>0</v>
      </c>
      <c r="AS4575">
        <f t="shared" si="142"/>
        <v>35</v>
      </c>
      <c r="AT4575" t="str">
        <f t="shared" si="143"/>
        <v>Punto red</v>
      </c>
    </row>
    <row r="4576" spans="1:46">
      <c r="A4576" t="s">
        <v>20624</v>
      </c>
      <c r="B4576" t="s">
        <v>20625</v>
      </c>
      <c r="C4576" s="18">
        <v>1.6928293432999999</v>
      </c>
      <c r="D4576" t="s">
        <v>541</v>
      </c>
      <c r="E4576" t="s">
        <v>128</v>
      </c>
      <c r="F4576" t="s">
        <v>542</v>
      </c>
      <c r="G4576" s="18">
        <v>0.92090016689999998</v>
      </c>
      <c r="H4576" t="s">
        <v>64</v>
      </c>
      <c r="I4576" t="s">
        <v>130</v>
      </c>
      <c r="J4576" t="s">
        <v>131</v>
      </c>
      <c r="K4576" s="18">
        <v>1.5550837995</v>
      </c>
      <c r="L4576" t="s">
        <v>64</v>
      </c>
      <c r="M4576" t="s">
        <v>130</v>
      </c>
      <c r="N4576" t="s">
        <v>132</v>
      </c>
      <c r="O4576" s="18">
        <v>2.3872231301000002</v>
      </c>
      <c r="P4576" t="s">
        <v>133</v>
      </c>
      <c r="Q4576" t="s">
        <v>134</v>
      </c>
      <c r="R4576" t="s">
        <v>135</v>
      </c>
      <c r="S4576" s="18">
        <v>3.2151290565999999</v>
      </c>
      <c r="T4576" t="s">
        <v>136</v>
      </c>
      <c r="U4576" t="s">
        <v>130</v>
      </c>
      <c r="V4576" t="s">
        <v>137</v>
      </c>
      <c r="W4576" s="18">
        <v>2.2943758802000001</v>
      </c>
      <c r="X4576" t="s">
        <v>138</v>
      </c>
      <c r="Y4576" t="s">
        <v>130</v>
      </c>
      <c r="Z4576" t="s">
        <v>139</v>
      </c>
      <c r="AA4576" s="18">
        <v>1.7834991335999999</v>
      </c>
      <c r="AB4576" t="s">
        <v>818</v>
      </c>
      <c r="AC4576" t="s">
        <v>128</v>
      </c>
      <c r="AD4576" t="s">
        <v>819</v>
      </c>
      <c r="AE4576" s="18">
        <v>0.57106922059999998</v>
      </c>
      <c r="AF4576" t="s">
        <v>7606</v>
      </c>
      <c r="AG4576" t="s">
        <v>143</v>
      </c>
      <c r="AH4576" t="s">
        <v>7607</v>
      </c>
      <c r="AI4576" s="18">
        <v>0.2899040289</v>
      </c>
      <c r="AJ4576" t="s">
        <v>11548</v>
      </c>
      <c r="AK4576" t="s">
        <v>134</v>
      </c>
      <c r="AL4576" t="s">
        <v>11549</v>
      </c>
      <c r="AM4576" t="s">
        <v>11548</v>
      </c>
      <c r="AN4576" t="s">
        <v>134</v>
      </c>
      <c r="AO4576" t="s">
        <v>11549</v>
      </c>
      <c r="AP4576" s="18">
        <v>0.2899040289</v>
      </c>
      <c r="AQ4576" t="s">
        <v>123</v>
      </c>
      <c r="AR4576" t="b">
        <f>ISNUMBER(SEARCH('Consulta Por Puntos Baloto'!$E$5,B4576,1))</f>
        <v>0</v>
      </c>
      <c r="AS4576">
        <f t="shared" si="142"/>
        <v>35</v>
      </c>
      <c r="AT4576" t="str">
        <f t="shared" si="143"/>
        <v>Punto red</v>
      </c>
    </row>
    <row r="4577" spans="1:46">
      <c r="A4577" t="s">
        <v>20626</v>
      </c>
      <c r="B4577" t="s">
        <v>20627</v>
      </c>
      <c r="C4577" s="18">
        <v>2.6143547561</v>
      </c>
      <c r="D4577" t="s">
        <v>584</v>
      </c>
      <c r="E4577" t="s">
        <v>128</v>
      </c>
      <c r="F4577" t="s">
        <v>585</v>
      </c>
      <c r="G4577" s="18">
        <v>0.75941811609999998</v>
      </c>
      <c r="H4577" t="s">
        <v>64</v>
      </c>
      <c r="I4577" t="s">
        <v>130</v>
      </c>
      <c r="J4577" t="s">
        <v>629</v>
      </c>
      <c r="K4577" s="18">
        <v>0.76146229320000003</v>
      </c>
      <c r="L4577" t="s">
        <v>64</v>
      </c>
      <c r="M4577" t="s">
        <v>130</v>
      </c>
      <c r="N4577" t="s">
        <v>629</v>
      </c>
      <c r="O4577" s="18">
        <v>4.7430827855000004</v>
      </c>
      <c r="P4577" t="s">
        <v>467</v>
      </c>
      <c r="Q4577" t="s">
        <v>134</v>
      </c>
      <c r="R4577" t="s">
        <v>468</v>
      </c>
      <c r="S4577" s="18">
        <v>1.9375125954000001</v>
      </c>
      <c r="T4577" t="s">
        <v>469</v>
      </c>
      <c r="U4577" t="s">
        <v>130</v>
      </c>
      <c r="V4577" t="s">
        <v>470</v>
      </c>
      <c r="W4577" s="18">
        <v>4.7226576482000002</v>
      </c>
      <c r="X4577" t="s">
        <v>64</v>
      </c>
      <c r="Y4577" t="s">
        <v>130</v>
      </c>
      <c r="Z4577" t="s">
        <v>690</v>
      </c>
      <c r="AA4577" s="18">
        <v>1.9375125954000001</v>
      </c>
      <c r="AB4577" t="s">
        <v>591</v>
      </c>
      <c r="AC4577" t="s">
        <v>128</v>
      </c>
      <c r="AD4577" t="s">
        <v>592</v>
      </c>
      <c r="AE4577" s="18">
        <v>0.27834948380000002</v>
      </c>
      <c r="AF4577" t="s">
        <v>3305</v>
      </c>
      <c r="AG4577" t="s">
        <v>143</v>
      </c>
      <c r="AH4577" t="s">
        <v>3306</v>
      </c>
      <c r="AI4577" s="18">
        <v>0.2086655285</v>
      </c>
      <c r="AJ4577" t="s">
        <v>12386</v>
      </c>
      <c r="AK4577" t="s">
        <v>134</v>
      </c>
      <c r="AL4577" t="s">
        <v>12387</v>
      </c>
      <c r="AM4577" t="s">
        <v>12386</v>
      </c>
      <c r="AN4577" t="s">
        <v>134</v>
      </c>
      <c r="AO4577" t="s">
        <v>12387</v>
      </c>
      <c r="AP4577" s="18">
        <v>0.2086655285</v>
      </c>
      <c r="AQ4577" t="s">
        <v>123</v>
      </c>
      <c r="AR4577" t="b">
        <f>ISNUMBER(SEARCH('Consulta Por Puntos Baloto'!$E$5,B4577,1))</f>
        <v>0</v>
      </c>
      <c r="AS4577">
        <f t="shared" si="142"/>
        <v>35</v>
      </c>
      <c r="AT4577" t="str">
        <f t="shared" si="143"/>
        <v>Punto red</v>
      </c>
    </row>
    <row r="4578" spans="1:46">
      <c r="A4578" t="s">
        <v>20628</v>
      </c>
      <c r="B4578" t="s">
        <v>20629</v>
      </c>
      <c r="C4578" s="18">
        <v>1.5361406221</v>
      </c>
      <c r="D4578" t="s">
        <v>4084</v>
      </c>
      <c r="E4578" t="s">
        <v>4053</v>
      </c>
      <c r="F4578" t="s">
        <v>4085</v>
      </c>
      <c r="G4578" s="18">
        <v>2.6311952284000002</v>
      </c>
      <c r="H4578" t="s">
        <v>64</v>
      </c>
      <c r="I4578" t="s">
        <v>4055</v>
      </c>
      <c r="J4578" t="s">
        <v>4056</v>
      </c>
      <c r="K4578" s="18">
        <v>7.7890663981000001</v>
      </c>
      <c r="L4578" t="s">
        <v>64</v>
      </c>
      <c r="M4578" t="s">
        <v>223</v>
      </c>
      <c r="N4578" t="s">
        <v>4070</v>
      </c>
      <c r="O4578" s="18">
        <v>0.78994592939999997</v>
      </c>
      <c r="P4578" t="s">
        <v>4052</v>
      </c>
      <c r="Q4578" t="s">
        <v>4053</v>
      </c>
      <c r="R4578" t="s">
        <v>4054</v>
      </c>
      <c r="S4578" s="18">
        <v>16.390737463800001</v>
      </c>
      <c r="T4578" t="s">
        <v>227</v>
      </c>
      <c r="U4578" t="s">
        <v>228</v>
      </c>
      <c r="V4578" t="s">
        <v>229</v>
      </c>
      <c r="W4578" s="18">
        <v>2.6520387952000002</v>
      </c>
      <c r="X4578" t="s">
        <v>64</v>
      </c>
      <c r="Y4578" t="s">
        <v>4055</v>
      </c>
      <c r="Z4578" t="s">
        <v>4056</v>
      </c>
      <c r="AA4578" s="18">
        <v>6.8193263564000004</v>
      </c>
      <c r="AB4578" t="s">
        <v>4088</v>
      </c>
      <c r="AC4578" t="s">
        <v>220</v>
      </c>
      <c r="AD4578" t="s">
        <v>4089</v>
      </c>
      <c r="AE4578" s="18">
        <v>1.05379403E-2</v>
      </c>
      <c r="AF4578" t="s">
        <v>20630</v>
      </c>
      <c r="AG4578" t="s">
        <v>4053</v>
      </c>
      <c r="AH4578" t="s">
        <v>20631</v>
      </c>
      <c r="AI4578" s="18">
        <v>0.78763123950000002</v>
      </c>
      <c r="AJ4578" t="s">
        <v>349</v>
      </c>
      <c r="AK4578" t="s">
        <v>4053</v>
      </c>
      <c r="AL4578" t="s">
        <v>8196</v>
      </c>
      <c r="AM4578" t="s">
        <v>20630</v>
      </c>
      <c r="AN4578" t="s">
        <v>4053</v>
      </c>
      <c r="AO4578" t="s">
        <v>20631</v>
      </c>
      <c r="AP4578" s="18">
        <v>1.05379403E-2</v>
      </c>
      <c r="AQ4578" t="s">
        <v>123</v>
      </c>
      <c r="AR4578" t="b">
        <f>ISNUMBER(SEARCH('Consulta Por Puntos Baloto'!$E$5,B4578,1))</f>
        <v>0</v>
      </c>
      <c r="AS4578">
        <f t="shared" si="142"/>
        <v>31</v>
      </c>
      <c r="AT4578" t="str">
        <f t="shared" si="143"/>
        <v>Punto pago</v>
      </c>
    </row>
    <row r="4579" spans="1:46">
      <c r="A4579" t="s">
        <v>20632</v>
      </c>
      <c r="B4579" t="s">
        <v>20633</v>
      </c>
      <c r="C4579" s="18">
        <v>6.5433687137999996</v>
      </c>
      <c r="D4579" t="s">
        <v>61</v>
      </c>
      <c r="E4579" t="s">
        <v>62</v>
      </c>
      <c r="F4579" t="s">
        <v>63</v>
      </c>
      <c r="G4579" s="18">
        <v>6.7779423162999999</v>
      </c>
      <c r="H4579" t="s">
        <v>64</v>
      </c>
      <c r="I4579" t="s">
        <v>65</v>
      </c>
      <c r="J4579" t="s">
        <v>66</v>
      </c>
      <c r="K4579" s="18">
        <v>6.788634837</v>
      </c>
      <c r="L4579" t="s">
        <v>64</v>
      </c>
      <c r="M4579" t="s">
        <v>65</v>
      </c>
      <c r="N4579" t="s">
        <v>66</v>
      </c>
      <c r="O4579" s="18">
        <v>8.2685446639000002</v>
      </c>
      <c r="P4579" t="s">
        <v>67</v>
      </c>
      <c r="Q4579" t="s">
        <v>62</v>
      </c>
      <c r="R4579" t="s">
        <v>68</v>
      </c>
      <c r="S4579" s="18">
        <v>8.0590795500999999</v>
      </c>
      <c r="T4579" t="s">
        <v>69</v>
      </c>
      <c r="U4579" t="s">
        <v>65</v>
      </c>
      <c r="V4579" t="s">
        <v>70</v>
      </c>
      <c r="W4579" s="18">
        <v>8.2666231430000003</v>
      </c>
      <c r="X4579" t="s">
        <v>276</v>
      </c>
      <c r="Y4579" t="s">
        <v>65</v>
      </c>
      <c r="Z4579" t="s">
        <v>277</v>
      </c>
      <c r="AA4579" s="18">
        <v>7.7283568639000002</v>
      </c>
      <c r="AB4579" t="s">
        <v>73</v>
      </c>
      <c r="AC4579" t="s">
        <v>62</v>
      </c>
      <c r="AD4579" t="s">
        <v>74</v>
      </c>
      <c r="AE4579" s="18">
        <v>0.10594830600000001</v>
      </c>
      <c r="AF4579" t="s">
        <v>5522</v>
      </c>
      <c r="AG4579" t="s">
        <v>62</v>
      </c>
      <c r="AH4579" t="s">
        <v>5523</v>
      </c>
      <c r="AI4579" s="18">
        <v>1.1640082030000001</v>
      </c>
      <c r="AJ4579" t="s">
        <v>329</v>
      </c>
      <c r="AK4579" t="s">
        <v>62</v>
      </c>
      <c r="AL4579" t="s">
        <v>20634</v>
      </c>
      <c r="AM4579" t="s">
        <v>5522</v>
      </c>
      <c r="AN4579" t="s">
        <v>62</v>
      </c>
      <c r="AO4579" t="s">
        <v>5523</v>
      </c>
      <c r="AP4579" s="18">
        <v>0.10594830600000001</v>
      </c>
      <c r="AQ4579" t="s">
        <v>123</v>
      </c>
      <c r="AR4579" t="b">
        <f>ISNUMBER(SEARCH('Consulta Por Puntos Baloto'!$E$5,B4579,1))</f>
        <v>0</v>
      </c>
      <c r="AS4579">
        <f t="shared" si="142"/>
        <v>31</v>
      </c>
      <c r="AT4579" t="str">
        <f t="shared" si="143"/>
        <v>Punto pago</v>
      </c>
    </row>
    <row r="4580" spans="1:46">
      <c r="A4580" t="s">
        <v>20635</v>
      </c>
      <c r="B4580" t="s">
        <v>20636</v>
      </c>
      <c r="C4580" s="18">
        <v>0.64429854850000001</v>
      </c>
      <c r="D4580" t="s">
        <v>61</v>
      </c>
      <c r="E4580" t="s">
        <v>62</v>
      </c>
      <c r="F4580" t="s">
        <v>63</v>
      </c>
      <c r="G4580" s="18">
        <v>1.2023685786</v>
      </c>
      <c r="H4580" t="s">
        <v>64</v>
      </c>
      <c r="I4580" t="s">
        <v>65</v>
      </c>
      <c r="J4580" t="s">
        <v>66</v>
      </c>
      <c r="K4580" s="18">
        <v>1.2063160603</v>
      </c>
      <c r="L4580" t="s">
        <v>64</v>
      </c>
      <c r="M4580" t="s">
        <v>65</v>
      </c>
      <c r="N4580" t="s">
        <v>66</v>
      </c>
      <c r="O4580" s="18">
        <v>10.063392759299999</v>
      </c>
      <c r="P4580" t="s">
        <v>67</v>
      </c>
      <c r="Q4580" t="s">
        <v>62</v>
      </c>
      <c r="R4580" t="s">
        <v>68</v>
      </c>
      <c r="S4580" s="18">
        <v>6.1371590012999997</v>
      </c>
      <c r="T4580" t="s">
        <v>69</v>
      </c>
      <c r="U4580" t="s">
        <v>65</v>
      </c>
      <c r="V4580" t="s">
        <v>70</v>
      </c>
      <c r="W4580" s="18">
        <v>2.4794246617</v>
      </c>
      <c r="X4580" t="s">
        <v>241</v>
      </c>
      <c r="Y4580" t="s">
        <v>65</v>
      </c>
      <c r="Z4580" t="s">
        <v>242</v>
      </c>
      <c r="AA4580" s="18">
        <v>2.178049224</v>
      </c>
      <c r="AB4580" t="s">
        <v>9970</v>
      </c>
      <c r="AC4580" t="s">
        <v>62</v>
      </c>
      <c r="AD4580" t="s">
        <v>9971</v>
      </c>
      <c r="AE4580" s="18">
        <v>0.2123452894</v>
      </c>
      <c r="AF4580" t="s">
        <v>20637</v>
      </c>
      <c r="AG4580" t="s">
        <v>62</v>
      </c>
      <c r="AH4580" t="s">
        <v>20638</v>
      </c>
      <c r="AI4580" s="18">
        <v>0.30741003140000001</v>
      </c>
      <c r="AJ4580" t="s">
        <v>13404</v>
      </c>
      <c r="AK4580" t="s">
        <v>62</v>
      </c>
      <c r="AL4580" t="s">
        <v>13405</v>
      </c>
      <c r="AM4580" t="s">
        <v>20637</v>
      </c>
      <c r="AN4580" t="s">
        <v>62</v>
      </c>
      <c r="AO4580" t="s">
        <v>20638</v>
      </c>
      <c r="AP4580" s="18">
        <v>0.2123452894</v>
      </c>
      <c r="AQ4580" t="s">
        <v>123</v>
      </c>
      <c r="AR4580" t="b">
        <f>ISNUMBER(SEARCH('Consulta Por Puntos Baloto'!$E$5,B4580,1))</f>
        <v>0</v>
      </c>
      <c r="AS4580">
        <f t="shared" si="142"/>
        <v>31</v>
      </c>
      <c r="AT4580" t="str">
        <f t="shared" si="143"/>
        <v>Punto pago</v>
      </c>
    </row>
    <row r="4581" spans="1:46">
      <c r="A4581" t="s">
        <v>20639</v>
      </c>
      <c r="B4581" t="s">
        <v>20640</v>
      </c>
      <c r="C4581" s="18">
        <v>0.59033459170000002</v>
      </c>
      <c r="D4581" t="s">
        <v>82</v>
      </c>
      <c r="E4581" t="s">
        <v>83</v>
      </c>
      <c r="F4581" t="s">
        <v>84</v>
      </c>
      <c r="G4581" s="18">
        <v>0.23612150130000001</v>
      </c>
      <c r="H4581" t="s">
        <v>85</v>
      </c>
      <c r="I4581" t="s">
        <v>86</v>
      </c>
      <c r="J4581" t="s">
        <v>87</v>
      </c>
      <c r="K4581" s="18">
        <v>1.0520975252</v>
      </c>
      <c r="L4581" t="s">
        <v>64</v>
      </c>
      <c r="M4581" t="s">
        <v>86</v>
      </c>
      <c r="N4581" t="s">
        <v>402</v>
      </c>
      <c r="O4581" s="18">
        <v>0.77576511810000004</v>
      </c>
      <c r="P4581" t="s">
        <v>7384</v>
      </c>
      <c r="Q4581" t="s">
        <v>83</v>
      </c>
      <c r="R4581" t="s">
        <v>7385</v>
      </c>
      <c r="S4581" s="18">
        <v>0.23612150130000001</v>
      </c>
      <c r="T4581" t="s">
        <v>85</v>
      </c>
      <c r="U4581" t="s">
        <v>86</v>
      </c>
      <c r="V4581" t="s">
        <v>87</v>
      </c>
      <c r="W4581" s="18">
        <v>0.23612150130000001</v>
      </c>
      <c r="X4581" t="s">
        <v>64</v>
      </c>
      <c r="Y4581" t="s">
        <v>91</v>
      </c>
      <c r="Z4581" t="s">
        <v>92</v>
      </c>
      <c r="AA4581" s="18">
        <v>0.23612150130000001</v>
      </c>
      <c r="AB4581" t="s">
        <v>93</v>
      </c>
      <c r="AC4581" t="s">
        <v>83</v>
      </c>
      <c r="AD4581" t="s">
        <v>94</v>
      </c>
      <c r="AE4581" s="18">
        <v>0.20981148760000001</v>
      </c>
      <c r="AF4581" t="s">
        <v>19859</v>
      </c>
      <c r="AG4581" t="s">
        <v>83</v>
      </c>
      <c r="AH4581" t="s">
        <v>19860</v>
      </c>
      <c r="AI4581" s="18">
        <v>0.22464369310000001</v>
      </c>
      <c r="AJ4581" t="s">
        <v>20641</v>
      </c>
      <c r="AK4581" t="s">
        <v>83</v>
      </c>
      <c r="AL4581" t="s">
        <v>20642</v>
      </c>
      <c r="AM4581" t="s">
        <v>19859</v>
      </c>
      <c r="AN4581" t="s">
        <v>83</v>
      </c>
      <c r="AO4581" t="s">
        <v>19860</v>
      </c>
      <c r="AP4581" s="18">
        <v>0.20981148760000001</v>
      </c>
      <c r="AQ4581" t="s">
        <v>123</v>
      </c>
      <c r="AR4581" t="b">
        <f>ISNUMBER(SEARCH('Consulta Por Puntos Baloto'!$E$5,B4581,1))</f>
        <v>0</v>
      </c>
      <c r="AS4581">
        <f t="shared" si="142"/>
        <v>31</v>
      </c>
      <c r="AT4581" t="str">
        <f t="shared" si="143"/>
        <v>Punto pago</v>
      </c>
    </row>
    <row r="4582" spans="1:46">
      <c r="A4582" t="s">
        <v>20643</v>
      </c>
      <c r="B4582" t="s">
        <v>20644</v>
      </c>
      <c r="C4582" s="18">
        <v>0.71771824110000004</v>
      </c>
      <c r="D4582" t="s">
        <v>5197</v>
      </c>
      <c r="E4582" t="s">
        <v>5198</v>
      </c>
      <c r="F4582" t="s">
        <v>5199</v>
      </c>
      <c r="G4582" s="18">
        <v>2.0547810729</v>
      </c>
      <c r="H4582" t="s">
        <v>64</v>
      </c>
      <c r="I4582" t="s">
        <v>5200</v>
      </c>
      <c r="J4582" t="s">
        <v>5201</v>
      </c>
      <c r="K4582" s="18">
        <v>12.9016841801</v>
      </c>
      <c r="L4582" t="s">
        <v>64</v>
      </c>
      <c r="M4582" t="s">
        <v>65</v>
      </c>
      <c r="N4582" t="s">
        <v>5202</v>
      </c>
      <c r="O4582" s="18">
        <v>12.9900719348</v>
      </c>
      <c r="P4582" t="s">
        <v>67</v>
      </c>
      <c r="Q4582" t="s">
        <v>62</v>
      </c>
      <c r="R4582" t="s">
        <v>68</v>
      </c>
      <c r="S4582" s="18">
        <v>13.2510494457</v>
      </c>
      <c r="T4582" t="s">
        <v>253</v>
      </c>
      <c r="U4582" t="s">
        <v>65</v>
      </c>
      <c r="V4582" t="s">
        <v>254</v>
      </c>
      <c r="W4582" s="18">
        <v>12.979298741199999</v>
      </c>
      <c r="X4582" t="s">
        <v>276</v>
      </c>
      <c r="Y4582" t="s">
        <v>65</v>
      </c>
      <c r="Z4582" t="s">
        <v>277</v>
      </c>
      <c r="AA4582" s="18">
        <v>12.9680486893</v>
      </c>
      <c r="AB4582" t="s">
        <v>5203</v>
      </c>
      <c r="AC4582" t="s">
        <v>62</v>
      </c>
      <c r="AD4582" t="s">
        <v>5204</v>
      </c>
      <c r="AE4582" s="18">
        <v>0.6311884968</v>
      </c>
      <c r="AF4582" t="s">
        <v>6701</v>
      </c>
      <c r="AG4582" t="s">
        <v>6702</v>
      </c>
      <c r="AH4582" t="s">
        <v>6703</v>
      </c>
      <c r="AI4582" s="18">
        <v>0.77728887079999998</v>
      </c>
      <c r="AJ4582" t="s">
        <v>13416</v>
      </c>
      <c r="AK4582" t="s">
        <v>5198</v>
      </c>
      <c r="AL4582" t="s">
        <v>13417</v>
      </c>
      <c r="AM4582" t="s">
        <v>6701</v>
      </c>
      <c r="AN4582" t="s">
        <v>6702</v>
      </c>
      <c r="AO4582" t="s">
        <v>6703</v>
      </c>
      <c r="AP4582" s="18">
        <v>0.6311884968</v>
      </c>
      <c r="AQ4582" t="s">
        <v>123</v>
      </c>
      <c r="AR4582" t="b">
        <f>ISNUMBER(SEARCH('Consulta Por Puntos Baloto'!$E$5,B4582,1))</f>
        <v>0</v>
      </c>
      <c r="AS4582">
        <f t="shared" si="142"/>
        <v>31</v>
      </c>
      <c r="AT4582" t="str">
        <f t="shared" si="143"/>
        <v>Punto pago</v>
      </c>
    </row>
    <row r="4583" spans="1:46">
      <c r="A4583" t="s">
        <v>20645</v>
      </c>
      <c r="B4583" t="s">
        <v>20646</v>
      </c>
      <c r="C4583" s="18">
        <v>115.70827262900001</v>
      </c>
      <c r="D4583" t="s">
        <v>4960</v>
      </c>
      <c r="E4583" t="s">
        <v>4961</v>
      </c>
      <c r="F4583" t="s">
        <v>4962</v>
      </c>
      <c r="G4583" s="18">
        <v>142.73771576690001</v>
      </c>
      <c r="H4583" t="s">
        <v>4168</v>
      </c>
      <c r="I4583" t="s">
        <v>4169</v>
      </c>
      <c r="J4583" t="s">
        <v>5409</v>
      </c>
      <c r="K4583" s="18">
        <v>143.3079087971</v>
      </c>
      <c r="L4583" t="s">
        <v>64</v>
      </c>
      <c r="M4583" t="s">
        <v>86</v>
      </c>
      <c r="N4583" t="s">
        <v>413</v>
      </c>
      <c r="O4583" s="18">
        <v>152.25039294370001</v>
      </c>
      <c r="P4583" t="s">
        <v>359</v>
      </c>
      <c r="Q4583" t="s">
        <v>83</v>
      </c>
      <c r="R4583" t="s">
        <v>360</v>
      </c>
      <c r="S4583" s="18">
        <v>153.72654564620001</v>
      </c>
      <c r="T4583" t="s">
        <v>85</v>
      </c>
      <c r="U4583" t="s">
        <v>86</v>
      </c>
      <c r="V4583" t="s">
        <v>87</v>
      </c>
      <c r="W4583" s="18">
        <v>144.0426310334</v>
      </c>
      <c r="X4583" t="s">
        <v>64</v>
      </c>
      <c r="Y4583" t="s">
        <v>4169</v>
      </c>
      <c r="Z4583" t="s">
        <v>4171</v>
      </c>
      <c r="AA4583" s="18">
        <v>142.73652007499999</v>
      </c>
      <c r="AB4583" t="s">
        <v>4168</v>
      </c>
      <c r="AC4583" t="s">
        <v>4172</v>
      </c>
      <c r="AD4583" t="s">
        <v>4173</v>
      </c>
      <c r="AE4583" s="18">
        <v>8.3920000600000003E-2</v>
      </c>
      <c r="AF4583" t="s">
        <v>5468</v>
      </c>
      <c r="AG4583" t="s">
        <v>5469</v>
      </c>
      <c r="AH4583" t="s">
        <v>5470</v>
      </c>
      <c r="AI4583" s="18">
        <v>2.3360337999999998E-3</v>
      </c>
      <c r="AJ4583" t="s">
        <v>20647</v>
      </c>
      <c r="AK4583" t="s">
        <v>5469</v>
      </c>
      <c r="AL4583" t="s">
        <v>20648</v>
      </c>
      <c r="AM4583" t="s">
        <v>20647</v>
      </c>
      <c r="AN4583" t="s">
        <v>5469</v>
      </c>
      <c r="AO4583" t="s">
        <v>20648</v>
      </c>
      <c r="AP4583" s="18">
        <v>2.3360337999999998E-3</v>
      </c>
      <c r="AQ4583" t="s">
        <v>123</v>
      </c>
      <c r="AR4583" t="b">
        <f>ISNUMBER(SEARCH('Consulta Por Puntos Baloto'!$E$5,B4583,1))</f>
        <v>0</v>
      </c>
      <c r="AS4583">
        <f t="shared" si="142"/>
        <v>35</v>
      </c>
      <c r="AT4583" t="str">
        <f t="shared" si="143"/>
        <v>Punto red</v>
      </c>
    </row>
    <row r="4584" spans="1:46">
      <c r="A4584" t="s">
        <v>20649</v>
      </c>
      <c r="B4584" t="s">
        <v>20650</v>
      </c>
      <c r="C4584" s="18">
        <v>25.205345317399999</v>
      </c>
      <c r="D4584" t="s">
        <v>7736</v>
      </c>
      <c r="E4584" t="s">
        <v>4964</v>
      </c>
      <c r="F4584" t="s">
        <v>7737</v>
      </c>
      <c r="G4584" s="18">
        <v>73.973050823899996</v>
      </c>
      <c r="H4584" t="s">
        <v>64</v>
      </c>
      <c r="I4584" t="s">
        <v>4514</v>
      </c>
      <c r="J4584" t="s">
        <v>4515</v>
      </c>
      <c r="K4584" s="18">
        <v>73.973050823899996</v>
      </c>
      <c r="L4584" t="s">
        <v>64</v>
      </c>
      <c r="M4584" t="s">
        <v>4514</v>
      </c>
      <c r="N4584" t="s">
        <v>4515</v>
      </c>
      <c r="O4584" s="18">
        <v>25.9276262333</v>
      </c>
      <c r="P4584" t="s">
        <v>4963</v>
      </c>
      <c r="Q4584" t="s">
        <v>4964</v>
      </c>
      <c r="R4584" t="s">
        <v>4965</v>
      </c>
      <c r="S4584" s="18">
        <v>172.29903664459999</v>
      </c>
      <c r="T4584" t="s">
        <v>311</v>
      </c>
      <c r="U4584" t="s">
        <v>130</v>
      </c>
      <c r="V4584" t="s">
        <v>312</v>
      </c>
      <c r="W4584" s="18">
        <v>26.012719210099998</v>
      </c>
      <c r="X4584" t="s">
        <v>64</v>
      </c>
      <c r="Y4584" t="s">
        <v>4519</v>
      </c>
      <c r="Z4584" t="s">
        <v>4520</v>
      </c>
      <c r="AA4584" s="18">
        <v>98.906575218499995</v>
      </c>
      <c r="AB4584" t="s">
        <v>300</v>
      </c>
      <c r="AC4584" t="s">
        <v>301</v>
      </c>
      <c r="AD4584" t="s">
        <v>302</v>
      </c>
      <c r="AE4584" s="18">
        <v>3.8030726E-3</v>
      </c>
      <c r="AF4584" t="s">
        <v>8277</v>
      </c>
      <c r="AG4584" t="s">
        <v>7853</v>
      </c>
      <c r="AH4584" t="s">
        <v>8278</v>
      </c>
      <c r="AI4584" s="18">
        <v>9.5700050000000001E-4</v>
      </c>
      <c r="AJ4584" t="s">
        <v>12696</v>
      </c>
      <c r="AK4584" t="s">
        <v>7853</v>
      </c>
      <c r="AL4584" t="s">
        <v>12697</v>
      </c>
      <c r="AM4584" t="s">
        <v>12696</v>
      </c>
      <c r="AN4584" t="s">
        <v>7853</v>
      </c>
      <c r="AO4584" t="s">
        <v>12697</v>
      </c>
      <c r="AP4584" s="18">
        <v>9.5700050000000001E-4</v>
      </c>
      <c r="AQ4584" t="s">
        <v>123</v>
      </c>
      <c r="AR4584" t="b">
        <f>ISNUMBER(SEARCH('Consulta Por Puntos Baloto'!$E$5,B4584,1))</f>
        <v>0</v>
      </c>
      <c r="AS4584">
        <f t="shared" si="142"/>
        <v>35</v>
      </c>
      <c r="AT4584" t="str">
        <f t="shared" si="143"/>
        <v>Punto red</v>
      </c>
    </row>
    <row r="4585" spans="1:46">
      <c r="A4585" t="s">
        <v>20651</v>
      </c>
      <c r="B4585" t="s">
        <v>20652</v>
      </c>
      <c r="C4585" s="18">
        <v>5.3596435887</v>
      </c>
      <c r="D4585" t="s">
        <v>4401</v>
      </c>
      <c r="E4585" t="s">
        <v>62</v>
      </c>
      <c r="F4585" t="s">
        <v>4402</v>
      </c>
      <c r="G4585" s="18">
        <v>5.0836682507999997</v>
      </c>
      <c r="H4585" t="s">
        <v>64</v>
      </c>
      <c r="I4585" t="s">
        <v>65</v>
      </c>
      <c r="J4585" t="s">
        <v>70</v>
      </c>
      <c r="K4585" s="18">
        <v>5.2279628833</v>
      </c>
      <c r="L4585" t="s">
        <v>64</v>
      </c>
      <c r="M4585" t="s">
        <v>65</v>
      </c>
      <c r="N4585" t="s">
        <v>5202</v>
      </c>
      <c r="O4585" s="18">
        <v>5.5319125504000004</v>
      </c>
      <c r="P4585" t="s">
        <v>67</v>
      </c>
      <c r="Q4585" t="s">
        <v>62</v>
      </c>
      <c r="R4585" t="s">
        <v>68</v>
      </c>
      <c r="S4585" s="18">
        <v>5.0862830743999998</v>
      </c>
      <c r="T4585" t="s">
        <v>69</v>
      </c>
      <c r="U4585" t="s">
        <v>65</v>
      </c>
      <c r="V4585" t="s">
        <v>70</v>
      </c>
      <c r="W4585" s="18">
        <v>5.5333570954000004</v>
      </c>
      <c r="X4585" t="s">
        <v>276</v>
      </c>
      <c r="Y4585" t="s">
        <v>65</v>
      </c>
      <c r="Z4585" t="s">
        <v>277</v>
      </c>
      <c r="AA4585" s="18">
        <v>5.0838537832000004</v>
      </c>
      <c r="AB4585" t="s">
        <v>4405</v>
      </c>
      <c r="AC4585" t="s">
        <v>62</v>
      </c>
      <c r="AD4585" t="s">
        <v>4406</v>
      </c>
      <c r="AE4585" s="18">
        <v>1.5E-9</v>
      </c>
      <c r="AF4585" t="s">
        <v>20653</v>
      </c>
      <c r="AG4585" t="s">
        <v>62</v>
      </c>
      <c r="AH4585" t="s">
        <v>20654</v>
      </c>
      <c r="AI4585" s="18">
        <v>0.46182506740000001</v>
      </c>
      <c r="AJ4585" t="s">
        <v>13804</v>
      </c>
      <c r="AK4585" t="s">
        <v>62</v>
      </c>
      <c r="AL4585" t="s">
        <v>13805</v>
      </c>
      <c r="AM4585" t="s">
        <v>20653</v>
      </c>
      <c r="AN4585" t="s">
        <v>62</v>
      </c>
      <c r="AO4585" t="s">
        <v>20654</v>
      </c>
      <c r="AP4585" s="18">
        <v>1.5E-9</v>
      </c>
      <c r="AQ4585" t="s">
        <v>123</v>
      </c>
      <c r="AR4585" t="b">
        <f>ISNUMBER(SEARCH('Consulta Por Puntos Baloto'!$E$5,B4585,1))</f>
        <v>0</v>
      </c>
      <c r="AS4585">
        <f t="shared" si="142"/>
        <v>31</v>
      </c>
      <c r="AT4585" t="str">
        <f t="shared" si="143"/>
        <v>Punto pago</v>
      </c>
    </row>
    <row r="4586" spans="1:46">
      <c r="A4586" t="s">
        <v>20655</v>
      </c>
      <c r="B4586" t="s">
        <v>20656</v>
      </c>
      <c r="C4586" s="18">
        <v>1.7524737607</v>
      </c>
      <c r="D4586" t="s">
        <v>4495</v>
      </c>
      <c r="E4586" t="s">
        <v>4496</v>
      </c>
      <c r="F4586" t="s">
        <v>4497</v>
      </c>
      <c r="G4586" s="18">
        <v>1.5435383010999999</v>
      </c>
      <c r="H4586" t="s">
        <v>383</v>
      </c>
      <c r="I4586" t="s">
        <v>384</v>
      </c>
      <c r="J4586" t="s">
        <v>385</v>
      </c>
      <c r="K4586" s="18">
        <v>3.1350632896000001</v>
      </c>
      <c r="L4586" t="s">
        <v>64</v>
      </c>
      <c r="M4586" t="s">
        <v>384</v>
      </c>
      <c r="N4586" t="s">
        <v>386</v>
      </c>
      <c r="O4586" s="18">
        <v>91.344546615400006</v>
      </c>
      <c r="P4586" t="s">
        <v>4733</v>
      </c>
      <c r="Q4586" t="s">
        <v>4734</v>
      </c>
      <c r="R4586" t="s">
        <v>4735</v>
      </c>
      <c r="S4586" s="18">
        <v>102.8444573214</v>
      </c>
      <c r="T4586" t="s">
        <v>253</v>
      </c>
      <c r="U4586" t="s">
        <v>65</v>
      </c>
      <c r="V4586" t="s">
        <v>254</v>
      </c>
      <c r="W4586" s="18">
        <v>102.6618304024</v>
      </c>
      <c r="X4586" t="s">
        <v>276</v>
      </c>
      <c r="Y4586" t="s">
        <v>65</v>
      </c>
      <c r="Z4586" t="s">
        <v>277</v>
      </c>
      <c r="AA4586" s="18">
        <v>1.540262298</v>
      </c>
      <c r="AB4586" t="s">
        <v>383</v>
      </c>
      <c r="AC4586" t="s">
        <v>391</v>
      </c>
      <c r="AD4586" t="s">
        <v>392</v>
      </c>
      <c r="AE4586" s="18">
        <v>7.0242303699999994E-2</v>
      </c>
      <c r="AF4586" t="s">
        <v>20657</v>
      </c>
      <c r="AG4586" t="s">
        <v>4496</v>
      </c>
      <c r="AH4586" t="s">
        <v>20658</v>
      </c>
      <c r="AI4586" s="18">
        <v>0.19879995410000001</v>
      </c>
      <c r="AJ4586" t="s">
        <v>20659</v>
      </c>
      <c r="AK4586" t="s">
        <v>391</v>
      </c>
      <c r="AL4586" t="s">
        <v>20660</v>
      </c>
      <c r="AM4586" t="s">
        <v>20657</v>
      </c>
      <c r="AN4586" t="s">
        <v>4496</v>
      </c>
      <c r="AO4586" t="s">
        <v>20658</v>
      </c>
      <c r="AP4586" s="18">
        <v>7.0242303699999994E-2</v>
      </c>
      <c r="AQ4586" t="s">
        <v>123</v>
      </c>
      <c r="AR4586" t="b">
        <f>ISNUMBER(SEARCH('Consulta Por Puntos Baloto'!$E$5,B4586,1))</f>
        <v>0</v>
      </c>
      <c r="AS4586">
        <f t="shared" si="142"/>
        <v>31</v>
      </c>
      <c r="AT4586" t="str">
        <f t="shared" si="143"/>
        <v>Punto pago</v>
      </c>
    </row>
    <row r="4587" spans="1:46">
      <c r="A4587" t="s">
        <v>20661</v>
      </c>
      <c r="B4587" t="s">
        <v>20662</v>
      </c>
      <c r="C4587" s="18">
        <v>50.472291585800001</v>
      </c>
      <c r="D4587" t="s">
        <v>3382</v>
      </c>
      <c r="E4587" t="s">
        <v>3383</v>
      </c>
      <c r="F4587" t="s">
        <v>3384</v>
      </c>
      <c r="G4587" s="18">
        <v>57.821972645300001</v>
      </c>
      <c r="H4587" t="s">
        <v>64</v>
      </c>
      <c r="I4587" t="s">
        <v>2638</v>
      </c>
      <c r="J4587" t="s">
        <v>2639</v>
      </c>
      <c r="K4587" s="18">
        <v>57.821972645300001</v>
      </c>
      <c r="L4587" t="s">
        <v>64</v>
      </c>
      <c r="M4587" t="s">
        <v>2638</v>
      </c>
      <c r="N4587" t="s">
        <v>2639</v>
      </c>
      <c r="O4587" s="18">
        <v>70.164480485599995</v>
      </c>
      <c r="P4587" t="s">
        <v>2588</v>
      </c>
      <c r="Q4587" t="s">
        <v>134</v>
      </c>
      <c r="R4587" t="s">
        <v>2589</v>
      </c>
      <c r="S4587" s="18">
        <v>69.188736806400001</v>
      </c>
      <c r="T4587" t="s">
        <v>311</v>
      </c>
      <c r="U4587" t="s">
        <v>130</v>
      </c>
      <c r="V4587" t="s">
        <v>312</v>
      </c>
      <c r="W4587" s="18">
        <v>62.319461259900002</v>
      </c>
      <c r="X4587" t="s">
        <v>64</v>
      </c>
      <c r="Y4587" t="s">
        <v>313</v>
      </c>
      <c r="Z4587" t="s">
        <v>314</v>
      </c>
      <c r="AA4587" s="18">
        <v>58.998496293199999</v>
      </c>
      <c r="AB4587" t="s">
        <v>300</v>
      </c>
      <c r="AC4587" t="s">
        <v>301</v>
      </c>
      <c r="AD4587" t="s">
        <v>302</v>
      </c>
      <c r="AE4587" s="18">
        <v>10.1085860528</v>
      </c>
      <c r="AF4587" t="s">
        <v>3440</v>
      </c>
      <c r="AG4587" t="s">
        <v>3441</v>
      </c>
      <c r="AH4587" t="s">
        <v>3442</v>
      </c>
      <c r="AI4587" s="18">
        <v>7.3251801000000002E-3</v>
      </c>
      <c r="AJ4587" t="s">
        <v>9947</v>
      </c>
      <c r="AK4587" t="s">
        <v>9084</v>
      </c>
      <c r="AL4587" t="s">
        <v>9948</v>
      </c>
      <c r="AM4587" t="s">
        <v>9947</v>
      </c>
      <c r="AN4587" t="s">
        <v>9084</v>
      </c>
      <c r="AO4587" t="s">
        <v>9948</v>
      </c>
      <c r="AP4587" s="18">
        <v>7.3251801000000002E-3</v>
      </c>
      <c r="AQ4587" t="s">
        <v>123</v>
      </c>
      <c r="AR4587" t="b">
        <f>ISNUMBER(SEARCH('Consulta Por Puntos Baloto'!$E$5,B4587,1))</f>
        <v>0</v>
      </c>
      <c r="AS4587">
        <f t="shared" si="142"/>
        <v>35</v>
      </c>
      <c r="AT4587" t="str">
        <f t="shared" si="143"/>
        <v>Punto red</v>
      </c>
    </row>
    <row r="4588" spans="1:46">
      <c r="A4588" t="s">
        <v>20663</v>
      </c>
      <c r="B4588" t="s">
        <v>20664</v>
      </c>
      <c r="C4588" s="18">
        <v>1.9562099619</v>
      </c>
      <c r="D4588" t="s">
        <v>1689</v>
      </c>
      <c r="E4588" t="s">
        <v>1690</v>
      </c>
      <c r="F4588" t="s">
        <v>1691</v>
      </c>
      <c r="G4588" s="18">
        <v>0.96179072649999997</v>
      </c>
      <c r="H4588" t="s">
        <v>64</v>
      </c>
      <c r="I4588" t="s">
        <v>114</v>
      </c>
      <c r="J4588" t="s">
        <v>1693</v>
      </c>
      <c r="K4588" s="18">
        <v>70.870601157099998</v>
      </c>
      <c r="L4588" t="s">
        <v>64</v>
      </c>
      <c r="M4588" t="s">
        <v>130</v>
      </c>
      <c r="N4588" t="s">
        <v>132</v>
      </c>
      <c r="O4588" s="18">
        <v>70.772489062000005</v>
      </c>
      <c r="P4588" t="s">
        <v>133</v>
      </c>
      <c r="Q4588" t="s">
        <v>134</v>
      </c>
      <c r="R4588" t="s">
        <v>135</v>
      </c>
      <c r="S4588" s="18">
        <v>71.653925942399994</v>
      </c>
      <c r="T4588" t="s">
        <v>136</v>
      </c>
      <c r="U4588" t="s">
        <v>130</v>
      </c>
      <c r="V4588" t="s">
        <v>137</v>
      </c>
      <c r="W4588" s="18">
        <v>0.4124769137</v>
      </c>
      <c r="X4588" t="s">
        <v>3348</v>
      </c>
      <c r="Y4588" t="s">
        <v>114</v>
      </c>
      <c r="Z4588" t="s">
        <v>3349</v>
      </c>
      <c r="AA4588" s="18">
        <v>0.40929095250000003</v>
      </c>
      <c r="AB4588" s="19" t="s">
        <v>3348</v>
      </c>
      <c r="AC4588" t="s">
        <v>1690</v>
      </c>
      <c r="AD4588" s="19" t="s">
        <v>5358</v>
      </c>
      <c r="AE4588" s="18">
        <v>0.1321451817</v>
      </c>
      <c r="AF4588" t="s">
        <v>20665</v>
      </c>
      <c r="AG4588" t="s">
        <v>1690</v>
      </c>
      <c r="AH4588" t="s">
        <v>20666</v>
      </c>
      <c r="AI4588" s="18">
        <v>7.1081312300000005E-2</v>
      </c>
      <c r="AJ4588" t="s">
        <v>20667</v>
      </c>
      <c r="AK4588" t="s">
        <v>1690</v>
      </c>
      <c r="AL4588" t="s">
        <v>20668</v>
      </c>
      <c r="AM4588" t="s">
        <v>20667</v>
      </c>
      <c r="AN4588" t="s">
        <v>1690</v>
      </c>
      <c r="AO4588" t="s">
        <v>20668</v>
      </c>
      <c r="AP4588" s="18">
        <v>7.1081312300000005E-2</v>
      </c>
      <c r="AQ4588" t="s">
        <v>123</v>
      </c>
      <c r="AR4588" t="b">
        <f>ISNUMBER(SEARCH('Consulta Por Puntos Baloto'!$E$5,B4588,1))</f>
        <v>0</v>
      </c>
      <c r="AS4588">
        <f t="shared" si="142"/>
        <v>35</v>
      </c>
      <c r="AT4588" t="str">
        <f t="shared" si="143"/>
        <v>Punto red</v>
      </c>
    </row>
    <row r="4589" spans="1:46">
      <c r="A4589" t="s">
        <v>20669</v>
      </c>
      <c r="B4589" t="s">
        <v>20670</v>
      </c>
      <c r="C4589" s="18">
        <v>1.8201590542999999</v>
      </c>
      <c r="D4589" t="s">
        <v>5599</v>
      </c>
      <c r="E4589" t="s">
        <v>5600</v>
      </c>
      <c r="F4589" t="s">
        <v>5601</v>
      </c>
      <c r="G4589" s="18">
        <v>0.78603535560000004</v>
      </c>
      <c r="H4589" t="s">
        <v>64</v>
      </c>
      <c r="I4589" t="s">
        <v>5603</v>
      </c>
      <c r="J4589" t="s">
        <v>5604</v>
      </c>
      <c r="K4589" s="18">
        <v>1.867910559</v>
      </c>
      <c r="L4589" t="s">
        <v>64</v>
      </c>
      <c r="M4589" t="s">
        <v>223</v>
      </c>
      <c r="N4589" t="s">
        <v>6225</v>
      </c>
      <c r="O4589" s="18">
        <v>2.1449525262</v>
      </c>
      <c r="P4589" t="s">
        <v>4100</v>
      </c>
      <c r="Q4589" t="s">
        <v>4101</v>
      </c>
      <c r="R4589" t="s">
        <v>4102</v>
      </c>
      <c r="S4589" s="18">
        <v>1.0125923727999999</v>
      </c>
      <c r="T4589" t="s">
        <v>227</v>
      </c>
      <c r="U4589" t="s">
        <v>228</v>
      </c>
      <c r="V4589" t="s">
        <v>229</v>
      </c>
      <c r="W4589" s="18">
        <v>0.77079192409999997</v>
      </c>
      <c r="X4589" t="s">
        <v>64</v>
      </c>
      <c r="Y4589" t="s">
        <v>5603</v>
      </c>
      <c r="Z4589" t="s">
        <v>5604</v>
      </c>
      <c r="AA4589" s="18">
        <v>1.022192953</v>
      </c>
      <c r="AB4589" t="s">
        <v>227</v>
      </c>
      <c r="AC4589" t="s">
        <v>5600</v>
      </c>
      <c r="AD4589" t="s">
        <v>5605</v>
      </c>
      <c r="AE4589" s="18">
        <v>1.3052702639</v>
      </c>
      <c r="AF4589" t="s">
        <v>8947</v>
      </c>
      <c r="AG4589" t="s">
        <v>220</v>
      </c>
      <c r="AH4589" t="s">
        <v>8948</v>
      </c>
      <c r="AI4589" s="18">
        <v>0.77724782100000001</v>
      </c>
      <c r="AJ4589" t="s">
        <v>6230</v>
      </c>
      <c r="AK4589" t="s">
        <v>4101</v>
      </c>
      <c r="AL4589" t="s">
        <v>6231</v>
      </c>
      <c r="AM4589" t="s">
        <v>64</v>
      </c>
      <c r="AN4589" t="s">
        <v>5603</v>
      </c>
      <c r="AO4589" t="s">
        <v>5604</v>
      </c>
      <c r="AP4589" s="18">
        <v>0.77079192409999997</v>
      </c>
      <c r="AQ4589" t="s">
        <v>123</v>
      </c>
      <c r="AR4589" t="b">
        <f>ISNUMBER(SEARCH('Consulta Por Puntos Baloto'!$E$5,B4589,1))</f>
        <v>0</v>
      </c>
      <c r="AS4589">
        <f t="shared" si="142"/>
        <v>23</v>
      </c>
      <c r="AT4589" t="str">
        <f t="shared" si="143"/>
        <v>Máquina multifuncional</v>
      </c>
    </row>
    <row r="4590" spans="1:46">
      <c r="A4590" t="s">
        <v>20671</v>
      </c>
      <c r="B4590" t="s">
        <v>20672</v>
      </c>
      <c r="C4590" s="18">
        <v>49.861882433300003</v>
      </c>
      <c r="D4590" t="s">
        <v>4065</v>
      </c>
      <c r="E4590" t="s">
        <v>4066</v>
      </c>
      <c r="F4590" t="s">
        <v>4067</v>
      </c>
      <c r="G4590" s="18">
        <v>47.688031640699997</v>
      </c>
      <c r="H4590" t="s">
        <v>64</v>
      </c>
      <c r="I4590" t="s">
        <v>4068</v>
      </c>
      <c r="J4590" t="s">
        <v>8065</v>
      </c>
      <c r="K4590" s="18">
        <v>208.59250710480001</v>
      </c>
      <c r="L4590" t="s">
        <v>64</v>
      </c>
      <c r="M4590" t="s">
        <v>4250</v>
      </c>
      <c r="N4590" t="s">
        <v>4251</v>
      </c>
      <c r="O4590" s="18">
        <v>50.073908914500002</v>
      </c>
      <c r="P4590" t="s">
        <v>4071</v>
      </c>
      <c r="Q4590" t="s">
        <v>4066</v>
      </c>
      <c r="R4590" t="s">
        <v>4072</v>
      </c>
      <c r="S4590" s="18">
        <v>257.55173445899999</v>
      </c>
      <c r="T4590" t="s">
        <v>227</v>
      </c>
      <c r="U4590" t="s">
        <v>228</v>
      </c>
      <c r="V4590" t="s">
        <v>229</v>
      </c>
      <c r="W4590" s="18">
        <v>89.343502003899999</v>
      </c>
      <c r="X4590" t="s">
        <v>64</v>
      </c>
      <c r="Y4590" t="s">
        <v>4073</v>
      </c>
      <c r="Z4590" t="s">
        <v>4074</v>
      </c>
      <c r="AA4590" s="18">
        <v>49.530593306500002</v>
      </c>
      <c r="AB4590" t="s">
        <v>4252</v>
      </c>
      <c r="AC4590" t="s">
        <v>4066</v>
      </c>
      <c r="AD4590" t="s">
        <v>4253</v>
      </c>
      <c r="AE4590" s="18">
        <v>9.5487028200000004E-2</v>
      </c>
      <c r="AF4590" t="s">
        <v>8066</v>
      </c>
      <c r="AG4590" t="s">
        <v>8067</v>
      </c>
      <c r="AH4590" t="s">
        <v>8068</v>
      </c>
      <c r="AI4590" s="18">
        <v>0.12640183869999999</v>
      </c>
      <c r="AJ4590" t="s">
        <v>8069</v>
      </c>
      <c r="AK4590" t="s">
        <v>8067</v>
      </c>
      <c r="AL4590" t="s">
        <v>8070</v>
      </c>
      <c r="AM4590" t="s">
        <v>8066</v>
      </c>
      <c r="AN4590" t="s">
        <v>8067</v>
      </c>
      <c r="AO4590" t="s">
        <v>8068</v>
      </c>
      <c r="AP4590" s="18">
        <v>9.5487028200000004E-2</v>
      </c>
      <c r="AQ4590" t="s">
        <v>123</v>
      </c>
      <c r="AR4590" t="b">
        <f>ISNUMBER(SEARCH('Consulta Por Puntos Baloto'!$E$5,B4590,1))</f>
        <v>0</v>
      </c>
      <c r="AS4590">
        <f t="shared" si="142"/>
        <v>31</v>
      </c>
      <c r="AT4590" t="str">
        <f t="shared" si="143"/>
        <v>Punto pago</v>
      </c>
    </row>
    <row r="4591" spans="1:46">
      <c r="A4591" t="s">
        <v>20673</v>
      </c>
      <c r="B4591" t="s">
        <v>20674</v>
      </c>
      <c r="C4591" s="18">
        <v>76.028070732299994</v>
      </c>
      <c r="D4591" t="s">
        <v>4247</v>
      </c>
      <c r="E4591" t="s">
        <v>4248</v>
      </c>
      <c r="F4591" t="s">
        <v>4249</v>
      </c>
      <c r="G4591" s="18">
        <v>75.933503103000007</v>
      </c>
      <c r="H4591" t="s">
        <v>64</v>
      </c>
      <c r="I4591" t="s">
        <v>4073</v>
      </c>
      <c r="J4591" t="s">
        <v>4074</v>
      </c>
      <c r="K4591" s="18">
        <v>194.55496466119999</v>
      </c>
      <c r="L4591" t="s">
        <v>64</v>
      </c>
      <c r="M4591" t="s">
        <v>4250</v>
      </c>
      <c r="N4591" t="s">
        <v>4251</v>
      </c>
      <c r="O4591" s="18">
        <v>84.392784203600002</v>
      </c>
      <c r="P4591" t="s">
        <v>4071</v>
      </c>
      <c r="Q4591" t="s">
        <v>4066</v>
      </c>
      <c r="R4591" t="s">
        <v>4072</v>
      </c>
      <c r="S4591" s="18">
        <v>279.6896621519</v>
      </c>
      <c r="T4591" t="s">
        <v>85</v>
      </c>
      <c r="U4591" t="s">
        <v>86</v>
      </c>
      <c r="V4591" t="s">
        <v>87</v>
      </c>
      <c r="W4591" s="18">
        <v>75.977052470800004</v>
      </c>
      <c r="X4591" t="s">
        <v>64</v>
      </c>
      <c r="Y4591" t="s">
        <v>4073</v>
      </c>
      <c r="Z4591" t="s">
        <v>4074</v>
      </c>
      <c r="AA4591" s="18">
        <v>82.376227977599996</v>
      </c>
      <c r="AB4591" t="s">
        <v>4252</v>
      </c>
      <c r="AC4591" t="s">
        <v>4066</v>
      </c>
      <c r="AD4591" t="s">
        <v>4253</v>
      </c>
      <c r="AE4591" s="18">
        <v>7.3997947000000001E-3</v>
      </c>
      <c r="AF4591" t="s">
        <v>20675</v>
      </c>
      <c r="AG4591" t="s">
        <v>16181</v>
      </c>
      <c r="AH4591" t="s">
        <v>20676</v>
      </c>
      <c r="AI4591" s="18">
        <v>2.4299577999999998E-3</v>
      </c>
      <c r="AJ4591" t="s">
        <v>20677</v>
      </c>
      <c r="AK4591" t="s">
        <v>16181</v>
      </c>
      <c r="AL4591" t="s">
        <v>20678</v>
      </c>
      <c r="AM4591" t="s">
        <v>20677</v>
      </c>
      <c r="AN4591" t="s">
        <v>16181</v>
      </c>
      <c r="AO4591" t="s">
        <v>20678</v>
      </c>
      <c r="AP4591" s="18">
        <v>2.4299577999999998E-3</v>
      </c>
      <c r="AQ4591" t="s">
        <v>123</v>
      </c>
      <c r="AR4591" t="b">
        <f>ISNUMBER(SEARCH('Consulta Por Puntos Baloto'!$E$5,B4591,1))</f>
        <v>0</v>
      </c>
      <c r="AS4591">
        <f t="shared" si="142"/>
        <v>35</v>
      </c>
      <c r="AT4591" t="str">
        <f t="shared" si="143"/>
        <v>Punto red</v>
      </c>
    </row>
    <row r="4592" spans="1:46">
      <c r="A4592" t="s">
        <v>20679</v>
      </c>
      <c r="B4592" t="s">
        <v>20680</v>
      </c>
      <c r="C4592" s="18">
        <v>11.447215118700001</v>
      </c>
      <c r="D4592" t="s">
        <v>4247</v>
      </c>
      <c r="E4592" t="s">
        <v>4248</v>
      </c>
      <c r="F4592" t="s">
        <v>4249</v>
      </c>
      <c r="G4592" s="18">
        <v>10.6380711874</v>
      </c>
      <c r="H4592" t="s">
        <v>64</v>
      </c>
      <c r="I4592" t="s">
        <v>4073</v>
      </c>
      <c r="J4592" t="s">
        <v>4074</v>
      </c>
      <c r="K4592" s="18">
        <v>120.29074545429999</v>
      </c>
      <c r="L4592" t="s">
        <v>64</v>
      </c>
      <c r="M4592" t="s">
        <v>4250</v>
      </c>
      <c r="N4592" t="s">
        <v>4251</v>
      </c>
      <c r="O4592" s="18">
        <v>92.045646198499995</v>
      </c>
      <c r="P4592" t="s">
        <v>4071</v>
      </c>
      <c r="Q4592" t="s">
        <v>4066</v>
      </c>
      <c r="R4592" t="s">
        <v>4072</v>
      </c>
      <c r="S4592" s="18">
        <v>340.78658589000003</v>
      </c>
      <c r="T4592" t="s">
        <v>85</v>
      </c>
      <c r="U4592" t="s">
        <v>86</v>
      </c>
      <c r="V4592" t="s">
        <v>87</v>
      </c>
      <c r="W4592" s="18">
        <v>10.563865803100001</v>
      </c>
      <c r="X4592" t="s">
        <v>64</v>
      </c>
      <c r="Y4592" t="s">
        <v>4073</v>
      </c>
      <c r="Z4592" t="s">
        <v>4074</v>
      </c>
      <c r="AA4592" s="18">
        <v>88.612581645800006</v>
      </c>
      <c r="AB4592" t="s">
        <v>4252</v>
      </c>
      <c r="AC4592" t="s">
        <v>4066</v>
      </c>
      <c r="AD4592" t="s">
        <v>4253</v>
      </c>
      <c r="AE4592" s="18">
        <v>1.3507968E-2</v>
      </c>
      <c r="AF4592" t="s">
        <v>20681</v>
      </c>
      <c r="AG4592" t="s">
        <v>10960</v>
      </c>
      <c r="AH4592" t="s">
        <v>20682</v>
      </c>
      <c r="AI4592" s="18">
        <v>1.6599564999999999E-3</v>
      </c>
      <c r="AJ4592" t="s">
        <v>20683</v>
      </c>
      <c r="AK4592" t="s">
        <v>10960</v>
      </c>
      <c r="AL4592" t="s">
        <v>20684</v>
      </c>
      <c r="AM4592" t="s">
        <v>20683</v>
      </c>
      <c r="AN4592" t="s">
        <v>10960</v>
      </c>
      <c r="AO4592" t="s">
        <v>20684</v>
      </c>
      <c r="AP4592" s="18">
        <v>1.6599564999999999E-3</v>
      </c>
      <c r="AQ4592" t="s">
        <v>123</v>
      </c>
      <c r="AR4592" t="b">
        <f>ISNUMBER(SEARCH('Consulta Por Puntos Baloto'!$E$5,B4592,1))</f>
        <v>0</v>
      </c>
      <c r="AS4592">
        <f t="shared" si="142"/>
        <v>35</v>
      </c>
      <c r="AT4592" t="str">
        <f t="shared" si="143"/>
        <v>Punto red</v>
      </c>
    </row>
    <row r="4593" spans="1:46">
      <c r="A4593" t="s">
        <v>20685</v>
      </c>
      <c r="B4593" t="s">
        <v>20686</v>
      </c>
      <c r="C4593" s="18">
        <v>0.79502925170000005</v>
      </c>
      <c r="D4593" t="s">
        <v>4247</v>
      </c>
      <c r="E4593" t="s">
        <v>4248</v>
      </c>
      <c r="F4593" t="s">
        <v>4249</v>
      </c>
      <c r="G4593" s="18">
        <v>4.2198978499999998E-2</v>
      </c>
      <c r="H4593" t="s">
        <v>64</v>
      </c>
      <c r="I4593" t="s">
        <v>4073</v>
      </c>
      <c r="J4593" t="s">
        <v>4074</v>
      </c>
      <c r="K4593" s="18">
        <v>120.64977811030001</v>
      </c>
      <c r="L4593" t="s">
        <v>64</v>
      </c>
      <c r="M4593" t="s">
        <v>4250</v>
      </c>
      <c r="N4593" t="s">
        <v>4251</v>
      </c>
      <c r="O4593" s="18">
        <v>83.507620071800005</v>
      </c>
      <c r="P4593" t="s">
        <v>4071</v>
      </c>
      <c r="Q4593" t="s">
        <v>4066</v>
      </c>
      <c r="R4593" t="s">
        <v>4072</v>
      </c>
      <c r="S4593" s="18">
        <v>346.43441856229998</v>
      </c>
      <c r="T4593" t="s">
        <v>227</v>
      </c>
      <c r="U4593" t="s">
        <v>228</v>
      </c>
      <c r="V4593" t="s">
        <v>229</v>
      </c>
      <c r="W4593" s="18">
        <v>0.1007432992</v>
      </c>
      <c r="X4593" t="s">
        <v>64</v>
      </c>
      <c r="Y4593" t="s">
        <v>4073</v>
      </c>
      <c r="Z4593" t="s">
        <v>4074</v>
      </c>
      <c r="AA4593" s="18">
        <v>80.068019232300003</v>
      </c>
      <c r="AB4593" t="s">
        <v>4252</v>
      </c>
      <c r="AC4593" t="s">
        <v>4066</v>
      </c>
      <c r="AD4593" t="s">
        <v>4253</v>
      </c>
      <c r="AE4593" s="18">
        <v>0.16777091529999999</v>
      </c>
      <c r="AF4593" t="s">
        <v>18236</v>
      </c>
      <c r="AG4593" t="s">
        <v>4248</v>
      </c>
      <c r="AH4593" t="s">
        <v>18237</v>
      </c>
      <c r="AI4593" s="18">
        <v>0.39742820089999997</v>
      </c>
      <c r="AJ4593" t="s">
        <v>18238</v>
      </c>
      <c r="AK4593" t="s">
        <v>4248</v>
      </c>
      <c r="AL4593" t="s">
        <v>18239</v>
      </c>
      <c r="AM4593" t="s">
        <v>64</v>
      </c>
      <c r="AN4593" t="s">
        <v>4073</v>
      </c>
      <c r="AO4593" t="s">
        <v>4074</v>
      </c>
      <c r="AP4593" s="18">
        <v>4.2198978499999998E-2</v>
      </c>
      <c r="AQ4593" t="s">
        <v>123</v>
      </c>
      <c r="AR4593" t="b">
        <f>ISNUMBER(SEARCH('Consulta Por Puntos Baloto'!$E$5,B4593,1))</f>
        <v>0</v>
      </c>
      <c r="AS4593">
        <f t="shared" si="142"/>
        <v>7</v>
      </c>
      <c r="AT4593" t="str">
        <f t="shared" si="143"/>
        <v>Cajero automático</v>
      </c>
    </row>
    <row r="4594" spans="1:46">
      <c r="A4594" t="s">
        <v>20687</v>
      </c>
      <c r="B4594" t="s">
        <v>20688</v>
      </c>
      <c r="C4594" s="18">
        <v>5.6195903814000001</v>
      </c>
      <c r="D4594" t="s">
        <v>508</v>
      </c>
      <c r="E4594" t="s">
        <v>509</v>
      </c>
      <c r="F4594" t="s">
        <v>510</v>
      </c>
      <c r="G4594" s="18">
        <v>9.4335262599999997E-2</v>
      </c>
      <c r="H4594" t="s">
        <v>64</v>
      </c>
      <c r="I4594" t="s">
        <v>130</v>
      </c>
      <c r="J4594" t="s">
        <v>605</v>
      </c>
      <c r="K4594" s="18">
        <v>4.4270745702000003</v>
      </c>
      <c r="L4594" t="s">
        <v>64</v>
      </c>
      <c r="M4594" t="s">
        <v>112</v>
      </c>
      <c r="N4594" t="s">
        <v>721</v>
      </c>
      <c r="O4594" s="18">
        <v>1.0197383449999999</v>
      </c>
      <c r="P4594" t="s">
        <v>606</v>
      </c>
      <c r="Q4594" t="s">
        <v>134</v>
      </c>
      <c r="R4594" t="s">
        <v>607</v>
      </c>
      <c r="S4594" s="18">
        <v>2.0623404967000001</v>
      </c>
      <c r="T4594" t="s">
        <v>515</v>
      </c>
      <c r="U4594" t="s">
        <v>130</v>
      </c>
      <c r="V4594" t="s">
        <v>516</v>
      </c>
      <c r="W4594" s="18">
        <v>5.9876884885999999</v>
      </c>
      <c r="X4594" t="s">
        <v>64</v>
      </c>
      <c r="Y4594" t="s">
        <v>130</v>
      </c>
      <c r="Z4594" t="s">
        <v>517</v>
      </c>
      <c r="AA4594" s="18">
        <v>2.0623404967000001</v>
      </c>
      <c r="AB4594" t="s">
        <v>518</v>
      </c>
      <c r="AC4594" t="s">
        <v>128</v>
      </c>
      <c r="AD4594" t="s">
        <v>519</v>
      </c>
      <c r="AE4594" s="18">
        <v>7.3293168899999997E-2</v>
      </c>
      <c r="AF4594" t="s">
        <v>20689</v>
      </c>
      <c r="AG4594" t="s">
        <v>143</v>
      </c>
      <c r="AH4594" t="s">
        <v>20690</v>
      </c>
      <c r="AI4594" s="18">
        <v>8.4724877200000007E-2</v>
      </c>
      <c r="AJ4594" t="s">
        <v>20691</v>
      </c>
      <c r="AK4594" t="s">
        <v>134</v>
      </c>
      <c r="AL4594" t="s">
        <v>20692</v>
      </c>
      <c r="AM4594" t="s">
        <v>20689</v>
      </c>
      <c r="AN4594" t="s">
        <v>143</v>
      </c>
      <c r="AO4594" t="s">
        <v>20690</v>
      </c>
      <c r="AP4594" s="18">
        <v>7.3293168899999997E-2</v>
      </c>
      <c r="AQ4594" t="s">
        <v>123</v>
      </c>
      <c r="AR4594" t="b">
        <f>ISNUMBER(SEARCH('Consulta Por Puntos Baloto'!$E$5,B4594,1))</f>
        <v>0</v>
      </c>
      <c r="AS4594">
        <f t="shared" si="142"/>
        <v>31</v>
      </c>
      <c r="AT4594" t="str">
        <f t="shared" si="143"/>
        <v>Punto pago</v>
      </c>
    </row>
    <row r="4595" spans="1:46">
      <c r="A4595" t="s">
        <v>20693</v>
      </c>
      <c r="B4595" t="s">
        <v>20694</v>
      </c>
      <c r="C4595" s="18">
        <v>6.1104403176000002</v>
      </c>
      <c r="D4595" t="s">
        <v>508</v>
      </c>
      <c r="E4595" t="s">
        <v>509</v>
      </c>
      <c r="F4595" t="s">
        <v>510</v>
      </c>
      <c r="G4595" s="18">
        <v>0.1274317516</v>
      </c>
      <c r="H4595" t="s">
        <v>64</v>
      </c>
      <c r="I4595" t="s">
        <v>130</v>
      </c>
      <c r="J4595" t="s">
        <v>735</v>
      </c>
      <c r="K4595" s="18">
        <v>5.0773314377999998</v>
      </c>
      <c r="L4595" t="s">
        <v>64</v>
      </c>
      <c r="M4595" t="s">
        <v>112</v>
      </c>
      <c r="N4595" t="s">
        <v>721</v>
      </c>
      <c r="O4595" s="18">
        <v>0.11288106050000001</v>
      </c>
      <c r="P4595" t="s">
        <v>606</v>
      </c>
      <c r="Q4595" t="s">
        <v>134</v>
      </c>
      <c r="R4595" t="s">
        <v>607</v>
      </c>
      <c r="S4595" s="18">
        <v>3.1090285055</v>
      </c>
      <c r="T4595" t="s">
        <v>515</v>
      </c>
      <c r="U4595" t="s">
        <v>130</v>
      </c>
      <c r="V4595" t="s">
        <v>516</v>
      </c>
      <c r="W4595" s="18">
        <v>6.7071162368000001</v>
      </c>
      <c r="X4595" t="s">
        <v>64</v>
      </c>
      <c r="Y4595" t="s">
        <v>130</v>
      </c>
      <c r="Z4595" t="s">
        <v>532</v>
      </c>
      <c r="AA4595" s="18">
        <v>3.1090285055</v>
      </c>
      <c r="AB4595" t="s">
        <v>518</v>
      </c>
      <c r="AC4595" t="s">
        <v>128</v>
      </c>
      <c r="AD4595" t="s">
        <v>519</v>
      </c>
      <c r="AE4595" s="18">
        <v>0.22982195159999999</v>
      </c>
      <c r="AF4595" t="s">
        <v>736</v>
      </c>
      <c r="AG4595" t="s">
        <v>143</v>
      </c>
      <c r="AH4595" t="s">
        <v>737</v>
      </c>
      <c r="AI4595" s="18">
        <v>8.9460514399999996E-2</v>
      </c>
      <c r="AJ4595" t="s">
        <v>738</v>
      </c>
      <c r="AK4595" t="s">
        <v>134</v>
      </c>
      <c r="AL4595" t="s">
        <v>739</v>
      </c>
      <c r="AM4595" t="s">
        <v>738</v>
      </c>
      <c r="AN4595" t="s">
        <v>134</v>
      </c>
      <c r="AO4595" t="s">
        <v>739</v>
      </c>
      <c r="AP4595" s="18">
        <v>8.9460514399999996E-2</v>
      </c>
      <c r="AQ4595" t="s">
        <v>123</v>
      </c>
      <c r="AR4595" t="b">
        <f>ISNUMBER(SEARCH('Consulta Por Puntos Baloto'!$E$5,B4595,1))</f>
        <v>0</v>
      </c>
      <c r="AS4595">
        <f t="shared" si="142"/>
        <v>35</v>
      </c>
      <c r="AT4595" t="str">
        <f t="shared" si="143"/>
        <v>Punto red</v>
      </c>
    </row>
    <row r="4596" spans="1:46">
      <c r="A4596" t="s">
        <v>20695</v>
      </c>
      <c r="B4596" t="s">
        <v>20696</v>
      </c>
      <c r="C4596" s="18">
        <v>5.9925816532000002</v>
      </c>
      <c r="D4596" t="s">
        <v>508</v>
      </c>
      <c r="E4596" t="s">
        <v>509</v>
      </c>
      <c r="F4596" t="s">
        <v>510</v>
      </c>
      <c r="G4596" s="18">
        <v>1.3786149101</v>
      </c>
      <c r="H4596" t="s">
        <v>515</v>
      </c>
      <c r="I4596" t="s">
        <v>130</v>
      </c>
      <c r="J4596" t="s">
        <v>516</v>
      </c>
      <c r="K4596" s="18">
        <v>4.5959544085999999</v>
      </c>
      <c r="L4596" t="s">
        <v>64</v>
      </c>
      <c r="M4596" t="s">
        <v>112</v>
      </c>
      <c r="N4596" t="s">
        <v>721</v>
      </c>
      <c r="O4596" s="18">
        <v>1.9624433663</v>
      </c>
      <c r="P4596" t="s">
        <v>530</v>
      </c>
      <c r="Q4596" t="s">
        <v>134</v>
      </c>
      <c r="R4596" t="s">
        <v>531</v>
      </c>
      <c r="S4596" s="18">
        <v>1.3786149101</v>
      </c>
      <c r="T4596" t="s">
        <v>515</v>
      </c>
      <c r="U4596" t="s">
        <v>130</v>
      </c>
      <c r="V4596" t="s">
        <v>516</v>
      </c>
      <c r="W4596" s="18">
        <v>4.4438567950000003</v>
      </c>
      <c r="X4596" t="s">
        <v>64</v>
      </c>
      <c r="Y4596" t="s">
        <v>130</v>
      </c>
      <c r="Z4596" t="s">
        <v>517</v>
      </c>
      <c r="AA4596" s="18">
        <v>1.3786149101</v>
      </c>
      <c r="AB4596" t="s">
        <v>518</v>
      </c>
      <c r="AC4596" t="s">
        <v>128</v>
      </c>
      <c r="AD4596" t="s">
        <v>519</v>
      </c>
      <c r="AE4596" s="18">
        <v>0.1555898634</v>
      </c>
      <c r="AF4596" t="s">
        <v>10181</v>
      </c>
      <c r="AG4596" t="s">
        <v>143</v>
      </c>
      <c r="AH4596" t="s">
        <v>10182</v>
      </c>
      <c r="AI4596" s="18">
        <v>5.72347245E-2</v>
      </c>
      <c r="AJ4596" t="s">
        <v>20697</v>
      </c>
      <c r="AK4596" t="s">
        <v>134</v>
      </c>
      <c r="AL4596" t="s">
        <v>20698</v>
      </c>
      <c r="AM4596" t="s">
        <v>20697</v>
      </c>
      <c r="AN4596" t="s">
        <v>134</v>
      </c>
      <c r="AO4596" t="s">
        <v>20698</v>
      </c>
      <c r="AP4596" s="18">
        <v>5.72347245E-2</v>
      </c>
      <c r="AQ4596" t="s">
        <v>123</v>
      </c>
      <c r="AR4596" t="b">
        <f>ISNUMBER(SEARCH('Consulta Por Puntos Baloto'!$E$5,B4596,1))</f>
        <v>0</v>
      </c>
      <c r="AS4596">
        <f t="shared" si="142"/>
        <v>35</v>
      </c>
      <c r="AT4596" t="str">
        <f t="shared" si="143"/>
        <v>Punto red</v>
      </c>
    </row>
    <row r="4597" spans="1:46">
      <c r="A4597" t="s">
        <v>20699</v>
      </c>
      <c r="B4597" t="s">
        <v>20700</v>
      </c>
      <c r="C4597" s="18">
        <v>3.1566876549999998</v>
      </c>
      <c r="D4597" t="s">
        <v>526</v>
      </c>
      <c r="E4597" t="s">
        <v>128</v>
      </c>
      <c r="F4597" t="s">
        <v>527</v>
      </c>
      <c r="G4597" s="18">
        <v>0.44959245440000001</v>
      </c>
      <c r="H4597" t="s">
        <v>1406</v>
      </c>
      <c r="I4597" t="s">
        <v>130</v>
      </c>
      <c r="J4597" t="s">
        <v>1407</v>
      </c>
      <c r="K4597" s="18">
        <v>1.9818515160000001</v>
      </c>
      <c r="L4597" t="s">
        <v>64</v>
      </c>
      <c r="M4597" t="s">
        <v>130</v>
      </c>
      <c r="N4597" t="s">
        <v>529</v>
      </c>
      <c r="O4597" s="18">
        <v>1.1015274430999999</v>
      </c>
      <c r="P4597" t="s">
        <v>1300</v>
      </c>
      <c r="Q4597" t="s">
        <v>134</v>
      </c>
      <c r="R4597" t="s">
        <v>1301</v>
      </c>
      <c r="S4597" s="18">
        <v>3.9627063453</v>
      </c>
      <c r="T4597" t="s">
        <v>371</v>
      </c>
      <c r="U4597" t="s">
        <v>130</v>
      </c>
      <c r="V4597" t="s">
        <v>372</v>
      </c>
      <c r="W4597" s="18">
        <v>1.0354102481</v>
      </c>
      <c r="X4597" t="s">
        <v>64</v>
      </c>
      <c r="Y4597" t="s">
        <v>130</v>
      </c>
      <c r="Z4597" t="s">
        <v>532</v>
      </c>
      <c r="AA4597" s="18">
        <v>0.47529606990000001</v>
      </c>
      <c r="AB4597" t="s">
        <v>533</v>
      </c>
      <c r="AC4597" t="s">
        <v>128</v>
      </c>
      <c r="AD4597" t="s">
        <v>534</v>
      </c>
      <c r="AE4597" s="18">
        <v>0.3800584561</v>
      </c>
      <c r="AF4597" t="s">
        <v>20701</v>
      </c>
      <c r="AG4597" t="s">
        <v>143</v>
      </c>
      <c r="AH4597" t="s">
        <v>20702</v>
      </c>
      <c r="AI4597" s="18">
        <v>9.0319232999999999E-2</v>
      </c>
      <c r="AJ4597" t="s">
        <v>1410</v>
      </c>
      <c r="AK4597" t="s">
        <v>134</v>
      </c>
      <c r="AL4597" t="s">
        <v>1411</v>
      </c>
      <c r="AM4597" t="s">
        <v>1410</v>
      </c>
      <c r="AN4597" t="s">
        <v>134</v>
      </c>
      <c r="AO4597" t="s">
        <v>1411</v>
      </c>
      <c r="AP4597" s="18">
        <v>9.0319232999999999E-2</v>
      </c>
      <c r="AQ4597" t="s">
        <v>123</v>
      </c>
      <c r="AR4597" t="b">
        <f>ISNUMBER(SEARCH('Consulta Por Puntos Baloto'!$E$5,B4597,1))</f>
        <v>0</v>
      </c>
      <c r="AS4597">
        <f t="shared" si="142"/>
        <v>35</v>
      </c>
      <c r="AT4597" t="str">
        <f t="shared" si="143"/>
        <v>Punto red</v>
      </c>
    </row>
    <row r="4598" spans="1:46">
      <c r="A4598" t="s">
        <v>20703</v>
      </c>
      <c r="B4598" t="s">
        <v>20704</v>
      </c>
      <c r="C4598" s="18">
        <v>1.3742964391000001</v>
      </c>
      <c r="D4598" t="s">
        <v>481</v>
      </c>
      <c r="E4598" t="s">
        <v>128</v>
      </c>
      <c r="F4598" t="s">
        <v>482</v>
      </c>
      <c r="G4598" s="18">
        <v>1.5264932300000001E-2</v>
      </c>
      <c r="H4598" t="s">
        <v>64</v>
      </c>
      <c r="I4598" t="s">
        <v>130</v>
      </c>
      <c r="J4598" t="s">
        <v>493</v>
      </c>
      <c r="K4598" s="18">
        <v>1.3457645692</v>
      </c>
      <c r="L4598" t="s">
        <v>64</v>
      </c>
      <c r="M4598" t="s">
        <v>130</v>
      </c>
      <c r="N4598" t="s">
        <v>440</v>
      </c>
      <c r="O4598" s="18">
        <v>1.1966809561</v>
      </c>
      <c r="P4598" t="s">
        <v>494</v>
      </c>
      <c r="Q4598" t="s">
        <v>134</v>
      </c>
      <c r="R4598" t="s">
        <v>495</v>
      </c>
      <c r="S4598" s="18">
        <v>3.3291082862999999</v>
      </c>
      <c r="T4598" t="s">
        <v>371</v>
      </c>
      <c r="U4598" t="s">
        <v>130</v>
      </c>
      <c r="V4598" t="s">
        <v>372</v>
      </c>
      <c r="W4598" s="18">
        <v>1.2133176806999999</v>
      </c>
      <c r="X4598" t="s">
        <v>498</v>
      </c>
      <c r="Y4598" t="s">
        <v>130</v>
      </c>
      <c r="Z4598" t="s">
        <v>499</v>
      </c>
      <c r="AA4598" s="18">
        <v>1.1966809561</v>
      </c>
      <c r="AB4598" t="s">
        <v>500</v>
      </c>
      <c r="AC4598" t="s">
        <v>128</v>
      </c>
      <c r="AD4598" t="s">
        <v>501</v>
      </c>
      <c r="AE4598" s="18">
        <v>0.14967469280000001</v>
      </c>
      <c r="AF4598" t="s">
        <v>2941</v>
      </c>
      <c r="AG4598" t="s">
        <v>143</v>
      </c>
      <c r="AH4598" t="s">
        <v>2942</v>
      </c>
      <c r="AI4598" s="18">
        <v>0.1063476404</v>
      </c>
      <c r="AJ4598" t="s">
        <v>12523</v>
      </c>
      <c r="AK4598" t="s">
        <v>134</v>
      </c>
      <c r="AL4598" t="s">
        <v>12524</v>
      </c>
      <c r="AM4598" t="s">
        <v>64</v>
      </c>
      <c r="AN4598" t="s">
        <v>130</v>
      </c>
      <c r="AO4598" t="s">
        <v>493</v>
      </c>
      <c r="AP4598" s="18">
        <v>1.5264932300000001E-2</v>
      </c>
      <c r="AQ4598" t="s">
        <v>123</v>
      </c>
      <c r="AR4598" t="b">
        <f>ISNUMBER(SEARCH('Consulta Por Puntos Baloto'!$E$5,B4598,1))</f>
        <v>0</v>
      </c>
      <c r="AS4598">
        <f t="shared" si="142"/>
        <v>7</v>
      </c>
      <c r="AT4598" t="str">
        <f t="shared" si="143"/>
        <v>Cajero automático</v>
      </c>
    </row>
    <row r="4599" spans="1:46">
      <c r="A4599" t="s">
        <v>20705</v>
      </c>
      <c r="B4599" t="s">
        <v>20706</v>
      </c>
      <c r="C4599" s="18">
        <v>5.5996736937999998</v>
      </c>
      <c r="D4599" t="s">
        <v>508</v>
      </c>
      <c r="E4599" t="s">
        <v>509</v>
      </c>
      <c r="F4599" t="s">
        <v>510</v>
      </c>
      <c r="G4599" s="18">
        <v>0.98217398720000004</v>
      </c>
      <c r="H4599" t="s">
        <v>64</v>
      </c>
      <c r="I4599" t="s">
        <v>130</v>
      </c>
      <c r="J4599" t="s">
        <v>761</v>
      </c>
      <c r="K4599" s="18">
        <v>4.1527884511000002</v>
      </c>
      <c r="L4599" t="s">
        <v>64</v>
      </c>
      <c r="M4599" t="s">
        <v>112</v>
      </c>
      <c r="N4599" t="s">
        <v>721</v>
      </c>
      <c r="O4599" s="18">
        <v>2.8233971165999998</v>
      </c>
      <c r="P4599" t="s">
        <v>530</v>
      </c>
      <c r="Q4599" t="s">
        <v>134</v>
      </c>
      <c r="R4599" t="s">
        <v>531</v>
      </c>
      <c r="S4599" s="18">
        <v>1.0334422560000001</v>
      </c>
      <c r="T4599" t="s">
        <v>515</v>
      </c>
      <c r="U4599" t="s">
        <v>130</v>
      </c>
      <c r="V4599" t="s">
        <v>516</v>
      </c>
      <c r="W4599" s="18">
        <v>3.5012436325</v>
      </c>
      <c r="X4599" t="s">
        <v>64</v>
      </c>
      <c r="Y4599" t="s">
        <v>130</v>
      </c>
      <c r="Z4599" t="s">
        <v>517</v>
      </c>
      <c r="AA4599" s="18">
        <v>1.0334422560000001</v>
      </c>
      <c r="AB4599" t="s">
        <v>518</v>
      </c>
      <c r="AC4599" t="s">
        <v>128</v>
      </c>
      <c r="AD4599" t="s">
        <v>519</v>
      </c>
      <c r="AE4599" s="18">
        <v>0.166976243</v>
      </c>
      <c r="AF4599" t="s">
        <v>20707</v>
      </c>
      <c r="AG4599" t="s">
        <v>143</v>
      </c>
      <c r="AH4599" t="s">
        <v>20708</v>
      </c>
      <c r="AI4599" s="18">
        <v>8.9921659400000006E-2</v>
      </c>
      <c r="AJ4599" t="s">
        <v>20709</v>
      </c>
      <c r="AK4599" t="s">
        <v>134</v>
      </c>
      <c r="AL4599" t="s">
        <v>20710</v>
      </c>
      <c r="AM4599" t="s">
        <v>20709</v>
      </c>
      <c r="AN4599" t="s">
        <v>134</v>
      </c>
      <c r="AO4599" t="s">
        <v>20710</v>
      </c>
      <c r="AP4599" s="18">
        <v>8.9921659400000006E-2</v>
      </c>
      <c r="AQ4599" t="e">
        <v>#N/A</v>
      </c>
      <c r="AR4599" t="b">
        <f>ISNUMBER(SEARCH('Consulta Por Puntos Baloto'!$E$5,B4599,1))</f>
        <v>0</v>
      </c>
      <c r="AS4599">
        <f t="shared" si="142"/>
        <v>35</v>
      </c>
      <c r="AT4599" t="str">
        <f t="shared" si="143"/>
        <v>Punto red</v>
      </c>
    </row>
    <row r="4600" spans="1:46">
      <c r="A4600" t="s">
        <v>20711</v>
      </c>
      <c r="B4600" t="s">
        <v>20712</v>
      </c>
      <c r="C4600" s="18">
        <v>0.81399109089999999</v>
      </c>
      <c r="D4600" t="s">
        <v>202</v>
      </c>
      <c r="E4600" t="s">
        <v>128</v>
      </c>
      <c r="F4600" t="s">
        <v>203</v>
      </c>
      <c r="G4600" s="18">
        <v>0.15610996299999999</v>
      </c>
      <c r="H4600" t="s">
        <v>64</v>
      </c>
      <c r="I4600" t="s">
        <v>130</v>
      </c>
      <c r="J4600" t="s">
        <v>11041</v>
      </c>
      <c r="K4600" s="18">
        <v>0.76289762930000005</v>
      </c>
      <c r="L4600" t="s">
        <v>205</v>
      </c>
      <c r="M4600" t="s">
        <v>130</v>
      </c>
      <c r="N4600" t="s">
        <v>206</v>
      </c>
      <c r="O4600" s="18">
        <v>1.1064611082</v>
      </c>
      <c r="P4600" t="s">
        <v>1398</v>
      </c>
      <c r="Q4600" t="s">
        <v>134</v>
      </c>
      <c r="R4600" t="s">
        <v>1399</v>
      </c>
      <c r="S4600" s="18">
        <v>1.3375576173999999</v>
      </c>
      <c r="T4600" t="s">
        <v>136</v>
      </c>
      <c r="U4600" t="s">
        <v>130</v>
      </c>
      <c r="V4600" t="s">
        <v>137</v>
      </c>
      <c r="W4600" s="18">
        <v>2.0341349118999998</v>
      </c>
      <c r="X4600" t="s">
        <v>64</v>
      </c>
      <c r="Y4600" t="s">
        <v>130</v>
      </c>
      <c r="Z4600" t="s">
        <v>209</v>
      </c>
      <c r="AA4600" s="18">
        <v>0.53454910219999996</v>
      </c>
      <c r="AB4600" t="s">
        <v>210</v>
      </c>
      <c r="AC4600" t="s">
        <v>128</v>
      </c>
      <c r="AD4600" t="s">
        <v>211</v>
      </c>
      <c r="AE4600" s="18">
        <v>9.3549130199999997E-2</v>
      </c>
      <c r="AF4600" t="s">
        <v>11042</v>
      </c>
      <c r="AG4600" t="s">
        <v>143</v>
      </c>
      <c r="AH4600" t="s">
        <v>11043</v>
      </c>
      <c r="AI4600" s="18">
        <v>0.15349565530000001</v>
      </c>
      <c r="AJ4600" t="s">
        <v>11044</v>
      </c>
      <c r="AK4600" t="s">
        <v>134</v>
      </c>
      <c r="AL4600" t="s">
        <v>11045</v>
      </c>
      <c r="AM4600" t="s">
        <v>11042</v>
      </c>
      <c r="AN4600" t="s">
        <v>143</v>
      </c>
      <c r="AO4600" t="s">
        <v>11043</v>
      </c>
      <c r="AP4600" s="18">
        <v>9.3549130199999997E-2</v>
      </c>
      <c r="AQ4600" t="s">
        <v>123</v>
      </c>
      <c r="AR4600" t="b">
        <f>ISNUMBER(SEARCH('Consulta Por Puntos Baloto'!$E$5,B4600,1))</f>
        <v>0</v>
      </c>
      <c r="AS4600">
        <f t="shared" si="142"/>
        <v>31</v>
      </c>
      <c r="AT4600" t="str">
        <f t="shared" si="143"/>
        <v>Punto pago</v>
      </c>
    </row>
    <row r="4601" spans="1:46">
      <c r="A4601" t="s">
        <v>20713</v>
      </c>
      <c r="B4601" t="s">
        <v>20714</v>
      </c>
      <c r="C4601" s="18">
        <v>5.1708689925</v>
      </c>
      <c r="D4601" t="s">
        <v>127</v>
      </c>
      <c r="E4601" t="s">
        <v>128</v>
      </c>
      <c r="F4601" t="s">
        <v>129</v>
      </c>
      <c r="G4601" s="18">
        <v>1.2707485537000001</v>
      </c>
      <c r="H4601" t="s">
        <v>64</v>
      </c>
      <c r="I4601" t="s">
        <v>130</v>
      </c>
      <c r="J4601" t="s">
        <v>1041</v>
      </c>
      <c r="K4601" s="18">
        <v>3.5660149917999999</v>
      </c>
      <c r="L4601" t="s">
        <v>64</v>
      </c>
      <c r="M4601" t="s">
        <v>130</v>
      </c>
      <c r="N4601" t="s">
        <v>512</v>
      </c>
      <c r="O4601" s="18">
        <v>4.5797772737000004</v>
      </c>
      <c r="P4601" t="s">
        <v>133</v>
      </c>
      <c r="Q4601" t="s">
        <v>134</v>
      </c>
      <c r="R4601" t="s">
        <v>135</v>
      </c>
      <c r="S4601" s="18">
        <v>3.7787338442</v>
      </c>
      <c r="T4601" t="s">
        <v>371</v>
      </c>
      <c r="U4601" t="s">
        <v>130</v>
      </c>
      <c r="V4601" t="s">
        <v>372</v>
      </c>
      <c r="W4601" s="18">
        <v>2.1464350096999998</v>
      </c>
      <c r="X4601" t="s">
        <v>64</v>
      </c>
      <c r="Y4601" t="s">
        <v>130</v>
      </c>
      <c r="Z4601" t="s">
        <v>373</v>
      </c>
      <c r="AA4601" s="18">
        <v>3.2664276811000001</v>
      </c>
      <c r="AB4601" s="19" t="s">
        <v>963</v>
      </c>
      <c r="AC4601" t="s">
        <v>128</v>
      </c>
      <c r="AD4601" t="s">
        <v>964</v>
      </c>
      <c r="AE4601" s="18">
        <v>5.6560113699999998E-2</v>
      </c>
      <c r="AF4601" t="s">
        <v>17398</v>
      </c>
      <c r="AG4601" t="s">
        <v>143</v>
      </c>
      <c r="AH4601" t="s">
        <v>17399</v>
      </c>
      <c r="AI4601" s="18">
        <v>0.20324101350000001</v>
      </c>
      <c r="AJ4601" t="s">
        <v>20715</v>
      </c>
      <c r="AK4601" t="s">
        <v>134</v>
      </c>
      <c r="AL4601" t="s">
        <v>20716</v>
      </c>
      <c r="AM4601" t="s">
        <v>17398</v>
      </c>
      <c r="AN4601" t="s">
        <v>143</v>
      </c>
      <c r="AO4601" t="s">
        <v>17399</v>
      </c>
      <c r="AP4601" s="18">
        <v>5.6560113699999998E-2</v>
      </c>
      <c r="AQ4601" t="s">
        <v>123</v>
      </c>
      <c r="AR4601" t="b">
        <f>ISNUMBER(SEARCH('Consulta Por Puntos Baloto'!$E$5,B4601,1))</f>
        <v>0</v>
      </c>
      <c r="AS4601">
        <f t="shared" si="142"/>
        <v>31</v>
      </c>
      <c r="AT4601" t="str">
        <f t="shared" si="143"/>
        <v>Punto pago</v>
      </c>
    </row>
    <row r="4602" spans="1:46">
      <c r="A4602" t="s">
        <v>20717</v>
      </c>
      <c r="B4602" t="s">
        <v>20718</v>
      </c>
      <c r="C4602" s="18">
        <v>8.2132109664000001</v>
      </c>
      <c r="D4602" t="s">
        <v>127</v>
      </c>
      <c r="E4602" t="s">
        <v>128</v>
      </c>
      <c r="F4602" t="s">
        <v>129</v>
      </c>
      <c r="G4602" s="18">
        <v>2.4095371559999998</v>
      </c>
      <c r="H4602" t="s">
        <v>64</v>
      </c>
      <c r="I4602" t="s">
        <v>130</v>
      </c>
      <c r="J4602" t="s">
        <v>369</v>
      </c>
      <c r="K4602" s="18">
        <v>9.7772059385999999</v>
      </c>
      <c r="L4602" t="s">
        <v>64</v>
      </c>
      <c r="M4602" t="s">
        <v>130</v>
      </c>
      <c r="N4602" t="s">
        <v>370</v>
      </c>
      <c r="O4602" s="18">
        <v>8.1227380879000002</v>
      </c>
      <c r="P4602" t="s">
        <v>133</v>
      </c>
      <c r="Q4602" t="s">
        <v>134</v>
      </c>
      <c r="R4602" t="s">
        <v>135</v>
      </c>
      <c r="S4602" s="18">
        <v>10.7812652669</v>
      </c>
      <c r="T4602" t="s">
        <v>371</v>
      </c>
      <c r="U4602" t="s">
        <v>130</v>
      </c>
      <c r="V4602" t="s">
        <v>372</v>
      </c>
      <c r="W4602" s="18">
        <v>9.5205131866000006</v>
      </c>
      <c r="X4602" t="s">
        <v>64</v>
      </c>
      <c r="Y4602" t="s">
        <v>130</v>
      </c>
      <c r="Z4602" t="s">
        <v>373</v>
      </c>
      <c r="AA4602" s="18">
        <v>8.3527404431000001</v>
      </c>
      <c r="AB4602" t="s">
        <v>140</v>
      </c>
      <c r="AC4602" t="s">
        <v>128</v>
      </c>
      <c r="AD4602" t="s">
        <v>141</v>
      </c>
      <c r="AE4602" s="18">
        <v>5.87898751E-2</v>
      </c>
      <c r="AF4602" t="s">
        <v>1648</v>
      </c>
      <c r="AG4602" t="s">
        <v>143</v>
      </c>
      <c r="AH4602" t="s">
        <v>1649</v>
      </c>
      <c r="AI4602" s="18">
        <v>5.9654950999999999E-3</v>
      </c>
      <c r="AJ4602" t="s">
        <v>17372</v>
      </c>
      <c r="AK4602" t="s">
        <v>134</v>
      </c>
      <c r="AL4602" t="s">
        <v>17373</v>
      </c>
      <c r="AM4602" t="s">
        <v>17372</v>
      </c>
      <c r="AN4602" t="s">
        <v>134</v>
      </c>
      <c r="AO4602" t="s">
        <v>17373</v>
      </c>
      <c r="AP4602" s="18">
        <v>5.9654950999999999E-3</v>
      </c>
      <c r="AQ4602" t="s">
        <v>123</v>
      </c>
      <c r="AR4602" t="b">
        <f>ISNUMBER(SEARCH('Consulta Por Puntos Baloto'!$E$5,B4602,1))</f>
        <v>0</v>
      </c>
      <c r="AS4602">
        <f t="shared" si="142"/>
        <v>35</v>
      </c>
      <c r="AT4602" t="str">
        <f t="shared" si="143"/>
        <v>Punto red</v>
      </c>
    </row>
    <row r="4603" spans="1:46">
      <c r="A4603" t="s">
        <v>20719</v>
      </c>
      <c r="B4603" t="s">
        <v>20720</v>
      </c>
      <c r="C4603" s="18">
        <v>5.6822406410999999</v>
      </c>
      <c r="D4603" t="s">
        <v>541</v>
      </c>
      <c r="E4603" t="s">
        <v>128</v>
      </c>
      <c r="F4603" t="s">
        <v>542</v>
      </c>
      <c r="G4603" s="18">
        <v>1.3438059013000001</v>
      </c>
      <c r="H4603" t="s">
        <v>64</v>
      </c>
      <c r="I4603" t="s">
        <v>130</v>
      </c>
      <c r="J4603" t="s">
        <v>511</v>
      </c>
      <c r="K4603" s="18">
        <v>3.0948770381999999</v>
      </c>
      <c r="L4603" t="s">
        <v>64</v>
      </c>
      <c r="M4603" t="s">
        <v>130</v>
      </c>
      <c r="N4603" t="s">
        <v>512</v>
      </c>
      <c r="O4603" s="18">
        <v>5.3005337135000001</v>
      </c>
      <c r="P4603" t="s">
        <v>133</v>
      </c>
      <c r="Q4603" t="s">
        <v>134</v>
      </c>
      <c r="R4603" t="s">
        <v>135</v>
      </c>
      <c r="S4603" s="18">
        <v>3.7370258537000001</v>
      </c>
      <c r="T4603" t="s">
        <v>371</v>
      </c>
      <c r="U4603" t="s">
        <v>130</v>
      </c>
      <c r="V4603" t="s">
        <v>372</v>
      </c>
      <c r="W4603" s="18">
        <v>1.7646968972999999</v>
      </c>
      <c r="X4603" t="s">
        <v>64</v>
      </c>
      <c r="Y4603" t="s">
        <v>130</v>
      </c>
      <c r="Z4603" t="s">
        <v>517</v>
      </c>
      <c r="AA4603" s="18">
        <v>3.4484759359999999</v>
      </c>
      <c r="AB4603" s="19" t="s">
        <v>963</v>
      </c>
      <c r="AC4603" t="s">
        <v>128</v>
      </c>
      <c r="AD4603" t="s">
        <v>964</v>
      </c>
      <c r="AE4603" s="18">
        <v>8.5675374799999995E-2</v>
      </c>
      <c r="AF4603" t="s">
        <v>12629</v>
      </c>
      <c r="AG4603" t="s">
        <v>143</v>
      </c>
      <c r="AH4603" t="s">
        <v>12630</v>
      </c>
      <c r="AI4603" s="18">
        <v>6.6107253000000001E-3</v>
      </c>
      <c r="AJ4603" t="s">
        <v>12631</v>
      </c>
      <c r="AK4603" t="s">
        <v>134</v>
      </c>
      <c r="AL4603" t="s">
        <v>12632</v>
      </c>
      <c r="AM4603" t="s">
        <v>12631</v>
      </c>
      <c r="AN4603" t="s">
        <v>134</v>
      </c>
      <c r="AO4603" t="s">
        <v>12632</v>
      </c>
      <c r="AP4603" s="18">
        <v>6.6107253000000001E-3</v>
      </c>
      <c r="AQ4603" t="s">
        <v>123</v>
      </c>
      <c r="AR4603" t="b">
        <f>ISNUMBER(SEARCH('Consulta Por Puntos Baloto'!$E$5,B4603,1))</f>
        <v>0</v>
      </c>
      <c r="AS4603">
        <f t="shared" si="142"/>
        <v>35</v>
      </c>
      <c r="AT4603" t="str">
        <f t="shared" si="143"/>
        <v>Punto red</v>
      </c>
    </row>
    <row r="4604" spans="1:46">
      <c r="A4604" t="s">
        <v>20721</v>
      </c>
      <c r="B4604" t="s">
        <v>20722</v>
      </c>
      <c r="C4604" s="18">
        <v>5.5253082899999999</v>
      </c>
      <c r="D4604" t="s">
        <v>508</v>
      </c>
      <c r="E4604" t="s">
        <v>509</v>
      </c>
      <c r="F4604" t="s">
        <v>510</v>
      </c>
      <c r="G4604" s="18">
        <v>1.5783820852999999</v>
      </c>
      <c r="H4604" t="s">
        <v>64</v>
      </c>
      <c r="I4604" t="s">
        <v>130</v>
      </c>
      <c r="J4604" t="s">
        <v>511</v>
      </c>
      <c r="K4604" s="18">
        <v>4.1289089291999996</v>
      </c>
      <c r="L4604" t="s">
        <v>64</v>
      </c>
      <c r="M4604" t="s">
        <v>130</v>
      </c>
      <c r="N4604" t="s">
        <v>512</v>
      </c>
      <c r="O4604" s="18">
        <v>4.0744578309000001</v>
      </c>
      <c r="P4604" t="s">
        <v>513</v>
      </c>
      <c r="Q4604" t="s">
        <v>509</v>
      </c>
      <c r="R4604" t="s">
        <v>514</v>
      </c>
      <c r="S4604" s="18">
        <v>3.9227097977000001</v>
      </c>
      <c r="T4604" t="s">
        <v>515</v>
      </c>
      <c r="U4604" t="s">
        <v>130</v>
      </c>
      <c r="V4604" t="s">
        <v>516</v>
      </c>
      <c r="W4604" s="18">
        <v>1.7735069030999999</v>
      </c>
      <c r="X4604" t="s">
        <v>64</v>
      </c>
      <c r="Y4604" t="s">
        <v>130</v>
      </c>
      <c r="Z4604" t="s">
        <v>517</v>
      </c>
      <c r="AA4604" s="18">
        <v>3.9227097977000001</v>
      </c>
      <c r="AB4604" t="s">
        <v>518</v>
      </c>
      <c r="AC4604" t="s">
        <v>128</v>
      </c>
      <c r="AD4604" t="s">
        <v>519</v>
      </c>
      <c r="AE4604" s="18">
        <v>0.35630968120000001</v>
      </c>
      <c r="AF4604" t="s">
        <v>1048</v>
      </c>
      <c r="AG4604" t="s">
        <v>143</v>
      </c>
      <c r="AH4604" t="s">
        <v>1049</v>
      </c>
      <c r="AI4604" s="18">
        <v>0.10414133590000001</v>
      </c>
      <c r="AJ4604" t="s">
        <v>17711</v>
      </c>
      <c r="AK4604" t="s">
        <v>134</v>
      </c>
      <c r="AL4604" t="s">
        <v>17712</v>
      </c>
      <c r="AM4604" t="s">
        <v>17711</v>
      </c>
      <c r="AN4604" t="s">
        <v>134</v>
      </c>
      <c r="AO4604" t="s">
        <v>17712</v>
      </c>
      <c r="AP4604" s="18">
        <v>0.10414133590000001</v>
      </c>
      <c r="AQ4604" t="s">
        <v>123</v>
      </c>
      <c r="AR4604" t="b">
        <f>ISNUMBER(SEARCH('Consulta Por Puntos Baloto'!$E$5,B4604,1))</f>
        <v>0</v>
      </c>
      <c r="AS4604">
        <f t="shared" si="142"/>
        <v>35</v>
      </c>
      <c r="AT4604" t="str">
        <f t="shared" si="143"/>
        <v>Punto red</v>
      </c>
    </row>
    <row r="4605" spans="1:46">
      <c r="A4605" t="s">
        <v>20723</v>
      </c>
      <c r="B4605" t="s">
        <v>20724</v>
      </c>
      <c r="C4605" s="18">
        <v>39.545002519800001</v>
      </c>
      <c r="D4605" t="s">
        <v>353</v>
      </c>
      <c r="E4605" t="s">
        <v>354</v>
      </c>
      <c r="F4605" t="s">
        <v>355</v>
      </c>
      <c r="G4605" s="18">
        <v>37.935769464899998</v>
      </c>
      <c r="H4605" t="s">
        <v>64</v>
      </c>
      <c r="I4605" t="s">
        <v>86</v>
      </c>
      <c r="J4605" t="s">
        <v>7050</v>
      </c>
      <c r="K4605" s="18">
        <v>39.682809412600001</v>
      </c>
      <c r="L4605" t="s">
        <v>64</v>
      </c>
      <c r="M4605" t="s">
        <v>86</v>
      </c>
      <c r="N4605" t="s">
        <v>358</v>
      </c>
      <c r="O4605" s="18">
        <v>40.613774016199997</v>
      </c>
      <c r="P4605" t="s">
        <v>89</v>
      </c>
      <c r="Q4605" t="s">
        <v>83</v>
      </c>
      <c r="R4605" t="s">
        <v>90</v>
      </c>
      <c r="S4605" s="18">
        <v>41.5936199139</v>
      </c>
      <c r="T4605" t="s">
        <v>85</v>
      </c>
      <c r="U4605" t="s">
        <v>86</v>
      </c>
      <c r="V4605" t="s">
        <v>87</v>
      </c>
      <c r="W4605" s="18">
        <v>41.063528913399999</v>
      </c>
      <c r="X4605" t="s">
        <v>64</v>
      </c>
      <c r="Y4605" t="s">
        <v>86</v>
      </c>
      <c r="Z4605" t="s">
        <v>299</v>
      </c>
      <c r="AA4605" s="18">
        <v>40.784871780499998</v>
      </c>
      <c r="AB4605" t="s">
        <v>193</v>
      </c>
      <c r="AC4605" t="s">
        <v>83</v>
      </c>
      <c r="AD4605" t="s">
        <v>194</v>
      </c>
      <c r="AE4605" s="18">
        <v>18.717245604999999</v>
      </c>
      <c r="AF4605" t="s">
        <v>416</v>
      </c>
      <c r="AG4605" t="s">
        <v>417</v>
      </c>
      <c r="AH4605" t="s">
        <v>418</v>
      </c>
      <c r="AI4605" s="18">
        <v>0.55373810239999999</v>
      </c>
      <c r="AJ4605" t="s">
        <v>20725</v>
      </c>
      <c r="AK4605" t="s">
        <v>17884</v>
      </c>
      <c r="AL4605" t="s">
        <v>20726</v>
      </c>
      <c r="AM4605" t="s">
        <v>20725</v>
      </c>
      <c r="AN4605" t="s">
        <v>17884</v>
      </c>
      <c r="AO4605" t="s">
        <v>20726</v>
      </c>
      <c r="AP4605" s="18">
        <v>0.55373810239999999</v>
      </c>
      <c r="AQ4605" t="s">
        <v>123</v>
      </c>
      <c r="AR4605" t="b">
        <f>ISNUMBER(SEARCH('Consulta Por Puntos Baloto'!$E$5,B4605,1))</f>
        <v>0</v>
      </c>
      <c r="AS4605">
        <f t="shared" si="142"/>
        <v>35</v>
      </c>
      <c r="AT4605" t="str">
        <f t="shared" si="143"/>
        <v>Punto red</v>
      </c>
    </row>
    <row r="4606" spans="1:46">
      <c r="A4606" t="s">
        <v>20727</v>
      </c>
      <c r="B4606" t="s">
        <v>20728</v>
      </c>
      <c r="C4606" s="18">
        <v>1.5553478398</v>
      </c>
      <c r="D4606" t="s">
        <v>2585</v>
      </c>
      <c r="E4606" t="s">
        <v>128</v>
      </c>
      <c r="F4606" t="s">
        <v>2586</v>
      </c>
      <c r="G4606" s="18">
        <v>0.81932746450000005</v>
      </c>
      <c r="H4606" t="s">
        <v>64</v>
      </c>
      <c r="I4606" t="s">
        <v>130</v>
      </c>
      <c r="J4606" t="s">
        <v>2659</v>
      </c>
      <c r="K4606" s="18">
        <v>0.81932746450000005</v>
      </c>
      <c r="L4606" t="s">
        <v>311</v>
      </c>
      <c r="M4606" t="s">
        <v>130</v>
      </c>
      <c r="N4606" t="s">
        <v>2660</v>
      </c>
      <c r="O4606" s="18">
        <v>2.2533228792000002</v>
      </c>
      <c r="P4606" t="s">
        <v>2588</v>
      </c>
      <c r="Q4606" t="s">
        <v>134</v>
      </c>
      <c r="R4606" t="s">
        <v>2589</v>
      </c>
      <c r="S4606" s="18">
        <v>0.81932746450000005</v>
      </c>
      <c r="T4606" t="s">
        <v>311</v>
      </c>
      <c r="U4606" t="s">
        <v>130</v>
      </c>
      <c r="V4606" t="s">
        <v>312</v>
      </c>
      <c r="W4606" s="18">
        <v>0.81932746450000005</v>
      </c>
      <c r="X4606" t="s">
        <v>64</v>
      </c>
      <c r="Y4606" t="s">
        <v>130</v>
      </c>
      <c r="Z4606" t="s">
        <v>2659</v>
      </c>
      <c r="AA4606" s="18">
        <v>0.87290342759999995</v>
      </c>
      <c r="AB4606" t="s">
        <v>2661</v>
      </c>
      <c r="AC4606" t="s">
        <v>128</v>
      </c>
      <c r="AD4606" t="s">
        <v>2662</v>
      </c>
      <c r="AE4606" s="18">
        <v>0.22652618259999999</v>
      </c>
      <c r="AF4606" t="s">
        <v>20600</v>
      </c>
      <c r="AG4606" t="s">
        <v>143</v>
      </c>
      <c r="AH4606" t="s">
        <v>20601</v>
      </c>
      <c r="AI4606" s="18">
        <v>0.1960570422</v>
      </c>
      <c r="AJ4606" t="s">
        <v>11393</v>
      </c>
      <c r="AK4606" t="s">
        <v>134</v>
      </c>
      <c r="AL4606" t="s">
        <v>11394</v>
      </c>
      <c r="AM4606" t="s">
        <v>11393</v>
      </c>
      <c r="AN4606" t="s">
        <v>134</v>
      </c>
      <c r="AO4606" t="s">
        <v>11394</v>
      </c>
      <c r="AP4606" s="18">
        <v>0.1960570422</v>
      </c>
      <c r="AQ4606" t="s">
        <v>123</v>
      </c>
      <c r="AR4606" t="b">
        <f>ISNUMBER(SEARCH('Consulta Por Puntos Baloto'!$E$5,B4606,1))</f>
        <v>0</v>
      </c>
      <c r="AS4606">
        <f t="shared" si="142"/>
        <v>35</v>
      </c>
      <c r="AT4606" t="str">
        <f t="shared" si="143"/>
        <v>Punto red</v>
      </c>
    </row>
    <row r="4607" spans="1:46">
      <c r="A4607" t="s">
        <v>20729</v>
      </c>
      <c r="B4607" t="s">
        <v>20730</v>
      </c>
      <c r="C4607" s="18">
        <v>0.1421685097</v>
      </c>
      <c r="D4607" t="s">
        <v>786</v>
      </c>
      <c r="E4607" t="s">
        <v>128</v>
      </c>
      <c r="F4607" t="s">
        <v>787</v>
      </c>
      <c r="G4607" s="18">
        <v>0.2040406857</v>
      </c>
      <c r="H4607" t="s">
        <v>64</v>
      </c>
      <c r="I4607" t="s">
        <v>130</v>
      </c>
      <c r="J4607" t="s">
        <v>790</v>
      </c>
      <c r="K4607" s="18">
        <v>1.2526246947999999</v>
      </c>
      <c r="L4607" t="s">
        <v>64</v>
      </c>
      <c r="M4607" t="s">
        <v>130</v>
      </c>
      <c r="N4607" t="s">
        <v>789</v>
      </c>
      <c r="O4607" s="18">
        <v>1.1910171140000001</v>
      </c>
      <c r="P4607" t="s">
        <v>1398</v>
      </c>
      <c r="Q4607" t="s">
        <v>134</v>
      </c>
      <c r="R4607" t="s">
        <v>1399</v>
      </c>
      <c r="S4607" s="18">
        <v>0.12581670510000001</v>
      </c>
      <c r="T4607" t="s">
        <v>675</v>
      </c>
      <c r="U4607" t="s">
        <v>130</v>
      </c>
      <c r="V4607" t="s">
        <v>676</v>
      </c>
      <c r="W4607" s="18">
        <v>0.2040406857</v>
      </c>
      <c r="X4607" t="s">
        <v>64</v>
      </c>
      <c r="Y4607" t="s">
        <v>130</v>
      </c>
      <c r="Z4607" t="s">
        <v>790</v>
      </c>
      <c r="AA4607" s="18">
        <v>0.12581670510000001</v>
      </c>
      <c r="AB4607" t="s">
        <v>791</v>
      </c>
      <c r="AC4607" t="s">
        <v>128</v>
      </c>
      <c r="AD4607" t="s">
        <v>792</v>
      </c>
      <c r="AE4607" s="18">
        <v>0.11618224319999999</v>
      </c>
      <c r="AF4607" t="s">
        <v>2772</v>
      </c>
      <c r="AG4607" t="s">
        <v>143</v>
      </c>
      <c r="AH4607" t="s">
        <v>2773</v>
      </c>
      <c r="AI4607" s="18">
        <v>9.3929458100000002E-2</v>
      </c>
      <c r="AJ4607" t="s">
        <v>1402</v>
      </c>
      <c r="AK4607" t="s">
        <v>134</v>
      </c>
      <c r="AL4607" t="s">
        <v>1403</v>
      </c>
      <c r="AM4607" t="s">
        <v>1402</v>
      </c>
      <c r="AN4607" t="s">
        <v>134</v>
      </c>
      <c r="AO4607" t="s">
        <v>1403</v>
      </c>
      <c r="AP4607" s="18">
        <v>9.3929458100000002E-2</v>
      </c>
      <c r="AQ4607" t="s">
        <v>123</v>
      </c>
      <c r="AR4607" t="b">
        <f>ISNUMBER(SEARCH('Consulta Por Puntos Baloto'!$E$5,B4607,1))</f>
        <v>0</v>
      </c>
      <c r="AS4607">
        <f t="shared" si="142"/>
        <v>35</v>
      </c>
      <c r="AT4607" t="str">
        <f t="shared" si="143"/>
        <v>Punto red</v>
      </c>
    </row>
    <row r="4608" spans="1:46">
      <c r="A4608" t="s">
        <v>20731</v>
      </c>
      <c r="B4608" t="s">
        <v>20732</v>
      </c>
      <c r="C4608" s="18">
        <v>2.3335543693999998</v>
      </c>
      <c r="D4608" t="s">
        <v>4580</v>
      </c>
      <c r="E4608" t="s">
        <v>83</v>
      </c>
      <c r="F4608" t="s">
        <v>4581</v>
      </c>
      <c r="G4608" s="18">
        <v>0.64060963969999996</v>
      </c>
      <c r="H4608" t="s">
        <v>64</v>
      </c>
      <c r="I4608" t="s">
        <v>86</v>
      </c>
      <c r="J4608" t="s">
        <v>299</v>
      </c>
      <c r="K4608" s="18">
        <v>2.8565678156000001</v>
      </c>
      <c r="L4608" t="s">
        <v>64</v>
      </c>
      <c r="M4608" t="s">
        <v>86</v>
      </c>
      <c r="N4608" t="s">
        <v>358</v>
      </c>
      <c r="O4608" s="18">
        <v>2.0776218229999999</v>
      </c>
      <c r="P4608" t="s">
        <v>359</v>
      </c>
      <c r="Q4608" t="s">
        <v>83</v>
      </c>
      <c r="R4608" t="s">
        <v>360</v>
      </c>
      <c r="S4608" s="18">
        <v>3.7521715411000001</v>
      </c>
      <c r="T4608" t="s">
        <v>85</v>
      </c>
      <c r="U4608" t="s">
        <v>86</v>
      </c>
      <c r="V4608" t="s">
        <v>87</v>
      </c>
      <c r="W4608" s="18">
        <v>0.64060963969999996</v>
      </c>
      <c r="X4608" t="s">
        <v>64</v>
      </c>
      <c r="Y4608" t="s">
        <v>86</v>
      </c>
      <c r="Z4608" t="s">
        <v>299</v>
      </c>
      <c r="AA4608" s="18">
        <v>0.59494900210000001</v>
      </c>
      <c r="AB4608" s="19" t="s">
        <v>361</v>
      </c>
      <c r="AC4608" t="s">
        <v>83</v>
      </c>
      <c r="AD4608" s="19" t="s">
        <v>362</v>
      </c>
      <c r="AE4608" s="18">
        <v>8.1067059600000005E-2</v>
      </c>
      <c r="AF4608" t="s">
        <v>20733</v>
      </c>
      <c r="AG4608" t="s">
        <v>83</v>
      </c>
      <c r="AH4608" t="s">
        <v>20734</v>
      </c>
      <c r="AI4608" s="18">
        <v>0.33560628539999998</v>
      </c>
      <c r="AJ4608" t="s">
        <v>20735</v>
      </c>
      <c r="AK4608" t="s">
        <v>83</v>
      </c>
      <c r="AL4608" t="s">
        <v>20736</v>
      </c>
      <c r="AM4608" t="s">
        <v>20733</v>
      </c>
      <c r="AN4608" t="s">
        <v>83</v>
      </c>
      <c r="AO4608" t="s">
        <v>20734</v>
      </c>
      <c r="AP4608" s="18">
        <v>8.1067059600000005E-2</v>
      </c>
      <c r="AQ4608" t="s">
        <v>123</v>
      </c>
      <c r="AR4608" t="b">
        <f>ISNUMBER(SEARCH('Consulta Por Puntos Baloto'!$E$5,B4608,1))</f>
        <v>0</v>
      </c>
      <c r="AS4608">
        <f t="shared" si="142"/>
        <v>31</v>
      </c>
      <c r="AT4608" t="str">
        <f t="shared" si="143"/>
        <v>Punto pago</v>
      </c>
    </row>
    <row r="4609" spans="1:46">
      <c r="A4609" t="s">
        <v>20737</v>
      </c>
      <c r="B4609" t="s">
        <v>20738</v>
      </c>
      <c r="C4609" s="18">
        <v>55.919588086099999</v>
      </c>
      <c r="D4609" t="s">
        <v>5692</v>
      </c>
      <c r="E4609" t="s">
        <v>5692</v>
      </c>
      <c r="F4609" t="s">
        <v>5693</v>
      </c>
      <c r="G4609" s="18">
        <v>84.472113789900007</v>
      </c>
      <c r="H4609" t="s">
        <v>64</v>
      </c>
      <c r="I4609" t="s">
        <v>3993</v>
      </c>
      <c r="J4609" t="s">
        <v>3995</v>
      </c>
      <c r="K4609" s="18">
        <v>84.472113789900007</v>
      </c>
      <c r="L4609" t="s">
        <v>64</v>
      </c>
      <c r="M4609" t="s">
        <v>3993</v>
      </c>
      <c r="N4609" t="s">
        <v>3995</v>
      </c>
      <c r="O4609" s="18">
        <v>54.954903528199999</v>
      </c>
      <c r="P4609" t="s">
        <v>5694</v>
      </c>
      <c r="Q4609" t="s">
        <v>5695</v>
      </c>
      <c r="R4609" t="s">
        <v>5696</v>
      </c>
      <c r="S4609" s="18">
        <v>437.93601653460001</v>
      </c>
      <c r="T4609" t="s">
        <v>85</v>
      </c>
      <c r="U4609" t="s">
        <v>86</v>
      </c>
      <c r="V4609" t="s">
        <v>87</v>
      </c>
      <c r="W4609" s="18">
        <v>158.61634661010001</v>
      </c>
      <c r="X4609" t="s">
        <v>64</v>
      </c>
      <c r="Y4609" t="s">
        <v>3998</v>
      </c>
      <c r="Z4609" t="s">
        <v>3999</v>
      </c>
      <c r="AA4609" s="18">
        <v>84.999592350200004</v>
      </c>
      <c r="AB4609" t="s">
        <v>4000</v>
      </c>
      <c r="AC4609" t="s">
        <v>3991</v>
      </c>
      <c r="AD4609" t="s">
        <v>4001</v>
      </c>
      <c r="AE4609" s="18">
        <v>6.2563913299999996E-2</v>
      </c>
      <c r="AF4609" t="s">
        <v>7090</v>
      </c>
      <c r="AG4609" t="s">
        <v>7091</v>
      </c>
      <c r="AH4609" t="s">
        <v>7092</v>
      </c>
      <c r="AI4609" s="18">
        <v>7.0961079699999999E-2</v>
      </c>
      <c r="AJ4609" t="s">
        <v>20739</v>
      </c>
      <c r="AK4609" t="s">
        <v>7091</v>
      </c>
      <c r="AL4609" t="s">
        <v>20740</v>
      </c>
      <c r="AM4609" t="s">
        <v>7090</v>
      </c>
      <c r="AN4609" t="s">
        <v>7091</v>
      </c>
      <c r="AO4609" t="s">
        <v>7092</v>
      </c>
      <c r="AP4609" s="18">
        <v>6.2563913299999996E-2</v>
      </c>
      <c r="AQ4609" t="s">
        <v>123</v>
      </c>
      <c r="AR4609" t="b">
        <f>ISNUMBER(SEARCH('Consulta Por Puntos Baloto'!$E$5,B4609,1))</f>
        <v>0</v>
      </c>
      <c r="AS4609">
        <f t="shared" si="142"/>
        <v>31</v>
      </c>
      <c r="AT4609" t="str">
        <f t="shared" si="143"/>
        <v>Punto pago</v>
      </c>
    </row>
    <row r="4610" spans="1:46">
      <c r="A4610" t="s">
        <v>20741</v>
      </c>
      <c r="B4610" t="s">
        <v>20742</v>
      </c>
      <c r="C4610" s="18">
        <v>2.4360632145999999</v>
      </c>
      <c r="D4610" t="s">
        <v>2585</v>
      </c>
      <c r="E4610" t="s">
        <v>128</v>
      </c>
      <c r="F4610" t="s">
        <v>2586</v>
      </c>
      <c r="G4610" s="18">
        <v>0.64085893780000003</v>
      </c>
      <c r="H4610" t="s">
        <v>2590</v>
      </c>
      <c r="I4610" t="s">
        <v>130</v>
      </c>
      <c r="J4610" t="s">
        <v>2591</v>
      </c>
      <c r="K4610" s="18">
        <v>0.75896910870000001</v>
      </c>
      <c r="L4610" t="s">
        <v>2447</v>
      </c>
      <c r="M4610" t="s">
        <v>130</v>
      </c>
      <c r="N4610" t="s">
        <v>2448</v>
      </c>
      <c r="O4610" s="18">
        <v>0.69387989760000002</v>
      </c>
      <c r="P4610" t="s">
        <v>2746</v>
      </c>
      <c r="Q4610" t="s">
        <v>134</v>
      </c>
      <c r="R4610" t="s">
        <v>2747</v>
      </c>
      <c r="S4610" s="18">
        <v>0.92778536150000002</v>
      </c>
      <c r="T4610" t="s">
        <v>807</v>
      </c>
      <c r="U4610" t="s">
        <v>130</v>
      </c>
      <c r="V4610" t="s">
        <v>808</v>
      </c>
      <c r="W4610" s="18">
        <v>0.64085893780000003</v>
      </c>
      <c r="X4610" t="s">
        <v>2590</v>
      </c>
      <c r="Y4610" t="s">
        <v>130</v>
      </c>
      <c r="Z4610" t="s">
        <v>2591</v>
      </c>
      <c r="AA4610" s="18">
        <v>0.64085893780000003</v>
      </c>
      <c r="AB4610" t="s">
        <v>6560</v>
      </c>
      <c r="AC4610" t="s">
        <v>128</v>
      </c>
      <c r="AD4610" t="s">
        <v>6561</v>
      </c>
      <c r="AE4610" s="18">
        <v>0.42000153629999998</v>
      </c>
      <c r="AF4610" t="s">
        <v>6105</v>
      </c>
      <c r="AG4610" t="s">
        <v>143</v>
      </c>
      <c r="AH4610" t="s">
        <v>6106</v>
      </c>
      <c r="AI4610" s="18">
        <v>3.6656209600000003E-2</v>
      </c>
      <c r="AJ4610" t="s">
        <v>8685</v>
      </c>
      <c r="AK4610" t="s">
        <v>134</v>
      </c>
      <c r="AL4610" t="s">
        <v>8686</v>
      </c>
      <c r="AM4610" t="s">
        <v>8685</v>
      </c>
      <c r="AN4610" t="s">
        <v>134</v>
      </c>
      <c r="AO4610" t="s">
        <v>8686</v>
      </c>
      <c r="AP4610" s="18">
        <v>3.6656209600000003E-2</v>
      </c>
      <c r="AQ4610" t="s">
        <v>123</v>
      </c>
      <c r="AR4610" t="b">
        <f>ISNUMBER(SEARCH('Consulta Por Puntos Baloto'!$E$5,B4610,1))</f>
        <v>0</v>
      </c>
      <c r="AS4610">
        <f t="shared" si="142"/>
        <v>35</v>
      </c>
      <c r="AT4610" t="str">
        <f t="shared" si="143"/>
        <v>Punto red</v>
      </c>
    </row>
    <row r="4611" spans="1:46">
      <c r="A4611" t="s">
        <v>20743</v>
      </c>
      <c r="B4611" t="s">
        <v>20744</v>
      </c>
      <c r="C4611" s="18">
        <v>5.9761671712000002</v>
      </c>
      <c r="D4611" t="s">
        <v>508</v>
      </c>
      <c r="E4611" t="s">
        <v>509</v>
      </c>
      <c r="F4611" t="s">
        <v>510</v>
      </c>
      <c r="G4611" s="18">
        <v>1.3118525289</v>
      </c>
      <c r="H4611" t="s">
        <v>515</v>
      </c>
      <c r="I4611" t="s">
        <v>130</v>
      </c>
      <c r="J4611" t="s">
        <v>516</v>
      </c>
      <c r="K4611" s="18">
        <v>4.5406546455000001</v>
      </c>
      <c r="L4611" t="s">
        <v>64</v>
      </c>
      <c r="M4611" t="s">
        <v>130</v>
      </c>
      <c r="N4611" t="s">
        <v>512</v>
      </c>
      <c r="O4611" s="18">
        <v>2.1165699517999998</v>
      </c>
      <c r="P4611" t="s">
        <v>530</v>
      </c>
      <c r="Q4611" t="s">
        <v>134</v>
      </c>
      <c r="R4611" t="s">
        <v>531</v>
      </c>
      <c r="S4611" s="18">
        <v>1.3118525289</v>
      </c>
      <c r="T4611" t="s">
        <v>515</v>
      </c>
      <c r="U4611" t="s">
        <v>130</v>
      </c>
      <c r="V4611" t="s">
        <v>516</v>
      </c>
      <c r="W4611" s="18">
        <v>4.1477028885999996</v>
      </c>
      <c r="X4611" t="s">
        <v>64</v>
      </c>
      <c r="Y4611" t="s">
        <v>130</v>
      </c>
      <c r="Z4611" t="s">
        <v>517</v>
      </c>
      <c r="AA4611" s="18">
        <v>1.3118525289</v>
      </c>
      <c r="AB4611" t="s">
        <v>518</v>
      </c>
      <c r="AC4611" t="s">
        <v>128</v>
      </c>
      <c r="AD4611" t="s">
        <v>519</v>
      </c>
      <c r="AE4611" s="18">
        <v>7.0125724900000005E-2</v>
      </c>
      <c r="AF4611" t="s">
        <v>20745</v>
      </c>
      <c r="AG4611" t="s">
        <v>143</v>
      </c>
      <c r="AH4611" t="s">
        <v>20746</v>
      </c>
      <c r="AI4611" s="18">
        <v>0.18244246489999999</v>
      </c>
      <c r="AJ4611" t="s">
        <v>20747</v>
      </c>
      <c r="AK4611" t="s">
        <v>134</v>
      </c>
      <c r="AL4611" t="s">
        <v>20748</v>
      </c>
      <c r="AM4611" t="s">
        <v>20745</v>
      </c>
      <c r="AN4611" t="s">
        <v>143</v>
      </c>
      <c r="AO4611" t="s">
        <v>20746</v>
      </c>
      <c r="AP4611" s="18">
        <v>7.0125724900000005E-2</v>
      </c>
      <c r="AQ4611" t="e">
        <v>#N/A</v>
      </c>
      <c r="AR4611" t="b">
        <f>ISNUMBER(SEARCH('Consulta Por Puntos Baloto'!$E$5,B4611,1))</f>
        <v>0</v>
      </c>
      <c r="AS4611">
        <f t="shared" ref="AS4611:AS4674" si="144">MATCH(AP4611,A4611:AL4611,0)</f>
        <v>31</v>
      </c>
      <c r="AT4611" t="str">
        <f t="shared" ref="AT4611:AT4674" si="145">+VLOOKUP(AS4611,$AW$2:$AX$10,2,0)</f>
        <v>Punto pago</v>
      </c>
    </row>
    <row r="4612" spans="1:46">
      <c r="A4612" t="s">
        <v>20749</v>
      </c>
      <c r="B4612" t="s">
        <v>20750</v>
      </c>
      <c r="C4612" s="18">
        <v>0.68436895099999995</v>
      </c>
      <c r="D4612" t="s">
        <v>4580</v>
      </c>
      <c r="E4612" t="s">
        <v>83</v>
      </c>
      <c r="F4612" t="s">
        <v>4581</v>
      </c>
      <c r="G4612" s="18">
        <v>0.80375268450000004</v>
      </c>
      <c r="H4612" t="s">
        <v>85</v>
      </c>
      <c r="I4612" t="s">
        <v>86</v>
      </c>
      <c r="J4612" t="s">
        <v>87</v>
      </c>
      <c r="K4612" s="18">
        <v>1.0362198364999999</v>
      </c>
      <c r="L4612" t="s">
        <v>64</v>
      </c>
      <c r="M4612" t="s">
        <v>86</v>
      </c>
      <c r="N4612" t="s">
        <v>402</v>
      </c>
      <c r="O4612" s="18">
        <v>0.20839795159999999</v>
      </c>
      <c r="P4612" t="s">
        <v>7384</v>
      </c>
      <c r="Q4612" t="s">
        <v>83</v>
      </c>
      <c r="R4612" t="s">
        <v>7385</v>
      </c>
      <c r="S4612" s="18">
        <v>0.80375268450000004</v>
      </c>
      <c r="T4612" t="s">
        <v>85</v>
      </c>
      <c r="U4612" t="s">
        <v>86</v>
      </c>
      <c r="V4612" t="s">
        <v>87</v>
      </c>
      <c r="W4612" s="18">
        <v>0.80375268450000004</v>
      </c>
      <c r="X4612" t="s">
        <v>64</v>
      </c>
      <c r="Y4612" t="s">
        <v>91</v>
      </c>
      <c r="Z4612" t="s">
        <v>92</v>
      </c>
      <c r="AA4612" s="18">
        <v>0.1552784099</v>
      </c>
      <c r="AB4612" t="s">
        <v>4586</v>
      </c>
      <c r="AC4612" t="s">
        <v>83</v>
      </c>
      <c r="AD4612" t="s">
        <v>4587</v>
      </c>
      <c r="AE4612" s="18">
        <v>0.23080588739999999</v>
      </c>
      <c r="AF4612" t="s">
        <v>7386</v>
      </c>
      <c r="AG4612" t="s">
        <v>83</v>
      </c>
      <c r="AH4612" t="s">
        <v>7387</v>
      </c>
      <c r="AI4612" s="18">
        <v>0.2665526044</v>
      </c>
      <c r="AJ4612" t="s">
        <v>11103</v>
      </c>
      <c r="AK4612" t="s">
        <v>83</v>
      </c>
      <c r="AL4612" t="s">
        <v>11104</v>
      </c>
      <c r="AM4612" t="s">
        <v>873</v>
      </c>
      <c r="AN4612" t="s">
        <v>83</v>
      </c>
      <c r="AO4612" t="s">
        <v>4587</v>
      </c>
      <c r="AP4612" s="18">
        <v>0.1552784099</v>
      </c>
      <c r="AQ4612" t="s">
        <v>123</v>
      </c>
      <c r="AR4612" t="b">
        <f>ISNUMBER(SEARCH('Consulta Por Puntos Baloto'!$E$5,B4612,1))</f>
        <v>0</v>
      </c>
      <c r="AS4612">
        <f t="shared" si="144"/>
        <v>27</v>
      </c>
      <c r="AT4612" t="str">
        <f t="shared" si="145"/>
        <v>Oficina física</v>
      </c>
    </row>
    <row r="4613" spans="1:46">
      <c r="A4613" t="s">
        <v>20751</v>
      </c>
      <c r="B4613" t="s">
        <v>20752</v>
      </c>
      <c r="C4613" s="18">
        <v>13.718702800599999</v>
      </c>
      <c r="D4613" t="s">
        <v>4084</v>
      </c>
      <c r="E4613" t="s">
        <v>4053</v>
      </c>
      <c r="F4613" t="s">
        <v>4085</v>
      </c>
      <c r="G4613" s="18">
        <v>13.441951767500001</v>
      </c>
      <c r="H4613" t="s">
        <v>64</v>
      </c>
      <c r="I4613" t="s">
        <v>4055</v>
      </c>
      <c r="J4613" t="s">
        <v>4086</v>
      </c>
      <c r="K4613" s="18">
        <v>22.831686291699999</v>
      </c>
      <c r="L4613" t="s">
        <v>64</v>
      </c>
      <c r="M4613" t="s">
        <v>223</v>
      </c>
      <c r="N4613" t="s">
        <v>4070</v>
      </c>
      <c r="O4613" s="18">
        <v>15.9160747566</v>
      </c>
      <c r="P4613" t="s">
        <v>4052</v>
      </c>
      <c r="Q4613" t="s">
        <v>4053</v>
      </c>
      <c r="R4613" t="s">
        <v>4054</v>
      </c>
      <c r="S4613" s="18">
        <v>31.5284445574</v>
      </c>
      <c r="T4613" t="s">
        <v>227</v>
      </c>
      <c r="U4613" t="s">
        <v>228</v>
      </c>
      <c r="V4613" t="s">
        <v>229</v>
      </c>
      <c r="W4613" s="18">
        <v>13.4851790988</v>
      </c>
      <c r="X4613" t="s">
        <v>64</v>
      </c>
      <c r="Y4613" t="s">
        <v>4055</v>
      </c>
      <c r="Z4613" t="s">
        <v>4056</v>
      </c>
      <c r="AA4613" s="18">
        <v>22.048825398400002</v>
      </c>
      <c r="AB4613" t="s">
        <v>4088</v>
      </c>
      <c r="AC4613" t="s">
        <v>220</v>
      </c>
      <c r="AD4613" t="s">
        <v>4089</v>
      </c>
      <c r="AE4613" s="18">
        <v>4.7310553700000001E-2</v>
      </c>
      <c r="AF4613" t="s">
        <v>20753</v>
      </c>
      <c r="AG4613" t="s">
        <v>6747</v>
      </c>
      <c r="AH4613" t="s">
        <v>20754</v>
      </c>
      <c r="AI4613" s="18">
        <v>12.261452841200001</v>
      </c>
      <c r="AJ4613" t="s">
        <v>6749</v>
      </c>
      <c r="AK4613" t="s">
        <v>4053</v>
      </c>
      <c r="AL4613" t="s">
        <v>6750</v>
      </c>
      <c r="AM4613" t="s">
        <v>20753</v>
      </c>
      <c r="AN4613" t="s">
        <v>6747</v>
      </c>
      <c r="AO4613" t="s">
        <v>20754</v>
      </c>
      <c r="AP4613" s="18">
        <v>4.7310553700000001E-2</v>
      </c>
      <c r="AQ4613" t="s">
        <v>123</v>
      </c>
      <c r="AR4613" t="b">
        <f>ISNUMBER(SEARCH('Consulta Por Puntos Baloto'!$E$5,B4613,1))</f>
        <v>0</v>
      </c>
      <c r="AS4613">
        <f t="shared" si="144"/>
        <v>31</v>
      </c>
      <c r="AT4613" t="str">
        <f t="shared" si="145"/>
        <v>Punto pago</v>
      </c>
    </row>
    <row r="4614" spans="1:46">
      <c r="A4614" t="s">
        <v>20755</v>
      </c>
      <c r="B4614" t="s">
        <v>20756</v>
      </c>
      <c r="C4614" s="18">
        <v>59.130070053300003</v>
      </c>
      <c r="D4614" t="s">
        <v>4973</v>
      </c>
      <c r="E4614" t="s">
        <v>301</v>
      </c>
      <c r="F4614" t="s">
        <v>4974</v>
      </c>
      <c r="G4614" s="18">
        <v>59.136759104299998</v>
      </c>
      <c r="H4614" t="s">
        <v>64</v>
      </c>
      <c r="I4614" t="s">
        <v>294</v>
      </c>
      <c r="J4614" t="s">
        <v>4975</v>
      </c>
      <c r="K4614" s="18">
        <v>59.575358849099999</v>
      </c>
      <c r="L4614" t="s">
        <v>64</v>
      </c>
      <c r="M4614" t="s">
        <v>294</v>
      </c>
      <c r="N4614" t="s">
        <v>295</v>
      </c>
      <c r="O4614" s="18">
        <v>69.574734841400002</v>
      </c>
      <c r="P4614" t="s">
        <v>4516</v>
      </c>
      <c r="Q4614" t="s">
        <v>4517</v>
      </c>
      <c r="R4614" t="s">
        <v>4518</v>
      </c>
      <c r="S4614" s="18">
        <v>115.93980027630001</v>
      </c>
      <c r="T4614" t="s">
        <v>311</v>
      </c>
      <c r="U4614" t="s">
        <v>130</v>
      </c>
      <c r="V4614" t="s">
        <v>312</v>
      </c>
      <c r="W4614" s="18">
        <v>78.676881912300004</v>
      </c>
      <c r="X4614" t="s">
        <v>64</v>
      </c>
      <c r="Y4614" t="s">
        <v>4519</v>
      </c>
      <c r="Z4614" t="s">
        <v>4520</v>
      </c>
      <c r="AA4614" s="18">
        <v>59.126929720900002</v>
      </c>
      <c r="AB4614" t="s">
        <v>300</v>
      </c>
      <c r="AC4614" t="s">
        <v>301</v>
      </c>
      <c r="AD4614" t="s">
        <v>302</v>
      </c>
      <c r="AE4614" s="18">
        <v>1.5980382099999999E-2</v>
      </c>
      <c r="AF4614" t="s">
        <v>14152</v>
      </c>
      <c r="AG4614" t="s">
        <v>14153</v>
      </c>
      <c r="AH4614" t="s">
        <v>14154</v>
      </c>
      <c r="AI4614" s="18">
        <v>0.13179703349999999</v>
      </c>
      <c r="AJ4614" t="s">
        <v>20757</v>
      </c>
      <c r="AK4614" t="s">
        <v>14153</v>
      </c>
      <c r="AL4614" t="s">
        <v>20758</v>
      </c>
      <c r="AM4614" t="s">
        <v>14152</v>
      </c>
      <c r="AN4614" t="s">
        <v>14153</v>
      </c>
      <c r="AO4614" t="s">
        <v>14154</v>
      </c>
      <c r="AP4614" s="18">
        <v>1.5980382099999999E-2</v>
      </c>
      <c r="AQ4614" t="s">
        <v>123</v>
      </c>
      <c r="AR4614" t="b">
        <f>ISNUMBER(SEARCH('Consulta Por Puntos Baloto'!$E$5,B4614,1))</f>
        <v>0</v>
      </c>
      <c r="AS4614">
        <f t="shared" si="144"/>
        <v>31</v>
      </c>
      <c r="AT4614" t="str">
        <f t="shared" si="145"/>
        <v>Punto pago</v>
      </c>
    </row>
    <row r="4615" spans="1:46">
      <c r="A4615" t="s">
        <v>20759</v>
      </c>
      <c r="B4615" t="s">
        <v>20760</v>
      </c>
      <c r="C4615" s="18">
        <v>1.162042698</v>
      </c>
      <c r="D4615" t="s">
        <v>185</v>
      </c>
      <c r="E4615" t="s">
        <v>83</v>
      </c>
      <c r="F4615" t="s">
        <v>186</v>
      </c>
      <c r="G4615" s="18">
        <v>1.3035909103000001</v>
      </c>
      <c r="H4615" t="s">
        <v>4776</v>
      </c>
      <c r="I4615" t="s">
        <v>86</v>
      </c>
      <c r="J4615" t="s">
        <v>4777</v>
      </c>
      <c r="K4615" s="18">
        <v>1.4031280698999999</v>
      </c>
      <c r="L4615" t="s">
        <v>64</v>
      </c>
      <c r="M4615" t="s">
        <v>86</v>
      </c>
      <c r="N4615" t="s">
        <v>88</v>
      </c>
      <c r="O4615" s="18">
        <v>1.1115372639000001</v>
      </c>
      <c r="P4615" t="s">
        <v>89</v>
      </c>
      <c r="Q4615" t="s">
        <v>83</v>
      </c>
      <c r="R4615" t="s">
        <v>90</v>
      </c>
      <c r="S4615" s="18">
        <v>2.0869648107000001</v>
      </c>
      <c r="T4615" t="s">
        <v>85</v>
      </c>
      <c r="U4615" t="s">
        <v>86</v>
      </c>
      <c r="V4615" t="s">
        <v>87</v>
      </c>
      <c r="W4615" s="18">
        <v>2.0869648107000001</v>
      </c>
      <c r="X4615" t="s">
        <v>64</v>
      </c>
      <c r="Y4615" t="s">
        <v>91</v>
      </c>
      <c r="Z4615" t="s">
        <v>92</v>
      </c>
      <c r="AA4615" s="18">
        <v>1.3035909103000001</v>
      </c>
      <c r="AB4615" t="s">
        <v>193</v>
      </c>
      <c r="AC4615" t="s">
        <v>83</v>
      </c>
      <c r="AD4615" t="s">
        <v>194</v>
      </c>
      <c r="AE4615" s="18">
        <v>0.3545920582</v>
      </c>
      <c r="AF4615" t="s">
        <v>11661</v>
      </c>
      <c r="AG4615" t="s">
        <v>83</v>
      </c>
      <c r="AH4615" t="s">
        <v>11662</v>
      </c>
      <c r="AI4615" s="18">
        <v>0.37602509769999998</v>
      </c>
      <c r="AJ4615" t="s">
        <v>20761</v>
      </c>
      <c r="AK4615" t="s">
        <v>83</v>
      </c>
      <c r="AL4615" t="s">
        <v>20762</v>
      </c>
      <c r="AM4615" t="s">
        <v>11661</v>
      </c>
      <c r="AN4615" t="s">
        <v>83</v>
      </c>
      <c r="AO4615" t="s">
        <v>11662</v>
      </c>
      <c r="AP4615" s="18">
        <v>0.3545920582</v>
      </c>
      <c r="AQ4615" t="s">
        <v>123</v>
      </c>
      <c r="AR4615" t="b">
        <f>ISNUMBER(SEARCH('Consulta Por Puntos Baloto'!$E$5,B4615,1))</f>
        <v>0</v>
      </c>
      <c r="AS4615">
        <f t="shared" si="144"/>
        <v>31</v>
      </c>
      <c r="AT4615" t="str">
        <f t="shared" si="145"/>
        <v>Punto pago</v>
      </c>
    </row>
    <row r="4616" spans="1:46">
      <c r="A4616" t="s">
        <v>20763</v>
      </c>
      <c r="B4616" t="s">
        <v>20764</v>
      </c>
      <c r="C4616" s="18">
        <v>0.45620989150000002</v>
      </c>
      <c r="D4616" t="s">
        <v>239</v>
      </c>
      <c r="E4616" t="s">
        <v>62</v>
      </c>
      <c r="F4616" t="s">
        <v>240</v>
      </c>
      <c r="G4616" s="18">
        <v>0.37787167620000001</v>
      </c>
      <c r="H4616" t="s">
        <v>64</v>
      </c>
      <c r="I4616" t="s">
        <v>65</v>
      </c>
      <c r="J4616" t="s">
        <v>20765</v>
      </c>
      <c r="K4616" s="18">
        <v>1.9271058291000001</v>
      </c>
      <c r="L4616" t="s">
        <v>64</v>
      </c>
      <c r="M4616" t="s">
        <v>65</v>
      </c>
      <c r="N4616" t="s">
        <v>284</v>
      </c>
      <c r="O4616" s="18">
        <v>9.2294525790000002</v>
      </c>
      <c r="P4616" t="s">
        <v>67</v>
      </c>
      <c r="Q4616" t="s">
        <v>62</v>
      </c>
      <c r="R4616" t="s">
        <v>68</v>
      </c>
      <c r="S4616" s="18">
        <v>4.6648558621999996</v>
      </c>
      <c r="T4616" t="s">
        <v>69</v>
      </c>
      <c r="U4616" t="s">
        <v>65</v>
      </c>
      <c r="V4616" t="s">
        <v>70</v>
      </c>
      <c r="W4616" s="18">
        <v>0.38238090810000003</v>
      </c>
      <c r="X4616" t="s">
        <v>71</v>
      </c>
      <c r="Y4616" t="s">
        <v>65</v>
      </c>
      <c r="Z4616" t="s">
        <v>72</v>
      </c>
      <c r="AA4616" s="18">
        <v>0.39082596079999998</v>
      </c>
      <c r="AB4616" t="s">
        <v>243</v>
      </c>
      <c r="AC4616" t="s">
        <v>62</v>
      </c>
      <c r="AD4616" t="s">
        <v>244</v>
      </c>
      <c r="AE4616" s="18">
        <v>9.2937059500000002E-2</v>
      </c>
      <c r="AF4616" t="s">
        <v>20766</v>
      </c>
      <c r="AG4616" t="s">
        <v>62</v>
      </c>
      <c r="AH4616" t="s">
        <v>20767</v>
      </c>
      <c r="AI4616" s="18">
        <v>0.20812941579999999</v>
      </c>
      <c r="AJ4616" t="s">
        <v>287</v>
      </c>
      <c r="AK4616" t="s">
        <v>62</v>
      </c>
      <c r="AL4616" t="s">
        <v>14217</v>
      </c>
      <c r="AM4616" t="s">
        <v>20766</v>
      </c>
      <c r="AN4616" t="s">
        <v>62</v>
      </c>
      <c r="AO4616" t="s">
        <v>20767</v>
      </c>
      <c r="AP4616" s="18">
        <v>9.2937059500000002E-2</v>
      </c>
      <c r="AQ4616" t="s">
        <v>123</v>
      </c>
      <c r="AR4616" t="b">
        <f>ISNUMBER(SEARCH('Consulta Por Puntos Baloto'!$E$5,B4616,1))</f>
        <v>0</v>
      </c>
      <c r="AS4616">
        <f t="shared" si="144"/>
        <v>31</v>
      </c>
      <c r="AT4616" t="str">
        <f t="shared" si="145"/>
        <v>Punto pago</v>
      </c>
    </row>
    <row r="4617" spans="1:46">
      <c r="A4617" t="s">
        <v>20768</v>
      </c>
      <c r="B4617" t="s">
        <v>20769</v>
      </c>
      <c r="C4617" s="18">
        <v>0.11765527639999999</v>
      </c>
      <c r="D4617" t="s">
        <v>4165</v>
      </c>
      <c r="E4617" t="s">
        <v>4166</v>
      </c>
      <c r="F4617" t="s">
        <v>4167</v>
      </c>
      <c r="G4617" s="18">
        <v>102.16660926</v>
      </c>
      <c r="H4617" t="s">
        <v>4168</v>
      </c>
      <c r="I4617" t="s">
        <v>4169</v>
      </c>
      <c r="J4617" t="s">
        <v>4170</v>
      </c>
      <c r="K4617" s="18">
        <v>126.4738895129</v>
      </c>
      <c r="L4617" t="s">
        <v>64</v>
      </c>
      <c r="M4617" t="s">
        <v>86</v>
      </c>
      <c r="N4617" t="s">
        <v>402</v>
      </c>
      <c r="O4617" s="18">
        <v>126.4738895129</v>
      </c>
      <c r="P4617" t="s">
        <v>403</v>
      </c>
      <c r="Q4617" t="s">
        <v>83</v>
      </c>
      <c r="R4617" t="s">
        <v>404</v>
      </c>
      <c r="S4617" s="18">
        <v>126.81317597260001</v>
      </c>
      <c r="T4617" t="s">
        <v>85</v>
      </c>
      <c r="U4617" t="s">
        <v>86</v>
      </c>
      <c r="V4617" t="s">
        <v>87</v>
      </c>
      <c r="W4617" s="18">
        <v>103.7696935674</v>
      </c>
      <c r="X4617" t="s">
        <v>64</v>
      </c>
      <c r="Y4617" t="s">
        <v>4169</v>
      </c>
      <c r="Z4617" t="s">
        <v>4171</v>
      </c>
      <c r="AA4617" s="18">
        <v>102.17472796520001</v>
      </c>
      <c r="AB4617" t="s">
        <v>4168</v>
      </c>
      <c r="AC4617" t="s">
        <v>4172</v>
      </c>
      <c r="AD4617" t="s">
        <v>4173</v>
      </c>
      <c r="AE4617" s="18">
        <v>1.3686360999999999E-2</v>
      </c>
      <c r="AF4617" t="s">
        <v>7499</v>
      </c>
      <c r="AG4617" t="s">
        <v>7500</v>
      </c>
      <c r="AH4617" t="s">
        <v>7501</v>
      </c>
      <c r="AI4617" s="18">
        <v>1.36255592E-2</v>
      </c>
      <c r="AJ4617" t="s">
        <v>7502</v>
      </c>
      <c r="AK4617" t="s">
        <v>7503</v>
      </c>
      <c r="AL4617" t="s">
        <v>7504</v>
      </c>
      <c r="AM4617" t="s">
        <v>7502</v>
      </c>
      <c r="AN4617" t="s">
        <v>7503</v>
      </c>
      <c r="AO4617" t="s">
        <v>7504</v>
      </c>
      <c r="AP4617" s="18">
        <v>1.36255592E-2</v>
      </c>
      <c r="AQ4617" t="e">
        <v>#N/A</v>
      </c>
      <c r="AR4617" t="b">
        <f>ISNUMBER(SEARCH('Consulta Por Puntos Baloto'!$E$5,B4617,1))</f>
        <v>0</v>
      </c>
      <c r="AS4617">
        <f t="shared" si="144"/>
        <v>35</v>
      </c>
      <c r="AT4617" t="str">
        <f t="shared" si="145"/>
        <v>Punto red</v>
      </c>
    </row>
    <row r="4618" spans="1:46">
      <c r="A4618" t="s">
        <v>20770</v>
      </c>
      <c r="B4618" t="s">
        <v>20771</v>
      </c>
      <c r="C4618" s="18">
        <v>1.2895563483000001</v>
      </c>
      <c r="D4618" t="s">
        <v>4144</v>
      </c>
      <c r="E4618" t="s">
        <v>4035</v>
      </c>
      <c r="F4618" t="s">
        <v>4145</v>
      </c>
      <c r="G4618" s="18">
        <v>0.10536659280000001</v>
      </c>
      <c r="H4618" t="s">
        <v>4895</v>
      </c>
      <c r="I4618" t="s">
        <v>4146</v>
      </c>
      <c r="J4618" t="s">
        <v>4896</v>
      </c>
      <c r="K4618" s="18">
        <v>35.484978912999999</v>
      </c>
      <c r="L4618" t="s">
        <v>64</v>
      </c>
      <c r="M4618" t="s">
        <v>4029</v>
      </c>
      <c r="N4618" t="s">
        <v>4030</v>
      </c>
      <c r="O4618" s="18">
        <v>25.3809064111</v>
      </c>
      <c r="P4618" t="s">
        <v>4031</v>
      </c>
      <c r="Q4618" t="s">
        <v>4025</v>
      </c>
      <c r="R4618" t="s">
        <v>4032</v>
      </c>
      <c r="S4618" s="18">
        <v>152.27985752039999</v>
      </c>
      <c r="T4618" t="s">
        <v>227</v>
      </c>
      <c r="U4618" t="s">
        <v>228</v>
      </c>
      <c r="V4618" t="s">
        <v>229</v>
      </c>
      <c r="W4618" s="18">
        <v>0.74909294699999995</v>
      </c>
      <c r="X4618" t="s">
        <v>4897</v>
      </c>
      <c r="Y4618" t="s">
        <v>4146</v>
      </c>
      <c r="Z4618" t="s">
        <v>4898</v>
      </c>
      <c r="AA4618" s="18">
        <v>6.5337913600000005E-2</v>
      </c>
      <c r="AB4618" t="s">
        <v>4895</v>
      </c>
      <c r="AC4618" t="s">
        <v>4035</v>
      </c>
      <c r="AD4618" t="s">
        <v>7472</v>
      </c>
      <c r="AE4618" s="18">
        <v>0.3869664176</v>
      </c>
      <c r="AF4618" t="s">
        <v>20772</v>
      </c>
      <c r="AG4618" t="s">
        <v>4035</v>
      </c>
      <c r="AH4618" t="s">
        <v>20773</v>
      </c>
      <c r="AI4618" s="18">
        <v>0.46246968170000002</v>
      </c>
      <c r="AJ4618" t="s">
        <v>349</v>
      </c>
      <c r="AK4618" t="s">
        <v>4035</v>
      </c>
      <c r="AL4618" t="s">
        <v>11700</v>
      </c>
      <c r="AM4618" t="s">
        <v>873</v>
      </c>
      <c r="AN4618" t="s">
        <v>4035</v>
      </c>
      <c r="AO4618" t="s">
        <v>7472</v>
      </c>
      <c r="AP4618" s="18">
        <v>6.5337913600000005E-2</v>
      </c>
      <c r="AQ4618" t="s">
        <v>123</v>
      </c>
      <c r="AR4618" t="b">
        <f>ISNUMBER(SEARCH('Consulta Por Puntos Baloto'!$E$5,B4618,1))</f>
        <v>0</v>
      </c>
      <c r="AS4618">
        <f t="shared" si="144"/>
        <v>27</v>
      </c>
      <c r="AT4618" t="str">
        <f t="shared" si="145"/>
        <v>Oficina física</v>
      </c>
    </row>
    <row r="4619" spans="1:46">
      <c r="A4619" t="s">
        <v>20774</v>
      </c>
      <c r="B4619" t="s">
        <v>20775</v>
      </c>
      <c r="C4619" s="18">
        <v>2.1543248403000002</v>
      </c>
      <c r="D4619" t="s">
        <v>481</v>
      </c>
      <c r="E4619" t="s">
        <v>128</v>
      </c>
      <c r="F4619" t="s">
        <v>482</v>
      </c>
      <c r="G4619" s="18">
        <v>1.0985885555999999</v>
      </c>
      <c r="H4619" t="s">
        <v>483</v>
      </c>
      <c r="I4619" t="s">
        <v>130</v>
      </c>
      <c r="J4619" t="s">
        <v>484</v>
      </c>
      <c r="K4619" s="18">
        <v>2.4657378473999998</v>
      </c>
      <c r="L4619" t="s">
        <v>64</v>
      </c>
      <c r="M4619" t="s">
        <v>130</v>
      </c>
      <c r="N4619" t="s">
        <v>512</v>
      </c>
      <c r="O4619" s="18">
        <v>3.0470640736000001</v>
      </c>
      <c r="P4619" t="s">
        <v>494</v>
      </c>
      <c r="Q4619" t="s">
        <v>134</v>
      </c>
      <c r="R4619" t="s">
        <v>495</v>
      </c>
      <c r="S4619" s="18">
        <v>1.5008272138000001</v>
      </c>
      <c r="T4619" t="s">
        <v>371</v>
      </c>
      <c r="U4619" t="s">
        <v>130</v>
      </c>
      <c r="V4619" t="s">
        <v>372</v>
      </c>
      <c r="W4619" s="18">
        <v>2.3110660325999999</v>
      </c>
      <c r="X4619" t="s">
        <v>64</v>
      </c>
      <c r="Y4619" t="s">
        <v>130</v>
      </c>
      <c r="Z4619" t="s">
        <v>532</v>
      </c>
      <c r="AA4619" s="18">
        <v>1.058022799</v>
      </c>
      <c r="AB4619" s="19" t="s">
        <v>485</v>
      </c>
      <c r="AC4619" t="s">
        <v>128</v>
      </c>
      <c r="AD4619" t="s">
        <v>486</v>
      </c>
      <c r="AE4619" s="18">
        <v>0.30708844260000001</v>
      </c>
      <c r="AF4619" t="s">
        <v>20776</v>
      </c>
      <c r="AG4619" t="s">
        <v>143</v>
      </c>
      <c r="AH4619" t="s">
        <v>20777</v>
      </c>
      <c r="AI4619" s="18">
        <v>0.60576522690000001</v>
      </c>
      <c r="AJ4619" t="s">
        <v>329</v>
      </c>
      <c r="AK4619" t="s">
        <v>134</v>
      </c>
      <c r="AL4619" t="s">
        <v>8524</v>
      </c>
      <c r="AM4619" t="s">
        <v>20776</v>
      </c>
      <c r="AN4619" t="s">
        <v>143</v>
      </c>
      <c r="AO4619" t="s">
        <v>20777</v>
      </c>
      <c r="AP4619" s="18">
        <v>0.30708844260000001</v>
      </c>
      <c r="AQ4619" t="s">
        <v>123</v>
      </c>
      <c r="AR4619" t="b">
        <f>ISNUMBER(SEARCH('Consulta Por Puntos Baloto'!$E$5,B4619,1))</f>
        <v>0</v>
      </c>
      <c r="AS4619">
        <f t="shared" si="144"/>
        <v>31</v>
      </c>
      <c r="AT4619" t="str">
        <f t="shared" si="145"/>
        <v>Punto pago</v>
      </c>
    </row>
    <row r="4620" spans="1:46">
      <c r="A4620" t="s">
        <v>20778</v>
      </c>
      <c r="B4620" t="s">
        <v>20779</v>
      </c>
      <c r="C4620" s="18">
        <v>0.30360469629999998</v>
      </c>
      <c r="D4620" t="s">
        <v>4329</v>
      </c>
      <c r="E4620" t="s">
        <v>3972</v>
      </c>
      <c r="F4620" t="s">
        <v>4330</v>
      </c>
      <c r="G4620" s="18">
        <v>0.73100023599999997</v>
      </c>
      <c r="H4620" t="s">
        <v>64</v>
      </c>
      <c r="I4620" t="s">
        <v>3974</v>
      </c>
      <c r="J4620" t="s">
        <v>4331</v>
      </c>
      <c r="K4620" s="18">
        <v>0.73100023599999997</v>
      </c>
      <c r="L4620" t="s">
        <v>64</v>
      </c>
      <c r="M4620" t="s">
        <v>3974</v>
      </c>
      <c r="N4620" t="s">
        <v>4331</v>
      </c>
      <c r="O4620" s="18">
        <v>1.0451882968999999</v>
      </c>
      <c r="P4620" t="s">
        <v>4332</v>
      </c>
      <c r="Q4620" t="s">
        <v>3972</v>
      </c>
      <c r="R4620" t="s">
        <v>4333</v>
      </c>
      <c r="S4620" s="18">
        <v>467.02792093660003</v>
      </c>
      <c r="T4620" t="s">
        <v>85</v>
      </c>
      <c r="U4620" t="s">
        <v>86</v>
      </c>
      <c r="V4620" t="s">
        <v>87</v>
      </c>
      <c r="W4620" s="18">
        <v>0.88404296120000003</v>
      </c>
      <c r="X4620" t="s">
        <v>3979</v>
      </c>
      <c r="Y4620" t="s">
        <v>3974</v>
      </c>
      <c r="Z4620" t="s">
        <v>3980</v>
      </c>
      <c r="AA4620" s="18">
        <v>0.83048033330000004</v>
      </c>
      <c r="AB4620" t="s">
        <v>4334</v>
      </c>
      <c r="AC4620" t="s">
        <v>3972</v>
      </c>
      <c r="AD4620" t="s">
        <v>4335</v>
      </c>
      <c r="AE4620" s="18">
        <v>0.24442578619999999</v>
      </c>
      <c r="AF4620" t="s">
        <v>20292</v>
      </c>
      <c r="AG4620" t="s">
        <v>3972</v>
      </c>
      <c r="AH4620" t="s">
        <v>20293</v>
      </c>
      <c r="AI4620" s="18">
        <v>0.63110835769999996</v>
      </c>
      <c r="AJ4620" t="s">
        <v>349</v>
      </c>
      <c r="AK4620" t="s">
        <v>3972</v>
      </c>
      <c r="AL4620" t="s">
        <v>5814</v>
      </c>
      <c r="AM4620" t="s">
        <v>20292</v>
      </c>
      <c r="AN4620" t="s">
        <v>3972</v>
      </c>
      <c r="AO4620" t="s">
        <v>20293</v>
      </c>
      <c r="AP4620" s="18">
        <v>0.24442578619999999</v>
      </c>
      <c r="AQ4620" t="s">
        <v>123</v>
      </c>
      <c r="AR4620" t="b">
        <f>ISNUMBER(SEARCH('Consulta Por Puntos Baloto'!$E$5,B4620,1))</f>
        <v>0</v>
      </c>
      <c r="AS4620">
        <f t="shared" si="144"/>
        <v>31</v>
      </c>
      <c r="AT4620" t="str">
        <f t="shared" si="145"/>
        <v>Punto pago</v>
      </c>
    </row>
    <row r="4621" spans="1:46">
      <c r="A4621" t="s">
        <v>20780</v>
      </c>
      <c r="B4621" t="s">
        <v>20781</v>
      </c>
      <c r="C4621" s="18">
        <v>2.9087607646000002</v>
      </c>
      <c r="D4621" t="s">
        <v>2585</v>
      </c>
      <c r="E4621" t="s">
        <v>128</v>
      </c>
      <c r="F4621" t="s">
        <v>2586</v>
      </c>
      <c r="G4621" s="18">
        <v>0.87696619629999994</v>
      </c>
      <c r="H4621" t="s">
        <v>64</v>
      </c>
      <c r="I4621" t="s">
        <v>130</v>
      </c>
      <c r="J4621" t="s">
        <v>3478</v>
      </c>
      <c r="K4621" s="18">
        <v>0.8588749631</v>
      </c>
      <c r="L4621" t="s">
        <v>64</v>
      </c>
      <c r="M4621" t="s">
        <v>130</v>
      </c>
      <c r="N4621" t="s">
        <v>3478</v>
      </c>
      <c r="O4621" s="18">
        <v>1.6877062027</v>
      </c>
      <c r="P4621" t="s">
        <v>3479</v>
      </c>
      <c r="Q4621" t="s">
        <v>134</v>
      </c>
      <c r="R4621" t="s">
        <v>3480</v>
      </c>
      <c r="S4621" s="18">
        <v>1.8571916991999999</v>
      </c>
      <c r="T4621" t="s">
        <v>807</v>
      </c>
      <c r="U4621" t="s">
        <v>130</v>
      </c>
      <c r="V4621" t="s">
        <v>808</v>
      </c>
      <c r="W4621" s="18">
        <v>1.6621733767</v>
      </c>
      <c r="X4621" t="s">
        <v>64</v>
      </c>
      <c r="Y4621" t="s">
        <v>130</v>
      </c>
      <c r="Z4621" t="s">
        <v>6104</v>
      </c>
      <c r="AA4621" s="18">
        <v>1.8622041878</v>
      </c>
      <c r="AB4621" t="s">
        <v>6075</v>
      </c>
      <c r="AC4621" t="s">
        <v>128</v>
      </c>
      <c r="AD4621" t="s">
        <v>6076</v>
      </c>
      <c r="AE4621" s="18">
        <v>0.13152769889999999</v>
      </c>
      <c r="AF4621" t="s">
        <v>9840</v>
      </c>
      <c r="AG4621" t="s">
        <v>143</v>
      </c>
      <c r="AH4621" t="s">
        <v>9841</v>
      </c>
      <c r="AI4621" s="18">
        <v>3.0512455500000001E-2</v>
      </c>
      <c r="AJ4621" t="s">
        <v>6381</v>
      </c>
      <c r="AK4621" t="s">
        <v>134</v>
      </c>
      <c r="AL4621" t="s">
        <v>6382</v>
      </c>
      <c r="AM4621" t="s">
        <v>6381</v>
      </c>
      <c r="AN4621" t="s">
        <v>134</v>
      </c>
      <c r="AO4621" t="s">
        <v>6382</v>
      </c>
      <c r="AP4621" s="18">
        <v>3.0512455500000001E-2</v>
      </c>
      <c r="AQ4621" t="s">
        <v>123</v>
      </c>
      <c r="AR4621" t="b">
        <f>ISNUMBER(SEARCH('Consulta Por Puntos Baloto'!$E$5,B4621,1))</f>
        <v>0</v>
      </c>
      <c r="AS4621">
        <f t="shared" si="144"/>
        <v>35</v>
      </c>
      <c r="AT4621" t="str">
        <f t="shared" si="145"/>
        <v>Punto red</v>
      </c>
    </row>
    <row r="4622" spans="1:46">
      <c r="A4622" t="s">
        <v>20782</v>
      </c>
      <c r="B4622" t="s">
        <v>20783</v>
      </c>
      <c r="C4622" s="18">
        <v>36.249600841499998</v>
      </c>
      <c r="D4622" t="s">
        <v>4447</v>
      </c>
      <c r="E4622" t="s">
        <v>4261</v>
      </c>
      <c r="F4622" t="s">
        <v>4448</v>
      </c>
      <c r="G4622" s="18">
        <v>36.1215605565</v>
      </c>
      <c r="H4622" t="s">
        <v>64</v>
      </c>
      <c r="I4622" t="s">
        <v>4250</v>
      </c>
      <c r="J4622" t="s">
        <v>4251</v>
      </c>
      <c r="K4622" s="18">
        <v>36.102652984000002</v>
      </c>
      <c r="L4622" t="s">
        <v>64</v>
      </c>
      <c r="M4622" t="s">
        <v>4250</v>
      </c>
      <c r="N4622" t="s">
        <v>4251</v>
      </c>
      <c r="O4622" s="18">
        <v>91.381537885100002</v>
      </c>
      <c r="P4622" t="s">
        <v>3977</v>
      </c>
      <c r="Q4622" t="s">
        <v>3972</v>
      </c>
      <c r="R4622" t="s">
        <v>3978</v>
      </c>
      <c r="S4622" s="18">
        <v>412.33977066220001</v>
      </c>
      <c r="T4622" t="s">
        <v>85</v>
      </c>
      <c r="U4622" t="s">
        <v>86</v>
      </c>
      <c r="V4622" t="s">
        <v>87</v>
      </c>
      <c r="W4622" s="18">
        <v>44.048001829199997</v>
      </c>
      <c r="X4622" t="s">
        <v>64</v>
      </c>
      <c r="Y4622" t="s">
        <v>4250</v>
      </c>
      <c r="Z4622" t="s">
        <v>4449</v>
      </c>
      <c r="AA4622" s="18">
        <v>42.121819158699999</v>
      </c>
      <c r="AB4622" s="19" t="s">
        <v>4269</v>
      </c>
      <c r="AC4622" t="s">
        <v>4261</v>
      </c>
      <c r="AD4622" t="s">
        <v>4270</v>
      </c>
      <c r="AE4622" s="18">
        <v>0.1149279283</v>
      </c>
      <c r="AF4622" t="s">
        <v>20784</v>
      </c>
      <c r="AG4622" t="s">
        <v>20785</v>
      </c>
      <c r="AH4622" t="s">
        <v>20786</v>
      </c>
      <c r="AI4622" s="18">
        <v>9.3474949799999998E-2</v>
      </c>
      <c r="AJ4622" t="s">
        <v>20787</v>
      </c>
      <c r="AK4622" t="s">
        <v>20785</v>
      </c>
      <c r="AL4622" t="s">
        <v>20788</v>
      </c>
      <c r="AM4622" t="s">
        <v>20787</v>
      </c>
      <c r="AN4622" t="s">
        <v>20785</v>
      </c>
      <c r="AO4622" t="s">
        <v>20788</v>
      </c>
      <c r="AP4622" s="18">
        <v>9.3474949799999998E-2</v>
      </c>
      <c r="AQ4622" t="s">
        <v>123</v>
      </c>
      <c r="AR4622" t="b">
        <f>ISNUMBER(SEARCH('Consulta Por Puntos Baloto'!$E$5,B4622,1))</f>
        <v>0</v>
      </c>
      <c r="AS4622">
        <f t="shared" si="144"/>
        <v>35</v>
      </c>
      <c r="AT4622" t="str">
        <f t="shared" si="145"/>
        <v>Punto red</v>
      </c>
    </row>
    <row r="4623" spans="1:46">
      <c r="A4623" t="s">
        <v>20789</v>
      </c>
      <c r="B4623" t="s">
        <v>20790</v>
      </c>
      <c r="C4623" s="18">
        <v>1.0101161624999999</v>
      </c>
      <c r="D4623" t="s">
        <v>6201</v>
      </c>
      <c r="E4623" t="s">
        <v>62</v>
      </c>
      <c r="F4623" t="s">
        <v>6202</v>
      </c>
      <c r="G4623" s="18">
        <v>0.4919143949</v>
      </c>
      <c r="H4623" t="s">
        <v>73</v>
      </c>
      <c r="I4623" t="s">
        <v>65</v>
      </c>
      <c r="J4623" t="s">
        <v>5515</v>
      </c>
      <c r="K4623" s="18">
        <v>1.8061657111</v>
      </c>
      <c r="L4623" t="s">
        <v>4403</v>
      </c>
      <c r="M4623" t="s">
        <v>65</v>
      </c>
      <c r="N4623" t="s">
        <v>4404</v>
      </c>
      <c r="O4623" s="18">
        <v>7.3381799538000001</v>
      </c>
      <c r="P4623" t="s">
        <v>67</v>
      </c>
      <c r="Q4623" t="s">
        <v>62</v>
      </c>
      <c r="R4623" t="s">
        <v>68</v>
      </c>
      <c r="S4623" s="18">
        <v>2.7028442076000001</v>
      </c>
      <c r="T4623" t="s">
        <v>69</v>
      </c>
      <c r="U4623" t="s">
        <v>65</v>
      </c>
      <c r="V4623" t="s">
        <v>70</v>
      </c>
      <c r="W4623" s="18">
        <v>1.7404077897000001</v>
      </c>
      <c r="X4623" t="s">
        <v>71</v>
      </c>
      <c r="Y4623" t="s">
        <v>65</v>
      </c>
      <c r="Z4623" t="s">
        <v>72</v>
      </c>
      <c r="AA4623" s="18">
        <v>0.48404437960000002</v>
      </c>
      <c r="AB4623" t="s">
        <v>73</v>
      </c>
      <c r="AC4623" t="s">
        <v>62</v>
      </c>
      <c r="AD4623" t="s">
        <v>74</v>
      </c>
      <c r="AE4623" s="18">
        <v>5.2302023000000003E-2</v>
      </c>
      <c r="AF4623" t="s">
        <v>20791</v>
      </c>
      <c r="AG4623" t="s">
        <v>62</v>
      </c>
      <c r="AH4623" t="s">
        <v>20792</v>
      </c>
      <c r="AI4623" s="18">
        <v>0.16752959689999999</v>
      </c>
      <c r="AJ4623" t="s">
        <v>7253</v>
      </c>
      <c r="AK4623" t="s">
        <v>62</v>
      </c>
      <c r="AL4623" t="s">
        <v>7254</v>
      </c>
      <c r="AM4623" t="s">
        <v>20791</v>
      </c>
      <c r="AN4623" t="s">
        <v>62</v>
      </c>
      <c r="AO4623" t="s">
        <v>20792</v>
      </c>
      <c r="AP4623" s="18">
        <v>5.2302023000000003E-2</v>
      </c>
      <c r="AQ4623" t="s">
        <v>123</v>
      </c>
      <c r="AR4623" t="b">
        <f>ISNUMBER(SEARCH('Consulta Por Puntos Baloto'!$E$5,B4623,1))</f>
        <v>0</v>
      </c>
      <c r="AS4623">
        <f t="shared" si="144"/>
        <v>31</v>
      </c>
      <c r="AT4623" t="str">
        <f t="shared" si="145"/>
        <v>Punto pago</v>
      </c>
    </row>
    <row r="4624" spans="1:46">
      <c r="A4624" t="s">
        <v>20793</v>
      </c>
      <c r="B4624" t="s">
        <v>20794</v>
      </c>
      <c r="C4624" s="18">
        <v>0.51453317880000005</v>
      </c>
      <c r="D4624" t="s">
        <v>5248</v>
      </c>
      <c r="E4624" t="s">
        <v>5249</v>
      </c>
      <c r="F4624" t="s">
        <v>5250</v>
      </c>
      <c r="G4624" s="18">
        <v>23.8882140421</v>
      </c>
      <c r="H4624" t="s">
        <v>64</v>
      </c>
      <c r="I4624" t="s">
        <v>4389</v>
      </c>
      <c r="J4624" t="s">
        <v>4390</v>
      </c>
      <c r="K4624" s="18">
        <v>61.493718317599999</v>
      </c>
      <c r="L4624" t="s">
        <v>64</v>
      </c>
      <c r="M4624" t="s">
        <v>343</v>
      </c>
      <c r="N4624" t="s">
        <v>344</v>
      </c>
      <c r="O4624" s="18">
        <v>23.864000390299999</v>
      </c>
      <c r="P4624" t="s">
        <v>4391</v>
      </c>
      <c r="Q4624" t="s">
        <v>4392</v>
      </c>
      <c r="R4624" t="s">
        <v>4393</v>
      </c>
      <c r="S4624" s="18">
        <v>83.353880542599995</v>
      </c>
      <c r="T4624" t="s">
        <v>69</v>
      </c>
      <c r="U4624" t="s">
        <v>65</v>
      </c>
      <c r="V4624" t="s">
        <v>70</v>
      </c>
      <c r="W4624" s="18">
        <v>23.8882140421</v>
      </c>
      <c r="X4624" t="s">
        <v>64</v>
      </c>
      <c r="Y4624" t="s">
        <v>4389</v>
      </c>
      <c r="Z4624" t="s">
        <v>4390</v>
      </c>
      <c r="AA4624" s="18">
        <v>62.8407211946</v>
      </c>
      <c r="AB4624" t="s">
        <v>345</v>
      </c>
      <c r="AC4624" t="s">
        <v>341</v>
      </c>
      <c r="AD4624" t="s">
        <v>346</v>
      </c>
      <c r="AE4624" s="18">
        <v>0.70725412080000005</v>
      </c>
      <c r="AF4624" t="s">
        <v>15950</v>
      </c>
      <c r="AG4624" t="s">
        <v>5249</v>
      </c>
      <c r="AH4624" t="s">
        <v>15951</v>
      </c>
      <c r="AI4624" s="18">
        <v>6.7822047999999996E-2</v>
      </c>
      <c r="AJ4624" t="s">
        <v>349</v>
      </c>
      <c r="AK4624" t="s">
        <v>7664</v>
      </c>
      <c r="AL4624" t="s">
        <v>11163</v>
      </c>
      <c r="AM4624" t="s">
        <v>349</v>
      </c>
      <c r="AN4624" t="s">
        <v>7664</v>
      </c>
      <c r="AO4624" t="s">
        <v>11163</v>
      </c>
      <c r="AP4624" s="18">
        <v>6.7822047999999996E-2</v>
      </c>
      <c r="AQ4624" t="s">
        <v>4882</v>
      </c>
      <c r="AR4624" t="b">
        <f>ISNUMBER(SEARCH('Consulta Por Puntos Baloto'!$E$5,B4624,1))</f>
        <v>0</v>
      </c>
      <c r="AS4624">
        <f t="shared" si="144"/>
        <v>35</v>
      </c>
      <c r="AT4624" t="str">
        <f t="shared" si="145"/>
        <v>Punto red</v>
      </c>
    </row>
    <row r="4625" spans="1:46">
      <c r="A4625" t="s">
        <v>20795</v>
      </c>
      <c r="B4625" t="s">
        <v>20796</v>
      </c>
      <c r="C4625" s="18">
        <v>0.80318878520000003</v>
      </c>
      <c r="D4625" t="s">
        <v>986</v>
      </c>
      <c r="E4625" t="s">
        <v>128</v>
      </c>
      <c r="F4625" t="s">
        <v>987</v>
      </c>
      <c r="G4625" s="18">
        <v>0.44021685049999998</v>
      </c>
      <c r="H4625" t="s">
        <v>4701</v>
      </c>
      <c r="I4625" t="s">
        <v>130</v>
      </c>
      <c r="J4625" t="s">
        <v>4702</v>
      </c>
      <c r="K4625" s="18">
        <v>1.2469391039</v>
      </c>
      <c r="L4625" t="s">
        <v>990</v>
      </c>
      <c r="M4625" t="s">
        <v>130</v>
      </c>
      <c r="N4625" t="s">
        <v>991</v>
      </c>
      <c r="O4625" s="18">
        <v>2.0074601585999998</v>
      </c>
      <c r="P4625" t="s">
        <v>1398</v>
      </c>
      <c r="Q4625" t="s">
        <v>134</v>
      </c>
      <c r="R4625" t="s">
        <v>1399</v>
      </c>
      <c r="S4625" s="18">
        <v>1.2435994719000001</v>
      </c>
      <c r="T4625" t="s">
        <v>675</v>
      </c>
      <c r="U4625" t="s">
        <v>130</v>
      </c>
      <c r="V4625" t="s">
        <v>676</v>
      </c>
      <c r="W4625" s="18">
        <v>0.80358192760000002</v>
      </c>
      <c r="X4625" t="s">
        <v>64</v>
      </c>
      <c r="Y4625" t="s">
        <v>130</v>
      </c>
      <c r="Z4625" t="s">
        <v>994</v>
      </c>
      <c r="AA4625" s="18">
        <v>0.44021685049999998</v>
      </c>
      <c r="AB4625" t="s">
        <v>4703</v>
      </c>
      <c r="AC4625" t="s">
        <v>128</v>
      </c>
      <c r="AD4625" t="s">
        <v>4704</v>
      </c>
      <c r="AE4625" s="18">
        <v>0.20304638150000001</v>
      </c>
      <c r="AF4625" t="s">
        <v>5952</v>
      </c>
      <c r="AG4625" t="s">
        <v>143</v>
      </c>
      <c r="AH4625" t="s">
        <v>5953</v>
      </c>
      <c r="AI4625" s="18">
        <v>0.36077915469999999</v>
      </c>
      <c r="AJ4625" t="s">
        <v>11790</v>
      </c>
      <c r="AK4625" t="s">
        <v>134</v>
      </c>
      <c r="AL4625" t="s">
        <v>11791</v>
      </c>
      <c r="AM4625" t="s">
        <v>5952</v>
      </c>
      <c r="AN4625" t="s">
        <v>143</v>
      </c>
      <c r="AO4625" t="s">
        <v>5953</v>
      </c>
      <c r="AP4625" s="18">
        <v>0.20304638150000001</v>
      </c>
      <c r="AQ4625" t="s">
        <v>123</v>
      </c>
      <c r="AR4625" t="b">
        <f>ISNUMBER(SEARCH('Consulta Por Puntos Baloto'!$E$5,B4625,1))</f>
        <v>0</v>
      </c>
      <c r="AS4625">
        <f t="shared" si="144"/>
        <v>31</v>
      </c>
      <c r="AT4625" t="str">
        <f t="shared" si="145"/>
        <v>Punto pago</v>
      </c>
    </row>
    <row r="4626" spans="1:46">
      <c r="A4626" t="s">
        <v>20797</v>
      </c>
      <c r="B4626" t="s">
        <v>20798</v>
      </c>
      <c r="C4626" s="18">
        <v>29.103251239900001</v>
      </c>
      <c r="D4626" t="s">
        <v>4165</v>
      </c>
      <c r="E4626" t="s">
        <v>4166</v>
      </c>
      <c r="F4626" t="s">
        <v>4167</v>
      </c>
      <c r="G4626" s="18">
        <v>130.7035900573</v>
      </c>
      <c r="H4626" t="s">
        <v>4168</v>
      </c>
      <c r="I4626" t="s">
        <v>4169</v>
      </c>
      <c r="J4626" t="s">
        <v>4170</v>
      </c>
      <c r="K4626" s="18">
        <v>140.19093253130001</v>
      </c>
      <c r="L4626" t="s">
        <v>64</v>
      </c>
      <c r="M4626" t="s">
        <v>187</v>
      </c>
      <c r="N4626" t="s">
        <v>189</v>
      </c>
      <c r="O4626" s="18">
        <v>139.99919307659999</v>
      </c>
      <c r="P4626" t="s">
        <v>190</v>
      </c>
      <c r="Q4626" t="s">
        <v>191</v>
      </c>
      <c r="R4626" t="s">
        <v>192</v>
      </c>
      <c r="S4626" s="18">
        <v>141.74146212080001</v>
      </c>
      <c r="T4626" t="s">
        <v>85</v>
      </c>
      <c r="U4626" t="s">
        <v>86</v>
      </c>
      <c r="V4626" t="s">
        <v>87</v>
      </c>
      <c r="W4626" s="18">
        <v>132.515779925</v>
      </c>
      <c r="X4626" t="s">
        <v>64</v>
      </c>
      <c r="Y4626" t="s">
        <v>4169</v>
      </c>
      <c r="Z4626" t="s">
        <v>4171</v>
      </c>
      <c r="AA4626" s="18">
        <v>130.7107486383</v>
      </c>
      <c r="AB4626" t="s">
        <v>4168</v>
      </c>
      <c r="AC4626" t="s">
        <v>4172</v>
      </c>
      <c r="AD4626" t="s">
        <v>4173</v>
      </c>
      <c r="AE4626" s="18">
        <v>0.35838468080000002</v>
      </c>
      <c r="AF4626" t="s">
        <v>20799</v>
      </c>
      <c r="AG4626" t="s">
        <v>4175</v>
      </c>
      <c r="AH4626" t="s">
        <v>20800</v>
      </c>
      <c r="AI4626" s="18">
        <v>0.20434227629999999</v>
      </c>
      <c r="AJ4626" t="s">
        <v>20801</v>
      </c>
      <c r="AK4626" t="s">
        <v>4175</v>
      </c>
      <c r="AL4626" t="s">
        <v>20802</v>
      </c>
      <c r="AM4626" t="s">
        <v>20801</v>
      </c>
      <c r="AN4626" t="s">
        <v>4175</v>
      </c>
      <c r="AO4626" t="s">
        <v>20802</v>
      </c>
      <c r="AP4626" s="18">
        <v>0.20434227629999999</v>
      </c>
      <c r="AQ4626" t="s">
        <v>123</v>
      </c>
      <c r="AR4626" t="b">
        <f>ISNUMBER(SEARCH('Consulta Por Puntos Baloto'!$E$5,B4626,1))</f>
        <v>0</v>
      </c>
      <c r="AS4626">
        <f t="shared" si="144"/>
        <v>35</v>
      </c>
      <c r="AT4626" t="str">
        <f t="shared" si="145"/>
        <v>Punto red</v>
      </c>
    </row>
    <row r="4627" spans="1:46">
      <c r="A4627" t="s">
        <v>20803</v>
      </c>
      <c r="B4627" t="s">
        <v>20804</v>
      </c>
      <c r="C4627" s="18">
        <v>1.9235326722999999</v>
      </c>
      <c r="D4627" t="s">
        <v>5599</v>
      </c>
      <c r="E4627" t="s">
        <v>5600</v>
      </c>
      <c r="F4627" t="s">
        <v>5601</v>
      </c>
      <c r="G4627" s="18">
        <v>0.25939301840000001</v>
      </c>
      <c r="H4627" t="s">
        <v>64</v>
      </c>
      <c r="I4627" t="s">
        <v>223</v>
      </c>
      <c r="J4627" t="s">
        <v>6225</v>
      </c>
      <c r="K4627" s="18">
        <v>0.25939301840000001</v>
      </c>
      <c r="L4627" t="s">
        <v>64</v>
      </c>
      <c r="M4627" t="s">
        <v>223</v>
      </c>
      <c r="N4627" t="s">
        <v>6225</v>
      </c>
      <c r="O4627" s="18">
        <v>3.6994450416000002</v>
      </c>
      <c r="P4627" t="s">
        <v>4100</v>
      </c>
      <c r="Q4627" t="s">
        <v>4101</v>
      </c>
      <c r="R4627" t="s">
        <v>4102</v>
      </c>
      <c r="S4627" s="18">
        <v>1.4958143719999999</v>
      </c>
      <c r="T4627" t="s">
        <v>227</v>
      </c>
      <c r="U4627" t="s">
        <v>228</v>
      </c>
      <c r="V4627" t="s">
        <v>229</v>
      </c>
      <c r="W4627" s="18">
        <v>1.2469099033</v>
      </c>
      <c r="X4627" t="s">
        <v>64</v>
      </c>
      <c r="Y4627" t="s">
        <v>5603</v>
      </c>
      <c r="Z4627" t="s">
        <v>5604</v>
      </c>
      <c r="AA4627" s="18">
        <v>1.4812205374</v>
      </c>
      <c r="AB4627" t="s">
        <v>6226</v>
      </c>
      <c r="AC4627" t="s">
        <v>220</v>
      </c>
      <c r="AD4627" t="s">
        <v>6227</v>
      </c>
      <c r="AE4627" s="18">
        <v>0</v>
      </c>
      <c r="AF4627" t="s">
        <v>6228</v>
      </c>
      <c r="AG4627" t="s">
        <v>220</v>
      </c>
      <c r="AH4627" t="s">
        <v>6229</v>
      </c>
      <c r="AI4627" s="18">
        <v>1.2377309658</v>
      </c>
      <c r="AJ4627" t="s">
        <v>6230</v>
      </c>
      <c r="AK4627" t="s">
        <v>4101</v>
      </c>
      <c r="AL4627" t="s">
        <v>6231</v>
      </c>
      <c r="AM4627" t="s">
        <v>6228</v>
      </c>
      <c r="AN4627" t="s">
        <v>220</v>
      </c>
      <c r="AO4627" t="s">
        <v>6229</v>
      </c>
      <c r="AP4627" s="18">
        <v>0</v>
      </c>
      <c r="AQ4627" t="s">
        <v>123</v>
      </c>
      <c r="AR4627" t="b">
        <f>ISNUMBER(SEARCH('Consulta Por Puntos Baloto'!$E$5,B4627,1))</f>
        <v>0</v>
      </c>
      <c r="AS4627">
        <f t="shared" si="144"/>
        <v>31</v>
      </c>
      <c r="AT4627" t="str">
        <f t="shared" si="145"/>
        <v>Punto pago</v>
      </c>
    </row>
    <row r="4628" spans="1:46">
      <c r="A4628" t="s">
        <v>20805</v>
      </c>
      <c r="B4628" t="s">
        <v>20806</v>
      </c>
      <c r="C4628" s="18">
        <v>2.1749585347</v>
      </c>
      <c r="D4628" t="s">
        <v>4065</v>
      </c>
      <c r="E4628" t="s">
        <v>4066</v>
      </c>
      <c r="F4628" t="s">
        <v>4067</v>
      </c>
      <c r="G4628" s="18">
        <v>0.38772129319999998</v>
      </c>
      <c r="H4628" t="s">
        <v>64</v>
      </c>
      <c r="I4628" t="s">
        <v>4068</v>
      </c>
      <c r="J4628" t="s">
        <v>4069</v>
      </c>
      <c r="K4628" s="18">
        <v>188.25159107050001</v>
      </c>
      <c r="L4628" t="s">
        <v>64</v>
      </c>
      <c r="M4628" t="s">
        <v>4250</v>
      </c>
      <c r="N4628" t="s">
        <v>4251</v>
      </c>
      <c r="O4628" s="18">
        <v>0.38772125670000002</v>
      </c>
      <c r="P4628" t="s">
        <v>4071</v>
      </c>
      <c r="Q4628" t="s">
        <v>4066</v>
      </c>
      <c r="R4628" t="s">
        <v>4072</v>
      </c>
      <c r="S4628" s="18">
        <v>285.21779267980003</v>
      </c>
      <c r="T4628" t="s">
        <v>227</v>
      </c>
      <c r="U4628" t="s">
        <v>228</v>
      </c>
      <c r="V4628" t="s">
        <v>229</v>
      </c>
      <c r="W4628" s="18">
        <v>83.597434195299996</v>
      </c>
      <c r="X4628" t="s">
        <v>64</v>
      </c>
      <c r="Y4628" t="s">
        <v>4073</v>
      </c>
      <c r="Z4628" t="s">
        <v>4074</v>
      </c>
      <c r="AA4628" s="18">
        <v>2.1809367040000001</v>
      </c>
      <c r="AB4628" s="19" t="s">
        <v>4075</v>
      </c>
      <c r="AC4628" t="s">
        <v>4066</v>
      </c>
      <c r="AD4628" t="s">
        <v>4076</v>
      </c>
      <c r="AE4628" s="18">
        <v>0.72424554190000001</v>
      </c>
      <c r="AF4628" t="s">
        <v>11171</v>
      </c>
      <c r="AG4628" t="s">
        <v>4066</v>
      </c>
      <c r="AH4628" t="s">
        <v>11172</v>
      </c>
      <c r="AI4628" s="18">
        <v>1.9408644400000001E-2</v>
      </c>
      <c r="AJ4628" t="s">
        <v>20807</v>
      </c>
      <c r="AK4628" t="s">
        <v>4066</v>
      </c>
      <c r="AL4628" t="s">
        <v>20808</v>
      </c>
      <c r="AM4628" t="s">
        <v>20807</v>
      </c>
      <c r="AN4628" t="s">
        <v>4066</v>
      </c>
      <c r="AO4628" t="s">
        <v>20808</v>
      </c>
      <c r="AP4628" s="18">
        <v>1.9408644400000001E-2</v>
      </c>
      <c r="AQ4628" t="s">
        <v>123</v>
      </c>
      <c r="AR4628" t="b">
        <f>ISNUMBER(SEARCH('Consulta Por Puntos Baloto'!$E$5,B4628,1))</f>
        <v>0</v>
      </c>
      <c r="AS4628">
        <f t="shared" si="144"/>
        <v>35</v>
      </c>
      <c r="AT4628" t="str">
        <f t="shared" si="145"/>
        <v>Punto red</v>
      </c>
    </row>
    <row r="4629" spans="1:46">
      <c r="A4629" t="s">
        <v>20809</v>
      </c>
      <c r="B4629" t="s">
        <v>20810</v>
      </c>
      <c r="C4629" s="18">
        <v>2.2458933269000001</v>
      </c>
      <c r="D4629" t="s">
        <v>4065</v>
      </c>
      <c r="E4629" t="s">
        <v>4066</v>
      </c>
      <c r="F4629" t="s">
        <v>4067</v>
      </c>
      <c r="G4629" s="18">
        <v>0.25628875750000002</v>
      </c>
      <c r="H4629" t="s">
        <v>64</v>
      </c>
      <c r="I4629" t="s">
        <v>4068</v>
      </c>
      <c r="J4629" t="s">
        <v>8065</v>
      </c>
      <c r="K4629" s="18">
        <v>187.54461846199999</v>
      </c>
      <c r="L4629" t="s">
        <v>64</v>
      </c>
      <c r="M4629" t="s">
        <v>4250</v>
      </c>
      <c r="N4629" t="s">
        <v>4251</v>
      </c>
      <c r="O4629" s="18">
        <v>2.6986487777999999</v>
      </c>
      <c r="P4629" t="s">
        <v>4071</v>
      </c>
      <c r="Q4629" t="s">
        <v>4066</v>
      </c>
      <c r="R4629" t="s">
        <v>4072</v>
      </c>
      <c r="S4629" s="18">
        <v>285.09143537800003</v>
      </c>
      <c r="T4629" t="s">
        <v>227</v>
      </c>
      <c r="U4629" t="s">
        <v>228</v>
      </c>
      <c r="V4629" t="s">
        <v>229</v>
      </c>
      <c r="W4629" s="18">
        <v>81.909023671499995</v>
      </c>
      <c r="X4629" t="s">
        <v>64</v>
      </c>
      <c r="Y4629" t="s">
        <v>4073</v>
      </c>
      <c r="Z4629" t="s">
        <v>4074</v>
      </c>
      <c r="AA4629" s="18">
        <v>2.5289774181000002</v>
      </c>
      <c r="AB4629" s="19" t="s">
        <v>4075</v>
      </c>
      <c r="AC4629" t="s">
        <v>4066</v>
      </c>
      <c r="AD4629" t="s">
        <v>4076</v>
      </c>
      <c r="AE4629" s="18">
        <v>1.9992902030999999</v>
      </c>
      <c r="AF4629" t="s">
        <v>15713</v>
      </c>
      <c r="AG4629" t="s">
        <v>4066</v>
      </c>
      <c r="AH4629" t="s">
        <v>15714</v>
      </c>
      <c r="AI4629" s="18">
        <v>5.5999999999999997E-9</v>
      </c>
      <c r="AJ4629" t="s">
        <v>20811</v>
      </c>
      <c r="AK4629" t="s">
        <v>4066</v>
      </c>
      <c r="AL4629" t="s">
        <v>20812</v>
      </c>
      <c r="AM4629" t="s">
        <v>20811</v>
      </c>
      <c r="AN4629" t="s">
        <v>4066</v>
      </c>
      <c r="AO4629" t="s">
        <v>20812</v>
      </c>
      <c r="AP4629" s="18">
        <v>5.5999999999999997E-9</v>
      </c>
      <c r="AQ4629" t="s">
        <v>123</v>
      </c>
      <c r="AR4629" t="b">
        <f>ISNUMBER(SEARCH('Consulta Por Puntos Baloto'!$E$5,B4629,1))</f>
        <v>0</v>
      </c>
      <c r="AS4629">
        <f t="shared" si="144"/>
        <v>35</v>
      </c>
      <c r="AT4629" t="str">
        <f t="shared" si="145"/>
        <v>Punto red</v>
      </c>
    </row>
    <row r="4630" spans="1:46">
      <c r="A4630" t="s">
        <v>20813</v>
      </c>
      <c r="B4630" t="s">
        <v>20814</v>
      </c>
      <c r="C4630" s="18">
        <v>0.35685540589999998</v>
      </c>
      <c r="D4630" t="s">
        <v>4065</v>
      </c>
      <c r="E4630" t="s">
        <v>4066</v>
      </c>
      <c r="F4630" t="s">
        <v>4067</v>
      </c>
      <c r="G4630" s="18">
        <v>0.1015990695</v>
      </c>
      <c r="H4630" t="s">
        <v>4075</v>
      </c>
      <c r="I4630" t="s">
        <v>4068</v>
      </c>
      <c r="J4630" t="s">
        <v>14311</v>
      </c>
      <c r="K4630" s="18">
        <v>186.128816642</v>
      </c>
      <c r="L4630" t="s">
        <v>64</v>
      </c>
      <c r="M4630" t="s">
        <v>4250</v>
      </c>
      <c r="N4630" t="s">
        <v>4251</v>
      </c>
      <c r="O4630" s="18">
        <v>2.0126425513999999</v>
      </c>
      <c r="P4630" t="s">
        <v>4071</v>
      </c>
      <c r="Q4630" t="s">
        <v>4066</v>
      </c>
      <c r="R4630" t="s">
        <v>4072</v>
      </c>
      <c r="S4630" s="18">
        <v>287.14321415090001</v>
      </c>
      <c r="T4630" t="s">
        <v>227</v>
      </c>
      <c r="U4630" t="s">
        <v>228</v>
      </c>
      <c r="V4630" t="s">
        <v>229</v>
      </c>
      <c r="W4630" s="18">
        <v>81.639207699400004</v>
      </c>
      <c r="X4630" t="s">
        <v>64</v>
      </c>
      <c r="Y4630" t="s">
        <v>4073</v>
      </c>
      <c r="Z4630" t="s">
        <v>4074</v>
      </c>
      <c r="AA4630" s="18">
        <v>6.7647316499999999E-2</v>
      </c>
      <c r="AB4630" s="19" t="s">
        <v>4075</v>
      </c>
      <c r="AC4630" t="s">
        <v>4066</v>
      </c>
      <c r="AD4630" t="s">
        <v>4076</v>
      </c>
      <c r="AE4630" s="18">
        <v>0.41129333550000002</v>
      </c>
      <c r="AF4630" t="s">
        <v>15633</v>
      </c>
      <c r="AG4630" t="s">
        <v>4066</v>
      </c>
      <c r="AH4630" t="s">
        <v>15634</v>
      </c>
      <c r="AI4630" s="18">
        <v>3.6E-9</v>
      </c>
      <c r="AJ4630" t="s">
        <v>20815</v>
      </c>
      <c r="AK4630" t="s">
        <v>4066</v>
      </c>
      <c r="AL4630" t="s">
        <v>20816</v>
      </c>
      <c r="AM4630" t="s">
        <v>20815</v>
      </c>
      <c r="AN4630" t="s">
        <v>4066</v>
      </c>
      <c r="AO4630" t="s">
        <v>20816</v>
      </c>
      <c r="AP4630" s="18">
        <v>3.6E-9</v>
      </c>
      <c r="AQ4630" t="s">
        <v>123</v>
      </c>
      <c r="AR4630" t="b">
        <f>ISNUMBER(SEARCH('Consulta Por Puntos Baloto'!$E$5,B4630,1))</f>
        <v>0</v>
      </c>
      <c r="AS4630">
        <f t="shared" si="144"/>
        <v>35</v>
      </c>
      <c r="AT4630" t="str">
        <f t="shared" si="145"/>
        <v>Punto red</v>
      </c>
    </row>
    <row r="4631" spans="1:46">
      <c r="A4631" t="s">
        <v>20817</v>
      </c>
      <c r="B4631" t="s">
        <v>20818</v>
      </c>
      <c r="C4631" s="18">
        <v>0.25415685729999998</v>
      </c>
      <c r="D4631" t="s">
        <v>541</v>
      </c>
      <c r="E4631" t="s">
        <v>128</v>
      </c>
      <c r="F4631" t="s">
        <v>542</v>
      </c>
      <c r="G4631" s="18">
        <v>0.42694037299999998</v>
      </c>
      <c r="H4631" t="s">
        <v>64</v>
      </c>
      <c r="I4631" t="s">
        <v>130</v>
      </c>
      <c r="J4631" t="s">
        <v>370</v>
      </c>
      <c r="K4631" s="18">
        <v>0.42694037299999998</v>
      </c>
      <c r="L4631" t="s">
        <v>64</v>
      </c>
      <c r="M4631" t="s">
        <v>130</v>
      </c>
      <c r="N4631" t="s">
        <v>370</v>
      </c>
      <c r="O4631" s="18">
        <v>2.0762711813000001</v>
      </c>
      <c r="P4631" t="s">
        <v>133</v>
      </c>
      <c r="Q4631" t="s">
        <v>134</v>
      </c>
      <c r="R4631" t="s">
        <v>135</v>
      </c>
      <c r="S4631" s="18">
        <v>2.7115494531</v>
      </c>
      <c r="T4631" t="s">
        <v>371</v>
      </c>
      <c r="U4631" t="s">
        <v>130</v>
      </c>
      <c r="V4631" t="s">
        <v>372</v>
      </c>
      <c r="W4631" s="18">
        <v>3.1251816176</v>
      </c>
      <c r="X4631" t="s">
        <v>64</v>
      </c>
      <c r="Y4631" t="s">
        <v>130</v>
      </c>
      <c r="Z4631" t="s">
        <v>569</v>
      </c>
      <c r="AA4631" s="18">
        <v>0.1524938351</v>
      </c>
      <c r="AB4631" t="s">
        <v>818</v>
      </c>
      <c r="AC4631" t="s">
        <v>128</v>
      </c>
      <c r="AD4631" t="s">
        <v>819</v>
      </c>
      <c r="AE4631" s="18">
        <v>0.20075434680000001</v>
      </c>
      <c r="AF4631" t="s">
        <v>20819</v>
      </c>
      <c r="AG4631" t="s">
        <v>143</v>
      </c>
      <c r="AH4631" t="s">
        <v>20820</v>
      </c>
      <c r="AI4631" s="18">
        <v>5.91510222E-2</v>
      </c>
      <c r="AJ4631" t="s">
        <v>20821</v>
      </c>
      <c r="AK4631" t="s">
        <v>134</v>
      </c>
      <c r="AL4631" t="s">
        <v>20822</v>
      </c>
      <c r="AM4631" t="s">
        <v>20821</v>
      </c>
      <c r="AN4631" t="s">
        <v>134</v>
      </c>
      <c r="AO4631" t="s">
        <v>20822</v>
      </c>
      <c r="AP4631" s="18">
        <v>5.91510222E-2</v>
      </c>
      <c r="AQ4631" t="s">
        <v>123</v>
      </c>
      <c r="AR4631" t="b">
        <f>ISNUMBER(SEARCH('Consulta Por Puntos Baloto'!$E$5,B4631,1))</f>
        <v>0</v>
      </c>
      <c r="AS4631">
        <f t="shared" si="144"/>
        <v>35</v>
      </c>
      <c r="AT4631" t="str">
        <f t="shared" si="145"/>
        <v>Punto red</v>
      </c>
    </row>
    <row r="4632" spans="1:46">
      <c r="A4632" t="s">
        <v>20823</v>
      </c>
      <c r="B4632" t="s">
        <v>20824</v>
      </c>
      <c r="C4632" s="18">
        <v>8.3089588399999997E-2</v>
      </c>
      <c r="D4632" t="s">
        <v>541</v>
      </c>
      <c r="E4632" t="s">
        <v>128</v>
      </c>
      <c r="F4632" t="s">
        <v>542</v>
      </c>
      <c r="G4632" s="18">
        <v>0.2743818723</v>
      </c>
      <c r="H4632" t="s">
        <v>64</v>
      </c>
      <c r="I4632" t="s">
        <v>130</v>
      </c>
      <c r="J4632" t="s">
        <v>370</v>
      </c>
      <c r="K4632" s="18">
        <v>0.2743818723</v>
      </c>
      <c r="L4632" t="s">
        <v>64</v>
      </c>
      <c r="M4632" t="s">
        <v>130</v>
      </c>
      <c r="N4632" t="s">
        <v>370</v>
      </c>
      <c r="O4632" s="18">
        <v>1.9057413491999999</v>
      </c>
      <c r="P4632" t="s">
        <v>133</v>
      </c>
      <c r="Q4632" t="s">
        <v>134</v>
      </c>
      <c r="R4632" t="s">
        <v>135</v>
      </c>
      <c r="S4632" s="18">
        <v>2.7588787346000001</v>
      </c>
      <c r="T4632" t="s">
        <v>371</v>
      </c>
      <c r="U4632" t="s">
        <v>130</v>
      </c>
      <c r="V4632" t="s">
        <v>372</v>
      </c>
      <c r="W4632" s="18">
        <v>3.2131584221999998</v>
      </c>
      <c r="X4632" t="s">
        <v>64</v>
      </c>
      <c r="Y4632" t="s">
        <v>130</v>
      </c>
      <c r="Z4632" t="s">
        <v>569</v>
      </c>
      <c r="AA4632" s="18">
        <v>7.2782292999999998E-2</v>
      </c>
      <c r="AB4632" t="s">
        <v>818</v>
      </c>
      <c r="AC4632" t="s">
        <v>128</v>
      </c>
      <c r="AD4632" t="s">
        <v>819</v>
      </c>
      <c r="AE4632" s="18">
        <v>8.33771502E-2</v>
      </c>
      <c r="AF4632" t="s">
        <v>20819</v>
      </c>
      <c r="AG4632" t="s">
        <v>143</v>
      </c>
      <c r="AH4632" t="s">
        <v>20820</v>
      </c>
      <c r="AI4632" s="18">
        <v>7.9637790299999997E-2</v>
      </c>
      <c r="AJ4632" t="s">
        <v>2692</v>
      </c>
      <c r="AK4632" t="s">
        <v>134</v>
      </c>
      <c r="AL4632" t="s">
        <v>20825</v>
      </c>
      <c r="AM4632" t="s">
        <v>873</v>
      </c>
      <c r="AN4632" t="s">
        <v>128</v>
      </c>
      <c r="AO4632" t="s">
        <v>819</v>
      </c>
      <c r="AP4632" s="18">
        <v>7.2782292999999998E-2</v>
      </c>
      <c r="AQ4632" t="e">
        <v>#N/A</v>
      </c>
      <c r="AR4632" t="b">
        <f>ISNUMBER(SEARCH('Consulta Por Puntos Baloto'!$E$5,B4632,1))</f>
        <v>0</v>
      </c>
      <c r="AS4632">
        <f t="shared" si="144"/>
        <v>27</v>
      </c>
      <c r="AT4632" t="str">
        <f t="shared" si="145"/>
        <v>Oficina física</v>
      </c>
    </row>
    <row r="4633" spans="1:46">
      <c r="A4633" t="s">
        <v>20826</v>
      </c>
      <c r="B4633" t="s">
        <v>20827</v>
      </c>
      <c r="C4633" s="18">
        <v>49.793640052199997</v>
      </c>
      <c r="D4633" t="s">
        <v>4065</v>
      </c>
      <c r="E4633" t="s">
        <v>4066</v>
      </c>
      <c r="F4633" t="s">
        <v>4067</v>
      </c>
      <c r="G4633" s="18">
        <v>47.619055517200003</v>
      </c>
      <c r="H4633" t="s">
        <v>64</v>
      </c>
      <c r="I4633" t="s">
        <v>4068</v>
      </c>
      <c r="J4633" t="s">
        <v>8065</v>
      </c>
      <c r="K4633" s="18">
        <v>208.62088505880001</v>
      </c>
      <c r="L4633" t="s">
        <v>64</v>
      </c>
      <c r="M4633" t="s">
        <v>4250</v>
      </c>
      <c r="N4633" t="s">
        <v>4251</v>
      </c>
      <c r="O4633" s="18">
        <v>50.002418747199997</v>
      </c>
      <c r="P4633" t="s">
        <v>4071</v>
      </c>
      <c r="Q4633" t="s">
        <v>4066</v>
      </c>
      <c r="R4633" t="s">
        <v>4072</v>
      </c>
      <c r="S4633" s="18">
        <v>257.52130184330002</v>
      </c>
      <c r="T4633" t="s">
        <v>227</v>
      </c>
      <c r="U4633" t="s">
        <v>228</v>
      </c>
      <c r="V4633" t="s">
        <v>229</v>
      </c>
      <c r="W4633" s="18">
        <v>89.384888843400006</v>
      </c>
      <c r="X4633" t="s">
        <v>64</v>
      </c>
      <c r="Y4633" t="s">
        <v>4073</v>
      </c>
      <c r="Z4633" t="s">
        <v>4074</v>
      </c>
      <c r="AA4633" s="18">
        <v>49.464412585200002</v>
      </c>
      <c r="AB4633" t="s">
        <v>4252</v>
      </c>
      <c r="AC4633" t="s">
        <v>4066</v>
      </c>
      <c r="AD4633" t="s">
        <v>4253</v>
      </c>
      <c r="AE4633" s="18">
        <v>0.13104713940000001</v>
      </c>
      <c r="AF4633" t="s">
        <v>8066</v>
      </c>
      <c r="AG4633" t="s">
        <v>8067</v>
      </c>
      <c r="AH4633" t="s">
        <v>8068</v>
      </c>
      <c r="AI4633" s="18">
        <v>0.109676356</v>
      </c>
      <c r="AJ4633" t="s">
        <v>8069</v>
      </c>
      <c r="AK4633" t="s">
        <v>8067</v>
      </c>
      <c r="AL4633" t="s">
        <v>8070</v>
      </c>
      <c r="AM4633" t="s">
        <v>8069</v>
      </c>
      <c r="AN4633" t="s">
        <v>8067</v>
      </c>
      <c r="AO4633" t="s">
        <v>8070</v>
      </c>
      <c r="AP4633" s="18">
        <v>0.109676356</v>
      </c>
      <c r="AQ4633" t="s">
        <v>123</v>
      </c>
      <c r="AR4633" t="b">
        <f>ISNUMBER(SEARCH('Consulta Por Puntos Baloto'!$E$5,B4633,1))</f>
        <v>0</v>
      </c>
      <c r="AS4633">
        <f t="shared" si="144"/>
        <v>35</v>
      </c>
      <c r="AT4633" t="str">
        <f t="shared" si="145"/>
        <v>Punto red</v>
      </c>
    </row>
    <row r="4634" spans="1:46">
      <c r="A4634" t="s">
        <v>20828</v>
      </c>
      <c r="B4634" t="s">
        <v>20829</v>
      </c>
      <c r="C4634" s="18">
        <v>31.896031408900001</v>
      </c>
      <c r="D4634" t="s">
        <v>4065</v>
      </c>
      <c r="E4634" t="s">
        <v>4066</v>
      </c>
      <c r="F4634" t="s">
        <v>4067</v>
      </c>
      <c r="G4634" s="18">
        <v>27.864950439099999</v>
      </c>
      <c r="H4634" t="s">
        <v>64</v>
      </c>
      <c r="I4634" t="s">
        <v>4068</v>
      </c>
      <c r="J4634" t="s">
        <v>5453</v>
      </c>
      <c r="K4634" s="18">
        <v>168.2105484178</v>
      </c>
      <c r="L4634" t="s">
        <v>64</v>
      </c>
      <c r="M4634" t="s">
        <v>4250</v>
      </c>
      <c r="N4634" t="s">
        <v>4251</v>
      </c>
      <c r="O4634" s="18">
        <v>33.798446443800003</v>
      </c>
      <c r="P4634" t="s">
        <v>4071</v>
      </c>
      <c r="Q4634" t="s">
        <v>4066</v>
      </c>
      <c r="R4634" t="s">
        <v>4072</v>
      </c>
      <c r="S4634" s="18">
        <v>298.47341660939998</v>
      </c>
      <c r="T4634" t="s">
        <v>227</v>
      </c>
      <c r="U4634" t="s">
        <v>228</v>
      </c>
      <c r="V4634" t="s">
        <v>229</v>
      </c>
      <c r="W4634" s="18">
        <v>53.741371581999999</v>
      </c>
      <c r="X4634" t="s">
        <v>64</v>
      </c>
      <c r="Y4634" t="s">
        <v>4073</v>
      </c>
      <c r="Z4634" t="s">
        <v>4074</v>
      </c>
      <c r="AA4634" s="18">
        <v>30.618752069500001</v>
      </c>
      <c r="AB4634" t="s">
        <v>4252</v>
      </c>
      <c r="AC4634" t="s">
        <v>4066</v>
      </c>
      <c r="AD4634" t="s">
        <v>4253</v>
      </c>
      <c r="AE4634" s="18">
        <v>0.1158450176</v>
      </c>
      <c r="AF4634" t="s">
        <v>5454</v>
      </c>
      <c r="AG4634" t="s">
        <v>5455</v>
      </c>
      <c r="AH4634" t="s">
        <v>5456</v>
      </c>
      <c r="AI4634" s="18">
        <v>7.2876316999999996E-2</v>
      </c>
      <c r="AJ4634" t="s">
        <v>5457</v>
      </c>
      <c r="AK4634" t="s">
        <v>5458</v>
      </c>
      <c r="AL4634" t="s">
        <v>5459</v>
      </c>
      <c r="AM4634" t="s">
        <v>5457</v>
      </c>
      <c r="AN4634" t="s">
        <v>5458</v>
      </c>
      <c r="AO4634" t="s">
        <v>5459</v>
      </c>
      <c r="AP4634" s="18">
        <v>7.2876316999999996E-2</v>
      </c>
      <c r="AQ4634" t="s">
        <v>123</v>
      </c>
      <c r="AR4634" t="b">
        <f>ISNUMBER(SEARCH('Consulta Por Puntos Baloto'!$E$5,B4634,1))</f>
        <v>0</v>
      </c>
      <c r="AS4634">
        <f t="shared" si="144"/>
        <v>35</v>
      </c>
      <c r="AT4634" t="str">
        <f t="shared" si="145"/>
        <v>Punto red</v>
      </c>
    </row>
    <row r="4635" spans="1:46">
      <c r="A4635" t="s">
        <v>20830</v>
      </c>
      <c r="B4635" t="s">
        <v>20831</v>
      </c>
      <c r="C4635" s="18">
        <v>0.49519497829999998</v>
      </c>
      <c r="D4635" t="s">
        <v>4247</v>
      </c>
      <c r="E4635" t="s">
        <v>4248</v>
      </c>
      <c r="F4635" t="s">
        <v>4249</v>
      </c>
      <c r="G4635" s="18">
        <v>0.97145011820000005</v>
      </c>
      <c r="H4635" t="s">
        <v>64</v>
      </c>
      <c r="I4635" t="s">
        <v>4073</v>
      </c>
      <c r="J4635" t="s">
        <v>4074</v>
      </c>
      <c r="K4635" s="18">
        <v>121.3264710309</v>
      </c>
      <c r="L4635" t="s">
        <v>64</v>
      </c>
      <c r="M4635" t="s">
        <v>4250</v>
      </c>
      <c r="N4635" t="s">
        <v>4251</v>
      </c>
      <c r="O4635" s="18">
        <v>82.532682218299996</v>
      </c>
      <c r="P4635" t="s">
        <v>4071</v>
      </c>
      <c r="Q4635" t="s">
        <v>4066</v>
      </c>
      <c r="R4635" t="s">
        <v>4072</v>
      </c>
      <c r="S4635" s="18">
        <v>345.6645086007</v>
      </c>
      <c r="T4635" t="s">
        <v>227</v>
      </c>
      <c r="U4635" t="s">
        <v>228</v>
      </c>
      <c r="V4635" t="s">
        <v>229</v>
      </c>
      <c r="W4635" s="18">
        <v>1.0675026507000001</v>
      </c>
      <c r="X4635" t="s">
        <v>64</v>
      </c>
      <c r="Y4635" t="s">
        <v>4073</v>
      </c>
      <c r="Z4635" t="s">
        <v>4074</v>
      </c>
      <c r="AA4635" s="18">
        <v>79.093078174499993</v>
      </c>
      <c r="AB4635" t="s">
        <v>4252</v>
      </c>
      <c r="AC4635" t="s">
        <v>4066</v>
      </c>
      <c r="AD4635" t="s">
        <v>4253</v>
      </c>
      <c r="AE4635" s="18">
        <v>0.26292378090000001</v>
      </c>
      <c r="AF4635" t="s">
        <v>20832</v>
      </c>
      <c r="AG4635" t="s">
        <v>4248</v>
      </c>
      <c r="AH4635" t="s">
        <v>20833</v>
      </c>
      <c r="AI4635" s="18">
        <v>0.47272166090000001</v>
      </c>
      <c r="AJ4635" t="s">
        <v>10913</v>
      </c>
      <c r="AK4635" t="s">
        <v>4248</v>
      </c>
      <c r="AL4635" t="s">
        <v>10914</v>
      </c>
      <c r="AM4635" t="s">
        <v>20832</v>
      </c>
      <c r="AN4635" t="s">
        <v>4248</v>
      </c>
      <c r="AO4635" t="s">
        <v>20833</v>
      </c>
      <c r="AP4635" s="18">
        <v>0.26292378090000001</v>
      </c>
      <c r="AQ4635" t="s">
        <v>123</v>
      </c>
      <c r="AR4635" t="b">
        <f>ISNUMBER(SEARCH('Consulta Por Puntos Baloto'!$E$5,B4635,1))</f>
        <v>0</v>
      </c>
      <c r="AS4635">
        <f t="shared" si="144"/>
        <v>31</v>
      </c>
      <c r="AT4635" t="str">
        <f t="shared" si="145"/>
        <v>Punto pago</v>
      </c>
    </row>
    <row r="4636" spans="1:46">
      <c r="A4636" t="s">
        <v>20834</v>
      </c>
      <c r="B4636" t="s">
        <v>20835</v>
      </c>
      <c r="C4636" s="18">
        <v>1.0242610417</v>
      </c>
      <c r="D4636" t="s">
        <v>4065</v>
      </c>
      <c r="E4636" t="s">
        <v>4066</v>
      </c>
      <c r="F4636" t="s">
        <v>4067</v>
      </c>
      <c r="G4636" s="18">
        <v>0.26106074340000002</v>
      </c>
      <c r="H4636" t="s">
        <v>4252</v>
      </c>
      <c r="I4636" t="s">
        <v>4068</v>
      </c>
      <c r="J4636" t="s">
        <v>17333</v>
      </c>
      <c r="K4636" s="18">
        <v>185.27030514649999</v>
      </c>
      <c r="L4636" t="s">
        <v>64</v>
      </c>
      <c r="M4636" t="s">
        <v>4250</v>
      </c>
      <c r="N4636" t="s">
        <v>4251</v>
      </c>
      <c r="O4636" s="18">
        <v>3.1392927005</v>
      </c>
      <c r="P4636" t="s">
        <v>4071</v>
      </c>
      <c r="Q4636" t="s">
        <v>4066</v>
      </c>
      <c r="R4636" t="s">
        <v>4072</v>
      </c>
      <c r="S4636" s="18">
        <v>287.64202627200001</v>
      </c>
      <c r="T4636" t="s">
        <v>227</v>
      </c>
      <c r="U4636" t="s">
        <v>228</v>
      </c>
      <c r="V4636" t="s">
        <v>229</v>
      </c>
      <c r="W4636" s="18">
        <v>80.461144981999993</v>
      </c>
      <c r="X4636" t="s">
        <v>64</v>
      </c>
      <c r="Y4636" t="s">
        <v>4073</v>
      </c>
      <c r="Z4636" t="s">
        <v>4074</v>
      </c>
      <c r="AA4636" s="18">
        <v>0.3193280476</v>
      </c>
      <c r="AB4636" t="s">
        <v>4252</v>
      </c>
      <c r="AC4636" t="s">
        <v>4066</v>
      </c>
      <c r="AD4636" t="s">
        <v>4253</v>
      </c>
      <c r="AE4636" s="18">
        <v>0.61418241679999996</v>
      </c>
      <c r="AF4636" t="s">
        <v>13452</v>
      </c>
      <c r="AG4636" t="s">
        <v>4066</v>
      </c>
      <c r="AH4636" t="s">
        <v>13453</v>
      </c>
      <c r="AI4636" s="18">
        <v>8.9104629000000008E-3</v>
      </c>
      <c r="AJ4636" t="s">
        <v>20836</v>
      </c>
      <c r="AK4636" t="s">
        <v>4066</v>
      </c>
      <c r="AL4636" t="s">
        <v>20837</v>
      </c>
      <c r="AM4636" t="s">
        <v>20836</v>
      </c>
      <c r="AN4636" t="s">
        <v>4066</v>
      </c>
      <c r="AO4636" t="s">
        <v>20837</v>
      </c>
      <c r="AP4636" s="18">
        <v>8.9104629000000008E-3</v>
      </c>
      <c r="AQ4636" t="s">
        <v>123</v>
      </c>
      <c r="AR4636" t="b">
        <f>ISNUMBER(SEARCH('Consulta Por Puntos Baloto'!$E$5,B4636,1))</f>
        <v>0</v>
      </c>
      <c r="AS4636">
        <f t="shared" si="144"/>
        <v>35</v>
      </c>
      <c r="AT4636" t="str">
        <f t="shared" si="145"/>
        <v>Punto red</v>
      </c>
    </row>
    <row r="4637" spans="1:46">
      <c r="A4637" t="s">
        <v>20838</v>
      </c>
      <c r="B4637" t="s">
        <v>20839</v>
      </c>
      <c r="C4637" s="18">
        <v>3.2827507976999999</v>
      </c>
      <c r="D4637" t="s">
        <v>584</v>
      </c>
      <c r="E4637" t="s">
        <v>128</v>
      </c>
      <c r="F4637" t="s">
        <v>585</v>
      </c>
      <c r="G4637" s="18">
        <v>1.0528199744</v>
      </c>
      <c r="H4637" t="s">
        <v>64</v>
      </c>
      <c r="I4637" t="s">
        <v>130</v>
      </c>
      <c r="J4637" t="s">
        <v>1722</v>
      </c>
      <c r="K4637" s="18">
        <v>1.757953112</v>
      </c>
      <c r="L4637" t="s">
        <v>64</v>
      </c>
      <c r="M4637" t="s">
        <v>130</v>
      </c>
      <c r="N4637" t="s">
        <v>629</v>
      </c>
      <c r="O4637" s="18">
        <v>3.8276942363000002</v>
      </c>
      <c r="P4637" t="s">
        <v>467</v>
      </c>
      <c r="Q4637" t="s">
        <v>134</v>
      </c>
      <c r="R4637" t="s">
        <v>468</v>
      </c>
      <c r="S4637" s="18">
        <v>2.2725345332</v>
      </c>
      <c r="T4637" t="s">
        <v>469</v>
      </c>
      <c r="U4637" t="s">
        <v>130</v>
      </c>
      <c r="V4637" t="s">
        <v>470</v>
      </c>
      <c r="W4637" s="18">
        <v>4.5123430532000004</v>
      </c>
      <c r="X4637" t="s">
        <v>64</v>
      </c>
      <c r="Y4637" t="s">
        <v>471</v>
      </c>
      <c r="Z4637" t="s">
        <v>472</v>
      </c>
      <c r="AA4637" s="18">
        <v>2.2725345332</v>
      </c>
      <c r="AB4637" t="s">
        <v>591</v>
      </c>
      <c r="AC4637" t="s">
        <v>128</v>
      </c>
      <c r="AD4637" t="s">
        <v>592</v>
      </c>
      <c r="AE4637" s="18">
        <v>0.1322929041</v>
      </c>
      <c r="AF4637" t="s">
        <v>7846</v>
      </c>
      <c r="AG4637" t="s">
        <v>143</v>
      </c>
      <c r="AH4637" t="s">
        <v>7847</v>
      </c>
      <c r="AI4637" s="18">
        <v>0.21400485399999999</v>
      </c>
      <c r="AJ4637" t="s">
        <v>7848</v>
      </c>
      <c r="AK4637" t="s">
        <v>134</v>
      </c>
      <c r="AL4637" t="s">
        <v>7849</v>
      </c>
      <c r="AM4637" t="s">
        <v>7846</v>
      </c>
      <c r="AN4637" t="s">
        <v>143</v>
      </c>
      <c r="AO4637" t="s">
        <v>7847</v>
      </c>
      <c r="AP4637" s="18">
        <v>0.1322929041</v>
      </c>
      <c r="AQ4637" t="s">
        <v>123</v>
      </c>
      <c r="AR4637" t="b">
        <f>ISNUMBER(SEARCH('Consulta Por Puntos Baloto'!$E$5,B4637,1))</f>
        <v>0</v>
      </c>
      <c r="AS4637">
        <f t="shared" si="144"/>
        <v>31</v>
      </c>
      <c r="AT4637" t="str">
        <f t="shared" si="145"/>
        <v>Punto pago</v>
      </c>
    </row>
    <row r="4638" spans="1:46">
      <c r="A4638" t="s">
        <v>20840</v>
      </c>
      <c r="B4638" t="s">
        <v>20841</v>
      </c>
      <c r="C4638" s="18">
        <v>1.090709978</v>
      </c>
      <c r="D4638" t="s">
        <v>61</v>
      </c>
      <c r="E4638" t="s">
        <v>62</v>
      </c>
      <c r="F4638" t="s">
        <v>63</v>
      </c>
      <c r="G4638" s="18">
        <v>0.60852846859999998</v>
      </c>
      <c r="H4638" t="s">
        <v>64</v>
      </c>
      <c r="I4638" t="s">
        <v>65</v>
      </c>
      <c r="J4638" t="s">
        <v>66</v>
      </c>
      <c r="K4638" s="18">
        <v>0.6152346608</v>
      </c>
      <c r="L4638" t="s">
        <v>64</v>
      </c>
      <c r="M4638" t="s">
        <v>65</v>
      </c>
      <c r="N4638" t="s">
        <v>66</v>
      </c>
      <c r="O4638" s="18">
        <v>10.381448085300001</v>
      </c>
      <c r="P4638" t="s">
        <v>67</v>
      </c>
      <c r="Q4638" t="s">
        <v>62</v>
      </c>
      <c r="R4638" t="s">
        <v>68</v>
      </c>
      <c r="S4638" s="18">
        <v>6.6368188027999997</v>
      </c>
      <c r="T4638" t="s">
        <v>69</v>
      </c>
      <c r="U4638" t="s">
        <v>65</v>
      </c>
      <c r="V4638" t="s">
        <v>70</v>
      </c>
      <c r="W4638" s="18">
        <v>2.9425491893000002</v>
      </c>
      <c r="X4638" t="s">
        <v>241</v>
      </c>
      <c r="Y4638" t="s">
        <v>65</v>
      </c>
      <c r="Z4638" t="s">
        <v>242</v>
      </c>
      <c r="AA4638" s="18">
        <v>2.6566427850999998</v>
      </c>
      <c r="AB4638" s="19" t="s">
        <v>266</v>
      </c>
      <c r="AC4638" t="s">
        <v>62</v>
      </c>
      <c r="AD4638" t="s">
        <v>267</v>
      </c>
      <c r="AE4638" s="18">
        <v>0.101232664</v>
      </c>
      <c r="AF4638" t="s">
        <v>20842</v>
      </c>
      <c r="AG4638" t="s">
        <v>62</v>
      </c>
      <c r="AH4638" t="s">
        <v>20843</v>
      </c>
      <c r="AI4638" s="18">
        <v>0.52644919180000005</v>
      </c>
      <c r="AJ4638" t="s">
        <v>13404</v>
      </c>
      <c r="AK4638" t="s">
        <v>62</v>
      </c>
      <c r="AL4638" t="s">
        <v>13405</v>
      </c>
      <c r="AM4638" t="s">
        <v>20842</v>
      </c>
      <c r="AN4638" t="s">
        <v>62</v>
      </c>
      <c r="AO4638" t="s">
        <v>20843</v>
      </c>
      <c r="AP4638" s="18">
        <v>0.101232664</v>
      </c>
      <c r="AQ4638" t="s">
        <v>123</v>
      </c>
      <c r="AR4638" t="b">
        <f>ISNUMBER(SEARCH('Consulta Por Puntos Baloto'!$E$5,B4638,1))</f>
        <v>0</v>
      </c>
      <c r="AS4638">
        <f t="shared" si="144"/>
        <v>31</v>
      </c>
      <c r="AT4638" t="str">
        <f t="shared" si="145"/>
        <v>Punto pago</v>
      </c>
    </row>
    <row r="4639" spans="1:46">
      <c r="A4639" t="s">
        <v>20844</v>
      </c>
      <c r="B4639" t="s">
        <v>20845</v>
      </c>
      <c r="C4639" s="18">
        <v>6.6221061350000001</v>
      </c>
      <c r="D4639" t="s">
        <v>508</v>
      </c>
      <c r="E4639" t="s">
        <v>509</v>
      </c>
      <c r="F4639" t="s">
        <v>510</v>
      </c>
      <c r="G4639" s="18">
        <v>0.60225077790000003</v>
      </c>
      <c r="H4639" t="s">
        <v>64</v>
      </c>
      <c r="I4639" t="s">
        <v>130</v>
      </c>
      <c r="J4639" t="s">
        <v>511</v>
      </c>
      <c r="K4639" s="18">
        <v>3.3157096252999998</v>
      </c>
      <c r="L4639" t="s">
        <v>64</v>
      </c>
      <c r="M4639" t="s">
        <v>130</v>
      </c>
      <c r="N4639" t="s">
        <v>512</v>
      </c>
      <c r="O4639" s="18">
        <v>5.1151452235999999</v>
      </c>
      <c r="P4639" t="s">
        <v>513</v>
      </c>
      <c r="Q4639" t="s">
        <v>509</v>
      </c>
      <c r="R4639" t="s">
        <v>514</v>
      </c>
      <c r="S4639" s="18">
        <v>4.4628612049000003</v>
      </c>
      <c r="T4639" t="s">
        <v>371</v>
      </c>
      <c r="U4639" t="s">
        <v>130</v>
      </c>
      <c r="V4639" t="s">
        <v>372</v>
      </c>
      <c r="W4639" s="18">
        <v>1.0372848781999999</v>
      </c>
      <c r="X4639" t="s">
        <v>64</v>
      </c>
      <c r="Y4639" t="s">
        <v>130</v>
      </c>
      <c r="Z4639" t="s">
        <v>517</v>
      </c>
      <c r="AA4639" s="18">
        <v>4.4313824902999999</v>
      </c>
      <c r="AB4639" s="19" t="s">
        <v>963</v>
      </c>
      <c r="AC4639" t="s">
        <v>128</v>
      </c>
      <c r="AD4639" t="s">
        <v>964</v>
      </c>
      <c r="AE4639" s="18">
        <v>8.3127138399999995E-2</v>
      </c>
      <c r="AF4639" t="s">
        <v>20846</v>
      </c>
      <c r="AG4639" t="s">
        <v>143</v>
      </c>
      <c r="AH4639" t="s">
        <v>20847</v>
      </c>
      <c r="AI4639" s="18">
        <v>6.3568241999999997E-2</v>
      </c>
      <c r="AJ4639" t="s">
        <v>20848</v>
      </c>
      <c r="AK4639" t="s">
        <v>134</v>
      </c>
      <c r="AL4639" t="s">
        <v>20849</v>
      </c>
      <c r="AM4639" t="s">
        <v>20848</v>
      </c>
      <c r="AN4639" t="s">
        <v>134</v>
      </c>
      <c r="AO4639" t="s">
        <v>20849</v>
      </c>
      <c r="AP4639" s="18">
        <v>6.3568241999999997E-2</v>
      </c>
      <c r="AQ4639" t="s">
        <v>123</v>
      </c>
      <c r="AR4639" t="b">
        <f>ISNUMBER(SEARCH('Consulta Por Puntos Baloto'!$E$5,B4639,1))</f>
        <v>0</v>
      </c>
      <c r="AS4639">
        <f t="shared" si="144"/>
        <v>35</v>
      </c>
      <c r="AT4639" t="str">
        <f t="shared" si="145"/>
        <v>Punto red</v>
      </c>
    </row>
    <row r="4640" spans="1:46">
      <c r="A4640" t="s">
        <v>20850</v>
      </c>
      <c r="B4640" t="s">
        <v>20851</v>
      </c>
      <c r="C4640" s="18">
        <v>2.0507198083999998</v>
      </c>
      <c r="D4640" t="s">
        <v>686</v>
      </c>
      <c r="E4640" t="s">
        <v>128</v>
      </c>
      <c r="F4640" t="s">
        <v>687</v>
      </c>
      <c r="G4640" s="18">
        <v>1.1669233318000001</v>
      </c>
      <c r="H4640" t="s">
        <v>64</v>
      </c>
      <c r="I4640" t="s">
        <v>130</v>
      </c>
      <c r="J4640" t="s">
        <v>8585</v>
      </c>
      <c r="K4640" s="18">
        <v>1.6093976426000001</v>
      </c>
      <c r="L4640" t="s">
        <v>64</v>
      </c>
      <c r="M4640" t="s">
        <v>130</v>
      </c>
      <c r="N4640" t="s">
        <v>672</v>
      </c>
      <c r="O4640" s="18">
        <v>2.0903953672000002</v>
      </c>
      <c r="P4640" t="s">
        <v>688</v>
      </c>
      <c r="Q4640" t="s">
        <v>134</v>
      </c>
      <c r="R4640" t="s">
        <v>689</v>
      </c>
      <c r="S4640" s="18">
        <v>2.3667301088000001</v>
      </c>
      <c r="T4640" t="s">
        <v>496</v>
      </c>
      <c r="U4640" t="s">
        <v>130</v>
      </c>
      <c r="V4640" t="s">
        <v>497</v>
      </c>
      <c r="W4640" s="18">
        <v>1.2696674722000001</v>
      </c>
      <c r="X4640" t="s">
        <v>64</v>
      </c>
      <c r="Y4640" t="s">
        <v>130</v>
      </c>
      <c r="Z4640" t="s">
        <v>690</v>
      </c>
      <c r="AA4640" s="18">
        <v>1.6787582316</v>
      </c>
      <c r="AB4640" t="s">
        <v>18445</v>
      </c>
      <c r="AC4640" t="s">
        <v>128</v>
      </c>
      <c r="AD4640" t="s">
        <v>18446</v>
      </c>
      <c r="AE4640" s="18">
        <v>0.40381228730000002</v>
      </c>
      <c r="AF4640" t="s">
        <v>20852</v>
      </c>
      <c r="AG4640" t="s">
        <v>143</v>
      </c>
      <c r="AH4640" t="s">
        <v>20853</v>
      </c>
      <c r="AI4640" s="18">
        <v>0.22068012940000001</v>
      </c>
      <c r="AJ4640" t="s">
        <v>20854</v>
      </c>
      <c r="AK4640" t="s">
        <v>134</v>
      </c>
      <c r="AL4640" t="s">
        <v>20855</v>
      </c>
      <c r="AM4640" t="s">
        <v>20854</v>
      </c>
      <c r="AN4640" t="s">
        <v>134</v>
      </c>
      <c r="AO4640" t="s">
        <v>20855</v>
      </c>
      <c r="AP4640" s="18">
        <v>0.22068012940000001</v>
      </c>
      <c r="AQ4640" t="s">
        <v>123</v>
      </c>
      <c r="AR4640" t="b">
        <f>ISNUMBER(SEARCH('Consulta Por Puntos Baloto'!$E$5,B4640,1))</f>
        <v>0</v>
      </c>
      <c r="AS4640">
        <f t="shared" si="144"/>
        <v>35</v>
      </c>
      <c r="AT4640" t="str">
        <f t="shared" si="145"/>
        <v>Punto red</v>
      </c>
    </row>
    <row r="4641" spans="1:46">
      <c r="A4641" t="s">
        <v>20856</v>
      </c>
      <c r="B4641" t="s">
        <v>20857</v>
      </c>
      <c r="C4641" s="18">
        <v>2.9619653590000001</v>
      </c>
      <c r="D4641" t="s">
        <v>541</v>
      </c>
      <c r="E4641" t="s">
        <v>128</v>
      </c>
      <c r="F4641" t="s">
        <v>542</v>
      </c>
      <c r="G4641" s="18">
        <v>0.70155449680000004</v>
      </c>
      <c r="H4641" t="s">
        <v>64</v>
      </c>
      <c r="I4641" t="s">
        <v>130</v>
      </c>
      <c r="J4641" t="s">
        <v>1268</v>
      </c>
      <c r="K4641" s="18">
        <v>2.5310916188000001</v>
      </c>
      <c r="L4641" t="s">
        <v>64</v>
      </c>
      <c r="M4641" t="s">
        <v>130</v>
      </c>
      <c r="N4641" t="s">
        <v>512</v>
      </c>
      <c r="O4641" s="18">
        <v>2.8291368457999999</v>
      </c>
      <c r="P4641" t="s">
        <v>133</v>
      </c>
      <c r="Q4641" t="s">
        <v>134</v>
      </c>
      <c r="R4641" t="s">
        <v>135</v>
      </c>
      <c r="S4641" s="18">
        <v>1.7634446597</v>
      </c>
      <c r="T4641" t="s">
        <v>371</v>
      </c>
      <c r="U4641" t="s">
        <v>130</v>
      </c>
      <c r="V4641" t="s">
        <v>372</v>
      </c>
      <c r="W4641" s="18">
        <v>0.72858737750000002</v>
      </c>
      <c r="X4641" t="s">
        <v>64</v>
      </c>
      <c r="Y4641" t="s">
        <v>130</v>
      </c>
      <c r="Z4641" t="s">
        <v>373</v>
      </c>
      <c r="AA4641" s="18">
        <v>0.99745766550000003</v>
      </c>
      <c r="AB4641" s="19" t="s">
        <v>963</v>
      </c>
      <c r="AC4641" t="s">
        <v>128</v>
      </c>
      <c r="AD4641" t="s">
        <v>964</v>
      </c>
      <c r="AE4641" s="18">
        <v>0</v>
      </c>
      <c r="AF4641" t="s">
        <v>1029</v>
      </c>
      <c r="AG4641" t="s">
        <v>143</v>
      </c>
      <c r="AH4641" t="s">
        <v>20858</v>
      </c>
      <c r="AI4641" s="18">
        <v>7.3467416999999993E-2</v>
      </c>
      <c r="AJ4641" t="s">
        <v>20859</v>
      </c>
      <c r="AK4641" t="s">
        <v>134</v>
      </c>
      <c r="AL4641" t="s">
        <v>20860</v>
      </c>
      <c r="AM4641" t="s">
        <v>1029</v>
      </c>
      <c r="AN4641" t="s">
        <v>143</v>
      </c>
      <c r="AO4641" t="s">
        <v>20858</v>
      </c>
      <c r="AP4641" s="18">
        <v>0</v>
      </c>
      <c r="AQ4641" t="s">
        <v>123</v>
      </c>
      <c r="AR4641" t="b">
        <f>ISNUMBER(SEARCH('Consulta Por Puntos Baloto'!$E$5,B4641,1))</f>
        <v>0</v>
      </c>
      <c r="AS4641">
        <f t="shared" si="144"/>
        <v>31</v>
      </c>
      <c r="AT4641" t="str">
        <f t="shared" si="145"/>
        <v>Punto pago</v>
      </c>
    </row>
    <row r="4642" spans="1:46">
      <c r="A4642" t="s">
        <v>20861</v>
      </c>
      <c r="B4642" t="s">
        <v>20862</v>
      </c>
      <c r="C4642" s="18">
        <v>2.4532864076999998</v>
      </c>
      <c r="D4642" t="s">
        <v>541</v>
      </c>
      <c r="E4642" t="s">
        <v>128</v>
      </c>
      <c r="F4642" t="s">
        <v>542</v>
      </c>
      <c r="G4642" s="18">
        <v>0.32090813369999999</v>
      </c>
      <c r="H4642" t="s">
        <v>371</v>
      </c>
      <c r="I4642" t="s">
        <v>130</v>
      </c>
      <c r="J4642" t="s">
        <v>372</v>
      </c>
      <c r="K4642" s="18">
        <v>1.9415858114</v>
      </c>
      <c r="L4642" t="s">
        <v>64</v>
      </c>
      <c r="M4642" t="s">
        <v>130</v>
      </c>
      <c r="N4642" t="s">
        <v>512</v>
      </c>
      <c r="O4642" s="18">
        <v>3.3943295309999999</v>
      </c>
      <c r="P4642" t="s">
        <v>133</v>
      </c>
      <c r="Q4642" t="s">
        <v>134</v>
      </c>
      <c r="R4642" t="s">
        <v>135</v>
      </c>
      <c r="S4642" s="18">
        <v>0.33676207409999998</v>
      </c>
      <c r="T4642" t="s">
        <v>371</v>
      </c>
      <c r="U4642" t="s">
        <v>130</v>
      </c>
      <c r="V4642" t="s">
        <v>372</v>
      </c>
      <c r="W4642" s="18">
        <v>1.7686066415999999</v>
      </c>
      <c r="X4642" t="s">
        <v>64</v>
      </c>
      <c r="Y4642" t="s">
        <v>130</v>
      </c>
      <c r="Z4642" t="s">
        <v>373</v>
      </c>
      <c r="AA4642" s="18">
        <v>0.78203551780000002</v>
      </c>
      <c r="AB4642" s="19" t="s">
        <v>963</v>
      </c>
      <c r="AC4642" t="s">
        <v>128</v>
      </c>
      <c r="AD4642" t="s">
        <v>964</v>
      </c>
      <c r="AE4642" s="18">
        <v>0.151999575</v>
      </c>
      <c r="AF4642" t="s">
        <v>6584</v>
      </c>
      <c r="AG4642" t="s">
        <v>143</v>
      </c>
      <c r="AH4642" t="s">
        <v>6585</v>
      </c>
      <c r="AI4642" s="18">
        <v>0.21190039560000001</v>
      </c>
      <c r="AJ4642" t="s">
        <v>6586</v>
      </c>
      <c r="AK4642" t="s">
        <v>134</v>
      </c>
      <c r="AL4642" t="s">
        <v>6587</v>
      </c>
      <c r="AM4642" t="s">
        <v>6584</v>
      </c>
      <c r="AN4642" t="s">
        <v>143</v>
      </c>
      <c r="AO4642" t="s">
        <v>6585</v>
      </c>
      <c r="AP4642" s="18">
        <v>0.151999575</v>
      </c>
      <c r="AQ4642" t="s">
        <v>123</v>
      </c>
      <c r="AR4642" t="b">
        <f>ISNUMBER(SEARCH('Consulta Por Puntos Baloto'!$E$5,B4642,1))</f>
        <v>0</v>
      </c>
      <c r="AS4642">
        <f t="shared" si="144"/>
        <v>31</v>
      </c>
      <c r="AT4642" t="str">
        <f t="shared" si="145"/>
        <v>Punto pago</v>
      </c>
    </row>
    <row r="4643" spans="1:46">
      <c r="A4643" t="s">
        <v>20863</v>
      </c>
      <c r="B4643" t="s">
        <v>20864</v>
      </c>
      <c r="C4643" s="18">
        <v>1.4968712719999999</v>
      </c>
      <c r="D4643" t="s">
        <v>169</v>
      </c>
      <c r="E4643" t="s">
        <v>128</v>
      </c>
      <c r="F4643" t="s">
        <v>170</v>
      </c>
      <c r="G4643" s="18">
        <v>1.2881810781</v>
      </c>
      <c r="H4643" t="s">
        <v>64</v>
      </c>
      <c r="I4643" t="s">
        <v>130</v>
      </c>
      <c r="J4643" t="s">
        <v>586</v>
      </c>
      <c r="K4643" s="18">
        <v>1.4089125842000001</v>
      </c>
      <c r="L4643" t="s">
        <v>64</v>
      </c>
      <c r="M4643" t="s">
        <v>130</v>
      </c>
      <c r="N4643" t="s">
        <v>172</v>
      </c>
      <c r="O4643" s="18">
        <v>1.4202068341</v>
      </c>
      <c r="P4643" t="s">
        <v>173</v>
      </c>
      <c r="Q4643" t="s">
        <v>134</v>
      </c>
      <c r="R4643" t="s">
        <v>174</v>
      </c>
      <c r="S4643" s="18">
        <v>1.5667353080999999</v>
      </c>
      <c r="T4643" t="s">
        <v>64</v>
      </c>
      <c r="U4643" t="s">
        <v>130</v>
      </c>
      <c r="V4643" t="s">
        <v>171</v>
      </c>
      <c r="W4643" s="18">
        <v>1.4085693042</v>
      </c>
      <c r="X4643" t="s">
        <v>64</v>
      </c>
      <c r="Y4643" t="s">
        <v>130</v>
      </c>
      <c r="Z4643" t="s">
        <v>175</v>
      </c>
      <c r="AA4643" s="18">
        <v>1.6075049324999999</v>
      </c>
      <c r="AB4643" t="s">
        <v>176</v>
      </c>
      <c r="AC4643" t="s">
        <v>128</v>
      </c>
      <c r="AD4643" t="s">
        <v>177</v>
      </c>
      <c r="AE4643" s="18">
        <v>5.0781956400000001E-2</v>
      </c>
      <c r="AF4643" t="s">
        <v>6944</v>
      </c>
      <c r="AG4643" t="s">
        <v>143</v>
      </c>
      <c r="AH4643" t="s">
        <v>6945</v>
      </c>
      <c r="AI4643" s="18">
        <v>4.81822638E-2</v>
      </c>
      <c r="AJ4643" t="s">
        <v>20865</v>
      </c>
      <c r="AK4643" t="s">
        <v>134</v>
      </c>
      <c r="AL4643" t="s">
        <v>20866</v>
      </c>
      <c r="AM4643" t="s">
        <v>20865</v>
      </c>
      <c r="AN4643" t="s">
        <v>134</v>
      </c>
      <c r="AO4643" t="s">
        <v>20866</v>
      </c>
      <c r="AP4643" s="18">
        <v>4.81822638E-2</v>
      </c>
      <c r="AQ4643" t="e">
        <v>#N/A</v>
      </c>
      <c r="AR4643" t="b">
        <f>ISNUMBER(SEARCH('Consulta Por Puntos Baloto'!$E$5,B4643,1))</f>
        <v>0</v>
      </c>
      <c r="AS4643">
        <f t="shared" si="144"/>
        <v>35</v>
      </c>
      <c r="AT4643" t="str">
        <f t="shared" si="145"/>
        <v>Punto red</v>
      </c>
    </row>
    <row r="4644" spans="1:46">
      <c r="A4644" t="s">
        <v>20867</v>
      </c>
      <c r="B4644" t="s">
        <v>20868</v>
      </c>
      <c r="C4644" s="18">
        <v>0.75258368779999996</v>
      </c>
      <c r="D4644" t="s">
        <v>584</v>
      </c>
      <c r="E4644" t="s">
        <v>128</v>
      </c>
      <c r="F4644" t="s">
        <v>585</v>
      </c>
      <c r="G4644" s="18">
        <v>4.0948171800000002E-2</v>
      </c>
      <c r="H4644" t="s">
        <v>64</v>
      </c>
      <c r="I4644" t="s">
        <v>130</v>
      </c>
      <c r="J4644" t="s">
        <v>587</v>
      </c>
      <c r="K4644" s="18">
        <v>6.0565383200000003E-2</v>
      </c>
      <c r="L4644" t="s">
        <v>64</v>
      </c>
      <c r="M4644" t="s">
        <v>130</v>
      </c>
      <c r="N4644" t="s">
        <v>587</v>
      </c>
      <c r="O4644" s="18">
        <v>3.0259427408000001</v>
      </c>
      <c r="P4644" t="s">
        <v>588</v>
      </c>
      <c r="Q4644" t="s">
        <v>134</v>
      </c>
      <c r="R4644" t="s">
        <v>589</v>
      </c>
      <c r="S4644" s="18">
        <v>1.0543720165999999</v>
      </c>
      <c r="T4644" t="s">
        <v>469</v>
      </c>
      <c r="U4644" t="s">
        <v>130</v>
      </c>
      <c r="V4644" t="s">
        <v>470</v>
      </c>
      <c r="W4644" s="18">
        <v>3.0621860326000001</v>
      </c>
      <c r="X4644" t="s">
        <v>64</v>
      </c>
      <c r="Y4644" t="s">
        <v>130</v>
      </c>
      <c r="Z4644" t="s">
        <v>590</v>
      </c>
      <c r="AA4644" s="18">
        <v>1.0543720165999999</v>
      </c>
      <c r="AB4644" t="s">
        <v>591</v>
      </c>
      <c r="AC4644" t="s">
        <v>128</v>
      </c>
      <c r="AD4644" t="s">
        <v>592</v>
      </c>
      <c r="AE4644" s="18">
        <v>0.23318878069999999</v>
      </c>
      <c r="AF4644" t="s">
        <v>20869</v>
      </c>
      <c r="AG4644" t="s">
        <v>143</v>
      </c>
      <c r="AH4644" t="s">
        <v>20870</v>
      </c>
      <c r="AI4644" s="18">
        <v>0</v>
      </c>
      <c r="AJ4644" t="s">
        <v>903</v>
      </c>
      <c r="AK4644" t="s">
        <v>134</v>
      </c>
      <c r="AL4644" t="s">
        <v>16440</v>
      </c>
      <c r="AM4644" t="s">
        <v>903</v>
      </c>
      <c r="AN4644" t="s">
        <v>134</v>
      </c>
      <c r="AO4644" t="s">
        <v>16440</v>
      </c>
      <c r="AP4644" s="18">
        <v>0</v>
      </c>
      <c r="AQ4644" t="s">
        <v>123</v>
      </c>
      <c r="AR4644" t="b">
        <f>ISNUMBER(SEARCH('Consulta Por Puntos Baloto'!$E$5,B4644,1))</f>
        <v>0</v>
      </c>
      <c r="AS4644">
        <f t="shared" si="144"/>
        <v>35</v>
      </c>
      <c r="AT4644" t="str">
        <f t="shared" si="145"/>
        <v>Punto red</v>
      </c>
    </row>
    <row r="4645" spans="1:46">
      <c r="A4645" t="s">
        <v>20871</v>
      </c>
      <c r="B4645" t="s">
        <v>20872</v>
      </c>
      <c r="C4645" s="18">
        <v>1.5520506023</v>
      </c>
      <c r="D4645" t="s">
        <v>584</v>
      </c>
      <c r="E4645" t="s">
        <v>128</v>
      </c>
      <c r="F4645" t="s">
        <v>585</v>
      </c>
      <c r="G4645" s="18">
        <v>1.1533846807000001</v>
      </c>
      <c r="H4645" t="s">
        <v>64</v>
      </c>
      <c r="I4645" t="s">
        <v>130</v>
      </c>
      <c r="J4645" t="s">
        <v>714</v>
      </c>
      <c r="K4645" s="18">
        <v>1.1533846807000001</v>
      </c>
      <c r="L4645" t="s">
        <v>64</v>
      </c>
      <c r="M4645" t="s">
        <v>130</v>
      </c>
      <c r="N4645" t="s">
        <v>714</v>
      </c>
      <c r="O4645" s="18">
        <v>1.1894881403999999</v>
      </c>
      <c r="P4645" t="s">
        <v>588</v>
      </c>
      <c r="Q4645" t="s">
        <v>134</v>
      </c>
      <c r="R4645" t="s">
        <v>589</v>
      </c>
      <c r="S4645" s="18">
        <v>2.7576364072000001</v>
      </c>
      <c r="T4645" t="s">
        <v>469</v>
      </c>
      <c r="U4645" t="s">
        <v>130</v>
      </c>
      <c r="V4645" t="s">
        <v>470</v>
      </c>
      <c r="W4645" s="18">
        <v>1.2131005145</v>
      </c>
      <c r="X4645" t="s">
        <v>64</v>
      </c>
      <c r="Y4645" t="s">
        <v>130</v>
      </c>
      <c r="Z4645" t="s">
        <v>590</v>
      </c>
      <c r="AA4645" s="18">
        <v>1.9278596001999999</v>
      </c>
      <c r="AB4645" t="s">
        <v>637</v>
      </c>
      <c r="AC4645" t="s">
        <v>128</v>
      </c>
      <c r="AD4645" t="s">
        <v>638</v>
      </c>
      <c r="AE4645" s="18">
        <v>0.11863304450000001</v>
      </c>
      <c r="AF4645" t="s">
        <v>10442</v>
      </c>
      <c r="AG4645" t="s">
        <v>143</v>
      </c>
      <c r="AH4645" t="s">
        <v>10443</v>
      </c>
      <c r="AI4645" s="18">
        <v>0.13671654499999999</v>
      </c>
      <c r="AJ4645" t="s">
        <v>17737</v>
      </c>
      <c r="AK4645" t="s">
        <v>134</v>
      </c>
      <c r="AL4645" t="s">
        <v>17738</v>
      </c>
      <c r="AM4645" t="s">
        <v>10442</v>
      </c>
      <c r="AN4645" t="s">
        <v>143</v>
      </c>
      <c r="AO4645" t="s">
        <v>10443</v>
      </c>
      <c r="AP4645" s="18">
        <v>0.11863304450000001</v>
      </c>
      <c r="AQ4645" t="e">
        <v>#N/A</v>
      </c>
      <c r="AR4645" t="b">
        <f>ISNUMBER(SEARCH('Consulta Por Puntos Baloto'!$E$5,B4645,1))</f>
        <v>0</v>
      </c>
      <c r="AS4645">
        <f t="shared" si="144"/>
        <v>31</v>
      </c>
      <c r="AT4645" t="str">
        <f t="shared" si="145"/>
        <v>Punto pago</v>
      </c>
    </row>
    <row r="4646" spans="1:46">
      <c r="A4646" t="s">
        <v>20873</v>
      </c>
      <c r="B4646" t="s">
        <v>20874</v>
      </c>
      <c r="C4646" s="18">
        <v>0.54837174570000002</v>
      </c>
      <c r="D4646" t="s">
        <v>584</v>
      </c>
      <c r="E4646" t="s">
        <v>128</v>
      </c>
      <c r="F4646" t="s">
        <v>585</v>
      </c>
      <c r="G4646" s="18">
        <v>0.50014804619999997</v>
      </c>
      <c r="H4646" t="s">
        <v>64</v>
      </c>
      <c r="I4646" t="s">
        <v>130</v>
      </c>
      <c r="J4646" t="s">
        <v>1385</v>
      </c>
      <c r="K4646" s="18">
        <v>0.66738043759999999</v>
      </c>
      <c r="L4646" t="s">
        <v>64</v>
      </c>
      <c r="M4646" t="s">
        <v>130</v>
      </c>
      <c r="N4646" t="s">
        <v>714</v>
      </c>
      <c r="O4646" s="18">
        <v>2.2432184123000001</v>
      </c>
      <c r="P4646" t="s">
        <v>588</v>
      </c>
      <c r="Q4646" t="s">
        <v>134</v>
      </c>
      <c r="R4646" t="s">
        <v>589</v>
      </c>
      <c r="S4646" s="18">
        <v>0.96557473900000002</v>
      </c>
      <c r="T4646" t="s">
        <v>469</v>
      </c>
      <c r="U4646" t="s">
        <v>130</v>
      </c>
      <c r="V4646" t="s">
        <v>470</v>
      </c>
      <c r="W4646" s="18">
        <v>2.2801154861000001</v>
      </c>
      <c r="X4646" t="s">
        <v>64</v>
      </c>
      <c r="Y4646" t="s">
        <v>130</v>
      </c>
      <c r="Z4646" t="s">
        <v>590</v>
      </c>
      <c r="AA4646" s="18">
        <v>0.96557473900000002</v>
      </c>
      <c r="AB4646" t="s">
        <v>591</v>
      </c>
      <c r="AC4646" t="s">
        <v>128</v>
      </c>
      <c r="AD4646" t="s">
        <v>592</v>
      </c>
      <c r="AE4646" s="18">
        <v>0</v>
      </c>
      <c r="AF4646" t="s">
        <v>20875</v>
      </c>
      <c r="AG4646" t="s">
        <v>143</v>
      </c>
      <c r="AH4646" t="s">
        <v>20876</v>
      </c>
      <c r="AI4646" s="18">
        <v>0.18499825110000001</v>
      </c>
      <c r="AJ4646" t="s">
        <v>3260</v>
      </c>
      <c r="AK4646" t="s">
        <v>134</v>
      </c>
      <c r="AL4646" t="s">
        <v>3261</v>
      </c>
      <c r="AM4646" t="s">
        <v>20875</v>
      </c>
      <c r="AN4646" t="s">
        <v>143</v>
      </c>
      <c r="AO4646" t="s">
        <v>20876</v>
      </c>
      <c r="AP4646" s="18">
        <v>0</v>
      </c>
      <c r="AQ4646" t="s">
        <v>123</v>
      </c>
      <c r="AR4646" t="b">
        <f>ISNUMBER(SEARCH('Consulta Por Puntos Baloto'!$E$5,B4646,1))</f>
        <v>0</v>
      </c>
      <c r="AS4646">
        <f t="shared" si="144"/>
        <v>31</v>
      </c>
      <c r="AT4646" t="str">
        <f t="shared" si="145"/>
        <v>Punto pago</v>
      </c>
    </row>
    <row r="4647" spans="1:46">
      <c r="A4647" t="s">
        <v>20877</v>
      </c>
      <c r="B4647" t="s">
        <v>20878</v>
      </c>
      <c r="C4647" s="18">
        <v>1.5933623847</v>
      </c>
      <c r="D4647" t="s">
        <v>584</v>
      </c>
      <c r="E4647" t="s">
        <v>128</v>
      </c>
      <c r="F4647" t="s">
        <v>585</v>
      </c>
      <c r="G4647" s="18">
        <v>1.1314182528000001</v>
      </c>
      <c r="H4647" t="s">
        <v>64</v>
      </c>
      <c r="I4647" t="s">
        <v>130</v>
      </c>
      <c r="J4647" t="s">
        <v>590</v>
      </c>
      <c r="K4647" s="18">
        <v>1.1780004864</v>
      </c>
      <c r="L4647" t="s">
        <v>64</v>
      </c>
      <c r="M4647" t="s">
        <v>130</v>
      </c>
      <c r="N4647" t="s">
        <v>714</v>
      </c>
      <c r="O4647" s="18">
        <v>1.0934378728</v>
      </c>
      <c r="P4647" t="s">
        <v>588</v>
      </c>
      <c r="Q4647" t="s">
        <v>134</v>
      </c>
      <c r="R4647" t="s">
        <v>589</v>
      </c>
      <c r="S4647" s="18">
        <v>2.7784524430999999</v>
      </c>
      <c r="T4647" t="s">
        <v>469</v>
      </c>
      <c r="U4647" t="s">
        <v>130</v>
      </c>
      <c r="V4647" t="s">
        <v>470</v>
      </c>
      <c r="W4647" s="18">
        <v>1.1169719909</v>
      </c>
      <c r="X4647" t="s">
        <v>64</v>
      </c>
      <c r="Y4647" t="s">
        <v>130</v>
      </c>
      <c r="Z4647" t="s">
        <v>590</v>
      </c>
      <c r="AA4647" s="18">
        <v>1.8353657274999999</v>
      </c>
      <c r="AB4647" t="s">
        <v>637</v>
      </c>
      <c r="AC4647" t="s">
        <v>128</v>
      </c>
      <c r="AD4647" t="s">
        <v>638</v>
      </c>
      <c r="AE4647" s="18">
        <v>2.37843929E-2</v>
      </c>
      <c r="AF4647" t="s">
        <v>10442</v>
      </c>
      <c r="AG4647" t="s">
        <v>143</v>
      </c>
      <c r="AH4647" t="s">
        <v>10443</v>
      </c>
      <c r="AI4647" s="18">
        <v>4.2591460800000001E-2</v>
      </c>
      <c r="AJ4647" t="s">
        <v>17737</v>
      </c>
      <c r="AK4647" t="s">
        <v>134</v>
      </c>
      <c r="AL4647" t="s">
        <v>17738</v>
      </c>
      <c r="AM4647" t="s">
        <v>10442</v>
      </c>
      <c r="AN4647" t="s">
        <v>143</v>
      </c>
      <c r="AO4647" t="s">
        <v>10443</v>
      </c>
      <c r="AP4647" s="18">
        <v>2.37843929E-2</v>
      </c>
      <c r="AQ4647" t="e">
        <v>#N/A</v>
      </c>
      <c r="AR4647" t="b">
        <f>ISNUMBER(SEARCH('Consulta Por Puntos Baloto'!$E$5,B4647,1))</f>
        <v>0</v>
      </c>
      <c r="AS4647">
        <f t="shared" si="144"/>
        <v>31</v>
      </c>
      <c r="AT4647" t="str">
        <f t="shared" si="145"/>
        <v>Punto pago</v>
      </c>
    </row>
    <row r="4648" spans="1:46">
      <c r="A4648" t="s">
        <v>20879</v>
      </c>
      <c r="B4648" t="s">
        <v>20880</v>
      </c>
      <c r="C4648" s="18">
        <v>3.4676011019000001</v>
      </c>
      <c r="D4648" t="s">
        <v>584</v>
      </c>
      <c r="E4648" t="s">
        <v>128</v>
      </c>
      <c r="F4648" t="s">
        <v>585</v>
      </c>
      <c r="G4648" s="18">
        <v>2.3973021600000002E-2</v>
      </c>
      <c r="H4648" t="s">
        <v>64</v>
      </c>
      <c r="I4648" t="s">
        <v>130</v>
      </c>
      <c r="J4648" t="s">
        <v>3622</v>
      </c>
      <c r="K4648" s="18">
        <v>1.0073322156</v>
      </c>
      <c r="L4648" t="s">
        <v>64</v>
      </c>
      <c r="M4648" t="s">
        <v>130</v>
      </c>
      <c r="N4648" t="s">
        <v>672</v>
      </c>
      <c r="O4648" s="18">
        <v>1.3619436844999999</v>
      </c>
      <c r="P4648" t="s">
        <v>699</v>
      </c>
      <c r="Q4648" t="s">
        <v>134</v>
      </c>
      <c r="R4648" t="s">
        <v>700</v>
      </c>
      <c r="S4648" s="18">
        <v>3.7763797068999998</v>
      </c>
      <c r="T4648" t="s">
        <v>496</v>
      </c>
      <c r="U4648" t="s">
        <v>130</v>
      </c>
      <c r="V4648" t="s">
        <v>497</v>
      </c>
      <c r="W4648" s="18">
        <v>1.5970900196</v>
      </c>
      <c r="X4648" t="s">
        <v>64</v>
      </c>
      <c r="Y4648" t="s">
        <v>130</v>
      </c>
      <c r="Z4648" t="s">
        <v>590</v>
      </c>
      <c r="AA4648" s="18">
        <v>6.8985517E-3</v>
      </c>
      <c r="AB4648" t="s">
        <v>691</v>
      </c>
      <c r="AC4648" t="s">
        <v>128</v>
      </c>
      <c r="AD4648" t="s">
        <v>692</v>
      </c>
      <c r="AE4648" s="18">
        <v>0.1649091325</v>
      </c>
      <c r="AF4648" t="s">
        <v>3623</v>
      </c>
      <c r="AG4648" t="s">
        <v>143</v>
      </c>
      <c r="AH4648" t="s">
        <v>3624</v>
      </c>
      <c r="AI4648" s="18">
        <v>0.15580077959999999</v>
      </c>
      <c r="AJ4648" t="s">
        <v>10016</v>
      </c>
      <c r="AK4648" t="s">
        <v>134</v>
      </c>
      <c r="AL4648" t="s">
        <v>10017</v>
      </c>
      <c r="AM4648" t="s">
        <v>873</v>
      </c>
      <c r="AN4648" t="s">
        <v>128</v>
      </c>
      <c r="AO4648" t="s">
        <v>692</v>
      </c>
      <c r="AP4648" s="18">
        <v>6.8985517E-3</v>
      </c>
      <c r="AQ4648" t="s">
        <v>123</v>
      </c>
      <c r="AR4648" t="b">
        <f>ISNUMBER(SEARCH('Consulta Por Puntos Baloto'!$E$5,B4648,1))</f>
        <v>0</v>
      </c>
      <c r="AS4648">
        <f t="shared" si="144"/>
        <v>27</v>
      </c>
      <c r="AT4648" t="str">
        <f t="shared" si="145"/>
        <v>Oficina física</v>
      </c>
    </row>
    <row r="4649" spans="1:46">
      <c r="A4649" t="s">
        <v>20881</v>
      </c>
      <c r="B4649" t="s">
        <v>20882</v>
      </c>
      <c r="C4649" s="18">
        <v>0.77546351250000001</v>
      </c>
      <c r="D4649" t="s">
        <v>169</v>
      </c>
      <c r="E4649" t="s">
        <v>128</v>
      </c>
      <c r="F4649" t="s">
        <v>170</v>
      </c>
      <c r="G4649" s="18">
        <v>0.50836676820000004</v>
      </c>
      <c r="H4649" t="s">
        <v>64</v>
      </c>
      <c r="I4649" t="s">
        <v>130</v>
      </c>
      <c r="J4649" t="s">
        <v>2824</v>
      </c>
      <c r="K4649" s="18">
        <v>0.59422966720000003</v>
      </c>
      <c r="L4649" t="s">
        <v>64</v>
      </c>
      <c r="M4649" t="s">
        <v>130</v>
      </c>
      <c r="N4649" t="s">
        <v>172</v>
      </c>
      <c r="O4649" s="18">
        <v>1.5829250656</v>
      </c>
      <c r="P4649" t="s">
        <v>173</v>
      </c>
      <c r="Q4649" t="s">
        <v>134</v>
      </c>
      <c r="R4649" t="s">
        <v>174</v>
      </c>
      <c r="S4649" s="18">
        <v>1.7427910857</v>
      </c>
      <c r="T4649" t="s">
        <v>64</v>
      </c>
      <c r="U4649" t="s">
        <v>130</v>
      </c>
      <c r="V4649" t="s">
        <v>171</v>
      </c>
      <c r="W4649" s="18">
        <v>1.7049012442</v>
      </c>
      <c r="X4649" t="s">
        <v>64</v>
      </c>
      <c r="Y4649" t="s">
        <v>130</v>
      </c>
      <c r="Z4649" t="s">
        <v>175</v>
      </c>
      <c r="AA4649" s="18">
        <v>1.7608653051000001</v>
      </c>
      <c r="AB4649" t="s">
        <v>176</v>
      </c>
      <c r="AC4649" t="s">
        <v>128</v>
      </c>
      <c r="AD4649" t="s">
        <v>177</v>
      </c>
      <c r="AE4649" s="18">
        <v>8.1714390100000006E-2</v>
      </c>
      <c r="AF4649" t="s">
        <v>18826</v>
      </c>
      <c r="AG4649" t="s">
        <v>143</v>
      </c>
      <c r="AH4649" t="s">
        <v>18827</v>
      </c>
      <c r="AI4649" s="18">
        <v>0.1179189569</v>
      </c>
      <c r="AJ4649" t="s">
        <v>20883</v>
      </c>
      <c r="AK4649" t="s">
        <v>134</v>
      </c>
      <c r="AL4649" t="s">
        <v>20884</v>
      </c>
      <c r="AM4649" t="s">
        <v>18826</v>
      </c>
      <c r="AN4649" t="s">
        <v>143</v>
      </c>
      <c r="AO4649" t="s">
        <v>18827</v>
      </c>
      <c r="AP4649" s="18">
        <v>8.1714390100000006E-2</v>
      </c>
      <c r="AQ4649" t="s">
        <v>123</v>
      </c>
      <c r="AR4649" t="b">
        <f>ISNUMBER(SEARCH('Consulta Por Puntos Baloto'!$E$5,B4649,1))</f>
        <v>0</v>
      </c>
      <c r="AS4649">
        <f t="shared" si="144"/>
        <v>31</v>
      </c>
      <c r="AT4649" t="str">
        <f t="shared" si="145"/>
        <v>Punto pago</v>
      </c>
    </row>
    <row r="4650" spans="1:46">
      <c r="A4650" t="s">
        <v>20885</v>
      </c>
      <c r="B4650" t="s">
        <v>20886</v>
      </c>
      <c r="C4650" s="18">
        <v>4.75234135E-2</v>
      </c>
      <c r="D4650" t="s">
        <v>5873</v>
      </c>
      <c r="E4650" t="s">
        <v>5874</v>
      </c>
      <c r="F4650" t="s">
        <v>5875</v>
      </c>
      <c r="G4650" s="18">
        <v>70.026688460900004</v>
      </c>
      <c r="H4650" t="s">
        <v>64</v>
      </c>
      <c r="I4650" t="s">
        <v>4055</v>
      </c>
      <c r="J4650" t="s">
        <v>4086</v>
      </c>
      <c r="K4650" s="18">
        <v>80.017581374100004</v>
      </c>
      <c r="L4650" t="s">
        <v>64</v>
      </c>
      <c r="M4650" t="s">
        <v>223</v>
      </c>
      <c r="N4650" t="s">
        <v>4070</v>
      </c>
      <c r="O4650" s="18">
        <v>72.831824033399997</v>
      </c>
      <c r="P4650" t="s">
        <v>4052</v>
      </c>
      <c r="Q4650" t="s">
        <v>4053</v>
      </c>
      <c r="R4650" t="s">
        <v>4054</v>
      </c>
      <c r="S4650" s="18">
        <v>88.644502905899998</v>
      </c>
      <c r="T4650" t="s">
        <v>227</v>
      </c>
      <c r="U4650" t="s">
        <v>228</v>
      </c>
      <c r="V4650" t="s">
        <v>229</v>
      </c>
      <c r="W4650" s="18">
        <v>70.066371259899995</v>
      </c>
      <c r="X4650" t="s">
        <v>64</v>
      </c>
      <c r="Y4650" t="s">
        <v>4055</v>
      </c>
      <c r="Z4650" t="s">
        <v>4056</v>
      </c>
      <c r="AA4650" s="18">
        <v>78.846021318200002</v>
      </c>
      <c r="AB4650" t="s">
        <v>4088</v>
      </c>
      <c r="AC4650" t="s">
        <v>220</v>
      </c>
      <c r="AD4650" t="s">
        <v>4089</v>
      </c>
      <c r="AE4650" s="18">
        <v>0.1011719681</v>
      </c>
      <c r="AF4650" t="s">
        <v>5876</v>
      </c>
      <c r="AG4650" t="s">
        <v>5874</v>
      </c>
      <c r="AH4650" t="s">
        <v>5877</v>
      </c>
      <c r="AI4650" s="18">
        <v>12.163710824800001</v>
      </c>
      <c r="AJ4650" t="s">
        <v>5878</v>
      </c>
      <c r="AK4650" t="s">
        <v>5879</v>
      </c>
      <c r="AL4650" t="s">
        <v>5880</v>
      </c>
      <c r="AM4650" t="s">
        <v>5873</v>
      </c>
      <c r="AN4650" t="s">
        <v>5874</v>
      </c>
      <c r="AO4650" t="s">
        <v>5875</v>
      </c>
      <c r="AP4650" s="18">
        <v>4.75234135E-2</v>
      </c>
      <c r="AQ4650" t="s">
        <v>123</v>
      </c>
      <c r="AR4650" t="b">
        <f>ISNUMBER(SEARCH('Consulta Por Puntos Baloto'!$E$5,B4650,1))</f>
        <v>0</v>
      </c>
      <c r="AS4650">
        <f t="shared" si="144"/>
        <v>3</v>
      </c>
      <c r="AT4650" t="str">
        <f t="shared" si="145"/>
        <v>Punto 472</v>
      </c>
    </row>
    <row r="4651" spans="1:46">
      <c r="A4651" t="s">
        <v>20887</v>
      </c>
      <c r="B4651" t="s">
        <v>20888</v>
      </c>
      <c r="C4651" s="18">
        <v>2.8717583957000001</v>
      </c>
      <c r="D4651" t="s">
        <v>219</v>
      </c>
      <c r="E4651" t="s">
        <v>220</v>
      </c>
      <c r="F4651" t="s">
        <v>221</v>
      </c>
      <c r="G4651" s="18">
        <v>2.4503768301000002</v>
      </c>
      <c r="H4651" t="s">
        <v>4228</v>
      </c>
      <c r="I4651" t="s">
        <v>223</v>
      </c>
      <c r="J4651" t="s">
        <v>4229</v>
      </c>
      <c r="K4651" s="18">
        <v>3.6026869542000002</v>
      </c>
      <c r="L4651" t="s">
        <v>64</v>
      </c>
      <c r="M4651" t="s">
        <v>223</v>
      </c>
      <c r="N4651" t="s">
        <v>4230</v>
      </c>
      <c r="O4651" s="18">
        <v>2.6403601033999999</v>
      </c>
      <c r="P4651" t="s">
        <v>4231</v>
      </c>
      <c r="Q4651" t="s">
        <v>220</v>
      </c>
      <c r="R4651" t="s">
        <v>4232</v>
      </c>
      <c r="S4651" s="18">
        <v>10.8154001918</v>
      </c>
      <c r="T4651" t="s">
        <v>227</v>
      </c>
      <c r="U4651" t="s">
        <v>228</v>
      </c>
      <c r="V4651" t="s">
        <v>229</v>
      </c>
      <c r="W4651" s="18">
        <v>4.0072492206000003</v>
      </c>
      <c r="X4651" t="s">
        <v>222</v>
      </c>
      <c r="Y4651" t="s">
        <v>223</v>
      </c>
      <c r="Z4651" t="s">
        <v>224</v>
      </c>
      <c r="AA4651" s="18">
        <v>1.2598807277999999</v>
      </c>
      <c r="AB4651" t="s">
        <v>4088</v>
      </c>
      <c r="AC4651" t="s">
        <v>220</v>
      </c>
      <c r="AD4651" t="s">
        <v>4089</v>
      </c>
      <c r="AE4651" s="18">
        <v>0.12657048779999999</v>
      </c>
      <c r="AF4651" t="s">
        <v>20889</v>
      </c>
      <c r="AG4651" t="s">
        <v>220</v>
      </c>
      <c r="AH4651" t="s">
        <v>20890</v>
      </c>
      <c r="AI4651" s="18">
        <v>4.2489123199999999E-2</v>
      </c>
      <c r="AJ4651" t="s">
        <v>4235</v>
      </c>
      <c r="AK4651" t="s">
        <v>220</v>
      </c>
      <c r="AL4651" t="s">
        <v>4236</v>
      </c>
      <c r="AM4651" t="s">
        <v>4235</v>
      </c>
      <c r="AN4651" t="s">
        <v>220</v>
      </c>
      <c r="AO4651" t="s">
        <v>4236</v>
      </c>
      <c r="AP4651" s="18">
        <v>4.2489123199999999E-2</v>
      </c>
      <c r="AQ4651" t="e">
        <v>#N/A</v>
      </c>
      <c r="AR4651" t="b">
        <f>ISNUMBER(SEARCH('Consulta Por Puntos Baloto'!$E$5,B4651,1))</f>
        <v>0</v>
      </c>
      <c r="AS4651">
        <f t="shared" si="144"/>
        <v>35</v>
      </c>
      <c r="AT4651" t="str">
        <f t="shared" si="145"/>
        <v>Punto red</v>
      </c>
    </row>
    <row r="4652" spans="1:46">
      <c r="A4652" t="s">
        <v>20891</v>
      </c>
      <c r="B4652" t="s">
        <v>20892</v>
      </c>
      <c r="C4652" s="18">
        <v>8.5634820454000007</v>
      </c>
      <c r="D4652" t="s">
        <v>4049</v>
      </c>
      <c r="E4652" t="s">
        <v>4050</v>
      </c>
      <c r="F4652" t="s">
        <v>4051</v>
      </c>
      <c r="G4652" s="18">
        <v>12.287816764700001</v>
      </c>
      <c r="H4652" t="s">
        <v>64</v>
      </c>
      <c r="I4652" t="s">
        <v>4008</v>
      </c>
      <c r="J4652" t="s">
        <v>4009</v>
      </c>
      <c r="K4652" s="18">
        <v>12.590135974500001</v>
      </c>
      <c r="L4652" t="s">
        <v>4010</v>
      </c>
      <c r="M4652" t="s">
        <v>4008</v>
      </c>
      <c r="N4652" t="s">
        <v>4011</v>
      </c>
      <c r="O4652" s="18">
        <v>35.374679328900001</v>
      </c>
      <c r="P4652" t="s">
        <v>225</v>
      </c>
      <c r="Q4652" t="s">
        <v>220</v>
      </c>
      <c r="R4652" t="s">
        <v>226</v>
      </c>
      <c r="S4652" s="18">
        <v>36.257497997100003</v>
      </c>
      <c r="T4652" t="s">
        <v>227</v>
      </c>
      <c r="U4652" t="s">
        <v>228</v>
      </c>
      <c r="V4652" t="s">
        <v>229</v>
      </c>
      <c r="W4652" s="18">
        <v>34.270913031100001</v>
      </c>
      <c r="X4652" t="s">
        <v>64</v>
      </c>
      <c r="Y4652" t="s">
        <v>228</v>
      </c>
      <c r="Z4652" t="s">
        <v>4012</v>
      </c>
      <c r="AA4652" s="18">
        <v>12.278050413100001</v>
      </c>
      <c r="AB4652" s="19" t="s">
        <v>4013</v>
      </c>
      <c r="AC4652" t="s">
        <v>4014</v>
      </c>
      <c r="AD4652" t="s">
        <v>4015</v>
      </c>
      <c r="AE4652" s="18">
        <v>0.19706874329999999</v>
      </c>
      <c r="AF4652" t="s">
        <v>17096</v>
      </c>
      <c r="AG4652" t="s">
        <v>17097</v>
      </c>
      <c r="AH4652" t="s">
        <v>17098</v>
      </c>
      <c r="AI4652" s="18">
        <v>8.4033722346000008</v>
      </c>
      <c r="AJ4652" t="s">
        <v>11569</v>
      </c>
      <c r="AK4652" t="s">
        <v>4050</v>
      </c>
      <c r="AL4652" t="s">
        <v>11570</v>
      </c>
      <c r="AM4652" t="s">
        <v>17096</v>
      </c>
      <c r="AN4652" t="s">
        <v>17097</v>
      </c>
      <c r="AO4652" t="s">
        <v>17098</v>
      </c>
      <c r="AP4652" s="18">
        <v>0.19706874329999999</v>
      </c>
      <c r="AQ4652" t="s">
        <v>123</v>
      </c>
      <c r="AR4652" t="b">
        <f>ISNUMBER(SEARCH('Consulta Por Puntos Baloto'!$E$5,B4652,1))</f>
        <v>0</v>
      </c>
      <c r="AS4652">
        <f t="shared" si="144"/>
        <v>31</v>
      </c>
      <c r="AT4652" t="str">
        <f t="shared" si="145"/>
        <v>Punto pago</v>
      </c>
    </row>
    <row r="4653" spans="1:46">
      <c r="A4653" t="s">
        <v>20893</v>
      </c>
      <c r="B4653" t="s">
        <v>20894</v>
      </c>
      <c r="C4653" s="18">
        <v>1.4531117407</v>
      </c>
      <c r="D4653" t="s">
        <v>526</v>
      </c>
      <c r="E4653" t="s">
        <v>128</v>
      </c>
      <c r="F4653" t="s">
        <v>527</v>
      </c>
      <c r="G4653" s="18">
        <v>0.19642939719999999</v>
      </c>
      <c r="H4653" t="s">
        <v>64</v>
      </c>
      <c r="I4653" t="s">
        <v>130</v>
      </c>
      <c r="J4653" t="s">
        <v>2104</v>
      </c>
      <c r="K4653" s="18">
        <v>0.19642939719999999</v>
      </c>
      <c r="L4653" t="s">
        <v>64</v>
      </c>
      <c r="M4653" t="s">
        <v>130</v>
      </c>
      <c r="N4653" t="s">
        <v>2104</v>
      </c>
      <c r="O4653" s="18">
        <v>1.9556968295999999</v>
      </c>
      <c r="P4653" t="s">
        <v>494</v>
      </c>
      <c r="Q4653" t="s">
        <v>134</v>
      </c>
      <c r="R4653" t="s">
        <v>495</v>
      </c>
      <c r="S4653" s="18">
        <v>2.7537478354</v>
      </c>
      <c r="T4653" t="s">
        <v>496</v>
      </c>
      <c r="U4653" t="s">
        <v>130</v>
      </c>
      <c r="V4653" t="s">
        <v>497</v>
      </c>
      <c r="W4653" s="18">
        <v>1.8501887445</v>
      </c>
      <c r="X4653" t="s">
        <v>64</v>
      </c>
      <c r="Y4653" t="s">
        <v>130</v>
      </c>
      <c r="Z4653" t="s">
        <v>2105</v>
      </c>
      <c r="AA4653" s="18">
        <v>1.9556968295999999</v>
      </c>
      <c r="AB4653" t="s">
        <v>500</v>
      </c>
      <c r="AC4653" t="s">
        <v>128</v>
      </c>
      <c r="AD4653" t="s">
        <v>501</v>
      </c>
      <c r="AE4653" s="18">
        <v>2.58359105E-2</v>
      </c>
      <c r="AF4653" t="s">
        <v>2108</v>
      </c>
      <c r="AG4653" t="s">
        <v>143</v>
      </c>
      <c r="AH4653" t="s">
        <v>2109</v>
      </c>
      <c r="AI4653" s="18">
        <v>0.5230804214</v>
      </c>
      <c r="AJ4653" t="s">
        <v>2110</v>
      </c>
      <c r="AK4653" t="s">
        <v>134</v>
      </c>
      <c r="AL4653" t="s">
        <v>2111</v>
      </c>
      <c r="AM4653" t="s">
        <v>2108</v>
      </c>
      <c r="AN4653" t="s">
        <v>143</v>
      </c>
      <c r="AO4653" t="s">
        <v>2109</v>
      </c>
      <c r="AP4653" s="18">
        <v>2.58359105E-2</v>
      </c>
      <c r="AQ4653" t="s">
        <v>123</v>
      </c>
      <c r="AR4653" t="b">
        <f>ISNUMBER(SEARCH('Consulta Por Puntos Baloto'!$E$5,B4653,1))</f>
        <v>0</v>
      </c>
      <c r="AS4653">
        <f t="shared" si="144"/>
        <v>31</v>
      </c>
      <c r="AT4653" t="str">
        <f t="shared" si="145"/>
        <v>Punto pago</v>
      </c>
    </row>
    <row r="4654" spans="1:46">
      <c r="A4654" t="s">
        <v>20895</v>
      </c>
      <c r="B4654" t="s">
        <v>20896</v>
      </c>
      <c r="C4654" s="18">
        <v>103.5732814646</v>
      </c>
      <c r="D4654" t="s">
        <v>4065</v>
      </c>
      <c r="E4654" t="s">
        <v>4066</v>
      </c>
      <c r="F4654" t="s">
        <v>4067</v>
      </c>
      <c r="G4654" s="18">
        <v>101.75195046899999</v>
      </c>
      <c r="H4654" t="s">
        <v>64</v>
      </c>
      <c r="I4654" t="s">
        <v>4068</v>
      </c>
      <c r="J4654" t="s">
        <v>4069</v>
      </c>
      <c r="K4654" s="18">
        <v>259.69312466219998</v>
      </c>
      <c r="L4654" t="s">
        <v>64</v>
      </c>
      <c r="M4654" t="s">
        <v>4250</v>
      </c>
      <c r="N4654" t="s">
        <v>4251</v>
      </c>
      <c r="O4654" s="18">
        <v>101.7519504495</v>
      </c>
      <c r="P4654" t="s">
        <v>4071</v>
      </c>
      <c r="Q4654" t="s">
        <v>4066</v>
      </c>
      <c r="R4654" t="s">
        <v>4072</v>
      </c>
      <c r="S4654" s="18">
        <v>279.36200170540002</v>
      </c>
      <c r="T4654" t="s">
        <v>227</v>
      </c>
      <c r="U4654" t="s">
        <v>228</v>
      </c>
      <c r="V4654" t="s">
        <v>229</v>
      </c>
      <c r="W4654" s="18">
        <v>180.04892826</v>
      </c>
      <c r="X4654" t="s">
        <v>64</v>
      </c>
      <c r="Y4654" t="s">
        <v>4073</v>
      </c>
      <c r="Z4654" t="s">
        <v>4074</v>
      </c>
      <c r="AA4654" s="18">
        <v>103.3569137503</v>
      </c>
      <c r="AB4654" s="19" t="s">
        <v>4075</v>
      </c>
      <c r="AC4654" t="s">
        <v>4066</v>
      </c>
      <c r="AD4654" t="s">
        <v>4076</v>
      </c>
      <c r="AE4654" s="18">
        <v>5.1776168063999997</v>
      </c>
      <c r="AF4654" t="s">
        <v>11558</v>
      </c>
      <c r="AG4654" t="s">
        <v>11559</v>
      </c>
      <c r="AH4654" t="s">
        <v>11560</v>
      </c>
      <c r="AI4654" s="18">
        <v>0.3121415085</v>
      </c>
      <c r="AJ4654" t="s">
        <v>11561</v>
      </c>
      <c r="AK4654" t="s">
        <v>11559</v>
      </c>
      <c r="AL4654" t="s">
        <v>11562</v>
      </c>
      <c r="AM4654" t="s">
        <v>11561</v>
      </c>
      <c r="AN4654" t="s">
        <v>11559</v>
      </c>
      <c r="AO4654" t="s">
        <v>11562</v>
      </c>
      <c r="AP4654" s="18">
        <v>0.3121415085</v>
      </c>
      <c r="AQ4654" t="s">
        <v>123</v>
      </c>
      <c r="AR4654" t="b">
        <f>ISNUMBER(SEARCH('Consulta Por Puntos Baloto'!$E$5,B4654,1))</f>
        <v>0</v>
      </c>
      <c r="AS4654">
        <f t="shared" si="144"/>
        <v>35</v>
      </c>
      <c r="AT4654" t="str">
        <f t="shared" si="145"/>
        <v>Punto red</v>
      </c>
    </row>
    <row r="4655" spans="1:46">
      <c r="A4655" t="s">
        <v>20897</v>
      </c>
      <c r="B4655" t="s">
        <v>20898</v>
      </c>
      <c r="C4655" s="18">
        <v>36.040117883000001</v>
      </c>
      <c r="D4655" t="s">
        <v>5270</v>
      </c>
      <c r="E4655" t="s">
        <v>4172</v>
      </c>
      <c r="F4655" t="s">
        <v>5271</v>
      </c>
      <c r="G4655" s="18">
        <v>36.024175140899999</v>
      </c>
      <c r="H4655" t="s">
        <v>4168</v>
      </c>
      <c r="I4655" t="s">
        <v>4169</v>
      </c>
      <c r="J4655" t="s">
        <v>4170</v>
      </c>
      <c r="K4655" s="18">
        <v>95.251176608600005</v>
      </c>
      <c r="L4655" t="s">
        <v>64</v>
      </c>
      <c r="M4655" t="s">
        <v>86</v>
      </c>
      <c r="N4655" t="s">
        <v>402</v>
      </c>
      <c r="O4655" s="18">
        <v>95.251176608600005</v>
      </c>
      <c r="P4655" t="s">
        <v>403</v>
      </c>
      <c r="Q4655" t="s">
        <v>83</v>
      </c>
      <c r="R4655" t="s">
        <v>404</v>
      </c>
      <c r="S4655" s="18">
        <v>96.038918575099999</v>
      </c>
      <c r="T4655" t="s">
        <v>85</v>
      </c>
      <c r="U4655" t="s">
        <v>86</v>
      </c>
      <c r="V4655" t="s">
        <v>87</v>
      </c>
      <c r="W4655" s="18">
        <v>38.539225353100001</v>
      </c>
      <c r="X4655" t="s">
        <v>64</v>
      </c>
      <c r="Y4655" t="s">
        <v>4169</v>
      </c>
      <c r="Z4655" t="s">
        <v>4171</v>
      </c>
      <c r="AA4655" s="18">
        <v>36.029309458199997</v>
      </c>
      <c r="AB4655" t="s">
        <v>4168</v>
      </c>
      <c r="AC4655" t="s">
        <v>4172</v>
      </c>
      <c r="AD4655" t="s">
        <v>4173</v>
      </c>
      <c r="AE4655" s="18">
        <v>5.9509566070000002</v>
      </c>
      <c r="AF4655" t="s">
        <v>20899</v>
      </c>
      <c r="AG4655" t="s">
        <v>20900</v>
      </c>
      <c r="AH4655" t="s">
        <v>20901</v>
      </c>
      <c r="AI4655" s="18">
        <v>11.381463987</v>
      </c>
      <c r="AJ4655" t="s">
        <v>20902</v>
      </c>
      <c r="AK4655" t="s">
        <v>20903</v>
      </c>
      <c r="AL4655" t="s">
        <v>20904</v>
      </c>
      <c r="AM4655" t="s">
        <v>20899</v>
      </c>
      <c r="AN4655" t="s">
        <v>20900</v>
      </c>
      <c r="AO4655" t="s">
        <v>20901</v>
      </c>
      <c r="AP4655" s="18">
        <v>5.9509566070000002</v>
      </c>
      <c r="AQ4655" t="s">
        <v>123</v>
      </c>
      <c r="AR4655" t="b">
        <f>ISNUMBER(SEARCH('Consulta Por Puntos Baloto'!$E$5,B4655,1))</f>
        <v>0</v>
      </c>
      <c r="AS4655">
        <f t="shared" si="144"/>
        <v>31</v>
      </c>
      <c r="AT4655" t="str">
        <f t="shared" si="145"/>
        <v>Punto pago</v>
      </c>
    </row>
    <row r="4656" spans="1:46">
      <c r="A4656" t="s">
        <v>20905</v>
      </c>
      <c r="B4656" t="s">
        <v>20906</v>
      </c>
      <c r="C4656" s="18">
        <v>2.5204107114999998</v>
      </c>
      <c r="D4656" t="s">
        <v>5165</v>
      </c>
      <c r="E4656" t="s">
        <v>220</v>
      </c>
      <c r="F4656" t="s">
        <v>5166</v>
      </c>
      <c r="G4656" s="18">
        <v>1.3698930003000001</v>
      </c>
      <c r="H4656" t="s">
        <v>64</v>
      </c>
      <c r="I4656" t="s">
        <v>223</v>
      </c>
      <c r="J4656" t="s">
        <v>5167</v>
      </c>
      <c r="K4656" s="18">
        <v>2.5452836098999998</v>
      </c>
      <c r="L4656" t="s">
        <v>64</v>
      </c>
      <c r="M4656" t="s">
        <v>223</v>
      </c>
      <c r="N4656" t="s">
        <v>4070</v>
      </c>
      <c r="O4656" s="18">
        <v>2.9794279068999998</v>
      </c>
      <c r="P4656" t="s">
        <v>5106</v>
      </c>
      <c r="Q4656" t="s">
        <v>220</v>
      </c>
      <c r="R4656" t="s">
        <v>5107</v>
      </c>
      <c r="S4656" s="18">
        <v>10.725439533199999</v>
      </c>
      <c r="T4656" t="s">
        <v>227</v>
      </c>
      <c r="U4656" t="s">
        <v>228</v>
      </c>
      <c r="V4656" t="s">
        <v>229</v>
      </c>
      <c r="W4656" s="18">
        <v>5.0911188936</v>
      </c>
      <c r="X4656" t="s">
        <v>222</v>
      </c>
      <c r="Y4656" t="s">
        <v>223</v>
      </c>
      <c r="Z4656" t="s">
        <v>224</v>
      </c>
      <c r="AA4656" s="18">
        <v>2.5452836282</v>
      </c>
      <c r="AB4656" t="s">
        <v>5168</v>
      </c>
      <c r="AC4656" t="s">
        <v>220</v>
      </c>
      <c r="AD4656" t="s">
        <v>5169</v>
      </c>
      <c r="AE4656" s="18">
        <v>0.1777294516</v>
      </c>
      <c r="AF4656" t="s">
        <v>20907</v>
      </c>
      <c r="AG4656" t="s">
        <v>220</v>
      </c>
      <c r="AH4656" t="s">
        <v>20908</v>
      </c>
      <c r="AI4656" s="18">
        <v>0.58219450530000005</v>
      </c>
      <c r="AJ4656" t="s">
        <v>7898</v>
      </c>
      <c r="AK4656" t="s">
        <v>220</v>
      </c>
      <c r="AL4656" t="s">
        <v>7899</v>
      </c>
      <c r="AM4656" t="s">
        <v>20907</v>
      </c>
      <c r="AN4656" t="s">
        <v>220</v>
      </c>
      <c r="AO4656" t="s">
        <v>20908</v>
      </c>
      <c r="AP4656" s="18">
        <v>0.1777294516</v>
      </c>
      <c r="AQ4656" t="s">
        <v>123</v>
      </c>
      <c r="AR4656" t="b">
        <f>ISNUMBER(SEARCH('Consulta Por Puntos Baloto'!$E$5,B4656,1))</f>
        <v>0</v>
      </c>
      <c r="AS4656">
        <f t="shared" si="144"/>
        <v>31</v>
      </c>
      <c r="AT4656" t="str">
        <f t="shared" si="145"/>
        <v>Punto pago</v>
      </c>
    </row>
    <row r="4657" spans="1:46">
      <c r="A4657" t="s">
        <v>20909</v>
      </c>
      <c r="B4657" t="s">
        <v>20910</v>
      </c>
      <c r="C4657" s="18">
        <v>0.6435357746</v>
      </c>
      <c r="D4657" t="s">
        <v>4793</v>
      </c>
      <c r="E4657" t="s">
        <v>220</v>
      </c>
      <c r="F4657" t="s">
        <v>4794</v>
      </c>
      <c r="G4657" s="18">
        <v>9.4103315699999995E-2</v>
      </c>
      <c r="H4657" t="s">
        <v>64</v>
      </c>
      <c r="I4657" t="s">
        <v>223</v>
      </c>
      <c r="J4657" t="s">
        <v>4230</v>
      </c>
      <c r="K4657" s="18">
        <v>9.4103315699999995E-2</v>
      </c>
      <c r="L4657" t="s">
        <v>64</v>
      </c>
      <c r="M4657" t="s">
        <v>223</v>
      </c>
      <c r="N4657" t="s">
        <v>4230</v>
      </c>
      <c r="O4657" s="18">
        <v>1.5260222461999999</v>
      </c>
      <c r="P4657" t="s">
        <v>225</v>
      </c>
      <c r="Q4657" t="s">
        <v>220</v>
      </c>
      <c r="R4657" t="s">
        <v>226</v>
      </c>
      <c r="S4657" s="18">
        <v>7.6349310551</v>
      </c>
      <c r="T4657" t="s">
        <v>227</v>
      </c>
      <c r="U4657" t="s">
        <v>228</v>
      </c>
      <c r="V4657" t="s">
        <v>229</v>
      </c>
      <c r="W4657" s="18">
        <v>0.79484525569999998</v>
      </c>
      <c r="X4657" t="s">
        <v>222</v>
      </c>
      <c r="Y4657" t="s">
        <v>223</v>
      </c>
      <c r="Z4657" t="s">
        <v>224</v>
      </c>
      <c r="AA4657" s="18">
        <v>0.69785261740000004</v>
      </c>
      <c r="AB4657" t="s">
        <v>4797</v>
      </c>
      <c r="AC4657" t="s">
        <v>220</v>
      </c>
      <c r="AD4657" t="s">
        <v>4798</v>
      </c>
      <c r="AE4657" s="18">
        <v>0</v>
      </c>
      <c r="AF4657" t="s">
        <v>20911</v>
      </c>
      <c r="AG4657" t="s">
        <v>220</v>
      </c>
      <c r="AH4657" t="s">
        <v>20912</v>
      </c>
      <c r="AI4657" s="18">
        <v>0.4881155599</v>
      </c>
      <c r="AJ4657" t="s">
        <v>9229</v>
      </c>
      <c r="AK4657" t="s">
        <v>220</v>
      </c>
      <c r="AL4657" t="s">
        <v>9230</v>
      </c>
      <c r="AM4657" t="s">
        <v>20911</v>
      </c>
      <c r="AN4657" t="s">
        <v>220</v>
      </c>
      <c r="AO4657" t="s">
        <v>20912</v>
      </c>
      <c r="AP4657" s="18">
        <v>0</v>
      </c>
      <c r="AQ4657" t="s">
        <v>123</v>
      </c>
      <c r="AR4657" t="b">
        <f>ISNUMBER(SEARCH('Consulta Por Puntos Baloto'!$E$5,B4657,1))</f>
        <v>0</v>
      </c>
      <c r="AS4657">
        <f t="shared" si="144"/>
        <v>31</v>
      </c>
      <c r="AT4657" t="str">
        <f t="shared" si="145"/>
        <v>Punto pago</v>
      </c>
    </row>
    <row r="4658" spans="1:46">
      <c r="A4658" t="s">
        <v>20913</v>
      </c>
      <c r="B4658" t="s">
        <v>20914</v>
      </c>
      <c r="C4658" s="18">
        <v>0.457355069</v>
      </c>
      <c r="D4658" t="s">
        <v>5197</v>
      </c>
      <c r="E4658" t="s">
        <v>5198</v>
      </c>
      <c r="F4658" t="s">
        <v>5199</v>
      </c>
      <c r="G4658" s="18">
        <v>2.0874197446</v>
      </c>
      <c r="H4658" t="s">
        <v>64</v>
      </c>
      <c r="I4658" t="s">
        <v>5200</v>
      </c>
      <c r="J4658" t="s">
        <v>5201</v>
      </c>
      <c r="K4658" s="18">
        <v>11.7429327814</v>
      </c>
      <c r="L4658" t="s">
        <v>64</v>
      </c>
      <c r="M4658" t="s">
        <v>65</v>
      </c>
      <c r="N4658" t="s">
        <v>5202</v>
      </c>
      <c r="O4658" s="18">
        <v>11.823449482999999</v>
      </c>
      <c r="P4658" t="s">
        <v>67</v>
      </c>
      <c r="Q4658" t="s">
        <v>62</v>
      </c>
      <c r="R4658" t="s">
        <v>68</v>
      </c>
      <c r="S4658" s="18">
        <v>12.0796937392</v>
      </c>
      <c r="T4658" t="s">
        <v>253</v>
      </c>
      <c r="U4658" t="s">
        <v>65</v>
      </c>
      <c r="V4658" t="s">
        <v>254</v>
      </c>
      <c r="W4658" s="18">
        <v>11.812777365500001</v>
      </c>
      <c r="X4658" t="s">
        <v>276</v>
      </c>
      <c r="Y4658" t="s">
        <v>65</v>
      </c>
      <c r="Z4658" t="s">
        <v>277</v>
      </c>
      <c r="AA4658" s="18">
        <v>11.801442526200001</v>
      </c>
      <c r="AB4658" t="s">
        <v>5203</v>
      </c>
      <c r="AC4658" t="s">
        <v>62</v>
      </c>
      <c r="AD4658" t="s">
        <v>5204</v>
      </c>
      <c r="AE4658" s="18">
        <v>0.58047167040000003</v>
      </c>
      <c r="AF4658" t="s">
        <v>6701</v>
      </c>
      <c r="AG4658" t="s">
        <v>6702</v>
      </c>
      <c r="AH4658" t="s">
        <v>6703</v>
      </c>
      <c r="AI4658" s="18">
        <v>0.10516614539999999</v>
      </c>
      <c r="AJ4658" t="s">
        <v>20915</v>
      </c>
      <c r="AK4658" t="s">
        <v>5198</v>
      </c>
      <c r="AL4658" t="s">
        <v>20916</v>
      </c>
      <c r="AM4658" t="s">
        <v>20915</v>
      </c>
      <c r="AN4658" t="s">
        <v>5198</v>
      </c>
      <c r="AO4658" t="s">
        <v>20916</v>
      </c>
      <c r="AP4658" s="18">
        <v>0.10516614539999999</v>
      </c>
      <c r="AQ4658" t="s">
        <v>123</v>
      </c>
      <c r="AR4658" t="b">
        <f>ISNUMBER(SEARCH('Consulta Por Puntos Baloto'!$E$5,B4658,1))</f>
        <v>0</v>
      </c>
      <c r="AS4658">
        <f t="shared" si="144"/>
        <v>35</v>
      </c>
      <c r="AT4658" t="str">
        <f t="shared" si="145"/>
        <v>Punto red</v>
      </c>
    </row>
    <row r="4659" spans="1:46">
      <c r="A4659" t="s">
        <v>20917</v>
      </c>
      <c r="B4659" t="s">
        <v>20918</v>
      </c>
      <c r="C4659" s="18">
        <v>1.4467438695999999</v>
      </c>
      <c r="D4659" t="s">
        <v>2585</v>
      </c>
      <c r="E4659" t="s">
        <v>128</v>
      </c>
      <c r="F4659" t="s">
        <v>2586</v>
      </c>
      <c r="G4659" s="18">
        <v>0.15227619140000001</v>
      </c>
      <c r="H4659" t="s">
        <v>64</v>
      </c>
      <c r="I4659" t="s">
        <v>130</v>
      </c>
      <c r="J4659" t="s">
        <v>2659</v>
      </c>
      <c r="K4659" s="18">
        <v>0.15227619140000001</v>
      </c>
      <c r="L4659" t="s">
        <v>311</v>
      </c>
      <c r="M4659" t="s">
        <v>130</v>
      </c>
      <c r="N4659" t="s">
        <v>2660</v>
      </c>
      <c r="O4659" s="18">
        <v>1.9726163636</v>
      </c>
      <c r="P4659" t="s">
        <v>2625</v>
      </c>
      <c r="Q4659" t="s">
        <v>134</v>
      </c>
      <c r="R4659" t="s">
        <v>2626</v>
      </c>
      <c r="S4659" s="18">
        <v>0.15227619140000001</v>
      </c>
      <c r="T4659" t="s">
        <v>311</v>
      </c>
      <c r="U4659" t="s">
        <v>130</v>
      </c>
      <c r="V4659" t="s">
        <v>312</v>
      </c>
      <c r="W4659" s="18">
        <v>0.15227619140000001</v>
      </c>
      <c r="X4659" t="s">
        <v>64</v>
      </c>
      <c r="Y4659" t="s">
        <v>130</v>
      </c>
      <c r="Z4659" t="s">
        <v>2659</v>
      </c>
      <c r="AA4659" s="18">
        <v>0.22123914659999999</v>
      </c>
      <c r="AB4659" t="s">
        <v>2661</v>
      </c>
      <c r="AC4659" t="s">
        <v>128</v>
      </c>
      <c r="AD4659" t="s">
        <v>2662</v>
      </c>
      <c r="AE4659" s="18">
        <v>0.26489208990000002</v>
      </c>
      <c r="AF4659" t="s">
        <v>2663</v>
      </c>
      <c r="AG4659" t="s">
        <v>143</v>
      </c>
      <c r="AH4659" t="s">
        <v>2664</v>
      </c>
      <c r="AI4659" s="18">
        <v>0.15227619140000001</v>
      </c>
      <c r="AJ4659" t="s">
        <v>2665</v>
      </c>
      <c r="AK4659" t="s">
        <v>134</v>
      </c>
      <c r="AL4659" t="s">
        <v>2666</v>
      </c>
      <c r="AM4659" t="s">
        <v>64</v>
      </c>
      <c r="AN4659" t="s">
        <v>130</v>
      </c>
      <c r="AO4659" t="s">
        <v>2659</v>
      </c>
      <c r="AP4659" s="18">
        <v>0.15227619140000001</v>
      </c>
      <c r="AQ4659" t="e">
        <v>#N/A</v>
      </c>
      <c r="AR4659" t="b">
        <f>ISNUMBER(SEARCH('Consulta Por Puntos Baloto'!$E$5,B4659,1))</f>
        <v>0</v>
      </c>
      <c r="AS4659">
        <f t="shared" si="144"/>
        <v>7</v>
      </c>
      <c r="AT4659" t="str">
        <f t="shared" si="145"/>
        <v>Cajero automático</v>
      </c>
    </row>
    <row r="4660" spans="1:46">
      <c r="A4660" t="s">
        <v>20917</v>
      </c>
      <c r="B4660" t="s">
        <v>20918</v>
      </c>
      <c r="C4660" s="18">
        <v>1.4467438695999999</v>
      </c>
      <c r="D4660" t="s">
        <v>2585</v>
      </c>
      <c r="E4660" t="s">
        <v>128</v>
      </c>
      <c r="F4660" t="s">
        <v>2586</v>
      </c>
      <c r="G4660" s="18">
        <v>0.15227619140000001</v>
      </c>
      <c r="H4660" t="s">
        <v>64</v>
      </c>
      <c r="I4660" t="s">
        <v>130</v>
      </c>
      <c r="J4660" t="s">
        <v>2659</v>
      </c>
      <c r="K4660" s="18">
        <v>0.15227619140000001</v>
      </c>
      <c r="L4660" t="s">
        <v>311</v>
      </c>
      <c r="M4660" t="s">
        <v>130</v>
      </c>
      <c r="N4660" t="s">
        <v>2660</v>
      </c>
      <c r="O4660" s="18">
        <v>1.9726163636</v>
      </c>
      <c r="P4660" t="s">
        <v>2625</v>
      </c>
      <c r="Q4660" t="s">
        <v>134</v>
      </c>
      <c r="R4660" t="s">
        <v>2626</v>
      </c>
      <c r="S4660" s="18">
        <v>0.15227619140000001</v>
      </c>
      <c r="T4660" t="s">
        <v>311</v>
      </c>
      <c r="U4660" t="s">
        <v>130</v>
      </c>
      <c r="V4660" t="s">
        <v>312</v>
      </c>
      <c r="W4660" s="18">
        <v>0.15227619140000001</v>
      </c>
      <c r="X4660" t="s">
        <v>64</v>
      </c>
      <c r="Y4660" t="s">
        <v>130</v>
      </c>
      <c r="Z4660" t="s">
        <v>2659</v>
      </c>
      <c r="AA4660" s="18">
        <v>0.22123914659999999</v>
      </c>
      <c r="AB4660" t="s">
        <v>2661</v>
      </c>
      <c r="AC4660" t="s">
        <v>128</v>
      </c>
      <c r="AD4660" t="s">
        <v>2662</v>
      </c>
      <c r="AE4660" s="18">
        <v>0.26489208990000002</v>
      </c>
      <c r="AF4660" t="s">
        <v>2663</v>
      </c>
      <c r="AG4660" t="s">
        <v>143</v>
      </c>
      <c r="AH4660" t="s">
        <v>2664</v>
      </c>
      <c r="AI4660" s="18">
        <v>0.15227619140000001</v>
      </c>
      <c r="AJ4660" t="s">
        <v>2665</v>
      </c>
      <c r="AK4660" t="s">
        <v>134</v>
      </c>
      <c r="AL4660" t="s">
        <v>2666</v>
      </c>
      <c r="AM4660" t="s">
        <v>2665</v>
      </c>
      <c r="AN4660" t="s">
        <v>134</v>
      </c>
      <c r="AO4660" t="s">
        <v>2666</v>
      </c>
      <c r="AP4660" s="18">
        <v>0.15227619140000001</v>
      </c>
      <c r="AQ4660" t="e">
        <v>#N/A</v>
      </c>
      <c r="AR4660" t="b">
        <f>ISNUMBER(SEARCH('Consulta Por Puntos Baloto'!$E$5,B4660,1))</f>
        <v>0</v>
      </c>
      <c r="AS4660">
        <f t="shared" si="144"/>
        <v>7</v>
      </c>
      <c r="AT4660" t="str">
        <f t="shared" si="145"/>
        <v>Cajero automático</v>
      </c>
    </row>
    <row r="4661" spans="1:46">
      <c r="A4661" t="s">
        <v>20919</v>
      </c>
      <c r="B4661" t="s">
        <v>20920</v>
      </c>
      <c r="C4661" s="18">
        <v>0.75258368779999996</v>
      </c>
      <c r="D4661" t="s">
        <v>584</v>
      </c>
      <c r="E4661" t="s">
        <v>128</v>
      </c>
      <c r="F4661" t="s">
        <v>585</v>
      </c>
      <c r="G4661" s="18">
        <v>4.0948171800000002E-2</v>
      </c>
      <c r="H4661" t="s">
        <v>64</v>
      </c>
      <c r="I4661" t="s">
        <v>130</v>
      </c>
      <c r="J4661" t="s">
        <v>587</v>
      </c>
      <c r="K4661" s="18">
        <v>6.0565383200000003E-2</v>
      </c>
      <c r="L4661" t="s">
        <v>64</v>
      </c>
      <c r="M4661" t="s">
        <v>130</v>
      </c>
      <c r="N4661" t="s">
        <v>587</v>
      </c>
      <c r="O4661" s="18">
        <v>3.0259427408000001</v>
      </c>
      <c r="P4661" t="s">
        <v>588</v>
      </c>
      <c r="Q4661" t="s">
        <v>134</v>
      </c>
      <c r="R4661" t="s">
        <v>589</v>
      </c>
      <c r="S4661" s="18">
        <v>1.0543720165999999</v>
      </c>
      <c r="T4661" t="s">
        <v>469</v>
      </c>
      <c r="U4661" t="s">
        <v>130</v>
      </c>
      <c r="V4661" t="s">
        <v>470</v>
      </c>
      <c r="W4661" s="18">
        <v>3.0621860326000001</v>
      </c>
      <c r="X4661" t="s">
        <v>64</v>
      </c>
      <c r="Y4661" t="s">
        <v>130</v>
      </c>
      <c r="Z4661" t="s">
        <v>590</v>
      </c>
      <c r="AA4661" s="18">
        <v>1.0543720165999999</v>
      </c>
      <c r="AB4661" t="s">
        <v>591</v>
      </c>
      <c r="AC4661" t="s">
        <v>128</v>
      </c>
      <c r="AD4661" t="s">
        <v>592</v>
      </c>
      <c r="AE4661" s="18">
        <v>0.23318878069999999</v>
      </c>
      <c r="AF4661" t="s">
        <v>20869</v>
      </c>
      <c r="AG4661" t="s">
        <v>143</v>
      </c>
      <c r="AH4661" t="s">
        <v>20870</v>
      </c>
      <c r="AI4661" s="18">
        <v>0</v>
      </c>
      <c r="AJ4661" t="s">
        <v>903</v>
      </c>
      <c r="AK4661" t="s">
        <v>134</v>
      </c>
      <c r="AL4661" t="s">
        <v>16440</v>
      </c>
      <c r="AM4661" t="s">
        <v>903</v>
      </c>
      <c r="AN4661" t="s">
        <v>134</v>
      </c>
      <c r="AO4661" t="s">
        <v>16440</v>
      </c>
      <c r="AP4661" s="18">
        <v>0</v>
      </c>
      <c r="AQ4661" t="s">
        <v>4218</v>
      </c>
      <c r="AR4661" t="b">
        <f>ISNUMBER(SEARCH('Consulta Por Puntos Baloto'!$E$5,B4661,1))</f>
        <v>0</v>
      </c>
      <c r="AS4661">
        <f t="shared" si="144"/>
        <v>35</v>
      </c>
      <c r="AT4661" t="str">
        <f t="shared" si="145"/>
        <v>Punto red</v>
      </c>
    </row>
    <row r="4662" spans="1:46">
      <c r="A4662" t="s">
        <v>20921</v>
      </c>
      <c r="B4662" t="s">
        <v>20922</v>
      </c>
      <c r="C4662" s="18">
        <v>0.75258368779999996</v>
      </c>
      <c r="D4662" t="s">
        <v>584</v>
      </c>
      <c r="E4662" t="s">
        <v>128</v>
      </c>
      <c r="F4662" t="s">
        <v>585</v>
      </c>
      <c r="G4662" s="18">
        <v>4.0948171800000002E-2</v>
      </c>
      <c r="H4662" t="s">
        <v>64</v>
      </c>
      <c r="I4662" t="s">
        <v>130</v>
      </c>
      <c r="J4662" t="s">
        <v>587</v>
      </c>
      <c r="K4662" s="18">
        <v>6.0565383200000003E-2</v>
      </c>
      <c r="L4662" t="s">
        <v>64</v>
      </c>
      <c r="M4662" t="s">
        <v>130</v>
      </c>
      <c r="N4662" t="s">
        <v>587</v>
      </c>
      <c r="O4662" s="18">
        <v>3.0259427408000001</v>
      </c>
      <c r="P4662" t="s">
        <v>588</v>
      </c>
      <c r="Q4662" t="s">
        <v>134</v>
      </c>
      <c r="R4662" t="s">
        <v>589</v>
      </c>
      <c r="S4662" s="18">
        <v>1.0543720165999999</v>
      </c>
      <c r="T4662" t="s">
        <v>469</v>
      </c>
      <c r="U4662" t="s">
        <v>130</v>
      </c>
      <c r="V4662" t="s">
        <v>470</v>
      </c>
      <c r="W4662" s="18">
        <v>3.0621860326000001</v>
      </c>
      <c r="X4662" t="s">
        <v>64</v>
      </c>
      <c r="Y4662" t="s">
        <v>130</v>
      </c>
      <c r="Z4662" t="s">
        <v>590</v>
      </c>
      <c r="AA4662" s="18">
        <v>1.0543720165999999</v>
      </c>
      <c r="AB4662" t="s">
        <v>591</v>
      </c>
      <c r="AC4662" t="s">
        <v>128</v>
      </c>
      <c r="AD4662" t="s">
        <v>592</v>
      </c>
      <c r="AE4662" s="18">
        <v>0.23318878069999999</v>
      </c>
      <c r="AF4662" t="s">
        <v>20869</v>
      </c>
      <c r="AG4662" t="s">
        <v>143</v>
      </c>
      <c r="AH4662" t="s">
        <v>20870</v>
      </c>
      <c r="AI4662" s="18">
        <v>0</v>
      </c>
      <c r="AJ4662" t="s">
        <v>903</v>
      </c>
      <c r="AK4662" t="s">
        <v>134</v>
      </c>
      <c r="AL4662" t="s">
        <v>16440</v>
      </c>
      <c r="AM4662" t="s">
        <v>903</v>
      </c>
      <c r="AN4662" t="s">
        <v>134</v>
      </c>
      <c r="AO4662" t="s">
        <v>16440</v>
      </c>
      <c r="AP4662" s="18">
        <v>0</v>
      </c>
      <c r="AQ4662" t="s">
        <v>4218</v>
      </c>
      <c r="AR4662" t="b">
        <f>ISNUMBER(SEARCH('Consulta Por Puntos Baloto'!$E$5,B4662,1))</f>
        <v>0</v>
      </c>
      <c r="AS4662">
        <f t="shared" si="144"/>
        <v>35</v>
      </c>
      <c r="AT4662" t="str">
        <f t="shared" si="145"/>
        <v>Punto red</v>
      </c>
    </row>
    <row r="4663" spans="1:46">
      <c r="A4663" t="s">
        <v>20923</v>
      </c>
      <c r="B4663" t="s">
        <v>20924</v>
      </c>
      <c r="C4663" s="18">
        <v>1.4419032538000001</v>
      </c>
      <c r="D4663" t="s">
        <v>7736</v>
      </c>
      <c r="E4663" t="s">
        <v>4964</v>
      </c>
      <c r="F4663" t="s">
        <v>7737</v>
      </c>
      <c r="G4663" s="18">
        <v>72.836967673999993</v>
      </c>
      <c r="H4663" t="s">
        <v>64</v>
      </c>
      <c r="I4663" t="s">
        <v>4514</v>
      </c>
      <c r="J4663" t="s">
        <v>4515</v>
      </c>
      <c r="K4663" s="18">
        <v>72.836967673999993</v>
      </c>
      <c r="L4663" t="s">
        <v>64</v>
      </c>
      <c r="M4663" t="s">
        <v>4514</v>
      </c>
      <c r="N4663" t="s">
        <v>4515</v>
      </c>
      <c r="O4663" s="18">
        <v>1.1409657875999999</v>
      </c>
      <c r="P4663" t="s">
        <v>4963</v>
      </c>
      <c r="Q4663" t="s">
        <v>4964</v>
      </c>
      <c r="R4663" t="s">
        <v>4965</v>
      </c>
      <c r="S4663" s="18">
        <v>194.11301756099999</v>
      </c>
      <c r="T4663" t="s">
        <v>311</v>
      </c>
      <c r="U4663" t="s">
        <v>130</v>
      </c>
      <c r="V4663" t="s">
        <v>312</v>
      </c>
      <c r="W4663" s="18">
        <v>1.1921905672999999</v>
      </c>
      <c r="X4663" t="s">
        <v>64</v>
      </c>
      <c r="Y4663" t="s">
        <v>4519</v>
      </c>
      <c r="Z4663" t="s">
        <v>4520</v>
      </c>
      <c r="AA4663" s="18">
        <v>109.8968392248</v>
      </c>
      <c r="AB4663" t="s">
        <v>300</v>
      </c>
      <c r="AC4663" t="s">
        <v>301</v>
      </c>
      <c r="AD4663" t="s">
        <v>302</v>
      </c>
      <c r="AE4663" s="18">
        <v>0.85889294949999995</v>
      </c>
      <c r="AF4663" t="s">
        <v>7738</v>
      </c>
      <c r="AG4663" t="s">
        <v>4964</v>
      </c>
      <c r="AH4663" t="s">
        <v>7739</v>
      </c>
      <c r="AI4663" s="18">
        <v>0.19499545109999999</v>
      </c>
      <c r="AJ4663" t="s">
        <v>20925</v>
      </c>
      <c r="AK4663" t="s">
        <v>4964</v>
      </c>
      <c r="AL4663" t="s">
        <v>20926</v>
      </c>
      <c r="AM4663" t="s">
        <v>20925</v>
      </c>
      <c r="AN4663" t="s">
        <v>4964</v>
      </c>
      <c r="AO4663" t="s">
        <v>20926</v>
      </c>
      <c r="AP4663" s="18">
        <v>0.19499545109999999</v>
      </c>
      <c r="AQ4663" t="s">
        <v>4882</v>
      </c>
      <c r="AR4663" t="b">
        <f>ISNUMBER(SEARCH('Consulta Por Puntos Baloto'!$E$5,B4663,1))</f>
        <v>0</v>
      </c>
      <c r="AS4663">
        <f t="shared" si="144"/>
        <v>35</v>
      </c>
      <c r="AT4663" t="str">
        <f t="shared" si="145"/>
        <v>Punto red</v>
      </c>
    </row>
    <row r="4664" spans="1:46">
      <c r="A4664" t="s">
        <v>20927</v>
      </c>
      <c r="B4664" t="s">
        <v>20928</v>
      </c>
      <c r="C4664" s="18">
        <v>12.840498330000001</v>
      </c>
      <c r="D4664" t="s">
        <v>410</v>
      </c>
      <c r="E4664" t="s">
        <v>411</v>
      </c>
      <c r="F4664" t="s">
        <v>412</v>
      </c>
      <c r="G4664" s="18">
        <v>48.555204349</v>
      </c>
      <c r="H4664" t="s">
        <v>64</v>
      </c>
      <c r="I4664" t="s">
        <v>86</v>
      </c>
      <c r="J4664" t="s">
        <v>413</v>
      </c>
      <c r="K4664" s="18">
        <v>48.555204349</v>
      </c>
      <c r="L4664" t="s">
        <v>64</v>
      </c>
      <c r="M4664" t="s">
        <v>86</v>
      </c>
      <c r="N4664" t="s">
        <v>413</v>
      </c>
      <c r="O4664" s="18">
        <v>12.857098149300001</v>
      </c>
      <c r="P4664" t="s">
        <v>414</v>
      </c>
      <c r="Q4664" t="s">
        <v>411</v>
      </c>
      <c r="R4664" t="s">
        <v>415</v>
      </c>
      <c r="S4664" s="18">
        <v>60.547427385399999</v>
      </c>
      <c r="T4664" t="s">
        <v>85</v>
      </c>
      <c r="U4664" t="s">
        <v>86</v>
      </c>
      <c r="V4664" t="s">
        <v>87</v>
      </c>
      <c r="W4664" s="18">
        <v>58.074618475000001</v>
      </c>
      <c r="X4664" t="s">
        <v>64</v>
      </c>
      <c r="Y4664" t="s">
        <v>86</v>
      </c>
      <c r="Z4664" t="s">
        <v>299</v>
      </c>
      <c r="AA4664" s="18">
        <v>58.093361721599997</v>
      </c>
      <c r="AB4664" s="19" t="s">
        <v>361</v>
      </c>
      <c r="AC4664" t="s">
        <v>83</v>
      </c>
      <c r="AD4664" s="19" t="s">
        <v>362</v>
      </c>
      <c r="AE4664" s="18">
        <v>6.7326993473999996</v>
      </c>
      <c r="AF4664" t="s">
        <v>6455</v>
      </c>
      <c r="AG4664" t="s">
        <v>6456</v>
      </c>
      <c r="AH4664" t="s">
        <v>6457</v>
      </c>
      <c r="AI4664" s="18">
        <v>0.10837046309999999</v>
      </c>
      <c r="AJ4664" t="s">
        <v>20928</v>
      </c>
      <c r="AK4664" t="s">
        <v>1825</v>
      </c>
      <c r="AL4664" t="s">
        <v>20929</v>
      </c>
      <c r="AM4664" t="s">
        <v>20928</v>
      </c>
      <c r="AN4664" t="s">
        <v>1825</v>
      </c>
      <c r="AO4664" t="s">
        <v>20929</v>
      </c>
      <c r="AP4664" s="18">
        <v>0.10837046309999999</v>
      </c>
      <c r="AQ4664" t="s">
        <v>123</v>
      </c>
      <c r="AR4664" t="b">
        <f>ISNUMBER(SEARCH('Consulta Por Puntos Baloto'!$E$5,B4664,1))</f>
        <v>0</v>
      </c>
      <c r="AS4664">
        <f t="shared" si="144"/>
        <v>35</v>
      </c>
      <c r="AT4664" t="str">
        <f t="shared" si="145"/>
        <v>Punto red</v>
      </c>
    </row>
    <row r="4665" spans="1:46">
      <c r="A4665" t="s">
        <v>20930</v>
      </c>
      <c r="B4665" t="s">
        <v>20931</v>
      </c>
      <c r="C4665" s="18">
        <v>23.084297228200001</v>
      </c>
      <c r="D4665" t="s">
        <v>1448</v>
      </c>
      <c r="E4665" t="s">
        <v>1449</v>
      </c>
      <c r="F4665" t="s">
        <v>1450</v>
      </c>
      <c r="G4665" s="18">
        <v>23.0628422385</v>
      </c>
      <c r="H4665" t="s">
        <v>64</v>
      </c>
      <c r="I4665" t="s">
        <v>1451</v>
      </c>
      <c r="J4665" t="s">
        <v>1452</v>
      </c>
      <c r="K4665" s="18">
        <v>27.6250768548</v>
      </c>
      <c r="L4665" t="s">
        <v>64</v>
      </c>
      <c r="M4665" t="s">
        <v>471</v>
      </c>
      <c r="N4665" t="s">
        <v>1453</v>
      </c>
      <c r="O4665" s="18">
        <v>23.9303073323</v>
      </c>
      <c r="P4665" t="s">
        <v>1454</v>
      </c>
      <c r="Q4665" t="s">
        <v>1449</v>
      </c>
      <c r="R4665" t="s">
        <v>1455</v>
      </c>
      <c r="S4665" s="18">
        <v>29.1801096212</v>
      </c>
      <c r="T4665" t="s">
        <v>111</v>
      </c>
      <c r="U4665" t="s">
        <v>112</v>
      </c>
      <c r="V4665" t="s">
        <v>113</v>
      </c>
      <c r="W4665" s="18">
        <v>23.946718029300001</v>
      </c>
      <c r="X4665" t="s">
        <v>64</v>
      </c>
      <c r="Y4665" t="s">
        <v>1451</v>
      </c>
      <c r="Z4665" t="s">
        <v>1456</v>
      </c>
      <c r="AA4665" s="18">
        <v>29.1814506439</v>
      </c>
      <c r="AB4665" s="19" t="s">
        <v>1111</v>
      </c>
      <c r="AC4665" t="s">
        <v>509</v>
      </c>
      <c r="AD4665" s="19" t="s">
        <v>1112</v>
      </c>
      <c r="AE4665" s="18">
        <v>3.1307558300000003E-2</v>
      </c>
      <c r="AF4665" t="s">
        <v>1957</v>
      </c>
      <c r="AG4665" t="s">
        <v>1958</v>
      </c>
      <c r="AH4665" t="s">
        <v>1959</v>
      </c>
      <c r="AI4665" s="18">
        <v>2.1667161000000001E-2</v>
      </c>
      <c r="AJ4665" t="s">
        <v>18160</v>
      </c>
      <c r="AK4665" t="s">
        <v>1958</v>
      </c>
      <c r="AL4665" t="s">
        <v>18161</v>
      </c>
      <c r="AM4665" t="s">
        <v>18160</v>
      </c>
      <c r="AN4665" t="s">
        <v>1958</v>
      </c>
      <c r="AO4665" t="s">
        <v>18161</v>
      </c>
      <c r="AP4665" s="18">
        <v>2.1667161000000001E-2</v>
      </c>
      <c r="AQ4665" t="s">
        <v>123</v>
      </c>
      <c r="AR4665" t="b">
        <f>ISNUMBER(SEARCH('Consulta Por Puntos Baloto'!$E$5,B4665,1))</f>
        <v>0</v>
      </c>
      <c r="AS4665">
        <f t="shared" si="144"/>
        <v>35</v>
      </c>
      <c r="AT4665" t="str">
        <f t="shared" si="145"/>
        <v>Punto red</v>
      </c>
    </row>
    <row r="4666" spans="1:46">
      <c r="A4666" t="s">
        <v>20932</v>
      </c>
      <c r="B4666" t="s">
        <v>20933</v>
      </c>
      <c r="C4666" s="18">
        <v>38.197246724099998</v>
      </c>
      <c r="D4666" t="s">
        <v>3971</v>
      </c>
      <c r="E4666" t="s">
        <v>3972</v>
      </c>
      <c r="F4666" t="s">
        <v>3973</v>
      </c>
      <c r="G4666" s="18">
        <v>35.704610869699998</v>
      </c>
      <c r="H4666" t="s">
        <v>64</v>
      </c>
      <c r="I4666" t="s">
        <v>3974</v>
      </c>
      <c r="J4666" t="s">
        <v>3975</v>
      </c>
      <c r="K4666" s="18">
        <v>37.806402984100004</v>
      </c>
      <c r="L4666" t="s">
        <v>64</v>
      </c>
      <c r="M4666" t="s">
        <v>3974</v>
      </c>
      <c r="N4666" t="s">
        <v>3976</v>
      </c>
      <c r="O4666" s="18">
        <v>38.559280390799998</v>
      </c>
      <c r="P4666" t="s">
        <v>3977</v>
      </c>
      <c r="Q4666" t="s">
        <v>3972</v>
      </c>
      <c r="R4666" t="s">
        <v>3978</v>
      </c>
      <c r="S4666" s="18">
        <v>435.4763716118</v>
      </c>
      <c r="T4666" t="s">
        <v>85</v>
      </c>
      <c r="U4666" t="s">
        <v>86</v>
      </c>
      <c r="V4666" t="s">
        <v>87</v>
      </c>
      <c r="W4666" s="18">
        <v>42.554585642600003</v>
      </c>
      <c r="X4666" t="s">
        <v>3979</v>
      </c>
      <c r="Y4666" t="s">
        <v>3974</v>
      </c>
      <c r="Z4666" t="s">
        <v>3980</v>
      </c>
      <c r="AA4666" s="18">
        <v>40.7963514542</v>
      </c>
      <c r="AB4666" t="s">
        <v>4286</v>
      </c>
      <c r="AC4666" t="s">
        <v>3972</v>
      </c>
      <c r="AD4666" t="s">
        <v>4289</v>
      </c>
      <c r="AE4666" s="18">
        <v>17.551517446799998</v>
      </c>
      <c r="AF4666" t="s">
        <v>13357</v>
      </c>
      <c r="AG4666" t="s">
        <v>13358</v>
      </c>
      <c r="AH4666" t="s">
        <v>13359</v>
      </c>
      <c r="AI4666" s="18">
        <v>1.1870784000000001E-2</v>
      </c>
      <c r="AJ4666" t="s">
        <v>13360</v>
      </c>
      <c r="AK4666" t="s">
        <v>12175</v>
      </c>
      <c r="AL4666" t="s">
        <v>13361</v>
      </c>
      <c r="AM4666" t="s">
        <v>13360</v>
      </c>
      <c r="AN4666" t="s">
        <v>12175</v>
      </c>
      <c r="AO4666" t="s">
        <v>13361</v>
      </c>
      <c r="AP4666" s="18">
        <v>1.1870784000000001E-2</v>
      </c>
      <c r="AQ4666" t="s">
        <v>123</v>
      </c>
      <c r="AR4666" t="b">
        <f>ISNUMBER(SEARCH('Consulta Por Puntos Baloto'!$E$5,B4666,1))</f>
        <v>0</v>
      </c>
      <c r="AS4666">
        <f t="shared" si="144"/>
        <v>35</v>
      </c>
      <c r="AT4666" t="str">
        <f t="shared" si="145"/>
        <v>Punto red</v>
      </c>
    </row>
    <row r="4667" spans="1:46">
      <c r="A4667" t="s">
        <v>20934</v>
      </c>
      <c r="B4667" t="s">
        <v>20935</v>
      </c>
      <c r="C4667" s="18">
        <v>1.3411078191000001</v>
      </c>
      <c r="D4667" t="s">
        <v>4210</v>
      </c>
      <c r="E4667" t="s">
        <v>62</v>
      </c>
      <c r="F4667" t="s">
        <v>4211</v>
      </c>
      <c r="G4667" s="18">
        <v>0.38415776930000001</v>
      </c>
      <c r="H4667" t="s">
        <v>276</v>
      </c>
      <c r="I4667" t="s">
        <v>65</v>
      </c>
      <c r="J4667" t="s">
        <v>277</v>
      </c>
      <c r="K4667" s="18">
        <v>0.90238783899999997</v>
      </c>
      <c r="L4667" t="s">
        <v>64</v>
      </c>
      <c r="M4667" t="s">
        <v>65</v>
      </c>
      <c r="N4667" t="s">
        <v>5202</v>
      </c>
      <c r="O4667" s="18">
        <v>0.39463729489999999</v>
      </c>
      <c r="P4667" t="s">
        <v>67</v>
      </c>
      <c r="Q4667" t="s">
        <v>62</v>
      </c>
      <c r="R4667" t="s">
        <v>68</v>
      </c>
      <c r="S4667" s="18">
        <v>1.3441545153000001</v>
      </c>
      <c r="T4667" t="s">
        <v>253</v>
      </c>
      <c r="U4667" t="s">
        <v>65</v>
      </c>
      <c r="V4667" t="s">
        <v>254</v>
      </c>
      <c r="W4667" s="18">
        <v>0.3905538214</v>
      </c>
      <c r="X4667" t="s">
        <v>276</v>
      </c>
      <c r="Y4667" t="s">
        <v>65</v>
      </c>
      <c r="Z4667" t="s">
        <v>277</v>
      </c>
      <c r="AA4667" s="18">
        <v>0.37599689279999998</v>
      </c>
      <c r="AB4667" t="s">
        <v>5203</v>
      </c>
      <c r="AC4667" t="s">
        <v>62</v>
      </c>
      <c r="AD4667" t="s">
        <v>5204</v>
      </c>
      <c r="AE4667" s="18">
        <v>1.2827577106000001</v>
      </c>
      <c r="AF4667" t="s">
        <v>14141</v>
      </c>
      <c r="AG4667" t="s">
        <v>62</v>
      </c>
      <c r="AH4667" t="s">
        <v>14142</v>
      </c>
      <c r="AI4667" s="18">
        <v>0.3907006596</v>
      </c>
      <c r="AJ4667" t="s">
        <v>349</v>
      </c>
      <c r="AK4667" t="s">
        <v>62</v>
      </c>
      <c r="AL4667" t="s">
        <v>6410</v>
      </c>
      <c r="AM4667" t="s">
        <v>873</v>
      </c>
      <c r="AN4667" t="s">
        <v>62</v>
      </c>
      <c r="AO4667" t="s">
        <v>5204</v>
      </c>
      <c r="AP4667" s="18">
        <v>0.37599689279999998</v>
      </c>
      <c r="AQ4667" t="e">
        <v>#N/A</v>
      </c>
      <c r="AR4667" t="b">
        <f>ISNUMBER(SEARCH('Consulta Por Puntos Baloto'!$E$5,B4667,1))</f>
        <v>0</v>
      </c>
      <c r="AS4667">
        <f t="shared" si="144"/>
        <v>27</v>
      </c>
      <c r="AT4667" t="str">
        <f t="shared" si="145"/>
        <v>Oficina física</v>
      </c>
    </row>
    <row r="4668" spans="1:46">
      <c r="A4668" t="s">
        <v>20936</v>
      </c>
      <c r="B4668" t="s">
        <v>20937</v>
      </c>
      <c r="C4668" s="18">
        <v>3.0100793999999998E-3</v>
      </c>
      <c r="D4668" t="s">
        <v>4165</v>
      </c>
      <c r="E4668" t="s">
        <v>4166</v>
      </c>
      <c r="F4668" t="s">
        <v>4167</v>
      </c>
      <c r="G4668" s="18">
        <v>102.0839872633</v>
      </c>
      <c r="H4668" t="s">
        <v>4168</v>
      </c>
      <c r="I4668" t="s">
        <v>4169</v>
      </c>
      <c r="J4668" t="s">
        <v>4170</v>
      </c>
      <c r="K4668" s="18">
        <v>126.3555207248</v>
      </c>
      <c r="L4668" t="s">
        <v>64</v>
      </c>
      <c r="M4668" t="s">
        <v>86</v>
      </c>
      <c r="N4668" t="s">
        <v>402</v>
      </c>
      <c r="O4668" s="18">
        <v>126.3555207248</v>
      </c>
      <c r="P4668" t="s">
        <v>403</v>
      </c>
      <c r="Q4668" t="s">
        <v>83</v>
      </c>
      <c r="R4668" t="s">
        <v>404</v>
      </c>
      <c r="S4668" s="18">
        <v>126.69490536230001</v>
      </c>
      <c r="T4668" t="s">
        <v>85</v>
      </c>
      <c r="U4668" t="s">
        <v>86</v>
      </c>
      <c r="V4668" t="s">
        <v>87</v>
      </c>
      <c r="W4668" s="18">
        <v>103.69147256940001</v>
      </c>
      <c r="X4668" t="s">
        <v>64</v>
      </c>
      <c r="Y4668" t="s">
        <v>4169</v>
      </c>
      <c r="Z4668" t="s">
        <v>4171</v>
      </c>
      <c r="AA4668" s="18">
        <v>102.09208881080001</v>
      </c>
      <c r="AB4668" t="s">
        <v>4168</v>
      </c>
      <c r="AC4668" t="s">
        <v>4172</v>
      </c>
      <c r="AD4668" t="s">
        <v>4173</v>
      </c>
      <c r="AE4668" s="18">
        <v>1.6879195600000001E-2</v>
      </c>
      <c r="AF4668" t="s">
        <v>20938</v>
      </c>
      <c r="AG4668" t="s">
        <v>4166</v>
      </c>
      <c r="AH4668" t="s">
        <v>20939</v>
      </c>
      <c r="AI4668" s="18">
        <v>1.78958E-4</v>
      </c>
      <c r="AJ4668" t="s">
        <v>7502</v>
      </c>
      <c r="AK4668" t="s">
        <v>7503</v>
      </c>
      <c r="AL4668" t="s">
        <v>7504</v>
      </c>
      <c r="AM4668" t="s">
        <v>7502</v>
      </c>
      <c r="AN4668" t="s">
        <v>7503</v>
      </c>
      <c r="AO4668" t="s">
        <v>7504</v>
      </c>
      <c r="AP4668" s="18">
        <v>1.78958E-4</v>
      </c>
      <c r="AQ4668" t="s">
        <v>123</v>
      </c>
      <c r="AR4668" t="b">
        <f>ISNUMBER(SEARCH('Consulta Por Puntos Baloto'!$E$5,B4668,1))</f>
        <v>0</v>
      </c>
      <c r="AS4668">
        <f t="shared" si="144"/>
        <v>35</v>
      </c>
      <c r="AT4668" t="str">
        <f t="shared" si="145"/>
        <v>Punto red</v>
      </c>
    </row>
    <row r="4669" spans="1:46">
      <c r="A4669" t="s">
        <v>20940</v>
      </c>
      <c r="B4669" t="s">
        <v>20941</v>
      </c>
      <c r="C4669" s="18">
        <v>1.6706779624000001</v>
      </c>
      <c r="D4669" t="s">
        <v>4495</v>
      </c>
      <c r="E4669" t="s">
        <v>4496</v>
      </c>
      <c r="F4669" t="s">
        <v>4497</v>
      </c>
      <c r="G4669" s="18">
        <v>1.4621904947</v>
      </c>
      <c r="H4669" t="s">
        <v>383</v>
      </c>
      <c r="I4669" t="s">
        <v>384</v>
      </c>
      <c r="J4669" t="s">
        <v>385</v>
      </c>
      <c r="K4669" s="18">
        <v>2.9835367169999998</v>
      </c>
      <c r="L4669" t="s">
        <v>64</v>
      </c>
      <c r="M4669" t="s">
        <v>384</v>
      </c>
      <c r="N4669" t="s">
        <v>386</v>
      </c>
      <c r="O4669" s="18">
        <v>91.3283063449</v>
      </c>
      <c r="P4669" t="s">
        <v>4733</v>
      </c>
      <c r="Q4669" t="s">
        <v>4734</v>
      </c>
      <c r="R4669" t="s">
        <v>4735</v>
      </c>
      <c r="S4669" s="18">
        <v>102.739423277</v>
      </c>
      <c r="T4669" t="s">
        <v>253</v>
      </c>
      <c r="U4669" t="s">
        <v>65</v>
      </c>
      <c r="V4669" t="s">
        <v>254</v>
      </c>
      <c r="W4669" s="18">
        <v>102.5552330137</v>
      </c>
      <c r="X4669" t="s">
        <v>276</v>
      </c>
      <c r="Y4669" t="s">
        <v>65</v>
      </c>
      <c r="Z4669" t="s">
        <v>277</v>
      </c>
      <c r="AA4669" s="18">
        <v>1.4589243217000001</v>
      </c>
      <c r="AB4669" t="s">
        <v>383</v>
      </c>
      <c r="AC4669" t="s">
        <v>391</v>
      </c>
      <c r="AD4669" t="s">
        <v>392</v>
      </c>
      <c r="AE4669" s="18">
        <v>0.1533430305</v>
      </c>
      <c r="AF4669" t="s">
        <v>20942</v>
      </c>
      <c r="AG4669" t="s">
        <v>4496</v>
      </c>
      <c r="AH4669" t="s">
        <v>20943</v>
      </c>
      <c r="AI4669" s="18">
        <v>0.2296437449</v>
      </c>
      <c r="AJ4669" t="s">
        <v>20659</v>
      </c>
      <c r="AK4669" t="s">
        <v>391</v>
      </c>
      <c r="AL4669" t="s">
        <v>20660</v>
      </c>
      <c r="AM4669" t="s">
        <v>20942</v>
      </c>
      <c r="AN4669" t="s">
        <v>4496</v>
      </c>
      <c r="AO4669" t="s">
        <v>20943</v>
      </c>
      <c r="AP4669" s="18">
        <v>0.1533430305</v>
      </c>
      <c r="AQ4669" t="s">
        <v>123</v>
      </c>
      <c r="AR4669" t="b">
        <f>ISNUMBER(SEARCH('Consulta Por Puntos Baloto'!$E$5,B4669,1))</f>
        <v>0</v>
      </c>
      <c r="AS4669">
        <f t="shared" si="144"/>
        <v>31</v>
      </c>
      <c r="AT4669" t="str">
        <f t="shared" si="145"/>
        <v>Punto pago</v>
      </c>
    </row>
    <row r="4670" spans="1:46">
      <c r="A4670" t="s">
        <v>20944</v>
      </c>
      <c r="B4670" t="s">
        <v>20945</v>
      </c>
      <c r="C4670" s="18">
        <v>1.4039543864999999</v>
      </c>
      <c r="D4670" t="s">
        <v>563</v>
      </c>
      <c r="E4670" t="s">
        <v>128</v>
      </c>
      <c r="F4670" t="s">
        <v>564</v>
      </c>
      <c r="G4670" s="18">
        <v>1.3496589315</v>
      </c>
      <c r="H4670" t="s">
        <v>565</v>
      </c>
      <c r="I4670" t="s">
        <v>130</v>
      </c>
      <c r="J4670" t="s">
        <v>566</v>
      </c>
      <c r="K4670" s="18">
        <v>1.4642386078</v>
      </c>
      <c r="L4670" t="s">
        <v>567</v>
      </c>
      <c r="M4670" t="s">
        <v>130</v>
      </c>
      <c r="N4670" t="s">
        <v>568</v>
      </c>
      <c r="O4670" s="18">
        <v>2.0662519011999998</v>
      </c>
      <c r="P4670" t="s">
        <v>441</v>
      </c>
      <c r="Q4670" t="s">
        <v>134</v>
      </c>
      <c r="R4670" t="s">
        <v>442</v>
      </c>
      <c r="S4670" s="18">
        <v>2.8421665388999999</v>
      </c>
      <c r="T4670" t="s">
        <v>136</v>
      </c>
      <c r="U4670" t="s">
        <v>130</v>
      </c>
      <c r="V4670" t="s">
        <v>137</v>
      </c>
      <c r="W4670" s="18">
        <v>1.8865202425000001</v>
      </c>
      <c r="X4670" t="s">
        <v>64</v>
      </c>
      <c r="Y4670" t="s">
        <v>130</v>
      </c>
      <c r="Z4670" t="s">
        <v>569</v>
      </c>
      <c r="AA4670" s="18">
        <v>1.3496589315</v>
      </c>
      <c r="AB4670" s="19" t="s">
        <v>443</v>
      </c>
      <c r="AC4670" t="s">
        <v>128</v>
      </c>
      <c r="AD4670" t="s">
        <v>444</v>
      </c>
      <c r="AE4670" s="18">
        <v>0.33759801639999998</v>
      </c>
      <c r="AF4670" t="s">
        <v>935</v>
      </c>
      <c r="AG4670" t="s">
        <v>143</v>
      </c>
      <c r="AH4670" t="s">
        <v>936</v>
      </c>
      <c r="AI4670" s="18">
        <v>0.14070850809999999</v>
      </c>
      <c r="AJ4670" t="s">
        <v>17264</v>
      </c>
      <c r="AK4670" t="s">
        <v>134</v>
      </c>
      <c r="AL4670" t="s">
        <v>17265</v>
      </c>
      <c r="AM4670" t="s">
        <v>17264</v>
      </c>
      <c r="AN4670" t="s">
        <v>134</v>
      </c>
      <c r="AO4670" t="s">
        <v>17265</v>
      </c>
      <c r="AP4670" s="18">
        <v>0.14070850809999999</v>
      </c>
      <c r="AQ4670" t="s">
        <v>123</v>
      </c>
      <c r="AR4670" t="b">
        <f>ISNUMBER(SEARCH('Consulta Por Puntos Baloto'!$E$5,B4670,1))</f>
        <v>0</v>
      </c>
      <c r="AS4670">
        <f t="shared" si="144"/>
        <v>35</v>
      </c>
      <c r="AT4670" t="str">
        <f t="shared" si="145"/>
        <v>Punto red</v>
      </c>
    </row>
    <row r="4671" spans="1:46">
      <c r="A4671" t="s">
        <v>20946</v>
      </c>
      <c r="B4671" t="s">
        <v>20947</v>
      </c>
      <c r="C4671" s="18">
        <v>2.0132061832999999</v>
      </c>
      <c r="D4671" t="s">
        <v>686</v>
      </c>
      <c r="E4671" t="s">
        <v>128</v>
      </c>
      <c r="F4671" t="s">
        <v>687</v>
      </c>
      <c r="G4671" s="18">
        <v>1.1858866751999999</v>
      </c>
      <c r="H4671" t="s">
        <v>64</v>
      </c>
      <c r="I4671" t="s">
        <v>130</v>
      </c>
      <c r="J4671" t="s">
        <v>672</v>
      </c>
      <c r="K4671" s="18">
        <v>1.1858866751999999</v>
      </c>
      <c r="L4671" t="s">
        <v>64</v>
      </c>
      <c r="M4671" t="s">
        <v>130</v>
      </c>
      <c r="N4671" t="s">
        <v>672</v>
      </c>
      <c r="O4671" s="18">
        <v>2.1439294083</v>
      </c>
      <c r="P4671" t="s">
        <v>688</v>
      </c>
      <c r="Q4671" t="s">
        <v>134</v>
      </c>
      <c r="R4671" t="s">
        <v>689</v>
      </c>
      <c r="S4671" s="18">
        <v>2.2036748570000002</v>
      </c>
      <c r="T4671" t="s">
        <v>496</v>
      </c>
      <c r="U4671" t="s">
        <v>130</v>
      </c>
      <c r="V4671" t="s">
        <v>497</v>
      </c>
      <c r="W4671" s="18">
        <v>1.7634624747000001</v>
      </c>
      <c r="X4671" t="s">
        <v>64</v>
      </c>
      <c r="Y4671" t="s">
        <v>130</v>
      </c>
      <c r="Z4671" t="s">
        <v>690</v>
      </c>
      <c r="AA4671" s="18">
        <v>1.5919254141000001</v>
      </c>
      <c r="AB4671" t="s">
        <v>18445</v>
      </c>
      <c r="AC4671" t="s">
        <v>128</v>
      </c>
      <c r="AD4671" t="s">
        <v>18446</v>
      </c>
      <c r="AE4671" s="18">
        <v>6.4457469999999999E-4</v>
      </c>
      <c r="AF4671" t="s">
        <v>693</v>
      </c>
      <c r="AG4671" t="s">
        <v>143</v>
      </c>
      <c r="AH4671" t="s">
        <v>694</v>
      </c>
      <c r="AI4671" s="18">
        <v>4.5999999999999998E-9</v>
      </c>
      <c r="AJ4671" t="s">
        <v>695</v>
      </c>
      <c r="AK4671" t="s">
        <v>134</v>
      </c>
      <c r="AL4671" t="s">
        <v>696</v>
      </c>
      <c r="AM4671" t="s">
        <v>695</v>
      </c>
      <c r="AN4671" t="s">
        <v>134</v>
      </c>
      <c r="AO4671" t="s">
        <v>696</v>
      </c>
      <c r="AP4671" s="18">
        <v>4.5999999999999998E-9</v>
      </c>
      <c r="AQ4671" t="s">
        <v>123</v>
      </c>
      <c r="AR4671" t="b">
        <f>ISNUMBER(SEARCH('Consulta Por Puntos Baloto'!$E$5,B4671,1))</f>
        <v>0</v>
      </c>
      <c r="AS4671">
        <f t="shared" si="144"/>
        <v>35</v>
      </c>
      <c r="AT4671" t="str">
        <f t="shared" si="145"/>
        <v>Punto red</v>
      </c>
    </row>
    <row r="4672" spans="1:46">
      <c r="A4672" t="s">
        <v>20948</v>
      </c>
      <c r="B4672" t="s">
        <v>20949</v>
      </c>
      <c r="C4672" s="18">
        <v>1.2915375544000001</v>
      </c>
      <c r="D4672" t="s">
        <v>584</v>
      </c>
      <c r="E4672" t="s">
        <v>128</v>
      </c>
      <c r="F4672" t="s">
        <v>585</v>
      </c>
      <c r="G4672" s="18">
        <v>0.8181144092</v>
      </c>
      <c r="H4672" t="s">
        <v>64</v>
      </c>
      <c r="I4672" t="s">
        <v>130</v>
      </c>
      <c r="J4672" t="s">
        <v>714</v>
      </c>
      <c r="K4672" s="18">
        <v>0.8181144092</v>
      </c>
      <c r="L4672" t="s">
        <v>64</v>
      </c>
      <c r="M4672" t="s">
        <v>130</v>
      </c>
      <c r="N4672" t="s">
        <v>714</v>
      </c>
      <c r="O4672" s="18">
        <v>0.99538483619999996</v>
      </c>
      <c r="P4672" t="s">
        <v>588</v>
      </c>
      <c r="Q4672" t="s">
        <v>134</v>
      </c>
      <c r="R4672" t="s">
        <v>589</v>
      </c>
      <c r="S4672" s="18">
        <v>2.2098007489999998</v>
      </c>
      <c r="T4672" t="s">
        <v>469</v>
      </c>
      <c r="U4672" t="s">
        <v>130</v>
      </c>
      <c r="V4672" t="s">
        <v>470</v>
      </c>
      <c r="W4672" s="18">
        <v>1.0322114766999999</v>
      </c>
      <c r="X4672" t="s">
        <v>64</v>
      </c>
      <c r="Y4672" t="s">
        <v>130</v>
      </c>
      <c r="Z4672" t="s">
        <v>590</v>
      </c>
      <c r="AA4672" s="18">
        <v>1.8708259140000001</v>
      </c>
      <c r="AB4672" t="s">
        <v>637</v>
      </c>
      <c r="AC4672" t="s">
        <v>128</v>
      </c>
      <c r="AD4672" t="s">
        <v>638</v>
      </c>
      <c r="AE4672" s="18">
        <v>0.37003643759999999</v>
      </c>
      <c r="AF4672" t="s">
        <v>1442</v>
      </c>
      <c r="AG4672" t="s">
        <v>143</v>
      </c>
      <c r="AH4672" t="s">
        <v>1443</v>
      </c>
      <c r="AI4672" s="18">
        <v>1.9441795599999999E-2</v>
      </c>
      <c r="AJ4672" t="s">
        <v>20950</v>
      </c>
      <c r="AK4672" t="s">
        <v>134</v>
      </c>
      <c r="AL4672" t="s">
        <v>20951</v>
      </c>
      <c r="AM4672" t="s">
        <v>20950</v>
      </c>
      <c r="AN4672" t="s">
        <v>134</v>
      </c>
      <c r="AO4672" t="s">
        <v>20951</v>
      </c>
      <c r="AP4672" s="18">
        <v>1.9441795599999999E-2</v>
      </c>
      <c r="AQ4672" t="s">
        <v>123</v>
      </c>
      <c r="AR4672" t="b">
        <f>ISNUMBER(SEARCH('Consulta Por Puntos Baloto'!$E$5,B4672,1))</f>
        <v>0</v>
      </c>
      <c r="AS4672">
        <f t="shared" si="144"/>
        <v>35</v>
      </c>
      <c r="AT4672" t="str">
        <f t="shared" si="145"/>
        <v>Punto red</v>
      </c>
    </row>
    <row r="4673" spans="1:46">
      <c r="A4673" t="s">
        <v>20952</v>
      </c>
      <c r="B4673" t="s">
        <v>20953</v>
      </c>
      <c r="C4673" s="18">
        <v>0.98621005210000001</v>
      </c>
      <c r="D4673" t="s">
        <v>1510</v>
      </c>
      <c r="E4673" t="s">
        <v>1511</v>
      </c>
      <c r="F4673" t="s">
        <v>1512</v>
      </c>
      <c r="G4673" s="18">
        <v>4.9633493290999997</v>
      </c>
      <c r="H4673" t="s">
        <v>64</v>
      </c>
      <c r="I4673" t="s">
        <v>471</v>
      </c>
      <c r="J4673" t="s">
        <v>1453</v>
      </c>
      <c r="K4673" s="18">
        <v>4.9549406162</v>
      </c>
      <c r="L4673" t="s">
        <v>64</v>
      </c>
      <c r="M4673" t="s">
        <v>471</v>
      </c>
      <c r="N4673" t="s">
        <v>1453</v>
      </c>
      <c r="O4673" s="18">
        <v>12.8046215901</v>
      </c>
      <c r="P4673" t="s">
        <v>467</v>
      </c>
      <c r="Q4673" t="s">
        <v>134</v>
      </c>
      <c r="R4673" t="s">
        <v>468</v>
      </c>
      <c r="S4673" s="18">
        <v>15.636936778800001</v>
      </c>
      <c r="T4673" t="s">
        <v>469</v>
      </c>
      <c r="U4673" t="s">
        <v>130</v>
      </c>
      <c r="V4673" t="s">
        <v>470</v>
      </c>
      <c r="W4673" s="18">
        <v>10.2771453337</v>
      </c>
      <c r="X4673" t="s">
        <v>64</v>
      </c>
      <c r="Y4673" t="s">
        <v>471</v>
      </c>
      <c r="Z4673" t="s">
        <v>472</v>
      </c>
      <c r="AA4673" s="18">
        <v>13.8042695651</v>
      </c>
      <c r="AB4673" s="19" t="s">
        <v>473</v>
      </c>
      <c r="AC4673" t="s">
        <v>128</v>
      </c>
      <c r="AD4673" t="s">
        <v>474</v>
      </c>
      <c r="AE4673" s="18">
        <v>0.32893065539999999</v>
      </c>
      <c r="AF4673" t="s">
        <v>1617</v>
      </c>
      <c r="AG4673" t="s">
        <v>1511</v>
      </c>
      <c r="AH4673" t="s">
        <v>1618</v>
      </c>
      <c r="AI4673" s="18">
        <v>0.20638884969999999</v>
      </c>
      <c r="AJ4673" t="s">
        <v>20954</v>
      </c>
      <c r="AK4673" t="s">
        <v>1511</v>
      </c>
      <c r="AL4673" t="s">
        <v>20955</v>
      </c>
      <c r="AM4673" t="s">
        <v>20954</v>
      </c>
      <c r="AN4673" t="s">
        <v>1511</v>
      </c>
      <c r="AO4673" t="s">
        <v>20955</v>
      </c>
      <c r="AP4673" s="18">
        <v>0.20638884969999999</v>
      </c>
      <c r="AQ4673" t="s">
        <v>123</v>
      </c>
      <c r="AR4673" t="b">
        <f>ISNUMBER(SEARCH('Consulta Por Puntos Baloto'!$E$5,B4673,1))</f>
        <v>0</v>
      </c>
      <c r="AS4673">
        <f t="shared" si="144"/>
        <v>35</v>
      </c>
      <c r="AT4673" t="str">
        <f t="shared" si="145"/>
        <v>Punto red</v>
      </c>
    </row>
    <row r="4674" spans="1:46">
      <c r="A4674" t="s">
        <v>20956</v>
      </c>
      <c r="B4674" t="s">
        <v>20957</v>
      </c>
      <c r="C4674" s="18">
        <v>46.048032814999999</v>
      </c>
      <c r="D4674" t="s">
        <v>7201</v>
      </c>
      <c r="E4674" t="s">
        <v>7202</v>
      </c>
      <c r="F4674" t="s">
        <v>7203</v>
      </c>
      <c r="G4674" s="18">
        <v>103.57392272609999</v>
      </c>
      <c r="H4674" t="s">
        <v>64</v>
      </c>
      <c r="I4674" t="s">
        <v>3993</v>
      </c>
      <c r="J4674" t="s">
        <v>3995</v>
      </c>
      <c r="K4674" s="18">
        <v>103.57392272609999</v>
      </c>
      <c r="L4674" t="s">
        <v>64</v>
      </c>
      <c r="M4674" t="s">
        <v>3993</v>
      </c>
      <c r="N4674" t="s">
        <v>3995</v>
      </c>
      <c r="O4674" s="18">
        <v>54.363748600199997</v>
      </c>
      <c r="P4674" t="s">
        <v>5694</v>
      </c>
      <c r="Q4674" t="s">
        <v>5695</v>
      </c>
      <c r="R4674" t="s">
        <v>5696</v>
      </c>
      <c r="S4674" s="18">
        <v>449.63123072420001</v>
      </c>
      <c r="T4674" t="s">
        <v>85</v>
      </c>
      <c r="U4674" t="s">
        <v>86</v>
      </c>
      <c r="V4674" t="s">
        <v>87</v>
      </c>
      <c r="W4674" s="18">
        <v>175.1592633564</v>
      </c>
      <c r="X4674" t="s">
        <v>64</v>
      </c>
      <c r="Y4674" t="s">
        <v>3998</v>
      </c>
      <c r="Z4674" t="s">
        <v>3999</v>
      </c>
      <c r="AA4674" s="18">
        <v>103.8943713929</v>
      </c>
      <c r="AB4674" t="s">
        <v>4000</v>
      </c>
      <c r="AC4674" t="s">
        <v>3991</v>
      </c>
      <c r="AD4674" t="s">
        <v>4001</v>
      </c>
      <c r="AE4674" s="18">
        <v>20.010331517299999</v>
      </c>
      <c r="AF4674" t="s">
        <v>7090</v>
      </c>
      <c r="AG4674" t="s">
        <v>7091</v>
      </c>
      <c r="AH4674" t="s">
        <v>7092</v>
      </c>
      <c r="AI4674" s="18">
        <v>3.7815457699999999E-2</v>
      </c>
      <c r="AJ4674" t="s">
        <v>2729</v>
      </c>
      <c r="AK4674" t="s">
        <v>12911</v>
      </c>
      <c r="AL4674" t="s">
        <v>20958</v>
      </c>
      <c r="AM4674" t="s">
        <v>2729</v>
      </c>
      <c r="AN4674" t="s">
        <v>12911</v>
      </c>
      <c r="AO4674" t="s">
        <v>20958</v>
      </c>
      <c r="AP4674" s="18">
        <v>3.7815457699999999E-2</v>
      </c>
      <c r="AQ4674" t="s">
        <v>123</v>
      </c>
      <c r="AR4674" t="b">
        <f>ISNUMBER(SEARCH('Consulta Por Puntos Baloto'!$E$5,B4674,1))</f>
        <v>0</v>
      </c>
      <c r="AS4674">
        <f t="shared" si="144"/>
        <v>35</v>
      </c>
      <c r="AT4674" t="str">
        <f t="shared" si="145"/>
        <v>Punto red</v>
      </c>
    </row>
    <row r="4675" spans="1:46">
      <c r="A4675" t="s">
        <v>20959</v>
      </c>
      <c r="B4675" t="s">
        <v>20960</v>
      </c>
      <c r="C4675" s="18">
        <v>2.9818613599999998E-2</v>
      </c>
      <c r="D4675" t="s">
        <v>7201</v>
      </c>
      <c r="E4675" t="s">
        <v>7202</v>
      </c>
      <c r="F4675" t="s">
        <v>7203</v>
      </c>
      <c r="G4675" s="18">
        <v>148.82290678039999</v>
      </c>
      <c r="H4675" t="s">
        <v>64</v>
      </c>
      <c r="I4675" t="s">
        <v>3993</v>
      </c>
      <c r="J4675" t="s">
        <v>3995</v>
      </c>
      <c r="K4675" s="18">
        <v>148.82290678039999</v>
      </c>
      <c r="L4675" t="s">
        <v>64</v>
      </c>
      <c r="M4675" t="s">
        <v>3993</v>
      </c>
      <c r="N4675" t="s">
        <v>3995</v>
      </c>
      <c r="O4675" s="18">
        <v>74.997112636899999</v>
      </c>
      <c r="P4675" t="s">
        <v>5694</v>
      </c>
      <c r="Q4675" t="s">
        <v>5695</v>
      </c>
      <c r="R4675" t="s">
        <v>5696</v>
      </c>
      <c r="S4675" s="18">
        <v>480.19473473800002</v>
      </c>
      <c r="T4675" t="s">
        <v>85</v>
      </c>
      <c r="U4675" t="s">
        <v>86</v>
      </c>
      <c r="V4675" t="s">
        <v>87</v>
      </c>
      <c r="W4675" s="18">
        <v>214.556147259</v>
      </c>
      <c r="X4675" t="s">
        <v>64</v>
      </c>
      <c r="Y4675" t="s">
        <v>3998</v>
      </c>
      <c r="Z4675" t="s">
        <v>3999</v>
      </c>
      <c r="AA4675" s="18">
        <v>148.91234785149999</v>
      </c>
      <c r="AB4675" t="s">
        <v>4000</v>
      </c>
      <c r="AC4675" t="s">
        <v>3991</v>
      </c>
      <c r="AD4675" t="s">
        <v>4001</v>
      </c>
      <c r="AE4675" s="18">
        <v>2.3039909E-3</v>
      </c>
      <c r="AF4675" t="s">
        <v>20961</v>
      </c>
      <c r="AG4675" t="s">
        <v>7202</v>
      </c>
      <c r="AH4675" t="s">
        <v>20962</v>
      </c>
      <c r="AI4675" s="18">
        <v>9.4097669999999994E-3</v>
      </c>
      <c r="AJ4675" t="s">
        <v>20963</v>
      </c>
      <c r="AK4675" t="s">
        <v>7202</v>
      </c>
      <c r="AL4675" t="s">
        <v>20964</v>
      </c>
      <c r="AM4675" t="s">
        <v>20961</v>
      </c>
      <c r="AN4675" t="s">
        <v>7202</v>
      </c>
      <c r="AO4675" t="s">
        <v>20962</v>
      </c>
      <c r="AP4675" s="18">
        <v>2.3039909E-3</v>
      </c>
      <c r="AQ4675" t="s">
        <v>123</v>
      </c>
      <c r="AR4675" t="b">
        <f>ISNUMBER(SEARCH('Consulta Por Puntos Baloto'!$E$5,B4675,1))</f>
        <v>0</v>
      </c>
      <c r="AS4675">
        <f t="shared" ref="AS4675:AS4738" si="146">MATCH(AP4675,A4675:AL4675,0)</f>
        <v>31</v>
      </c>
      <c r="AT4675" t="str">
        <f t="shared" ref="AT4675:AT4738" si="147">+VLOOKUP(AS4675,$AW$2:$AX$10,2,0)</f>
        <v>Punto pago</v>
      </c>
    </row>
    <row r="4676" spans="1:46">
      <c r="A4676" t="s">
        <v>20965</v>
      </c>
      <c r="B4676" t="s">
        <v>20966</v>
      </c>
      <c r="C4676" s="18">
        <v>9.6849009299999997E-2</v>
      </c>
      <c r="D4676" t="s">
        <v>7201</v>
      </c>
      <c r="E4676" t="s">
        <v>7202</v>
      </c>
      <c r="F4676" t="s">
        <v>7203</v>
      </c>
      <c r="G4676" s="18">
        <v>148.71031602939999</v>
      </c>
      <c r="H4676" t="s">
        <v>64</v>
      </c>
      <c r="I4676" t="s">
        <v>3993</v>
      </c>
      <c r="J4676" t="s">
        <v>3995</v>
      </c>
      <c r="K4676" s="18">
        <v>148.71031602939999</v>
      </c>
      <c r="L4676" t="s">
        <v>64</v>
      </c>
      <c r="M4676" t="s">
        <v>3993</v>
      </c>
      <c r="N4676" t="s">
        <v>3995</v>
      </c>
      <c r="O4676" s="18">
        <v>74.950905504999994</v>
      </c>
      <c r="P4676" t="s">
        <v>5694</v>
      </c>
      <c r="Q4676" t="s">
        <v>5695</v>
      </c>
      <c r="R4676" t="s">
        <v>5696</v>
      </c>
      <c r="S4676" s="18">
        <v>480.0917873697</v>
      </c>
      <c r="T4676" t="s">
        <v>85</v>
      </c>
      <c r="U4676" t="s">
        <v>86</v>
      </c>
      <c r="V4676" t="s">
        <v>87</v>
      </c>
      <c r="W4676" s="18">
        <v>214.4793314817</v>
      </c>
      <c r="X4676" t="s">
        <v>64</v>
      </c>
      <c r="Y4676" t="s">
        <v>3998</v>
      </c>
      <c r="Z4676" t="s">
        <v>3999</v>
      </c>
      <c r="AA4676" s="18">
        <v>148.79931405959999</v>
      </c>
      <c r="AB4676" t="s">
        <v>4000</v>
      </c>
      <c r="AC4676" t="s">
        <v>3991</v>
      </c>
      <c r="AD4676" t="s">
        <v>4001</v>
      </c>
      <c r="AE4676" s="18">
        <v>3.8815520000000001E-4</v>
      </c>
      <c r="AF4676" t="s">
        <v>20967</v>
      </c>
      <c r="AG4676" t="s">
        <v>7202</v>
      </c>
      <c r="AH4676" t="s">
        <v>20968</v>
      </c>
      <c r="AI4676" s="18">
        <v>1.83693025E-2</v>
      </c>
      <c r="AJ4676" t="s">
        <v>20969</v>
      </c>
      <c r="AK4676" t="s">
        <v>7202</v>
      </c>
      <c r="AL4676" t="s">
        <v>20970</v>
      </c>
      <c r="AM4676" t="s">
        <v>20967</v>
      </c>
      <c r="AN4676" t="s">
        <v>7202</v>
      </c>
      <c r="AO4676" t="s">
        <v>20968</v>
      </c>
      <c r="AP4676" s="18">
        <v>3.8815520000000001E-4</v>
      </c>
      <c r="AQ4676" t="s">
        <v>123</v>
      </c>
      <c r="AR4676" t="b">
        <f>ISNUMBER(SEARCH('Consulta Por Puntos Baloto'!$E$5,B4676,1))</f>
        <v>0</v>
      </c>
      <c r="AS4676">
        <f t="shared" si="146"/>
        <v>31</v>
      </c>
      <c r="AT4676" t="str">
        <f t="shared" si="147"/>
        <v>Punto pago</v>
      </c>
    </row>
    <row r="4677" spans="1:46">
      <c r="A4677" t="s">
        <v>20971</v>
      </c>
      <c r="B4677" t="s">
        <v>20972</v>
      </c>
      <c r="C4677" s="18">
        <v>37.330926768499999</v>
      </c>
      <c r="D4677" t="s">
        <v>7201</v>
      </c>
      <c r="E4677" t="s">
        <v>7202</v>
      </c>
      <c r="F4677" t="s">
        <v>7203</v>
      </c>
      <c r="G4677" s="18">
        <v>173.81017978119999</v>
      </c>
      <c r="H4677" t="s">
        <v>64</v>
      </c>
      <c r="I4677" t="s">
        <v>3993</v>
      </c>
      <c r="J4677" t="s">
        <v>3995</v>
      </c>
      <c r="K4677" s="18">
        <v>173.81017978119999</v>
      </c>
      <c r="L4677" t="s">
        <v>64</v>
      </c>
      <c r="M4677" t="s">
        <v>3993</v>
      </c>
      <c r="N4677" t="s">
        <v>3995</v>
      </c>
      <c r="O4677" s="18">
        <v>72.627768327599995</v>
      </c>
      <c r="P4677" t="s">
        <v>5694</v>
      </c>
      <c r="Q4677" t="s">
        <v>5695</v>
      </c>
      <c r="R4677" t="s">
        <v>5696</v>
      </c>
      <c r="S4677" s="18">
        <v>516.20437864519999</v>
      </c>
      <c r="T4677" t="s">
        <v>85</v>
      </c>
      <c r="U4677" t="s">
        <v>86</v>
      </c>
      <c r="V4677" t="s">
        <v>87</v>
      </c>
      <c r="W4677" s="18">
        <v>217.8464904754</v>
      </c>
      <c r="X4677" t="s">
        <v>64</v>
      </c>
      <c r="Y4677" t="s">
        <v>3998</v>
      </c>
      <c r="Z4677" t="s">
        <v>3999</v>
      </c>
      <c r="AA4677" s="18">
        <v>174.43094356520001</v>
      </c>
      <c r="AB4677" t="s">
        <v>4000</v>
      </c>
      <c r="AC4677" t="s">
        <v>3991</v>
      </c>
      <c r="AD4677" t="s">
        <v>4001</v>
      </c>
      <c r="AE4677" s="18">
        <v>4.3337497000000003E-3</v>
      </c>
      <c r="AF4677" t="s">
        <v>20973</v>
      </c>
      <c r="AG4677" t="s">
        <v>12188</v>
      </c>
      <c r="AH4677" t="s">
        <v>20974</v>
      </c>
      <c r="AI4677" s="18">
        <v>0.1309541209</v>
      </c>
      <c r="AJ4677" t="s">
        <v>12190</v>
      </c>
      <c r="AK4677" t="s">
        <v>12188</v>
      </c>
      <c r="AL4677" t="s">
        <v>12191</v>
      </c>
      <c r="AM4677" t="s">
        <v>20973</v>
      </c>
      <c r="AN4677" t="s">
        <v>12188</v>
      </c>
      <c r="AO4677" t="s">
        <v>20974</v>
      </c>
      <c r="AP4677" s="18">
        <v>4.3337497000000003E-3</v>
      </c>
      <c r="AQ4677" t="s">
        <v>123</v>
      </c>
      <c r="AR4677" t="b">
        <f>ISNUMBER(SEARCH('Consulta Por Puntos Baloto'!$E$5,B4677,1))</f>
        <v>0</v>
      </c>
      <c r="AS4677">
        <f t="shared" si="146"/>
        <v>31</v>
      </c>
      <c r="AT4677" t="str">
        <f t="shared" si="147"/>
        <v>Punto pago</v>
      </c>
    </row>
    <row r="4678" spans="1:46">
      <c r="A4678" t="s">
        <v>20975</v>
      </c>
      <c r="B4678" t="s">
        <v>20976</v>
      </c>
      <c r="C4678" s="18">
        <v>0.3452593752</v>
      </c>
      <c r="D4678" t="s">
        <v>4024</v>
      </c>
      <c r="E4678" t="s">
        <v>4025</v>
      </c>
      <c r="F4678" t="s">
        <v>4026</v>
      </c>
      <c r="G4678" s="18">
        <v>0.39738910399999999</v>
      </c>
      <c r="H4678" t="s">
        <v>64</v>
      </c>
      <c r="I4678" t="s">
        <v>4027</v>
      </c>
      <c r="J4678" t="s">
        <v>4028</v>
      </c>
      <c r="K4678" s="18">
        <v>57.290518107300002</v>
      </c>
      <c r="L4678" t="s">
        <v>64</v>
      </c>
      <c r="M4678" t="s">
        <v>4029</v>
      </c>
      <c r="N4678" t="s">
        <v>4030</v>
      </c>
      <c r="O4678" s="18">
        <v>0.67434978310000004</v>
      </c>
      <c r="P4678" t="s">
        <v>4031</v>
      </c>
      <c r="Q4678" t="s">
        <v>4025</v>
      </c>
      <c r="R4678" t="s">
        <v>4032</v>
      </c>
      <c r="S4678" s="18">
        <v>162.18009754869999</v>
      </c>
      <c r="T4678" t="s">
        <v>227</v>
      </c>
      <c r="U4678" t="s">
        <v>228</v>
      </c>
      <c r="V4678" t="s">
        <v>229</v>
      </c>
      <c r="W4678" s="18">
        <v>0.50301302780000001</v>
      </c>
      <c r="X4678" t="s">
        <v>64</v>
      </c>
      <c r="Y4678" t="s">
        <v>4027</v>
      </c>
      <c r="Z4678" t="s">
        <v>4033</v>
      </c>
      <c r="AA4678" s="18">
        <v>20.222949683100001</v>
      </c>
      <c r="AB4678" t="s">
        <v>4034</v>
      </c>
      <c r="AC4678" t="s">
        <v>4035</v>
      </c>
      <c r="AD4678" t="s">
        <v>4036</v>
      </c>
      <c r="AE4678" s="18">
        <v>0.11428121049999999</v>
      </c>
      <c r="AF4678" t="s">
        <v>20977</v>
      </c>
      <c r="AG4678" t="s">
        <v>4025</v>
      </c>
      <c r="AH4678" t="s">
        <v>20978</v>
      </c>
      <c r="AI4678" s="18">
        <v>0.2699801772</v>
      </c>
      <c r="AJ4678" t="s">
        <v>4039</v>
      </c>
      <c r="AK4678" t="s">
        <v>4025</v>
      </c>
      <c r="AL4678" t="s">
        <v>4040</v>
      </c>
      <c r="AM4678" t="s">
        <v>20977</v>
      </c>
      <c r="AN4678" t="s">
        <v>4025</v>
      </c>
      <c r="AO4678" t="s">
        <v>20978</v>
      </c>
      <c r="AP4678" s="18">
        <v>0.11428121049999999</v>
      </c>
      <c r="AQ4678" t="s">
        <v>4882</v>
      </c>
      <c r="AR4678" t="b">
        <f>ISNUMBER(SEARCH('Consulta Por Puntos Baloto'!$E$5,B4678,1))</f>
        <v>0</v>
      </c>
      <c r="AS4678">
        <f t="shared" si="146"/>
        <v>31</v>
      </c>
      <c r="AT4678" t="str">
        <f t="shared" si="147"/>
        <v>Punto pago</v>
      </c>
    </row>
    <row r="4679" spans="1:46">
      <c r="A4679" t="s">
        <v>20979</v>
      </c>
      <c r="B4679" t="s">
        <v>20980</v>
      </c>
      <c r="C4679" s="18">
        <v>6.6590337999999999E-2</v>
      </c>
      <c r="D4679" t="s">
        <v>14009</v>
      </c>
      <c r="E4679" t="s">
        <v>4035</v>
      </c>
      <c r="F4679" t="s">
        <v>14010</v>
      </c>
      <c r="G4679" s="18">
        <v>1.5569014661</v>
      </c>
      <c r="H4679" t="s">
        <v>64</v>
      </c>
      <c r="I4679" t="s">
        <v>4146</v>
      </c>
      <c r="J4679" t="s">
        <v>13160</v>
      </c>
      <c r="K4679" s="18">
        <v>35.711803345299998</v>
      </c>
      <c r="L4679" t="s">
        <v>64</v>
      </c>
      <c r="M4679" t="s">
        <v>4029</v>
      </c>
      <c r="N4679" t="s">
        <v>4030</v>
      </c>
      <c r="O4679" s="18">
        <v>23.609577023100002</v>
      </c>
      <c r="P4679" t="s">
        <v>4031</v>
      </c>
      <c r="Q4679" t="s">
        <v>4025</v>
      </c>
      <c r="R4679" t="s">
        <v>4032</v>
      </c>
      <c r="S4679" s="18">
        <v>151.04752974359999</v>
      </c>
      <c r="T4679" t="s">
        <v>227</v>
      </c>
      <c r="U4679" t="s">
        <v>228</v>
      </c>
      <c r="V4679" t="s">
        <v>229</v>
      </c>
      <c r="W4679" s="18">
        <v>1.9140911483</v>
      </c>
      <c r="X4679" t="s">
        <v>4148</v>
      </c>
      <c r="Y4679" t="s">
        <v>4146</v>
      </c>
      <c r="Z4679" t="s">
        <v>4149</v>
      </c>
      <c r="AA4679" s="18">
        <v>1.9140911447</v>
      </c>
      <c r="AB4679" t="s">
        <v>4148</v>
      </c>
      <c r="AC4679" t="s">
        <v>4035</v>
      </c>
      <c r="AD4679" t="s">
        <v>4150</v>
      </c>
      <c r="AE4679" s="18">
        <v>0.1065278992</v>
      </c>
      <c r="AF4679" t="s">
        <v>20981</v>
      </c>
      <c r="AG4679" t="s">
        <v>4035</v>
      </c>
      <c r="AH4679" t="s">
        <v>20982</v>
      </c>
      <c r="AI4679" s="18">
        <v>0.85493705929999997</v>
      </c>
      <c r="AJ4679" t="s">
        <v>15086</v>
      </c>
      <c r="AK4679" t="s">
        <v>4035</v>
      </c>
      <c r="AL4679" t="s">
        <v>15087</v>
      </c>
      <c r="AM4679" t="s">
        <v>14009</v>
      </c>
      <c r="AN4679" t="s">
        <v>4035</v>
      </c>
      <c r="AO4679" t="s">
        <v>14010</v>
      </c>
      <c r="AP4679" s="18">
        <v>6.6590337999999999E-2</v>
      </c>
      <c r="AQ4679" t="s">
        <v>123</v>
      </c>
      <c r="AR4679" t="b">
        <f>ISNUMBER(SEARCH('Consulta Por Puntos Baloto'!$E$5,B4679,1))</f>
        <v>0</v>
      </c>
      <c r="AS4679">
        <f t="shared" si="146"/>
        <v>3</v>
      </c>
      <c r="AT4679" t="str">
        <f t="shared" si="147"/>
        <v>Punto 472</v>
      </c>
    </row>
    <row r="4680" spans="1:46">
      <c r="A4680" t="s">
        <v>20983</v>
      </c>
      <c r="B4680" t="s">
        <v>20984</v>
      </c>
      <c r="C4680" s="18">
        <v>1.4360448298999999</v>
      </c>
      <c r="D4680" t="s">
        <v>264</v>
      </c>
      <c r="E4680" t="s">
        <v>62</v>
      </c>
      <c r="F4680" t="s">
        <v>265</v>
      </c>
      <c r="G4680" s="18">
        <v>0.20214684799999999</v>
      </c>
      <c r="H4680" t="s">
        <v>64</v>
      </c>
      <c r="I4680" t="s">
        <v>65</v>
      </c>
      <c r="J4680" t="s">
        <v>66</v>
      </c>
      <c r="K4680" s="18">
        <v>0.2003466498</v>
      </c>
      <c r="L4680" t="s">
        <v>64</v>
      </c>
      <c r="M4680" t="s">
        <v>65</v>
      </c>
      <c r="N4680" t="s">
        <v>66</v>
      </c>
      <c r="O4680" s="18">
        <v>11.0482297456</v>
      </c>
      <c r="P4680" t="s">
        <v>67</v>
      </c>
      <c r="Q4680" t="s">
        <v>62</v>
      </c>
      <c r="R4680" t="s">
        <v>68</v>
      </c>
      <c r="S4680" s="18">
        <v>7.4167625376000004</v>
      </c>
      <c r="T4680" t="s">
        <v>69</v>
      </c>
      <c r="U4680" t="s">
        <v>65</v>
      </c>
      <c r="V4680" t="s">
        <v>70</v>
      </c>
      <c r="W4680" s="18">
        <v>3.3790711564999998</v>
      </c>
      <c r="X4680" t="s">
        <v>241</v>
      </c>
      <c r="Y4680" t="s">
        <v>65</v>
      </c>
      <c r="Z4680" t="s">
        <v>242</v>
      </c>
      <c r="AA4680" s="18">
        <v>1.9916971594999999</v>
      </c>
      <c r="AB4680" s="19" t="s">
        <v>266</v>
      </c>
      <c r="AC4680" t="s">
        <v>62</v>
      </c>
      <c r="AD4680" t="s">
        <v>267</v>
      </c>
      <c r="AE4680" s="18">
        <v>0.18912065719999999</v>
      </c>
      <c r="AF4680" t="s">
        <v>20985</v>
      </c>
      <c r="AG4680" t="s">
        <v>62</v>
      </c>
      <c r="AH4680" t="s">
        <v>20986</v>
      </c>
      <c r="AI4680" s="18">
        <v>0.18636525249999999</v>
      </c>
      <c r="AJ4680" t="s">
        <v>4045</v>
      </c>
      <c r="AK4680" t="s">
        <v>62</v>
      </c>
      <c r="AL4680" t="s">
        <v>4046</v>
      </c>
      <c r="AM4680" t="s">
        <v>4045</v>
      </c>
      <c r="AN4680" t="s">
        <v>62</v>
      </c>
      <c r="AO4680" t="s">
        <v>4046</v>
      </c>
      <c r="AP4680" s="18">
        <v>0.18636525249999999</v>
      </c>
      <c r="AQ4680" t="s">
        <v>4218</v>
      </c>
      <c r="AR4680" t="b">
        <f>ISNUMBER(SEARCH('Consulta Por Puntos Baloto'!$E$5,B4680,1))</f>
        <v>0</v>
      </c>
      <c r="AS4680">
        <f t="shared" si="146"/>
        <v>35</v>
      </c>
      <c r="AT4680" t="str">
        <f t="shared" si="147"/>
        <v>Punto red</v>
      </c>
    </row>
    <row r="4681" spans="1:46">
      <c r="A4681" t="s">
        <v>20987</v>
      </c>
      <c r="B4681" t="s">
        <v>20988</v>
      </c>
      <c r="C4681" s="18">
        <v>2.6453828771999999</v>
      </c>
      <c r="D4681" t="s">
        <v>127</v>
      </c>
      <c r="E4681" t="s">
        <v>128</v>
      </c>
      <c r="F4681" t="s">
        <v>129</v>
      </c>
      <c r="G4681" s="18">
        <v>1.6457991651999999</v>
      </c>
      <c r="H4681" t="s">
        <v>64</v>
      </c>
      <c r="I4681" t="s">
        <v>130</v>
      </c>
      <c r="J4681" t="s">
        <v>1041</v>
      </c>
      <c r="K4681" s="18">
        <v>3.1278117773999998</v>
      </c>
      <c r="L4681" t="s">
        <v>64</v>
      </c>
      <c r="M4681" t="s">
        <v>130</v>
      </c>
      <c r="N4681" t="s">
        <v>370</v>
      </c>
      <c r="O4681" s="18">
        <v>2.0903549946000002</v>
      </c>
      <c r="P4681" t="s">
        <v>133</v>
      </c>
      <c r="Q4681" t="s">
        <v>134</v>
      </c>
      <c r="R4681" t="s">
        <v>135</v>
      </c>
      <c r="S4681" s="18">
        <v>3.5159099372</v>
      </c>
      <c r="T4681" t="s">
        <v>371</v>
      </c>
      <c r="U4681" t="s">
        <v>130</v>
      </c>
      <c r="V4681" t="s">
        <v>372</v>
      </c>
      <c r="W4681" s="18">
        <v>2.4762980244000001</v>
      </c>
      <c r="X4681" t="s">
        <v>64</v>
      </c>
      <c r="Y4681" t="s">
        <v>130</v>
      </c>
      <c r="Z4681" t="s">
        <v>373</v>
      </c>
      <c r="AA4681" s="18">
        <v>2.6420238972000001</v>
      </c>
      <c r="AB4681" s="19" t="s">
        <v>963</v>
      </c>
      <c r="AC4681" t="s">
        <v>128</v>
      </c>
      <c r="AD4681" t="s">
        <v>964</v>
      </c>
      <c r="AE4681" s="18">
        <v>0.1741654423</v>
      </c>
      <c r="AF4681" t="s">
        <v>3944</v>
      </c>
      <c r="AG4681" t="s">
        <v>143</v>
      </c>
      <c r="AH4681" t="s">
        <v>3945</v>
      </c>
      <c r="AI4681" s="18">
        <v>0.22931029280000001</v>
      </c>
      <c r="AJ4681" t="s">
        <v>3946</v>
      </c>
      <c r="AK4681" t="s">
        <v>134</v>
      </c>
      <c r="AL4681" t="s">
        <v>3947</v>
      </c>
      <c r="AM4681" t="s">
        <v>3944</v>
      </c>
      <c r="AN4681" t="s">
        <v>143</v>
      </c>
      <c r="AO4681" t="s">
        <v>3945</v>
      </c>
      <c r="AP4681" s="18">
        <v>0.1741654423</v>
      </c>
      <c r="AQ4681" t="s">
        <v>123</v>
      </c>
      <c r="AR4681" t="b">
        <f>ISNUMBER(SEARCH('Consulta Por Puntos Baloto'!$E$5,B4681,1))</f>
        <v>0</v>
      </c>
      <c r="AS4681">
        <f t="shared" si="146"/>
        <v>31</v>
      </c>
      <c r="AT4681" t="str">
        <f t="shared" si="147"/>
        <v>Punto pago</v>
      </c>
    </row>
    <row r="4682" spans="1:46">
      <c r="A4682" t="s">
        <v>20989</v>
      </c>
      <c r="B4682" t="s">
        <v>20990</v>
      </c>
      <c r="C4682" s="18">
        <v>1.0146604640000001</v>
      </c>
      <c r="D4682" t="s">
        <v>169</v>
      </c>
      <c r="E4682" t="s">
        <v>128</v>
      </c>
      <c r="F4682" t="s">
        <v>170</v>
      </c>
      <c r="G4682" s="18">
        <v>0.91930451589999995</v>
      </c>
      <c r="H4682" t="s">
        <v>64</v>
      </c>
      <c r="I4682" t="s">
        <v>130</v>
      </c>
      <c r="J4682" t="s">
        <v>172</v>
      </c>
      <c r="K4682" s="18">
        <v>0.97184671570000003</v>
      </c>
      <c r="L4682" t="s">
        <v>64</v>
      </c>
      <c r="M4682" t="s">
        <v>130</v>
      </c>
      <c r="N4682" t="s">
        <v>172</v>
      </c>
      <c r="O4682" s="18">
        <v>2.3893719194999998</v>
      </c>
      <c r="P4682" t="s">
        <v>173</v>
      </c>
      <c r="Q4682" t="s">
        <v>134</v>
      </c>
      <c r="R4682" t="s">
        <v>174</v>
      </c>
      <c r="S4682" s="18">
        <v>2.5072569521000001</v>
      </c>
      <c r="T4682" t="s">
        <v>64</v>
      </c>
      <c r="U4682" t="s">
        <v>130</v>
      </c>
      <c r="V4682" t="s">
        <v>171</v>
      </c>
      <c r="W4682" s="18">
        <v>1.1435286126999999</v>
      </c>
      <c r="X4682" t="s">
        <v>64</v>
      </c>
      <c r="Y4682" t="s">
        <v>130</v>
      </c>
      <c r="Z4682" t="s">
        <v>2627</v>
      </c>
      <c r="AA4682" s="18">
        <v>2.0330997655999998</v>
      </c>
      <c r="AB4682" t="s">
        <v>810</v>
      </c>
      <c r="AC4682" t="s">
        <v>128</v>
      </c>
      <c r="AD4682" t="s">
        <v>811</v>
      </c>
      <c r="AE4682" s="18">
        <v>0.25383655799999999</v>
      </c>
      <c r="AF4682" t="s">
        <v>535</v>
      </c>
      <c r="AG4682" t="s">
        <v>143</v>
      </c>
      <c r="AH4682" t="s">
        <v>14122</v>
      </c>
      <c r="AI4682" s="18">
        <v>0.23584408239999999</v>
      </c>
      <c r="AJ4682" t="s">
        <v>20991</v>
      </c>
      <c r="AK4682" t="s">
        <v>134</v>
      </c>
      <c r="AL4682" t="s">
        <v>20992</v>
      </c>
      <c r="AM4682" t="s">
        <v>20991</v>
      </c>
      <c r="AN4682" t="s">
        <v>134</v>
      </c>
      <c r="AO4682" t="s">
        <v>20992</v>
      </c>
      <c r="AP4682" s="18">
        <v>0.23584408239999999</v>
      </c>
      <c r="AQ4682" t="s">
        <v>123</v>
      </c>
      <c r="AR4682" t="b">
        <f>ISNUMBER(SEARCH('Consulta Por Puntos Baloto'!$E$5,B4682,1))</f>
        <v>0</v>
      </c>
      <c r="AS4682">
        <f t="shared" si="146"/>
        <v>35</v>
      </c>
      <c r="AT4682" t="str">
        <f t="shared" si="147"/>
        <v>Punto red</v>
      </c>
    </row>
    <row r="4683" spans="1:46">
      <c r="A4683" t="s">
        <v>20993</v>
      </c>
      <c r="B4683" t="s">
        <v>20994</v>
      </c>
      <c r="C4683" s="18">
        <v>3.8050243800000001E-2</v>
      </c>
      <c r="D4683" t="s">
        <v>5900</v>
      </c>
      <c r="E4683" t="s">
        <v>5901</v>
      </c>
      <c r="F4683" t="s">
        <v>5902</v>
      </c>
      <c r="G4683" s="18">
        <v>13.451778446300001</v>
      </c>
      <c r="H4683" t="s">
        <v>4029</v>
      </c>
      <c r="I4683" t="s">
        <v>4029</v>
      </c>
      <c r="J4683" t="s">
        <v>4099</v>
      </c>
      <c r="K4683" s="18">
        <v>14.270542685100001</v>
      </c>
      <c r="L4683" t="s">
        <v>64</v>
      </c>
      <c r="M4683" t="s">
        <v>4029</v>
      </c>
      <c r="N4683" t="s">
        <v>4030</v>
      </c>
      <c r="O4683" s="18">
        <v>42.959405546500001</v>
      </c>
      <c r="P4683" t="s">
        <v>4031</v>
      </c>
      <c r="Q4683" t="s">
        <v>4025</v>
      </c>
      <c r="R4683" t="s">
        <v>4032</v>
      </c>
      <c r="S4683" s="18">
        <v>131.8171809488</v>
      </c>
      <c r="T4683" t="s">
        <v>227</v>
      </c>
      <c r="U4683" t="s">
        <v>228</v>
      </c>
      <c r="V4683" t="s">
        <v>229</v>
      </c>
      <c r="W4683" s="18">
        <v>15.0161179021</v>
      </c>
      <c r="X4683" t="s">
        <v>4103</v>
      </c>
      <c r="Y4683" t="s">
        <v>4029</v>
      </c>
      <c r="Z4683" t="s">
        <v>4104</v>
      </c>
      <c r="AA4683" s="18">
        <v>13.4461307062</v>
      </c>
      <c r="AB4683" s="19" t="s">
        <v>4105</v>
      </c>
      <c r="AC4683" t="s">
        <v>4106</v>
      </c>
      <c r="AD4683" t="s">
        <v>4107</v>
      </c>
      <c r="AE4683" s="18">
        <v>1.4163702E-3</v>
      </c>
      <c r="AF4683" t="s">
        <v>20995</v>
      </c>
      <c r="AG4683" t="s">
        <v>5904</v>
      </c>
      <c r="AH4683" t="s">
        <v>20996</v>
      </c>
      <c r="AI4683" s="18">
        <v>7.4047209999999997E-4</v>
      </c>
      <c r="AJ4683" t="s">
        <v>20997</v>
      </c>
      <c r="AK4683" t="s">
        <v>5901</v>
      </c>
      <c r="AL4683" t="s">
        <v>20998</v>
      </c>
      <c r="AM4683" t="s">
        <v>20997</v>
      </c>
      <c r="AN4683" t="s">
        <v>5901</v>
      </c>
      <c r="AO4683" t="s">
        <v>20998</v>
      </c>
      <c r="AP4683" s="18">
        <v>7.4047209999999997E-4</v>
      </c>
      <c r="AQ4683" t="s">
        <v>123</v>
      </c>
      <c r="AR4683" t="b">
        <f>ISNUMBER(SEARCH('Consulta Por Puntos Baloto'!$E$5,B4683,1))</f>
        <v>0</v>
      </c>
      <c r="AS4683">
        <f t="shared" si="146"/>
        <v>35</v>
      </c>
      <c r="AT4683" t="str">
        <f t="shared" si="147"/>
        <v>Punto red</v>
      </c>
    </row>
    <row r="4684" spans="1:46">
      <c r="A4684" t="s">
        <v>20999</v>
      </c>
      <c r="B4684" t="s">
        <v>21000</v>
      </c>
      <c r="C4684" s="18">
        <v>3.0048138230000001</v>
      </c>
      <c r="D4684" t="s">
        <v>584</v>
      </c>
      <c r="E4684" t="s">
        <v>128</v>
      </c>
      <c r="F4684" t="s">
        <v>585</v>
      </c>
      <c r="G4684" s="18">
        <v>0.2358258751</v>
      </c>
      <c r="H4684" t="s">
        <v>6509</v>
      </c>
      <c r="I4684" t="s">
        <v>130</v>
      </c>
      <c r="J4684" t="s">
        <v>6510</v>
      </c>
      <c r="K4684" s="18">
        <v>0.16074943650000001</v>
      </c>
      <c r="L4684" t="s">
        <v>64</v>
      </c>
      <c r="M4684" t="s">
        <v>130</v>
      </c>
      <c r="N4684" t="s">
        <v>636</v>
      </c>
      <c r="O4684" s="18">
        <v>0.31821019690000002</v>
      </c>
      <c r="P4684" t="s">
        <v>699</v>
      </c>
      <c r="Q4684" t="s">
        <v>134</v>
      </c>
      <c r="R4684" t="s">
        <v>700</v>
      </c>
      <c r="S4684" s="18">
        <v>3.8004533936999998</v>
      </c>
      <c r="T4684" t="s">
        <v>469</v>
      </c>
      <c r="U4684" t="s">
        <v>130</v>
      </c>
      <c r="V4684" t="s">
        <v>470</v>
      </c>
      <c r="W4684" s="18">
        <v>0.72631271320000002</v>
      </c>
      <c r="X4684" t="s">
        <v>64</v>
      </c>
      <c r="Y4684" t="s">
        <v>130</v>
      </c>
      <c r="Z4684" t="s">
        <v>590</v>
      </c>
      <c r="AA4684" s="18">
        <v>0.31821019690000002</v>
      </c>
      <c r="AB4684" t="s">
        <v>637</v>
      </c>
      <c r="AC4684" t="s">
        <v>128</v>
      </c>
      <c r="AD4684" t="s">
        <v>638</v>
      </c>
      <c r="AE4684" s="18">
        <v>0.2009750696</v>
      </c>
      <c r="AF4684" t="s">
        <v>19652</v>
      </c>
      <c r="AG4684" t="s">
        <v>143</v>
      </c>
      <c r="AH4684" t="s">
        <v>19653</v>
      </c>
      <c r="AI4684" s="18">
        <v>0.1084280487</v>
      </c>
      <c r="AJ4684" t="s">
        <v>6513</v>
      </c>
      <c r="AK4684" t="s">
        <v>134</v>
      </c>
      <c r="AL4684" t="s">
        <v>6514</v>
      </c>
      <c r="AM4684" t="s">
        <v>6513</v>
      </c>
      <c r="AN4684" t="s">
        <v>134</v>
      </c>
      <c r="AO4684" t="s">
        <v>6514</v>
      </c>
      <c r="AP4684" s="18">
        <v>0.1084280487</v>
      </c>
      <c r="AQ4684" t="s">
        <v>123</v>
      </c>
      <c r="AR4684" t="b">
        <f>ISNUMBER(SEARCH('Consulta Por Puntos Baloto'!$E$5,B4684,1))</f>
        <v>0</v>
      </c>
      <c r="AS4684">
        <f t="shared" si="146"/>
        <v>35</v>
      </c>
      <c r="AT4684" t="str">
        <f t="shared" si="147"/>
        <v>Punto red</v>
      </c>
    </row>
    <row r="4685" spans="1:46">
      <c r="A4685" t="s">
        <v>21001</v>
      </c>
      <c r="B4685" t="s">
        <v>21002</v>
      </c>
      <c r="C4685" s="18">
        <v>2.9971709600000001</v>
      </c>
      <c r="D4685" t="s">
        <v>584</v>
      </c>
      <c r="E4685" t="s">
        <v>128</v>
      </c>
      <c r="F4685" t="s">
        <v>585</v>
      </c>
      <c r="G4685" s="18">
        <v>0.80709106050000001</v>
      </c>
      <c r="H4685" t="s">
        <v>64</v>
      </c>
      <c r="I4685" t="s">
        <v>130</v>
      </c>
      <c r="J4685" t="s">
        <v>629</v>
      </c>
      <c r="K4685" s="18">
        <v>0.80661812349999995</v>
      </c>
      <c r="L4685" t="s">
        <v>64</v>
      </c>
      <c r="M4685" t="s">
        <v>130</v>
      </c>
      <c r="N4685" t="s">
        <v>629</v>
      </c>
      <c r="O4685" s="18">
        <v>4.9433487309000004</v>
      </c>
      <c r="P4685" t="s">
        <v>467</v>
      </c>
      <c r="Q4685" t="s">
        <v>134</v>
      </c>
      <c r="R4685" t="s">
        <v>468</v>
      </c>
      <c r="S4685" s="18">
        <v>2.3923747730999998</v>
      </c>
      <c r="T4685" t="s">
        <v>469</v>
      </c>
      <c r="U4685" t="s">
        <v>130</v>
      </c>
      <c r="V4685" t="s">
        <v>470</v>
      </c>
      <c r="W4685" s="18">
        <v>4.6965886169999997</v>
      </c>
      <c r="X4685" t="s">
        <v>620</v>
      </c>
      <c r="Y4685" t="s">
        <v>130</v>
      </c>
      <c r="Z4685" t="s">
        <v>621</v>
      </c>
      <c r="AA4685" s="18">
        <v>2.3923747730999998</v>
      </c>
      <c r="AB4685" t="s">
        <v>591</v>
      </c>
      <c r="AC4685" t="s">
        <v>128</v>
      </c>
      <c r="AD4685" t="s">
        <v>592</v>
      </c>
      <c r="AE4685" s="18">
        <v>0.24521196149999999</v>
      </c>
      <c r="AF4685" t="s">
        <v>9096</v>
      </c>
      <c r="AG4685" t="s">
        <v>143</v>
      </c>
      <c r="AH4685" t="s">
        <v>9097</v>
      </c>
      <c r="AI4685" s="18">
        <v>0.55939312630000004</v>
      </c>
      <c r="AJ4685" t="s">
        <v>9098</v>
      </c>
      <c r="AK4685" t="s">
        <v>134</v>
      </c>
      <c r="AL4685" t="s">
        <v>9099</v>
      </c>
      <c r="AM4685" t="s">
        <v>9096</v>
      </c>
      <c r="AN4685" t="s">
        <v>143</v>
      </c>
      <c r="AO4685" t="s">
        <v>9097</v>
      </c>
      <c r="AP4685" s="18">
        <v>0.24521196149999999</v>
      </c>
      <c r="AQ4685" t="s">
        <v>123</v>
      </c>
      <c r="AR4685" t="b">
        <f>ISNUMBER(SEARCH('Consulta Por Puntos Baloto'!$E$5,B4685,1))</f>
        <v>0</v>
      </c>
      <c r="AS4685">
        <f t="shared" si="146"/>
        <v>31</v>
      </c>
      <c r="AT4685" t="str">
        <f t="shared" si="147"/>
        <v>Punto pago</v>
      </c>
    </row>
    <row r="4686" spans="1:46">
      <c r="A4686" t="s">
        <v>21003</v>
      </c>
      <c r="B4686" t="s">
        <v>21004</v>
      </c>
      <c r="C4686" s="18">
        <v>20.362987498999999</v>
      </c>
      <c r="D4686" t="s">
        <v>1448</v>
      </c>
      <c r="E4686" t="s">
        <v>1449</v>
      </c>
      <c r="F4686" t="s">
        <v>1450</v>
      </c>
      <c r="G4686" s="18">
        <v>19.5713950733</v>
      </c>
      <c r="H4686" t="s">
        <v>64</v>
      </c>
      <c r="I4686" t="s">
        <v>1451</v>
      </c>
      <c r="J4686" t="s">
        <v>1456</v>
      </c>
      <c r="K4686" s="18">
        <v>34.152770024299997</v>
      </c>
      <c r="L4686" t="s">
        <v>64</v>
      </c>
      <c r="M4686" t="s">
        <v>471</v>
      </c>
      <c r="N4686" t="s">
        <v>1453</v>
      </c>
      <c r="O4686" s="18">
        <v>19.571395084199999</v>
      </c>
      <c r="P4686" t="s">
        <v>1454</v>
      </c>
      <c r="Q4686" t="s">
        <v>1449</v>
      </c>
      <c r="R4686" t="s">
        <v>1455</v>
      </c>
      <c r="S4686" s="18">
        <v>37.467221055300001</v>
      </c>
      <c r="T4686" t="s">
        <v>64</v>
      </c>
      <c r="U4686" t="s">
        <v>130</v>
      </c>
      <c r="V4686" t="s">
        <v>171</v>
      </c>
      <c r="W4686" s="18">
        <v>19.580874402500001</v>
      </c>
      <c r="X4686" t="s">
        <v>64</v>
      </c>
      <c r="Y4686" t="s">
        <v>1451</v>
      </c>
      <c r="Z4686" t="s">
        <v>1456</v>
      </c>
      <c r="AA4686" s="18">
        <v>33.465104969599999</v>
      </c>
      <c r="AB4686" s="19" t="s">
        <v>2641</v>
      </c>
      <c r="AC4686" t="s">
        <v>1501</v>
      </c>
      <c r="AD4686" t="s">
        <v>2642</v>
      </c>
      <c r="AE4686" s="18">
        <v>5.5668690100000001E-2</v>
      </c>
      <c r="AF4686" t="s">
        <v>3703</v>
      </c>
      <c r="AG4686" t="s">
        <v>3704</v>
      </c>
      <c r="AH4686" t="s">
        <v>3705</v>
      </c>
      <c r="AI4686" s="18">
        <v>1.175214E-4</v>
      </c>
      <c r="AJ4686" t="s">
        <v>17545</v>
      </c>
      <c r="AK4686" t="s">
        <v>3704</v>
      </c>
      <c r="AL4686" t="s">
        <v>17546</v>
      </c>
      <c r="AM4686" t="s">
        <v>17545</v>
      </c>
      <c r="AN4686" t="s">
        <v>3704</v>
      </c>
      <c r="AO4686" t="s">
        <v>17546</v>
      </c>
      <c r="AP4686" s="18">
        <v>1.175214E-4</v>
      </c>
      <c r="AQ4686" t="s">
        <v>123</v>
      </c>
      <c r="AR4686" t="b">
        <f>ISNUMBER(SEARCH('Consulta Por Puntos Baloto'!$E$5,B4686,1))</f>
        <v>0</v>
      </c>
      <c r="AS4686">
        <f t="shared" si="146"/>
        <v>35</v>
      </c>
      <c r="AT4686" t="str">
        <f t="shared" si="147"/>
        <v>Punto red</v>
      </c>
    </row>
    <row r="4687" spans="1:46">
      <c r="A4687" t="s">
        <v>21005</v>
      </c>
      <c r="B4687" t="s">
        <v>21006</v>
      </c>
      <c r="C4687" s="18">
        <v>20.3216844351</v>
      </c>
      <c r="D4687" t="s">
        <v>1448</v>
      </c>
      <c r="E4687" t="s">
        <v>1449</v>
      </c>
      <c r="F4687" t="s">
        <v>1450</v>
      </c>
      <c r="G4687" s="18">
        <v>19.530284260599998</v>
      </c>
      <c r="H4687" t="s">
        <v>64</v>
      </c>
      <c r="I4687" t="s">
        <v>1451</v>
      </c>
      <c r="J4687" t="s">
        <v>1456</v>
      </c>
      <c r="K4687" s="18">
        <v>34.122267922200002</v>
      </c>
      <c r="L4687" t="s">
        <v>64</v>
      </c>
      <c r="M4687" t="s">
        <v>471</v>
      </c>
      <c r="N4687" t="s">
        <v>1453</v>
      </c>
      <c r="O4687" s="18">
        <v>19.530284271599999</v>
      </c>
      <c r="P4687" t="s">
        <v>1454</v>
      </c>
      <c r="Q4687" t="s">
        <v>1449</v>
      </c>
      <c r="R4687" t="s">
        <v>1455</v>
      </c>
      <c r="S4687" s="18">
        <v>37.451621748599997</v>
      </c>
      <c r="T4687" t="s">
        <v>64</v>
      </c>
      <c r="U4687" t="s">
        <v>130</v>
      </c>
      <c r="V4687" t="s">
        <v>171</v>
      </c>
      <c r="W4687" s="18">
        <v>19.5398054552</v>
      </c>
      <c r="X4687" t="s">
        <v>64</v>
      </c>
      <c r="Y4687" t="s">
        <v>1451</v>
      </c>
      <c r="Z4687" t="s">
        <v>1456</v>
      </c>
      <c r="AA4687" s="18">
        <v>33.464464842799998</v>
      </c>
      <c r="AB4687" s="19" t="s">
        <v>2641</v>
      </c>
      <c r="AC4687" t="s">
        <v>1501</v>
      </c>
      <c r="AD4687" t="s">
        <v>2642</v>
      </c>
      <c r="AE4687" s="18">
        <v>9.17707153E-2</v>
      </c>
      <c r="AF4687" t="s">
        <v>3703</v>
      </c>
      <c r="AG4687" t="s">
        <v>3704</v>
      </c>
      <c r="AH4687" t="s">
        <v>3705</v>
      </c>
      <c r="AI4687" s="18">
        <v>2.2626703799999998E-2</v>
      </c>
      <c r="AJ4687" t="s">
        <v>11707</v>
      </c>
      <c r="AK4687" t="s">
        <v>3704</v>
      </c>
      <c r="AL4687" t="s">
        <v>11708</v>
      </c>
      <c r="AM4687" t="s">
        <v>11707</v>
      </c>
      <c r="AN4687" t="s">
        <v>3704</v>
      </c>
      <c r="AO4687" t="s">
        <v>11708</v>
      </c>
      <c r="AP4687" s="18">
        <v>2.2626703799999998E-2</v>
      </c>
      <c r="AQ4687" t="s">
        <v>123</v>
      </c>
      <c r="AR4687" t="b">
        <f>ISNUMBER(SEARCH('Consulta Por Puntos Baloto'!$E$5,B4687,1))</f>
        <v>0</v>
      </c>
      <c r="AS4687">
        <f t="shared" si="146"/>
        <v>35</v>
      </c>
      <c r="AT4687" t="str">
        <f t="shared" si="147"/>
        <v>Punto red</v>
      </c>
    </row>
    <row r="4688" spans="1:46">
      <c r="A4688" t="s">
        <v>21007</v>
      </c>
      <c r="B4688" t="s">
        <v>21008</v>
      </c>
      <c r="C4688" s="18">
        <v>19.419989513000001</v>
      </c>
      <c r="D4688" t="s">
        <v>1448</v>
      </c>
      <c r="E4688" t="s">
        <v>1449</v>
      </c>
      <c r="F4688" t="s">
        <v>1450</v>
      </c>
      <c r="G4688" s="18">
        <v>18.578469063099998</v>
      </c>
      <c r="H4688" t="s">
        <v>64</v>
      </c>
      <c r="I4688" t="s">
        <v>1451</v>
      </c>
      <c r="J4688" t="s">
        <v>1456</v>
      </c>
      <c r="K4688" s="18">
        <v>30.752943226900001</v>
      </c>
      <c r="L4688" t="s">
        <v>64</v>
      </c>
      <c r="M4688" t="s">
        <v>471</v>
      </c>
      <c r="N4688" t="s">
        <v>1453</v>
      </c>
      <c r="O4688" s="18">
        <v>18.578469073400001</v>
      </c>
      <c r="P4688" t="s">
        <v>1454</v>
      </c>
      <c r="Q4688" t="s">
        <v>1449</v>
      </c>
      <c r="R4688" t="s">
        <v>1455</v>
      </c>
      <c r="S4688" s="18">
        <v>32.828148472800002</v>
      </c>
      <c r="T4688" t="s">
        <v>64</v>
      </c>
      <c r="U4688" t="s">
        <v>130</v>
      </c>
      <c r="V4688" t="s">
        <v>171</v>
      </c>
      <c r="W4688" s="18">
        <v>18.571783421100001</v>
      </c>
      <c r="X4688" t="s">
        <v>64</v>
      </c>
      <c r="Y4688" t="s">
        <v>1451</v>
      </c>
      <c r="Z4688" t="s">
        <v>1456</v>
      </c>
      <c r="AA4688" s="18">
        <v>28.478252711900002</v>
      </c>
      <c r="AB4688" s="19" t="s">
        <v>2641</v>
      </c>
      <c r="AC4688" t="s">
        <v>1501</v>
      </c>
      <c r="AD4688" t="s">
        <v>2642</v>
      </c>
      <c r="AE4688" s="18">
        <v>5.0264450703000003</v>
      </c>
      <c r="AF4688" t="s">
        <v>3703</v>
      </c>
      <c r="AG4688" t="s">
        <v>3704</v>
      </c>
      <c r="AH4688" t="s">
        <v>3705</v>
      </c>
      <c r="AI4688" s="18">
        <v>2.9051481999999998E-3</v>
      </c>
      <c r="AJ4688" t="s">
        <v>21009</v>
      </c>
      <c r="AK4688" t="s">
        <v>3730</v>
      </c>
      <c r="AL4688" t="s">
        <v>21010</v>
      </c>
      <c r="AM4688" t="s">
        <v>21009</v>
      </c>
      <c r="AN4688" t="s">
        <v>3730</v>
      </c>
      <c r="AO4688" t="s">
        <v>21010</v>
      </c>
      <c r="AP4688" s="18">
        <v>2.9051481999999998E-3</v>
      </c>
      <c r="AQ4688" t="s">
        <v>123</v>
      </c>
      <c r="AR4688" t="b">
        <f>ISNUMBER(SEARCH('Consulta Por Puntos Baloto'!$E$5,B4688,1))</f>
        <v>0</v>
      </c>
      <c r="AS4688">
        <f t="shared" si="146"/>
        <v>35</v>
      </c>
      <c r="AT4688" t="str">
        <f t="shared" si="147"/>
        <v>Punto red</v>
      </c>
    </row>
    <row r="4689" spans="1:46">
      <c r="A4689" t="s">
        <v>21011</v>
      </c>
      <c r="B4689" t="s">
        <v>21012</v>
      </c>
      <c r="C4689" s="18">
        <v>19.452876084300001</v>
      </c>
      <c r="D4689" t="s">
        <v>1448</v>
      </c>
      <c r="E4689" t="s">
        <v>1449</v>
      </c>
      <c r="F4689" t="s">
        <v>1450</v>
      </c>
      <c r="G4689" s="18">
        <v>18.611171885600001</v>
      </c>
      <c r="H4689" t="s">
        <v>64</v>
      </c>
      <c r="I4689" t="s">
        <v>1451</v>
      </c>
      <c r="J4689" t="s">
        <v>1456</v>
      </c>
      <c r="K4689" s="18">
        <v>30.757560999199999</v>
      </c>
      <c r="L4689" t="s">
        <v>64</v>
      </c>
      <c r="M4689" t="s">
        <v>471</v>
      </c>
      <c r="N4689" t="s">
        <v>1453</v>
      </c>
      <c r="O4689" s="18">
        <v>18.6111718959</v>
      </c>
      <c r="P4689" t="s">
        <v>1454</v>
      </c>
      <c r="Q4689" t="s">
        <v>1449</v>
      </c>
      <c r="R4689" t="s">
        <v>1455</v>
      </c>
      <c r="S4689" s="18">
        <v>32.809499643000002</v>
      </c>
      <c r="T4689" t="s">
        <v>64</v>
      </c>
      <c r="U4689" t="s">
        <v>130</v>
      </c>
      <c r="V4689" t="s">
        <v>171</v>
      </c>
      <c r="W4689" s="18">
        <v>18.6043589312</v>
      </c>
      <c r="X4689" t="s">
        <v>64</v>
      </c>
      <c r="Y4689" t="s">
        <v>1451</v>
      </c>
      <c r="Z4689" t="s">
        <v>1456</v>
      </c>
      <c r="AA4689" s="18">
        <v>28.442772781999999</v>
      </c>
      <c r="AB4689" s="19" t="s">
        <v>2641</v>
      </c>
      <c r="AC4689" t="s">
        <v>1501</v>
      </c>
      <c r="AD4689" t="s">
        <v>2642</v>
      </c>
      <c r="AE4689" s="18">
        <v>5.0616040123000001</v>
      </c>
      <c r="AF4689" t="s">
        <v>3703</v>
      </c>
      <c r="AG4689" t="s">
        <v>3704</v>
      </c>
      <c r="AH4689" t="s">
        <v>3705</v>
      </c>
      <c r="AI4689" s="18">
        <v>5.9879002000000001E-3</v>
      </c>
      <c r="AJ4689" t="s">
        <v>21013</v>
      </c>
      <c r="AK4689" t="s">
        <v>3730</v>
      </c>
      <c r="AL4689" t="s">
        <v>21014</v>
      </c>
      <c r="AM4689" t="s">
        <v>21013</v>
      </c>
      <c r="AN4689" t="s">
        <v>3730</v>
      </c>
      <c r="AO4689" t="s">
        <v>21014</v>
      </c>
      <c r="AP4689" s="18">
        <v>5.9879002000000001E-3</v>
      </c>
      <c r="AQ4689" t="s">
        <v>123</v>
      </c>
      <c r="AR4689" t="b">
        <f>ISNUMBER(SEARCH('Consulta Por Puntos Baloto'!$E$5,B4689,1))</f>
        <v>0</v>
      </c>
      <c r="AS4689">
        <f t="shared" si="146"/>
        <v>35</v>
      </c>
      <c r="AT4689" t="str">
        <f t="shared" si="147"/>
        <v>Punto red</v>
      </c>
    </row>
    <row r="4690" spans="1:46">
      <c r="A4690" t="s">
        <v>21015</v>
      </c>
      <c r="B4690" t="s">
        <v>21016</v>
      </c>
      <c r="C4690" s="18">
        <v>29.8365961533</v>
      </c>
      <c r="D4690" t="s">
        <v>1448</v>
      </c>
      <c r="E4690" t="s">
        <v>1449</v>
      </c>
      <c r="F4690" t="s">
        <v>1450</v>
      </c>
      <c r="G4690" s="18">
        <v>29.932133883500001</v>
      </c>
      <c r="H4690" t="s">
        <v>64</v>
      </c>
      <c r="I4690" t="s">
        <v>1451</v>
      </c>
      <c r="J4690" t="s">
        <v>1452</v>
      </c>
      <c r="K4690" s="18">
        <v>46.9957879854</v>
      </c>
      <c r="L4690" t="s">
        <v>64</v>
      </c>
      <c r="M4690" t="s">
        <v>471</v>
      </c>
      <c r="N4690" t="s">
        <v>1453</v>
      </c>
      <c r="O4690" s="18">
        <v>30.143569781099998</v>
      </c>
      <c r="P4690" t="s">
        <v>1454</v>
      </c>
      <c r="Q4690" t="s">
        <v>1449</v>
      </c>
      <c r="R4690" t="s">
        <v>1455</v>
      </c>
      <c r="S4690" s="18">
        <v>54.689483621100003</v>
      </c>
      <c r="T4690" t="s">
        <v>111</v>
      </c>
      <c r="U4690" t="s">
        <v>112</v>
      </c>
      <c r="V4690" t="s">
        <v>113</v>
      </c>
      <c r="W4690" s="18">
        <v>30.205848542599998</v>
      </c>
      <c r="X4690" t="s">
        <v>64</v>
      </c>
      <c r="Y4690" t="s">
        <v>1451</v>
      </c>
      <c r="Z4690" t="s">
        <v>1456</v>
      </c>
      <c r="AA4690" s="18">
        <v>54.690483031399999</v>
      </c>
      <c r="AB4690" s="19" t="s">
        <v>1111</v>
      </c>
      <c r="AC4690" t="s">
        <v>509</v>
      </c>
      <c r="AD4690" s="19" t="s">
        <v>1112</v>
      </c>
      <c r="AE4690" s="18">
        <v>17.290321994199999</v>
      </c>
      <c r="AF4690" t="s">
        <v>16550</v>
      </c>
      <c r="AG4690" t="s">
        <v>16551</v>
      </c>
      <c r="AH4690" t="s">
        <v>16552</v>
      </c>
      <c r="AI4690" s="18">
        <v>9.8006474499999996E-2</v>
      </c>
      <c r="AJ4690" t="s">
        <v>21017</v>
      </c>
      <c r="AK4690" t="s">
        <v>21018</v>
      </c>
      <c r="AL4690" t="s">
        <v>21019</v>
      </c>
      <c r="AM4690" t="s">
        <v>21017</v>
      </c>
      <c r="AN4690" t="s">
        <v>21018</v>
      </c>
      <c r="AO4690" t="s">
        <v>21019</v>
      </c>
      <c r="AP4690" s="18">
        <v>9.8006474499999996E-2</v>
      </c>
      <c r="AQ4690" t="s">
        <v>123</v>
      </c>
      <c r="AR4690" t="b">
        <f>ISNUMBER(SEARCH('Consulta Por Puntos Baloto'!$E$5,B4690,1))</f>
        <v>0</v>
      </c>
      <c r="AS4690">
        <f t="shared" si="146"/>
        <v>35</v>
      </c>
      <c r="AT4690" t="str">
        <f t="shared" si="147"/>
        <v>Punto red</v>
      </c>
    </row>
    <row r="4691" spans="1:46">
      <c r="A4691" t="s">
        <v>21020</v>
      </c>
      <c r="B4691" t="s">
        <v>21021</v>
      </c>
      <c r="C4691" s="18">
        <v>0.13231276249999999</v>
      </c>
      <c r="D4691" t="s">
        <v>1500</v>
      </c>
      <c r="E4691" t="s">
        <v>1501</v>
      </c>
      <c r="F4691" t="s">
        <v>1502</v>
      </c>
      <c r="G4691" s="18">
        <v>0.3150994849</v>
      </c>
      <c r="H4691" t="s">
        <v>64</v>
      </c>
      <c r="I4691" t="s">
        <v>2636</v>
      </c>
      <c r="J4691" t="s">
        <v>2637</v>
      </c>
      <c r="K4691" s="18">
        <v>11.119738379699999</v>
      </c>
      <c r="L4691" t="s">
        <v>311</v>
      </c>
      <c r="M4691" t="s">
        <v>130</v>
      </c>
      <c r="N4691" t="s">
        <v>2660</v>
      </c>
      <c r="O4691" s="18">
        <v>11.766457492800001</v>
      </c>
      <c r="P4691" t="s">
        <v>2625</v>
      </c>
      <c r="Q4691" t="s">
        <v>134</v>
      </c>
      <c r="R4691" t="s">
        <v>2626</v>
      </c>
      <c r="S4691" s="18">
        <v>11.119738379699999</v>
      </c>
      <c r="T4691" t="s">
        <v>311</v>
      </c>
      <c r="U4691" t="s">
        <v>130</v>
      </c>
      <c r="V4691" t="s">
        <v>312</v>
      </c>
      <c r="W4691" s="18">
        <v>1.9270952854000001</v>
      </c>
      <c r="X4691" t="s">
        <v>64</v>
      </c>
      <c r="Y4691" t="s">
        <v>2636</v>
      </c>
      <c r="Z4691" t="s">
        <v>3005</v>
      </c>
      <c r="AA4691" s="18">
        <v>0.1949401379</v>
      </c>
      <c r="AB4691" s="19" t="s">
        <v>2641</v>
      </c>
      <c r="AC4691" t="s">
        <v>1501</v>
      </c>
      <c r="AD4691" t="s">
        <v>2642</v>
      </c>
      <c r="AE4691" s="18">
        <v>9.9872701600000002E-2</v>
      </c>
      <c r="AF4691" t="s">
        <v>7129</v>
      </c>
      <c r="AG4691" t="s">
        <v>1501</v>
      </c>
      <c r="AH4691" t="s">
        <v>7130</v>
      </c>
      <c r="AI4691" s="18">
        <v>9.9506405800000003E-2</v>
      </c>
      <c r="AJ4691" t="s">
        <v>15043</v>
      </c>
      <c r="AK4691" t="s">
        <v>1501</v>
      </c>
      <c r="AL4691" t="s">
        <v>15044</v>
      </c>
      <c r="AM4691" t="s">
        <v>15043</v>
      </c>
      <c r="AN4691" t="s">
        <v>1501</v>
      </c>
      <c r="AO4691" t="s">
        <v>15044</v>
      </c>
      <c r="AP4691" s="18">
        <v>9.9506405800000003E-2</v>
      </c>
      <c r="AQ4691" t="s">
        <v>123</v>
      </c>
      <c r="AR4691" t="b">
        <f>ISNUMBER(SEARCH('Consulta Por Puntos Baloto'!$E$5,B4691,1))</f>
        <v>0</v>
      </c>
      <c r="AS4691">
        <f t="shared" si="146"/>
        <v>35</v>
      </c>
      <c r="AT4691" t="str">
        <f t="shared" si="147"/>
        <v>Punto red</v>
      </c>
    </row>
    <row r="4692" spans="1:46">
      <c r="A4692" t="s">
        <v>21022</v>
      </c>
      <c r="B4692" t="s">
        <v>21023</v>
      </c>
      <c r="C4692" s="18">
        <v>5.4043295102000002</v>
      </c>
      <c r="D4692" t="s">
        <v>3012</v>
      </c>
      <c r="E4692" t="s">
        <v>3013</v>
      </c>
      <c r="F4692" t="s">
        <v>3014</v>
      </c>
      <c r="G4692" s="18">
        <v>4.0906274042000002</v>
      </c>
      <c r="H4692" t="s">
        <v>64</v>
      </c>
      <c r="I4692" t="s">
        <v>2638</v>
      </c>
      <c r="J4692" t="s">
        <v>2639</v>
      </c>
      <c r="K4692" s="18">
        <v>4.0906274042000002</v>
      </c>
      <c r="L4692" t="s">
        <v>64</v>
      </c>
      <c r="M4692" t="s">
        <v>2638</v>
      </c>
      <c r="N4692" t="s">
        <v>2639</v>
      </c>
      <c r="O4692" s="18">
        <v>32.688578713699997</v>
      </c>
      <c r="P4692" t="s">
        <v>2625</v>
      </c>
      <c r="Q4692" t="s">
        <v>134</v>
      </c>
      <c r="R4692" t="s">
        <v>2626</v>
      </c>
      <c r="S4692" s="18">
        <v>31.407330233100001</v>
      </c>
      <c r="T4692" t="s">
        <v>311</v>
      </c>
      <c r="U4692" t="s">
        <v>130</v>
      </c>
      <c r="V4692" t="s">
        <v>312</v>
      </c>
      <c r="W4692" s="18">
        <v>14.9521593915</v>
      </c>
      <c r="X4692" t="s">
        <v>64</v>
      </c>
      <c r="Y4692" t="s">
        <v>313</v>
      </c>
      <c r="Z4692" t="s">
        <v>314</v>
      </c>
      <c r="AA4692" s="18">
        <v>21.999569000200001</v>
      </c>
      <c r="AB4692" s="19" t="s">
        <v>2641</v>
      </c>
      <c r="AC4692" t="s">
        <v>1501</v>
      </c>
      <c r="AD4692" t="s">
        <v>2642</v>
      </c>
      <c r="AE4692" s="18">
        <v>3.0758984736000001</v>
      </c>
      <c r="AF4692" t="s">
        <v>3401</v>
      </c>
      <c r="AG4692" t="s">
        <v>3013</v>
      </c>
      <c r="AH4692" t="s">
        <v>3402</v>
      </c>
      <c r="AI4692" s="18">
        <v>5.6103257999999996E-3</v>
      </c>
      <c r="AJ4692" t="s">
        <v>18916</v>
      </c>
      <c r="AK4692" t="s">
        <v>3013</v>
      </c>
      <c r="AL4692" t="s">
        <v>18917</v>
      </c>
      <c r="AM4692" t="s">
        <v>18916</v>
      </c>
      <c r="AN4692" t="s">
        <v>3013</v>
      </c>
      <c r="AO4692" t="s">
        <v>18917</v>
      </c>
      <c r="AP4692" s="18">
        <v>5.6103257999999996E-3</v>
      </c>
      <c r="AQ4692" t="s">
        <v>123</v>
      </c>
      <c r="AR4692" t="b">
        <f>ISNUMBER(SEARCH('Consulta Por Puntos Baloto'!$E$5,B4692,1))</f>
        <v>0</v>
      </c>
      <c r="AS4692">
        <f t="shared" si="146"/>
        <v>35</v>
      </c>
      <c r="AT4692" t="str">
        <f t="shared" si="147"/>
        <v>Punto red</v>
      </c>
    </row>
    <row r="4693" spans="1:46">
      <c r="A4693" t="s">
        <v>21024</v>
      </c>
      <c r="B4693" t="s">
        <v>21025</v>
      </c>
      <c r="C4693" s="18">
        <v>1.2564578875000001</v>
      </c>
      <c r="D4693" t="s">
        <v>1500</v>
      </c>
      <c r="E4693" t="s">
        <v>1501</v>
      </c>
      <c r="F4693" t="s">
        <v>1502</v>
      </c>
      <c r="G4693" s="18">
        <v>1.2930785790999999</v>
      </c>
      <c r="H4693" t="s">
        <v>64</v>
      </c>
      <c r="I4693" t="s">
        <v>2636</v>
      </c>
      <c r="J4693" t="s">
        <v>2637</v>
      </c>
      <c r="K4693" s="18">
        <v>9.7741864940000003</v>
      </c>
      <c r="L4693" t="s">
        <v>311</v>
      </c>
      <c r="M4693" t="s">
        <v>130</v>
      </c>
      <c r="N4693" t="s">
        <v>2660</v>
      </c>
      <c r="O4693" s="18">
        <v>10.4972899879</v>
      </c>
      <c r="P4693" t="s">
        <v>2625</v>
      </c>
      <c r="Q4693" t="s">
        <v>134</v>
      </c>
      <c r="R4693" t="s">
        <v>2626</v>
      </c>
      <c r="S4693" s="18">
        <v>9.7741864940000003</v>
      </c>
      <c r="T4693" t="s">
        <v>311</v>
      </c>
      <c r="U4693" t="s">
        <v>130</v>
      </c>
      <c r="V4693" t="s">
        <v>312</v>
      </c>
      <c r="W4693" s="18">
        <v>2.0162006356000002</v>
      </c>
      <c r="X4693" t="s">
        <v>64</v>
      </c>
      <c r="Y4693" t="s">
        <v>2636</v>
      </c>
      <c r="Z4693" t="s">
        <v>3005</v>
      </c>
      <c r="AA4693" s="18">
        <v>1.3065541973000001</v>
      </c>
      <c r="AB4693" s="19" t="s">
        <v>2641</v>
      </c>
      <c r="AC4693" t="s">
        <v>1501</v>
      </c>
      <c r="AD4693" t="s">
        <v>2642</v>
      </c>
      <c r="AE4693" s="18">
        <v>1.3344728802000001</v>
      </c>
      <c r="AF4693" t="s">
        <v>7129</v>
      </c>
      <c r="AG4693" t="s">
        <v>1501</v>
      </c>
      <c r="AH4693" t="s">
        <v>7130</v>
      </c>
      <c r="AI4693" s="18">
        <v>0.31181245289999998</v>
      </c>
      <c r="AJ4693" t="s">
        <v>11657</v>
      </c>
      <c r="AK4693" t="s">
        <v>1501</v>
      </c>
      <c r="AL4693" t="s">
        <v>11658</v>
      </c>
      <c r="AM4693" t="s">
        <v>11657</v>
      </c>
      <c r="AN4693" t="s">
        <v>1501</v>
      </c>
      <c r="AO4693" t="s">
        <v>11658</v>
      </c>
      <c r="AP4693" s="18">
        <v>0.31181245289999998</v>
      </c>
      <c r="AQ4693" t="s">
        <v>123</v>
      </c>
      <c r="AR4693" t="b">
        <f>ISNUMBER(SEARCH('Consulta Por Puntos Baloto'!$E$5,B4693,1))</f>
        <v>0</v>
      </c>
      <c r="AS4693">
        <f t="shared" si="146"/>
        <v>35</v>
      </c>
      <c r="AT4693" t="str">
        <f t="shared" si="147"/>
        <v>Punto red</v>
      </c>
    </row>
    <row r="4694" spans="1:46">
      <c r="A4694" t="s">
        <v>21026</v>
      </c>
      <c r="B4694" t="s">
        <v>21027</v>
      </c>
      <c r="C4694" s="18">
        <v>0.33939940629999998</v>
      </c>
      <c r="D4694" t="s">
        <v>3382</v>
      </c>
      <c r="E4694" t="s">
        <v>3383</v>
      </c>
      <c r="F4694" t="s">
        <v>3384</v>
      </c>
      <c r="G4694" s="18">
        <v>36.579703572699998</v>
      </c>
      <c r="H4694" t="s">
        <v>64</v>
      </c>
      <c r="I4694" t="s">
        <v>2638</v>
      </c>
      <c r="J4694" t="s">
        <v>2639</v>
      </c>
      <c r="K4694" s="18">
        <v>36.579703572699998</v>
      </c>
      <c r="L4694" t="s">
        <v>64</v>
      </c>
      <c r="M4694" t="s">
        <v>2638</v>
      </c>
      <c r="N4694" t="s">
        <v>2639</v>
      </c>
      <c r="O4694" s="18">
        <v>66.515019538999994</v>
      </c>
      <c r="P4694" t="s">
        <v>2625</v>
      </c>
      <c r="Q4694" t="s">
        <v>134</v>
      </c>
      <c r="R4694" t="s">
        <v>2626</v>
      </c>
      <c r="S4694" s="18">
        <v>65.143216175099994</v>
      </c>
      <c r="T4694" t="s">
        <v>311</v>
      </c>
      <c r="U4694" t="s">
        <v>130</v>
      </c>
      <c r="V4694" t="s">
        <v>312</v>
      </c>
      <c r="W4694" s="18">
        <v>48.877235594299997</v>
      </c>
      <c r="X4694" t="s">
        <v>64</v>
      </c>
      <c r="Y4694" t="s">
        <v>313</v>
      </c>
      <c r="Z4694" t="s">
        <v>314</v>
      </c>
      <c r="AA4694" s="18">
        <v>55.8047056873</v>
      </c>
      <c r="AB4694" t="s">
        <v>300</v>
      </c>
      <c r="AC4694" t="s">
        <v>301</v>
      </c>
      <c r="AD4694" t="s">
        <v>302</v>
      </c>
      <c r="AE4694" s="18">
        <v>0.1674493792</v>
      </c>
      <c r="AF4694" t="s">
        <v>3385</v>
      </c>
      <c r="AG4694" t="s">
        <v>3383</v>
      </c>
      <c r="AH4694" t="s">
        <v>3386</v>
      </c>
      <c r="AI4694" s="18">
        <v>3.9878968200000003E-2</v>
      </c>
      <c r="AJ4694" t="s">
        <v>21028</v>
      </c>
      <c r="AK4694" t="s">
        <v>3383</v>
      </c>
      <c r="AL4694" t="s">
        <v>21029</v>
      </c>
      <c r="AM4694" t="s">
        <v>21028</v>
      </c>
      <c r="AN4694" t="s">
        <v>3383</v>
      </c>
      <c r="AO4694" t="s">
        <v>21029</v>
      </c>
      <c r="AP4694" s="18">
        <v>3.9878968200000003E-2</v>
      </c>
      <c r="AQ4694" t="s">
        <v>123</v>
      </c>
      <c r="AR4694" t="b">
        <f>ISNUMBER(SEARCH('Consulta Por Puntos Baloto'!$E$5,B4694,1))</f>
        <v>0</v>
      </c>
      <c r="AS4694">
        <f t="shared" si="146"/>
        <v>35</v>
      </c>
      <c r="AT4694" t="str">
        <f t="shared" si="147"/>
        <v>Punto red</v>
      </c>
    </row>
    <row r="4695" spans="1:46">
      <c r="A4695" t="s">
        <v>20917</v>
      </c>
      <c r="B4695" t="s">
        <v>20918</v>
      </c>
      <c r="C4695" s="18">
        <v>1.4467438695999999</v>
      </c>
      <c r="D4695" t="s">
        <v>2585</v>
      </c>
      <c r="E4695" t="s">
        <v>128</v>
      </c>
      <c r="F4695" t="s">
        <v>2586</v>
      </c>
      <c r="G4695" s="18">
        <v>0.15227619140000001</v>
      </c>
      <c r="H4695" t="s">
        <v>64</v>
      </c>
      <c r="I4695" t="s">
        <v>130</v>
      </c>
      <c r="J4695" t="s">
        <v>2659</v>
      </c>
      <c r="K4695" s="18">
        <v>0.15227619140000001</v>
      </c>
      <c r="L4695" t="s">
        <v>311</v>
      </c>
      <c r="M4695" t="s">
        <v>130</v>
      </c>
      <c r="N4695" t="s">
        <v>2660</v>
      </c>
      <c r="O4695" s="18">
        <v>1.9726163636</v>
      </c>
      <c r="P4695" t="s">
        <v>2625</v>
      </c>
      <c r="Q4695" t="s">
        <v>134</v>
      </c>
      <c r="R4695" t="s">
        <v>2626</v>
      </c>
      <c r="S4695" s="18">
        <v>0.15227619140000001</v>
      </c>
      <c r="T4695" t="s">
        <v>311</v>
      </c>
      <c r="U4695" t="s">
        <v>130</v>
      </c>
      <c r="V4695" t="s">
        <v>312</v>
      </c>
      <c r="W4695" s="18">
        <v>0.15227619140000001</v>
      </c>
      <c r="X4695" t="s">
        <v>64</v>
      </c>
      <c r="Y4695" t="s">
        <v>130</v>
      </c>
      <c r="Z4695" t="s">
        <v>2659</v>
      </c>
      <c r="AA4695" s="18">
        <v>0.22123914659999999</v>
      </c>
      <c r="AB4695" t="s">
        <v>2661</v>
      </c>
      <c r="AC4695" t="s">
        <v>128</v>
      </c>
      <c r="AD4695" t="s">
        <v>2662</v>
      </c>
      <c r="AE4695" s="18">
        <v>0.26489208990000002</v>
      </c>
      <c r="AF4695" t="s">
        <v>2663</v>
      </c>
      <c r="AG4695" t="s">
        <v>143</v>
      </c>
      <c r="AH4695" t="s">
        <v>2664</v>
      </c>
      <c r="AI4695" s="18">
        <v>0.15227619140000001</v>
      </c>
      <c r="AJ4695" t="s">
        <v>2665</v>
      </c>
      <c r="AK4695" t="s">
        <v>134</v>
      </c>
      <c r="AL4695" t="s">
        <v>2666</v>
      </c>
      <c r="AM4695" t="s">
        <v>64</v>
      </c>
      <c r="AN4695" t="s">
        <v>130</v>
      </c>
      <c r="AO4695" t="s">
        <v>2659</v>
      </c>
      <c r="AP4695" s="18">
        <v>0.15227619140000001</v>
      </c>
      <c r="AQ4695" t="e">
        <v>#N/A</v>
      </c>
      <c r="AR4695" t="b">
        <f>ISNUMBER(SEARCH('Consulta Por Puntos Baloto'!$E$5,B4695,1))</f>
        <v>0</v>
      </c>
      <c r="AS4695">
        <f t="shared" si="146"/>
        <v>7</v>
      </c>
      <c r="AT4695" t="str">
        <f t="shared" si="147"/>
        <v>Cajero automático</v>
      </c>
    </row>
    <row r="4696" spans="1:46">
      <c r="A4696" t="s">
        <v>20917</v>
      </c>
      <c r="B4696" t="s">
        <v>20918</v>
      </c>
      <c r="C4696" s="18">
        <v>1.4467438695999999</v>
      </c>
      <c r="D4696" t="s">
        <v>2585</v>
      </c>
      <c r="E4696" t="s">
        <v>128</v>
      </c>
      <c r="F4696" t="s">
        <v>2586</v>
      </c>
      <c r="G4696" s="18">
        <v>0.15227619140000001</v>
      </c>
      <c r="H4696" t="s">
        <v>64</v>
      </c>
      <c r="I4696" t="s">
        <v>130</v>
      </c>
      <c r="J4696" t="s">
        <v>2659</v>
      </c>
      <c r="K4696" s="18">
        <v>0.15227619140000001</v>
      </c>
      <c r="L4696" t="s">
        <v>311</v>
      </c>
      <c r="M4696" t="s">
        <v>130</v>
      </c>
      <c r="N4696" t="s">
        <v>2660</v>
      </c>
      <c r="O4696" s="18">
        <v>1.9726163636</v>
      </c>
      <c r="P4696" t="s">
        <v>2625</v>
      </c>
      <c r="Q4696" t="s">
        <v>134</v>
      </c>
      <c r="R4696" t="s">
        <v>2626</v>
      </c>
      <c r="S4696" s="18">
        <v>0.15227619140000001</v>
      </c>
      <c r="T4696" t="s">
        <v>311</v>
      </c>
      <c r="U4696" t="s">
        <v>130</v>
      </c>
      <c r="V4696" t="s">
        <v>312</v>
      </c>
      <c r="W4696" s="18">
        <v>0.15227619140000001</v>
      </c>
      <c r="X4696" t="s">
        <v>64</v>
      </c>
      <c r="Y4696" t="s">
        <v>130</v>
      </c>
      <c r="Z4696" t="s">
        <v>2659</v>
      </c>
      <c r="AA4696" s="18">
        <v>0.22123914659999999</v>
      </c>
      <c r="AB4696" t="s">
        <v>2661</v>
      </c>
      <c r="AC4696" t="s">
        <v>128</v>
      </c>
      <c r="AD4696" t="s">
        <v>2662</v>
      </c>
      <c r="AE4696" s="18">
        <v>0.26489208990000002</v>
      </c>
      <c r="AF4696" t="s">
        <v>2663</v>
      </c>
      <c r="AG4696" t="s">
        <v>143</v>
      </c>
      <c r="AH4696" t="s">
        <v>2664</v>
      </c>
      <c r="AI4696" s="18">
        <v>0.15227619140000001</v>
      </c>
      <c r="AJ4696" t="s">
        <v>2665</v>
      </c>
      <c r="AK4696" t="s">
        <v>134</v>
      </c>
      <c r="AL4696" t="s">
        <v>2666</v>
      </c>
      <c r="AM4696" t="s">
        <v>311</v>
      </c>
      <c r="AN4696" t="s">
        <v>130</v>
      </c>
      <c r="AO4696" t="s">
        <v>312</v>
      </c>
      <c r="AP4696" s="18">
        <v>0.15227619140000001</v>
      </c>
      <c r="AQ4696" t="e">
        <v>#N/A</v>
      </c>
      <c r="AR4696" t="b">
        <f>ISNUMBER(SEARCH('Consulta Por Puntos Baloto'!$E$5,B4696,1))</f>
        <v>0</v>
      </c>
      <c r="AS4696">
        <f t="shared" si="146"/>
        <v>7</v>
      </c>
      <c r="AT4696" t="str">
        <f t="shared" si="147"/>
        <v>Cajero automático</v>
      </c>
    </row>
    <row r="4697" spans="1:46">
      <c r="A4697" t="s">
        <v>20917</v>
      </c>
      <c r="B4697" t="s">
        <v>20918</v>
      </c>
      <c r="C4697" s="18">
        <v>1.4467438695999999</v>
      </c>
      <c r="D4697" t="s">
        <v>2585</v>
      </c>
      <c r="E4697" t="s">
        <v>128</v>
      </c>
      <c r="F4697" t="s">
        <v>2586</v>
      </c>
      <c r="G4697" s="18">
        <v>0.15227619140000001</v>
      </c>
      <c r="H4697" t="s">
        <v>64</v>
      </c>
      <c r="I4697" t="s">
        <v>130</v>
      </c>
      <c r="J4697" t="s">
        <v>2659</v>
      </c>
      <c r="K4697" s="18">
        <v>0.15227619140000001</v>
      </c>
      <c r="L4697" t="s">
        <v>311</v>
      </c>
      <c r="M4697" t="s">
        <v>130</v>
      </c>
      <c r="N4697" t="s">
        <v>2660</v>
      </c>
      <c r="O4697" s="18">
        <v>1.9726163636</v>
      </c>
      <c r="P4697" t="s">
        <v>2625</v>
      </c>
      <c r="Q4697" t="s">
        <v>134</v>
      </c>
      <c r="R4697" t="s">
        <v>2626</v>
      </c>
      <c r="S4697" s="18">
        <v>0.15227619140000001</v>
      </c>
      <c r="T4697" t="s">
        <v>311</v>
      </c>
      <c r="U4697" t="s">
        <v>130</v>
      </c>
      <c r="V4697" t="s">
        <v>312</v>
      </c>
      <c r="W4697" s="18">
        <v>0.15227619140000001</v>
      </c>
      <c r="X4697" t="s">
        <v>64</v>
      </c>
      <c r="Y4697" t="s">
        <v>130</v>
      </c>
      <c r="Z4697" t="s">
        <v>2659</v>
      </c>
      <c r="AA4697" s="18">
        <v>0.22123914659999999</v>
      </c>
      <c r="AB4697" t="s">
        <v>2661</v>
      </c>
      <c r="AC4697" t="s">
        <v>128</v>
      </c>
      <c r="AD4697" t="s">
        <v>2662</v>
      </c>
      <c r="AE4697" s="18">
        <v>0.26489208990000002</v>
      </c>
      <c r="AF4697" t="s">
        <v>2663</v>
      </c>
      <c r="AG4697" t="s">
        <v>143</v>
      </c>
      <c r="AH4697" t="s">
        <v>2664</v>
      </c>
      <c r="AI4697" s="18">
        <v>0.15227619140000001</v>
      </c>
      <c r="AJ4697" t="s">
        <v>2665</v>
      </c>
      <c r="AK4697" t="s">
        <v>134</v>
      </c>
      <c r="AL4697" t="s">
        <v>2666</v>
      </c>
      <c r="AM4697" t="s">
        <v>311</v>
      </c>
      <c r="AN4697" t="s">
        <v>130</v>
      </c>
      <c r="AO4697" t="s">
        <v>2660</v>
      </c>
      <c r="AP4697" s="18">
        <v>0.15227619140000001</v>
      </c>
      <c r="AQ4697" t="e">
        <v>#N/A</v>
      </c>
      <c r="AR4697" t="b">
        <f>ISNUMBER(SEARCH('Consulta Por Puntos Baloto'!$E$5,B4697,1))</f>
        <v>0</v>
      </c>
      <c r="AS4697">
        <f t="shared" si="146"/>
        <v>7</v>
      </c>
      <c r="AT4697" t="str">
        <f t="shared" si="147"/>
        <v>Cajero automático</v>
      </c>
    </row>
    <row r="4698" spans="1:46">
      <c r="A4698" t="s">
        <v>21030</v>
      </c>
      <c r="B4698" t="s">
        <v>21031</v>
      </c>
      <c r="C4698" s="18">
        <v>3.5873889713999998</v>
      </c>
      <c r="D4698" t="s">
        <v>508</v>
      </c>
      <c r="E4698" t="s">
        <v>509</v>
      </c>
      <c r="F4698" t="s">
        <v>510</v>
      </c>
      <c r="G4698" s="18">
        <v>0.89981050480000002</v>
      </c>
      <c r="H4698" t="s">
        <v>64</v>
      </c>
      <c r="I4698" t="s">
        <v>130</v>
      </c>
      <c r="J4698" t="s">
        <v>728</v>
      </c>
      <c r="K4698" s="18">
        <v>2.5444279252999999</v>
      </c>
      <c r="L4698" t="s">
        <v>64</v>
      </c>
      <c r="M4698" t="s">
        <v>112</v>
      </c>
      <c r="N4698" t="s">
        <v>721</v>
      </c>
      <c r="O4698" s="18">
        <v>2.3455764902</v>
      </c>
      <c r="P4698" t="s">
        <v>513</v>
      </c>
      <c r="Q4698" t="s">
        <v>509</v>
      </c>
      <c r="R4698" t="s">
        <v>514</v>
      </c>
      <c r="S4698" s="18">
        <v>2.1091943629999998</v>
      </c>
      <c r="T4698" t="s">
        <v>515</v>
      </c>
      <c r="U4698" t="s">
        <v>130</v>
      </c>
      <c r="V4698" t="s">
        <v>516</v>
      </c>
      <c r="W4698" s="18">
        <v>6.0731889337</v>
      </c>
      <c r="X4698" t="s">
        <v>64</v>
      </c>
      <c r="Y4698" t="s">
        <v>130</v>
      </c>
      <c r="Z4698" t="s">
        <v>517</v>
      </c>
      <c r="AA4698" s="18">
        <v>2.1091943629999998</v>
      </c>
      <c r="AB4698" t="s">
        <v>518</v>
      </c>
      <c r="AC4698" t="s">
        <v>128</v>
      </c>
      <c r="AD4698" t="s">
        <v>519</v>
      </c>
      <c r="AE4698" s="18">
        <v>2.6189109700000001E-2</v>
      </c>
      <c r="AF4698" t="s">
        <v>12376</v>
      </c>
      <c r="AG4698" t="s">
        <v>143</v>
      </c>
      <c r="AH4698" t="s">
        <v>12377</v>
      </c>
      <c r="AI4698" s="18">
        <v>8.2139462900000001E-2</v>
      </c>
      <c r="AJ4698" t="s">
        <v>12378</v>
      </c>
      <c r="AK4698" t="s">
        <v>134</v>
      </c>
      <c r="AL4698" t="s">
        <v>12379</v>
      </c>
      <c r="AM4698" t="s">
        <v>12376</v>
      </c>
      <c r="AN4698" t="s">
        <v>143</v>
      </c>
      <c r="AO4698" t="s">
        <v>12377</v>
      </c>
      <c r="AP4698" s="18">
        <v>2.6189109700000001E-2</v>
      </c>
      <c r="AQ4698" t="s">
        <v>123</v>
      </c>
      <c r="AR4698" t="b">
        <f>ISNUMBER(SEARCH('Consulta Por Puntos Baloto'!$E$5,B4698,1))</f>
        <v>0</v>
      </c>
      <c r="AS4698">
        <f t="shared" si="146"/>
        <v>31</v>
      </c>
      <c r="AT4698" t="str">
        <f t="shared" si="147"/>
        <v>Punto pago</v>
      </c>
    </row>
    <row r="4699" spans="1:46">
      <c r="A4699" t="s">
        <v>21032</v>
      </c>
      <c r="B4699" t="s">
        <v>21033</v>
      </c>
      <c r="C4699" s="18">
        <v>5.0952919446999996</v>
      </c>
      <c r="D4699" t="s">
        <v>8555</v>
      </c>
      <c r="E4699" t="s">
        <v>4437</v>
      </c>
      <c r="F4699" t="s">
        <v>8556</v>
      </c>
      <c r="G4699" s="18">
        <v>5.1435331331</v>
      </c>
      <c r="H4699" t="s">
        <v>64</v>
      </c>
      <c r="I4699" t="s">
        <v>5603</v>
      </c>
      <c r="J4699" t="s">
        <v>9669</v>
      </c>
      <c r="K4699" s="18">
        <v>5.1975810540999996</v>
      </c>
      <c r="L4699" t="s">
        <v>64</v>
      </c>
      <c r="M4699" t="s">
        <v>4434</v>
      </c>
      <c r="N4699" t="s">
        <v>4435</v>
      </c>
      <c r="O4699" s="18">
        <v>5.0960610172000003</v>
      </c>
      <c r="P4699" t="s">
        <v>4100</v>
      </c>
      <c r="Q4699" t="s">
        <v>4101</v>
      </c>
      <c r="R4699" t="s">
        <v>4102</v>
      </c>
      <c r="S4699" s="18">
        <v>7.3543541664000003</v>
      </c>
      <c r="T4699" t="s">
        <v>227</v>
      </c>
      <c r="U4699" t="s">
        <v>228</v>
      </c>
      <c r="V4699" t="s">
        <v>229</v>
      </c>
      <c r="W4699" s="18">
        <v>7.5615852210999996</v>
      </c>
      <c r="X4699" t="s">
        <v>64</v>
      </c>
      <c r="Y4699" t="s">
        <v>5603</v>
      </c>
      <c r="Z4699" t="s">
        <v>5604</v>
      </c>
      <c r="AA4699" s="18">
        <v>5.9415084626999999</v>
      </c>
      <c r="AB4699" t="s">
        <v>4436</v>
      </c>
      <c r="AC4699" t="s">
        <v>4437</v>
      </c>
      <c r="AD4699" t="s">
        <v>4438</v>
      </c>
      <c r="AE4699" s="18">
        <v>0.60294343080000001</v>
      </c>
      <c r="AF4699" t="s">
        <v>14832</v>
      </c>
      <c r="AG4699" t="s">
        <v>220</v>
      </c>
      <c r="AH4699" t="s">
        <v>14833</v>
      </c>
      <c r="AI4699" s="18">
        <v>4.7468956872000003</v>
      </c>
      <c r="AJ4699" t="s">
        <v>9672</v>
      </c>
      <c r="AK4699" t="s">
        <v>4101</v>
      </c>
      <c r="AL4699" t="s">
        <v>9673</v>
      </c>
      <c r="AM4699" t="s">
        <v>14832</v>
      </c>
      <c r="AN4699" t="s">
        <v>220</v>
      </c>
      <c r="AO4699" t="s">
        <v>14833</v>
      </c>
      <c r="AP4699" s="18">
        <v>0.60294343080000001</v>
      </c>
      <c r="AQ4699" t="s">
        <v>123</v>
      </c>
      <c r="AR4699" t="b">
        <f>ISNUMBER(SEARCH('Consulta Por Puntos Baloto'!$E$5,B4699,1))</f>
        <v>0</v>
      </c>
      <c r="AS4699">
        <f t="shared" si="146"/>
        <v>31</v>
      </c>
      <c r="AT4699" t="str">
        <f t="shared" si="147"/>
        <v>Punto pago</v>
      </c>
    </row>
    <row r="4700" spans="1:46">
      <c r="A4700" t="s">
        <v>21034</v>
      </c>
      <c r="B4700" t="s">
        <v>21035</v>
      </c>
      <c r="C4700" s="18">
        <v>2.0300663600000002</v>
      </c>
      <c r="D4700" t="s">
        <v>5165</v>
      </c>
      <c r="E4700" t="s">
        <v>220</v>
      </c>
      <c r="F4700" t="s">
        <v>5166</v>
      </c>
      <c r="G4700" s="18">
        <v>2.3765081558999999</v>
      </c>
      <c r="H4700" t="s">
        <v>64</v>
      </c>
      <c r="I4700" t="s">
        <v>223</v>
      </c>
      <c r="J4700" t="s">
        <v>5327</v>
      </c>
      <c r="K4700" s="18">
        <v>3.7754646846000002</v>
      </c>
      <c r="L4700" t="s">
        <v>64</v>
      </c>
      <c r="M4700" t="s">
        <v>223</v>
      </c>
      <c r="N4700" t="s">
        <v>4070</v>
      </c>
      <c r="O4700" s="18">
        <v>2.5880623850000002</v>
      </c>
      <c r="P4700" t="s">
        <v>4231</v>
      </c>
      <c r="Q4700" t="s">
        <v>220</v>
      </c>
      <c r="R4700" t="s">
        <v>4232</v>
      </c>
      <c r="S4700" s="18">
        <v>11.748246460800001</v>
      </c>
      <c r="T4700" t="s">
        <v>227</v>
      </c>
      <c r="U4700" t="s">
        <v>228</v>
      </c>
      <c r="V4700" t="s">
        <v>229</v>
      </c>
      <c r="W4700" s="18">
        <v>4.8030812893999997</v>
      </c>
      <c r="X4700" t="s">
        <v>222</v>
      </c>
      <c r="Y4700" t="s">
        <v>223</v>
      </c>
      <c r="Z4700" t="s">
        <v>224</v>
      </c>
      <c r="AA4700" s="18">
        <v>1.9104042828000001</v>
      </c>
      <c r="AB4700" t="s">
        <v>4088</v>
      </c>
      <c r="AC4700" t="s">
        <v>220</v>
      </c>
      <c r="AD4700" t="s">
        <v>4089</v>
      </c>
      <c r="AE4700" s="18">
        <v>0.15696051010000001</v>
      </c>
      <c r="AF4700" t="s">
        <v>21036</v>
      </c>
      <c r="AG4700" t="s">
        <v>220</v>
      </c>
      <c r="AH4700" t="s">
        <v>21037</v>
      </c>
      <c r="AI4700" s="18">
        <v>0.44793437790000001</v>
      </c>
      <c r="AJ4700" t="s">
        <v>7211</v>
      </c>
      <c r="AK4700" t="s">
        <v>220</v>
      </c>
      <c r="AL4700" t="s">
        <v>7212</v>
      </c>
      <c r="AM4700" t="s">
        <v>21036</v>
      </c>
      <c r="AN4700" t="s">
        <v>220</v>
      </c>
      <c r="AO4700" t="s">
        <v>21037</v>
      </c>
      <c r="AP4700" s="18">
        <v>0.15696051010000001</v>
      </c>
      <c r="AQ4700" t="s">
        <v>123</v>
      </c>
      <c r="AR4700" t="b">
        <f>ISNUMBER(SEARCH('Consulta Por Puntos Baloto'!$E$5,B4700,1))</f>
        <v>0</v>
      </c>
      <c r="AS4700">
        <f t="shared" si="146"/>
        <v>31</v>
      </c>
      <c r="AT4700" t="str">
        <f t="shared" si="147"/>
        <v>Punto pago</v>
      </c>
    </row>
    <row r="4701" spans="1:46">
      <c r="A4701" t="s">
        <v>21038</v>
      </c>
      <c r="B4701" t="s">
        <v>21039</v>
      </c>
      <c r="C4701" s="18">
        <v>81.047494548700001</v>
      </c>
      <c r="D4701" t="s">
        <v>185</v>
      </c>
      <c r="E4701" t="s">
        <v>83</v>
      </c>
      <c r="F4701" t="s">
        <v>186</v>
      </c>
      <c r="G4701" s="18">
        <v>0.31721984219999999</v>
      </c>
      <c r="H4701" t="s">
        <v>64</v>
      </c>
      <c r="I4701" t="s">
        <v>187</v>
      </c>
      <c r="J4701" t="s">
        <v>189</v>
      </c>
      <c r="K4701" s="18">
        <v>0.31721984219999999</v>
      </c>
      <c r="L4701" t="s">
        <v>64</v>
      </c>
      <c r="M4701" t="s">
        <v>187</v>
      </c>
      <c r="N4701" t="s">
        <v>189</v>
      </c>
      <c r="O4701" s="18">
        <v>0.46771465919999999</v>
      </c>
      <c r="P4701" t="s">
        <v>190</v>
      </c>
      <c r="Q4701" t="s">
        <v>191</v>
      </c>
      <c r="R4701" t="s">
        <v>192</v>
      </c>
      <c r="S4701" s="18">
        <v>81.654245420199999</v>
      </c>
      <c r="T4701" t="s">
        <v>85</v>
      </c>
      <c r="U4701" t="s">
        <v>86</v>
      </c>
      <c r="V4701" t="s">
        <v>87</v>
      </c>
      <c r="W4701" s="18">
        <v>81.654245420199999</v>
      </c>
      <c r="X4701" t="s">
        <v>64</v>
      </c>
      <c r="Y4701" t="s">
        <v>91</v>
      </c>
      <c r="Z4701" t="s">
        <v>92</v>
      </c>
      <c r="AA4701" s="18">
        <v>81.131221053299996</v>
      </c>
      <c r="AB4701" t="s">
        <v>193</v>
      </c>
      <c r="AC4701" t="s">
        <v>83</v>
      </c>
      <c r="AD4701" t="s">
        <v>194</v>
      </c>
      <c r="AE4701" s="18">
        <v>0.60623062250000004</v>
      </c>
      <c r="AF4701" t="s">
        <v>15137</v>
      </c>
      <c r="AG4701" t="s">
        <v>191</v>
      </c>
      <c r="AH4701" t="s">
        <v>15138</v>
      </c>
      <c r="AI4701" s="18">
        <v>5.0541440700000002E-2</v>
      </c>
      <c r="AJ4701" t="s">
        <v>15139</v>
      </c>
      <c r="AK4701" t="s">
        <v>191</v>
      </c>
      <c r="AL4701" t="s">
        <v>15140</v>
      </c>
      <c r="AM4701" t="s">
        <v>15139</v>
      </c>
      <c r="AN4701" t="s">
        <v>191</v>
      </c>
      <c r="AO4701" t="s">
        <v>15140</v>
      </c>
      <c r="AP4701" s="18">
        <v>5.0541440700000002E-2</v>
      </c>
      <c r="AQ4701" t="s">
        <v>123</v>
      </c>
      <c r="AR4701" t="b">
        <f>ISNUMBER(SEARCH('Consulta Por Puntos Baloto'!$E$5,B4701,1))</f>
        <v>0</v>
      </c>
      <c r="AS4701">
        <f t="shared" si="146"/>
        <v>35</v>
      </c>
      <c r="AT4701" t="str">
        <f t="shared" si="147"/>
        <v>Punto red</v>
      </c>
    </row>
    <row r="4702" spans="1:46">
      <c r="A4702" t="s">
        <v>21040</v>
      </c>
      <c r="B4702" t="s">
        <v>21041</v>
      </c>
      <c r="C4702" s="18">
        <v>2.9193527395999999</v>
      </c>
      <c r="D4702" t="s">
        <v>4401</v>
      </c>
      <c r="E4702" t="s">
        <v>62</v>
      </c>
      <c r="F4702" t="s">
        <v>4402</v>
      </c>
      <c r="G4702" s="18">
        <v>2.5548991472</v>
      </c>
      <c r="H4702" t="s">
        <v>64</v>
      </c>
      <c r="I4702" t="s">
        <v>65</v>
      </c>
      <c r="J4702" t="s">
        <v>70</v>
      </c>
      <c r="K4702" s="18">
        <v>2.9831862240000002</v>
      </c>
      <c r="L4702" t="s">
        <v>4403</v>
      </c>
      <c r="M4702" t="s">
        <v>65</v>
      </c>
      <c r="N4702" t="s">
        <v>4404</v>
      </c>
      <c r="O4702" s="18">
        <v>4.7658769693999998</v>
      </c>
      <c r="P4702" t="s">
        <v>67</v>
      </c>
      <c r="Q4702" t="s">
        <v>62</v>
      </c>
      <c r="R4702" t="s">
        <v>68</v>
      </c>
      <c r="S4702" s="18">
        <v>2.5591374660000001</v>
      </c>
      <c r="T4702" t="s">
        <v>69</v>
      </c>
      <c r="U4702" t="s">
        <v>65</v>
      </c>
      <c r="V4702" t="s">
        <v>70</v>
      </c>
      <c r="W4702" s="18">
        <v>3.6870926812000002</v>
      </c>
      <c r="X4702" t="s">
        <v>64</v>
      </c>
      <c r="Y4702" t="s">
        <v>65</v>
      </c>
      <c r="Z4702" t="s">
        <v>4213</v>
      </c>
      <c r="AA4702" s="18">
        <v>2.5567741037</v>
      </c>
      <c r="AB4702" t="s">
        <v>4405</v>
      </c>
      <c r="AC4702" t="s">
        <v>62</v>
      </c>
      <c r="AD4702" t="s">
        <v>4406</v>
      </c>
      <c r="AE4702" s="18">
        <v>0.18820561590000001</v>
      </c>
      <c r="AF4702" t="s">
        <v>21042</v>
      </c>
      <c r="AG4702" t="s">
        <v>62</v>
      </c>
      <c r="AH4702" t="s">
        <v>21043</v>
      </c>
      <c r="AI4702" s="18">
        <v>0.12959086750000001</v>
      </c>
      <c r="AJ4702" t="s">
        <v>21044</v>
      </c>
      <c r="AK4702" t="s">
        <v>62</v>
      </c>
      <c r="AL4702" t="s">
        <v>21045</v>
      </c>
      <c r="AM4702" t="s">
        <v>21044</v>
      </c>
      <c r="AN4702" t="s">
        <v>62</v>
      </c>
      <c r="AO4702" t="s">
        <v>21045</v>
      </c>
      <c r="AP4702" s="18">
        <v>0.12959086750000001</v>
      </c>
      <c r="AQ4702" t="s">
        <v>123</v>
      </c>
      <c r="AR4702" t="b">
        <f>ISNUMBER(SEARCH('Consulta Por Puntos Baloto'!$E$5,B4702,1))</f>
        <v>0</v>
      </c>
      <c r="AS4702">
        <f t="shared" si="146"/>
        <v>35</v>
      </c>
      <c r="AT4702" t="str">
        <f t="shared" si="147"/>
        <v>Punto red</v>
      </c>
    </row>
    <row r="4703" spans="1:46">
      <c r="A4703" t="s">
        <v>21046</v>
      </c>
      <c r="B4703" t="s">
        <v>21047</v>
      </c>
      <c r="C4703" s="18">
        <v>16.824368868699999</v>
      </c>
      <c r="D4703" t="s">
        <v>4512</v>
      </c>
      <c r="E4703" t="s">
        <v>297</v>
      </c>
      <c r="F4703" t="s">
        <v>4513</v>
      </c>
      <c r="G4703" s="18">
        <v>0.16614221530000001</v>
      </c>
      <c r="H4703" t="s">
        <v>64</v>
      </c>
      <c r="I4703" t="s">
        <v>4514</v>
      </c>
      <c r="J4703" t="s">
        <v>4515</v>
      </c>
      <c r="K4703" s="18">
        <v>0.16614221530000001</v>
      </c>
      <c r="L4703" t="s">
        <v>64</v>
      </c>
      <c r="M4703" t="s">
        <v>4514</v>
      </c>
      <c r="N4703" t="s">
        <v>4515</v>
      </c>
      <c r="O4703" s="18">
        <v>1.7572872909999999</v>
      </c>
      <c r="P4703" t="s">
        <v>4516</v>
      </c>
      <c r="Q4703" t="s">
        <v>4517</v>
      </c>
      <c r="R4703" t="s">
        <v>4518</v>
      </c>
      <c r="S4703" s="18">
        <v>156.35776384299999</v>
      </c>
      <c r="T4703" t="s">
        <v>85</v>
      </c>
      <c r="U4703" t="s">
        <v>86</v>
      </c>
      <c r="V4703" t="s">
        <v>87</v>
      </c>
      <c r="W4703" s="18">
        <v>72.255253552400006</v>
      </c>
      <c r="X4703" t="s">
        <v>64</v>
      </c>
      <c r="Y4703" t="s">
        <v>4519</v>
      </c>
      <c r="Z4703" t="s">
        <v>4520</v>
      </c>
      <c r="AA4703" s="18">
        <v>53.448959582699999</v>
      </c>
      <c r="AB4703" t="s">
        <v>300</v>
      </c>
      <c r="AC4703" t="s">
        <v>301</v>
      </c>
      <c r="AD4703" t="s">
        <v>302</v>
      </c>
      <c r="AE4703" s="18">
        <v>1.1593810580999999</v>
      </c>
      <c r="AF4703" t="s">
        <v>4521</v>
      </c>
      <c r="AG4703" t="s">
        <v>4517</v>
      </c>
      <c r="AH4703" t="s">
        <v>4522</v>
      </c>
      <c r="AI4703" s="18">
        <v>0.26889831980000001</v>
      </c>
      <c r="AJ4703" t="s">
        <v>8663</v>
      </c>
      <c r="AK4703" t="s">
        <v>4517</v>
      </c>
      <c r="AL4703" t="s">
        <v>8664</v>
      </c>
      <c r="AM4703" t="s">
        <v>64</v>
      </c>
      <c r="AN4703" t="s">
        <v>4514</v>
      </c>
      <c r="AO4703" t="s">
        <v>4515</v>
      </c>
      <c r="AP4703" s="18">
        <v>0.16614221530000001</v>
      </c>
      <c r="AQ4703" t="s">
        <v>123</v>
      </c>
      <c r="AR4703" t="b">
        <f>ISNUMBER(SEARCH('Consulta Por Puntos Baloto'!$E$5,B4703,1))</f>
        <v>0</v>
      </c>
      <c r="AS4703">
        <f t="shared" si="146"/>
        <v>7</v>
      </c>
      <c r="AT4703" t="str">
        <f t="shared" si="147"/>
        <v>Cajero automático</v>
      </c>
    </row>
    <row r="4704" spans="1:46">
      <c r="A4704" t="s">
        <v>21046</v>
      </c>
      <c r="B4704" t="s">
        <v>21047</v>
      </c>
      <c r="C4704" s="18">
        <v>16.824368868699999</v>
      </c>
      <c r="D4704" t="s">
        <v>4512</v>
      </c>
      <c r="E4704" t="s">
        <v>297</v>
      </c>
      <c r="F4704" t="s">
        <v>4513</v>
      </c>
      <c r="G4704" s="18">
        <v>0.16614221530000001</v>
      </c>
      <c r="H4704" t="s">
        <v>64</v>
      </c>
      <c r="I4704" t="s">
        <v>4514</v>
      </c>
      <c r="J4704" t="s">
        <v>4515</v>
      </c>
      <c r="K4704" s="18">
        <v>0.16614221530000001</v>
      </c>
      <c r="L4704" t="s">
        <v>64</v>
      </c>
      <c r="M4704" t="s">
        <v>4514</v>
      </c>
      <c r="N4704" t="s">
        <v>4515</v>
      </c>
      <c r="O4704" s="18">
        <v>1.7572872909999999</v>
      </c>
      <c r="P4704" t="s">
        <v>4516</v>
      </c>
      <c r="Q4704" t="s">
        <v>4517</v>
      </c>
      <c r="R4704" t="s">
        <v>4518</v>
      </c>
      <c r="S4704" s="18">
        <v>156.35776384299999</v>
      </c>
      <c r="T4704" t="s">
        <v>85</v>
      </c>
      <c r="U4704" t="s">
        <v>86</v>
      </c>
      <c r="V4704" t="s">
        <v>87</v>
      </c>
      <c r="W4704" s="18">
        <v>72.255253552400006</v>
      </c>
      <c r="X4704" t="s">
        <v>64</v>
      </c>
      <c r="Y4704" t="s">
        <v>4519</v>
      </c>
      <c r="Z4704" t="s">
        <v>4520</v>
      </c>
      <c r="AA4704" s="18">
        <v>53.448959582699999</v>
      </c>
      <c r="AB4704" t="s">
        <v>300</v>
      </c>
      <c r="AC4704" t="s">
        <v>301</v>
      </c>
      <c r="AD4704" t="s">
        <v>302</v>
      </c>
      <c r="AE4704" s="18">
        <v>1.1593810580999999</v>
      </c>
      <c r="AF4704" t="s">
        <v>4521</v>
      </c>
      <c r="AG4704" t="s">
        <v>4517</v>
      </c>
      <c r="AH4704" t="s">
        <v>4522</v>
      </c>
      <c r="AI4704" s="18">
        <v>0.26889831980000001</v>
      </c>
      <c r="AJ4704" t="s">
        <v>8663</v>
      </c>
      <c r="AK4704" t="s">
        <v>4517</v>
      </c>
      <c r="AL4704" t="s">
        <v>8664</v>
      </c>
      <c r="AM4704" t="s">
        <v>64</v>
      </c>
      <c r="AN4704" t="s">
        <v>4514</v>
      </c>
      <c r="AO4704" t="s">
        <v>4515</v>
      </c>
      <c r="AP4704" s="18">
        <v>0.16614221530000001</v>
      </c>
      <c r="AQ4704" t="s">
        <v>123</v>
      </c>
      <c r="AR4704" t="b">
        <f>ISNUMBER(SEARCH('Consulta Por Puntos Baloto'!$E$5,B4704,1))</f>
        <v>0</v>
      </c>
      <c r="AS4704">
        <f t="shared" si="146"/>
        <v>7</v>
      </c>
      <c r="AT4704" t="str">
        <f t="shared" si="147"/>
        <v>Cajero automático</v>
      </c>
    </row>
    <row r="4705" spans="1:46">
      <c r="A4705" t="s">
        <v>21048</v>
      </c>
      <c r="B4705" t="s">
        <v>21049</v>
      </c>
      <c r="C4705" s="18">
        <v>45.5786325921</v>
      </c>
      <c r="D4705" t="s">
        <v>5390</v>
      </c>
      <c r="E4705" t="s">
        <v>5391</v>
      </c>
      <c r="F4705" t="s">
        <v>5392</v>
      </c>
      <c r="G4705" s="18">
        <v>54.455893891099997</v>
      </c>
      <c r="H4705" t="s">
        <v>64</v>
      </c>
      <c r="I4705" t="s">
        <v>294</v>
      </c>
      <c r="J4705" t="s">
        <v>295</v>
      </c>
      <c r="K4705" s="18">
        <v>54.474802371499997</v>
      </c>
      <c r="L4705" t="s">
        <v>64</v>
      </c>
      <c r="M4705" t="s">
        <v>294</v>
      </c>
      <c r="N4705" t="s">
        <v>295</v>
      </c>
      <c r="O4705" s="18">
        <v>50.876109618900003</v>
      </c>
      <c r="P4705" t="s">
        <v>296</v>
      </c>
      <c r="Q4705" t="s">
        <v>297</v>
      </c>
      <c r="R4705" t="s">
        <v>298</v>
      </c>
      <c r="S4705" s="18">
        <v>126.65578248760001</v>
      </c>
      <c r="T4705" t="s">
        <v>85</v>
      </c>
      <c r="U4705" t="s">
        <v>86</v>
      </c>
      <c r="V4705" t="s">
        <v>87</v>
      </c>
      <c r="W4705" s="18">
        <v>124.288975566</v>
      </c>
      <c r="X4705" t="s">
        <v>64</v>
      </c>
      <c r="Y4705" t="s">
        <v>86</v>
      </c>
      <c r="Z4705" t="s">
        <v>299</v>
      </c>
      <c r="AA4705" s="18">
        <v>55.794386100600001</v>
      </c>
      <c r="AB4705" t="s">
        <v>300</v>
      </c>
      <c r="AC4705" t="s">
        <v>301</v>
      </c>
      <c r="AD4705" t="s">
        <v>302</v>
      </c>
      <c r="AE4705" s="18">
        <v>4.9154239656999996</v>
      </c>
      <c r="AF4705" t="s">
        <v>303</v>
      </c>
      <c r="AG4705" t="s">
        <v>304</v>
      </c>
      <c r="AH4705" t="s">
        <v>305</v>
      </c>
      <c r="AI4705" s="18">
        <v>5.0033401198999998</v>
      </c>
      <c r="AJ4705" t="s">
        <v>14555</v>
      </c>
      <c r="AK4705" t="s">
        <v>304</v>
      </c>
      <c r="AL4705" t="s">
        <v>14556</v>
      </c>
      <c r="AM4705" t="s">
        <v>303</v>
      </c>
      <c r="AN4705" t="s">
        <v>304</v>
      </c>
      <c r="AO4705" t="s">
        <v>305</v>
      </c>
      <c r="AP4705" s="18">
        <v>4.9154239656999996</v>
      </c>
      <c r="AQ4705" t="s">
        <v>123</v>
      </c>
      <c r="AR4705" t="b">
        <f>ISNUMBER(SEARCH('Consulta Por Puntos Baloto'!$E$5,B4705,1))</f>
        <v>0</v>
      </c>
      <c r="AS4705">
        <f t="shared" si="146"/>
        <v>31</v>
      </c>
      <c r="AT4705" t="str">
        <f t="shared" si="147"/>
        <v>Punto pago</v>
      </c>
    </row>
    <row r="4706" spans="1:46">
      <c r="A4706" t="s">
        <v>21050</v>
      </c>
      <c r="B4706" t="s">
        <v>21051</v>
      </c>
      <c r="C4706" s="18">
        <v>1.7559017216999999</v>
      </c>
      <c r="D4706" t="s">
        <v>463</v>
      </c>
      <c r="E4706" t="s">
        <v>128</v>
      </c>
      <c r="F4706" t="s">
        <v>464</v>
      </c>
      <c r="G4706" s="18">
        <v>0.9139671426</v>
      </c>
      <c r="H4706" t="s">
        <v>64</v>
      </c>
      <c r="I4706" t="s">
        <v>130</v>
      </c>
      <c r="J4706" t="s">
        <v>1722</v>
      </c>
      <c r="K4706" s="18">
        <v>2.1515553247999999</v>
      </c>
      <c r="L4706" t="s">
        <v>64</v>
      </c>
      <c r="M4706" t="s">
        <v>130</v>
      </c>
      <c r="N4706" t="s">
        <v>587</v>
      </c>
      <c r="O4706" s="18">
        <v>3.5207293138</v>
      </c>
      <c r="P4706" t="s">
        <v>467</v>
      </c>
      <c r="Q4706" t="s">
        <v>134</v>
      </c>
      <c r="R4706" t="s">
        <v>468</v>
      </c>
      <c r="S4706" s="18">
        <v>1.0999085179999999</v>
      </c>
      <c r="T4706" t="s">
        <v>469</v>
      </c>
      <c r="U4706" t="s">
        <v>130</v>
      </c>
      <c r="V4706" t="s">
        <v>470</v>
      </c>
      <c r="W4706" s="18">
        <v>2.6942219010000001</v>
      </c>
      <c r="X4706" t="s">
        <v>64</v>
      </c>
      <c r="Y4706" t="s">
        <v>130</v>
      </c>
      <c r="Z4706" t="s">
        <v>690</v>
      </c>
      <c r="AA4706" s="18">
        <v>1.0999085179999999</v>
      </c>
      <c r="AB4706" t="s">
        <v>591</v>
      </c>
      <c r="AC4706" t="s">
        <v>128</v>
      </c>
      <c r="AD4706" t="s">
        <v>592</v>
      </c>
      <c r="AE4706" s="18">
        <v>2.8045123500000001E-2</v>
      </c>
      <c r="AF4706" t="s">
        <v>21052</v>
      </c>
      <c r="AG4706" t="s">
        <v>143</v>
      </c>
      <c r="AH4706" t="s">
        <v>21053</v>
      </c>
      <c r="AI4706" s="18">
        <v>0.1891106739</v>
      </c>
      <c r="AJ4706" t="s">
        <v>1725</v>
      </c>
      <c r="AK4706" t="s">
        <v>134</v>
      </c>
      <c r="AL4706" t="s">
        <v>1726</v>
      </c>
      <c r="AM4706" t="s">
        <v>21052</v>
      </c>
      <c r="AN4706" t="s">
        <v>143</v>
      </c>
      <c r="AO4706" t="s">
        <v>21053</v>
      </c>
      <c r="AP4706" s="18">
        <v>2.8045123500000001E-2</v>
      </c>
      <c r="AQ4706" t="s">
        <v>123</v>
      </c>
      <c r="AR4706" t="b">
        <f>ISNUMBER(SEARCH('Consulta Por Puntos Baloto'!$E$5,B4706,1))</f>
        <v>0</v>
      </c>
      <c r="AS4706">
        <f t="shared" si="146"/>
        <v>31</v>
      </c>
      <c r="AT4706" t="str">
        <f t="shared" si="147"/>
        <v>Punto pago</v>
      </c>
    </row>
    <row r="4707" spans="1:46">
      <c r="A4707" t="s">
        <v>21054</v>
      </c>
      <c r="B4707" t="s">
        <v>21055</v>
      </c>
      <c r="C4707" s="18">
        <v>49.625001505699998</v>
      </c>
      <c r="D4707" t="s">
        <v>274</v>
      </c>
      <c r="E4707" t="s">
        <v>103</v>
      </c>
      <c r="F4707" t="s">
        <v>275</v>
      </c>
      <c r="G4707" s="18">
        <v>49.279276770800003</v>
      </c>
      <c r="H4707" t="s">
        <v>115</v>
      </c>
      <c r="I4707" t="s">
        <v>107</v>
      </c>
      <c r="J4707" t="s">
        <v>7122</v>
      </c>
      <c r="K4707" s="18">
        <v>49.652434474300001</v>
      </c>
      <c r="L4707" t="s">
        <v>64</v>
      </c>
      <c r="M4707" t="s">
        <v>107</v>
      </c>
      <c r="N4707" t="s">
        <v>108</v>
      </c>
      <c r="O4707" s="18">
        <v>48.380947387600003</v>
      </c>
      <c r="P4707" t="s">
        <v>109</v>
      </c>
      <c r="Q4707" t="s">
        <v>103</v>
      </c>
      <c r="R4707" t="s">
        <v>110</v>
      </c>
      <c r="S4707" s="18">
        <v>101.72144159130001</v>
      </c>
      <c r="T4707" t="s">
        <v>253</v>
      </c>
      <c r="U4707" t="s">
        <v>65</v>
      </c>
      <c r="V4707" t="s">
        <v>254</v>
      </c>
      <c r="W4707" s="18">
        <v>100.2857078286</v>
      </c>
      <c r="X4707" t="s">
        <v>276</v>
      </c>
      <c r="Y4707" t="s">
        <v>65</v>
      </c>
      <c r="Z4707" t="s">
        <v>277</v>
      </c>
      <c r="AA4707" s="18">
        <v>48.375594493299999</v>
      </c>
      <c r="AB4707" s="19" t="s">
        <v>255</v>
      </c>
      <c r="AC4707" t="s">
        <v>103</v>
      </c>
      <c r="AD4707" t="s">
        <v>256</v>
      </c>
      <c r="AE4707" s="18">
        <v>1.54127204E-2</v>
      </c>
      <c r="AF4707" t="s">
        <v>21056</v>
      </c>
      <c r="AG4707" t="s">
        <v>21057</v>
      </c>
      <c r="AH4707" t="s">
        <v>21058</v>
      </c>
      <c r="AI4707" s="18">
        <v>29.270455606700001</v>
      </c>
      <c r="AJ4707" t="s">
        <v>21059</v>
      </c>
      <c r="AK4707" t="s">
        <v>9135</v>
      </c>
      <c r="AL4707" t="s">
        <v>21060</v>
      </c>
      <c r="AM4707" t="s">
        <v>21056</v>
      </c>
      <c r="AN4707" t="s">
        <v>21057</v>
      </c>
      <c r="AO4707" t="s">
        <v>21058</v>
      </c>
      <c r="AP4707" s="18">
        <v>1.54127204E-2</v>
      </c>
      <c r="AQ4707" t="s">
        <v>123</v>
      </c>
      <c r="AR4707" t="b">
        <f>ISNUMBER(SEARCH('Consulta Por Puntos Baloto'!$E$5,B4707,1))</f>
        <v>0</v>
      </c>
      <c r="AS4707">
        <f t="shared" si="146"/>
        <v>31</v>
      </c>
      <c r="AT4707" t="str">
        <f t="shared" si="147"/>
        <v>Punto pago</v>
      </c>
    </row>
    <row r="4708" spans="1:46">
      <c r="A4708" t="s">
        <v>21061</v>
      </c>
      <c r="B4708" t="s">
        <v>21062</v>
      </c>
      <c r="C4708" s="18">
        <v>0.47557756400000001</v>
      </c>
      <c r="D4708" t="s">
        <v>202</v>
      </c>
      <c r="E4708" t="s">
        <v>128</v>
      </c>
      <c r="F4708" t="s">
        <v>203</v>
      </c>
      <c r="G4708" s="18">
        <v>0.55837119530000001</v>
      </c>
      <c r="H4708" t="s">
        <v>64</v>
      </c>
      <c r="I4708" t="s">
        <v>130</v>
      </c>
      <c r="J4708" t="s">
        <v>789</v>
      </c>
      <c r="K4708" s="18">
        <v>0.55837119530000001</v>
      </c>
      <c r="L4708" t="s">
        <v>64</v>
      </c>
      <c r="M4708" t="s">
        <v>130</v>
      </c>
      <c r="N4708" t="s">
        <v>789</v>
      </c>
      <c r="O4708" s="18">
        <v>0.32719411300000001</v>
      </c>
      <c r="P4708" t="s">
        <v>1398</v>
      </c>
      <c r="Q4708" t="s">
        <v>134</v>
      </c>
      <c r="R4708" t="s">
        <v>1399</v>
      </c>
      <c r="S4708" s="18">
        <v>0.9741460381</v>
      </c>
      <c r="T4708" t="s">
        <v>675</v>
      </c>
      <c r="U4708" t="s">
        <v>130</v>
      </c>
      <c r="V4708" t="s">
        <v>676</v>
      </c>
      <c r="W4708" s="18">
        <v>1.1708161338</v>
      </c>
      <c r="X4708" t="s">
        <v>64</v>
      </c>
      <c r="Y4708" t="s">
        <v>130</v>
      </c>
      <c r="Z4708" t="s">
        <v>790</v>
      </c>
      <c r="AA4708" s="18">
        <v>0.70734104229999994</v>
      </c>
      <c r="AB4708" t="s">
        <v>210</v>
      </c>
      <c r="AC4708" t="s">
        <v>128</v>
      </c>
      <c r="AD4708" t="s">
        <v>211</v>
      </c>
      <c r="AE4708" s="18">
        <v>0.22034885200000001</v>
      </c>
      <c r="AF4708" t="s">
        <v>9485</v>
      </c>
      <c r="AG4708" t="s">
        <v>143</v>
      </c>
      <c r="AH4708" t="s">
        <v>9486</v>
      </c>
      <c r="AI4708" s="18">
        <v>0.24434927649999999</v>
      </c>
      <c r="AJ4708" t="s">
        <v>21063</v>
      </c>
      <c r="AK4708" t="s">
        <v>134</v>
      </c>
      <c r="AL4708" t="s">
        <v>21064</v>
      </c>
      <c r="AM4708" t="s">
        <v>9485</v>
      </c>
      <c r="AN4708" t="s">
        <v>143</v>
      </c>
      <c r="AO4708" t="s">
        <v>9486</v>
      </c>
      <c r="AP4708" s="18">
        <v>0.22034885200000001</v>
      </c>
      <c r="AQ4708" t="s">
        <v>123</v>
      </c>
      <c r="AR4708" t="b">
        <f>ISNUMBER(SEARCH('Consulta Por Puntos Baloto'!$E$5,B4708,1))</f>
        <v>0</v>
      </c>
      <c r="AS4708">
        <f t="shared" si="146"/>
        <v>31</v>
      </c>
      <c r="AT4708" t="str">
        <f t="shared" si="147"/>
        <v>Punto pago</v>
      </c>
    </row>
    <row r="4709" spans="1:46">
      <c r="A4709" t="s">
        <v>21065</v>
      </c>
      <c r="B4709" t="s">
        <v>21066</v>
      </c>
      <c r="C4709" s="18">
        <v>1.8827575999999999</v>
      </c>
      <c r="D4709" t="s">
        <v>584</v>
      </c>
      <c r="E4709" t="s">
        <v>128</v>
      </c>
      <c r="F4709" t="s">
        <v>585</v>
      </c>
      <c r="G4709" s="18">
        <v>0.97126423959999997</v>
      </c>
      <c r="H4709" t="s">
        <v>64</v>
      </c>
      <c r="I4709" t="s">
        <v>130</v>
      </c>
      <c r="J4709" t="s">
        <v>586</v>
      </c>
      <c r="K4709" s="18">
        <v>1.7651255946</v>
      </c>
      <c r="L4709" t="s">
        <v>64</v>
      </c>
      <c r="M4709" t="s">
        <v>130</v>
      </c>
      <c r="N4709" t="s">
        <v>714</v>
      </c>
      <c r="O4709" s="18">
        <v>2.3899345112999999</v>
      </c>
      <c r="P4709" t="s">
        <v>588</v>
      </c>
      <c r="Q4709" t="s">
        <v>134</v>
      </c>
      <c r="R4709" t="s">
        <v>589</v>
      </c>
      <c r="S4709" s="18">
        <v>3.1477708044999999</v>
      </c>
      <c r="T4709" t="s">
        <v>469</v>
      </c>
      <c r="U4709" t="s">
        <v>130</v>
      </c>
      <c r="V4709" t="s">
        <v>470</v>
      </c>
      <c r="W4709" s="18">
        <v>2.4091625999000001</v>
      </c>
      <c r="X4709" t="s">
        <v>64</v>
      </c>
      <c r="Y4709" t="s">
        <v>130</v>
      </c>
      <c r="Z4709" t="s">
        <v>590</v>
      </c>
      <c r="AA4709" s="18">
        <v>2.5459156406000001</v>
      </c>
      <c r="AB4709" t="s">
        <v>2722</v>
      </c>
      <c r="AC4709" t="s">
        <v>128</v>
      </c>
      <c r="AD4709" t="s">
        <v>2723</v>
      </c>
      <c r="AE4709" s="18">
        <v>0.31198624200000002</v>
      </c>
      <c r="AF4709" t="s">
        <v>21067</v>
      </c>
      <c r="AG4709" t="s">
        <v>143</v>
      </c>
      <c r="AH4709" t="s">
        <v>21068</v>
      </c>
      <c r="AI4709" s="18">
        <v>0.22432491369999999</v>
      </c>
      <c r="AJ4709" t="s">
        <v>21069</v>
      </c>
      <c r="AK4709" t="s">
        <v>134</v>
      </c>
      <c r="AL4709" t="s">
        <v>21070</v>
      </c>
      <c r="AM4709" t="s">
        <v>21069</v>
      </c>
      <c r="AN4709" t="s">
        <v>134</v>
      </c>
      <c r="AO4709" t="s">
        <v>21070</v>
      </c>
      <c r="AP4709" s="18">
        <v>0.22432491369999999</v>
      </c>
      <c r="AQ4709" t="s">
        <v>123</v>
      </c>
      <c r="AR4709" t="b">
        <f>ISNUMBER(SEARCH('Consulta Por Puntos Baloto'!$E$5,B4709,1))</f>
        <v>0</v>
      </c>
      <c r="AS4709">
        <f t="shared" si="146"/>
        <v>35</v>
      </c>
      <c r="AT4709" t="str">
        <f t="shared" si="147"/>
        <v>Punto red</v>
      </c>
    </row>
    <row r="4710" spans="1:46">
      <c r="A4710" t="s">
        <v>21071</v>
      </c>
      <c r="B4710" t="s">
        <v>21072</v>
      </c>
      <c r="C4710" s="18">
        <v>3.9712181198000001</v>
      </c>
      <c r="D4710" t="s">
        <v>61</v>
      </c>
      <c r="E4710" t="s">
        <v>62</v>
      </c>
      <c r="F4710" t="s">
        <v>63</v>
      </c>
      <c r="G4710" s="18">
        <v>4.2984805444000003</v>
      </c>
      <c r="H4710" t="s">
        <v>73</v>
      </c>
      <c r="I4710" t="s">
        <v>65</v>
      </c>
      <c r="J4710" t="s">
        <v>5515</v>
      </c>
      <c r="K4710" s="18">
        <v>4.8961143315999998</v>
      </c>
      <c r="L4710" t="s">
        <v>4403</v>
      </c>
      <c r="M4710" t="s">
        <v>65</v>
      </c>
      <c r="N4710" t="s">
        <v>4404</v>
      </c>
      <c r="O4710" s="18">
        <v>6.4789975057999998</v>
      </c>
      <c r="P4710" t="s">
        <v>67</v>
      </c>
      <c r="Q4710" t="s">
        <v>62</v>
      </c>
      <c r="R4710" t="s">
        <v>68</v>
      </c>
      <c r="S4710" s="18">
        <v>4.7699845182000002</v>
      </c>
      <c r="T4710" t="s">
        <v>69</v>
      </c>
      <c r="U4710" t="s">
        <v>65</v>
      </c>
      <c r="V4710" t="s">
        <v>70</v>
      </c>
      <c r="W4710" s="18">
        <v>5.2253106478999998</v>
      </c>
      <c r="X4710" t="s">
        <v>71</v>
      </c>
      <c r="Y4710" t="s">
        <v>65</v>
      </c>
      <c r="Z4710" t="s">
        <v>72</v>
      </c>
      <c r="AA4710" s="18">
        <v>4.2995298581999997</v>
      </c>
      <c r="AB4710" t="s">
        <v>73</v>
      </c>
      <c r="AC4710" t="s">
        <v>62</v>
      </c>
      <c r="AD4710" t="s">
        <v>74</v>
      </c>
      <c r="AE4710" s="18">
        <v>0.1444862878</v>
      </c>
      <c r="AF4710" t="s">
        <v>21073</v>
      </c>
      <c r="AG4710" t="s">
        <v>62</v>
      </c>
      <c r="AH4710" t="s">
        <v>21074</v>
      </c>
      <c r="AI4710" s="18">
        <v>1.6922025100000002E-2</v>
      </c>
      <c r="AJ4710" t="s">
        <v>21075</v>
      </c>
      <c r="AK4710" t="s">
        <v>62</v>
      </c>
      <c r="AL4710" t="s">
        <v>21076</v>
      </c>
      <c r="AM4710" t="s">
        <v>21075</v>
      </c>
      <c r="AN4710" t="s">
        <v>62</v>
      </c>
      <c r="AO4710" t="s">
        <v>21076</v>
      </c>
      <c r="AP4710" s="18">
        <v>1.6922025100000002E-2</v>
      </c>
      <c r="AQ4710" t="s">
        <v>123</v>
      </c>
      <c r="AR4710" t="b">
        <f>ISNUMBER(SEARCH('Consulta Por Puntos Baloto'!$E$5,B4710,1))</f>
        <v>0</v>
      </c>
      <c r="AS4710">
        <f t="shared" si="146"/>
        <v>35</v>
      </c>
      <c r="AT4710" t="str">
        <f t="shared" si="147"/>
        <v>Punto red</v>
      </c>
    </row>
    <row r="4711" spans="1:46">
      <c r="A4711" t="s">
        <v>21077</v>
      </c>
      <c r="B4711" t="s">
        <v>21078</v>
      </c>
      <c r="C4711" s="18">
        <v>0.1012995947</v>
      </c>
      <c r="D4711" t="s">
        <v>5116</v>
      </c>
      <c r="E4711" t="s">
        <v>4734</v>
      </c>
      <c r="F4711" t="s">
        <v>5117</v>
      </c>
      <c r="G4711" s="18">
        <v>90.006284669199999</v>
      </c>
      <c r="H4711" t="s">
        <v>383</v>
      </c>
      <c r="I4711" t="s">
        <v>384</v>
      </c>
      <c r="J4711" t="s">
        <v>385</v>
      </c>
      <c r="K4711" s="18">
        <v>90.487932533700004</v>
      </c>
      <c r="L4711" t="s">
        <v>64</v>
      </c>
      <c r="M4711" t="s">
        <v>384</v>
      </c>
      <c r="N4711" t="s">
        <v>386</v>
      </c>
      <c r="O4711" s="18">
        <v>0.1104874948</v>
      </c>
      <c r="P4711" t="s">
        <v>4733</v>
      </c>
      <c r="Q4711" t="s">
        <v>4734</v>
      </c>
      <c r="R4711" t="s">
        <v>4735</v>
      </c>
      <c r="S4711" s="18">
        <v>176.89722346490001</v>
      </c>
      <c r="T4711" t="s">
        <v>253</v>
      </c>
      <c r="U4711" t="s">
        <v>65</v>
      </c>
      <c r="V4711" t="s">
        <v>254</v>
      </c>
      <c r="W4711" s="18">
        <v>176.17073566600001</v>
      </c>
      <c r="X4711" t="s">
        <v>276</v>
      </c>
      <c r="Y4711" t="s">
        <v>65</v>
      </c>
      <c r="Z4711" t="s">
        <v>277</v>
      </c>
      <c r="AA4711" s="18">
        <v>90.009173860399997</v>
      </c>
      <c r="AB4711" t="s">
        <v>383</v>
      </c>
      <c r="AC4711" t="s">
        <v>391</v>
      </c>
      <c r="AD4711" t="s">
        <v>392</v>
      </c>
      <c r="AE4711" s="18">
        <v>1.6333084999999999E-3</v>
      </c>
      <c r="AF4711" t="s">
        <v>21079</v>
      </c>
      <c r="AG4711" t="s">
        <v>4734</v>
      </c>
      <c r="AH4711" t="s">
        <v>21080</v>
      </c>
      <c r="AI4711" s="18">
        <v>1.1984673E-3</v>
      </c>
      <c r="AJ4711" t="s">
        <v>21081</v>
      </c>
      <c r="AK4711" t="s">
        <v>4734</v>
      </c>
      <c r="AL4711" t="s">
        <v>21082</v>
      </c>
      <c r="AM4711" t="s">
        <v>21081</v>
      </c>
      <c r="AN4711" t="s">
        <v>4734</v>
      </c>
      <c r="AO4711" t="s">
        <v>21082</v>
      </c>
      <c r="AP4711" s="18">
        <v>1.1984673E-3</v>
      </c>
      <c r="AQ4711" t="s">
        <v>123</v>
      </c>
      <c r="AR4711" t="b">
        <f>ISNUMBER(SEARCH('Consulta Por Puntos Baloto'!$E$5,B4711,1))</f>
        <v>0</v>
      </c>
      <c r="AS4711">
        <f t="shared" si="146"/>
        <v>35</v>
      </c>
      <c r="AT4711" t="str">
        <f t="shared" si="147"/>
        <v>Punto red</v>
      </c>
    </row>
    <row r="4712" spans="1:46">
      <c r="A4712" t="s">
        <v>21083</v>
      </c>
      <c r="B4712" t="s">
        <v>21084</v>
      </c>
      <c r="C4712" s="18">
        <v>2.7609416500000001E-2</v>
      </c>
      <c r="D4712" t="s">
        <v>6048</v>
      </c>
      <c r="E4712" t="s">
        <v>6049</v>
      </c>
      <c r="F4712" t="s">
        <v>6050</v>
      </c>
      <c r="G4712" s="18">
        <v>60.185767527000003</v>
      </c>
      <c r="H4712" t="s">
        <v>64</v>
      </c>
      <c r="I4712" t="s">
        <v>4029</v>
      </c>
      <c r="J4712" t="s">
        <v>4030</v>
      </c>
      <c r="K4712" s="18">
        <v>59.910531655500002</v>
      </c>
      <c r="L4712" t="s">
        <v>4010</v>
      </c>
      <c r="M4712" t="s">
        <v>4008</v>
      </c>
      <c r="N4712" t="s">
        <v>4011</v>
      </c>
      <c r="O4712" s="18">
        <v>64.565886109100006</v>
      </c>
      <c r="P4712" t="s">
        <v>4100</v>
      </c>
      <c r="Q4712" t="s">
        <v>4101</v>
      </c>
      <c r="R4712" t="s">
        <v>4102</v>
      </c>
      <c r="S4712" s="18">
        <v>64.389111089400004</v>
      </c>
      <c r="T4712" t="s">
        <v>227</v>
      </c>
      <c r="U4712" t="s">
        <v>228</v>
      </c>
      <c r="V4712" t="s">
        <v>229</v>
      </c>
      <c r="W4712" s="18">
        <v>60.647741746800001</v>
      </c>
      <c r="X4712" t="s">
        <v>4103</v>
      </c>
      <c r="Y4712" t="s">
        <v>4029</v>
      </c>
      <c r="Z4712" t="s">
        <v>4104</v>
      </c>
      <c r="AA4712" s="18">
        <v>60.487785156900003</v>
      </c>
      <c r="AB4712" s="19" t="s">
        <v>4105</v>
      </c>
      <c r="AC4712" t="s">
        <v>4106</v>
      </c>
      <c r="AD4712" t="s">
        <v>4107</v>
      </c>
      <c r="AE4712" s="18">
        <v>2.0686722000000002E-3</v>
      </c>
      <c r="AF4712" t="s">
        <v>21085</v>
      </c>
      <c r="AG4712" t="s">
        <v>6049</v>
      </c>
      <c r="AH4712" t="s">
        <v>21086</v>
      </c>
      <c r="AI4712" s="18">
        <v>18.3299426819</v>
      </c>
      <c r="AJ4712" t="s">
        <v>6054</v>
      </c>
      <c r="AK4712" t="s">
        <v>6055</v>
      </c>
      <c r="AL4712" t="s">
        <v>6056</v>
      </c>
      <c r="AM4712" t="s">
        <v>21085</v>
      </c>
      <c r="AN4712" t="s">
        <v>6049</v>
      </c>
      <c r="AO4712" t="s">
        <v>21086</v>
      </c>
      <c r="AP4712" s="18">
        <v>2.0686722000000002E-3</v>
      </c>
      <c r="AQ4712" t="e">
        <v>#N/A</v>
      </c>
      <c r="AR4712" t="b">
        <f>ISNUMBER(SEARCH('Consulta Por Puntos Baloto'!$E$5,B4712,1))</f>
        <v>0</v>
      </c>
      <c r="AS4712">
        <f t="shared" si="146"/>
        <v>31</v>
      </c>
      <c r="AT4712" t="str">
        <f t="shared" si="147"/>
        <v>Punto pago</v>
      </c>
    </row>
    <row r="4713" spans="1:46">
      <c r="A4713" t="s">
        <v>21087</v>
      </c>
      <c r="B4713" t="s">
        <v>21088</v>
      </c>
      <c r="C4713" s="18">
        <v>2.63966294E-2</v>
      </c>
      <c r="D4713" t="s">
        <v>6048</v>
      </c>
      <c r="E4713" t="s">
        <v>6049</v>
      </c>
      <c r="F4713" t="s">
        <v>6050</v>
      </c>
      <c r="G4713" s="18">
        <v>60.171034659999997</v>
      </c>
      <c r="H4713" t="s">
        <v>64</v>
      </c>
      <c r="I4713" t="s">
        <v>4029</v>
      </c>
      <c r="J4713" t="s">
        <v>4030</v>
      </c>
      <c r="K4713" s="18">
        <v>59.927340892300002</v>
      </c>
      <c r="L4713" t="s">
        <v>4010</v>
      </c>
      <c r="M4713" t="s">
        <v>4008</v>
      </c>
      <c r="N4713" t="s">
        <v>4011</v>
      </c>
      <c r="O4713" s="18">
        <v>64.561196814699997</v>
      </c>
      <c r="P4713" t="s">
        <v>4100</v>
      </c>
      <c r="Q4713" t="s">
        <v>4101</v>
      </c>
      <c r="R4713" t="s">
        <v>4102</v>
      </c>
      <c r="S4713" s="18">
        <v>64.386296492100001</v>
      </c>
      <c r="T4713" t="s">
        <v>227</v>
      </c>
      <c r="U4713" t="s">
        <v>228</v>
      </c>
      <c r="V4713" t="s">
        <v>229</v>
      </c>
      <c r="W4713" s="18">
        <v>60.634213666800001</v>
      </c>
      <c r="X4713" t="s">
        <v>4103</v>
      </c>
      <c r="Y4713" t="s">
        <v>4029</v>
      </c>
      <c r="Z4713" t="s">
        <v>4104</v>
      </c>
      <c r="AA4713" s="18">
        <v>60.4722754262</v>
      </c>
      <c r="AB4713" s="19" t="s">
        <v>4105</v>
      </c>
      <c r="AC4713" t="s">
        <v>4106</v>
      </c>
      <c r="AD4713" t="s">
        <v>4107</v>
      </c>
      <c r="AE4713" s="18">
        <v>1.7209686E-3</v>
      </c>
      <c r="AF4713" t="s">
        <v>21089</v>
      </c>
      <c r="AG4713" t="s">
        <v>6049</v>
      </c>
      <c r="AH4713" t="s">
        <v>21090</v>
      </c>
      <c r="AI4713" s="18">
        <v>18.365947662300002</v>
      </c>
      <c r="AJ4713" t="s">
        <v>6054</v>
      </c>
      <c r="AK4713" t="s">
        <v>6055</v>
      </c>
      <c r="AL4713" t="s">
        <v>6056</v>
      </c>
      <c r="AM4713" t="s">
        <v>21089</v>
      </c>
      <c r="AN4713" t="s">
        <v>6049</v>
      </c>
      <c r="AO4713" t="s">
        <v>21090</v>
      </c>
      <c r="AP4713" s="18">
        <v>1.7209686E-3</v>
      </c>
      <c r="AQ4713" t="s">
        <v>123</v>
      </c>
      <c r="AR4713" t="b">
        <f>ISNUMBER(SEARCH('Consulta Por Puntos Baloto'!$E$5,B4713,1))</f>
        <v>0</v>
      </c>
      <c r="AS4713">
        <f t="shared" si="146"/>
        <v>31</v>
      </c>
      <c r="AT4713" t="str">
        <f t="shared" si="147"/>
        <v>Punto pago</v>
      </c>
    </row>
    <row r="4714" spans="1:46">
      <c r="A4714" t="s">
        <v>21091</v>
      </c>
      <c r="B4714" t="s">
        <v>21092</v>
      </c>
      <c r="C4714" s="18">
        <v>0.1324968389</v>
      </c>
      <c r="D4714" t="s">
        <v>4096</v>
      </c>
      <c r="E4714" t="s">
        <v>4097</v>
      </c>
      <c r="F4714" t="s">
        <v>4098</v>
      </c>
      <c r="G4714" s="18">
        <v>44.381702413900001</v>
      </c>
      <c r="H4714" t="s">
        <v>4029</v>
      </c>
      <c r="I4714" t="s">
        <v>4029</v>
      </c>
      <c r="J4714" t="s">
        <v>4099</v>
      </c>
      <c r="K4714" s="18">
        <v>44.6818355411</v>
      </c>
      <c r="L4714" t="s">
        <v>64</v>
      </c>
      <c r="M4714" t="s">
        <v>4029</v>
      </c>
      <c r="N4714" t="s">
        <v>4030</v>
      </c>
      <c r="O4714" s="18">
        <v>78.822468063200006</v>
      </c>
      <c r="P4714" t="s">
        <v>4031</v>
      </c>
      <c r="Q4714" t="s">
        <v>4025</v>
      </c>
      <c r="R4714" t="s">
        <v>4032</v>
      </c>
      <c r="S4714" s="18">
        <v>84.174783079899996</v>
      </c>
      <c r="T4714" t="s">
        <v>227</v>
      </c>
      <c r="U4714" t="s">
        <v>228</v>
      </c>
      <c r="V4714" t="s">
        <v>229</v>
      </c>
      <c r="W4714" s="18">
        <v>45.849418892599999</v>
      </c>
      <c r="X4714" t="s">
        <v>4103</v>
      </c>
      <c r="Y4714" t="s">
        <v>4029</v>
      </c>
      <c r="Z4714" t="s">
        <v>4104</v>
      </c>
      <c r="AA4714" s="18">
        <v>44.394344240000002</v>
      </c>
      <c r="AB4714" s="19" t="s">
        <v>4105</v>
      </c>
      <c r="AC4714" t="s">
        <v>4106</v>
      </c>
      <c r="AD4714" t="s">
        <v>4107</v>
      </c>
      <c r="AE4714" s="18">
        <v>3.3333474000000001E-3</v>
      </c>
      <c r="AF4714" t="s">
        <v>21093</v>
      </c>
      <c r="AG4714" t="s">
        <v>4097</v>
      </c>
      <c r="AH4714" t="s">
        <v>21094</v>
      </c>
      <c r="AI4714" s="18">
        <v>7.0308806299999999E-2</v>
      </c>
      <c r="AJ4714" t="s">
        <v>21095</v>
      </c>
      <c r="AK4714" t="s">
        <v>4097</v>
      </c>
      <c r="AL4714" t="s">
        <v>21096</v>
      </c>
      <c r="AM4714" t="s">
        <v>21093</v>
      </c>
      <c r="AN4714" t="s">
        <v>4097</v>
      </c>
      <c r="AO4714" t="s">
        <v>21094</v>
      </c>
      <c r="AP4714" s="18">
        <v>3.3333474000000001E-3</v>
      </c>
      <c r="AQ4714" t="s">
        <v>123</v>
      </c>
      <c r="AR4714" t="b">
        <f>ISNUMBER(SEARCH('Consulta Por Puntos Baloto'!$E$5,B4714,1))</f>
        <v>0</v>
      </c>
      <c r="AS4714">
        <f t="shared" si="146"/>
        <v>31</v>
      </c>
      <c r="AT4714" t="str">
        <f t="shared" si="147"/>
        <v>Punto pago</v>
      </c>
    </row>
    <row r="4715" spans="1:46">
      <c r="A4715" t="s">
        <v>21097</v>
      </c>
      <c r="B4715" t="s">
        <v>21098</v>
      </c>
      <c r="C4715" s="18">
        <v>1.0922250668</v>
      </c>
      <c r="D4715" t="s">
        <v>4386</v>
      </c>
      <c r="E4715" t="s">
        <v>4387</v>
      </c>
      <c r="F4715" t="s">
        <v>4388</v>
      </c>
      <c r="G4715" s="18">
        <v>1.3592941975999999</v>
      </c>
      <c r="H4715" t="s">
        <v>64</v>
      </c>
      <c r="I4715" t="s">
        <v>4389</v>
      </c>
      <c r="J4715" t="s">
        <v>4390</v>
      </c>
      <c r="K4715" s="18">
        <v>40.966005857799999</v>
      </c>
      <c r="L4715" t="s">
        <v>64</v>
      </c>
      <c r="M4715" t="s">
        <v>343</v>
      </c>
      <c r="N4715" t="s">
        <v>344</v>
      </c>
      <c r="O4715" s="18">
        <v>1.2863844982999999</v>
      </c>
      <c r="P4715" t="s">
        <v>4391</v>
      </c>
      <c r="Q4715" t="s">
        <v>4392</v>
      </c>
      <c r="R4715" t="s">
        <v>4393</v>
      </c>
      <c r="S4715" s="18">
        <v>60.7922762245</v>
      </c>
      <c r="T4715" t="s">
        <v>69</v>
      </c>
      <c r="U4715" t="s">
        <v>65</v>
      </c>
      <c r="V4715" t="s">
        <v>70</v>
      </c>
      <c r="W4715" s="18">
        <v>1.3592941975999999</v>
      </c>
      <c r="X4715" t="s">
        <v>64</v>
      </c>
      <c r="Y4715" t="s">
        <v>4389</v>
      </c>
      <c r="Z4715" t="s">
        <v>4390</v>
      </c>
      <c r="AA4715" s="18">
        <v>42.257829054200002</v>
      </c>
      <c r="AB4715" t="s">
        <v>345</v>
      </c>
      <c r="AC4715" t="s">
        <v>341</v>
      </c>
      <c r="AD4715" t="s">
        <v>346</v>
      </c>
      <c r="AE4715" s="18">
        <v>0.53869090860000002</v>
      </c>
      <c r="AF4715" t="s">
        <v>21099</v>
      </c>
      <c r="AG4715" t="s">
        <v>4387</v>
      </c>
      <c r="AH4715" t="s">
        <v>21100</v>
      </c>
      <c r="AI4715" s="18">
        <v>0.34678757500000001</v>
      </c>
      <c r="AJ4715" t="s">
        <v>21101</v>
      </c>
      <c r="AK4715" t="s">
        <v>4387</v>
      </c>
      <c r="AL4715" t="s">
        <v>21102</v>
      </c>
      <c r="AM4715" t="s">
        <v>21101</v>
      </c>
      <c r="AN4715" t="s">
        <v>4387</v>
      </c>
      <c r="AO4715" t="s">
        <v>21102</v>
      </c>
      <c r="AP4715" s="18">
        <v>0.34678757500000001</v>
      </c>
      <c r="AQ4715" t="s">
        <v>123</v>
      </c>
      <c r="AR4715" t="b">
        <f>ISNUMBER(SEARCH('Consulta Por Puntos Baloto'!$E$5,B4715,1))</f>
        <v>0</v>
      </c>
      <c r="AS4715">
        <f t="shared" si="146"/>
        <v>35</v>
      </c>
      <c r="AT4715" t="str">
        <f t="shared" si="147"/>
        <v>Punto red</v>
      </c>
    </row>
    <row r="4716" spans="1:46">
      <c r="A4716" t="s">
        <v>21103</v>
      </c>
      <c r="B4716" t="s">
        <v>21104</v>
      </c>
      <c r="C4716" s="18">
        <v>3.3727520060999998</v>
      </c>
      <c r="D4716" t="s">
        <v>584</v>
      </c>
      <c r="E4716" t="s">
        <v>128</v>
      </c>
      <c r="F4716" t="s">
        <v>585</v>
      </c>
      <c r="G4716" s="18">
        <v>0.37815930110000001</v>
      </c>
      <c r="H4716" t="s">
        <v>64</v>
      </c>
      <c r="I4716" t="s">
        <v>130</v>
      </c>
      <c r="J4716" t="s">
        <v>7225</v>
      </c>
      <c r="K4716" s="18">
        <v>1.2704809322999999</v>
      </c>
      <c r="L4716" t="s">
        <v>64</v>
      </c>
      <c r="M4716" t="s">
        <v>130</v>
      </c>
      <c r="N4716" t="s">
        <v>636</v>
      </c>
      <c r="O4716" s="18">
        <v>1.1018494418</v>
      </c>
      <c r="P4716" t="s">
        <v>699</v>
      </c>
      <c r="Q4716" t="s">
        <v>134</v>
      </c>
      <c r="R4716" t="s">
        <v>700</v>
      </c>
      <c r="S4716" s="18">
        <v>3.7989142725999998</v>
      </c>
      <c r="T4716" t="s">
        <v>1086</v>
      </c>
      <c r="U4716" t="s">
        <v>130</v>
      </c>
      <c r="V4716" t="s">
        <v>1087</v>
      </c>
      <c r="W4716" s="18">
        <v>1.4308678313000001</v>
      </c>
      <c r="X4716" t="s">
        <v>64</v>
      </c>
      <c r="Y4716" t="s">
        <v>130</v>
      </c>
      <c r="Z4716" t="s">
        <v>590</v>
      </c>
      <c r="AA4716" s="18">
        <v>1.1018494418</v>
      </c>
      <c r="AB4716" t="s">
        <v>637</v>
      </c>
      <c r="AC4716" t="s">
        <v>128</v>
      </c>
      <c r="AD4716" t="s">
        <v>638</v>
      </c>
      <c r="AE4716" s="18">
        <v>1.144284034</v>
      </c>
      <c r="AF4716" t="s">
        <v>6511</v>
      </c>
      <c r="AG4716" t="s">
        <v>143</v>
      </c>
      <c r="AH4716" t="s">
        <v>6512</v>
      </c>
      <c r="AI4716" s="18">
        <v>0.11076120439999999</v>
      </c>
      <c r="AJ4716" t="s">
        <v>12501</v>
      </c>
      <c r="AK4716" t="s">
        <v>134</v>
      </c>
      <c r="AL4716" t="s">
        <v>12502</v>
      </c>
      <c r="AM4716" t="s">
        <v>12501</v>
      </c>
      <c r="AN4716" t="s">
        <v>134</v>
      </c>
      <c r="AO4716" t="s">
        <v>12502</v>
      </c>
      <c r="AP4716" s="18">
        <v>0.11076120439999999</v>
      </c>
      <c r="AQ4716" t="s">
        <v>123</v>
      </c>
      <c r="AR4716" t="b">
        <f>ISNUMBER(SEARCH('Consulta Por Puntos Baloto'!$E$5,B4716,1))</f>
        <v>0</v>
      </c>
      <c r="AS4716">
        <f t="shared" si="146"/>
        <v>35</v>
      </c>
      <c r="AT4716" t="str">
        <f t="shared" si="147"/>
        <v>Punto red</v>
      </c>
    </row>
    <row r="4717" spans="1:46">
      <c r="A4717" t="s">
        <v>21105</v>
      </c>
      <c r="B4717" t="s">
        <v>21106</v>
      </c>
      <c r="C4717" s="18">
        <v>28.987701634299999</v>
      </c>
      <c r="D4717" t="s">
        <v>4556</v>
      </c>
      <c r="E4717" t="s">
        <v>4557</v>
      </c>
      <c r="F4717" t="s">
        <v>4558</v>
      </c>
      <c r="G4717" s="18">
        <v>28.9427420779</v>
      </c>
      <c r="H4717" t="s">
        <v>64</v>
      </c>
      <c r="I4717" t="s">
        <v>4563</v>
      </c>
      <c r="J4717" t="s">
        <v>4564</v>
      </c>
      <c r="K4717" s="18">
        <v>40.298099935300002</v>
      </c>
      <c r="L4717" t="s">
        <v>64</v>
      </c>
      <c r="M4717" t="s">
        <v>4560</v>
      </c>
      <c r="N4717" t="s">
        <v>4562</v>
      </c>
      <c r="O4717" s="18">
        <v>39.2470917618</v>
      </c>
      <c r="P4717" t="s">
        <v>5857</v>
      </c>
      <c r="Q4717" t="s">
        <v>388</v>
      </c>
      <c r="R4717" t="s">
        <v>5858</v>
      </c>
      <c r="S4717" s="18">
        <v>279.85888794390002</v>
      </c>
      <c r="T4717" t="s">
        <v>253</v>
      </c>
      <c r="U4717" t="s">
        <v>65</v>
      </c>
      <c r="V4717" t="s">
        <v>254</v>
      </c>
      <c r="W4717" s="18">
        <v>28.9552106069</v>
      </c>
      <c r="X4717" t="s">
        <v>64</v>
      </c>
      <c r="Y4717" t="s">
        <v>4563</v>
      </c>
      <c r="Z4717" t="s">
        <v>4564</v>
      </c>
      <c r="AA4717" s="18">
        <v>39.558775117800003</v>
      </c>
      <c r="AB4717" t="s">
        <v>5859</v>
      </c>
      <c r="AC4717" t="s">
        <v>388</v>
      </c>
      <c r="AD4717" t="s">
        <v>5860</v>
      </c>
      <c r="AE4717" s="18">
        <v>0.13330264529999999</v>
      </c>
      <c r="AF4717" t="s">
        <v>9400</v>
      </c>
      <c r="AG4717" t="s">
        <v>9401</v>
      </c>
      <c r="AH4717" t="s">
        <v>9402</v>
      </c>
      <c r="AI4717" s="18">
        <v>7.4778740100000005E-2</v>
      </c>
      <c r="AJ4717" t="s">
        <v>9403</v>
      </c>
      <c r="AK4717" t="s">
        <v>9404</v>
      </c>
      <c r="AL4717" t="s">
        <v>9405</v>
      </c>
      <c r="AM4717" t="s">
        <v>9403</v>
      </c>
      <c r="AN4717" t="s">
        <v>9404</v>
      </c>
      <c r="AO4717" t="s">
        <v>9405</v>
      </c>
      <c r="AP4717" s="18">
        <v>7.4778740100000005E-2</v>
      </c>
      <c r="AQ4717" t="s">
        <v>123</v>
      </c>
      <c r="AR4717" t="b">
        <f>ISNUMBER(SEARCH('Consulta Por Puntos Baloto'!$E$5,B4717,1))</f>
        <v>0</v>
      </c>
      <c r="AS4717">
        <f t="shared" si="146"/>
        <v>35</v>
      </c>
      <c r="AT4717" t="str">
        <f t="shared" si="147"/>
        <v>Punto red</v>
      </c>
    </row>
    <row r="4718" spans="1:46">
      <c r="A4718" t="s">
        <v>21107</v>
      </c>
      <c r="B4718" t="s">
        <v>21108</v>
      </c>
      <c r="C4718" s="18">
        <v>2.9220296699000001</v>
      </c>
      <c r="D4718" t="s">
        <v>463</v>
      </c>
      <c r="E4718" t="s">
        <v>128</v>
      </c>
      <c r="F4718" t="s">
        <v>464</v>
      </c>
      <c r="G4718" s="18">
        <v>0.40383169549999998</v>
      </c>
      <c r="H4718" t="s">
        <v>2089</v>
      </c>
      <c r="I4718" t="s">
        <v>130</v>
      </c>
      <c r="J4718" t="s">
        <v>2090</v>
      </c>
      <c r="K4718" s="18">
        <v>0.74222619339999996</v>
      </c>
      <c r="L4718" t="s">
        <v>64</v>
      </c>
      <c r="M4718" t="s">
        <v>130</v>
      </c>
      <c r="N4718" t="s">
        <v>466</v>
      </c>
      <c r="O4718" s="18">
        <v>1.3622692244000001</v>
      </c>
      <c r="P4718" t="s">
        <v>467</v>
      </c>
      <c r="Q4718" t="s">
        <v>134</v>
      </c>
      <c r="R4718" t="s">
        <v>468</v>
      </c>
      <c r="S4718" s="18">
        <v>4.8204816945999998</v>
      </c>
      <c r="T4718" t="s">
        <v>469</v>
      </c>
      <c r="U4718" t="s">
        <v>130</v>
      </c>
      <c r="V4718" t="s">
        <v>470</v>
      </c>
      <c r="W4718" s="18">
        <v>1.8923086259999999</v>
      </c>
      <c r="X4718" t="s">
        <v>745</v>
      </c>
      <c r="Y4718" t="s">
        <v>130</v>
      </c>
      <c r="Z4718" t="s">
        <v>746</v>
      </c>
      <c r="AA4718" s="18">
        <v>0.40383169549999998</v>
      </c>
      <c r="AB4718" s="19" t="s">
        <v>473</v>
      </c>
      <c r="AC4718" t="s">
        <v>128</v>
      </c>
      <c r="AD4718" t="s">
        <v>474</v>
      </c>
      <c r="AE4718" s="18">
        <v>0</v>
      </c>
      <c r="AF4718" t="s">
        <v>2091</v>
      </c>
      <c r="AG4718" t="s">
        <v>143</v>
      </c>
      <c r="AH4718" t="s">
        <v>2092</v>
      </c>
      <c r="AI4718" s="18">
        <v>0.14500792439999999</v>
      </c>
      <c r="AJ4718" t="s">
        <v>21109</v>
      </c>
      <c r="AK4718" t="s">
        <v>134</v>
      </c>
      <c r="AL4718" t="s">
        <v>21110</v>
      </c>
      <c r="AM4718" t="s">
        <v>2091</v>
      </c>
      <c r="AN4718" t="s">
        <v>143</v>
      </c>
      <c r="AO4718" t="s">
        <v>2092</v>
      </c>
      <c r="AP4718" s="18">
        <v>0</v>
      </c>
      <c r="AQ4718" t="s">
        <v>123</v>
      </c>
      <c r="AR4718" t="b">
        <f>ISNUMBER(SEARCH('Consulta Por Puntos Baloto'!$E$5,B4718,1))</f>
        <v>0</v>
      </c>
      <c r="AS4718">
        <f t="shared" si="146"/>
        <v>31</v>
      </c>
      <c r="AT4718" t="str">
        <f t="shared" si="147"/>
        <v>Punto pago</v>
      </c>
    </row>
    <row r="4719" spans="1:46">
      <c r="A4719" t="s">
        <v>21111</v>
      </c>
      <c r="B4719" t="s">
        <v>21112</v>
      </c>
      <c r="C4719" s="18">
        <v>5.6031287047999996</v>
      </c>
      <c r="D4719" t="s">
        <v>9667</v>
      </c>
      <c r="E4719" t="s">
        <v>4101</v>
      </c>
      <c r="F4719" t="s">
        <v>9668</v>
      </c>
      <c r="G4719" s="18">
        <v>5.4931898764999998</v>
      </c>
      <c r="H4719" t="s">
        <v>64</v>
      </c>
      <c r="I4719" t="s">
        <v>5603</v>
      </c>
      <c r="J4719" t="s">
        <v>9669</v>
      </c>
      <c r="K4719" s="18">
        <v>5.9500353048000001</v>
      </c>
      <c r="L4719" t="s">
        <v>64</v>
      </c>
      <c r="M4719" t="s">
        <v>4434</v>
      </c>
      <c r="N4719" t="s">
        <v>4435</v>
      </c>
      <c r="O4719" s="18">
        <v>5.4106898494999998</v>
      </c>
      <c r="P4719" t="s">
        <v>4100</v>
      </c>
      <c r="Q4719" t="s">
        <v>4101</v>
      </c>
      <c r="R4719" t="s">
        <v>4102</v>
      </c>
      <c r="S4719" s="18">
        <v>7.5736198388</v>
      </c>
      <c r="T4719" t="s">
        <v>227</v>
      </c>
      <c r="U4719" t="s">
        <v>228</v>
      </c>
      <c r="V4719" t="s">
        <v>229</v>
      </c>
      <c r="W4719" s="18">
        <v>7.5967035981000004</v>
      </c>
      <c r="X4719" t="s">
        <v>64</v>
      </c>
      <c r="Y4719" t="s">
        <v>5603</v>
      </c>
      <c r="Z4719" t="s">
        <v>5604</v>
      </c>
      <c r="AA4719" s="18">
        <v>6.4336458309999998</v>
      </c>
      <c r="AB4719" t="s">
        <v>4436</v>
      </c>
      <c r="AC4719" t="s">
        <v>4437</v>
      </c>
      <c r="AD4719" t="s">
        <v>4438</v>
      </c>
      <c r="AE4719" s="18">
        <v>0.26656944449999997</v>
      </c>
      <c r="AF4719" t="s">
        <v>21113</v>
      </c>
      <c r="AG4719" t="s">
        <v>220</v>
      </c>
      <c r="AH4719" t="s">
        <v>21114</v>
      </c>
      <c r="AI4719" s="18">
        <v>5.0988313116999997</v>
      </c>
      <c r="AJ4719" t="s">
        <v>9672</v>
      </c>
      <c r="AK4719" t="s">
        <v>4101</v>
      </c>
      <c r="AL4719" t="s">
        <v>9673</v>
      </c>
      <c r="AM4719" t="s">
        <v>21113</v>
      </c>
      <c r="AN4719" t="s">
        <v>220</v>
      </c>
      <c r="AO4719" t="s">
        <v>21114</v>
      </c>
      <c r="AP4719" s="18">
        <v>0.26656944449999997</v>
      </c>
      <c r="AQ4719" t="s">
        <v>123</v>
      </c>
      <c r="AR4719" t="b">
        <f>ISNUMBER(SEARCH('Consulta Por Puntos Baloto'!$E$5,B4719,1))</f>
        <v>0</v>
      </c>
      <c r="AS4719">
        <f t="shared" si="146"/>
        <v>31</v>
      </c>
      <c r="AT4719" t="str">
        <f t="shared" si="147"/>
        <v>Punto pago</v>
      </c>
    </row>
    <row r="4720" spans="1:46">
      <c r="A4720" t="s">
        <v>21115</v>
      </c>
      <c r="B4720" t="s">
        <v>21116</v>
      </c>
      <c r="C4720" s="18">
        <v>10.6237139437</v>
      </c>
      <c r="D4720" t="s">
        <v>4663</v>
      </c>
      <c r="E4720" t="s">
        <v>4664</v>
      </c>
      <c r="F4720" t="s">
        <v>4665</v>
      </c>
      <c r="G4720" s="18">
        <v>16.2607260415</v>
      </c>
      <c r="H4720" t="s">
        <v>64</v>
      </c>
      <c r="I4720" t="s">
        <v>4008</v>
      </c>
      <c r="J4720" t="s">
        <v>4009</v>
      </c>
      <c r="K4720" s="18">
        <v>16.917422804000001</v>
      </c>
      <c r="L4720" t="s">
        <v>4010</v>
      </c>
      <c r="M4720" t="s">
        <v>4008</v>
      </c>
      <c r="N4720" t="s">
        <v>4011</v>
      </c>
      <c r="O4720" s="18">
        <v>36.2828278498</v>
      </c>
      <c r="P4720" t="s">
        <v>225</v>
      </c>
      <c r="Q4720" t="s">
        <v>220</v>
      </c>
      <c r="R4720" t="s">
        <v>226</v>
      </c>
      <c r="S4720" s="18">
        <v>38.644315826700002</v>
      </c>
      <c r="T4720" t="s">
        <v>227</v>
      </c>
      <c r="U4720" t="s">
        <v>228</v>
      </c>
      <c r="V4720" t="s">
        <v>229</v>
      </c>
      <c r="W4720" s="18">
        <v>35.724550687099999</v>
      </c>
      <c r="X4720" t="s">
        <v>64</v>
      </c>
      <c r="Y4720" t="s">
        <v>4055</v>
      </c>
      <c r="Z4720" t="s">
        <v>4056</v>
      </c>
      <c r="AA4720" s="18">
        <v>16.246468787200001</v>
      </c>
      <c r="AB4720" s="19" t="s">
        <v>4013</v>
      </c>
      <c r="AC4720" t="s">
        <v>4014</v>
      </c>
      <c r="AD4720" t="s">
        <v>4015</v>
      </c>
      <c r="AE4720" s="18">
        <v>1.0599941999999999E-3</v>
      </c>
      <c r="AF4720" t="s">
        <v>21117</v>
      </c>
      <c r="AG4720" t="s">
        <v>4667</v>
      </c>
      <c r="AH4720" t="s">
        <v>21118</v>
      </c>
      <c r="AI4720" s="18">
        <v>5.9377947600000001E-2</v>
      </c>
      <c r="AJ4720" t="s">
        <v>14072</v>
      </c>
      <c r="AK4720" t="s">
        <v>4670</v>
      </c>
      <c r="AL4720" t="s">
        <v>14073</v>
      </c>
      <c r="AM4720" t="s">
        <v>21117</v>
      </c>
      <c r="AN4720" t="s">
        <v>4667</v>
      </c>
      <c r="AO4720" t="s">
        <v>21118</v>
      </c>
      <c r="AP4720" s="18">
        <v>1.0599941999999999E-3</v>
      </c>
      <c r="AQ4720" t="s">
        <v>123</v>
      </c>
      <c r="AR4720" t="b">
        <f>ISNUMBER(SEARCH('Consulta Por Puntos Baloto'!$E$5,B4720,1))</f>
        <v>0</v>
      </c>
      <c r="AS4720">
        <f t="shared" si="146"/>
        <v>31</v>
      </c>
      <c r="AT4720" t="str">
        <f t="shared" si="147"/>
        <v>Punto pago</v>
      </c>
    </row>
    <row r="4721" spans="1:46">
      <c r="A4721" t="s">
        <v>21119</v>
      </c>
      <c r="B4721" t="s">
        <v>21120</v>
      </c>
      <c r="C4721" s="18">
        <v>13.125065359500001</v>
      </c>
      <c r="D4721" t="s">
        <v>1448</v>
      </c>
      <c r="E4721" t="s">
        <v>1449</v>
      </c>
      <c r="F4721" t="s">
        <v>1450</v>
      </c>
      <c r="G4721" s="18">
        <v>13.1718352153</v>
      </c>
      <c r="H4721" t="s">
        <v>64</v>
      </c>
      <c r="I4721" t="s">
        <v>1451</v>
      </c>
      <c r="J4721" t="s">
        <v>1452</v>
      </c>
      <c r="K4721" s="18">
        <v>27.3519690376</v>
      </c>
      <c r="L4721" t="s">
        <v>64</v>
      </c>
      <c r="M4721" t="s">
        <v>471</v>
      </c>
      <c r="N4721" t="s">
        <v>1453</v>
      </c>
      <c r="O4721" s="18">
        <v>13.809867367400001</v>
      </c>
      <c r="P4721" t="s">
        <v>1454</v>
      </c>
      <c r="Q4721" t="s">
        <v>1449</v>
      </c>
      <c r="R4721" t="s">
        <v>1455</v>
      </c>
      <c r="S4721" s="18">
        <v>34.711415308299998</v>
      </c>
      <c r="T4721" t="s">
        <v>111</v>
      </c>
      <c r="U4721" t="s">
        <v>112</v>
      </c>
      <c r="V4721" t="s">
        <v>113</v>
      </c>
      <c r="W4721" s="18">
        <v>13.856580763</v>
      </c>
      <c r="X4721" t="s">
        <v>64</v>
      </c>
      <c r="Y4721" t="s">
        <v>1451</v>
      </c>
      <c r="Z4721" t="s">
        <v>1456</v>
      </c>
      <c r="AA4721" s="18">
        <v>34.7123776918</v>
      </c>
      <c r="AB4721" s="19" t="s">
        <v>1111</v>
      </c>
      <c r="AC4721" t="s">
        <v>509</v>
      </c>
      <c r="AD4721" s="19" t="s">
        <v>1112</v>
      </c>
      <c r="AE4721" s="18">
        <v>4.6151802733</v>
      </c>
      <c r="AF4721" t="s">
        <v>1457</v>
      </c>
      <c r="AG4721" t="s">
        <v>1458</v>
      </c>
      <c r="AH4721" t="s">
        <v>1459</v>
      </c>
      <c r="AI4721" s="18">
        <v>5.3652865600000002E-2</v>
      </c>
      <c r="AJ4721" t="s">
        <v>21121</v>
      </c>
      <c r="AK4721" t="s">
        <v>1461</v>
      </c>
      <c r="AL4721" t="s">
        <v>21122</v>
      </c>
      <c r="AM4721" t="s">
        <v>21121</v>
      </c>
      <c r="AN4721" t="s">
        <v>1461</v>
      </c>
      <c r="AO4721" t="s">
        <v>21122</v>
      </c>
      <c r="AP4721" s="18">
        <v>5.3652865600000002E-2</v>
      </c>
      <c r="AQ4721" t="s">
        <v>123</v>
      </c>
      <c r="AR4721" t="b">
        <f>ISNUMBER(SEARCH('Consulta Por Puntos Baloto'!$E$5,B4721,1))</f>
        <v>0</v>
      </c>
      <c r="AS4721">
        <f t="shared" si="146"/>
        <v>35</v>
      </c>
      <c r="AT4721" t="str">
        <f t="shared" si="147"/>
        <v>Punto red</v>
      </c>
    </row>
    <row r="4722" spans="1:46">
      <c r="A4722" t="s">
        <v>21123</v>
      </c>
      <c r="B4722" t="s">
        <v>21124</v>
      </c>
      <c r="C4722" s="18">
        <v>46.5721603896</v>
      </c>
      <c r="D4722" t="s">
        <v>4247</v>
      </c>
      <c r="E4722" t="s">
        <v>4248</v>
      </c>
      <c r="F4722" t="s">
        <v>4249</v>
      </c>
      <c r="G4722" s="18">
        <v>47.3789533964</v>
      </c>
      <c r="H4722" t="s">
        <v>64</v>
      </c>
      <c r="I4722" t="s">
        <v>4073</v>
      </c>
      <c r="J4722" t="s">
        <v>4074</v>
      </c>
      <c r="K4722" s="18">
        <v>132.29165216729999</v>
      </c>
      <c r="L4722" t="s">
        <v>64</v>
      </c>
      <c r="M4722" t="s">
        <v>4250</v>
      </c>
      <c r="N4722" t="s">
        <v>4251</v>
      </c>
      <c r="O4722" s="18">
        <v>56.082367366</v>
      </c>
      <c r="P4722" t="s">
        <v>4071</v>
      </c>
      <c r="Q4722" t="s">
        <v>4066</v>
      </c>
      <c r="R4722" t="s">
        <v>4072</v>
      </c>
      <c r="S4722" s="18">
        <v>339.80493330100001</v>
      </c>
      <c r="T4722" t="s">
        <v>227</v>
      </c>
      <c r="U4722" t="s">
        <v>228</v>
      </c>
      <c r="V4722" t="s">
        <v>229</v>
      </c>
      <c r="W4722" s="18">
        <v>47.452116094399997</v>
      </c>
      <c r="X4722" t="s">
        <v>64</v>
      </c>
      <c r="Y4722" t="s">
        <v>4073</v>
      </c>
      <c r="Z4722" t="s">
        <v>4074</v>
      </c>
      <c r="AA4722" s="18">
        <v>53.244806427699999</v>
      </c>
      <c r="AB4722" t="s">
        <v>4252</v>
      </c>
      <c r="AC4722" t="s">
        <v>4066</v>
      </c>
      <c r="AD4722" t="s">
        <v>4253</v>
      </c>
      <c r="AE4722" s="18">
        <v>6.4845060000000001E-3</v>
      </c>
      <c r="AF4722" t="s">
        <v>15626</v>
      </c>
      <c r="AG4722" t="s">
        <v>15627</v>
      </c>
      <c r="AH4722" t="s">
        <v>15628</v>
      </c>
      <c r="AI4722" s="18">
        <v>9.1733309999999998E-3</v>
      </c>
      <c r="AJ4722" t="s">
        <v>15629</v>
      </c>
      <c r="AK4722" t="s">
        <v>15627</v>
      </c>
      <c r="AL4722" t="s">
        <v>15630</v>
      </c>
      <c r="AM4722" t="s">
        <v>15626</v>
      </c>
      <c r="AN4722" t="s">
        <v>15627</v>
      </c>
      <c r="AO4722" t="s">
        <v>15628</v>
      </c>
      <c r="AP4722" s="18">
        <v>6.4845060000000001E-3</v>
      </c>
      <c r="AQ4722" t="s">
        <v>123</v>
      </c>
      <c r="AR4722" t="b">
        <f>ISNUMBER(SEARCH('Consulta Por Puntos Baloto'!$E$5,B4722,1))</f>
        <v>0</v>
      </c>
      <c r="AS4722">
        <f t="shared" si="146"/>
        <v>31</v>
      </c>
      <c r="AT4722" t="str">
        <f t="shared" si="147"/>
        <v>Punto pago</v>
      </c>
    </row>
    <row r="4723" spans="1:46">
      <c r="A4723" t="s">
        <v>21125</v>
      </c>
      <c r="B4723" t="s">
        <v>21126</v>
      </c>
      <c r="C4723" s="18">
        <v>1.0031434613000001</v>
      </c>
      <c r="D4723" t="s">
        <v>353</v>
      </c>
      <c r="E4723" t="s">
        <v>354</v>
      </c>
      <c r="F4723" t="s">
        <v>355</v>
      </c>
      <c r="G4723" s="18">
        <v>0.9844464302</v>
      </c>
      <c r="H4723" t="s">
        <v>64</v>
      </c>
      <c r="I4723" t="s">
        <v>86</v>
      </c>
      <c r="J4723" t="s">
        <v>7050</v>
      </c>
      <c r="K4723" s="18">
        <v>1.2494744388000001</v>
      </c>
      <c r="L4723" t="s">
        <v>64</v>
      </c>
      <c r="M4723" t="s">
        <v>86</v>
      </c>
      <c r="N4723" t="s">
        <v>358</v>
      </c>
      <c r="O4723" s="18">
        <v>5.9477714925000003</v>
      </c>
      <c r="P4723" t="s">
        <v>359</v>
      </c>
      <c r="Q4723" t="s">
        <v>83</v>
      </c>
      <c r="R4723" t="s">
        <v>360</v>
      </c>
      <c r="S4723" s="18">
        <v>7.3122685048999996</v>
      </c>
      <c r="T4723" t="s">
        <v>85</v>
      </c>
      <c r="U4723" t="s">
        <v>86</v>
      </c>
      <c r="V4723" t="s">
        <v>87</v>
      </c>
      <c r="W4723" s="18">
        <v>4.2660593230000003</v>
      </c>
      <c r="X4723" t="s">
        <v>64</v>
      </c>
      <c r="Y4723" t="s">
        <v>86</v>
      </c>
      <c r="Z4723" t="s">
        <v>299</v>
      </c>
      <c r="AA4723" s="18">
        <v>4.2727236387999996</v>
      </c>
      <c r="AB4723" s="19" t="s">
        <v>361</v>
      </c>
      <c r="AC4723" t="s">
        <v>83</v>
      </c>
      <c r="AD4723" s="19" t="s">
        <v>362</v>
      </c>
      <c r="AE4723" s="18">
        <v>1.1294722066</v>
      </c>
      <c r="AF4723" t="s">
        <v>21127</v>
      </c>
      <c r="AG4723" t="s">
        <v>354</v>
      </c>
      <c r="AH4723" t="s">
        <v>21128</v>
      </c>
      <c r="AI4723" s="18">
        <v>1.0808643755</v>
      </c>
      <c r="AJ4723" t="s">
        <v>21129</v>
      </c>
      <c r="AK4723" t="s">
        <v>354</v>
      </c>
      <c r="AL4723" t="s">
        <v>21130</v>
      </c>
      <c r="AM4723" t="s">
        <v>64</v>
      </c>
      <c r="AN4723" t="s">
        <v>86</v>
      </c>
      <c r="AO4723" t="s">
        <v>7050</v>
      </c>
      <c r="AP4723" s="18">
        <v>0.9844464302</v>
      </c>
      <c r="AQ4723" t="s">
        <v>123</v>
      </c>
      <c r="AR4723" t="b">
        <f>ISNUMBER(SEARCH('Consulta Por Puntos Baloto'!$E$5,B4723,1))</f>
        <v>0</v>
      </c>
      <c r="AS4723">
        <f t="shared" si="146"/>
        <v>7</v>
      </c>
      <c r="AT4723" t="str">
        <f t="shared" si="147"/>
        <v>Cajero automático</v>
      </c>
    </row>
    <row r="4724" spans="1:46">
      <c r="A4724" t="s">
        <v>21131</v>
      </c>
      <c r="B4724" t="s">
        <v>21132</v>
      </c>
      <c r="C4724" s="18">
        <v>2.3920576909000002</v>
      </c>
      <c r="D4724" t="s">
        <v>4084</v>
      </c>
      <c r="E4724" t="s">
        <v>4053</v>
      </c>
      <c r="F4724" t="s">
        <v>4085</v>
      </c>
      <c r="G4724" s="18">
        <v>3.1252012212000002</v>
      </c>
      <c r="H4724" t="s">
        <v>64</v>
      </c>
      <c r="I4724" t="s">
        <v>4055</v>
      </c>
      <c r="J4724" t="s">
        <v>4056</v>
      </c>
      <c r="K4724" s="18">
        <v>7.0849483875999999</v>
      </c>
      <c r="L4724" t="s">
        <v>64</v>
      </c>
      <c r="M4724" t="s">
        <v>223</v>
      </c>
      <c r="N4724" t="s">
        <v>4070</v>
      </c>
      <c r="O4724" s="18">
        <v>0.2084761165</v>
      </c>
      <c r="P4724" t="s">
        <v>4052</v>
      </c>
      <c r="Q4724" t="s">
        <v>4053</v>
      </c>
      <c r="R4724" t="s">
        <v>4054</v>
      </c>
      <c r="S4724" s="18">
        <v>15.610209621999999</v>
      </c>
      <c r="T4724" t="s">
        <v>227</v>
      </c>
      <c r="U4724" t="s">
        <v>228</v>
      </c>
      <c r="V4724" t="s">
        <v>229</v>
      </c>
      <c r="W4724" s="18">
        <v>3.1363389023999999</v>
      </c>
      <c r="X4724" t="s">
        <v>64</v>
      </c>
      <c r="Y4724" t="s">
        <v>4055</v>
      </c>
      <c r="Z4724" t="s">
        <v>4056</v>
      </c>
      <c r="AA4724" s="18">
        <v>5.9431766925999998</v>
      </c>
      <c r="AB4724" t="s">
        <v>4088</v>
      </c>
      <c r="AC4724" t="s">
        <v>220</v>
      </c>
      <c r="AD4724" t="s">
        <v>4089</v>
      </c>
      <c r="AE4724" s="18">
        <v>0.36304558790000002</v>
      </c>
      <c r="AF4724" t="s">
        <v>9233</v>
      </c>
      <c r="AG4724" t="s">
        <v>4053</v>
      </c>
      <c r="AH4724" t="s">
        <v>9234</v>
      </c>
      <c r="AI4724" s="18">
        <v>0.1998124815</v>
      </c>
      <c r="AJ4724" t="s">
        <v>349</v>
      </c>
      <c r="AK4724" t="s">
        <v>4053</v>
      </c>
      <c r="AL4724" t="s">
        <v>8196</v>
      </c>
      <c r="AM4724" t="s">
        <v>349</v>
      </c>
      <c r="AN4724" t="s">
        <v>4053</v>
      </c>
      <c r="AO4724" t="s">
        <v>8196</v>
      </c>
      <c r="AP4724" s="18">
        <v>0.1998124815</v>
      </c>
      <c r="AQ4724" t="e">
        <v>#N/A</v>
      </c>
      <c r="AR4724" t="b">
        <f>ISNUMBER(SEARCH('Consulta Por Puntos Baloto'!$E$5,B4724,1))</f>
        <v>0</v>
      </c>
      <c r="AS4724">
        <f t="shared" si="146"/>
        <v>35</v>
      </c>
      <c r="AT4724" t="str">
        <f t="shared" si="147"/>
        <v>Punto red</v>
      </c>
    </row>
    <row r="4725" spans="1:46">
      <c r="A4725" t="s">
        <v>21133</v>
      </c>
      <c r="B4725" t="s">
        <v>21134</v>
      </c>
      <c r="C4725" s="18">
        <v>1.0476051216</v>
      </c>
      <c r="D4725" t="s">
        <v>5165</v>
      </c>
      <c r="E4725" t="s">
        <v>220</v>
      </c>
      <c r="F4725" t="s">
        <v>5166</v>
      </c>
      <c r="G4725" s="18">
        <v>1.5491570573</v>
      </c>
      <c r="H4725" t="s">
        <v>64</v>
      </c>
      <c r="I4725" t="s">
        <v>223</v>
      </c>
      <c r="J4725" t="s">
        <v>5327</v>
      </c>
      <c r="K4725" s="18">
        <v>2.8836281417</v>
      </c>
      <c r="L4725" t="s">
        <v>64</v>
      </c>
      <c r="M4725" t="s">
        <v>223</v>
      </c>
      <c r="N4725" t="s">
        <v>4070</v>
      </c>
      <c r="O4725" s="18">
        <v>1.8871143549</v>
      </c>
      <c r="P4725" t="s">
        <v>4231</v>
      </c>
      <c r="Q4725" t="s">
        <v>220</v>
      </c>
      <c r="R4725" t="s">
        <v>4232</v>
      </c>
      <c r="S4725" s="18">
        <v>11.1736531513</v>
      </c>
      <c r="T4725" t="s">
        <v>227</v>
      </c>
      <c r="U4725" t="s">
        <v>228</v>
      </c>
      <c r="V4725" t="s">
        <v>229</v>
      </c>
      <c r="W4725" s="18">
        <v>4.2960192281999996</v>
      </c>
      <c r="X4725" t="s">
        <v>222</v>
      </c>
      <c r="Y4725" t="s">
        <v>223</v>
      </c>
      <c r="Z4725" t="s">
        <v>224</v>
      </c>
      <c r="AA4725" s="18">
        <v>1.7980149341</v>
      </c>
      <c r="AB4725" t="s">
        <v>4088</v>
      </c>
      <c r="AC4725" t="s">
        <v>220</v>
      </c>
      <c r="AD4725" t="s">
        <v>4089</v>
      </c>
      <c r="AE4725" s="18">
        <v>0.1205607338</v>
      </c>
      <c r="AF4725" t="s">
        <v>5914</v>
      </c>
      <c r="AG4725" t="s">
        <v>220</v>
      </c>
      <c r="AH4725" t="s">
        <v>5915</v>
      </c>
      <c r="AI4725" s="18">
        <v>0.22524034530000001</v>
      </c>
      <c r="AJ4725" t="s">
        <v>5330</v>
      </c>
      <c r="AK4725" t="s">
        <v>220</v>
      </c>
      <c r="AL4725" t="s">
        <v>5331</v>
      </c>
      <c r="AM4725" t="s">
        <v>5914</v>
      </c>
      <c r="AN4725" t="s">
        <v>220</v>
      </c>
      <c r="AO4725" t="s">
        <v>5915</v>
      </c>
      <c r="AP4725" s="18">
        <v>0.1205607338</v>
      </c>
      <c r="AQ4725" t="s">
        <v>123</v>
      </c>
      <c r="AR4725" t="b">
        <f>ISNUMBER(SEARCH('Consulta Por Puntos Baloto'!$E$5,B4725,1))</f>
        <v>0</v>
      </c>
      <c r="AS4725">
        <f t="shared" si="146"/>
        <v>31</v>
      </c>
      <c r="AT4725" t="str">
        <f t="shared" si="147"/>
        <v>Punto pago</v>
      </c>
    </row>
    <row r="4726" spans="1:46">
      <c r="A4726" t="s">
        <v>21135</v>
      </c>
      <c r="B4726" t="s">
        <v>21136</v>
      </c>
      <c r="C4726" s="18">
        <v>1.2365240833</v>
      </c>
      <c r="D4726" t="s">
        <v>5001</v>
      </c>
      <c r="E4726" t="s">
        <v>220</v>
      </c>
      <c r="F4726" t="s">
        <v>5002</v>
      </c>
      <c r="G4726" s="18">
        <v>1.2781678443</v>
      </c>
      <c r="H4726" t="s">
        <v>11242</v>
      </c>
      <c r="I4726" t="s">
        <v>223</v>
      </c>
      <c r="J4726" t="s">
        <v>11243</v>
      </c>
      <c r="K4726" s="18">
        <v>1.3999710596999999</v>
      </c>
      <c r="L4726" t="s">
        <v>64</v>
      </c>
      <c r="M4726" t="s">
        <v>223</v>
      </c>
      <c r="N4726" t="s">
        <v>9384</v>
      </c>
      <c r="O4726" s="18">
        <v>1.7417440195</v>
      </c>
      <c r="P4726" t="s">
        <v>225</v>
      </c>
      <c r="Q4726" t="s">
        <v>220</v>
      </c>
      <c r="R4726" t="s">
        <v>226</v>
      </c>
      <c r="S4726" s="18">
        <v>5.3842738023000001</v>
      </c>
      <c r="T4726" t="s">
        <v>227</v>
      </c>
      <c r="U4726" t="s">
        <v>228</v>
      </c>
      <c r="V4726" t="s">
        <v>229</v>
      </c>
      <c r="W4726" s="18">
        <v>2.2170335694999999</v>
      </c>
      <c r="X4726" t="s">
        <v>222</v>
      </c>
      <c r="Y4726" t="s">
        <v>223</v>
      </c>
      <c r="Z4726" t="s">
        <v>224</v>
      </c>
      <c r="AA4726" s="18">
        <v>1.1805278417</v>
      </c>
      <c r="AB4726" t="s">
        <v>6401</v>
      </c>
      <c r="AC4726" t="s">
        <v>220</v>
      </c>
      <c r="AD4726" t="s">
        <v>6402</v>
      </c>
      <c r="AE4726" s="18">
        <v>0.1057801646</v>
      </c>
      <c r="AF4726" t="s">
        <v>21137</v>
      </c>
      <c r="AG4726" t="s">
        <v>220</v>
      </c>
      <c r="AH4726" t="s">
        <v>21138</v>
      </c>
      <c r="AI4726" s="18">
        <v>1.0335817768</v>
      </c>
      <c r="AJ4726" t="s">
        <v>349</v>
      </c>
      <c r="AK4726" t="s">
        <v>220</v>
      </c>
      <c r="AL4726" t="s">
        <v>8348</v>
      </c>
      <c r="AM4726" t="s">
        <v>21137</v>
      </c>
      <c r="AN4726" t="s">
        <v>220</v>
      </c>
      <c r="AO4726" t="s">
        <v>21138</v>
      </c>
      <c r="AP4726" s="18">
        <v>0.1057801646</v>
      </c>
      <c r="AQ4726" t="s">
        <v>123</v>
      </c>
      <c r="AR4726" t="b">
        <f>ISNUMBER(SEARCH('Consulta Por Puntos Baloto'!$E$5,B4726,1))</f>
        <v>0</v>
      </c>
      <c r="AS4726">
        <f t="shared" si="146"/>
        <v>31</v>
      </c>
      <c r="AT4726" t="str">
        <f t="shared" si="147"/>
        <v>Punto pago</v>
      </c>
    </row>
    <row r="4727" spans="1:46">
      <c r="A4727" t="s">
        <v>21139</v>
      </c>
      <c r="B4727" t="s">
        <v>21140</v>
      </c>
      <c r="C4727" s="18">
        <v>86.466421142599998</v>
      </c>
      <c r="D4727" t="s">
        <v>4428</v>
      </c>
      <c r="E4727" t="s">
        <v>4429</v>
      </c>
      <c r="F4727" t="s">
        <v>4430</v>
      </c>
      <c r="G4727" s="18">
        <v>109.6085869721</v>
      </c>
      <c r="H4727" t="s">
        <v>4899</v>
      </c>
      <c r="I4727" t="s">
        <v>4432</v>
      </c>
      <c r="J4727" t="s">
        <v>4992</v>
      </c>
      <c r="K4727" s="18">
        <v>126.24660374</v>
      </c>
      <c r="L4727" t="s">
        <v>64</v>
      </c>
      <c r="M4727" t="s">
        <v>4434</v>
      </c>
      <c r="N4727" t="s">
        <v>4435</v>
      </c>
      <c r="O4727" s="18">
        <v>128.0354144977</v>
      </c>
      <c r="P4727" t="s">
        <v>4100</v>
      </c>
      <c r="Q4727" t="s">
        <v>4101</v>
      </c>
      <c r="R4727" t="s">
        <v>4102</v>
      </c>
      <c r="S4727" s="18">
        <v>130.2604145155</v>
      </c>
      <c r="T4727" t="s">
        <v>227</v>
      </c>
      <c r="U4727" t="s">
        <v>228</v>
      </c>
      <c r="V4727" t="s">
        <v>229</v>
      </c>
      <c r="W4727" s="18">
        <v>130.88032889729999</v>
      </c>
      <c r="X4727" t="s">
        <v>64</v>
      </c>
      <c r="Y4727" t="s">
        <v>5603</v>
      </c>
      <c r="Z4727" t="s">
        <v>5604</v>
      </c>
      <c r="AA4727" s="18">
        <v>128.11055979119999</v>
      </c>
      <c r="AB4727" t="s">
        <v>4436</v>
      </c>
      <c r="AC4727" t="s">
        <v>4437</v>
      </c>
      <c r="AD4727" t="s">
        <v>4438</v>
      </c>
      <c r="AE4727" s="18">
        <v>0.1042730424</v>
      </c>
      <c r="AF4727" t="s">
        <v>17319</v>
      </c>
      <c r="AG4727" t="s">
        <v>9042</v>
      </c>
      <c r="AH4727" t="s">
        <v>17320</v>
      </c>
      <c r="AI4727" s="18">
        <v>2.3229859799999999E-2</v>
      </c>
      <c r="AJ4727" t="s">
        <v>17321</v>
      </c>
      <c r="AK4727" t="s">
        <v>9042</v>
      </c>
      <c r="AL4727" t="s">
        <v>17322</v>
      </c>
      <c r="AM4727" t="s">
        <v>17321</v>
      </c>
      <c r="AN4727" t="s">
        <v>9042</v>
      </c>
      <c r="AO4727" t="s">
        <v>17322</v>
      </c>
      <c r="AP4727" s="18">
        <v>2.3229859799999999E-2</v>
      </c>
      <c r="AQ4727" t="s">
        <v>123</v>
      </c>
      <c r="AR4727" t="b">
        <f>ISNUMBER(SEARCH('Consulta Por Puntos Baloto'!$E$5,B4727,1))</f>
        <v>0</v>
      </c>
      <c r="AS4727">
        <f t="shared" si="146"/>
        <v>35</v>
      </c>
      <c r="AT4727" t="str">
        <f t="shared" si="147"/>
        <v>Punto red</v>
      </c>
    </row>
    <row r="4728" spans="1:46">
      <c r="A4728" t="s">
        <v>21141</v>
      </c>
      <c r="B4728" t="s">
        <v>21142</v>
      </c>
      <c r="C4728" s="18">
        <v>0.8268304622</v>
      </c>
      <c r="D4728" t="s">
        <v>4805</v>
      </c>
      <c r="E4728" t="s">
        <v>3972</v>
      </c>
      <c r="F4728" t="s">
        <v>4806</v>
      </c>
      <c r="G4728" s="18">
        <v>0.53753264119999999</v>
      </c>
      <c r="H4728" t="s">
        <v>3979</v>
      </c>
      <c r="I4728" t="s">
        <v>3974</v>
      </c>
      <c r="J4728" t="s">
        <v>3980</v>
      </c>
      <c r="K4728" s="18">
        <v>0.77177957539999997</v>
      </c>
      <c r="L4728" t="s">
        <v>64</v>
      </c>
      <c r="M4728" t="s">
        <v>3974</v>
      </c>
      <c r="N4728" t="s">
        <v>4331</v>
      </c>
      <c r="O4728" s="18">
        <v>1.2652633723</v>
      </c>
      <c r="P4728" t="s">
        <v>4332</v>
      </c>
      <c r="Q4728" t="s">
        <v>3972</v>
      </c>
      <c r="R4728" t="s">
        <v>4333</v>
      </c>
      <c r="S4728" s="18">
        <v>467.78012108529998</v>
      </c>
      <c r="T4728" t="s">
        <v>85</v>
      </c>
      <c r="U4728" t="s">
        <v>86</v>
      </c>
      <c r="V4728" t="s">
        <v>87</v>
      </c>
      <c r="W4728" s="18">
        <v>0.53753264119999999</v>
      </c>
      <c r="X4728" t="s">
        <v>3979</v>
      </c>
      <c r="Y4728" t="s">
        <v>3974</v>
      </c>
      <c r="Z4728" t="s">
        <v>3980</v>
      </c>
      <c r="AA4728" s="18">
        <v>0.53753264119999999</v>
      </c>
      <c r="AB4728" t="s">
        <v>3979</v>
      </c>
      <c r="AC4728" t="s">
        <v>3972</v>
      </c>
      <c r="AD4728" t="s">
        <v>5811</v>
      </c>
      <c r="AE4728" s="18">
        <v>0.19741078040000001</v>
      </c>
      <c r="AF4728" t="s">
        <v>5812</v>
      </c>
      <c r="AG4728" t="s">
        <v>3972</v>
      </c>
      <c r="AH4728" t="s">
        <v>5813</v>
      </c>
      <c r="AI4728" s="18">
        <v>0.68684392169999997</v>
      </c>
      <c r="AJ4728" t="s">
        <v>349</v>
      </c>
      <c r="AK4728" t="s">
        <v>3972</v>
      </c>
      <c r="AL4728" t="s">
        <v>5814</v>
      </c>
      <c r="AM4728" t="s">
        <v>5812</v>
      </c>
      <c r="AN4728" t="s">
        <v>3972</v>
      </c>
      <c r="AO4728" t="s">
        <v>5813</v>
      </c>
      <c r="AP4728" s="18">
        <v>0.19741078040000001</v>
      </c>
      <c r="AQ4728" t="s">
        <v>123</v>
      </c>
      <c r="AR4728" t="b">
        <f>ISNUMBER(SEARCH('Consulta Por Puntos Baloto'!$E$5,B4728,1))</f>
        <v>0</v>
      </c>
      <c r="AS4728">
        <f t="shared" si="146"/>
        <v>31</v>
      </c>
      <c r="AT4728" t="str">
        <f t="shared" si="147"/>
        <v>Punto pago</v>
      </c>
    </row>
    <row r="4729" spans="1:46">
      <c r="A4729" t="s">
        <v>21143</v>
      </c>
      <c r="B4729" t="s">
        <v>21144</v>
      </c>
      <c r="C4729" s="18">
        <v>14.2560757883</v>
      </c>
      <c r="D4729" t="s">
        <v>1500</v>
      </c>
      <c r="E4729" t="s">
        <v>1501</v>
      </c>
      <c r="F4729" t="s">
        <v>1502</v>
      </c>
      <c r="G4729" s="18">
        <v>8.3002959160999996</v>
      </c>
      <c r="H4729" t="s">
        <v>64</v>
      </c>
      <c r="I4729" t="s">
        <v>2636</v>
      </c>
      <c r="J4729" t="s">
        <v>3488</v>
      </c>
      <c r="K4729" s="18">
        <v>14.302812568</v>
      </c>
      <c r="L4729" t="s">
        <v>64</v>
      </c>
      <c r="M4729" t="s">
        <v>2638</v>
      </c>
      <c r="N4729" t="s">
        <v>2639</v>
      </c>
      <c r="O4729" s="18">
        <v>21.463039282</v>
      </c>
      <c r="P4729" t="s">
        <v>2625</v>
      </c>
      <c r="Q4729" t="s">
        <v>134</v>
      </c>
      <c r="R4729" t="s">
        <v>2626</v>
      </c>
      <c r="S4729" s="18">
        <v>19.844891647899999</v>
      </c>
      <c r="T4729" t="s">
        <v>311</v>
      </c>
      <c r="U4729" t="s">
        <v>130</v>
      </c>
      <c r="V4729" t="s">
        <v>312</v>
      </c>
      <c r="W4729" s="18">
        <v>9.5791313976999994</v>
      </c>
      <c r="X4729" t="s">
        <v>64</v>
      </c>
      <c r="Y4729" t="s">
        <v>313</v>
      </c>
      <c r="Z4729" t="s">
        <v>314</v>
      </c>
      <c r="AA4729" s="18">
        <v>14.0953404854</v>
      </c>
      <c r="AB4729" s="19" t="s">
        <v>2641</v>
      </c>
      <c r="AC4729" t="s">
        <v>1501</v>
      </c>
      <c r="AD4729" t="s">
        <v>2642</v>
      </c>
      <c r="AE4729" s="18">
        <v>0.1086676415</v>
      </c>
      <c r="AF4729" t="s">
        <v>3489</v>
      </c>
      <c r="AG4729" t="s">
        <v>3490</v>
      </c>
      <c r="AH4729" t="s">
        <v>3491</v>
      </c>
      <c r="AI4729" s="18">
        <v>1.6934994599999999E-2</v>
      </c>
      <c r="AJ4729" t="s">
        <v>21145</v>
      </c>
      <c r="AK4729" t="s">
        <v>3490</v>
      </c>
      <c r="AL4729" t="s">
        <v>21146</v>
      </c>
      <c r="AM4729" t="s">
        <v>21145</v>
      </c>
      <c r="AN4729" t="s">
        <v>3490</v>
      </c>
      <c r="AO4729" t="s">
        <v>21146</v>
      </c>
      <c r="AP4729" s="18">
        <v>1.6934994599999999E-2</v>
      </c>
      <c r="AQ4729" t="s">
        <v>123</v>
      </c>
      <c r="AR4729" t="b">
        <f>ISNUMBER(SEARCH('Consulta Por Puntos Baloto'!$E$5,B4729,1))</f>
        <v>0</v>
      </c>
      <c r="AS4729">
        <f t="shared" si="146"/>
        <v>35</v>
      </c>
      <c r="AT4729" t="str">
        <f t="shared" si="147"/>
        <v>Punto red</v>
      </c>
    </row>
    <row r="4730" spans="1:46">
      <c r="A4730" t="s">
        <v>21147</v>
      </c>
      <c r="B4730" t="s">
        <v>21148</v>
      </c>
      <c r="C4730" s="18">
        <v>1.8994664112999999</v>
      </c>
      <c r="D4730" t="s">
        <v>1500</v>
      </c>
      <c r="E4730" t="s">
        <v>1501</v>
      </c>
      <c r="F4730" t="s">
        <v>1502</v>
      </c>
      <c r="G4730" s="18">
        <v>1.3608370242000001</v>
      </c>
      <c r="H4730" t="s">
        <v>64</v>
      </c>
      <c r="I4730" t="s">
        <v>2636</v>
      </c>
      <c r="J4730" t="s">
        <v>14596</v>
      </c>
      <c r="K4730" s="18">
        <v>9.7753226830000006</v>
      </c>
      <c r="L4730" t="s">
        <v>311</v>
      </c>
      <c r="M4730" t="s">
        <v>130</v>
      </c>
      <c r="N4730" t="s">
        <v>2660</v>
      </c>
      <c r="O4730" s="18">
        <v>10.6676057683</v>
      </c>
      <c r="P4730" t="s">
        <v>2625</v>
      </c>
      <c r="Q4730" t="s">
        <v>134</v>
      </c>
      <c r="R4730" t="s">
        <v>2626</v>
      </c>
      <c r="S4730" s="18">
        <v>9.7753226830000006</v>
      </c>
      <c r="T4730" t="s">
        <v>311</v>
      </c>
      <c r="U4730" t="s">
        <v>130</v>
      </c>
      <c r="V4730" t="s">
        <v>312</v>
      </c>
      <c r="W4730" s="18">
        <v>1.4563396025999999</v>
      </c>
      <c r="X4730" t="s">
        <v>64</v>
      </c>
      <c r="Y4730" t="s">
        <v>2636</v>
      </c>
      <c r="Z4730" t="s">
        <v>3005</v>
      </c>
      <c r="AA4730" s="18">
        <v>1.8475097461000001</v>
      </c>
      <c r="AB4730" s="19" t="s">
        <v>2641</v>
      </c>
      <c r="AC4730" t="s">
        <v>1501</v>
      </c>
      <c r="AD4730" t="s">
        <v>2642</v>
      </c>
      <c r="AE4730" s="18">
        <v>1.4085964355</v>
      </c>
      <c r="AF4730" t="s">
        <v>3813</v>
      </c>
      <c r="AG4730" t="s">
        <v>1501</v>
      </c>
      <c r="AH4730" t="s">
        <v>3814</v>
      </c>
      <c r="AI4730" s="18">
        <v>0.45475563610000003</v>
      </c>
      <c r="AJ4730" t="s">
        <v>21149</v>
      </c>
      <c r="AK4730" t="s">
        <v>1501</v>
      </c>
      <c r="AL4730" t="s">
        <v>21150</v>
      </c>
      <c r="AM4730" t="s">
        <v>21149</v>
      </c>
      <c r="AN4730" t="s">
        <v>1501</v>
      </c>
      <c r="AO4730" t="s">
        <v>21150</v>
      </c>
      <c r="AP4730" s="18">
        <v>0.45475563610000003</v>
      </c>
      <c r="AQ4730" t="s">
        <v>123</v>
      </c>
      <c r="AR4730" t="b">
        <f>ISNUMBER(SEARCH('Consulta Por Puntos Baloto'!$E$5,B4730,1))</f>
        <v>0</v>
      </c>
      <c r="AS4730">
        <f t="shared" si="146"/>
        <v>35</v>
      </c>
      <c r="AT4730" t="str">
        <f t="shared" si="147"/>
        <v>Punto red</v>
      </c>
    </row>
    <row r="4731" spans="1:46">
      <c r="A4731" t="s">
        <v>21151</v>
      </c>
      <c r="B4731" t="s">
        <v>21152</v>
      </c>
      <c r="C4731" s="18">
        <v>0.33579660150000001</v>
      </c>
      <c r="D4731" t="s">
        <v>1500</v>
      </c>
      <c r="E4731" t="s">
        <v>1501</v>
      </c>
      <c r="F4731" t="s">
        <v>1502</v>
      </c>
      <c r="G4731" s="18">
        <v>0.6199708209</v>
      </c>
      <c r="H4731" t="s">
        <v>64</v>
      </c>
      <c r="I4731" t="s">
        <v>2636</v>
      </c>
      <c r="J4731" t="s">
        <v>2637</v>
      </c>
      <c r="K4731" s="18">
        <v>10.7595678697</v>
      </c>
      <c r="L4731" t="s">
        <v>311</v>
      </c>
      <c r="M4731" t="s">
        <v>130</v>
      </c>
      <c r="N4731" t="s">
        <v>2660</v>
      </c>
      <c r="O4731" s="18">
        <v>11.374652644099999</v>
      </c>
      <c r="P4731" t="s">
        <v>2625</v>
      </c>
      <c r="Q4731" t="s">
        <v>134</v>
      </c>
      <c r="R4731" t="s">
        <v>2626</v>
      </c>
      <c r="S4731" s="18">
        <v>10.7595678697</v>
      </c>
      <c r="T4731" t="s">
        <v>311</v>
      </c>
      <c r="U4731" t="s">
        <v>130</v>
      </c>
      <c r="V4731" t="s">
        <v>312</v>
      </c>
      <c r="W4731" s="18">
        <v>2.1744845563999999</v>
      </c>
      <c r="X4731" t="s">
        <v>64</v>
      </c>
      <c r="Y4731" t="s">
        <v>2636</v>
      </c>
      <c r="Z4731" t="s">
        <v>3005</v>
      </c>
      <c r="AA4731" s="18">
        <v>0.51822416569999996</v>
      </c>
      <c r="AB4731" s="19" t="s">
        <v>2641</v>
      </c>
      <c r="AC4731" t="s">
        <v>1501</v>
      </c>
      <c r="AD4731" t="s">
        <v>2642</v>
      </c>
      <c r="AE4731" s="18">
        <v>0.23801032580000001</v>
      </c>
      <c r="AF4731" t="s">
        <v>3006</v>
      </c>
      <c r="AG4731" t="s">
        <v>1501</v>
      </c>
      <c r="AH4731" t="s">
        <v>3007</v>
      </c>
      <c r="AI4731" s="18">
        <v>6.1483251099999997E-2</v>
      </c>
      <c r="AJ4731" t="s">
        <v>21153</v>
      </c>
      <c r="AK4731" t="s">
        <v>1501</v>
      </c>
      <c r="AL4731" t="s">
        <v>21154</v>
      </c>
      <c r="AM4731" t="s">
        <v>21153</v>
      </c>
      <c r="AN4731" t="s">
        <v>1501</v>
      </c>
      <c r="AO4731" t="s">
        <v>21154</v>
      </c>
      <c r="AP4731" s="18">
        <v>6.1483251099999997E-2</v>
      </c>
      <c r="AQ4731" t="s">
        <v>123</v>
      </c>
      <c r="AR4731" t="b">
        <f>ISNUMBER(SEARCH('Consulta Por Puntos Baloto'!$E$5,B4731,1))</f>
        <v>0</v>
      </c>
      <c r="AS4731">
        <f t="shared" si="146"/>
        <v>35</v>
      </c>
      <c r="AT4731" t="str">
        <f t="shared" si="147"/>
        <v>Punto red</v>
      </c>
    </row>
    <row r="4732" spans="1:46">
      <c r="A4732" t="s">
        <v>21155</v>
      </c>
      <c r="B4732" t="s">
        <v>21156</v>
      </c>
      <c r="C4732" s="18">
        <v>7.9067304317999998</v>
      </c>
      <c r="D4732" t="s">
        <v>1420</v>
      </c>
      <c r="E4732" t="s">
        <v>128</v>
      </c>
      <c r="F4732" t="s">
        <v>1421</v>
      </c>
      <c r="G4732" s="18">
        <v>6.8585870779000002</v>
      </c>
      <c r="H4732" t="s">
        <v>64</v>
      </c>
      <c r="I4732" t="s">
        <v>130</v>
      </c>
      <c r="J4732" t="s">
        <v>3477</v>
      </c>
      <c r="K4732" s="18">
        <v>7.1851677372999996</v>
      </c>
      <c r="L4732" t="s">
        <v>64</v>
      </c>
      <c r="M4732" t="s">
        <v>130</v>
      </c>
      <c r="N4732" t="s">
        <v>3478</v>
      </c>
      <c r="O4732" s="18">
        <v>7.3822517970000003</v>
      </c>
      <c r="P4732" t="s">
        <v>3479</v>
      </c>
      <c r="Q4732" t="s">
        <v>134</v>
      </c>
      <c r="R4732" t="s">
        <v>3480</v>
      </c>
      <c r="S4732" s="18">
        <v>7.8934329865999997</v>
      </c>
      <c r="T4732" t="s">
        <v>807</v>
      </c>
      <c r="U4732" t="s">
        <v>130</v>
      </c>
      <c r="V4732" t="s">
        <v>808</v>
      </c>
      <c r="W4732" s="18">
        <v>6.8585870779000002</v>
      </c>
      <c r="X4732" t="s">
        <v>64</v>
      </c>
      <c r="Y4732" t="s">
        <v>130</v>
      </c>
      <c r="Z4732" t="s">
        <v>3477</v>
      </c>
      <c r="AA4732" s="18">
        <v>7.8820054999</v>
      </c>
      <c r="AB4732" t="s">
        <v>6075</v>
      </c>
      <c r="AC4732" t="s">
        <v>128</v>
      </c>
      <c r="AD4732" t="s">
        <v>6076</v>
      </c>
      <c r="AE4732" s="18">
        <v>6.3557137307999998</v>
      </c>
      <c r="AF4732" t="s">
        <v>3481</v>
      </c>
      <c r="AG4732" t="s">
        <v>143</v>
      </c>
      <c r="AH4732" t="s">
        <v>3482</v>
      </c>
      <c r="AI4732" s="18">
        <v>0.19224311399999999</v>
      </c>
      <c r="AJ4732" t="s">
        <v>3483</v>
      </c>
      <c r="AK4732" t="s">
        <v>3484</v>
      </c>
      <c r="AL4732" t="s">
        <v>3485</v>
      </c>
      <c r="AM4732" t="s">
        <v>3483</v>
      </c>
      <c r="AN4732" t="s">
        <v>3484</v>
      </c>
      <c r="AO4732" t="s">
        <v>3485</v>
      </c>
      <c r="AP4732" s="18">
        <v>0.19224311399999999</v>
      </c>
      <c r="AQ4732" t="s">
        <v>123</v>
      </c>
      <c r="AR4732" t="b">
        <f>ISNUMBER(SEARCH('Consulta Por Puntos Baloto'!$E$5,B4732,1))</f>
        <v>0</v>
      </c>
      <c r="AS4732">
        <f t="shared" si="146"/>
        <v>35</v>
      </c>
      <c r="AT4732" t="str">
        <f t="shared" si="147"/>
        <v>Punto red</v>
      </c>
    </row>
    <row r="4733" spans="1:46">
      <c r="A4733" t="s">
        <v>21157</v>
      </c>
      <c r="B4733" t="s">
        <v>21158</v>
      </c>
      <c r="C4733" s="18">
        <v>0.49626221459999997</v>
      </c>
      <c r="D4733" t="s">
        <v>1500</v>
      </c>
      <c r="E4733" t="s">
        <v>1501</v>
      </c>
      <c r="F4733" t="s">
        <v>1502</v>
      </c>
      <c r="G4733" s="18">
        <v>0.78468423030000001</v>
      </c>
      <c r="H4733" t="s">
        <v>64</v>
      </c>
      <c r="I4733" t="s">
        <v>2636</v>
      </c>
      <c r="J4733" t="s">
        <v>2637</v>
      </c>
      <c r="K4733" s="18">
        <v>10.695169223900001</v>
      </c>
      <c r="L4733" t="s">
        <v>311</v>
      </c>
      <c r="M4733" t="s">
        <v>130</v>
      </c>
      <c r="N4733" t="s">
        <v>2660</v>
      </c>
      <c r="O4733" s="18">
        <v>11.2873025758</v>
      </c>
      <c r="P4733" t="s">
        <v>2625</v>
      </c>
      <c r="Q4733" t="s">
        <v>134</v>
      </c>
      <c r="R4733" t="s">
        <v>2626</v>
      </c>
      <c r="S4733" s="18">
        <v>10.695169223900001</v>
      </c>
      <c r="T4733" t="s">
        <v>311</v>
      </c>
      <c r="U4733" t="s">
        <v>130</v>
      </c>
      <c r="V4733" t="s">
        <v>312</v>
      </c>
      <c r="W4733" s="18">
        <v>2.3326932610000002</v>
      </c>
      <c r="X4733" t="s">
        <v>64</v>
      </c>
      <c r="Y4733" t="s">
        <v>2636</v>
      </c>
      <c r="Z4733" t="s">
        <v>3005</v>
      </c>
      <c r="AA4733" s="18">
        <v>0.68079764890000005</v>
      </c>
      <c r="AB4733" s="19" t="s">
        <v>2641</v>
      </c>
      <c r="AC4733" t="s">
        <v>1501</v>
      </c>
      <c r="AD4733" t="s">
        <v>2642</v>
      </c>
      <c r="AE4733" s="18">
        <v>0.31757981619999998</v>
      </c>
      <c r="AF4733" t="s">
        <v>3006</v>
      </c>
      <c r="AG4733" t="s">
        <v>1501</v>
      </c>
      <c r="AH4733" t="s">
        <v>3007</v>
      </c>
      <c r="AI4733" s="18">
        <v>3.5104766799999999E-2</v>
      </c>
      <c r="AJ4733" t="s">
        <v>16220</v>
      </c>
      <c r="AK4733" t="s">
        <v>1501</v>
      </c>
      <c r="AL4733" t="s">
        <v>16221</v>
      </c>
      <c r="AM4733" t="s">
        <v>16220</v>
      </c>
      <c r="AN4733" t="s">
        <v>1501</v>
      </c>
      <c r="AO4733" t="s">
        <v>16221</v>
      </c>
      <c r="AP4733" s="18">
        <v>3.5104766799999999E-2</v>
      </c>
      <c r="AQ4733" t="s">
        <v>123</v>
      </c>
      <c r="AR4733" t="b">
        <f>ISNUMBER(SEARCH('Consulta Por Puntos Baloto'!$E$5,B4733,1))</f>
        <v>0</v>
      </c>
      <c r="AS4733">
        <f t="shared" si="146"/>
        <v>35</v>
      </c>
      <c r="AT4733" t="str">
        <f t="shared" si="147"/>
        <v>Punto red</v>
      </c>
    </row>
    <row r="4734" spans="1:46">
      <c r="A4734" t="s">
        <v>21159</v>
      </c>
      <c r="B4734" t="s">
        <v>21160</v>
      </c>
      <c r="C4734" s="18">
        <v>7.1904661224000002</v>
      </c>
      <c r="D4734" t="s">
        <v>1500</v>
      </c>
      <c r="E4734" t="s">
        <v>1501</v>
      </c>
      <c r="F4734" t="s">
        <v>1502</v>
      </c>
      <c r="G4734" s="18">
        <v>0.34303685210000001</v>
      </c>
      <c r="H4734" t="s">
        <v>64</v>
      </c>
      <c r="I4734" t="s">
        <v>313</v>
      </c>
      <c r="J4734" t="s">
        <v>314</v>
      </c>
      <c r="K4734" s="18">
        <v>12.5777990385</v>
      </c>
      <c r="L4734" t="s">
        <v>64</v>
      </c>
      <c r="M4734" t="s">
        <v>2638</v>
      </c>
      <c r="N4734" t="s">
        <v>2639</v>
      </c>
      <c r="O4734" s="18">
        <v>18.291546196300001</v>
      </c>
      <c r="P4734" t="s">
        <v>2625</v>
      </c>
      <c r="Q4734" t="s">
        <v>134</v>
      </c>
      <c r="R4734" t="s">
        <v>2626</v>
      </c>
      <c r="S4734" s="18">
        <v>17.279602339299998</v>
      </c>
      <c r="T4734" t="s">
        <v>311</v>
      </c>
      <c r="U4734" t="s">
        <v>130</v>
      </c>
      <c r="V4734" t="s">
        <v>312</v>
      </c>
      <c r="W4734" s="18">
        <v>0.34303685210000001</v>
      </c>
      <c r="X4734" t="s">
        <v>64</v>
      </c>
      <c r="Y4734" t="s">
        <v>313</v>
      </c>
      <c r="Z4734" t="s">
        <v>314</v>
      </c>
      <c r="AA4734" s="18">
        <v>7.0446179821000001</v>
      </c>
      <c r="AB4734" s="19" t="s">
        <v>2641</v>
      </c>
      <c r="AC4734" t="s">
        <v>1501</v>
      </c>
      <c r="AD4734" t="s">
        <v>2642</v>
      </c>
      <c r="AE4734" s="18">
        <v>0.38860379140000001</v>
      </c>
      <c r="AF4734" t="s">
        <v>3448</v>
      </c>
      <c r="AG4734" t="s">
        <v>3449</v>
      </c>
      <c r="AH4734" t="s">
        <v>3450</v>
      </c>
      <c r="AI4734" s="18">
        <v>0.13827850250000001</v>
      </c>
      <c r="AJ4734" t="s">
        <v>21161</v>
      </c>
      <c r="AK4734" t="s">
        <v>3449</v>
      </c>
      <c r="AL4734" t="s">
        <v>21162</v>
      </c>
      <c r="AM4734" t="s">
        <v>21161</v>
      </c>
      <c r="AN4734" t="s">
        <v>3449</v>
      </c>
      <c r="AO4734" t="s">
        <v>21162</v>
      </c>
      <c r="AP4734" s="18">
        <v>0.13827850250000001</v>
      </c>
      <c r="AQ4734" t="e">
        <v>#N/A</v>
      </c>
      <c r="AR4734" t="b">
        <f>ISNUMBER(SEARCH('Consulta Por Puntos Baloto'!$E$5,B4734,1))</f>
        <v>0</v>
      </c>
      <c r="AS4734">
        <f t="shared" si="146"/>
        <v>35</v>
      </c>
      <c r="AT4734" t="str">
        <f t="shared" si="147"/>
        <v>Punto red</v>
      </c>
    </row>
    <row r="4735" spans="1:46">
      <c r="A4735" t="s">
        <v>21163</v>
      </c>
      <c r="B4735" t="s">
        <v>21164</v>
      </c>
      <c r="C4735" s="18">
        <v>0.19427614970000001</v>
      </c>
      <c r="D4735" t="s">
        <v>3012</v>
      </c>
      <c r="E4735" t="s">
        <v>3013</v>
      </c>
      <c r="F4735" t="s">
        <v>3014</v>
      </c>
      <c r="G4735" s="18">
        <v>0.4525425783</v>
      </c>
      <c r="H4735" t="s">
        <v>64</v>
      </c>
      <c r="I4735" t="s">
        <v>2638</v>
      </c>
      <c r="J4735" t="s">
        <v>3015</v>
      </c>
      <c r="K4735" s="18">
        <v>1.2909615244999999</v>
      </c>
      <c r="L4735" t="s">
        <v>64</v>
      </c>
      <c r="M4735" t="s">
        <v>2638</v>
      </c>
      <c r="N4735" t="s">
        <v>2639</v>
      </c>
      <c r="O4735" s="18">
        <v>30.117615444799998</v>
      </c>
      <c r="P4735" t="s">
        <v>2625</v>
      </c>
      <c r="Q4735" t="s">
        <v>134</v>
      </c>
      <c r="R4735" t="s">
        <v>2626</v>
      </c>
      <c r="S4735" s="18">
        <v>29.0534073878</v>
      </c>
      <c r="T4735" t="s">
        <v>311</v>
      </c>
      <c r="U4735" t="s">
        <v>130</v>
      </c>
      <c r="V4735" t="s">
        <v>312</v>
      </c>
      <c r="W4735" s="18">
        <v>11.929023534000001</v>
      </c>
      <c r="X4735" t="s">
        <v>64</v>
      </c>
      <c r="Y4735" t="s">
        <v>313</v>
      </c>
      <c r="Z4735" t="s">
        <v>314</v>
      </c>
      <c r="AA4735" s="18">
        <v>18.736157513799998</v>
      </c>
      <c r="AB4735" s="19" t="s">
        <v>2641</v>
      </c>
      <c r="AC4735" t="s">
        <v>1501</v>
      </c>
      <c r="AD4735" t="s">
        <v>2642</v>
      </c>
      <c r="AE4735" s="18">
        <v>0.19627553649999999</v>
      </c>
      <c r="AF4735" t="s">
        <v>3016</v>
      </c>
      <c r="AG4735" t="s">
        <v>3013</v>
      </c>
      <c r="AH4735" t="s">
        <v>3017</v>
      </c>
      <c r="AI4735" s="18">
        <v>6.7158467599999994E-2</v>
      </c>
      <c r="AJ4735" t="s">
        <v>21165</v>
      </c>
      <c r="AK4735" t="s">
        <v>3013</v>
      </c>
      <c r="AL4735" t="s">
        <v>21166</v>
      </c>
      <c r="AM4735" t="s">
        <v>21165</v>
      </c>
      <c r="AN4735" t="s">
        <v>3013</v>
      </c>
      <c r="AO4735" t="s">
        <v>21166</v>
      </c>
      <c r="AP4735" s="18">
        <v>6.7158467599999994E-2</v>
      </c>
      <c r="AQ4735" t="s">
        <v>123</v>
      </c>
      <c r="AR4735" t="b">
        <f>ISNUMBER(SEARCH('Consulta Por Puntos Baloto'!$E$5,B4735,1))</f>
        <v>0</v>
      </c>
      <c r="AS4735">
        <f t="shared" si="146"/>
        <v>35</v>
      </c>
      <c r="AT4735" t="str">
        <f t="shared" si="147"/>
        <v>Punto red</v>
      </c>
    </row>
    <row r="4736" spans="1:46">
      <c r="A4736" t="s">
        <v>21167</v>
      </c>
      <c r="B4736" t="s">
        <v>21168</v>
      </c>
      <c r="C4736" s="18">
        <v>14.122017512799999</v>
      </c>
      <c r="D4736" t="s">
        <v>1500</v>
      </c>
      <c r="E4736" t="s">
        <v>1501</v>
      </c>
      <c r="F4736" t="s">
        <v>1502</v>
      </c>
      <c r="G4736" s="18">
        <v>8.1546266932999991</v>
      </c>
      <c r="H4736" t="s">
        <v>64</v>
      </c>
      <c r="I4736" t="s">
        <v>2636</v>
      </c>
      <c r="J4736" t="s">
        <v>3488</v>
      </c>
      <c r="K4736" s="18">
        <v>14.157925586899999</v>
      </c>
      <c r="L4736" t="s">
        <v>64</v>
      </c>
      <c r="M4736" t="s">
        <v>2638</v>
      </c>
      <c r="N4736" t="s">
        <v>2639</v>
      </c>
      <c r="O4736" s="18">
        <v>21.417757176599999</v>
      </c>
      <c r="P4736" t="s">
        <v>2625</v>
      </c>
      <c r="Q4736" t="s">
        <v>134</v>
      </c>
      <c r="R4736" t="s">
        <v>2626</v>
      </c>
      <c r="S4736" s="18">
        <v>19.807499890799999</v>
      </c>
      <c r="T4736" t="s">
        <v>311</v>
      </c>
      <c r="U4736" t="s">
        <v>130</v>
      </c>
      <c r="V4736" t="s">
        <v>312</v>
      </c>
      <c r="W4736" s="18">
        <v>9.3960722462999993</v>
      </c>
      <c r="X4736" t="s">
        <v>64</v>
      </c>
      <c r="Y4736" t="s">
        <v>313</v>
      </c>
      <c r="Z4736" t="s">
        <v>314</v>
      </c>
      <c r="AA4736" s="18">
        <v>13.9609324492</v>
      </c>
      <c r="AB4736" s="19" t="s">
        <v>2641</v>
      </c>
      <c r="AC4736" t="s">
        <v>1501</v>
      </c>
      <c r="AD4736" t="s">
        <v>2642</v>
      </c>
      <c r="AE4736" s="18">
        <v>0.14437966299999999</v>
      </c>
      <c r="AF4736" t="s">
        <v>3489</v>
      </c>
      <c r="AG4736" t="s">
        <v>3490</v>
      </c>
      <c r="AH4736" t="s">
        <v>3491</v>
      </c>
      <c r="AI4736" s="18">
        <v>0.1080507137</v>
      </c>
      <c r="AJ4736" t="s">
        <v>21169</v>
      </c>
      <c r="AK4736" t="s">
        <v>3490</v>
      </c>
      <c r="AL4736" t="s">
        <v>21170</v>
      </c>
      <c r="AM4736" t="s">
        <v>21169</v>
      </c>
      <c r="AN4736" t="s">
        <v>3490</v>
      </c>
      <c r="AO4736" t="s">
        <v>21170</v>
      </c>
      <c r="AP4736" s="18">
        <v>0.1080507137</v>
      </c>
      <c r="AQ4736" t="s">
        <v>123</v>
      </c>
      <c r="AR4736" t="b">
        <f>ISNUMBER(SEARCH('Consulta Por Puntos Baloto'!$E$5,B4736,1))</f>
        <v>0</v>
      </c>
      <c r="AS4736">
        <f t="shared" si="146"/>
        <v>35</v>
      </c>
      <c r="AT4736" t="str">
        <f t="shared" si="147"/>
        <v>Punto red</v>
      </c>
    </row>
    <row r="4737" spans="1:46">
      <c r="A4737" t="s">
        <v>21171</v>
      </c>
      <c r="B4737" t="s">
        <v>21172</v>
      </c>
      <c r="C4737" s="18">
        <v>0.36382806150000002</v>
      </c>
      <c r="D4737" t="s">
        <v>3382</v>
      </c>
      <c r="E4737" t="s">
        <v>3383</v>
      </c>
      <c r="F4737" t="s">
        <v>3384</v>
      </c>
      <c r="G4737" s="18">
        <v>37.209594704600001</v>
      </c>
      <c r="H4737" t="s">
        <v>64</v>
      </c>
      <c r="I4737" t="s">
        <v>2638</v>
      </c>
      <c r="J4737" t="s">
        <v>2639</v>
      </c>
      <c r="K4737" s="18">
        <v>37.209594704600001</v>
      </c>
      <c r="L4737" t="s">
        <v>64</v>
      </c>
      <c r="M4737" t="s">
        <v>2638</v>
      </c>
      <c r="N4737" t="s">
        <v>2639</v>
      </c>
      <c r="O4737" s="18">
        <v>67.158670800199999</v>
      </c>
      <c r="P4737" t="s">
        <v>2625</v>
      </c>
      <c r="Q4737" t="s">
        <v>134</v>
      </c>
      <c r="R4737" t="s">
        <v>2626</v>
      </c>
      <c r="S4737" s="18">
        <v>65.787629219199999</v>
      </c>
      <c r="T4737" t="s">
        <v>311</v>
      </c>
      <c r="U4737" t="s">
        <v>130</v>
      </c>
      <c r="V4737" t="s">
        <v>312</v>
      </c>
      <c r="W4737" s="18">
        <v>49.515294831200002</v>
      </c>
      <c r="X4737" t="s">
        <v>64</v>
      </c>
      <c r="Y4737" t="s">
        <v>313</v>
      </c>
      <c r="Z4737" t="s">
        <v>314</v>
      </c>
      <c r="AA4737" s="18">
        <v>55.337707586400001</v>
      </c>
      <c r="AB4737" t="s">
        <v>300</v>
      </c>
      <c r="AC4737" t="s">
        <v>301</v>
      </c>
      <c r="AD4737" t="s">
        <v>302</v>
      </c>
      <c r="AE4737" s="18">
        <v>0.55096611780000004</v>
      </c>
      <c r="AF4737" t="s">
        <v>3385</v>
      </c>
      <c r="AG4737" t="s">
        <v>3383</v>
      </c>
      <c r="AH4737" t="s">
        <v>3386</v>
      </c>
      <c r="AI4737" s="18">
        <v>8.4396579999999996E-4</v>
      </c>
      <c r="AJ4737" t="s">
        <v>3584</v>
      </c>
      <c r="AK4737" t="s">
        <v>3383</v>
      </c>
      <c r="AL4737" t="s">
        <v>3585</v>
      </c>
      <c r="AM4737" t="s">
        <v>3584</v>
      </c>
      <c r="AN4737" t="s">
        <v>3383</v>
      </c>
      <c r="AO4737" t="s">
        <v>3585</v>
      </c>
      <c r="AP4737" s="18">
        <v>8.4396579999999996E-4</v>
      </c>
      <c r="AQ4737" t="s">
        <v>123</v>
      </c>
      <c r="AR4737" t="b">
        <f>ISNUMBER(SEARCH('Consulta Por Puntos Baloto'!$E$5,B4737,1))</f>
        <v>0</v>
      </c>
      <c r="AS4737">
        <f t="shared" si="146"/>
        <v>35</v>
      </c>
      <c r="AT4737" t="str">
        <f t="shared" si="147"/>
        <v>Punto red</v>
      </c>
    </row>
    <row r="4738" spans="1:46">
      <c r="A4738" t="s">
        <v>21173</v>
      </c>
      <c r="B4738" t="s">
        <v>21174</v>
      </c>
      <c r="C4738" s="18">
        <v>3.8380052602000001</v>
      </c>
      <c r="D4738" t="s">
        <v>61</v>
      </c>
      <c r="E4738" t="s">
        <v>62</v>
      </c>
      <c r="F4738" t="s">
        <v>63</v>
      </c>
      <c r="G4738" s="18">
        <v>3.8722780529</v>
      </c>
      <c r="H4738" t="s">
        <v>64</v>
      </c>
      <c r="I4738" t="s">
        <v>65</v>
      </c>
      <c r="J4738" t="s">
        <v>66</v>
      </c>
      <c r="K4738" s="18">
        <v>3.8828766702999999</v>
      </c>
      <c r="L4738" t="s">
        <v>64</v>
      </c>
      <c r="M4738" t="s">
        <v>65</v>
      </c>
      <c r="N4738" t="s">
        <v>66</v>
      </c>
      <c r="O4738" s="18">
        <v>8.9652522313999992</v>
      </c>
      <c r="P4738" t="s">
        <v>67</v>
      </c>
      <c r="Q4738" t="s">
        <v>62</v>
      </c>
      <c r="R4738" t="s">
        <v>68</v>
      </c>
      <c r="S4738" s="18">
        <v>7.0366715060000002</v>
      </c>
      <c r="T4738" t="s">
        <v>69</v>
      </c>
      <c r="U4738" t="s">
        <v>65</v>
      </c>
      <c r="V4738" t="s">
        <v>70</v>
      </c>
      <c r="W4738" s="18">
        <v>5.9784678520999996</v>
      </c>
      <c r="X4738" t="s">
        <v>71</v>
      </c>
      <c r="Y4738" t="s">
        <v>65</v>
      </c>
      <c r="Z4738" t="s">
        <v>72</v>
      </c>
      <c r="AA4738" s="18">
        <v>5.4960290254000004</v>
      </c>
      <c r="AB4738" s="19" t="s">
        <v>266</v>
      </c>
      <c r="AC4738" t="s">
        <v>62</v>
      </c>
      <c r="AD4738" t="s">
        <v>267</v>
      </c>
      <c r="AE4738" s="18">
        <v>0.1620279526</v>
      </c>
      <c r="AF4738" t="s">
        <v>21175</v>
      </c>
      <c r="AG4738" t="s">
        <v>62</v>
      </c>
      <c r="AH4738" t="s">
        <v>21176</v>
      </c>
      <c r="AI4738" s="18">
        <v>0.3569530769</v>
      </c>
      <c r="AJ4738" t="s">
        <v>7555</v>
      </c>
      <c r="AK4738" t="s">
        <v>62</v>
      </c>
      <c r="AL4738" t="s">
        <v>7556</v>
      </c>
      <c r="AM4738" t="s">
        <v>21175</v>
      </c>
      <c r="AN4738" t="s">
        <v>62</v>
      </c>
      <c r="AO4738" t="s">
        <v>21176</v>
      </c>
      <c r="AP4738" s="18">
        <v>0.1620279526</v>
      </c>
      <c r="AQ4738" t="s">
        <v>123</v>
      </c>
      <c r="AR4738" t="b">
        <f>ISNUMBER(SEARCH('Consulta Por Puntos Baloto'!$E$5,B4738,1))</f>
        <v>0</v>
      </c>
      <c r="AS4738">
        <f t="shared" si="146"/>
        <v>31</v>
      </c>
      <c r="AT4738" t="str">
        <f t="shared" si="147"/>
        <v>Punto pago</v>
      </c>
    </row>
    <row r="4739" spans="1:46">
      <c r="A4739" t="s">
        <v>21177</v>
      </c>
      <c r="B4739" t="s">
        <v>21178</v>
      </c>
      <c r="C4739" s="18">
        <v>8.6114701900000007E-2</v>
      </c>
      <c r="D4739" t="s">
        <v>5270</v>
      </c>
      <c r="E4739" t="s">
        <v>4172</v>
      </c>
      <c r="F4739" t="s">
        <v>5271</v>
      </c>
      <c r="G4739" s="18">
        <v>5.1506929999999996E-3</v>
      </c>
      <c r="H4739" t="s">
        <v>4168</v>
      </c>
      <c r="I4739" t="s">
        <v>4169</v>
      </c>
      <c r="J4739" t="s">
        <v>5409</v>
      </c>
      <c r="K4739" s="18">
        <v>102.6137256775</v>
      </c>
      <c r="L4739" t="s">
        <v>64</v>
      </c>
      <c r="M4739" t="s">
        <v>86</v>
      </c>
      <c r="N4739" t="s">
        <v>402</v>
      </c>
      <c r="O4739" s="18">
        <v>102.6137256775</v>
      </c>
      <c r="P4739" t="s">
        <v>403</v>
      </c>
      <c r="Q4739" t="s">
        <v>83</v>
      </c>
      <c r="R4739" t="s">
        <v>404</v>
      </c>
      <c r="S4739" s="18">
        <v>103.5781660601</v>
      </c>
      <c r="T4739" t="s">
        <v>85</v>
      </c>
      <c r="U4739" t="s">
        <v>86</v>
      </c>
      <c r="V4739" t="s">
        <v>87</v>
      </c>
      <c r="W4739" s="18">
        <v>5.4127577091000001</v>
      </c>
      <c r="X4739" t="s">
        <v>64</v>
      </c>
      <c r="Y4739" t="s">
        <v>4169</v>
      </c>
      <c r="Z4739" t="s">
        <v>4171</v>
      </c>
      <c r="AA4739" s="18">
        <v>1.30367976E-2</v>
      </c>
      <c r="AB4739" t="s">
        <v>4168</v>
      </c>
      <c r="AC4739" t="s">
        <v>4172</v>
      </c>
      <c r="AD4739" t="s">
        <v>4173</v>
      </c>
      <c r="AE4739" s="18">
        <v>5.8626885999999998E-3</v>
      </c>
      <c r="AF4739" t="s">
        <v>21179</v>
      </c>
      <c r="AG4739" t="s">
        <v>8706</v>
      </c>
      <c r="AH4739" t="s">
        <v>21180</v>
      </c>
      <c r="AI4739" s="18">
        <v>1.2339609999999999E-4</v>
      </c>
      <c r="AJ4739" t="s">
        <v>21181</v>
      </c>
      <c r="AK4739" t="s">
        <v>4172</v>
      </c>
      <c r="AL4739" t="s">
        <v>21182</v>
      </c>
      <c r="AM4739" t="s">
        <v>21181</v>
      </c>
      <c r="AN4739" t="s">
        <v>4172</v>
      </c>
      <c r="AO4739" t="s">
        <v>21182</v>
      </c>
      <c r="AP4739" s="18">
        <v>1.2339609999999999E-4</v>
      </c>
      <c r="AQ4739" t="s">
        <v>123</v>
      </c>
      <c r="AR4739" t="b">
        <f>ISNUMBER(SEARCH('Consulta Por Puntos Baloto'!$E$5,B4739,1))</f>
        <v>0</v>
      </c>
      <c r="AS4739">
        <f t="shared" ref="AS4739:AS4802" si="148">MATCH(AP4739,A4739:AL4739,0)</f>
        <v>35</v>
      </c>
      <c r="AT4739" t="str">
        <f t="shared" ref="AT4739:AT4802" si="149">+VLOOKUP(AS4739,$AW$2:$AX$10,2,0)</f>
        <v>Punto red</v>
      </c>
    </row>
    <row r="4740" spans="1:46">
      <c r="A4740" t="s">
        <v>21183</v>
      </c>
      <c r="B4740" t="s">
        <v>21184</v>
      </c>
      <c r="C4740" s="18">
        <v>20.296181165699998</v>
      </c>
      <c r="D4740" t="s">
        <v>1448</v>
      </c>
      <c r="E4740" t="s">
        <v>1449</v>
      </c>
      <c r="F4740" t="s">
        <v>1450</v>
      </c>
      <c r="G4740" s="18">
        <v>19.505349754499999</v>
      </c>
      <c r="H4740" t="s">
        <v>64</v>
      </c>
      <c r="I4740" t="s">
        <v>1451</v>
      </c>
      <c r="J4740" t="s">
        <v>1456</v>
      </c>
      <c r="K4740" s="18">
        <v>34.117458904599999</v>
      </c>
      <c r="L4740" t="s">
        <v>64</v>
      </c>
      <c r="M4740" t="s">
        <v>471</v>
      </c>
      <c r="N4740" t="s">
        <v>1453</v>
      </c>
      <c r="O4740" s="18">
        <v>19.5053497655</v>
      </c>
      <c r="P4740" t="s">
        <v>1454</v>
      </c>
      <c r="Q4740" t="s">
        <v>1449</v>
      </c>
      <c r="R4740" t="s">
        <v>1455</v>
      </c>
      <c r="S4740" s="18">
        <v>37.465363333299997</v>
      </c>
      <c r="T4740" t="s">
        <v>64</v>
      </c>
      <c r="U4740" t="s">
        <v>130</v>
      </c>
      <c r="V4740" t="s">
        <v>171</v>
      </c>
      <c r="W4740" s="18">
        <v>19.514991571300001</v>
      </c>
      <c r="X4740" t="s">
        <v>64</v>
      </c>
      <c r="Y4740" t="s">
        <v>1451</v>
      </c>
      <c r="Z4740" t="s">
        <v>1456</v>
      </c>
      <c r="AA4740" s="18">
        <v>33.492329166200001</v>
      </c>
      <c r="AB4740" s="19" t="s">
        <v>2641</v>
      </c>
      <c r="AC4740" t="s">
        <v>1501</v>
      </c>
      <c r="AD4740" t="s">
        <v>2642</v>
      </c>
      <c r="AE4740" s="18">
        <v>0.11892514699999999</v>
      </c>
      <c r="AF4740" t="s">
        <v>3703</v>
      </c>
      <c r="AG4740" t="s">
        <v>3704</v>
      </c>
      <c r="AH4740" t="s">
        <v>3705</v>
      </c>
      <c r="AI4740" s="18">
        <v>1.46594564E-2</v>
      </c>
      <c r="AJ4740" t="s">
        <v>13166</v>
      </c>
      <c r="AK4740" t="s">
        <v>3704</v>
      </c>
      <c r="AL4740" t="s">
        <v>13167</v>
      </c>
      <c r="AM4740" t="s">
        <v>13166</v>
      </c>
      <c r="AN4740" t="s">
        <v>3704</v>
      </c>
      <c r="AO4740" t="s">
        <v>13167</v>
      </c>
      <c r="AP4740" s="18">
        <v>1.46594564E-2</v>
      </c>
      <c r="AQ4740" t="s">
        <v>123</v>
      </c>
      <c r="AR4740" t="b">
        <f>ISNUMBER(SEARCH('Consulta Por Puntos Baloto'!$E$5,B4740,1))</f>
        <v>0</v>
      </c>
      <c r="AS4740">
        <f t="shared" si="148"/>
        <v>35</v>
      </c>
      <c r="AT4740" t="str">
        <f t="shared" si="149"/>
        <v>Punto red</v>
      </c>
    </row>
    <row r="4741" spans="1:46">
      <c r="A4741" t="s">
        <v>21185</v>
      </c>
      <c r="B4741" t="s">
        <v>21186</v>
      </c>
      <c r="C4741" s="18">
        <v>5.5399391073000004</v>
      </c>
      <c r="D4741" t="s">
        <v>463</v>
      </c>
      <c r="E4741" t="s">
        <v>128</v>
      </c>
      <c r="F4741" t="s">
        <v>464</v>
      </c>
      <c r="G4741" s="18">
        <v>1.6626259697000001</v>
      </c>
      <c r="H4741" t="s">
        <v>64</v>
      </c>
      <c r="I4741" t="s">
        <v>471</v>
      </c>
      <c r="J4741" t="s">
        <v>1641</v>
      </c>
      <c r="K4741" s="18">
        <v>2.2593189568000001</v>
      </c>
      <c r="L4741" t="s">
        <v>64</v>
      </c>
      <c r="M4741" t="s">
        <v>130</v>
      </c>
      <c r="N4741" t="s">
        <v>466</v>
      </c>
      <c r="O4741" s="18">
        <v>2.2081650215000002</v>
      </c>
      <c r="P4741" t="s">
        <v>467</v>
      </c>
      <c r="Q4741" t="s">
        <v>134</v>
      </c>
      <c r="R4741" t="s">
        <v>468</v>
      </c>
      <c r="S4741" s="18">
        <v>6.7153557134000001</v>
      </c>
      <c r="T4741" t="s">
        <v>469</v>
      </c>
      <c r="U4741" t="s">
        <v>130</v>
      </c>
      <c r="V4741" t="s">
        <v>470</v>
      </c>
      <c r="W4741" s="18">
        <v>1.6626259697000001</v>
      </c>
      <c r="X4741" t="s">
        <v>64</v>
      </c>
      <c r="Y4741" t="s">
        <v>471</v>
      </c>
      <c r="Z4741" t="s">
        <v>472</v>
      </c>
      <c r="AA4741" s="18">
        <v>2.9297536561999999</v>
      </c>
      <c r="AB4741" s="19" t="s">
        <v>473</v>
      </c>
      <c r="AC4741" t="s">
        <v>128</v>
      </c>
      <c r="AD4741" t="s">
        <v>474</v>
      </c>
      <c r="AE4741" s="18">
        <v>0.64605838510000002</v>
      </c>
      <c r="AF4741" t="s">
        <v>21187</v>
      </c>
      <c r="AG4741" t="s">
        <v>143</v>
      </c>
      <c r="AH4741" t="s">
        <v>21188</v>
      </c>
      <c r="AI4741" s="18">
        <v>0.9878973405</v>
      </c>
      <c r="AJ4741" t="s">
        <v>1735</v>
      </c>
      <c r="AK4741" t="s">
        <v>134</v>
      </c>
      <c r="AL4741" t="s">
        <v>1736</v>
      </c>
      <c r="AM4741" t="s">
        <v>21187</v>
      </c>
      <c r="AN4741" t="s">
        <v>143</v>
      </c>
      <c r="AO4741" t="s">
        <v>21188</v>
      </c>
      <c r="AP4741" s="18">
        <v>0.64605838510000002</v>
      </c>
      <c r="AQ4741" t="s">
        <v>123</v>
      </c>
      <c r="AR4741" t="b">
        <f>ISNUMBER(SEARCH('Consulta Por Puntos Baloto'!$E$5,B4741,1))</f>
        <v>0</v>
      </c>
      <c r="AS4741">
        <f t="shared" si="148"/>
        <v>31</v>
      </c>
      <c r="AT4741" t="str">
        <f t="shared" si="149"/>
        <v>Punto pago</v>
      </c>
    </row>
    <row r="4742" spans="1:46">
      <c r="A4742" t="s">
        <v>21189</v>
      </c>
      <c r="B4742" t="s">
        <v>21190</v>
      </c>
      <c r="C4742" s="18">
        <v>41.752961485500002</v>
      </c>
      <c r="D4742" t="s">
        <v>291</v>
      </c>
      <c r="E4742" t="s">
        <v>292</v>
      </c>
      <c r="F4742" t="s">
        <v>293</v>
      </c>
      <c r="G4742" s="18">
        <v>52.071878694200002</v>
      </c>
      <c r="H4742" t="s">
        <v>64</v>
      </c>
      <c r="I4742" t="s">
        <v>294</v>
      </c>
      <c r="J4742" t="s">
        <v>295</v>
      </c>
      <c r="K4742" s="18">
        <v>52.081574361999998</v>
      </c>
      <c r="L4742" t="s">
        <v>64</v>
      </c>
      <c r="M4742" t="s">
        <v>294</v>
      </c>
      <c r="N4742" t="s">
        <v>295</v>
      </c>
      <c r="O4742" s="18">
        <v>65.687191002099993</v>
      </c>
      <c r="P4742" t="s">
        <v>296</v>
      </c>
      <c r="Q4742" t="s">
        <v>297</v>
      </c>
      <c r="R4742" t="s">
        <v>298</v>
      </c>
      <c r="S4742" s="18">
        <v>137.857378719</v>
      </c>
      <c r="T4742" t="s">
        <v>311</v>
      </c>
      <c r="U4742" t="s">
        <v>130</v>
      </c>
      <c r="V4742" t="s">
        <v>312</v>
      </c>
      <c r="W4742" s="18">
        <v>121.20287274330001</v>
      </c>
      <c r="X4742" t="s">
        <v>64</v>
      </c>
      <c r="Y4742" t="s">
        <v>313</v>
      </c>
      <c r="Z4742" t="s">
        <v>314</v>
      </c>
      <c r="AA4742" s="18">
        <v>52.5751447791</v>
      </c>
      <c r="AB4742" t="s">
        <v>300</v>
      </c>
      <c r="AC4742" t="s">
        <v>301</v>
      </c>
      <c r="AD4742" t="s">
        <v>302</v>
      </c>
      <c r="AE4742" s="18">
        <v>7.8112281984000003</v>
      </c>
      <c r="AF4742" t="s">
        <v>315</v>
      </c>
      <c r="AG4742" t="s">
        <v>316</v>
      </c>
      <c r="AH4742" t="s">
        <v>317</v>
      </c>
      <c r="AI4742" s="18">
        <v>4.0120800200000001E-2</v>
      </c>
      <c r="AJ4742" t="s">
        <v>19317</v>
      </c>
      <c r="AK4742" t="s">
        <v>4058</v>
      </c>
      <c r="AL4742" t="s">
        <v>19318</v>
      </c>
      <c r="AM4742" t="s">
        <v>19317</v>
      </c>
      <c r="AN4742" t="s">
        <v>4058</v>
      </c>
      <c r="AO4742" t="s">
        <v>19318</v>
      </c>
      <c r="AP4742" s="18">
        <v>4.0120800200000001E-2</v>
      </c>
      <c r="AQ4742" t="s">
        <v>123</v>
      </c>
      <c r="AR4742" t="b">
        <f>ISNUMBER(SEARCH('Consulta Por Puntos Baloto'!$E$5,B4742,1))</f>
        <v>0</v>
      </c>
      <c r="AS4742">
        <f t="shared" si="148"/>
        <v>35</v>
      </c>
      <c r="AT4742" t="str">
        <f t="shared" si="149"/>
        <v>Punto red</v>
      </c>
    </row>
    <row r="4743" spans="1:46">
      <c r="A4743" t="s">
        <v>21191</v>
      </c>
      <c r="B4743" t="s">
        <v>21192</v>
      </c>
      <c r="C4743" s="18">
        <v>1.2810156252</v>
      </c>
      <c r="D4743" t="s">
        <v>4247</v>
      </c>
      <c r="E4743" t="s">
        <v>4248</v>
      </c>
      <c r="F4743" t="s">
        <v>4249</v>
      </c>
      <c r="G4743" s="18">
        <v>0.63366057080000004</v>
      </c>
      <c r="H4743" t="s">
        <v>64</v>
      </c>
      <c r="I4743" t="s">
        <v>4073</v>
      </c>
      <c r="J4743" t="s">
        <v>4074</v>
      </c>
      <c r="K4743" s="18">
        <v>121.13365984079999</v>
      </c>
      <c r="L4743" t="s">
        <v>64</v>
      </c>
      <c r="M4743" t="s">
        <v>4250</v>
      </c>
      <c r="N4743" t="s">
        <v>4251</v>
      </c>
      <c r="O4743" s="18">
        <v>83.521866069400005</v>
      </c>
      <c r="P4743" t="s">
        <v>4071</v>
      </c>
      <c r="Q4743" t="s">
        <v>4066</v>
      </c>
      <c r="R4743" t="s">
        <v>4072</v>
      </c>
      <c r="S4743" s="18">
        <v>346.02623476079998</v>
      </c>
      <c r="T4743" t="s">
        <v>227</v>
      </c>
      <c r="U4743" t="s">
        <v>228</v>
      </c>
      <c r="V4743" t="s">
        <v>229</v>
      </c>
      <c r="W4743" s="18">
        <v>0.63953429480000001</v>
      </c>
      <c r="X4743" t="s">
        <v>64</v>
      </c>
      <c r="Y4743" t="s">
        <v>4073</v>
      </c>
      <c r="Z4743" t="s">
        <v>4074</v>
      </c>
      <c r="AA4743" s="18">
        <v>80.0820547987</v>
      </c>
      <c r="AB4743" t="s">
        <v>4252</v>
      </c>
      <c r="AC4743" t="s">
        <v>4066</v>
      </c>
      <c r="AD4743" t="s">
        <v>4253</v>
      </c>
      <c r="AE4743" s="18">
        <v>0.50787667930000002</v>
      </c>
      <c r="AF4743" t="s">
        <v>18236</v>
      </c>
      <c r="AG4743" t="s">
        <v>4248</v>
      </c>
      <c r="AH4743" t="s">
        <v>18237</v>
      </c>
      <c r="AI4743" s="18">
        <v>0.38261561960000001</v>
      </c>
      <c r="AJ4743" t="s">
        <v>18238</v>
      </c>
      <c r="AK4743" t="s">
        <v>4248</v>
      </c>
      <c r="AL4743" t="s">
        <v>18239</v>
      </c>
      <c r="AM4743" t="s">
        <v>18238</v>
      </c>
      <c r="AN4743" t="s">
        <v>4248</v>
      </c>
      <c r="AO4743" t="s">
        <v>18239</v>
      </c>
      <c r="AP4743" s="18">
        <v>0.38261561960000001</v>
      </c>
      <c r="AQ4743" t="e">
        <v>#N/A</v>
      </c>
      <c r="AR4743" t="b">
        <f>ISNUMBER(SEARCH('Consulta Por Puntos Baloto'!$E$5,B4743,1))</f>
        <v>0</v>
      </c>
      <c r="AS4743">
        <f t="shared" si="148"/>
        <v>35</v>
      </c>
      <c r="AT4743" t="str">
        <f t="shared" si="149"/>
        <v>Punto red</v>
      </c>
    </row>
    <row r="4744" spans="1:46">
      <c r="A4744" t="s">
        <v>21193</v>
      </c>
      <c r="B4744" t="s">
        <v>21194</v>
      </c>
      <c r="C4744" s="18">
        <v>0.1217455615</v>
      </c>
      <c r="D4744" t="s">
        <v>3692</v>
      </c>
      <c r="E4744" t="s">
        <v>3693</v>
      </c>
      <c r="F4744" t="s">
        <v>3694</v>
      </c>
      <c r="G4744" s="18">
        <v>77.628252269200004</v>
      </c>
      <c r="H4744" t="s">
        <v>64</v>
      </c>
      <c r="I4744" t="s">
        <v>1451</v>
      </c>
      <c r="J4744" t="s">
        <v>1456</v>
      </c>
      <c r="K4744" s="18">
        <v>87.582364965300002</v>
      </c>
      <c r="L4744" t="s">
        <v>64</v>
      </c>
      <c r="M4744" t="s">
        <v>2638</v>
      </c>
      <c r="N4744" t="s">
        <v>2639</v>
      </c>
      <c r="O4744" s="18">
        <v>77.628252279099996</v>
      </c>
      <c r="P4744" t="s">
        <v>1454</v>
      </c>
      <c r="Q4744" t="s">
        <v>1449</v>
      </c>
      <c r="R4744" t="s">
        <v>1455</v>
      </c>
      <c r="S4744" s="18">
        <v>99.440079364499994</v>
      </c>
      <c r="T4744" t="s">
        <v>64</v>
      </c>
      <c r="U4744" t="s">
        <v>130</v>
      </c>
      <c r="V4744" t="s">
        <v>171</v>
      </c>
      <c r="W4744" s="18">
        <v>77.670346549100003</v>
      </c>
      <c r="X4744" t="s">
        <v>64</v>
      </c>
      <c r="Y4744" t="s">
        <v>1451</v>
      </c>
      <c r="Z4744" t="s">
        <v>1456</v>
      </c>
      <c r="AA4744" s="18">
        <v>93.025821834200002</v>
      </c>
      <c r="AB4744" s="19" t="s">
        <v>2641</v>
      </c>
      <c r="AC4744" t="s">
        <v>1501</v>
      </c>
      <c r="AD4744" t="s">
        <v>2642</v>
      </c>
      <c r="AE4744" s="18">
        <v>1.7976540999999999E-3</v>
      </c>
      <c r="AF4744" t="s">
        <v>21195</v>
      </c>
      <c r="AG4744" t="s">
        <v>3693</v>
      </c>
      <c r="AH4744" t="s">
        <v>21196</v>
      </c>
      <c r="AI4744" s="18">
        <v>0.116217134</v>
      </c>
      <c r="AJ4744" t="s">
        <v>21197</v>
      </c>
      <c r="AK4744" t="s">
        <v>3693</v>
      </c>
      <c r="AL4744" t="s">
        <v>21198</v>
      </c>
      <c r="AM4744" t="s">
        <v>21195</v>
      </c>
      <c r="AN4744" t="s">
        <v>3693</v>
      </c>
      <c r="AO4744" t="s">
        <v>21196</v>
      </c>
      <c r="AP4744" s="18">
        <v>1.7976540999999999E-3</v>
      </c>
      <c r="AQ4744" t="s">
        <v>123</v>
      </c>
      <c r="AR4744" t="b">
        <f>ISNUMBER(SEARCH('Consulta Por Puntos Baloto'!$E$5,B4744,1))</f>
        <v>0</v>
      </c>
      <c r="AS4744">
        <f t="shared" si="148"/>
        <v>31</v>
      </c>
      <c r="AT4744" t="str">
        <f t="shared" si="149"/>
        <v>Punto pago</v>
      </c>
    </row>
    <row r="4745" spans="1:46">
      <c r="A4745" t="s">
        <v>21199</v>
      </c>
      <c r="B4745" t="s">
        <v>21200</v>
      </c>
      <c r="C4745" s="18">
        <v>1.9865536423000001</v>
      </c>
      <c r="D4745" t="s">
        <v>219</v>
      </c>
      <c r="E4745" t="s">
        <v>220</v>
      </c>
      <c r="F4745" t="s">
        <v>221</v>
      </c>
      <c r="G4745" s="18">
        <v>0.14180982510000001</v>
      </c>
      <c r="H4745" t="s">
        <v>64</v>
      </c>
      <c r="I4745" t="s">
        <v>223</v>
      </c>
      <c r="J4745" t="s">
        <v>9384</v>
      </c>
      <c r="K4745" s="18">
        <v>0.14180982510000001</v>
      </c>
      <c r="L4745" t="s">
        <v>64</v>
      </c>
      <c r="M4745" t="s">
        <v>223</v>
      </c>
      <c r="N4745" t="s">
        <v>9384</v>
      </c>
      <c r="O4745" s="18">
        <v>0.23311881479999999</v>
      </c>
      <c r="P4745" t="s">
        <v>225</v>
      </c>
      <c r="Q4745" t="s">
        <v>220</v>
      </c>
      <c r="R4745" t="s">
        <v>226</v>
      </c>
      <c r="S4745" s="18">
        <v>6.1510199951000004</v>
      </c>
      <c r="T4745" t="s">
        <v>227</v>
      </c>
      <c r="U4745" t="s">
        <v>228</v>
      </c>
      <c r="V4745" t="s">
        <v>229</v>
      </c>
      <c r="W4745" s="18">
        <v>0.81431437409999996</v>
      </c>
      <c r="X4745" t="s">
        <v>222</v>
      </c>
      <c r="Y4745" t="s">
        <v>223</v>
      </c>
      <c r="Z4745" t="s">
        <v>224</v>
      </c>
      <c r="AA4745" s="18">
        <v>0.57284797850000002</v>
      </c>
      <c r="AB4745" t="s">
        <v>6401</v>
      </c>
      <c r="AC4745" t="s">
        <v>220</v>
      </c>
      <c r="AD4745" t="s">
        <v>6402</v>
      </c>
      <c r="AE4745" s="18">
        <v>0.4093646521</v>
      </c>
      <c r="AF4745" t="s">
        <v>14283</v>
      </c>
      <c r="AG4745" t="s">
        <v>220</v>
      </c>
      <c r="AH4745" t="s">
        <v>14284</v>
      </c>
      <c r="AI4745" s="18">
        <v>7.3345077300000006E-2</v>
      </c>
      <c r="AJ4745" t="s">
        <v>14285</v>
      </c>
      <c r="AK4745" t="s">
        <v>220</v>
      </c>
      <c r="AL4745" t="s">
        <v>14286</v>
      </c>
      <c r="AM4745" t="s">
        <v>14285</v>
      </c>
      <c r="AN4745" t="s">
        <v>220</v>
      </c>
      <c r="AO4745" t="s">
        <v>14286</v>
      </c>
      <c r="AP4745" s="18">
        <v>7.3345077300000006E-2</v>
      </c>
      <c r="AQ4745" t="e">
        <v>#N/A</v>
      </c>
      <c r="AR4745" t="b">
        <f>ISNUMBER(SEARCH('Consulta Por Puntos Baloto'!$E$5,B4745,1))</f>
        <v>0</v>
      </c>
      <c r="AS4745">
        <f t="shared" si="148"/>
        <v>35</v>
      </c>
      <c r="AT4745" t="str">
        <f t="shared" si="149"/>
        <v>Punto red</v>
      </c>
    </row>
    <row r="4746" spans="1:46">
      <c r="A4746" t="s">
        <v>21201</v>
      </c>
      <c r="B4746" t="s">
        <v>21202</v>
      </c>
      <c r="C4746" s="18">
        <v>2.6777501961999999</v>
      </c>
      <c r="D4746" t="s">
        <v>127</v>
      </c>
      <c r="E4746" t="s">
        <v>128</v>
      </c>
      <c r="F4746" t="s">
        <v>129</v>
      </c>
      <c r="G4746" s="18">
        <v>2.2784688312000001</v>
      </c>
      <c r="H4746" t="s">
        <v>64</v>
      </c>
      <c r="I4746" t="s">
        <v>130</v>
      </c>
      <c r="J4746" t="s">
        <v>1308</v>
      </c>
      <c r="K4746" s="18">
        <v>4.4733935461999996</v>
      </c>
      <c r="L4746" t="s">
        <v>64</v>
      </c>
      <c r="M4746" t="s">
        <v>130</v>
      </c>
      <c r="N4746" t="s">
        <v>370</v>
      </c>
      <c r="O4746" s="18">
        <v>2.9210578659999999</v>
      </c>
      <c r="P4746" t="s">
        <v>133</v>
      </c>
      <c r="Q4746" t="s">
        <v>134</v>
      </c>
      <c r="R4746" t="s">
        <v>135</v>
      </c>
      <c r="S4746" s="18">
        <v>6.5260248163999997</v>
      </c>
      <c r="T4746" t="s">
        <v>371</v>
      </c>
      <c r="U4746" t="s">
        <v>130</v>
      </c>
      <c r="V4746" t="s">
        <v>372</v>
      </c>
      <c r="W4746" s="18">
        <v>6.0513545869999996</v>
      </c>
      <c r="X4746" t="s">
        <v>64</v>
      </c>
      <c r="Y4746" t="s">
        <v>130</v>
      </c>
      <c r="Z4746" t="s">
        <v>373</v>
      </c>
      <c r="AA4746" s="18">
        <v>2.7331268765000001</v>
      </c>
      <c r="AB4746" t="s">
        <v>140</v>
      </c>
      <c r="AC4746" t="s">
        <v>128</v>
      </c>
      <c r="AD4746" t="s">
        <v>141</v>
      </c>
      <c r="AE4746" s="18">
        <v>0.45239300310000002</v>
      </c>
      <c r="AF4746" t="s">
        <v>3059</v>
      </c>
      <c r="AG4746" t="s">
        <v>143</v>
      </c>
      <c r="AH4746" t="s">
        <v>3060</v>
      </c>
      <c r="AI4746" s="18">
        <v>0.35764615020000001</v>
      </c>
      <c r="AJ4746" t="s">
        <v>3061</v>
      </c>
      <c r="AK4746" t="s">
        <v>134</v>
      </c>
      <c r="AL4746" t="s">
        <v>3062</v>
      </c>
      <c r="AM4746" t="s">
        <v>3061</v>
      </c>
      <c r="AN4746" t="s">
        <v>134</v>
      </c>
      <c r="AO4746" t="s">
        <v>3062</v>
      </c>
      <c r="AP4746" s="18">
        <v>0.35764615020000001</v>
      </c>
      <c r="AQ4746" t="s">
        <v>123</v>
      </c>
      <c r="AR4746" t="b">
        <f>ISNUMBER(SEARCH('Consulta Por Puntos Baloto'!$E$5,B4746,1))</f>
        <v>0</v>
      </c>
      <c r="AS4746">
        <f t="shared" si="148"/>
        <v>35</v>
      </c>
      <c r="AT4746" t="str">
        <f t="shared" si="149"/>
        <v>Punto red</v>
      </c>
    </row>
    <row r="4747" spans="1:46">
      <c r="A4747" t="s">
        <v>21203</v>
      </c>
      <c r="B4747" t="s">
        <v>21204</v>
      </c>
      <c r="C4747" s="18">
        <v>2.6696515455999998</v>
      </c>
      <c r="D4747" t="s">
        <v>3990</v>
      </c>
      <c r="E4747" t="s">
        <v>3991</v>
      </c>
      <c r="F4747" t="s">
        <v>3992</v>
      </c>
      <c r="G4747" s="18">
        <v>1.2821297922999999</v>
      </c>
      <c r="H4747" t="s">
        <v>64</v>
      </c>
      <c r="I4747" t="s">
        <v>3993</v>
      </c>
      <c r="J4747" t="s">
        <v>3995</v>
      </c>
      <c r="K4747" s="18">
        <v>1.7771907253000001</v>
      </c>
      <c r="L4747" t="s">
        <v>64</v>
      </c>
      <c r="M4747" t="s">
        <v>3993</v>
      </c>
      <c r="N4747" t="s">
        <v>3995</v>
      </c>
      <c r="O4747" s="18">
        <v>4.0707217900000003</v>
      </c>
      <c r="P4747" t="s">
        <v>3996</v>
      </c>
      <c r="Q4747" t="s">
        <v>3991</v>
      </c>
      <c r="R4747" t="s">
        <v>3997</v>
      </c>
      <c r="S4747" s="18">
        <v>371.25699427000001</v>
      </c>
      <c r="T4747" t="s">
        <v>85</v>
      </c>
      <c r="U4747" t="s">
        <v>86</v>
      </c>
      <c r="V4747" t="s">
        <v>87</v>
      </c>
      <c r="W4747" s="18">
        <v>131.62742484110001</v>
      </c>
      <c r="X4747" t="s">
        <v>64</v>
      </c>
      <c r="Y4747" t="s">
        <v>3998</v>
      </c>
      <c r="Z4747" t="s">
        <v>3999</v>
      </c>
      <c r="AA4747" s="18">
        <v>2.2080781390999999</v>
      </c>
      <c r="AB4747" t="s">
        <v>4000</v>
      </c>
      <c r="AC4747" t="s">
        <v>3991</v>
      </c>
      <c r="AD4747" t="s">
        <v>4001</v>
      </c>
      <c r="AE4747" s="18">
        <v>0.2066943731</v>
      </c>
      <c r="AF4747" t="s">
        <v>17593</v>
      </c>
      <c r="AG4747" t="s">
        <v>3991</v>
      </c>
      <c r="AH4747" t="s">
        <v>17594</v>
      </c>
      <c r="AI4747" s="18">
        <v>0.1190395908</v>
      </c>
      <c r="AJ4747" t="s">
        <v>17595</v>
      </c>
      <c r="AK4747" t="s">
        <v>3991</v>
      </c>
      <c r="AL4747" t="s">
        <v>17596</v>
      </c>
      <c r="AM4747" t="s">
        <v>17595</v>
      </c>
      <c r="AN4747" t="s">
        <v>3991</v>
      </c>
      <c r="AO4747" t="s">
        <v>17596</v>
      </c>
      <c r="AP4747" s="18">
        <v>0.1190395908</v>
      </c>
      <c r="AQ4747" t="s">
        <v>123</v>
      </c>
      <c r="AR4747" t="b">
        <f>ISNUMBER(SEARCH('Consulta Por Puntos Baloto'!$E$5,B4747,1))</f>
        <v>0</v>
      </c>
      <c r="AS4747">
        <f t="shared" si="148"/>
        <v>35</v>
      </c>
      <c r="AT4747" t="str">
        <f t="shared" si="149"/>
        <v>Punto red</v>
      </c>
    </row>
    <row r="4748" spans="1:46">
      <c r="A4748" t="s">
        <v>21205</v>
      </c>
      <c r="B4748" t="s">
        <v>21206</v>
      </c>
      <c r="C4748" s="18">
        <v>0.83195605800000005</v>
      </c>
      <c r="D4748" t="s">
        <v>4973</v>
      </c>
      <c r="E4748" t="s">
        <v>301</v>
      </c>
      <c r="F4748" t="s">
        <v>4974</v>
      </c>
      <c r="G4748" s="18">
        <v>0.53172377159999995</v>
      </c>
      <c r="H4748" t="s">
        <v>300</v>
      </c>
      <c r="I4748" t="s">
        <v>294</v>
      </c>
      <c r="J4748" t="s">
        <v>4489</v>
      </c>
      <c r="K4748" s="18">
        <v>2.6030525184000002</v>
      </c>
      <c r="L4748" t="s">
        <v>64</v>
      </c>
      <c r="M4748" t="s">
        <v>294</v>
      </c>
      <c r="N4748" t="s">
        <v>295</v>
      </c>
      <c r="O4748" s="18">
        <v>50.023091257600001</v>
      </c>
      <c r="P4748" t="s">
        <v>296</v>
      </c>
      <c r="Q4748" t="s">
        <v>297</v>
      </c>
      <c r="R4748" t="s">
        <v>298</v>
      </c>
      <c r="S4748" s="18">
        <v>113.3583513083</v>
      </c>
      <c r="T4748" t="s">
        <v>311</v>
      </c>
      <c r="U4748" t="s">
        <v>130</v>
      </c>
      <c r="V4748" t="s">
        <v>312</v>
      </c>
      <c r="W4748" s="18">
        <v>99.635887301599993</v>
      </c>
      <c r="X4748" t="s">
        <v>64</v>
      </c>
      <c r="Y4748" t="s">
        <v>313</v>
      </c>
      <c r="Z4748" t="s">
        <v>314</v>
      </c>
      <c r="AA4748" s="18">
        <v>0.53022937000000003</v>
      </c>
      <c r="AB4748" t="s">
        <v>300</v>
      </c>
      <c r="AC4748" t="s">
        <v>301</v>
      </c>
      <c r="AD4748" t="s">
        <v>302</v>
      </c>
      <c r="AE4748" s="18">
        <v>0.42370797469999999</v>
      </c>
      <c r="AF4748" t="s">
        <v>9748</v>
      </c>
      <c r="AG4748" t="s">
        <v>301</v>
      </c>
      <c r="AH4748" t="s">
        <v>9749</v>
      </c>
      <c r="AI4748" s="18">
        <v>0.24636402639999999</v>
      </c>
      <c r="AJ4748" t="s">
        <v>9750</v>
      </c>
      <c r="AK4748" t="s">
        <v>301</v>
      </c>
      <c r="AL4748" t="s">
        <v>9751</v>
      </c>
      <c r="AM4748" t="s">
        <v>9750</v>
      </c>
      <c r="AN4748" t="s">
        <v>301</v>
      </c>
      <c r="AO4748" t="s">
        <v>9751</v>
      </c>
      <c r="AP4748" s="18">
        <v>0.24636402639999999</v>
      </c>
      <c r="AQ4748" t="s">
        <v>123</v>
      </c>
      <c r="AR4748" t="b">
        <f>ISNUMBER(SEARCH('Consulta Por Puntos Baloto'!$E$5,B4748,1))</f>
        <v>0</v>
      </c>
      <c r="AS4748">
        <f t="shared" si="148"/>
        <v>35</v>
      </c>
      <c r="AT4748" t="str">
        <f t="shared" si="149"/>
        <v>Punto red</v>
      </c>
    </row>
    <row r="4749" spans="1:46">
      <c r="A4749" t="s">
        <v>21207</v>
      </c>
      <c r="B4749" t="s">
        <v>21208</v>
      </c>
      <c r="C4749" s="18">
        <v>0.94364114990000003</v>
      </c>
      <c r="D4749" t="s">
        <v>340</v>
      </c>
      <c r="E4749" t="s">
        <v>341</v>
      </c>
      <c r="F4749" t="s">
        <v>342</v>
      </c>
      <c r="G4749" s="18">
        <v>0.88292038110000004</v>
      </c>
      <c r="H4749" t="s">
        <v>345</v>
      </c>
      <c r="I4749" t="s">
        <v>343</v>
      </c>
      <c r="J4749" t="s">
        <v>4241</v>
      </c>
      <c r="K4749" s="18">
        <v>1.5547978857</v>
      </c>
      <c r="L4749" t="s">
        <v>64</v>
      </c>
      <c r="M4749" t="s">
        <v>343</v>
      </c>
      <c r="N4749" t="s">
        <v>344</v>
      </c>
      <c r="O4749" s="18">
        <v>30.2522717085</v>
      </c>
      <c r="P4749" t="s">
        <v>67</v>
      </c>
      <c r="Q4749" t="s">
        <v>62</v>
      </c>
      <c r="R4749" t="s">
        <v>68</v>
      </c>
      <c r="S4749" s="18">
        <v>28.944583832100001</v>
      </c>
      <c r="T4749" t="s">
        <v>69</v>
      </c>
      <c r="U4749" t="s">
        <v>65</v>
      </c>
      <c r="V4749" t="s">
        <v>70</v>
      </c>
      <c r="W4749" s="18">
        <v>25.501995525600002</v>
      </c>
      <c r="X4749" t="s">
        <v>241</v>
      </c>
      <c r="Y4749" t="s">
        <v>65</v>
      </c>
      <c r="Z4749" t="s">
        <v>242</v>
      </c>
      <c r="AA4749" s="18">
        <v>0.88292035879999997</v>
      </c>
      <c r="AB4749" t="s">
        <v>345</v>
      </c>
      <c r="AC4749" t="s">
        <v>341</v>
      </c>
      <c r="AD4749" t="s">
        <v>346</v>
      </c>
      <c r="AE4749" s="18">
        <v>0.1142761865</v>
      </c>
      <c r="AF4749" t="s">
        <v>21209</v>
      </c>
      <c r="AG4749" t="s">
        <v>341</v>
      </c>
      <c r="AH4749" t="s">
        <v>21210</v>
      </c>
      <c r="AI4749" s="18">
        <v>0.17414671600000001</v>
      </c>
      <c r="AJ4749" t="s">
        <v>21211</v>
      </c>
      <c r="AK4749" t="s">
        <v>341</v>
      </c>
      <c r="AL4749" t="s">
        <v>21212</v>
      </c>
      <c r="AM4749" t="s">
        <v>21209</v>
      </c>
      <c r="AN4749" t="s">
        <v>341</v>
      </c>
      <c r="AO4749" t="s">
        <v>21210</v>
      </c>
      <c r="AP4749" s="18">
        <v>0.1142761865</v>
      </c>
      <c r="AQ4749" t="e">
        <v>#N/A</v>
      </c>
      <c r="AR4749" t="b">
        <f>ISNUMBER(SEARCH('Consulta Por Puntos Baloto'!$E$5,B4749,1))</f>
        <v>0</v>
      </c>
      <c r="AS4749">
        <f t="shared" si="148"/>
        <v>31</v>
      </c>
      <c r="AT4749" t="str">
        <f t="shared" si="149"/>
        <v>Punto pago</v>
      </c>
    </row>
    <row r="4750" spans="1:46">
      <c r="A4750" t="s">
        <v>21213</v>
      </c>
      <c r="B4750" t="s">
        <v>21214</v>
      </c>
      <c r="C4750" s="18">
        <v>5.6205408203999996</v>
      </c>
      <c r="D4750" t="s">
        <v>127</v>
      </c>
      <c r="E4750" t="s">
        <v>128</v>
      </c>
      <c r="F4750" t="s">
        <v>129</v>
      </c>
      <c r="G4750" s="18">
        <v>2.2134179244999999</v>
      </c>
      <c r="H4750" t="s">
        <v>64</v>
      </c>
      <c r="I4750" t="s">
        <v>130</v>
      </c>
      <c r="J4750" t="s">
        <v>1041</v>
      </c>
      <c r="K4750" s="18">
        <v>4.8265272982000003</v>
      </c>
      <c r="L4750" t="s">
        <v>64</v>
      </c>
      <c r="M4750" t="s">
        <v>130</v>
      </c>
      <c r="N4750" t="s">
        <v>512</v>
      </c>
      <c r="O4750" s="18">
        <v>5.0636001411000002</v>
      </c>
      <c r="P4750" t="s">
        <v>133</v>
      </c>
      <c r="Q4750" t="s">
        <v>134</v>
      </c>
      <c r="R4750" t="s">
        <v>135</v>
      </c>
      <c r="S4750" s="18">
        <v>4.9596154626000004</v>
      </c>
      <c r="T4750" t="s">
        <v>371</v>
      </c>
      <c r="U4750" t="s">
        <v>130</v>
      </c>
      <c r="V4750" t="s">
        <v>372</v>
      </c>
      <c r="W4750" s="18">
        <v>3.3269215367</v>
      </c>
      <c r="X4750" t="s">
        <v>64</v>
      </c>
      <c r="Y4750" t="s">
        <v>130</v>
      </c>
      <c r="Z4750" t="s">
        <v>373</v>
      </c>
      <c r="AA4750" s="18">
        <v>4.3562031267999997</v>
      </c>
      <c r="AB4750" s="19" t="s">
        <v>963</v>
      </c>
      <c r="AC4750" t="s">
        <v>128</v>
      </c>
      <c r="AD4750" t="s">
        <v>964</v>
      </c>
      <c r="AE4750" s="18">
        <v>6.7765265800000002E-2</v>
      </c>
      <c r="AF4750" t="s">
        <v>9057</v>
      </c>
      <c r="AG4750" t="s">
        <v>143</v>
      </c>
      <c r="AH4750" t="s">
        <v>9058</v>
      </c>
      <c r="AI4750" s="18">
        <v>0.17584649050000001</v>
      </c>
      <c r="AJ4750" t="s">
        <v>21215</v>
      </c>
      <c r="AK4750" t="s">
        <v>134</v>
      </c>
      <c r="AL4750" t="s">
        <v>21216</v>
      </c>
      <c r="AM4750" t="s">
        <v>9057</v>
      </c>
      <c r="AN4750" t="s">
        <v>143</v>
      </c>
      <c r="AO4750" t="s">
        <v>9058</v>
      </c>
      <c r="AP4750" s="18">
        <v>6.7765265800000002E-2</v>
      </c>
      <c r="AQ4750" t="s">
        <v>123</v>
      </c>
      <c r="AR4750" t="b">
        <f>ISNUMBER(SEARCH('Consulta Por Puntos Baloto'!$E$5,B4750,1))</f>
        <v>0</v>
      </c>
      <c r="AS4750">
        <f t="shared" si="148"/>
        <v>31</v>
      </c>
      <c r="AT4750" t="str">
        <f t="shared" si="149"/>
        <v>Punto pago</v>
      </c>
    </row>
    <row r="4751" spans="1:46">
      <c r="A4751" t="s">
        <v>21217</v>
      </c>
      <c r="B4751" t="s">
        <v>21218</v>
      </c>
      <c r="C4751" s="18">
        <v>0.77125415470000003</v>
      </c>
      <c r="D4751" t="s">
        <v>5248</v>
      </c>
      <c r="E4751" t="s">
        <v>5249</v>
      </c>
      <c r="F4751" t="s">
        <v>5250</v>
      </c>
      <c r="G4751" s="18">
        <v>23.993948473300001</v>
      </c>
      <c r="H4751" t="s">
        <v>64</v>
      </c>
      <c r="I4751" t="s">
        <v>4389</v>
      </c>
      <c r="J4751" t="s">
        <v>4390</v>
      </c>
      <c r="K4751" s="18">
        <v>61.692675410299998</v>
      </c>
      <c r="L4751" t="s">
        <v>64</v>
      </c>
      <c r="M4751" t="s">
        <v>343</v>
      </c>
      <c r="N4751" t="s">
        <v>344</v>
      </c>
      <c r="O4751" s="18">
        <v>23.9721244166</v>
      </c>
      <c r="P4751" t="s">
        <v>4391</v>
      </c>
      <c r="Q4751" t="s">
        <v>4392</v>
      </c>
      <c r="R4751" t="s">
        <v>4393</v>
      </c>
      <c r="S4751" s="18">
        <v>83.477371528600003</v>
      </c>
      <c r="T4751" t="s">
        <v>69</v>
      </c>
      <c r="U4751" t="s">
        <v>65</v>
      </c>
      <c r="V4751" t="s">
        <v>70</v>
      </c>
      <c r="W4751" s="18">
        <v>23.993948473300001</v>
      </c>
      <c r="X4751" t="s">
        <v>64</v>
      </c>
      <c r="Y4751" t="s">
        <v>4389</v>
      </c>
      <c r="Z4751" t="s">
        <v>4390</v>
      </c>
      <c r="AA4751" s="18">
        <v>63.039028563999999</v>
      </c>
      <c r="AB4751" t="s">
        <v>345</v>
      </c>
      <c r="AC4751" t="s">
        <v>341</v>
      </c>
      <c r="AD4751" t="s">
        <v>346</v>
      </c>
      <c r="AE4751" s="18">
        <v>0.42505611830000001</v>
      </c>
      <c r="AF4751" t="s">
        <v>15950</v>
      </c>
      <c r="AG4751" t="s">
        <v>5249</v>
      </c>
      <c r="AH4751" t="s">
        <v>15951</v>
      </c>
      <c r="AI4751" s="18">
        <v>0.35770201909999999</v>
      </c>
      <c r="AJ4751" t="s">
        <v>349</v>
      </c>
      <c r="AK4751" t="s">
        <v>7664</v>
      </c>
      <c r="AL4751" t="s">
        <v>11163</v>
      </c>
      <c r="AM4751" t="s">
        <v>349</v>
      </c>
      <c r="AN4751" t="s">
        <v>7664</v>
      </c>
      <c r="AO4751" t="s">
        <v>11163</v>
      </c>
      <c r="AP4751" s="18">
        <v>0.35770201909999999</v>
      </c>
      <c r="AQ4751" t="s">
        <v>123</v>
      </c>
      <c r="AR4751" t="b">
        <f>ISNUMBER(SEARCH('Consulta Por Puntos Baloto'!$E$5,B4751,1))</f>
        <v>0</v>
      </c>
      <c r="AS4751">
        <f t="shared" si="148"/>
        <v>35</v>
      </c>
      <c r="AT4751" t="str">
        <f t="shared" si="149"/>
        <v>Punto red</v>
      </c>
    </row>
    <row r="4752" spans="1:46">
      <c r="A4752" t="s">
        <v>21219</v>
      </c>
      <c r="B4752" t="s">
        <v>21220</v>
      </c>
      <c r="C4752" s="18">
        <v>14.2958004564</v>
      </c>
      <c r="D4752" t="s">
        <v>5248</v>
      </c>
      <c r="E4752" t="s">
        <v>5249</v>
      </c>
      <c r="F4752" t="s">
        <v>5250</v>
      </c>
      <c r="G4752" s="18">
        <v>38.096403345100001</v>
      </c>
      <c r="H4752" t="s">
        <v>64</v>
      </c>
      <c r="I4752" t="s">
        <v>4389</v>
      </c>
      <c r="J4752" t="s">
        <v>4390</v>
      </c>
      <c r="K4752" s="18">
        <v>75.677393135100004</v>
      </c>
      <c r="L4752" t="s">
        <v>64</v>
      </c>
      <c r="M4752" t="s">
        <v>343</v>
      </c>
      <c r="N4752" t="s">
        <v>344</v>
      </c>
      <c r="O4752" s="18">
        <v>38.086180324499999</v>
      </c>
      <c r="P4752" t="s">
        <v>4391</v>
      </c>
      <c r="Q4752" t="s">
        <v>4392</v>
      </c>
      <c r="R4752" t="s">
        <v>4393</v>
      </c>
      <c r="S4752" s="18">
        <v>97.631990260099997</v>
      </c>
      <c r="T4752" t="s">
        <v>69</v>
      </c>
      <c r="U4752" t="s">
        <v>65</v>
      </c>
      <c r="V4752" t="s">
        <v>70</v>
      </c>
      <c r="W4752" s="18">
        <v>38.096403345100001</v>
      </c>
      <c r="X4752" t="s">
        <v>64</v>
      </c>
      <c r="Y4752" t="s">
        <v>4389</v>
      </c>
      <c r="Z4752" t="s">
        <v>4390</v>
      </c>
      <c r="AA4752" s="18">
        <v>64.625019522200006</v>
      </c>
      <c r="AB4752" t="s">
        <v>4899</v>
      </c>
      <c r="AC4752" t="s">
        <v>4900</v>
      </c>
      <c r="AD4752" t="s">
        <v>4901</v>
      </c>
      <c r="AE4752" s="18">
        <v>4.9731482299999998E-2</v>
      </c>
      <c r="AF4752" t="s">
        <v>21221</v>
      </c>
      <c r="AG4752" t="s">
        <v>9763</v>
      </c>
      <c r="AH4752" t="s">
        <v>21222</v>
      </c>
      <c r="AI4752" s="18">
        <v>13.7043214013</v>
      </c>
      <c r="AJ4752" t="s">
        <v>9460</v>
      </c>
      <c r="AK4752" t="s">
        <v>7664</v>
      </c>
      <c r="AL4752" t="s">
        <v>9461</v>
      </c>
      <c r="AM4752" t="s">
        <v>21221</v>
      </c>
      <c r="AN4752" t="s">
        <v>9763</v>
      </c>
      <c r="AO4752" t="s">
        <v>21222</v>
      </c>
      <c r="AP4752" s="18">
        <v>4.9731482299999998E-2</v>
      </c>
      <c r="AQ4752" t="e">
        <v>#N/A</v>
      </c>
      <c r="AR4752" t="b">
        <f>ISNUMBER(SEARCH('Consulta Por Puntos Baloto'!$E$5,B4752,1))</f>
        <v>0</v>
      </c>
      <c r="AS4752">
        <f t="shared" si="148"/>
        <v>31</v>
      </c>
      <c r="AT4752" t="str">
        <f t="shared" si="149"/>
        <v>Punto pago</v>
      </c>
    </row>
    <row r="4753" spans="1:46">
      <c r="A4753" t="s">
        <v>21223</v>
      </c>
      <c r="B4753" t="s">
        <v>21224</v>
      </c>
      <c r="C4753" s="18">
        <v>10.490321955100001</v>
      </c>
      <c r="D4753" t="s">
        <v>5248</v>
      </c>
      <c r="E4753" t="s">
        <v>5249</v>
      </c>
      <c r="F4753" t="s">
        <v>5250</v>
      </c>
      <c r="G4753" s="18">
        <v>14.0001545936</v>
      </c>
      <c r="H4753" t="s">
        <v>64</v>
      </c>
      <c r="I4753" t="s">
        <v>4389</v>
      </c>
      <c r="J4753" t="s">
        <v>4390</v>
      </c>
      <c r="K4753" s="18">
        <v>51.158643329999997</v>
      </c>
      <c r="L4753" t="s">
        <v>64</v>
      </c>
      <c r="M4753" t="s">
        <v>343</v>
      </c>
      <c r="N4753" t="s">
        <v>344</v>
      </c>
      <c r="O4753" s="18">
        <v>13.940442106300001</v>
      </c>
      <c r="P4753" t="s">
        <v>4391</v>
      </c>
      <c r="Q4753" t="s">
        <v>4392</v>
      </c>
      <c r="R4753" t="s">
        <v>4393</v>
      </c>
      <c r="S4753" s="18">
        <v>73.112071474999993</v>
      </c>
      <c r="T4753" t="s">
        <v>69</v>
      </c>
      <c r="U4753" t="s">
        <v>65</v>
      </c>
      <c r="V4753" t="s">
        <v>70</v>
      </c>
      <c r="W4753" s="18">
        <v>14.0001545936</v>
      </c>
      <c r="X4753" t="s">
        <v>64</v>
      </c>
      <c r="Y4753" t="s">
        <v>4389</v>
      </c>
      <c r="Z4753" t="s">
        <v>4390</v>
      </c>
      <c r="AA4753" s="18">
        <v>52.501053118000002</v>
      </c>
      <c r="AB4753" t="s">
        <v>345</v>
      </c>
      <c r="AC4753" t="s">
        <v>341</v>
      </c>
      <c r="AD4753" t="s">
        <v>346</v>
      </c>
      <c r="AE4753" s="18">
        <v>9.1798817273999997</v>
      </c>
      <c r="AF4753" t="s">
        <v>7661</v>
      </c>
      <c r="AG4753" t="s">
        <v>5249</v>
      </c>
      <c r="AH4753" t="s">
        <v>7662</v>
      </c>
      <c r="AI4753" s="18">
        <v>6.2623740999999998E-3</v>
      </c>
      <c r="AJ4753" t="s">
        <v>8675</v>
      </c>
      <c r="AK4753" t="s">
        <v>6747</v>
      </c>
      <c r="AL4753" t="s">
        <v>8676</v>
      </c>
      <c r="AM4753" t="s">
        <v>8675</v>
      </c>
      <c r="AN4753" t="s">
        <v>6747</v>
      </c>
      <c r="AO4753" t="s">
        <v>8676</v>
      </c>
      <c r="AP4753" s="18">
        <v>6.2623740999999998E-3</v>
      </c>
      <c r="AQ4753" t="s">
        <v>123</v>
      </c>
      <c r="AR4753" t="b">
        <f>ISNUMBER(SEARCH('Consulta Por Puntos Baloto'!$E$5,B4753,1))</f>
        <v>0</v>
      </c>
      <c r="AS4753">
        <f t="shared" si="148"/>
        <v>35</v>
      </c>
      <c r="AT4753" t="str">
        <f t="shared" si="149"/>
        <v>Punto red</v>
      </c>
    </row>
    <row r="4754" spans="1:46">
      <c r="A4754" t="s">
        <v>21225</v>
      </c>
      <c r="B4754" t="s">
        <v>21226</v>
      </c>
      <c r="C4754" s="18">
        <v>19.439816595300002</v>
      </c>
      <c r="D4754" t="s">
        <v>5248</v>
      </c>
      <c r="E4754" t="s">
        <v>5249</v>
      </c>
      <c r="F4754" t="s">
        <v>5250</v>
      </c>
      <c r="G4754" s="18">
        <v>34.4491769762</v>
      </c>
      <c r="H4754" t="s">
        <v>64</v>
      </c>
      <c r="I4754" t="s">
        <v>4389</v>
      </c>
      <c r="J4754" t="s">
        <v>4390</v>
      </c>
      <c r="K4754" s="18">
        <v>74.545496364800002</v>
      </c>
      <c r="L4754" t="s">
        <v>64</v>
      </c>
      <c r="M4754" t="s">
        <v>343</v>
      </c>
      <c r="N4754" t="s">
        <v>344</v>
      </c>
      <c r="O4754" s="18">
        <v>34.535535646</v>
      </c>
      <c r="P4754" t="s">
        <v>4391</v>
      </c>
      <c r="Q4754" t="s">
        <v>4392</v>
      </c>
      <c r="R4754" t="s">
        <v>4393</v>
      </c>
      <c r="S4754" s="18">
        <v>91.657933410200002</v>
      </c>
      <c r="T4754" t="s">
        <v>69</v>
      </c>
      <c r="U4754" t="s">
        <v>65</v>
      </c>
      <c r="V4754" t="s">
        <v>70</v>
      </c>
      <c r="W4754" s="18">
        <v>34.4491769762</v>
      </c>
      <c r="X4754" t="s">
        <v>64</v>
      </c>
      <c r="Y4754" t="s">
        <v>4389</v>
      </c>
      <c r="Z4754" t="s">
        <v>4390</v>
      </c>
      <c r="AA4754" s="18">
        <v>75.829442118399996</v>
      </c>
      <c r="AB4754" t="s">
        <v>345</v>
      </c>
      <c r="AC4754" t="s">
        <v>341</v>
      </c>
      <c r="AD4754" t="s">
        <v>346</v>
      </c>
      <c r="AE4754" s="18">
        <v>7.5148339000000001E-3</v>
      </c>
      <c r="AF4754" t="s">
        <v>21227</v>
      </c>
      <c r="AG4754" t="s">
        <v>5252</v>
      </c>
      <c r="AH4754" t="s">
        <v>21228</v>
      </c>
      <c r="AI4754" s="18">
        <v>0.1327370487</v>
      </c>
      <c r="AJ4754" t="s">
        <v>5254</v>
      </c>
      <c r="AK4754" t="s">
        <v>5252</v>
      </c>
      <c r="AL4754" t="s">
        <v>5255</v>
      </c>
      <c r="AM4754" t="s">
        <v>21227</v>
      </c>
      <c r="AN4754" t="s">
        <v>5252</v>
      </c>
      <c r="AO4754" t="s">
        <v>21228</v>
      </c>
      <c r="AP4754" s="18">
        <v>7.5148339000000001E-3</v>
      </c>
      <c r="AQ4754" t="s">
        <v>123</v>
      </c>
      <c r="AR4754" t="b">
        <f>ISNUMBER(SEARCH('Consulta Por Puntos Baloto'!$E$5,B4754,1))</f>
        <v>0</v>
      </c>
      <c r="AS4754">
        <f t="shared" si="148"/>
        <v>31</v>
      </c>
      <c r="AT4754" t="str">
        <f t="shared" si="149"/>
        <v>Punto pago</v>
      </c>
    </row>
    <row r="4755" spans="1:46">
      <c r="A4755" t="s">
        <v>21229</v>
      </c>
      <c r="B4755" t="s">
        <v>21230</v>
      </c>
      <c r="C4755" s="18">
        <v>0.202456515</v>
      </c>
      <c r="D4755" t="s">
        <v>4679</v>
      </c>
      <c r="E4755" t="s">
        <v>220</v>
      </c>
      <c r="F4755" t="s">
        <v>4680</v>
      </c>
      <c r="G4755" s="18">
        <v>0.55455907090000001</v>
      </c>
      <c r="H4755" t="s">
        <v>64</v>
      </c>
      <c r="I4755" t="s">
        <v>223</v>
      </c>
      <c r="J4755" t="s">
        <v>4683</v>
      </c>
      <c r="K4755" s="18">
        <v>0.55455907090000001</v>
      </c>
      <c r="L4755" t="s">
        <v>64</v>
      </c>
      <c r="M4755" t="s">
        <v>223</v>
      </c>
      <c r="N4755" t="s">
        <v>4683</v>
      </c>
      <c r="O4755" s="18">
        <v>2.0012746024000001</v>
      </c>
      <c r="P4755" t="s">
        <v>225</v>
      </c>
      <c r="Q4755" t="s">
        <v>220</v>
      </c>
      <c r="R4755" t="s">
        <v>226</v>
      </c>
      <c r="S4755" s="18">
        <v>4.3995434084999996</v>
      </c>
      <c r="T4755" t="s">
        <v>227</v>
      </c>
      <c r="U4755" t="s">
        <v>228</v>
      </c>
      <c r="V4755" t="s">
        <v>229</v>
      </c>
      <c r="W4755" s="18">
        <v>1.2001024136</v>
      </c>
      <c r="X4755" t="s">
        <v>4684</v>
      </c>
      <c r="Y4755" t="s">
        <v>223</v>
      </c>
      <c r="Z4755" t="s">
        <v>4685</v>
      </c>
      <c r="AA4755" s="18">
        <v>1.2066788079999999</v>
      </c>
      <c r="AB4755" s="19" t="s">
        <v>4686</v>
      </c>
      <c r="AC4755" t="s">
        <v>220</v>
      </c>
      <c r="AD4755" t="s">
        <v>4687</v>
      </c>
      <c r="AE4755" s="18">
        <v>0.2709036373</v>
      </c>
      <c r="AF4755" t="s">
        <v>21231</v>
      </c>
      <c r="AG4755" t="s">
        <v>220</v>
      </c>
      <c r="AH4755" t="s">
        <v>21232</v>
      </c>
      <c r="AI4755" s="18">
        <v>0.1197206261</v>
      </c>
      <c r="AJ4755" t="s">
        <v>349</v>
      </c>
      <c r="AK4755" t="s">
        <v>220</v>
      </c>
      <c r="AL4755" t="s">
        <v>4690</v>
      </c>
      <c r="AM4755" t="s">
        <v>349</v>
      </c>
      <c r="AN4755" t="s">
        <v>220</v>
      </c>
      <c r="AO4755" t="s">
        <v>4690</v>
      </c>
      <c r="AP4755" s="18">
        <v>0.1197206261</v>
      </c>
      <c r="AQ4755" t="s">
        <v>123</v>
      </c>
      <c r="AR4755" t="b">
        <f>ISNUMBER(SEARCH('Consulta Por Puntos Baloto'!$E$5,B4755,1))</f>
        <v>0</v>
      </c>
      <c r="AS4755">
        <f t="shared" si="148"/>
        <v>35</v>
      </c>
      <c r="AT4755" t="str">
        <f t="shared" si="149"/>
        <v>Punto red</v>
      </c>
    </row>
    <row r="4756" spans="1:46">
      <c r="A4756" t="s">
        <v>21233</v>
      </c>
      <c r="B4756" t="s">
        <v>21234</v>
      </c>
      <c r="C4756" s="18">
        <v>38.165071923200003</v>
      </c>
      <c r="D4756" t="s">
        <v>3971</v>
      </c>
      <c r="E4756" t="s">
        <v>3972</v>
      </c>
      <c r="F4756" t="s">
        <v>3973</v>
      </c>
      <c r="G4756" s="18">
        <v>35.672234604400003</v>
      </c>
      <c r="H4756" t="s">
        <v>64</v>
      </c>
      <c r="I4756" t="s">
        <v>3974</v>
      </c>
      <c r="J4756" t="s">
        <v>3975</v>
      </c>
      <c r="K4756" s="18">
        <v>37.774351051499998</v>
      </c>
      <c r="L4756" t="s">
        <v>64</v>
      </c>
      <c r="M4756" t="s">
        <v>3974</v>
      </c>
      <c r="N4756" t="s">
        <v>3976</v>
      </c>
      <c r="O4756" s="18">
        <v>38.527039283999997</v>
      </c>
      <c r="P4756" t="s">
        <v>3977</v>
      </c>
      <c r="Q4756" t="s">
        <v>3972</v>
      </c>
      <c r="R4756" t="s">
        <v>3978</v>
      </c>
      <c r="S4756" s="18">
        <v>435.50786645009998</v>
      </c>
      <c r="T4756" t="s">
        <v>85</v>
      </c>
      <c r="U4756" t="s">
        <v>86</v>
      </c>
      <c r="V4756" t="s">
        <v>87</v>
      </c>
      <c r="W4756" s="18">
        <v>42.520876230600003</v>
      </c>
      <c r="X4756" t="s">
        <v>3979</v>
      </c>
      <c r="Y4756" t="s">
        <v>3974</v>
      </c>
      <c r="Z4756" t="s">
        <v>3980</v>
      </c>
      <c r="AA4756" s="18">
        <v>40.762927237299998</v>
      </c>
      <c r="AB4756" t="s">
        <v>4286</v>
      </c>
      <c r="AC4756" t="s">
        <v>3972</v>
      </c>
      <c r="AD4756" t="s">
        <v>4289</v>
      </c>
      <c r="AE4756" s="18">
        <v>17.519807180200001</v>
      </c>
      <c r="AF4756" t="s">
        <v>13357</v>
      </c>
      <c r="AG4756" t="s">
        <v>13358</v>
      </c>
      <c r="AH4756" t="s">
        <v>13359</v>
      </c>
      <c r="AI4756" s="18">
        <v>2.35148019E-2</v>
      </c>
      <c r="AJ4756" t="s">
        <v>13360</v>
      </c>
      <c r="AK4756" t="s">
        <v>12175</v>
      </c>
      <c r="AL4756" t="s">
        <v>13361</v>
      </c>
      <c r="AM4756" t="s">
        <v>13360</v>
      </c>
      <c r="AN4756" t="s">
        <v>12175</v>
      </c>
      <c r="AO4756" t="s">
        <v>13361</v>
      </c>
      <c r="AP4756" s="18">
        <v>2.35148019E-2</v>
      </c>
      <c r="AQ4756" t="s">
        <v>123</v>
      </c>
      <c r="AR4756" t="b">
        <f>ISNUMBER(SEARCH('Consulta Por Puntos Baloto'!$E$5,B4756,1))</f>
        <v>0</v>
      </c>
      <c r="AS4756">
        <f t="shared" si="148"/>
        <v>35</v>
      </c>
      <c r="AT4756" t="str">
        <f t="shared" si="149"/>
        <v>Punto red</v>
      </c>
    </row>
    <row r="4757" spans="1:46">
      <c r="A4757" t="s">
        <v>21235</v>
      </c>
      <c r="B4757" t="s">
        <v>21236</v>
      </c>
      <c r="C4757" s="18">
        <v>2.7065044801</v>
      </c>
      <c r="D4757" t="s">
        <v>1083</v>
      </c>
      <c r="E4757" t="s">
        <v>128</v>
      </c>
      <c r="F4757" t="s">
        <v>1084</v>
      </c>
      <c r="G4757" s="18">
        <v>0.3620722368</v>
      </c>
      <c r="H4757" t="s">
        <v>64</v>
      </c>
      <c r="I4757" t="s">
        <v>130</v>
      </c>
      <c r="J4757" t="s">
        <v>1085</v>
      </c>
      <c r="K4757" s="18">
        <v>0.3678410687</v>
      </c>
      <c r="L4757" t="s">
        <v>64</v>
      </c>
      <c r="M4757" t="s">
        <v>130</v>
      </c>
      <c r="N4757" t="s">
        <v>1085</v>
      </c>
      <c r="O4757" s="18">
        <v>1.1733633000000001</v>
      </c>
      <c r="P4757" t="s">
        <v>699</v>
      </c>
      <c r="Q4757" t="s">
        <v>134</v>
      </c>
      <c r="R4757" t="s">
        <v>700</v>
      </c>
      <c r="S4757" s="18">
        <v>3.6323878073000002</v>
      </c>
      <c r="T4757" t="s">
        <v>1086</v>
      </c>
      <c r="U4757" t="s">
        <v>130</v>
      </c>
      <c r="V4757" t="s">
        <v>1087</v>
      </c>
      <c r="W4757" s="18">
        <v>1.9997625412</v>
      </c>
      <c r="X4757" t="s">
        <v>64</v>
      </c>
      <c r="Y4757" t="s">
        <v>130</v>
      </c>
      <c r="Z4757" t="s">
        <v>590</v>
      </c>
      <c r="AA4757" s="18">
        <v>0.9005877699</v>
      </c>
      <c r="AB4757" s="19" t="s">
        <v>1102</v>
      </c>
      <c r="AC4757" t="s">
        <v>128</v>
      </c>
      <c r="AD4757" t="s">
        <v>1103</v>
      </c>
      <c r="AE4757" s="18">
        <v>1.016105195</v>
      </c>
      <c r="AF4757" t="s">
        <v>1088</v>
      </c>
      <c r="AG4757" t="s">
        <v>143</v>
      </c>
      <c r="AH4757" t="s">
        <v>1089</v>
      </c>
      <c r="AI4757" s="18">
        <v>0.2435281097</v>
      </c>
      <c r="AJ4757" t="s">
        <v>1090</v>
      </c>
      <c r="AK4757" t="s">
        <v>134</v>
      </c>
      <c r="AL4757" t="s">
        <v>1091</v>
      </c>
      <c r="AM4757" t="s">
        <v>1090</v>
      </c>
      <c r="AN4757" t="s">
        <v>134</v>
      </c>
      <c r="AO4757" t="s">
        <v>1091</v>
      </c>
      <c r="AP4757" s="18">
        <v>0.2435281097</v>
      </c>
      <c r="AQ4757" t="e">
        <v>#N/A</v>
      </c>
      <c r="AR4757" t="b">
        <f>ISNUMBER(SEARCH('Consulta Por Puntos Baloto'!$E$5,B4757,1))</f>
        <v>0</v>
      </c>
      <c r="AS4757">
        <f t="shared" si="148"/>
        <v>35</v>
      </c>
      <c r="AT4757" t="str">
        <f t="shared" si="149"/>
        <v>Punto red</v>
      </c>
    </row>
    <row r="4758" spans="1:46">
      <c r="A4758" t="s">
        <v>21237</v>
      </c>
      <c r="B4758" t="s">
        <v>21238</v>
      </c>
      <c r="C4758" s="18">
        <v>1.6649911075999999</v>
      </c>
      <c r="D4758" t="s">
        <v>4187</v>
      </c>
      <c r="E4758" t="s">
        <v>62</v>
      </c>
      <c r="F4758" t="s">
        <v>4188</v>
      </c>
      <c r="G4758" s="18">
        <v>0.56117170760000001</v>
      </c>
      <c r="H4758" t="s">
        <v>64</v>
      </c>
      <c r="I4758" t="s">
        <v>65</v>
      </c>
      <c r="J4758" t="s">
        <v>9795</v>
      </c>
      <c r="K4758" s="18">
        <v>1.3559924296999999</v>
      </c>
      <c r="L4758" t="s">
        <v>64</v>
      </c>
      <c r="M4758" t="s">
        <v>65</v>
      </c>
      <c r="N4758" t="s">
        <v>4189</v>
      </c>
      <c r="O4758" s="18">
        <v>13.9020445519</v>
      </c>
      <c r="P4758" t="s">
        <v>67</v>
      </c>
      <c r="Q4758" t="s">
        <v>62</v>
      </c>
      <c r="R4758" t="s">
        <v>68</v>
      </c>
      <c r="S4758" s="18">
        <v>9.3939766649000003</v>
      </c>
      <c r="T4758" t="s">
        <v>69</v>
      </c>
      <c r="U4758" t="s">
        <v>65</v>
      </c>
      <c r="V4758" t="s">
        <v>70</v>
      </c>
      <c r="W4758" s="18">
        <v>2.8523728857999999</v>
      </c>
      <c r="X4758" t="s">
        <v>241</v>
      </c>
      <c r="Y4758" t="s">
        <v>65</v>
      </c>
      <c r="Z4758" t="s">
        <v>242</v>
      </c>
      <c r="AA4758" s="18">
        <v>2.1518774588</v>
      </c>
      <c r="AB4758" t="s">
        <v>4190</v>
      </c>
      <c r="AC4758" t="s">
        <v>62</v>
      </c>
      <c r="AD4758" t="s">
        <v>4191</v>
      </c>
      <c r="AE4758" s="18">
        <v>0.66952858810000004</v>
      </c>
      <c r="AF4758" t="s">
        <v>19303</v>
      </c>
      <c r="AG4758" t="s">
        <v>62</v>
      </c>
      <c r="AH4758" t="s">
        <v>19304</v>
      </c>
      <c r="AI4758" s="18">
        <v>0.64110528389999999</v>
      </c>
      <c r="AJ4758" t="s">
        <v>349</v>
      </c>
      <c r="AK4758" t="s">
        <v>62</v>
      </c>
      <c r="AL4758" t="s">
        <v>9798</v>
      </c>
      <c r="AM4758" t="s">
        <v>64</v>
      </c>
      <c r="AN4758" t="s">
        <v>65</v>
      </c>
      <c r="AO4758" t="s">
        <v>9795</v>
      </c>
      <c r="AP4758" s="18">
        <v>0.56117170760000001</v>
      </c>
      <c r="AQ4758" t="s">
        <v>123</v>
      </c>
      <c r="AR4758" t="b">
        <f>ISNUMBER(SEARCH('Consulta Por Puntos Baloto'!$E$5,B4758,1))</f>
        <v>0</v>
      </c>
      <c r="AS4758">
        <f t="shared" si="148"/>
        <v>7</v>
      </c>
      <c r="AT4758" t="str">
        <f t="shared" si="149"/>
        <v>Cajero automático</v>
      </c>
    </row>
    <row r="4759" spans="1:46">
      <c r="A4759" t="s">
        <v>21239</v>
      </c>
      <c r="B4759" t="s">
        <v>21240</v>
      </c>
      <c r="C4759" s="18">
        <v>70.954973202600002</v>
      </c>
      <c r="D4759" t="s">
        <v>6434</v>
      </c>
      <c r="E4759" t="s">
        <v>6435</v>
      </c>
      <c r="F4759" t="s">
        <v>6436</v>
      </c>
      <c r="G4759" s="18">
        <v>58.079316874299998</v>
      </c>
      <c r="H4759" t="s">
        <v>64</v>
      </c>
      <c r="I4759" t="s">
        <v>4560</v>
      </c>
      <c r="J4759" t="s">
        <v>4562</v>
      </c>
      <c r="K4759" s="18">
        <v>58.058740564200001</v>
      </c>
      <c r="L4759" t="s">
        <v>64</v>
      </c>
      <c r="M4759" t="s">
        <v>4560</v>
      </c>
      <c r="N4759" t="s">
        <v>4562</v>
      </c>
      <c r="O4759" s="18">
        <v>58.189749706100002</v>
      </c>
      <c r="P4759" t="s">
        <v>387</v>
      </c>
      <c r="Q4759" t="s">
        <v>388</v>
      </c>
      <c r="R4759" t="s">
        <v>389</v>
      </c>
      <c r="S4759" s="18">
        <v>195.55995416760001</v>
      </c>
      <c r="T4759" t="s">
        <v>253</v>
      </c>
      <c r="U4759" t="s">
        <v>65</v>
      </c>
      <c r="V4759" t="s">
        <v>254</v>
      </c>
      <c r="W4759" s="18">
        <v>116.4499121373</v>
      </c>
      <c r="X4759" t="s">
        <v>64</v>
      </c>
      <c r="Y4759" t="s">
        <v>4563</v>
      </c>
      <c r="Z4759" t="s">
        <v>4564</v>
      </c>
      <c r="AA4759" s="18">
        <v>58.287344038100002</v>
      </c>
      <c r="AB4759" t="s">
        <v>5859</v>
      </c>
      <c r="AC4759" t="s">
        <v>388</v>
      </c>
      <c r="AD4759" t="s">
        <v>5860</v>
      </c>
      <c r="AE4759" s="18">
        <v>3.0107463972000001</v>
      </c>
      <c r="AF4759" t="s">
        <v>15942</v>
      </c>
      <c r="AG4759" t="s">
        <v>15943</v>
      </c>
      <c r="AH4759" t="s">
        <v>15944</v>
      </c>
      <c r="AI4759" s="18">
        <v>1.67411903E-2</v>
      </c>
      <c r="AJ4759" t="s">
        <v>21241</v>
      </c>
      <c r="AK4759" t="s">
        <v>20325</v>
      </c>
      <c r="AL4759" t="s">
        <v>21242</v>
      </c>
      <c r="AM4759" t="s">
        <v>21241</v>
      </c>
      <c r="AN4759" t="s">
        <v>20325</v>
      </c>
      <c r="AO4759" t="s">
        <v>21242</v>
      </c>
      <c r="AP4759" s="18">
        <v>1.67411903E-2</v>
      </c>
      <c r="AQ4759" t="s">
        <v>123</v>
      </c>
      <c r="AR4759" t="b">
        <f>ISNUMBER(SEARCH('Consulta Por Puntos Baloto'!$E$5,B4759,1))</f>
        <v>0</v>
      </c>
      <c r="AS4759">
        <f t="shared" si="148"/>
        <v>35</v>
      </c>
      <c r="AT4759" t="str">
        <f t="shared" si="149"/>
        <v>Punto red</v>
      </c>
    </row>
    <row r="4760" spans="1:46">
      <c r="A4760" t="s">
        <v>21243</v>
      </c>
      <c r="B4760" t="s">
        <v>21244</v>
      </c>
      <c r="C4760" s="18">
        <v>1.1180086028</v>
      </c>
      <c r="D4760" t="s">
        <v>6916</v>
      </c>
      <c r="E4760" t="s">
        <v>62</v>
      </c>
      <c r="F4760" t="s">
        <v>6917</v>
      </c>
      <c r="G4760" s="18">
        <v>1.2223872216</v>
      </c>
      <c r="H4760" t="s">
        <v>71</v>
      </c>
      <c r="I4760" t="s">
        <v>65</v>
      </c>
      <c r="J4760" t="s">
        <v>72</v>
      </c>
      <c r="K4760" s="18">
        <v>2.4009592560000002</v>
      </c>
      <c r="L4760" t="s">
        <v>64</v>
      </c>
      <c r="M4760" t="s">
        <v>65</v>
      </c>
      <c r="N4760" t="s">
        <v>284</v>
      </c>
      <c r="O4760" s="18">
        <v>8.8118758373000006</v>
      </c>
      <c r="P4760" t="s">
        <v>67</v>
      </c>
      <c r="Q4760" t="s">
        <v>62</v>
      </c>
      <c r="R4760" t="s">
        <v>68</v>
      </c>
      <c r="S4760" s="18">
        <v>4.5472907773999998</v>
      </c>
      <c r="T4760" t="s">
        <v>69</v>
      </c>
      <c r="U4760" t="s">
        <v>65</v>
      </c>
      <c r="V4760" t="s">
        <v>70</v>
      </c>
      <c r="W4760" s="18">
        <v>1.2211385614000001</v>
      </c>
      <c r="X4760" t="s">
        <v>71</v>
      </c>
      <c r="Y4760" t="s">
        <v>65</v>
      </c>
      <c r="Z4760" t="s">
        <v>72</v>
      </c>
      <c r="AA4760" s="18">
        <v>1.2234333154999999</v>
      </c>
      <c r="AB4760" t="s">
        <v>243</v>
      </c>
      <c r="AC4760" t="s">
        <v>62</v>
      </c>
      <c r="AD4760" t="s">
        <v>244</v>
      </c>
      <c r="AE4760" s="18">
        <v>3.2442071199999999E-2</v>
      </c>
      <c r="AF4760" t="s">
        <v>21245</v>
      </c>
      <c r="AG4760" t="s">
        <v>62</v>
      </c>
      <c r="AH4760" t="s">
        <v>21246</v>
      </c>
      <c r="AI4760" s="18">
        <v>0.15014338799999999</v>
      </c>
      <c r="AJ4760" t="s">
        <v>8594</v>
      </c>
      <c r="AK4760" t="s">
        <v>62</v>
      </c>
      <c r="AL4760" t="s">
        <v>8595</v>
      </c>
      <c r="AM4760" t="s">
        <v>21245</v>
      </c>
      <c r="AN4760" t="s">
        <v>62</v>
      </c>
      <c r="AO4760" t="s">
        <v>21246</v>
      </c>
      <c r="AP4760" s="18">
        <v>3.2442071199999999E-2</v>
      </c>
      <c r="AQ4760" t="s">
        <v>123</v>
      </c>
      <c r="AR4760" t="b">
        <f>ISNUMBER(SEARCH('Consulta Por Puntos Baloto'!$E$5,B4760,1))</f>
        <v>0</v>
      </c>
      <c r="AS4760">
        <f t="shared" si="148"/>
        <v>31</v>
      </c>
      <c r="AT4760" t="str">
        <f t="shared" si="149"/>
        <v>Punto pago</v>
      </c>
    </row>
    <row r="4761" spans="1:46">
      <c r="A4761" t="s">
        <v>21247</v>
      </c>
      <c r="B4761" t="s">
        <v>21248</v>
      </c>
      <c r="C4761" s="18">
        <v>5.7890283899999999E-2</v>
      </c>
      <c r="D4761" t="s">
        <v>7309</v>
      </c>
      <c r="E4761" t="s">
        <v>7310</v>
      </c>
      <c r="F4761" t="s">
        <v>7311</v>
      </c>
      <c r="G4761" s="18">
        <v>78.6471127099</v>
      </c>
      <c r="H4761" t="s">
        <v>64</v>
      </c>
      <c r="I4761" t="s">
        <v>384</v>
      </c>
      <c r="J4761" t="s">
        <v>386</v>
      </c>
      <c r="K4761" s="18">
        <v>78.6471127099</v>
      </c>
      <c r="L4761" t="s">
        <v>64</v>
      </c>
      <c r="M4761" t="s">
        <v>384</v>
      </c>
      <c r="N4761" t="s">
        <v>386</v>
      </c>
      <c r="O4761" s="18">
        <v>61.831108929899997</v>
      </c>
      <c r="P4761" t="s">
        <v>4733</v>
      </c>
      <c r="Q4761" t="s">
        <v>4734</v>
      </c>
      <c r="R4761" t="s">
        <v>4735</v>
      </c>
      <c r="S4761" s="18">
        <v>130.6893663612</v>
      </c>
      <c r="T4761" t="s">
        <v>253</v>
      </c>
      <c r="U4761" t="s">
        <v>65</v>
      </c>
      <c r="V4761" t="s">
        <v>254</v>
      </c>
      <c r="W4761" s="18">
        <v>129.65695029950001</v>
      </c>
      <c r="X4761" t="s">
        <v>276</v>
      </c>
      <c r="Y4761" t="s">
        <v>65</v>
      </c>
      <c r="Z4761" t="s">
        <v>277</v>
      </c>
      <c r="AA4761" s="18">
        <v>79.810789195699996</v>
      </c>
      <c r="AB4761" t="s">
        <v>383</v>
      </c>
      <c r="AC4761" t="s">
        <v>391</v>
      </c>
      <c r="AD4761" t="s">
        <v>392</v>
      </c>
      <c r="AE4761" s="18">
        <v>1.6656316999999999E-3</v>
      </c>
      <c r="AF4761" t="s">
        <v>21249</v>
      </c>
      <c r="AG4761" t="s">
        <v>7310</v>
      </c>
      <c r="AH4761" t="s">
        <v>21250</v>
      </c>
      <c r="AI4761" s="18">
        <v>2.1212846E-3</v>
      </c>
      <c r="AJ4761" t="s">
        <v>19331</v>
      </c>
      <c r="AK4761" t="s">
        <v>7310</v>
      </c>
      <c r="AL4761" t="s">
        <v>21251</v>
      </c>
      <c r="AM4761" t="s">
        <v>21249</v>
      </c>
      <c r="AN4761" t="s">
        <v>7310</v>
      </c>
      <c r="AO4761" t="s">
        <v>21250</v>
      </c>
      <c r="AP4761" s="18">
        <v>1.6656316999999999E-3</v>
      </c>
      <c r="AQ4761" t="s">
        <v>123</v>
      </c>
      <c r="AR4761" t="b">
        <f>ISNUMBER(SEARCH('Consulta Por Puntos Baloto'!$E$5,B4761,1))</f>
        <v>0</v>
      </c>
      <c r="AS4761">
        <f t="shared" si="148"/>
        <v>31</v>
      </c>
      <c r="AT4761" t="str">
        <f t="shared" si="149"/>
        <v>Punto pago</v>
      </c>
    </row>
    <row r="4762" spans="1:46">
      <c r="A4762" t="s">
        <v>21252</v>
      </c>
      <c r="B4762" t="s">
        <v>21253</v>
      </c>
      <c r="C4762" s="18">
        <v>20.872416557699999</v>
      </c>
      <c r="D4762" t="s">
        <v>4973</v>
      </c>
      <c r="E4762" t="s">
        <v>301</v>
      </c>
      <c r="F4762" t="s">
        <v>4974</v>
      </c>
      <c r="G4762" s="18">
        <v>20.630896449000002</v>
      </c>
      <c r="H4762" t="s">
        <v>300</v>
      </c>
      <c r="I4762" t="s">
        <v>294</v>
      </c>
      <c r="J4762" t="s">
        <v>4489</v>
      </c>
      <c r="K4762" s="18">
        <v>21.790790594000001</v>
      </c>
      <c r="L4762" t="s">
        <v>64</v>
      </c>
      <c r="M4762" t="s">
        <v>294</v>
      </c>
      <c r="N4762" t="s">
        <v>295</v>
      </c>
      <c r="O4762" s="18">
        <v>62.909063548600002</v>
      </c>
      <c r="P4762" t="s">
        <v>296</v>
      </c>
      <c r="Q4762" t="s">
        <v>297</v>
      </c>
      <c r="R4762" t="s">
        <v>298</v>
      </c>
      <c r="S4762" s="18">
        <v>106.531230353</v>
      </c>
      <c r="T4762" t="s">
        <v>311</v>
      </c>
      <c r="U4762" t="s">
        <v>130</v>
      </c>
      <c r="V4762" t="s">
        <v>312</v>
      </c>
      <c r="W4762" s="18">
        <v>91.173973394200004</v>
      </c>
      <c r="X4762" t="s">
        <v>64</v>
      </c>
      <c r="Y4762" t="s">
        <v>313</v>
      </c>
      <c r="Z4762" t="s">
        <v>314</v>
      </c>
      <c r="AA4762" s="18">
        <v>20.639386055300001</v>
      </c>
      <c r="AB4762" t="s">
        <v>300</v>
      </c>
      <c r="AC4762" t="s">
        <v>301</v>
      </c>
      <c r="AD4762" t="s">
        <v>302</v>
      </c>
      <c r="AE4762" s="18">
        <v>19.7125515814</v>
      </c>
      <c r="AF4762" t="s">
        <v>9748</v>
      </c>
      <c r="AG4762" t="s">
        <v>301</v>
      </c>
      <c r="AH4762" t="s">
        <v>9749</v>
      </c>
      <c r="AI4762" s="18">
        <v>2.90362669E-2</v>
      </c>
      <c r="AJ4762" t="s">
        <v>21254</v>
      </c>
      <c r="AK4762" t="s">
        <v>21255</v>
      </c>
      <c r="AL4762" t="s">
        <v>21256</v>
      </c>
      <c r="AM4762" t="s">
        <v>21254</v>
      </c>
      <c r="AN4762" t="s">
        <v>21255</v>
      </c>
      <c r="AO4762" t="s">
        <v>21256</v>
      </c>
      <c r="AP4762" s="18">
        <v>2.90362669E-2</v>
      </c>
      <c r="AQ4762" t="s">
        <v>123</v>
      </c>
      <c r="AR4762" t="b">
        <f>ISNUMBER(SEARCH('Consulta Por Puntos Baloto'!$E$5,B4762,1))</f>
        <v>0</v>
      </c>
      <c r="AS4762">
        <f t="shared" si="148"/>
        <v>35</v>
      </c>
      <c r="AT4762" t="str">
        <f t="shared" si="149"/>
        <v>Punto red</v>
      </c>
    </row>
    <row r="4763" spans="1:46">
      <c r="A4763" t="s">
        <v>21257</v>
      </c>
      <c r="B4763" t="s">
        <v>21258</v>
      </c>
      <c r="C4763" s="18">
        <v>2.2516737628999999</v>
      </c>
      <c r="D4763" t="s">
        <v>4065</v>
      </c>
      <c r="E4763" t="s">
        <v>4066</v>
      </c>
      <c r="F4763" t="s">
        <v>4067</v>
      </c>
      <c r="G4763" s="18">
        <v>0.98331249700000001</v>
      </c>
      <c r="H4763" t="s">
        <v>64</v>
      </c>
      <c r="I4763" t="s">
        <v>4068</v>
      </c>
      <c r="J4763" t="s">
        <v>4069</v>
      </c>
      <c r="K4763" s="18">
        <v>188.39506651560001</v>
      </c>
      <c r="L4763" t="s">
        <v>64</v>
      </c>
      <c r="M4763" t="s">
        <v>4250</v>
      </c>
      <c r="N4763" t="s">
        <v>4251</v>
      </c>
      <c r="O4763" s="18">
        <v>0.98331246689999996</v>
      </c>
      <c r="P4763" t="s">
        <v>4071</v>
      </c>
      <c r="Q4763" t="s">
        <v>4066</v>
      </c>
      <c r="R4763" t="s">
        <v>4072</v>
      </c>
      <c r="S4763" s="18">
        <v>284.87835662290001</v>
      </c>
      <c r="T4763" t="s">
        <v>227</v>
      </c>
      <c r="U4763" t="s">
        <v>228</v>
      </c>
      <c r="V4763" t="s">
        <v>229</v>
      </c>
      <c r="W4763" s="18">
        <v>83.454081481800003</v>
      </c>
      <c r="X4763" t="s">
        <v>64</v>
      </c>
      <c r="Y4763" t="s">
        <v>4073</v>
      </c>
      <c r="Z4763" t="s">
        <v>4074</v>
      </c>
      <c r="AA4763" s="18">
        <v>2.3394522968000002</v>
      </c>
      <c r="AB4763" s="19" t="s">
        <v>4075</v>
      </c>
      <c r="AC4763" t="s">
        <v>4066</v>
      </c>
      <c r="AD4763" t="s">
        <v>4076</v>
      </c>
      <c r="AE4763" s="18">
        <v>0.65550651640000002</v>
      </c>
      <c r="AF4763" t="s">
        <v>11171</v>
      </c>
      <c r="AG4763" t="s">
        <v>4066</v>
      </c>
      <c r="AH4763" t="s">
        <v>11172</v>
      </c>
      <c r="AI4763" s="18">
        <v>8.7680650000000002E-3</v>
      </c>
      <c r="AJ4763" t="s">
        <v>21259</v>
      </c>
      <c r="AK4763" t="s">
        <v>4066</v>
      </c>
      <c r="AL4763" t="s">
        <v>21260</v>
      </c>
      <c r="AM4763" t="s">
        <v>21259</v>
      </c>
      <c r="AN4763" t="s">
        <v>4066</v>
      </c>
      <c r="AO4763" t="s">
        <v>21260</v>
      </c>
      <c r="AP4763" s="18">
        <v>8.7680650000000002E-3</v>
      </c>
      <c r="AQ4763" t="s">
        <v>123</v>
      </c>
      <c r="AR4763" t="b">
        <f>ISNUMBER(SEARCH('Consulta Por Puntos Baloto'!$E$5,B4763,1))</f>
        <v>0</v>
      </c>
      <c r="AS4763">
        <f t="shared" si="148"/>
        <v>35</v>
      </c>
      <c r="AT4763" t="str">
        <f t="shared" si="149"/>
        <v>Punto red</v>
      </c>
    </row>
    <row r="4764" spans="1:46">
      <c r="A4764" t="s">
        <v>21261</v>
      </c>
      <c r="B4764" t="s">
        <v>21262</v>
      </c>
      <c r="C4764" s="18">
        <v>0.76472726130000002</v>
      </c>
      <c r="D4764" t="s">
        <v>4065</v>
      </c>
      <c r="E4764" t="s">
        <v>4066</v>
      </c>
      <c r="F4764" t="s">
        <v>4067</v>
      </c>
      <c r="G4764" s="18">
        <v>0.50666621479999996</v>
      </c>
      <c r="H4764" t="s">
        <v>64</v>
      </c>
      <c r="I4764" t="s">
        <v>4068</v>
      </c>
      <c r="J4764" t="s">
        <v>11170</v>
      </c>
      <c r="K4764" s="18">
        <v>186.5019589732</v>
      </c>
      <c r="L4764" t="s">
        <v>64</v>
      </c>
      <c r="M4764" t="s">
        <v>4250</v>
      </c>
      <c r="N4764" t="s">
        <v>4251</v>
      </c>
      <c r="O4764" s="18">
        <v>2.2130362510000001</v>
      </c>
      <c r="P4764" t="s">
        <v>4071</v>
      </c>
      <c r="Q4764" t="s">
        <v>4066</v>
      </c>
      <c r="R4764" t="s">
        <v>4072</v>
      </c>
      <c r="S4764" s="18">
        <v>286.43682075750002</v>
      </c>
      <c r="T4764" t="s">
        <v>227</v>
      </c>
      <c r="U4764" t="s">
        <v>228</v>
      </c>
      <c r="V4764" t="s">
        <v>229</v>
      </c>
      <c r="W4764" s="18">
        <v>81.482585079000003</v>
      </c>
      <c r="X4764" t="s">
        <v>64</v>
      </c>
      <c r="Y4764" t="s">
        <v>4073</v>
      </c>
      <c r="Z4764" t="s">
        <v>4074</v>
      </c>
      <c r="AA4764" s="18">
        <v>1.0687398809999999</v>
      </c>
      <c r="AB4764" s="19" t="s">
        <v>4075</v>
      </c>
      <c r="AC4764" t="s">
        <v>4066</v>
      </c>
      <c r="AD4764" t="s">
        <v>4076</v>
      </c>
      <c r="AE4764" s="18">
        <v>0.64967314649999997</v>
      </c>
      <c r="AF4764" t="s">
        <v>15326</v>
      </c>
      <c r="AG4764" t="s">
        <v>15233</v>
      </c>
      <c r="AH4764" t="s">
        <v>15327</v>
      </c>
      <c r="AI4764" s="18">
        <v>1.5705811399999998E-2</v>
      </c>
      <c r="AJ4764" t="s">
        <v>21263</v>
      </c>
      <c r="AK4764" t="s">
        <v>4066</v>
      </c>
      <c r="AL4764" t="s">
        <v>21264</v>
      </c>
      <c r="AM4764" t="s">
        <v>21263</v>
      </c>
      <c r="AN4764" t="s">
        <v>4066</v>
      </c>
      <c r="AO4764" t="s">
        <v>21264</v>
      </c>
      <c r="AP4764" s="18">
        <v>1.5705811399999998E-2</v>
      </c>
      <c r="AQ4764" t="s">
        <v>123</v>
      </c>
      <c r="AR4764" t="b">
        <f>ISNUMBER(SEARCH('Consulta Por Puntos Baloto'!$E$5,B4764,1))</f>
        <v>0</v>
      </c>
      <c r="AS4764">
        <f t="shared" si="148"/>
        <v>35</v>
      </c>
      <c r="AT4764" t="str">
        <f t="shared" si="149"/>
        <v>Punto red</v>
      </c>
    </row>
    <row r="4765" spans="1:46">
      <c r="A4765" t="s">
        <v>21265</v>
      </c>
      <c r="B4765" t="s">
        <v>21266</v>
      </c>
      <c r="C4765" s="18">
        <v>67.529209526499997</v>
      </c>
      <c r="D4765" t="s">
        <v>4065</v>
      </c>
      <c r="E4765" t="s">
        <v>4066</v>
      </c>
      <c r="F4765" t="s">
        <v>4067</v>
      </c>
      <c r="G4765" s="18">
        <v>65.563364835000002</v>
      </c>
      <c r="H4765" t="s">
        <v>64</v>
      </c>
      <c r="I4765" t="s">
        <v>4068</v>
      </c>
      <c r="J4765" t="s">
        <v>4069</v>
      </c>
      <c r="K4765" s="18">
        <v>218.29546873379999</v>
      </c>
      <c r="L4765" t="s">
        <v>64</v>
      </c>
      <c r="M4765" t="s">
        <v>223</v>
      </c>
      <c r="N4765" t="s">
        <v>4070</v>
      </c>
      <c r="O4765" s="18">
        <v>65.563364781900006</v>
      </c>
      <c r="P4765" t="s">
        <v>4071</v>
      </c>
      <c r="Q4765" t="s">
        <v>4066</v>
      </c>
      <c r="R4765" t="s">
        <v>4072</v>
      </c>
      <c r="S4765" s="18">
        <v>226.51867640099999</v>
      </c>
      <c r="T4765" t="s">
        <v>227</v>
      </c>
      <c r="U4765" t="s">
        <v>228</v>
      </c>
      <c r="V4765" t="s">
        <v>229</v>
      </c>
      <c r="W4765" s="18">
        <v>145.4571925052</v>
      </c>
      <c r="X4765" t="s">
        <v>64</v>
      </c>
      <c r="Y4765" t="s">
        <v>4073</v>
      </c>
      <c r="Z4765" t="s">
        <v>4074</v>
      </c>
      <c r="AA4765" s="18">
        <v>67.5754022972</v>
      </c>
      <c r="AB4765" s="19" t="s">
        <v>4075</v>
      </c>
      <c r="AC4765" t="s">
        <v>4066</v>
      </c>
      <c r="AD4765" t="s">
        <v>4076</v>
      </c>
      <c r="AE4765" s="18">
        <v>5.5068011999999996E-3</v>
      </c>
      <c r="AF4765" t="s">
        <v>21267</v>
      </c>
      <c r="AG4765" t="s">
        <v>19868</v>
      </c>
      <c r="AH4765" t="s">
        <v>21268</v>
      </c>
      <c r="AI4765" s="18">
        <v>5.4038526000000003E-2</v>
      </c>
      <c r="AJ4765" t="s">
        <v>21269</v>
      </c>
      <c r="AK4765" t="s">
        <v>19868</v>
      </c>
      <c r="AL4765" t="s">
        <v>21270</v>
      </c>
      <c r="AM4765" t="s">
        <v>21267</v>
      </c>
      <c r="AN4765" t="s">
        <v>19868</v>
      </c>
      <c r="AO4765" t="s">
        <v>21268</v>
      </c>
      <c r="AP4765" s="18">
        <v>5.5068011999999996E-3</v>
      </c>
      <c r="AQ4765" t="s">
        <v>123</v>
      </c>
      <c r="AR4765" t="b">
        <f>ISNUMBER(SEARCH('Consulta Por Puntos Baloto'!$E$5,B4765,1))</f>
        <v>0</v>
      </c>
      <c r="AS4765">
        <f t="shared" si="148"/>
        <v>31</v>
      </c>
      <c r="AT4765" t="str">
        <f t="shared" si="149"/>
        <v>Punto pago</v>
      </c>
    </row>
    <row r="4766" spans="1:46">
      <c r="A4766" t="s">
        <v>21271</v>
      </c>
      <c r="B4766" t="s">
        <v>21272</v>
      </c>
      <c r="C4766" s="18">
        <v>5.5037517849000004</v>
      </c>
      <c r="D4766" t="s">
        <v>526</v>
      </c>
      <c r="E4766" t="s">
        <v>128</v>
      </c>
      <c r="F4766" t="s">
        <v>527</v>
      </c>
      <c r="G4766" s="18">
        <v>0.3344337617</v>
      </c>
      <c r="H4766" t="s">
        <v>64</v>
      </c>
      <c r="I4766" t="s">
        <v>130</v>
      </c>
      <c r="J4766" t="s">
        <v>779</v>
      </c>
      <c r="K4766" s="18">
        <v>3.2358742133999998</v>
      </c>
      <c r="L4766" t="s">
        <v>64</v>
      </c>
      <c r="M4766" t="s">
        <v>130</v>
      </c>
      <c r="N4766" t="s">
        <v>529</v>
      </c>
      <c r="O4766" s="18">
        <v>0.3462121145</v>
      </c>
      <c r="P4766" t="s">
        <v>530</v>
      </c>
      <c r="Q4766" t="s">
        <v>134</v>
      </c>
      <c r="R4766" t="s">
        <v>531</v>
      </c>
      <c r="S4766" s="18">
        <v>3.5887553183000001</v>
      </c>
      <c r="T4766" t="s">
        <v>515</v>
      </c>
      <c r="U4766" t="s">
        <v>130</v>
      </c>
      <c r="V4766" t="s">
        <v>516</v>
      </c>
      <c r="W4766" s="18">
        <v>4.0474707169000004</v>
      </c>
      <c r="X4766" t="s">
        <v>64</v>
      </c>
      <c r="Y4766" t="s">
        <v>130</v>
      </c>
      <c r="Z4766" t="s">
        <v>532</v>
      </c>
      <c r="AA4766" s="18">
        <v>2.7100346006999998</v>
      </c>
      <c r="AB4766" t="s">
        <v>533</v>
      </c>
      <c r="AC4766" t="s">
        <v>128</v>
      </c>
      <c r="AD4766" t="s">
        <v>534</v>
      </c>
      <c r="AE4766" s="18">
        <v>9.9416821200000005E-2</v>
      </c>
      <c r="AF4766" t="s">
        <v>21273</v>
      </c>
      <c r="AG4766" t="s">
        <v>143</v>
      </c>
      <c r="AH4766" t="s">
        <v>21274</v>
      </c>
      <c r="AI4766" s="18">
        <v>0.15454550240000001</v>
      </c>
      <c r="AJ4766" t="s">
        <v>21275</v>
      </c>
      <c r="AK4766" t="s">
        <v>134</v>
      </c>
      <c r="AL4766" t="s">
        <v>21276</v>
      </c>
      <c r="AM4766" t="s">
        <v>21273</v>
      </c>
      <c r="AN4766" t="s">
        <v>143</v>
      </c>
      <c r="AO4766" t="s">
        <v>21274</v>
      </c>
      <c r="AP4766" s="18">
        <v>9.9416821200000005E-2</v>
      </c>
      <c r="AQ4766" t="s">
        <v>123</v>
      </c>
      <c r="AR4766" t="b">
        <f>ISNUMBER(SEARCH('Consulta Por Puntos Baloto'!$E$5,B4766,1))</f>
        <v>0</v>
      </c>
      <c r="AS4766">
        <f t="shared" si="148"/>
        <v>31</v>
      </c>
      <c r="AT4766" t="str">
        <f t="shared" si="149"/>
        <v>Punto pago</v>
      </c>
    </row>
    <row r="4767" spans="1:46">
      <c r="A4767" t="s">
        <v>21277</v>
      </c>
      <c r="B4767" t="s">
        <v>21278</v>
      </c>
      <c r="C4767" s="18">
        <v>1.0442559163</v>
      </c>
      <c r="D4767" t="s">
        <v>61</v>
      </c>
      <c r="E4767" t="s">
        <v>62</v>
      </c>
      <c r="F4767" t="s">
        <v>63</v>
      </c>
      <c r="G4767" s="18">
        <v>2.2318563336000001</v>
      </c>
      <c r="H4767" t="s">
        <v>71</v>
      </c>
      <c r="I4767" t="s">
        <v>65</v>
      </c>
      <c r="J4767" t="s">
        <v>72</v>
      </c>
      <c r="K4767" s="18">
        <v>2.6955551028000002</v>
      </c>
      <c r="L4767" t="s">
        <v>64</v>
      </c>
      <c r="M4767" t="s">
        <v>65</v>
      </c>
      <c r="N4767" t="s">
        <v>66</v>
      </c>
      <c r="O4767" s="18">
        <v>8.3822919285000008</v>
      </c>
      <c r="P4767" t="s">
        <v>67</v>
      </c>
      <c r="Q4767" t="s">
        <v>62</v>
      </c>
      <c r="R4767" t="s">
        <v>68</v>
      </c>
      <c r="S4767" s="18">
        <v>4.5663904739000003</v>
      </c>
      <c r="T4767" t="s">
        <v>69</v>
      </c>
      <c r="U4767" t="s">
        <v>65</v>
      </c>
      <c r="V4767" t="s">
        <v>70</v>
      </c>
      <c r="W4767" s="18">
        <v>2.2320209070999999</v>
      </c>
      <c r="X4767" t="s">
        <v>71</v>
      </c>
      <c r="Y4767" t="s">
        <v>65</v>
      </c>
      <c r="Z4767" t="s">
        <v>72</v>
      </c>
      <c r="AA4767" s="18">
        <v>2.2326682963</v>
      </c>
      <c r="AB4767" t="s">
        <v>243</v>
      </c>
      <c r="AC4767" t="s">
        <v>62</v>
      </c>
      <c r="AD4767" t="s">
        <v>244</v>
      </c>
      <c r="AE4767" s="18">
        <v>0.1821288241</v>
      </c>
      <c r="AF4767" t="s">
        <v>21279</v>
      </c>
      <c r="AG4767" t="s">
        <v>62</v>
      </c>
      <c r="AH4767" t="s">
        <v>21280</v>
      </c>
      <c r="AI4767" s="18">
        <v>2.67285461E-2</v>
      </c>
      <c r="AJ4767" t="s">
        <v>7642</v>
      </c>
      <c r="AK4767" t="s">
        <v>62</v>
      </c>
      <c r="AL4767" t="s">
        <v>7643</v>
      </c>
      <c r="AM4767" t="s">
        <v>7642</v>
      </c>
      <c r="AN4767" t="s">
        <v>62</v>
      </c>
      <c r="AO4767" t="s">
        <v>7643</v>
      </c>
      <c r="AP4767" s="18">
        <v>2.67285461E-2</v>
      </c>
      <c r="AQ4767" t="s">
        <v>123</v>
      </c>
      <c r="AR4767" t="b">
        <f>ISNUMBER(SEARCH('Consulta Por Puntos Baloto'!$E$5,B4767,1))</f>
        <v>0</v>
      </c>
      <c r="AS4767">
        <f t="shared" si="148"/>
        <v>35</v>
      </c>
      <c r="AT4767" t="str">
        <f t="shared" si="149"/>
        <v>Punto red</v>
      </c>
    </row>
    <row r="4768" spans="1:46">
      <c r="A4768" t="s">
        <v>21281</v>
      </c>
      <c r="B4768" t="s">
        <v>21282</v>
      </c>
      <c r="C4768" s="18">
        <v>0.13255794239999999</v>
      </c>
      <c r="D4768" t="s">
        <v>4892</v>
      </c>
      <c r="E4768" t="s">
        <v>4893</v>
      </c>
      <c r="F4768" t="s">
        <v>4894</v>
      </c>
      <c r="G4768" s="18">
        <v>32.3664722213</v>
      </c>
      <c r="H4768" t="s">
        <v>4895</v>
      </c>
      <c r="I4768" t="s">
        <v>4146</v>
      </c>
      <c r="J4768" t="s">
        <v>4896</v>
      </c>
      <c r="K4768" s="18">
        <v>50.437815649299999</v>
      </c>
      <c r="L4768" t="s">
        <v>64</v>
      </c>
      <c r="M4768" t="s">
        <v>154</v>
      </c>
      <c r="N4768" t="s">
        <v>156</v>
      </c>
      <c r="O4768" s="18">
        <v>38.393954945600001</v>
      </c>
      <c r="P4768" t="s">
        <v>4031</v>
      </c>
      <c r="Q4768" t="s">
        <v>4025</v>
      </c>
      <c r="R4768" t="s">
        <v>4032</v>
      </c>
      <c r="S4768" s="18">
        <v>156.9497227523</v>
      </c>
      <c r="T4768" t="s">
        <v>69</v>
      </c>
      <c r="U4768" t="s">
        <v>65</v>
      </c>
      <c r="V4768" t="s">
        <v>70</v>
      </c>
      <c r="W4768" s="18">
        <v>32.560492110200002</v>
      </c>
      <c r="X4768" t="s">
        <v>4897</v>
      </c>
      <c r="Y4768" t="s">
        <v>4146</v>
      </c>
      <c r="Z4768" t="s">
        <v>4898</v>
      </c>
      <c r="AA4768" s="18">
        <v>3.4055722020000001</v>
      </c>
      <c r="AB4768" t="s">
        <v>4899</v>
      </c>
      <c r="AC4768" t="s">
        <v>4900</v>
      </c>
      <c r="AD4768" t="s">
        <v>4901</v>
      </c>
      <c r="AE4768" s="18">
        <v>2.2252972999999999E-2</v>
      </c>
      <c r="AF4768" t="s">
        <v>21283</v>
      </c>
      <c r="AG4768" t="s">
        <v>4903</v>
      </c>
      <c r="AH4768" t="s">
        <v>21284</v>
      </c>
      <c r="AI4768" s="18">
        <v>2.06168394E-2</v>
      </c>
      <c r="AJ4768" t="s">
        <v>21285</v>
      </c>
      <c r="AK4768" t="s">
        <v>4893</v>
      </c>
      <c r="AL4768" t="s">
        <v>21286</v>
      </c>
      <c r="AM4768" t="s">
        <v>21285</v>
      </c>
      <c r="AN4768" t="s">
        <v>4893</v>
      </c>
      <c r="AO4768" t="s">
        <v>21286</v>
      </c>
      <c r="AP4768" s="18">
        <v>2.06168394E-2</v>
      </c>
      <c r="AQ4768" t="s">
        <v>4218</v>
      </c>
      <c r="AR4768" t="b">
        <f>ISNUMBER(SEARCH('Consulta Por Puntos Baloto'!$E$5,B4768,1))</f>
        <v>0</v>
      </c>
      <c r="AS4768">
        <f t="shared" si="148"/>
        <v>35</v>
      </c>
      <c r="AT4768" t="str">
        <f t="shared" si="149"/>
        <v>Punto red</v>
      </c>
    </row>
    <row r="4769" spans="1:46">
      <c r="A4769" t="s">
        <v>21287</v>
      </c>
      <c r="B4769" t="s">
        <v>21288</v>
      </c>
      <c r="C4769" s="18">
        <v>3.3210336410000001</v>
      </c>
      <c r="D4769" t="s">
        <v>4869</v>
      </c>
      <c r="E4769" t="s">
        <v>4106</v>
      </c>
      <c r="F4769" t="s">
        <v>4870</v>
      </c>
      <c r="G4769" s="18">
        <v>2.6605713610000001</v>
      </c>
      <c r="H4769" t="s">
        <v>4029</v>
      </c>
      <c r="I4769" t="s">
        <v>4029</v>
      </c>
      <c r="J4769" t="s">
        <v>4099</v>
      </c>
      <c r="K4769" s="18">
        <v>2.7877250025999998</v>
      </c>
      <c r="L4769" t="s">
        <v>64</v>
      </c>
      <c r="M4769" t="s">
        <v>4029</v>
      </c>
      <c r="N4769" t="s">
        <v>4030</v>
      </c>
      <c r="O4769" s="18">
        <v>55.220715972199997</v>
      </c>
      <c r="P4769" t="s">
        <v>4031</v>
      </c>
      <c r="Q4769" t="s">
        <v>4025</v>
      </c>
      <c r="R4769" t="s">
        <v>4032</v>
      </c>
      <c r="S4769" s="18">
        <v>125.5706344562</v>
      </c>
      <c r="T4769" t="s">
        <v>227</v>
      </c>
      <c r="U4769" t="s">
        <v>228</v>
      </c>
      <c r="V4769" t="s">
        <v>229</v>
      </c>
      <c r="W4769" s="18">
        <v>2.8189024962000002</v>
      </c>
      <c r="X4769" t="s">
        <v>4103</v>
      </c>
      <c r="Y4769" t="s">
        <v>4029</v>
      </c>
      <c r="Z4769" t="s">
        <v>4104</v>
      </c>
      <c r="AA4769" s="18">
        <v>2.6477407385</v>
      </c>
      <c r="AB4769" s="19" t="s">
        <v>4105</v>
      </c>
      <c r="AC4769" t="s">
        <v>4106</v>
      </c>
      <c r="AD4769" t="s">
        <v>4107</v>
      </c>
      <c r="AE4769" s="18">
        <v>5.1697193500000002E-2</v>
      </c>
      <c r="AF4769" t="s">
        <v>21289</v>
      </c>
      <c r="AG4769" t="s">
        <v>9016</v>
      </c>
      <c r="AH4769" t="s">
        <v>21290</v>
      </c>
      <c r="AI4769" s="18">
        <v>9.4972648199999996E-2</v>
      </c>
      <c r="AJ4769" t="s">
        <v>16918</v>
      </c>
      <c r="AK4769" t="s">
        <v>9019</v>
      </c>
      <c r="AL4769" t="s">
        <v>16919</v>
      </c>
      <c r="AM4769" t="s">
        <v>21289</v>
      </c>
      <c r="AN4769" t="s">
        <v>9016</v>
      </c>
      <c r="AO4769" t="s">
        <v>21290</v>
      </c>
      <c r="AP4769" s="18">
        <v>5.1697193500000002E-2</v>
      </c>
      <c r="AQ4769" t="s">
        <v>123</v>
      </c>
      <c r="AR4769" t="b">
        <f>ISNUMBER(SEARCH('Consulta Por Puntos Baloto'!$E$5,B4769,1))</f>
        <v>0</v>
      </c>
      <c r="AS4769">
        <f t="shared" si="148"/>
        <v>31</v>
      </c>
      <c r="AT4769" t="str">
        <f t="shared" si="149"/>
        <v>Punto pago</v>
      </c>
    </row>
    <row r="4770" spans="1:46">
      <c r="A4770" t="s">
        <v>21291</v>
      </c>
      <c r="B4770" t="s">
        <v>21292</v>
      </c>
      <c r="C4770" s="18">
        <v>2.0380717674</v>
      </c>
      <c r="D4770" t="s">
        <v>5239</v>
      </c>
      <c r="E4770" t="s">
        <v>62</v>
      </c>
      <c r="F4770" t="s">
        <v>5240</v>
      </c>
      <c r="G4770" s="18">
        <v>1.1021839773</v>
      </c>
      <c r="H4770" t="s">
        <v>69</v>
      </c>
      <c r="I4770" t="s">
        <v>65</v>
      </c>
      <c r="J4770" t="s">
        <v>70</v>
      </c>
      <c r="K4770" s="18">
        <v>1.7047884473999999</v>
      </c>
      <c r="L4770" t="s">
        <v>64</v>
      </c>
      <c r="M4770" t="s">
        <v>65</v>
      </c>
      <c r="N4770" t="s">
        <v>5241</v>
      </c>
      <c r="O4770" s="18">
        <v>3.8657151137999999</v>
      </c>
      <c r="P4770" t="s">
        <v>67</v>
      </c>
      <c r="Q4770" t="s">
        <v>62</v>
      </c>
      <c r="R4770" t="s">
        <v>68</v>
      </c>
      <c r="S4770" s="18">
        <v>1.0948771150000001</v>
      </c>
      <c r="T4770" t="s">
        <v>69</v>
      </c>
      <c r="U4770" t="s">
        <v>65</v>
      </c>
      <c r="V4770" t="s">
        <v>70</v>
      </c>
      <c r="W4770" s="18">
        <v>1.6265834190999999</v>
      </c>
      <c r="X4770" t="s">
        <v>64</v>
      </c>
      <c r="Y4770" t="s">
        <v>65</v>
      </c>
      <c r="Z4770" t="s">
        <v>4213</v>
      </c>
      <c r="AA4770" s="18">
        <v>1.09275517</v>
      </c>
      <c r="AB4770" t="s">
        <v>4405</v>
      </c>
      <c r="AC4770" t="s">
        <v>62</v>
      </c>
      <c r="AD4770" t="s">
        <v>4406</v>
      </c>
      <c r="AE4770" s="18">
        <v>9.6394934900000007E-2</v>
      </c>
      <c r="AF4770" t="s">
        <v>16063</v>
      </c>
      <c r="AG4770" t="s">
        <v>62</v>
      </c>
      <c r="AH4770" t="s">
        <v>16064</v>
      </c>
      <c r="AI4770" s="18">
        <v>0.81512689260000004</v>
      </c>
      <c r="AJ4770" t="s">
        <v>7400</v>
      </c>
      <c r="AK4770" t="s">
        <v>62</v>
      </c>
      <c r="AL4770" t="s">
        <v>7401</v>
      </c>
      <c r="AM4770" t="s">
        <v>16063</v>
      </c>
      <c r="AN4770" t="s">
        <v>62</v>
      </c>
      <c r="AO4770" t="s">
        <v>16064</v>
      </c>
      <c r="AP4770" s="18">
        <v>9.6394934900000007E-2</v>
      </c>
      <c r="AQ4770" t="s">
        <v>4218</v>
      </c>
      <c r="AR4770" t="b">
        <f>ISNUMBER(SEARCH('Consulta Por Puntos Baloto'!$E$5,B4770,1))</f>
        <v>0</v>
      </c>
      <c r="AS4770">
        <f t="shared" si="148"/>
        <v>31</v>
      </c>
      <c r="AT4770" t="str">
        <f t="shared" si="149"/>
        <v>Punto pago</v>
      </c>
    </row>
    <row r="4771" spans="1:46">
      <c r="A4771" t="s">
        <v>21293</v>
      </c>
      <c r="B4771" t="s">
        <v>21294</v>
      </c>
      <c r="C4771" s="18">
        <v>0.76332247509999995</v>
      </c>
      <c r="D4771" t="s">
        <v>5197</v>
      </c>
      <c r="E4771" t="s">
        <v>5198</v>
      </c>
      <c r="F4771" t="s">
        <v>5199</v>
      </c>
      <c r="G4771" s="18">
        <v>2.3436868468999998</v>
      </c>
      <c r="H4771" t="s">
        <v>64</v>
      </c>
      <c r="I4771" t="s">
        <v>5200</v>
      </c>
      <c r="J4771" t="s">
        <v>5201</v>
      </c>
      <c r="K4771" s="18">
        <v>11.4431005287</v>
      </c>
      <c r="L4771" t="s">
        <v>64</v>
      </c>
      <c r="M4771" t="s">
        <v>65</v>
      </c>
      <c r="N4771" t="s">
        <v>5202</v>
      </c>
      <c r="O4771" s="18">
        <v>11.531641391599999</v>
      </c>
      <c r="P4771" t="s">
        <v>67</v>
      </c>
      <c r="Q4771" t="s">
        <v>62</v>
      </c>
      <c r="R4771" t="s">
        <v>68</v>
      </c>
      <c r="S4771" s="18">
        <v>11.8069016513</v>
      </c>
      <c r="T4771" t="s">
        <v>253</v>
      </c>
      <c r="U4771" t="s">
        <v>65</v>
      </c>
      <c r="V4771" t="s">
        <v>254</v>
      </c>
      <c r="W4771" s="18">
        <v>11.520827392899999</v>
      </c>
      <c r="X4771" t="s">
        <v>276</v>
      </c>
      <c r="Y4771" t="s">
        <v>65</v>
      </c>
      <c r="Z4771" t="s">
        <v>277</v>
      </c>
      <c r="AA4771" s="18">
        <v>11.5096119028</v>
      </c>
      <c r="AB4771" t="s">
        <v>5203</v>
      </c>
      <c r="AC4771" t="s">
        <v>62</v>
      </c>
      <c r="AD4771" t="s">
        <v>5204</v>
      </c>
      <c r="AE4771" s="18">
        <v>0.83735475469999998</v>
      </c>
      <c r="AF4771" t="s">
        <v>6701</v>
      </c>
      <c r="AG4771" t="s">
        <v>6702</v>
      </c>
      <c r="AH4771" t="s">
        <v>6703</v>
      </c>
      <c r="AI4771" s="18">
        <v>0.2091345201</v>
      </c>
      <c r="AJ4771" t="s">
        <v>21295</v>
      </c>
      <c r="AK4771" t="s">
        <v>5198</v>
      </c>
      <c r="AL4771" t="s">
        <v>21296</v>
      </c>
      <c r="AM4771" t="s">
        <v>21295</v>
      </c>
      <c r="AN4771" t="s">
        <v>5198</v>
      </c>
      <c r="AO4771" t="s">
        <v>21296</v>
      </c>
      <c r="AP4771" s="18">
        <v>0.2091345201</v>
      </c>
      <c r="AQ4771" t="s">
        <v>4218</v>
      </c>
      <c r="AR4771" t="b">
        <f>ISNUMBER(SEARCH('Consulta Por Puntos Baloto'!$E$5,B4771,1))</f>
        <v>0</v>
      </c>
      <c r="AS4771">
        <f t="shared" si="148"/>
        <v>35</v>
      </c>
      <c r="AT4771" t="str">
        <f t="shared" si="149"/>
        <v>Punto red</v>
      </c>
    </row>
    <row r="4772" spans="1:46">
      <c r="A4772" t="s">
        <v>21297</v>
      </c>
      <c r="B4772" t="s">
        <v>21298</v>
      </c>
      <c r="C4772" s="18">
        <v>3.6864895194999998</v>
      </c>
      <c r="D4772" t="s">
        <v>4401</v>
      </c>
      <c r="E4772" t="s">
        <v>62</v>
      </c>
      <c r="F4772" t="s">
        <v>4402</v>
      </c>
      <c r="G4772" s="18">
        <v>3.0765690416</v>
      </c>
      <c r="H4772" t="s">
        <v>64</v>
      </c>
      <c r="I4772" t="s">
        <v>65</v>
      </c>
      <c r="J4772" t="s">
        <v>70</v>
      </c>
      <c r="K4772" s="18">
        <v>3.4004787143000001</v>
      </c>
      <c r="L4772" t="s">
        <v>64</v>
      </c>
      <c r="M4772" t="s">
        <v>65</v>
      </c>
      <c r="N4772" t="s">
        <v>4212</v>
      </c>
      <c r="O4772" s="18">
        <v>4.1892040785000004</v>
      </c>
      <c r="P4772" t="s">
        <v>67</v>
      </c>
      <c r="Q4772" t="s">
        <v>62</v>
      </c>
      <c r="R4772" t="s">
        <v>68</v>
      </c>
      <c r="S4772" s="18">
        <v>3.0757850716999999</v>
      </c>
      <c r="T4772" t="s">
        <v>69</v>
      </c>
      <c r="U4772" t="s">
        <v>65</v>
      </c>
      <c r="V4772" t="s">
        <v>70</v>
      </c>
      <c r="W4772" s="18">
        <v>3.7353738612999998</v>
      </c>
      <c r="X4772" t="s">
        <v>64</v>
      </c>
      <c r="Y4772" t="s">
        <v>65</v>
      </c>
      <c r="Z4772" t="s">
        <v>4213</v>
      </c>
      <c r="AA4772" s="18">
        <v>3.0732704577000001</v>
      </c>
      <c r="AB4772" t="s">
        <v>4405</v>
      </c>
      <c r="AC4772" t="s">
        <v>62</v>
      </c>
      <c r="AD4772" t="s">
        <v>4406</v>
      </c>
      <c r="AE4772" s="18">
        <v>0.2100128802</v>
      </c>
      <c r="AF4772" t="s">
        <v>21299</v>
      </c>
      <c r="AG4772" t="s">
        <v>62</v>
      </c>
      <c r="AH4772" t="s">
        <v>21300</v>
      </c>
      <c r="AI4772" s="18">
        <v>0.31028511009999998</v>
      </c>
      <c r="AJ4772" t="s">
        <v>21301</v>
      </c>
      <c r="AK4772" t="s">
        <v>62</v>
      </c>
      <c r="AL4772" t="s">
        <v>21302</v>
      </c>
      <c r="AM4772" t="s">
        <v>21299</v>
      </c>
      <c r="AN4772" t="s">
        <v>62</v>
      </c>
      <c r="AO4772" t="s">
        <v>21300</v>
      </c>
      <c r="AP4772" s="18">
        <v>0.2100128802</v>
      </c>
      <c r="AQ4772" t="s">
        <v>4218</v>
      </c>
      <c r="AR4772" t="b">
        <f>ISNUMBER(SEARCH('Consulta Por Puntos Baloto'!$E$5,B4772,1))</f>
        <v>0</v>
      </c>
      <c r="AS4772">
        <f t="shared" si="148"/>
        <v>31</v>
      </c>
      <c r="AT4772" t="str">
        <f t="shared" si="149"/>
        <v>Punto pago</v>
      </c>
    </row>
    <row r="4773" spans="1:46">
      <c r="A4773" t="s">
        <v>21303</v>
      </c>
      <c r="B4773" t="s">
        <v>21304</v>
      </c>
      <c r="C4773" s="18">
        <v>0.58815235369999996</v>
      </c>
      <c r="D4773" t="s">
        <v>4210</v>
      </c>
      <c r="E4773" t="s">
        <v>62</v>
      </c>
      <c r="F4773" t="s">
        <v>4211</v>
      </c>
      <c r="G4773" s="18">
        <v>0.58531497489999995</v>
      </c>
      <c r="H4773" t="s">
        <v>253</v>
      </c>
      <c r="I4773" t="s">
        <v>65</v>
      </c>
      <c r="J4773" t="s">
        <v>6372</v>
      </c>
      <c r="K4773" s="18">
        <v>1.6131319457</v>
      </c>
      <c r="L4773" t="s">
        <v>64</v>
      </c>
      <c r="M4773" t="s">
        <v>65</v>
      </c>
      <c r="N4773" t="s">
        <v>4212</v>
      </c>
      <c r="O4773" s="18">
        <v>2.0085426111000002</v>
      </c>
      <c r="P4773" t="s">
        <v>67</v>
      </c>
      <c r="Q4773" t="s">
        <v>62</v>
      </c>
      <c r="R4773" t="s">
        <v>68</v>
      </c>
      <c r="S4773" s="18">
        <v>0.58531497489999995</v>
      </c>
      <c r="T4773" t="s">
        <v>253</v>
      </c>
      <c r="U4773" t="s">
        <v>65</v>
      </c>
      <c r="V4773" t="s">
        <v>254</v>
      </c>
      <c r="W4773" s="18">
        <v>0.59739010290000005</v>
      </c>
      <c r="X4773" t="s">
        <v>64</v>
      </c>
      <c r="Y4773" t="s">
        <v>65</v>
      </c>
      <c r="Z4773" t="s">
        <v>390</v>
      </c>
      <c r="AA4773" s="18">
        <v>0.85531217069999999</v>
      </c>
      <c r="AB4773" t="s">
        <v>253</v>
      </c>
      <c r="AC4773" t="s">
        <v>62</v>
      </c>
      <c r="AD4773" t="s">
        <v>4214</v>
      </c>
      <c r="AE4773" s="18">
        <v>9.0192010599999997E-2</v>
      </c>
      <c r="AF4773" t="s">
        <v>21305</v>
      </c>
      <c r="AG4773" t="s">
        <v>62</v>
      </c>
      <c r="AH4773" t="s">
        <v>21306</v>
      </c>
      <c r="AI4773" s="18">
        <v>4.2000000000000004E-9</v>
      </c>
      <c r="AJ4773" t="s">
        <v>349</v>
      </c>
      <c r="AK4773" t="s">
        <v>62</v>
      </c>
      <c r="AL4773" t="s">
        <v>9480</v>
      </c>
      <c r="AM4773" t="s">
        <v>349</v>
      </c>
      <c r="AN4773" t="s">
        <v>62</v>
      </c>
      <c r="AO4773" t="s">
        <v>9480</v>
      </c>
      <c r="AP4773" s="18">
        <v>4.2000000000000004E-9</v>
      </c>
      <c r="AQ4773" t="s">
        <v>123</v>
      </c>
      <c r="AR4773" t="b">
        <f>ISNUMBER(SEARCH('Consulta Por Puntos Baloto'!$E$5,B4773,1))</f>
        <v>0</v>
      </c>
      <c r="AS4773">
        <f t="shared" si="148"/>
        <v>35</v>
      </c>
      <c r="AT4773" t="str">
        <f t="shared" si="149"/>
        <v>Punto red</v>
      </c>
    </row>
    <row r="4774" spans="1:46">
      <c r="A4774" t="s">
        <v>21307</v>
      </c>
      <c r="B4774" t="s">
        <v>21308</v>
      </c>
      <c r="C4774" s="18">
        <v>0.113575174</v>
      </c>
      <c r="D4774" t="s">
        <v>7309</v>
      </c>
      <c r="E4774" t="s">
        <v>7310</v>
      </c>
      <c r="F4774" t="s">
        <v>7311</v>
      </c>
      <c r="G4774" s="18">
        <v>78.521403930600002</v>
      </c>
      <c r="H4774" t="s">
        <v>64</v>
      </c>
      <c r="I4774" t="s">
        <v>384</v>
      </c>
      <c r="J4774" t="s">
        <v>386</v>
      </c>
      <c r="K4774" s="18">
        <v>78.521403930600002</v>
      </c>
      <c r="L4774" t="s">
        <v>64</v>
      </c>
      <c r="M4774" t="s">
        <v>384</v>
      </c>
      <c r="N4774" t="s">
        <v>386</v>
      </c>
      <c r="O4774" s="18">
        <v>61.849373917900003</v>
      </c>
      <c r="P4774" t="s">
        <v>4733</v>
      </c>
      <c r="Q4774" t="s">
        <v>4734</v>
      </c>
      <c r="R4774" t="s">
        <v>4735</v>
      </c>
      <c r="S4774" s="18">
        <v>130.5769157439</v>
      </c>
      <c r="T4774" t="s">
        <v>253</v>
      </c>
      <c r="U4774" t="s">
        <v>65</v>
      </c>
      <c r="V4774" t="s">
        <v>254</v>
      </c>
      <c r="W4774" s="18">
        <v>129.54504380329999</v>
      </c>
      <c r="X4774" t="s">
        <v>276</v>
      </c>
      <c r="Y4774" t="s">
        <v>65</v>
      </c>
      <c r="Z4774" t="s">
        <v>277</v>
      </c>
      <c r="AA4774" s="18">
        <v>79.686189991899994</v>
      </c>
      <c r="AB4774" t="s">
        <v>383</v>
      </c>
      <c r="AC4774" t="s">
        <v>391</v>
      </c>
      <c r="AD4774" t="s">
        <v>392</v>
      </c>
      <c r="AE4774" s="18">
        <v>1.1467955000000001E-3</v>
      </c>
      <c r="AF4774" t="s">
        <v>21309</v>
      </c>
      <c r="AG4774" t="s">
        <v>7310</v>
      </c>
      <c r="AH4774" t="s">
        <v>21310</v>
      </c>
      <c r="AI4774" s="18">
        <v>2.0086332000000002E-3</v>
      </c>
      <c r="AJ4774" t="s">
        <v>21311</v>
      </c>
      <c r="AK4774" t="s">
        <v>7310</v>
      </c>
      <c r="AL4774" t="s">
        <v>21312</v>
      </c>
      <c r="AM4774" t="s">
        <v>21309</v>
      </c>
      <c r="AN4774" t="s">
        <v>7310</v>
      </c>
      <c r="AO4774" t="s">
        <v>21310</v>
      </c>
      <c r="AP4774" s="18">
        <v>1.1467955000000001E-3</v>
      </c>
      <c r="AQ4774" t="s">
        <v>123</v>
      </c>
      <c r="AR4774" t="b">
        <f>ISNUMBER(SEARCH('Consulta Por Puntos Baloto'!$E$5,B4774,1))</f>
        <v>0</v>
      </c>
      <c r="AS4774">
        <f t="shared" si="148"/>
        <v>31</v>
      </c>
      <c r="AT4774" t="str">
        <f t="shared" si="149"/>
        <v>Punto pago</v>
      </c>
    </row>
    <row r="4775" spans="1:46">
      <c r="A4775" t="s">
        <v>21313</v>
      </c>
      <c r="B4775" t="s">
        <v>21314</v>
      </c>
      <c r="C4775" s="18">
        <v>3.1933838427999999</v>
      </c>
      <c r="D4775" t="s">
        <v>1689</v>
      </c>
      <c r="E4775" t="s">
        <v>1690</v>
      </c>
      <c r="F4775" t="s">
        <v>1691</v>
      </c>
      <c r="G4775" s="18">
        <v>1.3942847089999999</v>
      </c>
      <c r="H4775" t="s">
        <v>64</v>
      </c>
      <c r="I4775" t="s">
        <v>114</v>
      </c>
      <c r="J4775" t="s">
        <v>3347</v>
      </c>
      <c r="K4775" s="18">
        <v>71.671993560000004</v>
      </c>
      <c r="L4775" t="s">
        <v>64</v>
      </c>
      <c r="M4775" t="s">
        <v>130</v>
      </c>
      <c r="N4775" t="s">
        <v>132</v>
      </c>
      <c r="O4775" s="18">
        <v>71.511076797300007</v>
      </c>
      <c r="P4775" t="s">
        <v>133</v>
      </c>
      <c r="Q4775" t="s">
        <v>134</v>
      </c>
      <c r="R4775" t="s">
        <v>135</v>
      </c>
      <c r="S4775" s="18">
        <v>72.478819726200001</v>
      </c>
      <c r="T4775" t="s">
        <v>136</v>
      </c>
      <c r="U4775" t="s">
        <v>130</v>
      </c>
      <c r="V4775" t="s">
        <v>137</v>
      </c>
      <c r="W4775" s="18">
        <v>0.97023957260000004</v>
      </c>
      <c r="X4775" t="s">
        <v>3348</v>
      </c>
      <c r="Y4775" t="s">
        <v>114</v>
      </c>
      <c r="Z4775" t="s">
        <v>3349</v>
      </c>
      <c r="AA4775" s="18">
        <v>0.97423616909999999</v>
      </c>
      <c r="AB4775" s="19" t="s">
        <v>3348</v>
      </c>
      <c r="AC4775" t="s">
        <v>1690</v>
      </c>
      <c r="AD4775" s="19" t="s">
        <v>5358</v>
      </c>
      <c r="AE4775" s="18">
        <v>2.2126193400000001E-2</v>
      </c>
      <c r="AF4775" t="s">
        <v>9533</v>
      </c>
      <c r="AG4775" t="s">
        <v>1690</v>
      </c>
      <c r="AH4775" t="s">
        <v>9534</v>
      </c>
      <c r="AI4775" s="18">
        <v>5.4144518999999997E-3</v>
      </c>
      <c r="AJ4775" t="s">
        <v>9535</v>
      </c>
      <c r="AK4775" t="s">
        <v>1690</v>
      </c>
      <c r="AL4775" t="s">
        <v>9536</v>
      </c>
      <c r="AM4775" t="s">
        <v>9535</v>
      </c>
      <c r="AN4775" t="s">
        <v>1690</v>
      </c>
      <c r="AO4775" t="s">
        <v>9536</v>
      </c>
      <c r="AP4775" s="18">
        <v>5.4144518999999997E-3</v>
      </c>
      <c r="AQ4775" t="s">
        <v>123</v>
      </c>
      <c r="AR4775" t="b">
        <f>ISNUMBER(SEARCH('Consulta Por Puntos Baloto'!$E$5,B4775,1))</f>
        <v>0</v>
      </c>
      <c r="AS4775">
        <f t="shared" si="148"/>
        <v>35</v>
      </c>
      <c r="AT4775" t="str">
        <f t="shared" si="149"/>
        <v>Punto red</v>
      </c>
    </row>
    <row r="4776" spans="1:46">
      <c r="A4776" t="s">
        <v>21315</v>
      </c>
      <c r="B4776" t="s">
        <v>21316</v>
      </c>
      <c r="C4776" s="18">
        <v>0.51614867990000002</v>
      </c>
      <c r="D4776" t="s">
        <v>5197</v>
      </c>
      <c r="E4776" t="s">
        <v>5198</v>
      </c>
      <c r="F4776" t="s">
        <v>5199</v>
      </c>
      <c r="G4776" s="18">
        <v>1.5228440629</v>
      </c>
      <c r="H4776" t="s">
        <v>64</v>
      </c>
      <c r="I4776" t="s">
        <v>5200</v>
      </c>
      <c r="J4776" t="s">
        <v>5201</v>
      </c>
      <c r="K4776" s="18">
        <v>12.074646680300001</v>
      </c>
      <c r="L4776" t="s">
        <v>64</v>
      </c>
      <c r="M4776" t="s">
        <v>65</v>
      </c>
      <c r="N4776" t="s">
        <v>5202</v>
      </c>
      <c r="O4776" s="18">
        <v>12.127562983800001</v>
      </c>
      <c r="P4776" t="s">
        <v>67</v>
      </c>
      <c r="Q4776" t="s">
        <v>62</v>
      </c>
      <c r="R4776" t="s">
        <v>68</v>
      </c>
      <c r="S4776" s="18">
        <v>12.325625690500001</v>
      </c>
      <c r="T4776" t="s">
        <v>253</v>
      </c>
      <c r="U4776" t="s">
        <v>65</v>
      </c>
      <c r="V4776" t="s">
        <v>254</v>
      </c>
      <c r="W4776" s="18">
        <v>12.1173685519</v>
      </c>
      <c r="X4776" t="s">
        <v>276</v>
      </c>
      <c r="Y4776" t="s">
        <v>65</v>
      </c>
      <c r="Z4776" t="s">
        <v>277</v>
      </c>
      <c r="AA4776" s="18">
        <v>12.105653493</v>
      </c>
      <c r="AB4776" t="s">
        <v>5203</v>
      </c>
      <c r="AC4776" t="s">
        <v>62</v>
      </c>
      <c r="AD4776" t="s">
        <v>5204</v>
      </c>
      <c r="AE4776" s="18">
        <v>0.74005168740000005</v>
      </c>
      <c r="AF4776" t="s">
        <v>6701</v>
      </c>
      <c r="AG4776" t="s">
        <v>6702</v>
      </c>
      <c r="AH4776" t="s">
        <v>6703</v>
      </c>
      <c r="AI4776" s="18">
        <v>0.40616986109999997</v>
      </c>
      <c r="AJ4776" t="s">
        <v>13628</v>
      </c>
      <c r="AK4776" t="s">
        <v>5198</v>
      </c>
      <c r="AL4776" t="s">
        <v>13629</v>
      </c>
      <c r="AM4776" t="s">
        <v>13628</v>
      </c>
      <c r="AN4776" t="s">
        <v>5198</v>
      </c>
      <c r="AO4776" t="s">
        <v>13629</v>
      </c>
      <c r="AP4776" s="18">
        <v>0.40616986109999997</v>
      </c>
      <c r="AQ4776" t="s">
        <v>123</v>
      </c>
      <c r="AR4776" t="b">
        <f>ISNUMBER(SEARCH('Consulta Por Puntos Baloto'!$E$5,B4776,1))</f>
        <v>0</v>
      </c>
      <c r="AS4776">
        <f t="shared" si="148"/>
        <v>35</v>
      </c>
      <c r="AT4776" t="str">
        <f t="shared" si="149"/>
        <v>Punto red</v>
      </c>
    </row>
    <row r="4777" spans="1:46">
      <c r="A4777" t="s">
        <v>21317</v>
      </c>
      <c r="B4777" t="s">
        <v>21318</v>
      </c>
      <c r="C4777" s="18">
        <v>1.7012905615</v>
      </c>
      <c r="D4777" t="s">
        <v>15461</v>
      </c>
      <c r="E4777" t="s">
        <v>15462</v>
      </c>
      <c r="F4777" t="s">
        <v>15463</v>
      </c>
      <c r="G4777" s="18">
        <v>73.938752342599997</v>
      </c>
      <c r="H4777" t="s">
        <v>64</v>
      </c>
      <c r="I4777" t="s">
        <v>65</v>
      </c>
      <c r="J4777" t="s">
        <v>9795</v>
      </c>
      <c r="K4777" s="18">
        <v>74.399602119299999</v>
      </c>
      <c r="L4777" t="s">
        <v>64</v>
      </c>
      <c r="M4777" t="s">
        <v>65</v>
      </c>
      <c r="N4777" t="s">
        <v>13609</v>
      </c>
      <c r="O4777" s="18">
        <v>81.770007398399997</v>
      </c>
      <c r="P4777" t="s">
        <v>67</v>
      </c>
      <c r="Q4777" t="s">
        <v>62</v>
      </c>
      <c r="R4777" t="s">
        <v>68</v>
      </c>
      <c r="S4777" s="18">
        <v>77.618018032500004</v>
      </c>
      <c r="T4777" t="s">
        <v>69</v>
      </c>
      <c r="U4777" t="s">
        <v>65</v>
      </c>
      <c r="V4777" t="s">
        <v>70</v>
      </c>
      <c r="W4777" s="18">
        <v>74.508380705999997</v>
      </c>
      <c r="X4777" t="s">
        <v>241</v>
      </c>
      <c r="Y4777" t="s">
        <v>65</v>
      </c>
      <c r="Z4777" t="s">
        <v>242</v>
      </c>
      <c r="AA4777" s="18">
        <v>74.381300976700004</v>
      </c>
      <c r="AB4777" t="s">
        <v>4190</v>
      </c>
      <c r="AC4777" t="s">
        <v>62</v>
      </c>
      <c r="AD4777" t="s">
        <v>4191</v>
      </c>
      <c r="AE4777" s="18">
        <v>0.73168233380000003</v>
      </c>
      <c r="AF4777" t="s">
        <v>15464</v>
      </c>
      <c r="AG4777" t="s">
        <v>15462</v>
      </c>
      <c r="AH4777" t="s">
        <v>15465</v>
      </c>
      <c r="AI4777" s="18">
        <v>7.1070484700000006E-2</v>
      </c>
      <c r="AJ4777" t="s">
        <v>21319</v>
      </c>
      <c r="AK4777" t="s">
        <v>15462</v>
      </c>
      <c r="AL4777" t="s">
        <v>21320</v>
      </c>
      <c r="AM4777" t="s">
        <v>21319</v>
      </c>
      <c r="AN4777" t="s">
        <v>15462</v>
      </c>
      <c r="AO4777" t="s">
        <v>21320</v>
      </c>
      <c r="AP4777" s="18">
        <v>7.1070484700000006E-2</v>
      </c>
      <c r="AQ4777" t="s">
        <v>123</v>
      </c>
      <c r="AR4777" t="b">
        <f>ISNUMBER(SEARCH('Consulta Por Puntos Baloto'!$E$5,B4777,1))</f>
        <v>0</v>
      </c>
      <c r="AS4777">
        <f t="shared" si="148"/>
        <v>35</v>
      </c>
      <c r="AT4777" t="str">
        <f t="shared" si="149"/>
        <v>Punto red</v>
      </c>
    </row>
    <row r="4778" spans="1:46">
      <c r="A4778" t="s">
        <v>21321</v>
      </c>
      <c r="B4778" t="s">
        <v>21322</v>
      </c>
      <c r="C4778" s="18">
        <v>5.4467009822000003</v>
      </c>
      <c r="D4778" t="s">
        <v>150</v>
      </c>
      <c r="E4778" t="s">
        <v>151</v>
      </c>
      <c r="F4778" t="s">
        <v>152</v>
      </c>
      <c r="G4778" s="18">
        <v>0.56927251889999997</v>
      </c>
      <c r="H4778" t="s">
        <v>64</v>
      </c>
      <c r="I4778" t="s">
        <v>154</v>
      </c>
      <c r="J4778" t="s">
        <v>159</v>
      </c>
      <c r="K4778" s="18">
        <v>1.0649287654999999</v>
      </c>
      <c r="L4778" t="s">
        <v>64</v>
      </c>
      <c r="M4778" t="s">
        <v>154</v>
      </c>
      <c r="N4778" t="s">
        <v>156</v>
      </c>
      <c r="O4778" s="18">
        <v>1.0336221272999999</v>
      </c>
      <c r="P4778" t="s">
        <v>157</v>
      </c>
      <c r="Q4778" t="s">
        <v>151</v>
      </c>
      <c r="R4778" t="s">
        <v>158</v>
      </c>
      <c r="S4778" s="18">
        <v>111.0516079531</v>
      </c>
      <c r="T4778" t="s">
        <v>111</v>
      </c>
      <c r="U4778" t="s">
        <v>112</v>
      </c>
      <c r="V4778" t="s">
        <v>113</v>
      </c>
      <c r="W4778" s="18">
        <v>0.57799016920000001</v>
      </c>
      <c r="X4778" t="s">
        <v>64</v>
      </c>
      <c r="Y4778" t="s">
        <v>154</v>
      </c>
      <c r="Z4778" t="s">
        <v>159</v>
      </c>
      <c r="AA4778" s="18">
        <v>1.8850579650999999</v>
      </c>
      <c r="AB4778" s="19" t="s">
        <v>899</v>
      </c>
      <c r="AC4778" t="s">
        <v>151</v>
      </c>
      <c r="AD4778" t="s">
        <v>900</v>
      </c>
      <c r="AE4778" s="18">
        <v>0.3254758894</v>
      </c>
      <c r="AF4778" t="s">
        <v>15266</v>
      </c>
      <c r="AG4778" t="s">
        <v>4535</v>
      </c>
      <c r="AH4778" t="s">
        <v>15267</v>
      </c>
      <c r="AI4778" s="18">
        <v>0.44801533690000001</v>
      </c>
      <c r="AJ4778" t="s">
        <v>21323</v>
      </c>
      <c r="AK4778" t="s">
        <v>151</v>
      </c>
      <c r="AL4778" t="s">
        <v>21324</v>
      </c>
      <c r="AM4778" t="s">
        <v>15266</v>
      </c>
      <c r="AN4778" t="s">
        <v>4535</v>
      </c>
      <c r="AO4778" t="s">
        <v>15267</v>
      </c>
      <c r="AP4778" s="18">
        <v>0.3254758894</v>
      </c>
      <c r="AQ4778" t="s">
        <v>123</v>
      </c>
      <c r="AR4778" t="b">
        <f>ISNUMBER(SEARCH('Consulta Por Puntos Baloto'!$E$5,B4778,1))</f>
        <v>0</v>
      </c>
      <c r="AS4778">
        <f t="shared" si="148"/>
        <v>31</v>
      </c>
      <c r="AT4778" t="str">
        <f t="shared" si="149"/>
        <v>Punto pago</v>
      </c>
    </row>
    <row r="4779" spans="1:46">
      <c r="A4779" t="s">
        <v>21325</v>
      </c>
      <c r="B4779" t="s">
        <v>21326</v>
      </c>
      <c r="C4779" s="18">
        <v>29.5783607483</v>
      </c>
      <c r="D4779" t="s">
        <v>4165</v>
      </c>
      <c r="E4779" t="s">
        <v>4166</v>
      </c>
      <c r="F4779" t="s">
        <v>4167</v>
      </c>
      <c r="G4779" s="18">
        <v>131.1608762429</v>
      </c>
      <c r="H4779" t="s">
        <v>4168</v>
      </c>
      <c r="I4779" t="s">
        <v>4169</v>
      </c>
      <c r="J4779" t="s">
        <v>4170</v>
      </c>
      <c r="K4779" s="18">
        <v>140.14050682609999</v>
      </c>
      <c r="L4779" t="s">
        <v>64</v>
      </c>
      <c r="M4779" t="s">
        <v>187</v>
      </c>
      <c r="N4779" t="s">
        <v>189</v>
      </c>
      <c r="O4779" s="18">
        <v>139.94900026049999</v>
      </c>
      <c r="P4779" t="s">
        <v>190</v>
      </c>
      <c r="Q4779" t="s">
        <v>191</v>
      </c>
      <c r="R4779" t="s">
        <v>192</v>
      </c>
      <c r="S4779" s="18">
        <v>141.96466812049999</v>
      </c>
      <c r="T4779" t="s">
        <v>85</v>
      </c>
      <c r="U4779" t="s">
        <v>86</v>
      </c>
      <c r="V4779" t="s">
        <v>87</v>
      </c>
      <c r="W4779" s="18">
        <v>132.97843439019999</v>
      </c>
      <c r="X4779" t="s">
        <v>64</v>
      </c>
      <c r="Y4779" t="s">
        <v>4169</v>
      </c>
      <c r="Z4779" t="s">
        <v>4171</v>
      </c>
      <c r="AA4779" s="18">
        <v>131.1680113267</v>
      </c>
      <c r="AB4779" t="s">
        <v>4168</v>
      </c>
      <c r="AC4779" t="s">
        <v>4172</v>
      </c>
      <c r="AD4779" t="s">
        <v>4173</v>
      </c>
      <c r="AE4779" s="18">
        <v>0.36263334419999999</v>
      </c>
      <c r="AF4779" t="s">
        <v>4174</v>
      </c>
      <c r="AG4779" t="s">
        <v>4175</v>
      </c>
      <c r="AH4779" t="s">
        <v>4176</v>
      </c>
      <c r="AI4779" s="18">
        <v>0.1882906664</v>
      </c>
      <c r="AJ4779" t="s">
        <v>7221</v>
      </c>
      <c r="AK4779" t="s">
        <v>4175</v>
      </c>
      <c r="AL4779" t="s">
        <v>7222</v>
      </c>
      <c r="AM4779" t="s">
        <v>7221</v>
      </c>
      <c r="AN4779" t="s">
        <v>4175</v>
      </c>
      <c r="AO4779" t="s">
        <v>7222</v>
      </c>
      <c r="AP4779" s="18">
        <v>0.1882906664</v>
      </c>
      <c r="AQ4779" t="s">
        <v>123</v>
      </c>
      <c r="AR4779" t="b">
        <f>ISNUMBER(SEARCH('Consulta Por Puntos Baloto'!$E$5,B4779,1))</f>
        <v>0</v>
      </c>
      <c r="AS4779">
        <f t="shared" si="148"/>
        <v>35</v>
      </c>
      <c r="AT4779" t="str">
        <f t="shared" si="149"/>
        <v>Punto red</v>
      </c>
    </row>
    <row r="4780" spans="1:46">
      <c r="A4780" t="s">
        <v>21327</v>
      </c>
      <c r="B4780" t="s">
        <v>21328</v>
      </c>
      <c r="C4780" s="18">
        <v>0.85149236149999996</v>
      </c>
      <c r="D4780" t="s">
        <v>5248</v>
      </c>
      <c r="E4780" t="s">
        <v>5249</v>
      </c>
      <c r="F4780" t="s">
        <v>5250</v>
      </c>
      <c r="G4780" s="18">
        <v>23.578134204200001</v>
      </c>
      <c r="H4780" t="s">
        <v>64</v>
      </c>
      <c r="I4780" t="s">
        <v>4389</v>
      </c>
      <c r="J4780" t="s">
        <v>4390</v>
      </c>
      <c r="K4780" s="18">
        <v>60.768848110599997</v>
      </c>
      <c r="L4780" t="s">
        <v>64</v>
      </c>
      <c r="M4780" t="s">
        <v>343</v>
      </c>
      <c r="N4780" t="s">
        <v>344</v>
      </c>
      <c r="O4780" s="18">
        <v>23.543968101600001</v>
      </c>
      <c r="P4780" t="s">
        <v>4391</v>
      </c>
      <c r="Q4780" t="s">
        <v>4392</v>
      </c>
      <c r="R4780" t="s">
        <v>4393</v>
      </c>
      <c r="S4780" s="18">
        <v>82.944728182800006</v>
      </c>
      <c r="T4780" t="s">
        <v>69</v>
      </c>
      <c r="U4780" t="s">
        <v>65</v>
      </c>
      <c r="V4780" t="s">
        <v>70</v>
      </c>
      <c r="W4780" s="18">
        <v>23.578134204200001</v>
      </c>
      <c r="X4780" t="s">
        <v>64</v>
      </c>
      <c r="Y4780" t="s">
        <v>4389</v>
      </c>
      <c r="Z4780" t="s">
        <v>4390</v>
      </c>
      <c r="AA4780" s="18">
        <v>62.118443361799997</v>
      </c>
      <c r="AB4780" t="s">
        <v>345</v>
      </c>
      <c r="AC4780" t="s">
        <v>341</v>
      </c>
      <c r="AD4780" t="s">
        <v>346</v>
      </c>
      <c r="AE4780" s="18">
        <v>0.42186242260000001</v>
      </c>
      <c r="AF4780" t="s">
        <v>11161</v>
      </c>
      <c r="AG4780" t="s">
        <v>5249</v>
      </c>
      <c r="AH4780" t="s">
        <v>11162</v>
      </c>
      <c r="AI4780" s="18">
        <v>0.55278938369999997</v>
      </c>
      <c r="AJ4780" t="s">
        <v>14066</v>
      </c>
      <c r="AK4780" t="s">
        <v>7664</v>
      </c>
      <c r="AL4780" t="s">
        <v>14067</v>
      </c>
      <c r="AM4780" t="s">
        <v>11161</v>
      </c>
      <c r="AN4780" t="s">
        <v>5249</v>
      </c>
      <c r="AO4780" t="s">
        <v>11162</v>
      </c>
      <c r="AP4780" s="18">
        <v>0.42186242260000001</v>
      </c>
      <c r="AQ4780" t="s">
        <v>123</v>
      </c>
      <c r="AR4780" t="b">
        <f>ISNUMBER(SEARCH('Consulta Por Puntos Baloto'!$E$5,B4780,1))</f>
        <v>0</v>
      </c>
      <c r="AS4780">
        <f t="shared" si="148"/>
        <v>31</v>
      </c>
      <c r="AT4780" t="str">
        <f t="shared" si="149"/>
        <v>Punto pago</v>
      </c>
    </row>
    <row r="4781" spans="1:46">
      <c r="A4781" t="s">
        <v>21329</v>
      </c>
      <c r="B4781" t="s">
        <v>21330</v>
      </c>
      <c r="C4781" s="18">
        <v>7.3020723900000001E-2</v>
      </c>
      <c r="D4781" t="s">
        <v>4165</v>
      </c>
      <c r="E4781" t="s">
        <v>4166</v>
      </c>
      <c r="F4781" t="s">
        <v>4167</v>
      </c>
      <c r="G4781" s="18">
        <v>102.1034831931</v>
      </c>
      <c r="H4781" t="s">
        <v>4168</v>
      </c>
      <c r="I4781" t="s">
        <v>4169</v>
      </c>
      <c r="J4781" t="s">
        <v>4170</v>
      </c>
      <c r="K4781" s="18">
        <v>126.42504887689999</v>
      </c>
      <c r="L4781" t="s">
        <v>64</v>
      </c>
      <c r="M4781" t="s">
        <v>86</v>
      </c>
      <c r="N4781" t="s">
        <v>402</v>
      </c>
      <c r="O4781" s="18">
        <v>126.42504887689999</v>
      </c>
      <c r="P4781" t="s">
        <v>403</v>
      </c>
      <c r="Q4781" t="s">
        <v>83</v>
      </c>
      <c r="R4781" t="s">
        <v>404</v>
      </c>
      <c r="S4781" s="18">
        <v>126.7646555191</v>
      </c>
      <c r="T4781" t="s">
        <v>85</v>
      </c>
      <c r="U4781" t="s">
        <v>86</v>
      </c>
      <c r="V4781" t="s">
        <v>87</v>
      </c>
      <c r="W4781" s="18">
        <v>103.7072837584</v>
      </c>
      <c r="X4781" t="s">
        <v>64</v>
      </c>
      <c r="Y4781" t="s">
        <v>4169</v>
      </c>
      <c r="Z4781" t="s">
        <v>4171</v>
      </c>
      <c r="AA4781" s="18">
        <v>102.11159935720001</v>
      </c>
      <c r="AB4781" t="s">
        <v>4168</v>
      </c>
      <c r="AC4781" t="s">
        <v>4172</v>
      </c>
      <c r="AD4781" t="s">
        <v>4173</v>
      </c>
      <c r="AE4781" s="18">
        <v>4.9172104000000001E-3</v>
      </c>
      <c r="AF4781" t="s">
        <v>8221</v>
      </c>
      <c r="AG4781" t="s">
        <v>7500</v>
      </c>
      <c r="AH4781" t="s">
        <v>8222</v>
      </c>
      <c r="AI4781" s="18">
        <v>3.8899373000000001E-3</v>
      </c>
      <c r="AJ4781" t="s">
        <v>16865</v>
      </c>
      <c r="AK4781" t="s">
        <v>7503</v>
      </c>
      <c r="AL4781" t="s">
        <v>16866</v>
      </c>
      <c r="AM4781" t="s">
        <v>16865</v>
      </c>
      <c r="AN4781" t="s">
        <v>7503</v>
      </c>
      <c r="AO4781" t="s">
        <v>16866</v>
      </c>
      <c r="AP4781" s="18">
        <v>3.8899373000000001E-3</v>
      </c>
      <c r="AQ4781" t="s">
        <v>123</v>
      </c>
      <c r="AR4781" t="b">
        <f>ISNUMBER(SEARCH('Consulta Por Puntos Baloto'!$E$5,B4781,1))</f>
        <v>0</v>
      </c>
      <c r="AS4781">
        <f t="shared" si="148"/>
        <v>35</v>
      </c>
      <c r="AT4781" t="str">
        <f t="shared" si="149"/>
        <v>Punto red</v>
      </c>
    </row>
    <row r="4782" spans="1:46">
      <c r="A4782" t="s">
        <v>21331</v>
      </c>
      <c r="B4782" t="s">
        <v>21332</v>
      </c>
      <c r="C4782" s="18">
        <v>1.7670224754999999</v>
      </c>
      <c r="D4782" t="s">
        <v>2585</v>
      </c>
      <c r="E4782" t="s">
        <v>128</v>
      </c>
      <c r="F4782" t="s">
        <v>2586</v>
      </c>
      <c r="G4782" s="18">
        <v>0.95836053700000001</v>
      </c>
      <c r="H4782" t="s">
        <v>2622</v>
      </c>
      <c r="I4782" t="s">
        <v>130</v>
      </c>
      <c r="J4782" t="s">
        <v>2623</v>
      </c>
      <c r="K4782" s="18">
        <v>1.2922243205999999</v>
      </c>
      <c r="L4782" t="s">
        <v>64</v>
      </c>
      <c r="M4782" t="s">
        <v>130</v>
      </c>
      <c r="N4782" t="s">
        <v>2624</v>
      </c>
      <c r="O4782" s="18">
        <v>0.52850788719999997</v>
      </c>
      <c r="P4782" t="s">
        <v>2625</v>
      </c>
      <c r="Q4782" t="s">
        <v>134</v>
      </c>
      <c r="R4782" t="s">
        <v>2626</v>
      </c>
      <c r="S4782" s="18">
        <v>1.3418580066000001</v>
      </c>
      <c r="T4782" t="s">
        <v>311</v>
      </c>
      <c r="U4782" t="s">
        <v>130</v>
      </c>
      <c r="V4782" t="s">
        <v>312</v>
      </c>
      <c r="W4782" s="18">
        <v>1.3418580066000001</v>
      </c>
      <c r="X4782" t="s">
        <v>64</v>
      </c>
      <c r="Y4782" t="s">
        <v>130</v>
      </c>
      <c r="Z4782" t="s">
        <v>2659</v>
      </c>
      <c r="AA4782" s="18">
        <v>0.70285658390000005</v>
      </c>
      <c r="AB4782" t="s">
        <v>2628</v>
      </c>
      <c r="AC4782" t="s">
        <v>128</v>
      </c>
      <c r="AD4782" t="s">
        <v>2629</v>
      </c>
      <c r="AE4782" s="18">
        <v>0.73599342430000003</v>
      </c>
      <c r="AF4782" t="s">
        <v>3951</v>
      </c>
      <c r="AG4782" t="s">
        <v>143</v>
      </c>
      <c r="AH4782" t="s">
        <v>3952</v>
      </c>
      <c r="AI4782" s="18">
        <v>0.52067392140000002</v>
      </c>
      <c r="AJ4782" t="s">
        <v>349</v>
      </c>
      <c r="AK4782" t="s">
        <v>134</v>
      </c>
      <c r="AL4782" t="s">
        <v>3953</v>
      </c>
      <c r="AM4782" t="s">
        <v>349</v>
      </c>
      <c r="AN4782" t="s">
        <v>134</v>
      </c>
      <c r="AO4782" t="s">
        <v>3953</v>
      </c>
      <c r="AP4782" s="18">
        <v>0.52067392140000002</v>
      </c>
      <c r="AQ4782" t="e">
        <v>#N/A</v>
      </c>
      <c r="AR4782" t="b">
        <f>ISNUMBER(SEARCH('Consulta Por Puntos Baloto'!$E$5,B4782,1))</f>
        <v>0</v>
      </c>
      <c r="AS4782">
        <f t="shared" si="148"/>
        <v>35</v>
      </c>
      <c r="AT4782" t="str">
        <f t="shared" si="149"/>
        <v>Punto red</v>
      </c>
    </row>
    <row r="4783" spans="1:46">
      <c r="A4783" t="s">
        <v>21333</v>
      </c>
      <c r="B4783" t="s">
        <v>21334</v>
      </c>
      <c r="C4783" s="18">
        <v>0.1277988196</v>
      </c>
      <c r="D4783" t="s">
        <v>5197</v>
      </c>
      <c r="E4783" t="s">
        <v>5198</v>
      </c>
      <c r="F4783" t="s">
        <v>5199</v>
      </c>
      <c r="G4783" s="18">
        <v>1.8694333309</v>
      </c>
      <c r="H4783" t="s">
        <v>64</v>
      </c>
      <c r="I4783" t="s">
        <v>5200</v>
      </c>
      <c r="J4783" t="s">
        <v>5201</v>
      </c>
      <c r="K4783" s="18">
        <v>12.127221566899999</v>
      </c>
      <c r="L4783" t="s">
        <v>64</v>
      </c>
      <c r="M4783" t="s">
        <v>65</v>
      </c>
      <c r="N4783" t="s">
        <v>5202</v>
      </c>
      <c r="O4783" s="18">
        <v>12.202630257599999</v>
      </c>
      <c r="P4783" t="s">
        <v>67</v>
      </c>
      <c r="Q4783" t="s">
        <v>62</v>
      </c>
      <c r="R4783" t="s">
        <v>68</v>
      </c>
      <c r="S4783" s="18">
        <v>12.4449059196</v>
      </c>
      <c r="T4783" t="s">
        <v>253</v>
      </c>
      <c r="U4783" t="s">
        <v>65</v>
      </c>
      <c r="V4783" t="s">
        <v>254</v>
      </c>
      <c r="W4783" s="18">
        <v>12.192054302500001</v>
      </c>
      <c r="X4783" t="s">
        <v>276</v>
      </c>
      <c r="Y4783" t="s">
        <v>65</v>
      </c>
      <c r="Z4783" t="s">
        <v>277</v>
      </c>
      <c r="AA4783" s="18">
        <v>12.180640309999999</v>
      </c>
      <c r="AB4783" t="s">
        <v>5203</v>
      </c>
      <c r="AC4783" t="s">
        <v>62</v>
      </c>
      <c r="AD4783" t="s">
        <v>5204</v>
      </c>
      <c r="AE4783" s="18">
        <v>0.34897219489999998</v>
      </c>
      <c r="AF4783" t="s">
        <v>6701</v>
      </c>
      <c r="AG4783" t="s">
        <v>6702</v>
      </c>
      <c r="AH4783" t="s">
        <v>6703</v>
      </c>
      <c r="AI4783" s="18">
        <v>1.542673E-2</v>
      </c>
      <c r="AJ4783" t="s">
        <v>6704</v>
      </c>
      <c r="AK4783" t="s">
        <v>5198</v>
      </c>
      <c r="AL4783" t="s">
        <v>6705</v>
      </c>
      <c r="AM4783" t="s">
        <v>6704</v>
      </c>
      <c r="AN4783" t="s">
        <v>5198</v>
      </c>
      <c r="AO4783" t="s">
        <v>6705</v>
      </c>
      <c r="AP4783" s="18">
        <v>1.542673E-2</v>
      </c>
      <c r="AQ4783" t="s">
        <v>123</v>
      </c>
      <c r="AR4783" t="b">
        <f>ISNUMBER(SEARCH('Consulta Por Puntos Baloto'!$E$5,B4783,1))</f>
        <v>0</v>
      </c>
      <c r="AS4783">
        <f t="shared" si="148"/>
        <v>35</v>
      </c>
      <c r="AT4783" t="str">
        <f t="shared" si="149"/>
        <v>Punto red</v>
      </c>
    </row>
    <row r="4784" spans="1:46">
      <c r="A4784" t="s">
        <v>21335</v>
      </c>
      <c r="B4784" t="s">
        <v>21336</v>
      </c>
      <c r="C4784" s="18">
        <v>103.57379471759999</v>
      </c>
      <c r="D4784" t="s">
        <v>4065</v>
      </c>
      <c r="E4784" t="s">
        <v>4066</v>
      </c>
      <c r="F4784" t="s">
        <v>4067</v>
      </c>
      <c r="G4784" s="18">
        <v>101.75244641960001</v>
      </c>
      <c r="H4784" t="s">
        <v>64</v>
      </c>
      <c r="I4784" t="s">
        <v>4068</v>
      </c>
      <c r="J4784" t="s">
        <v>4069</v>
      </c>
      <c r="K4784" s="18">
        <v>259.69450094500002</v>
      </c>
      <c r="L4784" t="s">
        <v>64</v>
      </c>
      <c r="M4784" t="s">
        <v>4250</v>
      </c>
      <c r="N4784" t="s">
        <v>4251</v>
      </c>
      <c r="O4784" s="18">
        <v>101.7524464002</v>
      </c>
      <c r="P4784" t="s">
        <v>4071</v>
      </c>
      <c r="Q4784" t="s">
        <v>4066</v>
      </c>
      <c r="R4784" t="s">
        <v>4072</v>
      </c>
      <c r="S4784" s="18">
        <v>279.36043358149999</v>
      </c>
      <c r="T4784" t="s">
        <v>227</v>
      </c>
      <c r="U4784" t="s">
        <v>228</v>
      </c>
      <c r="V4784" t="s">
        <v>229</v>
      </c>
      <c r="W4784" s="18">
        <v>180.0497655666</v>
      </c>
      <c r="X4784" t="s">
        <v>64</v>
      </c>
      <c r="Y4784" t="s">
        <v>4073</v>
      </c>
      <c r="Z4784" t="s">
        <v>4074</v>
      </c>
      <c r="AA4784" s="18">
        <v>103.3574305801</v>
      </c>
      <c r="AB4784" s="19" t="s">
        <v>4075</v>
      </c>
      <c r="AC4784" t="s">
        <v>4066</v>
      </c>
      <c r="AD4784" t="s">
        <v>4076</v>
      </c>
      <c r="AE4784" s="18">
        <v>5.1759054927000001</v>
      </c>
      <c r="AF4784" t="s">
        <v>11558</v>
      </c>
      <c r="AG4784" t="s">
        <v>11559</v>
      </c>
      <c r="AH4784" t="s">
        <v>11560</v>
      </c>
      <c r="AI4784" s="18">
        <v>0.31177236629999999</v>
      </c>
      <c r="AJ4784" t="s">
        <v>11561</v>
      </c>
      <c r="AK4784" t="s">
        <v>11559</v>
      </c>
      <c r="AL4784" t="s">
        <v>11562</v>
      </c>
      <c r="AM4784" t="s">
        <v>11561</v>
      </c>
      <c r="AN4784" t="s">
        <v>11559</v>
      </c>
      <c r="AO4784" t="s">
        <v>11562</v>
      </c>
      <c r="AP4784" s="18">
        <v>0.31177236629999999</v>
      </c>
      <c r="AQ4784" t="e">
        <v>#N/A</v>
      </c>
      <c r="AR4784" t="b">
        <f>ISNUMBER(SEARCH('Consulta Por Puntos Baloto'!$E$5,B4784,1))</f>
        <v>0</v>
      </c>
      <c r="AS4784">
        <f t="shared" si="148"/>
        <v>35</v>
      </c>
      <c r="AT4784" t="str">
        <f t="shared" si="149"/>
        <v>Punto red</v>
      </c>
    </row>
    <row r="4785" spans="1:46">
      <c r="A4785" t="s">
        <v>21337</v>
      </c>
      <c r="B4785" t="s">
        <v>21338</v>
      </c>
      <c r="C4785" s="18">
        <v>0.1406215237</v>
      </c>
      <c r="D4785" t="s">
        <v>8555</v>
      </c>
      <c r="E4785" t="s">
        <v>4437</v>
      </c>
      <c r="F4785" t="s">
        <v>8556</v>
      </c>
      <c r="G4785" s="18">
        <v>0.2423434599</v>
      </c>
      <c r="H4785" t="s">
        <v>64</v>
      </c>
      <c r="I4785" t="s">
        <v>4434</v>
      </c>
      <c r="J4785" t="s">
        <v>4435</v>
      </c>
      <c r="K4785" s="18">
        <v>0.2296697687</v>
      </c>
      <c r="L4785" t="s">
        <v>64</v>
      </c>
      <c r="M4785" t="s">
        <v>4434</v>
      </c>
      <c r="N4785" t="s">
        <v>4435</v>
      </c>
      <c r="O4785" s="18">
        <v>2.5400537714000002</v>
      </c>
      <c r="P4785" t="s">
        <v>4100</v>
      </c>
      <c r="Q4785" t="s">
        <v>4101</v>
      </c>
      <c r="R4785" t="s">
        <v>4102</v>
      </c>
      <c r="S4785" s="18">
        <v>4.0738058761999998</v>
      </c>
      <c r="T4785" t="s">
        <v>227</v>
      </c>
      <c r="U4785" t="s">
        <v>228</v>
      </c>
      <c r="V4785" t="s">
        <v>229</v>
      </c>
      <c r="W4785" s="18">
        <v>4.9398629481</v>
      </c>
      <c r="X4785" t="s">
        <v>64</v>
      </c>
      <c r="Y4785" t="s">
        <v>228</v>
      </c>
      <c r="Z4785" t="s">
        <v>4012</v>
      </c>
      <c r="AA4785" s="18">
        <v>1.7598465326999999</v>
      </c>
      <c r="AB4785" t="s">
        <v>4436</v>
      </c>
      <c r="AC4785" t="s">
        <v>4437</v>
      </c>
      <c r="AD4785" t="s">
        <v>4438</v>
      </c>
      <c r="AE4785" s="18">
        <v>0.13760355420000001</v>
      </c>
      <c r="AF4785" t="s">
        <v>17516</v>
      </c>
      <c r="AG4785" t="s">
        <v>4437</v>
      </c>
      <c r="AH4785" t="s">
        <v>17517</v>
      </c>
      <c r="AI4785" s="18">
        <v>1.6497746465000001</v>
      </c>
      <c r="AJ4785" t="s">
        <v>8560</v>
      </c>
      <c r="AK4785" t="s">
        <v>4101</v>
      </c>
      <c r="AL4785" t="s">
        <v>8561</v>
      </c>
      <c r="AM4785" t="s">
        <v>17516</v>
      </c>
      <c r="AN4785" t="s">
        <v>4437</v>
      </c>
      <c r="AO4785" t="s">
        <v>17517</v>
      </c>
      <c r="AP4785" s="18">
        <v>0.13760355420000001</v>
      </c>
      <c r="AQ4785" t="s">
        <v>123</v>
      </c>
      <c r="AR4785" t="b">
        <f>ISNUMBER(SEARCH('Consulta Por Puntos Baloto'!$E$5,B4785,1))</f>
        <v>0</v>
      </c>
      <c r="AS4785">
        <f t="shared" si="148"/>
        <v>31</v>
      </c>
      <c r="AT4785" t="str">
        <f t="shared" si="149"/>
        <v>Punto pago</v>
      </c>
    </row>
    <row r="4786" spans="1:46">
      <c r="A4786" t="s">
        <v>21339</v>
      </c>
      <c r="B4786" t="s">
        <v>21340</v>
      </c>
      <c r="C4786" s="18">
        <v>1.2912184284999999</v>
      </c>
      <c r="D4786" t="s">
        <v>6065</v>
      </c>
      <c r="E4786" t="s">
        <v>5832</v>
      </c>
      <c r="F4786" t="s">
        <v>6066</v>
      </c>
      <c r="G4786" s="18">
        <v>0.26269555560000002</v>
      </c>
      <c r="H4786" t="s">
        <v>3998</v>
      </c>
      <c r="I4786" t="s">
        <v>3998</v>
      </c>
      <c r="J4786" t="s">
        <v>6068</v>
      </c>
      <c r="K4786" s="18">
        <v>69.042813781099994</v>
      </c>
      <c r="L4786" t="s">
        <v>64</v>
      </c>
      <c r="M4786" t="s">
        <v>3974</v>
      </c>
      <c r="N4786" t="s">
        <v>4304</v>
      </c>
      <c r="O4786" s="18">
        <v>1.6353179230999999</v>
      </c>
      <c r="P4786" t="s">
        <v>5835</v>
      </c>
      <c r="Q4786" t="s">
        <v>5832</v>
      </c>
      <c r="R4786" t="s">
        <v>5836</v>
      </c>
      <c r="S4786" s="18">
        <v>470.82363101930002</v>
      </c>
      <c r="T4786" t="s">
        <v>85</v>
      </c>
      <c r="U4786" t="s">
        <v>86</v>
      </c>
      <c r="V4786" t="s">
        <v>87</v>
      </c>
      <c r="W4786" s="18">
        <v>0.26269555560000002</v>
      </c>
      <c r="X4786" t="s">
        <v>3998</v>
      </c>
      <c r="Y4786" t="s">
        <v>3998</v>
      </c>
      <c r="Z4786" t="s">
        <v>6068</v>
      </c>
      <c r="AA4786" s="18">
        <v>0.26269540940000002</v>
      </c>
      <c r="AB4786" s="19" t="s">
        <v>5837</v>
      </c>
      <c r="AC4786" t="s">
        <v>5832</v>
      </c>
      <c r="AD4786" t="s">
        <v>5838</v>
      </c>
      <c r="AE4786" s="18">
        <v>0.2949965953</v>
      </c>
      <c r="AF4786" t="s">
        <v>6524</v>
      </c>
      <c r="AG4786" t="s">
        <v>5832</v>
      </c>
      <c r="AH4786" t="s">
        <v>6525</v>
      </c>
      <c r="AI4786" s="18">
        <v>0.1323633155</v>
      </c>
      <c r="AJ4786" t="s">
        <v>17942</v>
      </c>
      <c r="AK4786" t="s">
        <v>5832</v>
      </c>
      <c r="AL4786" t="s">
        <v>17943</v>
      </c>
      <c r="AM4786" t="s">
        <v>17942</v>
      </c>
      <c r="AN4786" t="s">
        <v>5832</v>
      </c>
      <c r="AO4786" t="s">
        <v>17943</v>
      </c>
      <c r="AP4786" s="18">
        <v>0.1323633155</v>
      </c>
      <c r="AQ4786" t="s">
        <v>123</v>
      </c>
      <c r="AR4786" t="b">
        <f>ISNUMBER(SEARCH('Consulta Por Puntos Baloto'!$E$5,B4786,1))</f>
        <v>0</v>
      </c>
      <c r="AS4786">
        <f t="shared" si="148"/>
        <v>35</v>
      </c>
      <c r="AT4786" t="str">
        <f t="shared" si="149"/>
        <v>Punto red</v>
      </c>
    </row>
    <row r="4787" spans="1:46">
      <c r="A4787" t="s">
        <v>21341</v>
      </c>
      <c r="B4787" t="s">
        <v>21342</v>
      </c>
      <c r="C4787" s="18">
        <v>15.129474351400001</v>
      </c>
      <c r="D4787" t="s">
        <v>5599</v>
      </c>
      <c r="E4787" t="s">
        <v>5600</v>
      </c>
      <c r="F4787" t="s">
        <v>5601</v>
      </c>
      <c r="G4787" s="18">
        <v>13.6141941554</v>
      </c>
      <c r="H4787" t="s">
        <v>64</v>
      </c>
      <c r="I4787" t="s">
        <v>228</v>
      </c>
      <c r="J4787" t="s">
        <v>4012</v>
      </c>
      <c r="K4787" s="18">
        <v>14.097749906200001</v>
      </c>
      <c r="L4787" t="s">
        <v>64</v>
      </c>
      <c r="M4787" t="s">
        <v>4008</v>
      </c>
      <c r="N4787" t="s">
        <v>4087</v>
      </c>
      <c r="O4787" s="18">
        <v>17.100253437300001</v>
      </c>
      <c r="P4787" t="s">
        <v>4100</v>
      </c>
      <c r="Q4787" t="s">
        <v>4101</v>
      </c>
      <c r="R4787" t="s">
        <v>4102</v>
      </c>
      <c r="S4787" s="18">
        <v>15.8990541564</v>
      </c>
      <c r="T4787" t="s">
        <v>227</v>
      </c>
      <c r="U4787" t="s">
        <v>228</v>
      </c>
      <c r="V4787" t="s">
        <v>229</v>
      </c>
      <c r="W4787" s="18">
        <v>13.590202105099999</v>
      </c>
      <c r="X4787" t="s">
        <v>64</v>
      </c>
      <c r="Y4787" t="s">
        <v>228</v>
      </c>
      <c r="Z4787" t="s">
        <v>4012</v>
      </c>
      <c r="AA4787" s="18">
        <v>13.6774647664</v>
      </c>
      <c r="AB4787" t="s">
        <v>6212</v>
      </c>
      <c r="AC4787" t="s">
        <v>5600</v>
      </c>
      <c r="AD4787" t="s">
        <v>6213</v>
      </c>
      <c r="AE4787" s="18">
        <v>2.2507386000000001E-2</v>
      </c>
      <c r="AF4787" t="s">
        <v>21343</v>
      </c>
      <c r="AG4787" t="s">
        <v>17488</v>
      </c>
      <c r="AH4787" t="s">
        <v>21344</v>
      </c>
      <c r="AI4787" s="18">
        <v>7.8282356206000001</v>
      </c>
      <c r="AJ4787" t="s">
        <v>17490</v>
      </c>
      <c r="AK4787" t="s">
        <v>4954</v>
      </c>
      <c r="AL4787" t="s">
        <v>17491</v>
      </c>
      <c r="AM4787" t="s">
        <v>21343</v>
      </c>
      <c r="AN4787" t="s">
        <v>17488</v>
      </c>
      <c r="AO4787" t="s">
        <v>21344</v>
      </c>
      <c r="AP4787" s="18">
        <v>2.2507386000000001E-2</v>
      </c>
      <c r="AQ4787" t="e">
        <v>#N/A</v>
      </c>
      <c r="AR4787" t="b">
        <f>ISNUMBER(SEARCH('Consulta Por Puntos Baloto'!$E$5,B4787,1))</f>
        <v>0</v>
      </c>
      <c r="AS4787">
        <f t="shared" si="148"/>
        <v>31</v>
      </c>
      <c r="AT4787" t="str">
        <f t="shared" si="149"/>
        <v>Punto pago</v>
      </c>
    </row>
    <row r="4788" spans="1:46">
      <c r="A4788" t="s">
        <v>21345</v>
      </c>
      <c r="B4788" t="s">
        <v>21346</v>
      </c>
      <c r="C4788" s="18">
        <v>1.2636016198</v>
      </c>
      <c r="D4788" t="s">
        <v>169</v>
      </c>
      <c r="E4788" t="s">
        <v>128</v>
      </c>
      <c r="F4788" t="s">
        <v>170</v>
      </c>
      <c r="G4788" s="18">
        <v>0.62410349740000004</v>
      </c>
      <c r="H4788" t="s">
        <v>64</v>
      </c>
      <c r="I4788" t="s">
        <v>130</v>
      </c>
      <c r="J4788" t="s">
        <v>171</v>
      </c>
      <c r="K4788" s="18">
        <v>1.4755841005000001</v>
      </c>
      <c r="L4788" t="s">
        <v>64</v>
      </c>
      <c r="M4788" t="s">
        <v>130</v>
      </c>
      <c r="N4788" t="s">
        <v>172</v>
      </c>
      <c r="O4788" s="18">
        <v>0.69495671449999996</v>
      </c>
      <c r="P4788" t="s">
        <v>173</v>
      </c>
      <c r="Q4788" t="s">
        <v>134</v>
      </c>
      <c r="R4788" t="s">
        <v>174</v>
      </c>
      <c r="S4788" s="18">
        <v>0.67855526749999995</v>
      </c>
      <c r="T4788" t="s">
        <v>64</v>
      </c>
      <c r="U4788" t="s">
        <v>130</v>
      </c>
      <c r="V4788" t="s">
        <v>171</v>
      </c>
      <c r="W4788" s="18">
        <v>0.90661993829999998</v>
      </c>
      <c r="X4788" t="s">
        <v>64</v>
      </c>
      <c r="Y4788" t="s">
        <v>130</v>
      </c>
      <c r="Z4788" t="s">
        <v>175</v>
      </c>
      <c r="AA4788" s="18">
        <v>0.63323444259999995</v>
      </c>
      <c r="AB4788" t="s">
        <v>176</v>
      </c>
      <c r="AC4788" t="s">
        <v>128</v>
      </c>
      <c r="AD4788" t="s">
        <v>177</v>
      </c>
      <c r="AE4788" s="18">
        <v>0.54821549729999997</v>
      </c>
      <c r="AF4788" t="s">
        <v>178</v>
      </c>
      <c r="AG4788" t="s">
        <v>143</v>
      </c>
      <c r="AH4788" t="s">
        <v>179</v>
      </c>
      <c r="AI4788" s="18">
        <v>0.23715789449999999</v>
      </c>
      <c r="AJ4788" t="s">
        <v>180</v>
      </c>
      <c r="AK4788" t="s">
        <v>134</v>
      </c>
      <c r="AL4788" t="s">
        <v>181</v>
      </c>
      <c r="AM4788" t="s">
        <v>180</v>
      </c>
      <c r="AN4788" t="s">
        <v>134</v>
      </c>
      <c r="AO4788" t="s">
        <v>181</v>
      </c>
      <c r="AP4788" s="18">
        <v>0.23715789449999999</v>
      </c>
      <c r="AQ4788" t="s">
        <v>123</v>
      </c>
      <c r="AR4788" t="b">
        <f>ISNUMBER(SEARCH('Consulta Por Puntos Baloto'!$E$5,B4788,1))</f>
        <v>0</v>
      </c>
      <c r="AS4788">
        <f t="shared" si="148"/>
        <v>35</v>
      </c>
      <c r="AT4788" t="str">
        <f t="shared" si="149"/>
        <v>Punto red</v>
      </c>
    </row>
    <row r="4789" spans="1:46">
      <c r="A4789" t="s">
        <v>21347</v>
      </c>
      <c r="B4789" t="s">
        <v>21348</v>
      </c>
      <c r="C4789" s="18">
        <v>1.6939042857</v>
      </c>
      <c r="D4789" t="s">
        <v>2585</v>
      </c>
      <c r="E4789" t="s">
        <v>128</v>
      </c>
      <c r="F4789" t="s">
        <v>2586</v>
      </c>
      <c r="G4789" s="18">
        <v>1.2371752273000001</v>
      </c>
      <c r="H4789" t="s">
        <v>64</v>
      </c>
      <c r="I4789" t="s">
        <v>130</v>
      </c>
      <c r="J4789" t="s">
        <v>8427</v>
      </c>
      <c r="K4789" s="18">
        <v>1.4501570495</v>
      </c>
      <c r="L4789" t="s">
        <v>311</v>
      </c>
      <c r="M4789" t="s">
        <v>130</v>
      </c>
      <c r="N4789" t="s">
        <v>2660</v>
      </c>
      <c r="O4789" s="18">
        <v>2.3564588924000001</v>
      </c>
      <c r="P4789" t="s">
        <v>2588</v>
      </c>
      <c r="Q4789" t="s">
        <v>134</v>
      </c>
      <c r="R4789" t="s">
        <v>2589</v>
      </c>
      <c r="S4789" s="18">
        <v>1.4501570495</v>
      </c>
      <c r="T4789" t="s">
        <v>311</v>
      </c>
      <c r="U4789" t="s">
        <v>130</v>
      </c>
      <c r="V4789" t="s">
        <v>312</v>
      </c>
      <c r="W4789" s="18">
        <v>1.4501570495</v>
      </c>
      <c r="X4789" t="s">
        <v>64</v>
      </c>
      <c r="Y4789" t="s">
        <v>130</v>
      </c>
      <c r="Z4789" t="s">
        <v>2659</v>
      </c>
      <c r="AA4789" s="18">
        <v>1.4891166947000001</v>
      </c>
      <c r="AB4789" t="s">
        <v>2661</v>
      </c>
      <c r="AC4789" t="s">
        <v>128</v>
      </c>
      <c r="AD4789" t="s">
        <v>2662</v>
      </c>
      <c r="AE4789" s="18">
        <v>0.1912965153</v>
      </c>
      <c r="AF4789" t="s">
        <v>21349</v>
      </c>
      <c r="AG4789" t="s">
        <v>143</v>
      </c>
      <c r="AH4789" t="s">
        <v>21350</v>
      </c>
      <c r="AI4789" s="18">
        <v>0.31714772429999999</v>
      </c>
      <c r="AJ4789" t="s">
        <v>13662</v>
      </c>
      <c r="AK4789" t="s">
        <v>134</v>
      </c>
      <c r="AL4789" t="s">
        <v>13663</v>
      </c>
      <c r="AM4789" t="s">
        <v>21349</v>
      </c>
      <c r="AN4789" t="s">
        <v>143</v>
      </c>
      <c r="AO4789" t="s">
        <v>21350</v>
      </c>
      <c r="AP4789" s="18">
        <v>0.1912965153</v>
      </c>
      <c r="AQ4789" t="s">
        <v>123</v>
      </c>
      <c r="AR4789" t="b">
        <f>ISNUMBER(SEARCH('Consulta Por Puntos Baloto'!$E$5,B4789,1))</f>
        <v>0</v>
      </c>
      <c r="AS4789">
        <f t="shared" si="148"/>
        <v>31</v>
      </c>
      <c r="AT4789" t="str">
        <f t="shared" si="149"/>
        <v>Punto pago</v>
      </c>
    </row>
    <row r="4790" spans="1:46">
      <c r="A4790" t="s">
        <v>21351</v>
      </c>
      <c r="B4790" t="s">
        <v>21352</v>
      </c>
      <c r="C4790" s="18">
        <v>3.0241482103999999</v>
      </c>
      <c r="D4790" t="s">
        <v>2585</v>
      </c>
      <c r="E4790" t="s">
        <v>128</v>
      </c>
      <c r="F4790" t="s">
        <v>2586</v>
      </c>
      <c r="G4790" s="18">
        <v>0.2444699773</v>
      </c>
      <c r="H4790" t="s">
        <v>64</v>
      </c>
      <c r="I4790" t="s">
        <v>130</v>
      </c>
      <c r="J4790" t="s">
        <v>3478</v>
      </c>
      <c r="K4790" s="18">
        <v>0.2417167586</v>
      </c>
      <c r="L4790" t="s">
        <v>64</v>
      </c>
      <c r="M4790" t="s">
        <v>130</v>
      </c>
      <c r="N4790" t="s">
        <v>3478</v>
      </c>
      <c r="O4790" s="18">
        <v>1.0390349575</v>
      </c>
      <c r="P4790" t="s">
        <v>3479</v>
      </c>
      <c r="Q4790" t="s">
        <v>134</v>
      </c>
      <c r="R4790" t="s">
        <v>3480</v>
      </c>
      <c r="S4790" s="18">
        <v>1.1974982234</v>
      </c>
      <c r="T4790" t="s">
        <v>807</v>
      </c>
      <c r="U4790" t="s">
        <v>130</v>
      </c>
      <c r="V4790" t="s">
        <v>808</v>
      </c>
      <c r="W4790" s="18">
        <v>0.99816263019999996</v>
      </c>
      <c r="X4790" t="s">
        <v>64</v>
      </c>
      <c r="Y4790" t="s">
        <v>130</v>
      </c>
      <c r="Z4790" t="s">
        <v>6104</v>
      </c>
      <c r="AA4790" s="18">
        <v>1.2009365632</v>
      </c>
      <c r="AB4790" t="s">
        <v>6075</v>
      </c>
      <c r="AC4790" t="s">
        <v>128</v>
      </c>
      <c r="AD4790" t="s">
        <v>6076</v>
      </c>
      <c r="AE4790" s="18">
        <v>0.24708045000000001</v>
      </c>
      <c r="AF4790" t="s">
        <v>21353</v>
      </c>
      <c r="AG4790" t="s">
        <v>143</v>
      </c>
      <c r="AH4790" t="s">
        <v>21354</v>
      </c>
      <c r="AI4790" s="18">
        <v>0.59618969079999995</v>
      </c>
      <c r="AJ4790" t="s">
        <v>6107</v>
      </c>
      <c r="AK4790" t="s">
        <v>134</v>
      </c>
      <c r="AL4790" t="s">
        <v>6108</v>
      </c>
      <c r="AM4790" t="s">
        <v>64</v>
      </c>
      <c r="AN4790" t="s">
        <v>130</v>
      </c>
      <c r="AO4790" t="s">
        <v>3478</v>
      </c>
      <c r="AP4790" s="18">
        <v>0.2417167586</v>
      </c>
      <c r="AQ4790" t="s">
        <v>123</v>
      </c>
      <c r="AR4790" t="b">
        <f>ISNUMBER(SEARCH('Consulta Por Puntos Baloto'!$E$5,B4790,1))</f>
        <v>0</v>
      </c>
      <c r="AS4790">
        <f t="shared" si="148"/>
        <v>11</v>
      </c>
      <c r="AT4790" t="str">
        <f t="shared" si="149"/>
        <v>Máquina CDM</v>
      </c>
    </row>
    <row r="4791" spans="1:46">
      <c r="A4791" t="s">
        <v>21355</v>
      </c>
      <c r="B4791" t="s">
        <v>21356</v>
      </c>
      <c r="C4791" s="18">
        <v>0.3686440326</v>
      </c>
      <c r="D4791" t="s">
        <v>5165</v>
      </c>
      <c r="E4791" t="s">
        <v>220</v>
      </c>
      <c r="F4791" t="s">
        <v>5166</v>
      </c>
      <c r="G4791" s="18">
        <v>1.1265667229</v>
      </c>
      <c r="H4791" t="s">
        <v>64</v>
      </c>
      <c r="I4791" t="s">
        <v>223</v>
      </c>
      <c r="J4791" t="s">
        <v>5327</v>
      </c>
      <c r="K4791" s="18">
        <v>2.2940272395000001</v>
      </c>
      <c r="L4791" t="s">
        <v>64</v>
      </c>
      <c r="M4791" t="s">
        <v>223</v>
      </c>
      <c r="N4791" t="s">
        <v>4070</v>
      </c>
      <c r="O4791" s="18">
        <v>1.5824762374000001</v>
      </c>
      <c r="P4791" t="s">
        <v>4231</v>
      </c>
      <c r="Q4791" t="s">
        <v>220</v>
      </c>
      <c r="R4791" t="s">
        <v>4232</v>
      </c>
      <c r="S4791" s="18">
        <v>10.7962168474</v>
      </c>
      <c r="T4791" t="s">
        <v>227</v>
      </c>
      <c r="U4791" t="s">
        <v>228</v>
      </c>
      <c r="V4791" t="s">
        <v>229</v>
      </c>
      <c r="W4791" s="18">
        <v>4.0399134377000001</v>
      </c>
      <c r="X4791" t="s">
        <v>222</v>
      </c>
      <c r="Y4791" t="s">
        <v>223</v>
      </c>
      <c r="Z4791" t="s">
        <v>224</v>
      </c>
      <c r="AA4791" s="18">
        <v>2.0278079300999998</v>
      </c>
      <c r="AB4791" t="s">
        <v>4088</v>
      </c>
      <c r="AC4791" t="s">
        <v>220</v>
      </c>
      <c r="AD4791" t="s">
        <v>4089</v>
      </c>
      <c r="AE4791" s="18">
        <v>0.1404510028</v>
      </c>
      <c r="AF4791" t="s">
        <v>21357</v>
      </c>
      <c r="AG4791" t="s">
        <v>220</v>
      </c>
      <c r="AH4791" t="s">
        <v>21358</v>
      </c>
      <c r="AI4791" s="18">
        <v>0.69060051619999996</v>
      </c>
      <c r="AJ4791" t="s">
        <v>6465</v>
      </c>
      <c r="AK4791" t="s">
        <v>220</v>
      </c>
      <c r="AL4791" t="s">
        <v>6466</v>
      </c>
      <c r="AM4791" t="s">
        <v>21357</v>
      </c>
      <c r="AN4791" t="s">
        <v>220</v>
      </c>
      <c r="AO4791" t="s">
        <v>21358</v>
      </c>
      <c r="AP4791" s="18">
        <v>0.1404510028</v>
      </c>
      <c r="AQ4791" t="s">
        <v>123</v>
      </c>
      <c r="AR4791" t="b">
        <f>ISNUMBER(SEARCH('Consulta Por Puntos Baloto'!$E$5,B4791,1))</f>
        <v>0</v>
      </c>
      <c r="AS4791">
        <f t="shared" si="148"/>
        <v>31</v>
      </c>
      <c r="AT4791" t="str">
        <f t="shared" si="149"/>
        <v>Punto pago</v>
      </c>
    </row>
    <row r="4792" spans="1:46">
      <c r="A4792" t="s">
        <v>21359</v>
      </c>
      <c r="B4792" t="s">
        <v>21360</v>
      </c>
      <c r="C4792" s="18">
        <v>19.189963907100001</v>
      </c>
      <c r="D4792" t="s">
        <v>1765</v>
      </c>
      <c r="E4792" t="s">
        <v>1766</v>
      </c>
      <c r="F4792" t="s">
        <v>1767</v>
      </c>
      <c r="G4792" s="18">
        <v>44.426528225799998</v>
      </c>
      <c r="H4792" t="s">
        <v>64</v>
      </c>
      <c r="I4792" t="s">
        <v>895</v>
      </c>
      <c r="J4792" t="s">
        <v>896</v>
      </c>
      <c r="K4792" s="18">
        <v>51.050832692699998</v>
      </c>
      <c r="L4792" t="s">
        <v>64</v>
      </c>
      <c r="M4792" t="s">
        <v>112</v>
      </c>
      <c r="N4792" t="s">
        <v>721</v>
      </c>
      <c r="O4792" s="18">
        <v>44.404325300399996</v>
      </c>
      <c r="P4792" t="s">
        <v>897</v>
      </c>
      <c r="Q4792" t="s">
        <v>893</v>
      </c>
      <c r="R4792" t="s">
        <v>898</v>
      </c>
      <c r="S4792" s="18">
        <v>51.373311841300001</v>
      </c>
      <c r="T4792" t="s">
        <v>111</v>
      </c>
      <c r="U4792" t="s">
        <v>112</v>
      </c>
      <c r="V4792" t="s">
        <v>113</v>
      </c>
      <c r="W4792" s="18">
        <v>19.073071466399998</v>
      </c>
      <c r="X4792" t="s">
        <v>64</v>
      </c>
      <c r="Y4792" t="s">
        <v>1768</v>
      </c>
      <c r="Z4792" t="s">
        <v>1769</v>
      </c>
      <c r="AA4792" s="18">
        <v>51.374355818200002</v>
      </c>
      <c r="AB4792" s="19" t="s">
        <v>1111</v>
      </c>
      <c r="AC4792" t="s">
        <v>509</v>
      </c>
      <c r="AD4792" s="19" t="s">
        <v>1112</v>
      </c>
      <c r="AE4792" s="18">
        <v>4.6459857399999999E-2</v>
      </c>
      <c r="AF4792" t="s">
        <v>1874</v>
      </c>
      <c r="AG4792" t="s">
        <v>1875</v>
      </c>
      <c r="AH4792" t="s">
        <v>1876</v>
      </c>
      <c r="AI4792" s="18">
        <v>5.7381233300000001E-2</v>
      </c>
      <c r="AJ4792" t="s">
        <v>1877</v>
      </c>
      <c r="AK4792" t="s">
        <v>1875</v>
      </c>
      <c r="AL4792" t="s">
        <v>1878</v>
      </c>
      <c r="AM4792" t="s">
        <v>1874</v>
      </c>
      <c r="AN4792" t="s">
        <v>1875</v>
      </c>
      <c r="AO4792" t="s">
        <v>1876</v>
      </c>
      <c r="AP4792" s="18">
        <v>4.6459857399999999E-2</v>
      </c>
      <c r="AQ4792" t="s">
        <v>123</v>
      </c>
      <c r="AR4792" t="b">
        <f>ISNUMBER(SEARCH('Consulta Por Puntos Baloto'!$E$5,B4792,1))</f>
        <v>0</v>
      </c>
      <c r="AS4792">
        <f t="shared" si="148"/>
        <v>31</v>
      </c>
      <c r="AT4792" t="str">
        <f t="shared" si="149"/>
        <v>Punto pago</v>
      </c>
    </row>
    <row r="4793" spans="1:46">
      <c r="A4793" t="s">
        <v>21361</v>
      </c>
      <c r="B4793" t="s">
        <v>21362</v>
      </c>
      <c r="C4793" s="18">
        <v>1.0050465342999999</v>
      </c>
      <c r="D4793" t="s">
        <v>5165</v>
      </c>
      <c r="E4793" t="s">
        <v>220</v>
      </c>
      <c r="F4793" t="s">
        <v>5166</v>
      </c>
      <c r="G4793" s="18">
        <v>1.7939563639</v>
      </c>
      <c r="H4793" t="s">
        <v>64</v>
      </c>
      <c r="I4793" t="s">
        <v>223</v>
      </c>
      <c r="J4793" t="s">
        <v>5327</v>
      </c>
      <c r="K4793" s="18">
        <v>2.9332739869000002</v>
      </c>
      <c r="L4793" t="s">
        <v>64</v>
      </c>
      <c r="M4793" t="s">
        <v>223</v>
      </c>
      <c r="N4793" t="s">
        <v>4070</v>
      </c>
      <c r="O4793" s="18">
        <v>2.2328799460000002</v>
      </c>
      <c r="P4793" t="s">
        <v>4231</v>
      </c>
      <c r="Q4793" t="s">
        <v>220</v>
      </c>
      <c r="R4793" t="s">
        <v>4232</v>
      </c>
      <c r="S4793" s="18">
        <v>11.4679476967</v>
      </c>
      <c r="T4793" t="s">
        <v>227</v>
      </c>
      <c r="U4793" t="s">
        <v>228</v>
      </c>
      <c r="V4793" t="s">
        <v>229</v>
      </c>
      <c r="W4793" s="18">
        <v>4.6917764969000002</v>
      </c>
      <c r="X4793" t="s">
        <v>222</v>
      </c>
      <c r="Y4793" t="s">
        <v>223</v>
      </c>
      <c r="Z4793" t="s">
        <v>224</v>
      </c>
      <c r="AA4793" s="18">
        <v>2.4293467388000001</v>
      </c>
      <c r="AB4793" t="s">
        <v>4088</v>
      </c>
      <c r="AC4793" t="s">
        <v>220</v>
      </c>
      <c r="AD4793" t="s">
        <v>4089</v>
      </c>
      <c r="AE4793" s="18">
        <v>0.21208611929999999</v>
      </c>
      <c r="AF4793" t="s">
        <v>17811</v>
      </c>
      <c r="AG4793" t="s">
        <v>220</v>
      </c>
      <c r="AH4793" t="s">
        <v>17812</v>
      </c>
      <c r="AI4793" s="18">
        <v>0.21208611929999999</v>
      </c>
      <c r="AJ4793" t="s">
        <v>349</v>
      </c>
      <c r="AK4793" t="s">
        <v>220</v>
      </c>
      <c r="AL4793" t="s">
        <v>17813</v>
      </c>
      <c r="AM4793" t="s">
        <v>17811</v>
      </c>
      <c r="AN4793" t="s">
        <v>220</v>
      </c>
      <c r="AO4793" t="s">
        <v>17812</v>
      </c>
      <c r="AP4793" s="18">
        <v>0.21208611929999999</v>
      </c>
      <c r="AQ4793" t="s">
        <v>123</v>
      </c>
      <c r="AR4793" t="b">
        <f>ISNUMBER(SEARCH('Consulta Por Puntos Baloto'!$E$5,B4793,1))</f>
        <v>0</v>
      </c>
      <c r="AS4793">
        <f t="shared" si="148"/>
        <v>31</v>
      </c>
      <c r="AT4793" t="str">
        <f t="shared" si="149"/>
        <v>Punto pago</v>
      </c>
    </row>
    <row r="4794" spans="1:46">
      <c r="A4794" t="s">
        <v>21361</v>
      </c>
      <c r="B4794" t="s">
        <v>21362</v>
      </c>
      <c r="C4794" s="18">
        <v>1.0050465342999999</v>
      </c>
      <c r="D4794" t="s">
        <v>5165</v>
      </c>
      <c r="E4794" t="s">
        <v>220</v>
      </c>
      <c r="F4794" t="s">
        <v>5166</v>
      </c>
      <c r="G4794" s="18">
        <v>1.7939563639</v>
      </c>
      <c r="H4794" t="s">
        <v>64</v>
      </c>
      <c r="I4794" t="s">
        <v>223</v>
      </c>
      <c r="J4794" t="s">
        <v>5327</v>
      </c>
      <c r="K4794" s="18">
        <v>2.9332739869000002</v>
      </c>
      <c r="L4794" t="s">
        <v>64</v>
      </c>
      <c r="M4794" t="s">
        <v>223</v>
      </c>
      <c r="N4794" t="s">
        <v>4070</v>
      </c>
      <c r="O4794" s="18">
        <v>2.2328799460000002</v>
      </c>
      <c r="P4794" t="s">
        <v>4231</v>
      </c>
      <c r="Q4794" t="s">
        <v>220</v>
      </c>
      <c r="R4794" t="s">
        <v>4232</v>
      </c>
      <c r="S4794" s="18">
        <v>11.4679476967</v>
      </c>
      <c r="T4794" t="s">
        <v>227</v>
      </c>
      <c r="U4794" t="s">
        <v>228</v>
      </c>
      <c r="V4794" t="s">
        <v>229</v>
      </c>
      <c r="W4794" s="18">
        <v>4.6917764969000002</v>
      </c>
      <c r="X4794" t="s">
        <v>222</v>
      </c>
      <c r="Y4794" t="s">
        <v>223</v>
      </c>
      <c r="Z4794" t="s">
        <v>224</v>
      </c>
      <c r="AA4794" s="18">
        <v>2.4293467388000001</v>
      </c>
      <c r="AB4794" t="s">
        <v>4088</v>
      </c>
      <c r="AC4794" t="s">
        <v>220</v>
      </c>
      <c r="AD4794" t="s">
        <v>4089</v>
      </c>
      <c r="AE4794" s="18">
        <v>0.21208611929999999</v>
      </c>
      <c r="AF4794" t="s">
        <v>17811</v>
      </c>
      <c r="AG4794" t="s">
        <v>220</v>
      </c>
      <c r="AH4794" t="s">
        <v>17812</v>
      </c>
      <c r="AI4794" s="18">
        <v>0.21208611929999999</v>
      </c>
      <c r="AJ4794" t="s">
        <v>349</v>
      </c>
      <c r="AK4794" t="s">
        <v>220</v>
      </c>
      <c r="AL4794" t="s">
        <v>17813</v>
      </c>
      <c r="AM4794" t="s">
        <v>349</v>
      </c>
      <c r="AN4794" t="s">
        <v>220</v>
      </c>
      <c r="AO4794" t="s">
        <v>17813</v>
      </c>
      <c r="AP4794" s="18">
        <v>0.21208611929999999</v>
      </c>
      <c r="AQ4794" t="s">
        <v>123</v>
      </c>
      <c r="AR4794" t="b">
        <f>ISNUMBER(SEARCH('Consulta Por Puntos Baloto'!$E$5,B4794,1))</f>
        <v>0</v>
      </c>
      <c r="AS4794">
        <f t="shared" si="148"/>
        <v>31</v>
      </c>
      <c r="AT4794" t="str">
        <f t="shared" si="149"/>
        <v>Punto pago</v>
      </c>
    </row>
    <row r="4795" spans="1:46">
      <c r="A4795" t="s">
        <v>21363</v>
      </c>
      <c r="B4795" t="s">
        <v>21364</v>
      </c>
      <c r="C4795" s="18">
        <v>1.0050465342999999</v>
      </c>
      <c r="D4795" t="s">
        <v>5165</v>
      </c>
      <c r="E4795" t="s">
        <v>220</v>
      </c>
      <c r="F4795" t="s">
        <v>5166</v>
      </c>
      <c r="G4795" s="18">
        <v>1.7939563639</v>
      </c>
      <c r="H4795" t="s">
        <v>64</v>
      </c>
      <c r="I4795" t="s">
        <v>223</v>
      </c>
      <c r="J4795" t="s">
        <v>5327</v>
      </c>
      <c r="K4795" s="18">
        <v>2.9332739869000002</v>
      </c>
      <c r="L4795" t="s">
        <v>64</v>
      </c>
      <c r="M4795" t="s">
        <v>223</v>
      </c>
      <c r="N4795" t="s">
        <v>4070</v>
      </c>
      <c r="O4795" s="18">
        <v>2.2328799460000002</v>
      </c>
      <c r="P4795" t="s">
        <v>4231</v>
      </c>
      <c r="Q4795" t="s">
        <v>220</v>
      </c>
      <c r="R4795" t="s">
        <v>4232</v>
      </c>
      <c r="S4795" s="18">
        <v>11.4679476967</v>
      </c>
      <c r="T4795" t="s">
        <v>227</v>
      </c>
      <c r="U4795" t="s">
        <v>228</v>
      </c>
      <c r="V4795" t="s">
        <v>229</v>
      </c>
      <c r="W4795" s="18">
        <v>4.6917764969000002</v>
      </c>
      <c r="X4795" t="s">
        <v>222</v>
      </c>
      <c r="Y4795" t="s">
        <v>223</v>
      </c>
      <c r="Z4795" t="s">
        <v>224</v>
      </c>
      <c r="AA4795" s="18">
        <v>2.4293467388000001</v>
      </c>
      <c r="AB4795" t="s">
        <v>4088</v>
      </c>
      <c r="AC4795" t="s">
        <v>220</v>
      </c>
      <c r="AD4795" t="s">
        <v>4089</v>
      </c>
      <c r="AE4795" s="18">
        <v>0.21208611929999999</v>
      </c>
      <c r="AF4795" t="s">
        <v>17811</v>
      </c>
      <c r="AG4795" t="s">
        <v>220</v>
      </c>
      <c r="AH4795" t="s">
        <v>17812</v>
      </c>
      <c r="AI4795" s="18">
        <v>0.21208611929999999</v>
      </c>
      <c r="AJ4795" t="s">
        <v>349</v>
      </c>
      <c r="AK4795" t="s">
        <v>220</v>
      </c>
      <c r="AL4795" t="s">
        <v>17813</v>
      </c>
      <c r="AM4795" t="s">
        <v>17811</v>
      </c>
      <c r="AN4795" t="s">
        <v>220</v>
      </c>
      <c r="AO4795" t="s">
        <v>17812</v>
      </c>
      <c r="AP4795" s="18">
        <v>0.21208611929999999</v>
      </c>
      <c r="AQ4795" t="s">
        <v>123</v>
      </c>
      <c r="AR4795" t="b">
        <f>ISNUMBER(SEARCH('Consulta Por Puntos Baloto'!$E$5,B4795,1))</f>
        <v>0</v>
      </c>
      <c r="AS4795">
        <f t="shared" si="148"/>
        <v>31</v>
      </c>
      <c r="AT4795" t="str">
        <f t="shared" si="149"/>
        <v>Punto pago</v>
      </c>
    </row>
    <row r="4796" spans="1:46">
      <c r="A4796" t="s">
        <v>21363</v>
      </c>
      <c r="B4796" t="s">
        <v>21364</v>
      </c>
      <c r="C4796" s="18">
        <v>1.0050465342999999</v>
      </c>
      <c r="D4796" t="s">
        <v>5165</v>
      </c>
      <c r="E4796" t="s">
        <v>220</v>
      </c>
      <c r="F4796" t="s">
        <v>5166</v>
      </c>
      <c r="G4796" s="18">
        <v>1.7939563639</v>
      </c>
      <c r="H4796" t="s">
        <v>64</v>
      </c>
      <c r="I4796" t="s">
        <v>223</v>
      </c>
      <c r="J4796" t="s">
        <v>5327</v>
      </c>
      <c r="K4796" s="18">
        <v>2.9332739869000002</v>
      </c>
      <c r="L4796" t="s">
        <v>64</v>
      </c>
      <c r="M4796" t="s">
        <v>223</v>
      </c>
      <c r="N4796" t="s">
        <v>4070</v>
      </c>
      <c r="O4796" s="18">
        <v>2.2328799460000002</v>
      </c>
      <c r="P4796" t="s">
        <v>4231</v>
      </c>
      <c r="Q4796" t="s">
        <v>220</v>
      </c>
      <c r="R4796" t="s">
        <v>4232</v>
      </c>
      <c r="S4796" s="18">
        <v>11.4679476967</v>
      </c>
      <c r="T4796" t="s">
        <v>227</v>
      </c>
      <c r="U4796" t="s">
        <v>228</v>
      </c>
      <c r="V4796" t="s">
        <v>229</v>
      </c>
      <c r="W4796" s="18">
        <v>4.6917764969000002</v>
      </c>
      <c r="X4796" t="s">
        <v>222</v>
      </c>
      <c r="Y4796" t="s">
        <v>223</v>
      </c>
      <c r="Z4796" t="s">
        <v>224</v>
      </c>
      <c r="AA4796" s="18">
        <v>2.4293467388000001</v>
      </c>
      <c r="AB4796" t="s">
        <v>4088</v>
      </c>
      <c r="AC4796" t="s">
        <v>220</v>
      </c>
      <c r="AD4796" t="s">
        <v>4089</v>
      </c>
      <c r="AE4796" s="18">
        <v>0.21208611929999999</v>
      </c>
      <c r="AF4796" t="s">
        <v>17811</v>
      </c>
      <c r="AG4796" t="s">
        <v>220</v>
      </c>
      <c r="AH4796" t="s">
        <v>17812</v>
      </c>
      <c r="AI4796" s="18">
        <v>0.21208611929999999</v>
      </c>
      <c r="AJ4796" t="s">
        <v>349</v>
      </c>
      <c r="AK4796" t="s">
        <v>220</v>
      </c>
      <c r="AL4796" t="s">
        <v>17813</v>
      </c>
      <c r="AM4796" t="s">
        <v>349</v>
      </c>
      <c r="AN4796" t="s">
        <v>220</v>
      </c>
      <c r="AO4796" t="s">
        <v>17813</v>
      </c>
      <c r="AP4796" s="18">
        <v>0.21208611929999999</v>
      </c>
      <c r="AQ4796" t="s">
        <v>123</v>
      </c>
      <c r="AR4796" t="b">
        <f>ISNUMBER(SEARCH('Consulta Por Puntos Baloto'!$E$5,B4796,1))</f>
        <v>0</v>
      </c>
      <c r="AS4796">
        <f t="shared" si="148"/>
        <v>31</v>
      </c>
      <c r="AT4796" t="str">
        <f t="shared" si="149"/>
        <v>Punto pago</v>
      </c>
    </row>
    <row r="4797" spans="1:46">
      <c r="A4797" t="s">
        <v>21365</v>
      </c>
      <c r="B4797" t="s">
        <v>21366</v>
      </c>
      <c r="C4797" s="18">
        <v>3.0172632664000001</v>
      </c>
      <c r="D4797" t="s">
        <v>526</v>
      </c>
      <c r="E4797" t="s">
        <v>128</v>
      </c>
      <c r="F4797" t="s">
        <v>527</v>
      </c>
      <c r="G4797" s="18">
        <v>0.28332755170000001</v>
      </c>
      <c r="H4797" t="s">
        <v>64</v>
      </c>
      <c r="I4797" t="s">
        <v>130</v>
      </c>
      <c r="J4797" t="s">
        <v>2394</v>
      </c>
      <c r="K4797" s="18">
        <v>0.95308017060000005</v>
      </c>
      <c r="L4797" t="s">
        <v>64</v>
      </c>
      <c r="M4797" t="s">
        <v>130</v>
      </c>
      <c r="N4797" t="s">
        <v>529</v>
      </c>
      <c r="O4797" s="18">
        <v>0.18207959300000001</v>
      </c>
      <c r="P4797" t="s">
        <v>1300</v>
      </c>
      <c r="Q4797" t="s">
        <v>134</v>
      </c>
      <c r="R4797" t="s">
        <v>1301</v>
      </c>
      <c r="S4797" s="18">
        <v>4.8450560813000001</v>
      </c>
      <c r="T4797" t="s">
        <v>496</v>
      </c>
      <c r="U4797" t="s">
        <v>130</v>
      </c>
      <c r="V4797" t="s">
        <v>497</v>
      </c>
      <c r="W4797" s="18">
        <v>2.0399773369999998</v>
      </c>
      <c r="X4797" t="s">
        <v>64</v>
      </c>
      <c r="Y4797" t="s">
        <v>130</v>
      </c>
      <c r="Z4797" t="s">
        <v>532</v>
      </c>
      <c r="AA4797" s="18">
        <v>1.4519382972999999</v>
      </c>
      <c r="AB4797" t="s">
        <v>533</v>
      </c>
      <c r="AC4797" t="s">
        <v>128</v>
      </c>
      <c r="AD4797" t="s">
        <v>534</v>
      </c>
      <c r="AE4797" s="18">
        <v>0.18311323979999999</v>
      </c>
      <c r="AF4797" t="s">
        <v>8355</v>
      </c>
      <c r="AG4797" t="s">
        <v>143</v>
      </c>
      <c r="AH4797" t="s">
        <v>8356</v>
      </c>
      <c r="AI4797" s="18">
        <v>0.28463653770000003</v>
      </c>
      <c r="AJ4797" t="s">
        <v>8105</v>
      </c>
      <c r="AK4797" t="s">
        <v>134</v>
      </c>
      <c r="AL4797" t="s">
        <v>8106</v>
      </c>
      <c r="AM4797" t="s">
        <v>1300</v>
      </c>
      <c r="AN4797" t="s">
        <v>134</v>
      </c>
      <c r="AO4797" t="s">
        <v>1301</v>
      </c>
      <c r="AP4797" s="18">
        <v>0.18207959300000001</v>
      </c>
      <c r="AQ4797" t="s">
        <v>123</v>
      </c>
      <c r="AR4797" t="b">
        <f>ISNUMBER(SEARCH('Consulta Por Puntos Baloto'!$E$5,B4797,1))</f>
        <v>0</v>
      </c>
      <c r="AS4797">
        <f t="shared" si="148"/>
        <v>15</v>
      </c>
      <c r="AT4797" t="str">
        <f t="shared" si="149"/>
        <v>Punto Cencosud</v>
      </c>
    </row>
    <row r="4798" spans="1:46">
      <c r="A4798" t="s">
        <v>21367</v>
      </c>
      <c r="B4798" t="s">
        <v>21368</v>
      </c>
      <c r="C4798" s="18">
        <v>1.6078734046000001</v>
      </c>
      <c r="D4798" t="s">
        <v>264</v>
      </c>
      <c r="E4798" t="s">
        <v>62</v>
      </c>
      <c r="F4798" t="s">
        <v>265</v>
      </c>
      <c r="G4798" s="18">
        <v>0.80380214169999997</v>
      </c>
      <c r="H4798" t="s">
        <v>4613</v>
      </c>
      <c r="I4798" t="s">
        <v>65</v>
      </c>
      <c r="J4798" t="s">
        <v>4123</v>
      </c>
      <c r="K4798" s="18">
        <v>0.79811043969999995</v>
      </c>
      <c r="L4798" t="s">
        <v>4613</v>
      </c>
      <c r="M4798" t="s">
        <v>65</v>
      </c>
      <c r="N4798" t="s">
        <v>4123</v>
      </c>
      <c r="O4798" s="18">
        <v>14.054150358299999</v>
      </c>
      <c r="P4798" t="s">
        <v>67</v>
      </c>
      <c r="Q4798" t="s">
        <v>62</v>
      </c>
      <c r="R4798" t="s">
        <v>68</v>
      </c>
      <c r="S4798" s="18">
        <v>10.2655647767</v>
      </c>
      <c r="T4798" t="s">
        <v>69</v>
      </c>
      <c r="U4798" t="s">
        <v>65</v>
      </c>
      <c r="V4798" t="s">
        <v>70</v>
      </c>
      <c r="W4798" s="18">
        <v>4.748911176</v>
      </c>
      <c r="X4798" t="s">
        <v>241</v>
      </c>
      <c r="Y4798" t="s">
        <v>65</v>
      </c>
      <c r="Z4798" t="s">
        <v>242</v>
      </c>
      <c r="AA4798" s="18">
        <v>1.0478374843</v>
      </c>
      <c r="AB4798" s="19" t="s">
        <v>266</v>
      </c>
      <c r="AC4798" t="s">
        <v>62</v>
      </c>
      <c r="AD4798" t="s">
        <v>267</v>
      </c>
      <c r="AE4798" s="18">
        <v>0.16654999240000001</v>
      </c>
      <c r="AF4798" t="s">
        <v>21369</v>
      </c>
      <c r="AG4798" t="s">
        <v>62</v>
      </c>
      <c r="AH4798" t="s">
        <v>21370</v>
      </c>
      <c r="AI4798" s="18">
        <v>0.24887568970000001</v>
      </c>
      <c r="AJ4798" t="s">
        <v>21371</v>
      </c>
      <c r="AK4798" t="s">
        <v>62</v>
      </c>
      <c r="AL4798" t="s">
        <v>21372</v>
      </c>
      <c r="AM4798" t="s">
        <v>21369</v>
      </c>
      <c r="AN4798" t="s">
        <v>62</v>
      </c>
      <c r="AO4798" t="s">
        <v>21370</v>
      </c>
      <c r="AP4798" s="18">
        <v>0.16654999240000001</v>
      </c>
      <c r="AQ4798" t="e">
        <v>#N/A</v>
      </c>
      <c r="AR4798" t="b">
        <f>ISNUMBER(SEARCH('Consulta Por Puntos Baloto'!$E$5,B4798,1))</f>
        <v>0</v>
      </c>
      <c r="AS4798">
        <f t="shared" si="148"/>
        <v>31</v>
      </c>
      <c r="AT4798" t="str">
        <f t="shared" si="149"/>
        <v>Punto pago</v>
      </c>
    </row>
    <row r="4799" spans="1:46">
      <c r="A4799" t="s">
        <v>21373</v>
      </c>
      <c r="B4799" t="s">
        <v>21374</v>
      </c>
      <c r="C4799" s="18">
        <v>14.0832881727</v>
      </c>
      <c r="D4799" t="s">
        <v>1500</v>
      </c>
      <c r="E4799" t="s">
        <v>1501</v>
      </c>
      <c r="F4799" t="s">
        <v>1502</v>
      </c>
      <c r="G4799" s="18">
        <v>8.1386628325999997</v>
      </c>
      <c r="H4799" t="s">
        <v>64</v>
      </c>
      <c r="I4799" t="s">
        <v>2636</v>
      </c>
      <c r="J4799" t="s">
        <v>3488</v>
      </c>
      <c r="K4799" s="18">
        <v>14.4061889194</v>
      </c>
      <c r="L4799" t="s">
        <v>64</v>
      </c>
      <c r="M4799" t="s">
        <v>2638</v>
      </c>
      <c r="N4799" t="s">
        <v>2639</v>
      </c>
      <c r="O4799" s="18">
        <v>21.257553629299998</v>
      </c>
      <c r="P4799" t="s">
        <v>2625</v>
      </c>
      <c r="Q4799" t="s">
        <v>134</v>
      </c>
      <c r="R4799" t="s">
        <v>2626</v>
      </c>
      <c r="S4799" s="18">
        <v>19.639239740800001</v>
      </c>
      <c r="T4799" t="s">
        <v>311</v>
      </c>
      <c r="U4799" t="s">
        <v>130</v>
      </c>
      <c r="V4799" t="s">
        <v>312</v>
      </c>
      <c r="W4799" s="18">
        <v>9.4769898909000005</v>
      </c>
      <c r="X4799" t="s">
        <v>64</v>
      </c>
      <c r="Y4799" t="s">
        <v>313</v>
      </c>
      <c r="Z4799" t="s">
        <v>314</v>
      </c>
      <c r="AA4799" s="18">
        <v>13.922844683399999</v>
      </c>
      <c r="AB4799" s="19" t="s">
        <v>2641</v>
      </c>
      <c r="AC4799" t="s">
        <v>1501</v>
      </c>
      <c r="AD4799" t="s">
        <v>2642</v>
      </c>
      <c r="AE4799" s="18">
        <v>0.12576548260000001</v>
      </c>
      <c r="AF4799" t="s">
        <v>3489</v>
      </c>
      <c r="AG4799" t="s">
        <v>3490</v>
      </c>
      <c r="AH4799" t="s">
        <v>3491</v>
      </c>
      <c r="AI4799" s="18">
        <v>5.8069895900000001E-2</v>
      </c>
      <c r="AJ4799" t="s">
        <v>21375</v>
      </c>
      <c r="AK4799" t="s">
        <v>3490</v>
      </c>
      <c r="AL4799" t="s">
        <v>21376</v>
      </c>
      <c r="AM4799" t="s">
        <v>21375</v>
      </c>
      <c r="AN4799" t="s">
        <v>3490</v>
      </c>
      <c r="AO4799" t="s">
        <v>21376</v>
      </c>
      <c r="AP4799" s="18">
        <v>5.8069895900000001E-2</v>
      </c>
      <c r="AQ4799" t="s">
        <v>123</v>
      </c>
      <c r="AR4799" t="b">
        <f>ISNUMBER(SEARCH('Consulta Por Puntos Baloto'!$E$5,B4799,1))</f>
        <v>0</v>
      </c>
      <c r="AS4799">
        <f t="shared" si="148"/>
        <v>35</v>
      </c>
      <c r="AT4799" t="str">
        <f t="shared" si="149"/>
        <v>Punto red</v>
      </c>
    </row>
    <row r="4800" spans="1:46">
      <c r="A4800" t="s">
        <v>21377</v>
      </c>
      <c r="B4800" t="s">
        <v>21378</v>
      </c>
      <c r="C4800" s="18">
        <v>1.3413407127999999</v>
      </c>
      <c r="D4800" t="s">
        <v>481</v>
      </c>
      <c r="E4800" t="s">
        <v>128</v>
      </c>
      <c r="F4800" t="s">
        <v>482</v>
      </c>
      <c r="G4800" s="18">
        <v>5.0809501299999997E-2</v>
      </c>
      <c r="H4800" t="s">
        <v>64</v>
      </c>
      <c r="I4800" t="s">
        <v>130</v>
      </c>
      <c r="J4800" t="s">
        <v>493</v>
      </c>
      <c r="K4800" s="18">
        <v>1.2981548294</v>
      </c>
      <c r="L4800" t="s">
        <v>64</v>
      </c>
      <c r="M4800" t="s">
        <v>130</v>
      </c>
      <c r="N4800" t="s">
        <v>440</v>
      </c>
      <c r="O4800" s="18">
        <v>1.1660958464</v>
      </c>
      <c r="P4800" t="s">
        <v>494</v>
      </c>
      <c r="Q4800" t="s">
        <v>134</v>
      </c>
      <c r="R4800" t="s">
        <v>495</v>
      </c>
      <c r="S4800" s="18">
        <v>3.3626697148</v>
      </c>
      <c r="T4800" t="s">
        <v>371</v>
      </c>
      <c r="U4800" t="s">
        <v>130</v>
      </c>
      <c r="V4800" t="s">
        <v>372</v>
      </c>
      <c r="W4800" s="18">
        <v>1.1783288971999999</v>
      </c>
      <c r="X4800" t="s">
        <v>498</v>
      </c>
      <c r="Y4800" t="s">
        <v>130</v>
      </c>
      <c r="Z4800" t="s">
        <v>499</v>
      </c>
      <c r="AA4800" s="18">
        <v>1.1660958464</v>
      </c>
      <c r="AB4800" t="s">
        <v>500</v>
      </c>
      <c r="AC4800" t="s">
        <v>128</v>
      </c>
      <c r="AD4800" t="s">
        <v>501</v>
      </c>
      <c r="AE4800" s="18">
        <v>0.1731368663</v>
      </c>
      <c r="AF4800" t="s">
        <v>2370</v>
      </c>
      <c r="AG4800" t="s">
        <v>143</v>
      </c>
      <c r="AH4800" t="s">
        <v>2371</v>
      </c>
      <c r="AI4800" s="18">
        <v>0.1527964285</v>
      </c>
      <c r="AJ4800" t="s">
        <v>12523</v>
      </c>
      <c r="AK4800" t="s">
        <v>134</v>
      </c>
      <c r="AL4800" t="s">
        <v>12524</v>
      </c>
      <c r="AM4800" t="s">
        <v>64</v>
      </c>
      <c r="AN4800" t="s">
        <v>130</v>
      </c>
      <c r="AO4800" t="s">
        <v>493</v>
      </c>
      <c r="AP4800" s="18">
        <v>5.0809501299999997E-2</v>
      </c>
      <c r="AQ4800" t="s">
        <v>123</v>
      </c>
      <c r="AR4800" t="b">
        <f>ISNUMBER(SEARCH('Consulta Por Puntos Baloto'!$E$5,B4800,1))</f>
        <v>0</v>
      </c>
      <c r="AS4800">
        <f t="shared" si="148"/>
        <v>7</v>
      </c>
      <c r="AT4800" t="str">
        <f t="shared" si="149"/>
        <v>Cajero automático</v>
      </c>
    </row>
    <row r="4801" spans="1:46">
      <c r="A4801" t="s">
        <v>21379</v>
      </c>
      <c r="B4801" t="s">
        <v>21380</v>
      </c>
      <c r="C4801" s="18">
        <v>5.7231308140000001</v>
      </c>
      <c r="D4801" t="s">
        <v>508</v>
      </c>
      <c r="E4801" t="s">
        <v>509</v>
      </c>
      <c r="F4801" t="s">
        <v>510</v>
      </c>
      <c r="G4801" s="18">
        <v>0.29071072999999997</v>
      </c>
      <c r="H4801" t="s">
        <v>64</v>
      </c>
      <c r="I4801" t="s">
        <v>130</v>
      </c>
      <c r="J4801" t="s">
        <v>605</v>
      </c>
      <c r="K4801" s="18">
        <v>4.4914643889999999</v>
      </c>
      <c r="L4801" t="s">
        <v>64</v>
      </c>
      <c r="M4801" t="s">
        <v>112</v>
      </c>
      <c r="N4801" t="s">
        <v>721</v>
      </c>
      <c r="O4801" s="18">
        <v>1.2019403622</v>
      </c>
      <c r="P4801" t="s">
        <v>606</v>
      </c>
      <c r="Q4801" t="s">
        <v>134</v>
      </c>
      <c r="R4801" t="s">
        <v>607</v>
      </c>
      <c r="S4801" s="18">
        <v>1.943508631</v>
      </c>
      <c r="T4801" t="s">
        <v>515</v>
      </c>
      <c r="U4801" t="s">
        <v>130</v>
      </c>
      <c r="V4801" t="s">
        <v>516</v>
      </c>
      <c r="W4801" s="18">
        <v>5.7505867637000003</v>
      </c>
      <c r="X4801" t="s">
        <v>64</v>
      </c>
      <c r="Y4801" t="s">
        <v>130</v>
      </c>
      <c r="Z4801" t="s">
        <v>532</v>
      </c>
      <c r="AA4801" s="18">
        <v>1.943508631</v>
      </c>
      <c r="AB4801" t="s">
        <v>518</v>
      </c>
      <c r="AC4801" t="s">
        <v>128</v>
      </c>
      <c r="AD4801" t="s">
        <v>519</v>
      </c>
      <c r="AE4801" s="18">
        <v>8.3492530800000006E-2</v>
      </c>
      <c r="AF4801" t="s">
        <v>21381</v>
      </c>
      <c r="AG4801" t="s">
        <v>143</v>
      </c>
      <c r="AH4801" t="s">
        <v>21382</v>
      </c>
      <c r="AI4801" s="18">
        <v>0.123034568</v>
      </c>
      <c r="AJ4801" t="s">
        <v>21383</v>
      </c>
      <c r="AK4801" t="s">
        <v>134</v>
      </c>
      <c r="AL4801" t="s">
        <v>21384</v>
      </c>
      <c r="AM4801" t="s">
        <v>21381</v>
      </c>
      <c r="AN4801" t="s">
        <v>143</v>
      </c>
      <c r="AO4801" t="s">
        <v>21382</v>
      </c>
      <c r="AP4801" s="18">
        <v>8.3492530800000006E-2</v>
      </c>
      <c r="AQ4801" t="s">
        <v>123</v>
      </c>
      <c r="AR4801" t="b">
        <f>ISNUMBER(SEARCH('Consulta Por Puntos Baloto'!$E$5,B4801,1))</f>
        <v>0</v>
      </c>
      <c r="AS4801">
        <f t="shared" si="148"/>
        <v>31</v>
      </c>
      <c r="AT4801" t="str">
        <f t="shared" si="149"/>
        <v>Punto pago</v>
      </c>
    </row>
    <row r="4802" spans="1:46">
      <c r="A4802" t="s">
        <v>21385</v>
      </c>
      <c r="B4802" t="s">
        <v>21386</v>
      </c>
      <c r="C4802" s="18">
        <v>2.5822698913000002</v>
      </c>
      <c r="D4802" t="s">
        <v>463</v>
      </c>
      <c r="E4802" t="s">
        <v>128</v>
      </c>
      <c r="F4802" t="s">
        <v>464</v>
      </c>
      <c r="G4802" s="18">
        <v>0.62639795269999998</v>
      </c>
      <c r="H4802" t="s">
        <v>64</v>
      </c>
      <c r="I4802" t="s">
        <v>130</v>
      </c>
      <c r="J4802" t="s">
        <v>2097</v>
      </c>
      <c r="K4802" s="18">
        <v>1.7326340177999999</v>
      </c>
      <c r="L4802" t="s">
        <v>64</v>
      </c>
      <c r="M4802" t="s">
        <v>130</v>
      </c>
      <c r="N4802" t="s">
        <v>466</v>
      </c>
      <c r="O4802" s="18">
        <v>0.96988024719999999</v>
      </c>
      <c r="P4802" t="s">
        <v>467</v>
      </c>
      <c r="Q4802" t="s">
        <v>134</v>
      </c>
      <c r="R4802" t="s">
        <v>468</v>
      </c>
      <c r="S4802" s="18">
        <v>3.6525730084000001</v>
      </c>
      <c r="T4802" t="s">
        <v>469</v>
      </c>
      <c r="U4802" t="s">
        <v>130</v>
      </c>
      <c r="V4802" t="s">
        <v>470</v>
      </c>
      <c r="W4802" s="18">
        <v>2.9757877571</v>
      </c>
      <c r="X4802" t="s">
        <v>745</v>
      </c>
      <c r="Y4802" t="s">
        <v>130</v>
      </c>
      <c r="Z4802" t="s">
        <v>746</v>
      </c>
      <c r="AA4802" s="18">
        <v>1.3138188624</v>
      </c>
      <c r="AB4802" s="19" t="s">
        <v>473</v>
      </c>
      <c r="AC4802" t="s">
        <v>128</v>
      </c>
      <c r="AD4802" t="s">
        <v>474</v>
      </c>
      <c r="AE4802" s="18">
        <v>0.14169480179999999</v>
      </c>
      <c r="AF4802" t="s">
        <v>2130</v>
      </c>
      <c r="AG4802" t="s">
        <v>143</v>
      </c>
      <c r="AH4802" t="s">
        <v>2131</v>
      </c>
      <c r="AI4802" s="18">
        <v>0.14902133000000001</v>
      </c>
      <c r="AJ4802" t="s">
        <v>2132</v>
      </c>
      <c r="AK4802" t="s">
        <v>134</v>
      </c>
      <c r="AL4802" t="s">
        <v>2133</v>
      </c>
      <c r="AM4802" t="s">
        <v>2130</v>
      </c>
      <c r="AN4802" t="s">
        <v>143</v>
      </c>
      <c r="AO4802" t="s">
        <v>2131</v>
      </c>
      <c r="AP4802" s="18">
        <v>0.14169480179999999</v>
      </c>
      <c r="AQ4802" t="s">
        <v>123</v>
      </c>
      <c r="AR4802" t="b">
        <f>ISNUMBER(SEARCH('Consulta Por Puntos Baloto'!$E$5,B4802,1))</f>
        <v>0</v>
      </c>
      <c r="AS4802">
        <f t="shared" si="148"/>
        <v>31</v>
      </c>
      <c r="AT4802" t="str">
        <f t="shared" si="149"/>
        <v>Punto pago</v>
      </c>
    </row>
    <row r="4803" spans="1:46">
      <c r="A4803" t="s">
        <v>21387</v>
      </c>
      <c r="B4803" t="s">
        <v>21388</v>
      </c>
      <c r="C4803" s="18">
        <v>1.2258873227</v>
      </c>
      <c r="D4803" t="s">
        <v>61</v>
      </c>
      <c r="E4803" t="s">
        <v>62</v>
      </c>
      <c r="F4803" t="s">
        <v>63</v>
      </c>
      <c r="G4803" s="18">
        <v>1.4716685941000001</v>
      </c>
      <c r="H4803" t="s">
        <v>71</v>
      </c>
      <c r="I4803" t="s">
        <v>65</v>
      </c>
      <c r="J4803" t="s">
        <v>72</v>
      </c>
      <c r="K4803" s="18">
        <v>2.6819637545999999</v>
      </c>
      <c r="L4803" t="s">
        <v>64</v>
      </c>
      <c r="M4803" t="s">
        <v>65</v>
      </c>
      <c r="N4803" t="s">
        <v>284</v>
      </c>
      <c r="O4803" s="18">
        <v>8.5877583868999992</v>
      </c>
      <c r="P4803" t="s">
        <v>67</v>
      </c>
      <c r="Q4803" t="s">
        <v>62</v>
      </c>
      <c r="R4803" t="s">
        <v>68</v>
      </c>
      <c r="S4803" s="18">
        <v>4.4232784400999998</v>
      </c>
      <c r="T4803" t="s">
        <v>69</v>
      </c>
      <c r="U4803" t="s">
        <v>65</v>
      </c>
      <c r="V4803" t="s">
        <v>70</v>
      </c>
      <c r="W4803" s="18">
        <v>1.4716213461000001</v>
      </c>
      <c r="X4803" t="s">
        <v>71</v>
      </c>
      <c r="Y4803" t="s">
        <v>65</v>
      </c>
      <c r="Z4803" t="s">
        <v>72</v>
      </c>
      <c r="AA4803" s="18">
        <v>1.472518432</v>
      </c>
      <c r="AB4803" t="s">
        <v>243</v>
      </c>
      <c r="AC4803" t="s">
        <v>62</v>
      </c>
      <c r="AD4803" t="s">
        <v>244</v>
      </c>
      <c r="AE4803" s="18">
        <v>0.1726785726</v>
      </c>
      <c r="AF4803" t="s">
        <v>8592</v>
      </c>
      <c r="AG4803" t="s">
        <v>62</v>
      </c>
      <c r="AH4803" t="s">
        <v>8593</v>
      </c>
      <c r="AI4803" s="18">
        <v>0.35842929340000002</v>
      </c>
      <c r="AJ4803" t="s">
        <v>8594</v>
      </c>
      <c r="AK4803" t="s">
        <v>62</v>
      </c>
      <c r="AL4803" t="s">
        <v>8595</v>
      </c>
      <c r="AM4803" t="s">
        <v>8592</v>
      </c>
      <c r="AN4803" t="s">
        <v>62</v>
      </c>
      <c r="AO4803" t="s">
        <v>8593</v>
      </c>
      <c r="AP4803" s="18">
        <v>0.1726785726</v>
      </c>
      <c r="AQ4803" t="s">
        <v>123</v>
      </c>
      <c r="AR4803" t="b">
        <f>ISNUMBER(SEARCH('Consulta Por Puntos Baloto'!$E$5,B4803,1))</f>
        <v>0</v>
      </c>
      <c r="AS4803">
        <f t="shared" ref="AS4803:AS4866" si="150">MATCH(AP4803,A4803:AL4803,0)</f>
        <v>31</v>
      </c>
      <c r="AT4803" t="str">
        <f t="shared" ref="AT4803:AT4866" si="151">+VLOOKUP(AS4803,$AW$2:$AX$10,2,0)</f>
        <v>Punto pago</v>
      </c>
    </row>
    <row r="4804" spans="1:46">
      <c r="A4804" t="s">
        <v>21389</v>
      </c>
      <c r="B4804" t="s">
        <v>21390</v>
      </c>
      <c r="C4804" s="18">
        <v>1.2258873227</v>
      </c>
      <c r="D4804" t="s">
        <v>61</v>
      </c>
      <c r="E4804" t="s">
        <v>62</v>
      </c>
      <c r="F4804" t="s">
        <v>63</v>
      </c>
      <c r="G4804" s="18">
        <v>1.4716685941000001</v>
      </c>
      <c r="H4804" t="s">
        <v>71</v>
      </c>
      <c r="I4804" t="s">
        <v>65</v>
      </c>
      <c r="J4804" t="s">
        <v>72</v>
      </c>
      <c r="K4804" s="18">
        <v>2.6819637545999999</v>
      </c>
      <c r="L4804" t="s">
        <v>64</v>
      </c>
      <c r="M4804" t="s">
        <v>65</v>
      </c>
      <c r="N4804" t="s">
        <v>284</v>
      </c>
      <c r="O4804" s="18">
        <v>8.5877583868999992</v>
      </c>
      <c r="P4804" t="s">
        <v>67</v>
      </c>
      <c r="Q4804" t="s">
        <v>62</v>
      </c>
      <c r="R4804" t="s">
        <v>68</v>
      </c>
      <c r="S4804" s="18">
        <v>4.4232784400999998</v>
      </c>
      <c r="T4804" t="s">
        <v>69</v>
      </c>
      <c r="U4804" t="s">
        <v>65</v>
      </c>
      <c r="V4804" t="s">
        <v>70</v>
      </c>
      <c r="W4804" s="18">
        <v>1.4716213461000001</v>
      </c>
      <c r="X4804" t="s">
        <v>71</v>
      </c>
      <c r="Y4804" t="s">
        <v>65</v>
      </c>
      <c r="Z4804" t="s">
        <v>72</v>
      </c>
      <c r="AA4804" s="18">
        <v>1.472518432</v>
      </c>
      <c r="AB4804" t="s">
        <v>243</v>
      </c>
      <c r="AC4804" t="s">
        <v>62</v>
      </c>
      <c r="AD4804" t="s">
        <v>244</v>
      </c>
      <c r="AE4804" s="18">
        <v>0.1726785726</v>
      </c>
      <c r="AF4804" t="s">
        <v>8592</v>
      </c>
      <c r="AG4804" t="s">
        <v>62</v>
      </c>
      <c r="AH4804" t="s">
        <v>8593</v>
      </c>
      <c r="AI4804" s="18">
        <v>0.35842929340000002</v>
      </c>
      <c r="AJ4804" t="s">
        <v>8594</v>
      </c>
      <c r="AK4804" t="s">
        <v>62</v>
      </c>
      <c r="AL4804" t="s">
        <v>8595</v>
      </c>
      <c r="AM4804" t="s">
        <v>8592</v>
      </c>
      <c r="AN4804" t="s">
        <v>62</v>
      </c>
      <c r="AO4804" t="s">
        <v>8593</v>
      </c>
      <c r="AP4804" s="18">
        <v>0.1726785726</v>
      </c>
      <c r="AQ4804" t="s">
        <v>123</v>
      </c>
      <c r="AR4804" t="b">
        <f>ISNUMBER(SEARCH('Consulta Por Puntos Baloto'!$E$5,B4804,1))</f>
        <v>0</v>
      </c>
      <c r="AS4804">
        <f t="shared" si="150"/>
        <v>31</v>
      </c>
      <c r="AT4804" t="str">
        <f t="shared" si="151"/>
        <v>Punto pago</v>
      </c>
    </row>
    <row r="4805" spans="1:46">
      <c r="A4805" t="s">
        <v>21391</v>
      </c>
      <c r="B4805" t="s">
        <v>21392</v>
      </c>
      <c r="C4805" s="18">
        <v>13.6763503085</v>
      </c>
      <c r="D4805" t="s">
        <v>4084</v>
      </c>
      <c r="E4805" t="s">
        <v>4053</v>
      </c>
      <c r="F4805" t="s">
        <v>4085</v>
      </c>
      <c r="G4805" s="18">
        <v>13.4013158521</v>
      </c>
      <c r="H4805" t="s">
        <v>64</v>
      </c>
      <c r="I4805" t="s">
        <v>4055</v>
      </c>
      <c r="J4805" t="s">
        <v>4086</v>
      </c>
      <c r="K4805" s="18">
        <v>22.788415506300002</v>
      </c>
      <c r="L4805" t="s">
        <v>64</v>
      </c>
      <c r="M4805" t="s">
        <v>223</v>
      </c>
      <c r="N4805" t="s">
        <v>4070</v>
      </c>
      <c r="O4805" s="18">
        <v>15.873893556200001</v>
      </c>
      <c r="P4805" t="s">
        <v>4052</v>
      </c>
      <c r="Q4805" t="s">
        <v>4053</v>
      </c>
      <c r="R4805" t="s">
        <v>4054</v>
      </c>
      <c r="S4805" s="18">
        <v>31.4852324569</v>
      </c>
      <c r="T4805" t="s">
        <v>227</v>
      </c>
      <c r="U4805" t="s">
        <v>228</v>
      </c>
      <c r="V4805" t="s">
        <v>229</v>
      </c>
      <c r="W4805" s="18">
        <v>13.444549198300001</v>
      </c>
      <c r="X4805" t="s">
        <v>64</v>
      </c>
      <c r="Y4805" t="s">
        <v>4055</v>
      </c>
      <c r="Z4805" t="s">
        <v>4056</v>
      </c>
      <c r="AA4805" s="18">
        <v>22.006629740600001</v>
      </c>
      <c r="AB4805" t="s">
        <v>4088</v>
      </c>
      <c r="AC4805" t="s">
        <v>220</v>
      </c>
      <c r="AD4805" t="s">
        <v>4089</v>
      </c>
      <c r="AE4805" s="18">
        <v>3.8105118000000002E-3</v>
      </c>
      <c r="AF4805" t="s">
        <v>20753</v>
      </c>
      <c r="AG4805" t="s">
        <v>6747</v>
      </c>
      <c r="AH4805" t="s">
        <v>20754</v>
      </c>
      <c r="AI4805" s="18">
        <v>12.2184097535</v>
      </c>
      <c r="AJ4805" t="s">
        <v>6749</v>
      </c>
      <c r="AK4805" t="s">
        <v>4053</v>
      </c>
      <c r="AL4805" t="s">
        <v>6750</v>
      </c>
      <c r="AM4805" t="s">
        <v>20753</v>
      </c>
      <c r="AN4805" t="s">
        <v>6747</v>
      </c>
      <c r="AO4805" t="s">
        <v>20754</v>
      </c>
      <c r="AP4805" s="18">
        <v>3.8105118000000002E-3</v>
      </c>
      <c r="AQ4805" t="s">
        <v>123</v>
      </c>
      <c r="AR4805" t="b">
        <f>ISNUMBER(SEARCH('Consulta Por Puntos Baloto'!$E$5,B4805,1))</f>
        <v>0</v>
      </c>
      <c r="AS4805">
        <f t="shared" si="150"/>
        <v>31</v>
      </c>
      <c r="AT4805" t="str">
        <f t="shared" si="151"/>
        <v>Punto pago</v>
      </c>
    </row>
    <row r="4806" spans="1:46">
      <c r="A4806" t="s">
        <v>21393</v>
      </c>
      <c r="B4806" t="s">
        <v>21394</v>
      </c>
      <c r="C4806" s="18">
        <v>10.664308868399999</v>
      </c>
      <c r="D4806" t="s">
        <v>353</v>
      </c>
      <c r="E4806" t="s">
        <v>354</v>
      </c>
      <c r="F4806" t="s">
        <v>355</v>
      </c>
      <c r="G4806" s="18">
        <v>0.3081701624</v>
      </c>
      <c r="H4806" t="s">
        <v>64</v>
      </c>
      <c r="I4806" t="s">
        <v>86</v>
      </c>
      <c r="J4806" t="s">
        <v>413</v>
      </c>
      <c r="K4806" s="18">
        <v>0.3081701624</v>
      </c>
      <c r="L4806" t="s">
        <v>64</v>
      </c>
      <c r="M4806" t="s">
        <v>86</v>
      </c>
      <c r="N4806" t="s">
        <v>413</v>
      </c>
      <c r="O4806" s="18">
        <v>15.316349733099999</v>
      </c>
      <c r="P4806" t="s">
        <v>359</v>
      </c>
      <c r="Q4806" t="s">
        <v>83</v>
      </c>
      <c r="R4806" t="s">
        <v>360</v>
      </c>
      <c r="S4806" s="18">
        <v>16.9516353882</v>
      </c>
      <c r="T4806" t="s">
        <v>85</v>
      </c>
      <c r="U4806" t="s">
        <v>86</v>
      </c>
      <c r="V4806" t="s">
        <v>87</v>
      </c>
      <c r="W4806" s="18">
        <v>13.694686759</v>
      </c>
      <c r="X4806" t="s">
        <v>64</v>
      </c>
      <c r="Y4806" t="s">
        <v>86</v>
      </c>
      <c r="Z4806" t="s">
        <v>299</v>
      </c>
      <c r="AA4806" s="18">
        <v>13.677474010599999</v>
      </c>
      <c r="AB4806" s="19" t="s">
        <v>361</v>
      </c>
      <c r="AC4806" t="s">
        <v>83</v>
      </c>
      <c r="AD4806" s="19" t="s">
        <v>362</v>
      </c>
      <c r="AE4806" s="18">
        <v>0.1023972178</v>
      </c>
      <c r="AF4806" t="s">
        <v>5310</v>
      </c>
      <c r="AG4806" t="s">
        <v>5067</v>
      </c>
      <c r="AH4806" t="s">
        <v>5311</v>
      </c>
      <c r="AI4806" s="18">
        <v>0.33296035680000002</v>
      </c>
      <c r="AJ4806" t="s">
        <v>5312</v>
      </c>
      <c r="AK4806" t="s">
        <v>5067</v>
      </c>
      <c r="AL4806" t="s">
        <v>5313</v>
      </c>
      <c r="AM4806" t="s">
        <v>5310</v>
      </c>
      <c r="AN4806" t="s">
        <v>5067</v>
      </c>
      <c r="AO4806" t="s">
        <v>5311</v>
      </c>
      <c r="AP4806" s="18">
        <v>0.1023972178</v>
      </c>
      <c r="AQ4806" t="s">
        <v>123</v>
      </c>
      <c r="AR4806" t="b">
        <f>ISNUMBER(SEARCH('Consulta Por Puntos Baloto'!$E$5,B4806,1))</f>
        <v>0</v>
      </c>
      <c r="AS4806">
        <f t="shared" si="150"/>
        <v>31</v>
      </c>
      <c r="AT4806" t="str">
        <f t="shared" si="151"/>
        <v>Punto pago</v>
      </c>
    </row>
    <row r="4807" spans="1:46">
      <c r="A4807" t="s">
        <v>21395</v>
      </c>
      <c r="B4807" t="s">
        <v>21396</v>
      </c>
      <c r="C4807" s="18">
        <v>15.0991456414</v>
      </c>
      <c r="D4807" t="s">
        <v>127</v>
      </c>
      <c r="E4807" t="s">
        <v>128</v>
      </c>
      <c r="F4807" t="s">
        <v>129</v>
      </c>
      <c r="G4807" s="18">
        <v>11.160994263899999</v>
      </c>
      <c r="H4807" t="s">
        <v>64</v>
      </c>
      <c r="I4807" t="s">
        <v>130</v>
      </c>
      <c r="J4807" t="s">
        <v>369</v>
      </c>
      <c r="K4807" s="18">
        <v>16.8925054057</v>
      </c>
      <c r="L4807" t="s">
        <v>64</v>
      </c>
      <c r="M4807" t="s">
        <v>130</v>
      </c>
      <c r="N4807" t="s">
        <v>370</v>
      </c>
      <c r="O4807" s="18">
        <v>15.2901144627</v>
      </c>
      <c r="P4807" t="s">
        <v>133</v>
      </c>
      <c r="Q4807" t="s">
        <v>134</v>
      </c>
      <c r="R4807" t="s">
        <v>135</v>
      </c>
      <c r="S4807" s="18">
        <v>18.666887773399999</v>
      </c>
      <c r="T4807" t="s">
        <v>371</v>
      </c>
      <c r="U4807" t="s">
        <v>130</v>
      </c>
      <c r="V4807" t="s">
        <v>372</v>
      </c>
      <c r="W4807" s="18">
        <v>17.717311644799999</v>
      </c>
      <c r="X4807" t="s">
        <v>64</v>
      </c>
      <c r="Y4807" t="s">
        <v>130</v>
      </c>
      <c r="Z4807" t="s">
        <v>373</v>
      </c>
      <c r="AA4807" s="18">
        <v>15.151273421799999</v>
      </c>
      <c r="AB4807" t="s">
        <v>140</v>
      </c>
      <c r="AC4807" t="s">
        <v>128</v>
      </c>
      <c r="AD4807" t="s">
        <v>141</v>
      </c>
      <c r="AE4807" s="18">
        <v>4.9540773164000003</v>
      </c>
      <c r="AF4807" t="s">
        <v>1373</v>
      </c>
      <c r="AG4807" t="s">
        <v>1374</v>
      </c>
      <c r="AH4807" t="s">
        <v>1375</v>
      </c>
      <c r="AI4807" s="18">
        <v>8.7562720699999999E-2</v>
      </c>
      <c r="AJ4807" t="s">
        <v>1678</v>
      </c>
      <c r="AK4807" t="s">
        <v>1679</v>
      </c>
      <c r="AL4807" t="s">
        <v>1680</v>
      </c>
      <c r="AM4807" t="s">
        <v>1678</v>
      </c>
      <c r="AN4807" t="s">
        <v>1679</v>
      </c>
      <c r="AO4807" t="s">
        <v>1680</v>
      </c>
      <c r="AP4807" s="18">
        <v>8.7562720699999999E-2</v>
      </c>
      <c r="AQ4807" t="s">
        <v>123</v>
      </c>
      <c r="AR4807" t="b">
        <f>ISNUMBER(SEARCH('Consulta Por Puntos Baloto'!$E$5,B4807,1))</f>
        <v>0</v>
      </c>
      <c r="AS4807">
        <f t="shared" si="150"/>
        <v>35</v>
      </c>
      <c r="AT4807" t="str">
        <f t="shared" si="151"/>
        <v>Punto red</v>
      </c>
    </row>
    <row r="4808" spans="1:46">
      <c r="A4808" t="s">
        <v>21397</v>
      </c>
      <c r="B4808" t="s">
        <v>21398</v>
      </c>
      <c r="C4808" s="18">
        <v>2.0287423556999999</v>
      </c>
      <c r="D4808" t="s">
        <v>264</v>
      </c>
      <c r="E4808" t="s">
        <v>62</v>
      </c>
      <c r="F4808" t="s">
        <v>265</v>
      </c>
      <c r="G4808" s="18">
        <v>2.1306448502999999</v>
      </c>
      <c r="H4808" t="s">
        <v>64</v>
      </c>
      <c r="I4808" t="s">
        <v>65</v>
      </c>
      <c r="J4808" t="s">
        <v>4122</v>
      </c>
      <c r="K4808" s="18">
        <v>2.1306448502999999</v>
      </c>
      <c r="L4808" t="s">
        <v>64</v>
      </c>
      <c r="M4808" t="s">
        <v>65</v>
      </c>
      <c r="N4808" t="s">
        <v>4123</v>
      </c>
      <c r="O4808" s="18">
        <v>12.145860303399999</v>
      </c>
      <c r="P4808" t="s">
        <v>67</v>
      </c>
      <c r="Q4808" t="s">
        <v>62</v>
      </c>
      <c r="R4808" t="s">
        <v>68</v>
      </c>
      <c r="S4808" s="18">
        <v>9.0283247290999995</v>
      </c>
      <c r="T4808" t="s">
        <v>69</v>
      </c>
      <c r="U4808" t="s">
        <v>65</v>
      </c>
      <c r="V4808" t="s">
        <v>70</v>
      </c>
      <c r="W4808" s="18">
        <v>5.2564964779999999</v>
      </c>
      <c r="X4808" t="s">
        <v>241</v>
      </c>
      <c r="Y4808" t="s">
        <v>65</v>
      </c>
      <c r="Z4808" t="s">
        <v>242</v>
      </c>
      <c r="AA4808" s="18">
        <v>2.2067748988</v>
      </c>
      <c r="AB4808" s="19" t="s">
        <v>266</v>
      </c>
      <c r="AC4808" t="s">
        <v>62</v>
      </c>
      <c r="AD4808" t="s">
        <v>267</v>
      </c>
      <c r="AE4808" s="18">
        <v>0.271844262</v>
      </c>
      <c r="AF4808" t="s">
        <v>21399</v>
      </c>
      <c r="AG4808" t="s">
        <v>62</v>
      </c>
      <c r="AH4808" t="s">
        <v>21400</v>
      </c>
      <c r="AI4808" s="18">
        <v>0.13907259599999999</v>
      </c>
      <c r="AJ4808" t="s">
        <v>21401</v>
      </c>
      <c r="AK4808" t="s">
        <v>62</v>
      </c>
      <c r="AL4808" t="s">
        <v>21402</v>
      </c>
      <c r="AM4808" t="s">
        <v>21401</v>
      </c>
      <c r="AN4808" t="s">
        <v>62</v>
      </c>
      <c r="AO4808" t="s">
        <v>21402</v>
      </c>
      <c r="AP4808" s="18">
        <v>0.13907259599999999</v>
      </c>
      <c r="AQ4808" t="s">
        <v>123</v>
      </c>
      <c r="AR4808" t="b">
        <f>ISNUMBER(SEARCH('Consulta Por Puntos Baloto'!$E$5,B4808,1))</f>
        <v>0</v>
      </c>
      <c r="AS4808">
        <f t="shared" si="150"/>
        <v>35</v>
      </c>
      <c r="AT4808" t="str">
        <f t="shared" si="151"/>
        <v>Punto red</v>
      </c>
    </row>
    <row r="4809" spans="1:46">
      <c r="A4809" t="s">
        <v>21403</v>
      </c>
      <c r="B4809" t="s">
        <v>21404</v>
      </c>
      <c r="C4809" s="18">
        <v>34.311423957599999</v>
      </c>
      <c r="D4809" t="s">
        <v>4247</v>
      </c>
      <c r="E4809" t="s">
        <v>4248</v>
      </c>
      <c r="F4809" t="s">
        <v>4249</v>
      </c>
      <c r="G4809" s="18">
        <v>34.984629753100002</v>
      </c>
      <c r="H4809" t="s">
        <v>64</v>
      </c>
      <c r="I4809" t="s">
        <v>4073</v>
      </c>
      <c r="J4809" t="s">
        <v>4074</v>
      </c>
      <c r="K4809" s="18">
        <v>111.7083522331</v>
      </c>
      <c r="L4809" t="s">
        <v>64</v>
      </c>
      <c r="M4809" t="s">
        <v>4250</v>
      </c>
      <c r="N4809" t="s">
        <v>4251</v>
      </c>
      <c r="O4809" s="18">
        <v>76.548011117399994</v>
      </c>
      <c r="P4809" t="s">
        <v>4071</v>
      </c>
      <c r="Q4809" t="s">
        <v>4066</v>
      </c>
      <c r="R4809" t="s">
        <v>4072</v>
      </c>
      <c r="S4809" s="18">
        <v>356.85398265539999</v>
      </c>
      <c r="T4809" t="s">
        <v>227</v>
      </c>
      <c r="U4809" t="s">
        <v>228</v>
      </c>
      <c r="V4809" t="s">
        <v>229</v>
      </c>
      <c r="W4809" s="18">
        <v>35.022256122800002</v>
      </c>
      <c r="X4809" t="s">
        <v>64</v>
      </c>
      <c r="Y4809" t="s">
        <v>4073</v>
      </c>
      <c r="Z4809" t="s">
        <v>4074</v>
      </c>
      <c r="AA4809" s="18">
        <v>73.455037258700003</v>
      </c>
      <c r="AB4809" t="s">
        <v>4252</v>
      </c>
      <c r="AC4809" t="s">
        <v>4066</v>
      </c>
      <c r="AD4809" t="s">
        <v>4253</v>
      </c>
      <c r="AE4809" s="18">
        <v>7.8410700999999999E-3</v>
      </c>
      <c r="AF4809" t="s">
        <v>21405</v>
      </c>
      <c r="AG4809" t="s">
        <v>21406</v>
      </c>
      <c r="AH4809" t="s">
        <v>21407</v>
      </c>
      <c r="AI4809" s="18">
        <v>8.1121596548999992</v>
      </c>
      <c r="AJ4809" t="s">
        <v>21408</v>
      </c>
      <c r="AK4809" t="s">
        <v>7926</v>
      </c>
      <c r="AL4809" t="s">
        <v>21409</v>
      </c>
      <c r="AM4809" t="s">
        <v>21405</v>
      </c>
      <c r="AN4809" t="s">
        <v>21406</v>
      </c>
      <c r="AO4809" t="s">
        <v>21407</v>
      </c>
      <c r="AP4809" s="18">
        <v>7.8410700999999999E-3</v>
      </c>
      <c r="AQ4809" t="e">
        <v>#N/A</v>
      </c>
      <c r="AR4809" t="b">
        <f>ISNUMBER(SEARCH('Consulta Por Puntos Baloto'!$E$5,B4809,1))</f>
        <v>0</v>
      </c>
      <c r="AS4809">
        <f t="shared" si="150"/>
        <v>31</v>
      </c>
      <c r="AT4809" t="str">
        <f t="shared" si="151"/>
        <v>Punto pago</v>
      </c>
    </row>
    <row r="4810" spans="1:46">
      <c r="A4810" t="s">
        <v>21410</v>
      </c>
      <c r="B4810" t="s">
        <v>21411</v>
      </c>
      <c r="C4810" s="18">
        <v>6.11230803E-2</v>
      </c>
      <c r="D4810" t="s">
        <v>5039</v>
      </c>
      <c r="E4810" t="s">
        <v>5040</v>
      </c>
      <c r="F4810" t="s">
        <v>5041</v>
      </c>
      <c r="G4810" s="18">
        <v>35.184831286300003</v>
      </c>
      <c r="H4810" t="s">
        <v>64</v>
      </c>
      <c r="I4810" t="s">
        <v>895</v>
      </c>
      <c r="J4810" t="s">
        <v>896</v>
      </c>
      <c r="K4810" s="18">
        <v>51.7237145629</v>
      </c>
      <c r="L4810" t="s">
        <v>64</v>
      </c>
      <c r="M4810" t="s">
        <v>154</v>
      </c>
      <c r="N4810" t="s">
        <v>156</v>
      </c>
      <c r="O4810" s="18">
        <v>35.2704825466</v>
      </c>
      <c r="P4810" t="s">
        <v>897</v>
      </c>
      <c r="Q4810" t="s">
        <v>893</v>
      </c>
      <c r="R4810" t="s">
        <v>898</v>
      </c>
      <c r="S4810" s="18">
        <v>104.91678588489999</v>
      </c>
      <c r="T4810" t="s">
        <v>111</v>
      </c>
      <c r="U4810" t="s">
        <v>112</v>
      </c>
      <c r="V4810" t="s">
        <v>113</v>
      </c>
      <c r="W4810" s="18">
        <v>51.282969509899999</v>
      </c>
      <c r="X4810" t="s">
        <v>64</v>
      </c>
      <c r="Y4810" t="s">
        <v>154</v>
      </c>
      <c r="Z4810" t="s">
        <v>159</v>
      </c>
      <c r="AA4810" s="18">
        <v>52.510812049800002</v>
      </c>
      <c r="AB4810" s="19" t="s">
        <v>5019</v>
      </c>
      <c r="AC4810" t="s">
        <v>151</v>
      </c>
      <c r="AD4810" t="s">
        <v>5020</v>
      </c>
      <c r="AE4810" s="18">
        <v>1.5916657300000001E-2</v>
      </c>
      <c r="AF4810" t="s">
        <v>21412</v>
      </c>
      <c r="AG4810" t="s">
        <v>5040</v>
      </c>
      <c r="AH4810" t="s">
        <v>21413</v>
      </c>
      <c r="AI4810" s="18">
        <v>0.1246803428</v>
      </c>
      <c r="AJ4810" t="s">
        <v>5044</v>
      </c>
      <c r="AK4810" t="s">
        <v>5040</v>
      </c>
      <c r="AL4810" t="s">
        <v>5045</v>
      </c>
      <c r="AM4810" t="s">
        <v>21412</v>
      </c>
      <c r="AN4810" t="s">
        <v>5040</v>
      </c>
      <c r="AO4810" t="s">
        <v>21413</v>
      </c>
      <c r="AP4810" s="18">
        <v>1.5916657300000001E-2</v>
      </c>
      <c r="AQ4810" t="s">
        <v>123</v>
      </c>
      <c r="AR4810" t="b">
        <f>ISNUMBER(SEARCH('Consulta Por Puntos Baloto'!$E$5,B4810,1))</f>
        <v>0</v>
      </c>
      <c r="AS4810">
        <f t="shared" si="150"/>
        <v>31</v>
      </c>
      <c r="AT4810" t="str">
        <f t="shared" si="151"/>
        <v>Punto pago</v>
      </c>
    </row>
    <row r="4811" spans="1:46">
      <c r="A4811" t="s">
        <v>21414</v>
      </c>
      <c r="B4811" t="s">
        <v>21415</v>
      </c>
      <c r="C4811" s="18">
        <v>0.31569997039999997</v>
      </c>
      <c r="D4811" t="s">
        <v>4428</v>
      </c>
      <c r="E4811" t="s">
        <v>4429</v>
      </c>
      <c r="F4811" t="s">
        <v>4430</v>
      </c>
      <c r="G4811" s="18">
        <v>55.943981552300002</v>
      </c>
      <c r="H4811" t="s">
        <v>4431</v>
      </c>
      <c r="I4811" t="s">
        <v>4432</v>
      </c>
      <c r="J4811" t="s">
        <v>4433</v>
      </c>
      <c r="K4811" s="18">
        <v>61.762818771900001</v>
      </c>
      <c r="L4811" t="s">
        <v>64</v>
      </c>
      <c r="M4811" t="s">
        <v>4434</v>
      </c>
      <c r="N4811" t="s">
        <v>4435</v>
      </c>
      <c r="O4811" s="18">
        <v>64.458383028599997</v>
      </c>
      <c r="P4811" t="s">
        <v>4100</v>
      </c>
      <c r="Q4811" t="s">
        <v>4101</v>
      </c>
      <c r="R4811" t="s">
        <v>4102</v>
      </c>
      <c r="S4811" s="18">
        <v>65.899931760300007</v>
      </c>
      <c r="T4811" t="s">
        <v>227</v>
      </c>
      <c r="U4811" t="s">
        <v>228</v>
      </c>
      <c r="V4811" t="s">
        <v>229</v>
      </c>
      <c r="W4811" s="18">
        <v>65.550416829699998</v>
      </c>
      <c r="X4811" t="s">
        <v>64</v>
      </c>
      <c r="Y4811" t="s">
        <v>228</v>
      </c>
      <c r="Z4811" t="s">
        <v>4012</v>
      </c>
      <c r="AA4811" s="18">
        <v>63.6594147558</v>
      </c>
      <c r="AB4811" t="s">
        <v>4436</v>
      </c>
      <c r="AC4811" t="s">
        <v>4437</v>
      </c>
      <c r="AD4811" t="s">
        <v>4438</v>
      </c>
      <c r="AE4811" s="18">
        <v>0.22835713090000001</v>
      </c>
      <c r="AF4811" t="s">
        <v>14135</v>
      </c>
      <c r="AG4811" t="s">
        <v>4429</v>
      </c>
      <c r="AH4811" t="s">
        <v>14136</v>
      </c>
      <c r="AI4811" s="18">
        <v>3.4122897800000003E-2</v>
      </c>
      <c r="AJ4811" t="s">
        <v>21416</v>
      </c>
      <c r="AK4811" t="s">
        <v>4429</v>
      </c>
      <c r="AL4811" t="s">
        <v>21417</v>
      </c>
      <c r="AM4811" t="s">
        <v>21416</v>
      </c>
      <c r="AN4811" t="s">
        <v>4429</v>
      </c>
      <c r="AO4811" t="s">
        <v>21417</v>
      </c>
      <c r="AP4811" s="18">
        <v>3.4122897800000003E-2</v>
      </c>
      <c r="AQ4811" t="s">
        <v>123</v>
      </c>
      <c r="AR4811" t="b">
        <f>ISNUMBER(SEARCH('Consulta Por Puntos Baloto'!$E$5,B4811,1))</f>
        <v>0</v>
      </c>
      <c r="AS4811">
        <f t="shared" si="150"/>
        <v>35</v>
      </c>
      <c r="AT4811" t="str">
        <f t="shared" si="151"/>
        <v>Punto red</v>
      </c>
    </row>
    <row r="4812" spans="1:46">
      <c r="A4812" t="s">
        <v>21418</v>
      </c>
      <c r="B4812" t="s">
        <v>21419</v>
      </c>
      <c r="C4812" s="18">
        <v>103.5885001826</v>
      </c>
      <c r="D4812" t="s">
        <v>4065</v>
      </c>
      <c r="E4812" t="s">
        <v>4066</v>
      </c>
      <c r="F4812" t="s">
        <v>4067</v>
      </c>
      <c r="G4812" s="18">
        <v>101.766402086</v>
      </c>
      <c r="H4812" t="s">
        <v>64</v>
      </c>
      <c r="I4812" t="s">
        <v>4068</v>
      </c>
      <c r="J4812" t="s">
        <v>4069</v>
      </c>
      <c r="K4812" s="18">
        <v>259.7480845673</v>
      </c>
      <c r="L4812" t="s">
        <v>64</v>
      </c>
      <c r="M4812" t="s">
        <v>4250</v>
      </c>
      <c r="N4812" t="s">
        <v>4251</v>
      </c>
      <c r="O4812" s="18">
        <v>101.76640206650001</v>
      </c>
      <c r="P4812" t="s">
        <v>4071</v>
      </c>
      <c r="Q4812" t="s">
        <v>4066</v>
      </c>
      <c r="R4812" t="s">
        <v>4072</v>
      </c>
      <c r="S4812" s="18">
        <v>279.29155297210002</v>
      </c>
      <c r="T4812" t="s">
        <v>227</v>
      </c>
      <c r="U4812" t="s">
        <v>228</v>
      </c>
      <c r="V4812" t="s">
        <v>229</v>
      </c>
      <c r="W4812" s="18">
        <v>180.0786808878</v>
      </c>
      <c r="X4812" t="s">
        <v>64</v>
      </c>
      <c r="Y4812" t="s">
        <v>4073</v>
      </c>
      <c r="Z4812" t="s">
        <v>4074</v>
      </c>
      <c r="AA4812" s="18">
        <v>103.37229129169999</v>
      </c>
      <c r="AB4812" s="19" t="s">
        <v>4075</v>
      </c>
      <c r="AC4812" t="s">
        <v>4066</v>
      </c>
      <c r="AD4812" t="s">
        <v>4076</v>
      </c>
      <c r="AE4812" s="18">
        <v>5.1035563215000002</v>
      </c>
      <c r="AF4812" t="s">
        <v>11558</v>
      </c>
      <c r="AG4812" t="s">
        <v>11559</v>
      </c>
      <c r="AH4812" t="s">
        <v>11560</v>
      </c>
      <c r="AI4812" s="18">
        <v>0.31192487219999998</v>
      </c>
      <c r="AJ4812" t="s">
        <v>11561</v>
      </c>
      <c r="AK4812" t="s">
        <v>11559</v>
      </c>
      <c r="AL4812" t="s">
        <v>11562</v>
      </c>
      <c r="AM4812" t="s">
        <v>11561</v>
      </c>
      <c r="AN4812" t="s">
        <v>11559</v>
      </c>
      <c r="AO4812" t="s">
        <v>11562</v>
      </c>
      <c r="AP4812" s="18">
        <v>0.31192487219999998</v>
      </c>
      <c r="AQ4812" t="e">
        <v>#N/A</v>
      </c>
      <c r="AR4812" t="b">
        <f>ISNUMBER(SEARCH('Consulta Por Puntos Baloto'!$E$5,B4812,1))</f>
        <v>0</v>
      </c>
      <c r="AS4812">
        <f t="shared" si="150"/>
        <v>35</v>
      </c>
      <c r="AT4812" t="str">
        <f t="shared" si="151"/>
        <v>Punto red</v>
      </c>
    </row>
    <row r="4813" spans="1:46">
      <c r="A4813" t="s">
        <v>21420</v>
      </c>
      <c r="B4813" t="s">
        <v>21421</v>
      </c>
      <c r="C4813" s="18">
        <v>60.057600618000002</v>
      </c>
      <c r="D4813" t="s">
        <v>4556</v>
      </c>
      <c r="E4813" t="s">
        <v>4557</v>
      </c>
      <c r="F4813" t="s">
        <v>4558</v>
      </c>
      <c r="G4813" s="18">
        <v>2.8270402137000001</v>
      </c>
      <c r="H4813" t="s">
        <v>4559</v>
      </c>
      <c r="I4813" t="s">
        <v>4560</v>
      </c>
      <c r="J4813" t="s">
        <v>4561</v>
      </c>
      <c r="K4813" s="18">
        <v>3.1735658716000001</v>
      </c>
      <c r="L4813" t="s">
        <v>64</v>
      </c>
      <c r="M4813" t="s">
        <v>4560</v>
      </c>
      <c r="N4813" t="s">
        <v>4562</v>
      </c>
      <c r="O4813" s="18">
        <v>3.4972211605000001</v>
      </c>
      <c r="P4813" t="s">
        <v>387</v>
      </c>
      <c r="Q4813" t="s">
        <v>388</v>
      </c>
      <c r="R4813" t="s">
        <v>389</v>
      </c>
      <c r="S4813" s="18">
        <v>252.866011595</v>
      </c>
      <c r="T4813" t="s">
        <v>253</v>
      </c>
      <c r="U4813" t="s">
        <v>65</v>
      </c>
      <c r="V4813" t="s">
        <v>254</v>
      </c>
      <c r="W4813" s="18">
        <v>59.614943021099997</v>
      </c>
      <c r="X4813" t="s">
        <v>64</v>
      </c>
      <c r="Y4813" t="s">
        <v>4563</v>
      </c>
      <c r="Z4813" t="s">
        <v>4564</v>
      </c>
      <c r="AA4813" s="18">
        <v>2.8403739555</v>
      </c>
      <c r="AB4813" t="s">
        <v>4559</v>
      </c>
      <c r="AC4813" t="s">
        <v>388</v>
      </c>
      <c r="AD4813" t="s">
        <v>4565</v>
      </c>
      <c r="AE4813" s="18">
        <v>1.0659041803</v>
      </c>
      <c r="AF4813" t="s">
        <v>13303</v>
      </c>
      <c r="AG4813" t="s">
        <v>388</v>
      </c>
      <c r="AH4813" t="s">
        <v>13304</v>
      </c>
      <c r="AI4813" s="18">
        <v>1.1494022944</v>
      </c>
      <c r="AJ4813" t="s">
        <v>10380</v>
      </c>
      <c r="AK4813" t="s">
        <v>388</v>
      </c>
      <c r="AL4813" t="s">
        <v>10381</v>
      </c>
      <c r="AM4813" t="s">
        <v>13303</v>
      </c>
      <c r="AN4813" t="s">
        <v>388</v>
      </c>
      <c r="AO4813" t="s">
        <v>13304</v>
      </c>
      <c r="AP4813" s="18">
        <v>1.0659041803</v>
      </c>
      <c r="AQ4813" t="s">
        <v>123</v>
      </c>
      <c r="AR4813" t="b">
        <f>ISNUMBER(SEARCH('Consulta Por Puntos Baloto'!$E$5,B4813,1))</f>
        <v>0</v>
      </c>
      <c r="AS4813">
        <f t="shared" si="150"/>
        <v>31</v>
      </c>
      <c r="AT4813" t="str">
        <f t="shared" si="151"/>
        <v>Punto pago</v>
      </c>
    </row>
    <row r="4814" spans="1:46">
      <c r="A4814" t="s">
        <v>21422</v>
      </c>
      <c r="B4814" t="s">
        <v>21423</v>
      </c>
      <c r="C4814" s="18">
        <v>58.507375415200002</v>
      </c>
      <c r="D4814" t="s">
        <v>4556</v>
      </c>
      <c r="E4814" t="s">
        <v>4557</v>
      </c>
      <c r="F4814" t="s">
        <v>4558</v>
      </c>
      <c r="G4814" s="18">
        <v>0.63412491100000001</v>
      </c>
      <c r="H4814" t="s">
        <v>7611</v>
      </c>
      <c r="I4814" t="s">
        <v>4560</v>
      </c>
      <c r="J4814" t="s">
        <v>7612</v>
      </c>
      <c r="K4814" s="18">
        <v>0.93788622050000003</v>
      </c>
      <c r="L4814" t="s">
        <v>64</v>
      </c>
      <c r="M4814" t="s">
        <v>4560</v>
      </c>
      <c r="N4814" t="s">
        <v>4562</v>
      </c>
      <c r="O4814" s="18">
        <v>0.40844017269999999</v>
      </c>
      <c r="P4814" t="s">
        <v>5857</v>
      </c>
      <c r="Q4814" t="s">
        <v>388</v>
      </c>
      <c r="R4814" t="s">
        <v>5858</v>
      </c>
      <c r="S4814" s="18">
        <v>252.85874992940001</v>
      </c>
      <c r="T4814" t="s">
        <v>253</v>
      </c>
      <c r="U4814" t="s">
        <v>65</v>
      </c>
      <c r="V4814" t="s">
        <v>254</v>
      </c>
      <c r="W4814" s="18">
        <v>58.091167096</v>
      </c>
      <c r="X4814" t="s">
        <v>64</v>
      </c>
      <c r="Y4814" t="s">
        <v>4563</v>
      </c>
      <c r="Z4814" t="s">
        <v>4564</v>
      </c>
      <c r="AA4814" s="18">
        <v>0.8673131154</v>
      </c>
      <c r="AB4814" t="s">
        <v>5859</v>
      </c>
      <c r="AC4814" t="s">
        <v>388</v>
      </c>
      <c r="AD4814" t="s">
        <v>5860</v>
      </c>
      <c r="AE4814" s="18">
        <v>0.15675296459999999</v>
      </c>
      <c r="AF4814" t="s">
        <v>21424</v>
      </c>
      <c r="AG4814" t="s">
        <v>388</v>
      </c>
      <c r="AH4814" t="s">
        <v>21425</v>
      </c>
      <c r="AI4814" s="18">
        <v>0.69873122970000001</v>
      </c>
      <c r="AJ4814" t="s">
        <v>349</v>
      </c>
      <c r="AK4814" t="s">
        <v>388</v>
      </c>
      <c r="AL4814" t="s">
        <v>10491</v>
      </c>
      <c r="AM4814" t="s">
        <v>21424</v>
      </c>
      <c r="AN4814" t="s">
        <v>388</v>
      </c>
      <c r="AO4814" t="s">
        <v>21425</v>
      </c>
      <c r="AP4814" s="18">
        <v>0.15675296459999999</v>
      </c>
      <c r="AQ4814" t="s">
        <v>123</v>
      </c>
      <c r="AR4814" t="b">
        <f>ISNUMBER(SEARCH('Consulta Por Puntos Baloto'!$E$5,B4814,1))</f>
        <v>0</v>
      </c>
      <c r="AS4814">
        <f t="shared" si="150"/>
        <v>31</v>
      </c>
      <c r="AT4814" t="str">
        <f t="shared" si="151"/>
        <v>Punto pago</v>
      </c>
    </row>
    <row r="4815" spans="1:46">
      <c r="A4815" t="s">
        <v>21426</v>
      </c>
      <c r="B4815" t="s">
        <v>21427</v>
      </c>
      <c r="C4815" s="18">
        <v>1.3337387636</v>
      </c>
      <c r="D4815" t="s">
        <v>584</v>
      </c>
      <c r="E4815" t="s">
        <v>128</v>
      </c>
      <c r="F4815" t="s">
        <v>585</v>
      </c>
      <c r="G4815" s="18">
        <v>0.80111931020000005</v>
      </c>
      <c r="H4815" t="s">
        <v>64</v>
      </c>
      <c r="I4815" t="s">
        <v>130</v>
      </c>
      <c r="J4815" t="s">
        <v>470</v>
      </c>
      <c r="K4815" s="18">
        <v>1.2845746593</v>
      </c>
      <c r="L4815" t="s">
        <v>64</v>
      </c>
      <c r="M4815" t="s">
        <v>130</v>
      </c>
      <c r="N4815" t="s">
        <v>714</v>
      </c>
      <c r="O4815" s="18">
        <v>2.2709538680999999</v>
      </c>
      <c r="P4815" t="s">
        <v>588</v>
      </c>
      <c r="Q4815" t="s">
        <v>134</v>
      </c>
      <c r="R4815" t="s">
        <v>589</v>
      </c>
      <c r="S4815" s="18">
        <v>1.1229354069999999</v>
      </c>
      <c r="T4815" t="s">
        <v>469</v>
      </c>
      <c r="U4815" t="s">
        <v>130</v>
      </c>
      <c r="V4815" t="s">
        <v>470</v>
      </c>
      <c r="W4815" s="18">
        <v>2.2467637590999998</v>
      </c>
      <c r="X4815" t="s">
        <v>64</v>
      </c>
      <c r="Y4815" t="s">
        <v>130</v>
      </c>
      <c r="Z4815" t="s">
        <v>690</v>
      </c>
      <c r="AA4815" s="18">
        <v>1.1229354069999999</v>
      </c>
      <c r="AB4815" t="s">
        <v>591</v>
      </c>
      <c r="AC4815" t="s">
        <v>128</v>
      </c>
      <c r="AD4815" t="s">
        <v>592</v>
      </c>
      <c r="AE4815" s="18">
        <v>8.5140124999999994E-3</v>
      </c>
      <c r="AF4815" t="s">
        <v>21428</v>
      </c>
      <c r="AG4815" t="s">
        <v>143</v>
      </c>
      <c r="AH4815" t="s">
        <v>21429</v>
      </c>
      <c r="AI4815" s="18">
        <v>0.1095008905</v>
      </c>
      <c r="AJ4815" t="s">
        <v>10006</v>
      </c>
      <c r="AK4815" t="s">
        <v>134</v>
      </c>
      <c r="AL4815" t="s">
        <v>10007</v>
      </c>
      <c r="AM4815" t="s">
        <v>21428</v>
      </c>
      <c r="AN4815" t="s">
        <v>143</v>
      </c>
      <c r="AO4815" t="s">
        <v>21429</v>
      </c>
      <c r="AP4815" s="18">
        <v>8.5140124999999994E-3</v>
      </c>
      <c r="AQ4815" t="s">
        <v>123</v>
      </c>
      <c r="AR4815" t="b">
        <f>ISNUMBER(SEARCH('Consulta Por Puntos Baloto'!$E$5,B4815,1))</f>
        <v>0</v>
      </c>
      <c r="AS4815">
        <f t="shared" si="150"/>
        <v>31</v>
      </c>
      <c r="AT4815" t="str">
        <f t="shared" si="151"/>
        <v>Punto pago</v>
      </c>
    </row>
    <row r="4816" spans="1:46">
      <c r="A4816" t="s">
        <v>21430</v>
      </c>
      <c r="B4816" t="s">
        <v>21431</v>
      </c>
      <c r="C4816" s="18">
        <v>2.3024953035000002</v>
      </c>
      <c r="D4816" t="s">
        <v>2585</v>
      </c>
      <c r="E4816" t="s">
        <v>128</v>
      </c>
      <c r="F4816" t="s">
        <v>2586</v>
      </c>
      <c r="G4816" s="18">
        <v>0.72618270309999999</v>
      </c>
      <c r="H4816" t="s">
        <v>64</v>
      </c>
      <c r="I4816" t="s">
        <v>130</v>
      </c>
      <c r="J4816" t="s">
        <v>4600</v>
      </c>
      <c r="K4816" s="18">
        <v>1.3136829323000001</v>
      </c>
      <c r="L4816" t="s">
        <v>2447</v>
      </c>
      <c r="M4816" t="s">
        <v>130</v>
      </c>
      <c r="N4816" t="s">
        <v>2448</v>
      </c>
      <c r="O4816" s="18">
        <v>1.2125402897999999</v>
      </c>
      <c r="P4816" t="s">
        <v>2746</v>
      </c>
      <c r="Q4816" t="s">
        <v>134</v>
      </c>
      <c r="R4816" t="s">
        <v>2747</v>
      </c>
      <c r="S4816" s="18">
        <v>2.3526086864</v>
      </c>
      <c r="T4816" t="s">
        <v>807</v>
      </c>
      <c r="U4816" t="s">
        <v>130</v>
      </c>
      <c r="V4816" t="s">
        <v>808</v>
      </c>
      <c r="W4816" s="18">
        <v>1.0951027351</v>
      </c>
      <c r="X4816" t="s">
        <v>64</v>
      </c>
      <c r="Y4816" t="s">
        <v>130</v>
      </c>
      <c r="Z4816" t="s">
        <v>809</v>
      </c>
      <c r="AA4816" s="18">
        <v>0.93750354380000001</v>
      </c>
      <c r="AB4816" t="s">
        <v>810</v>
      </c>
      <c r="AC4816" t="s">
        <v>128</v>
      </c>
      <c r="AD4816" t="s">
        <v>811</v>
      </c>
      <c r="AE4816" s="18">
        <v>0</v>
      </c>
      <c r="AF4816" t="s">
        <v>10983</v>
      </c>
      <c r="AG4816" t="s">
        <v>143</v>
      </c>
      <c r="AH4816" t="s">
        <v>10984</v>
      </c>
      <c r="AI4816" s="18">
        <v>0.64050044090000002</v>
      </c>
      <c r="AJ4816" t="s">
        <v>4603</v>
      </c>
      <c r="AK4816" t="s">
        <v>134</v>
      </c>
      <c r="AL4816" t="s">
        <v>4604</v>
      </c>
      <c r="AM4816" t="s">
        <v>10983</v>
      </c>
      <c r="AN4816" t="s">
        <v>143</v>
      </c>
      <c r="AO4816" t="s">
        <v>10984</v>
      </c>
      <c r="AP4816" s="18">
        <v>0</v>
      </c>
      <c r="AQ4816" t="s">
        <v>123</v>
      </c>
      <c r="AR4816" t="b">
        <f>ISNUMBER(SEARCH('Consulta Por Puntos Baloto'!$E$5,B4816,1))</f>
        <v>0</v>
      </c>
      <c r="AS4816">
        <f t="shared" si="150"/>
        <v>31</v>
      </c>
      <c r="AT4816" t="str">
        <f t="shared" si="151"/>
        <v>Punto pago</v>
      </c>
    </row>
    <row r="4817" spans="1:46">
      <c r="A4817" t="s">
        <v>21432</v>
      </c>
      <c r="B4817" t="s">
        <v>21433</v>
      </c>
      <c r="C4817" s="18">
        <v>13.2685950651</v>
      </c>
      <c r="D4817" t="s">
        <v>4084</v>
      </c>
      <c r="E4817" t="s">
        <v>4053</v>
      </c>
      <c r="F4817" t="s">
        <v>4085</v>
      </c>
      <c r="G4817" s="18">
        <v>11.5505366918</v>
      </c>
      <c r="H4817" t="s">
        <v>64</v>
      </c>
      <c r="I4817" t="s">
        <v>4055</v>
      </c>
      <c r="J4817" t="s">
        <v>4086</v>
      </c>
      <c r="K4817" s="18">
        <v>20.2111611672</v>
      </c>
      <c r="L4817" t="s">
        <v>64</v>
      </c>
      <c r="M4817" t="s">
        <v>223</v>
      </c>
      <c r="N4817" t="s">
        <v>4070</v>
      </c>
      <c r="O4817" s="18">
        <v>13.9962327185</v>
      </c>
      <c r="P4817" t="s">
        <v>4052</v>
      </c>
      <c r="Q4817" t="s">
        <v>4053</v>
      </c>
      <c r="R4817" t="s">
        <v>4054</v>
      </c>
      <c r="S4817" s="18">
        <v>27.239021941600001</v>
      </c>
      <c r="T4817" t="s">
        <v>227</v>
      </c>
      <c r="U4817" t="s">
        <v>228</v>
      </c>
      <c r="V4817" t="s">
        <v>229</v>
      </c>
      <c r="W4817" s="18">
        <v>11.557030879899999</v>
      </c>
      <c r="X4817" t="s">
        <v>64</v>
      </c>
      <c r="Y4817" t="s">
        <v>4055</v>
      </c>
      <c r="Z4817" t="s">
        <v>4056</v>
      </c>
      <c r="AA4817" s="18">
        <v>17.815734621699999</v>
      </c>
      <c r="AB4817" t="s">
        <v>4088</v>
      </c>
      <c r="AC4817" t="s">
        <v>220</v>
      </c>
      <c r="AD4817" t="s">
        <v>4089</v>
      </c>
      <c r="AE4817" s="18">
        <v>9.4138935699999995E-2</v>
      </c>
      <c r="AF4817" t="s">
        <v>9720</v>
      </c>
      <c r="AG4817" t="s">
        <v>8381</v>
      </c>
      <c r="AH4817" t="s">
        <v>9721</v>
      </c>
      <c r="AI4817" s="18">
        <v>7.13262063E-2</v>
      </c>
      <c r="AJ4817" t="s">
        <v>9722</v>
      </c>
      <c r="AK4817" t="s">
        <v>8381</v>
      </c>
      <c r="AL4817" t="s">
        <v>9723</v>
      </c>
      <c r="AM4817" t="s">
        <v>9722</v>
      </c>
      <c r="AN4817" t="s">
        <v>8381</v>
      </c>
      <c r="AO4817" t="s">
        <v>9723</v>
      </c>
      <c r="AP4817" s="18">
        <v>7.13262063E-2</v>
      </c>
      <c r="AQ4817" t="s">
        <v>4218</v>
      </c>
      <c r="AR4817" t="b">
        <f>ISNUMBER(SEARCH('Consulta Por Puntos Baloto'!$E$5,B4817,1))</f>
        <v>0</v>
      </c>
      <c r="AS4817">
        <f t="shared" si="150"/>
        <v>35</v>
      </c>
      <c r="AT4817" t="str">
        <f t="shared" si="151"/>
        <v>Punto red</v>
      </c>
    </row>
    <row r="4818" spans="1:46">
      <c r="A4818" t="s">
        <v>21434</v>
      </c>
      <c r="B4818" t="s">
        <v>21435</v>
      </c>
      <c r="C4818" s="18">
        <v>12.8304356334</v>
      </c>
      <c r="D4818" t="s">
        <v>4084</v>
      </c>
      <c r="E4818" t="s">
        <v>4053</v>
      </c>
      <c r="F4818" t="s">
        <v>4085</v>
      </c>
      <c r="G4818" s="18">
        <v>11.111513823399999</v>
      </c>
      <c r="H4818" t="s">
        <v>64</v>
      </c>
      <c r="I4818" t="s">
        <v>4055</v>
      </c>
      <c r="J4818" t="s">
        <v>4086</v>
      </c>
      <c r="K4818" s="18">
        <v>19.788600358899998</v>
      </c>
      <c r="L4818" t="s">
        <v>64</v>
      </c>
      <c r="M4818" t="s">
        <v>223</v>
      </c>
      <c r="N4818" t="s">
        <v>4070</v>
      </c>
      <c r="O4818" s="18">
        <v>13.5565533545</v>
      </c>
      <c r="P4818" t="s">
        <v>4052</v>
      </c>
      <c r="Q4818" t="s">
        <v>4053</v>
      </c>
      <c r="R4818" t="s">
        <v>4054</v>
      </c>
      <c r="S4818" s="18">
        <v>26.8536625399</v>
      </c>
      <c r="T4818" t="s">
        <v>227</v>
      </c>
      <c r="U4818" t="s">
        <v>228</v>
      </c>
      <c r="V4818" t="s">
        <v>229</v>
      </c>
      <c r="W4818" s="18">
        <v>11.117880834299999</v>
      </c>
      <c r="X4818" t="s">
        <v>64</v>
      </c>
      <c r="Y4818" t="s">
        <v>4055</v>
      </c>
      <c r="Z4818" t="s">
        <v>4056</v>
      </c>
      <c r="AA4818" s="18">
        <v>17.4042683813</v>
      </c>
      <c r="AB4818" t="s">
        <v>4088</v>
      </c>
      <c r="AC4818" t="s">
        <v>220</v>
      </c>
      <c r="AD4818" t="s">
        <v>4089</v>
      </c>
      <c r="AE4818" s="18">
        <v>0.13448287780000001</v>
      </c>
      <c r="AF4818" t="s">
        <v>21436</v>
      </c>
      <c r="AG4818" t="s">
        <v>8381</v>
      </c>
      <c r="AH4818" t="s">
        <v>21437</v>
      </c>
      <c r="AI4818" s="18">
        <v>0.42041308199999999</v>
      </c>
      <c r="AJ4818" t="s">
        <v>8383</v>
      </c>
      <c r="AK4818" t="s">
        <v>8381</v>
      </c>
      <c r="AL4818" t="s">
        <v>8384</v>
      </c>
      <c r="AM4818" t="s">
        <v>21436</v>
      </c>
      <c r="AN4818" t="s">
        <v>8381</v>
      </c>
      <c r="AO4818" t="s">
        <v>21437</v>
      </c>
      <c r="AP4818" s="18">
        <v>0.13448287780000001</v>
      </c>
      <c r="AQ4818" t="s">
        <v>123</v>
      </c>
      <c r="AR4818" t="b">
        <f>ISNUMBER(SEARCH('Consulta Por Puntos Baloto'!$E$5,B4818,1))</f>
        <v>0</v>
      </c>
      <c r="AS4818">
        <f t="shared" si="150"/>
        <v>31</v>
      </c>
      <c r="AT4818" t="str">
        <f t="shared" si="151"/>
        <v>Punto pago</v>
      </c>
    </row>
    <row r="4819" spans="1:46">
      <c r="A4819" t="s">
        <v>21438</v>
      </c>
      <c r="B4819" t="s">
        <v>21439</v>
      </c>
      <c r="C4819" s="18">
        <v>5.8001986445</v>
      </c>
      <c r="D4819" t="s">
        <v>61</v>
      </c>
      <c r="E4819" t="s">
        <v>62</v>
      </c>
      <c r="F4819" t="s">
        <v>63</v>
      </c>
      <c r="G4819" s="18">
        <v>5.4834213132</v>
      </c>
      <c r="H4819" t="s">
        <v>64</v>
      </c>
      <c r="I4819" t="s">
        <v>65</v>
      </c>
      <c r="J4819" t="s">
        <v>66</v>
      </c>
      <c r="K4819" s="18">
        <v>5.4924041726999997</v>
      </c>
      <c r="L4819" t="s">
        <v>64</v>
      </c>
      <c r="M4819" t="s">
        <v>65</v>
      </c>
      <c r="N4819" t="s">
        <v>66</v>
      </c>
      <c r="O4819" s="18">
        <v>10.068256738600001</v>
      </c>
      <c r="P4819" t="s">
        <v>67</v>
      </c>
      <c r="Q4819" t="s">
        <v>62</v>
      </c>
      <c r="R4819" t="s">
        <v>68</v>
      </c>
      <c r="S4819" s="18">
        <v>8.8777707892999995</v>
      </c>
      <c r="T4819" t="s">
        <v>69</v>
      </c>
      <c r="U4819" t="s">
        <v>65</v>
      </c>
      <c r="V4819" t="s">
        <v>70</v>
      </c>
      <c r="W4819" s="18">
        <v>8.0192574419000007</v>
      </c>
      <c r="X4819" t="s">
        <v>71</v>
      </c>
      <c r="Y4819" t="s">
        <v>65</v>
      </c>
      <c r="Z4819" t="s">
        <v>72</v>
      </c>
      <c r="AA4819" s="18">
        <v>6.6636413442000002</v>
      </c>
      <c r="AB4819" s="19" t="s">
        <v>266</v>
      </c>
      <c r="AC4819" t="s">
        <v>62</v>
      </c>
      <c r="AD4819" t="s">
        <v>267</v>
      </c>
      <c r="AE4819" s="18">
        <v>0.1349999442</v>
      </c>
      <c r="AF4819" t="s">
        <v>21440</v>
      </c>
      <c r="AG4819" t="s">
        <v>62</v>
      </c>
      <c r="AH4819" t="s">
        <v>21441</v>
      </c>
      <c r="AI4819" s="18">
        <v>0.93052852450000001</v>
      </c>
      <c r="AJ4819" t="s">
        <v>349</v>
      </c>
      <c r="AK4819" t="s">
        <v>62</v>
      </c>
      <c r="AL4819" t="s">
        <v>17925</v>
      </c>
      <c r="AM4819" t="s">
        <v>21440</v>
      </c>
      <c r="AN4819" t="s">
        <v>62</v>
      </c>
      <c r="AO4819" t="s">
        <v>21441</v>
      </c>
      <c r="AP4819" s="18">
        <v>0.1349999442</v>
      </c>
      <c r="AQ4819" t="s">
        <v>123</v>
      </c>
      <c r="AR4819" t="b">
        <f>ISNUMBER(SEARCH('Consulta Por Puntos Baloto'!$E$5,B4819,1))</f>
        <v>0</v>
      </c>
      <c r="AS4819">
        <f t="shared" si="150"/>
        <v>31</v>
      </c>
      <c r="AT4819" t="str">
        <f t="shared" si="151"/>
        <v>Punto pago</v>
      </c>
    </row>
    <row r="4820" spans="1:46">
      <c r="A4820" t="s">
        <v>21442</v>
      </c>
      <c r="B4820" t="s">
        <v>21443</v>
      </c>
      <c r="C4820" s="18">
        <v>65.806804950100002</v>
      </c>
      <c r="D4820" t="s">
        <v>4247</v>
      </c>
      <c r="E4820" t="s">
        <v>4248</v>
      </c>
      <c r="F4820" t="s">
        <v>4249</v>
      </c>
      <c r="G4820" s="18">
        <v>65.258207343899997</v>
      </c>
      <c r="H4820" t="s">
        <v>64</v>
      </c>
      <c r="I4820" t="s">
        <v>4073</v>
      </c>
      <c r="J4820" t="s">
        <v>4074</v>
      </c>
      <c r="K4820" s="18">
        <v>73.401311081100005</v>
      </c>
      <c r="L4820" t="s">
        <v>64</v>
      </c>
      <c r="M4820" t="s">
        <v>4250</v>
      </c>
      <c r="N4820" t="s">
        <v>4251</v>
      </c>
      <c r="O4820" s="18">
        <v>129.7627779593</v>
      </c>
      <c r="P4820" t="s">
        <v>3977</v>
      </c>
      <c r="Q4820" t="s">
        <v>3972</v>
      </c>
      <c r="R4820" t="s">
        <v>3978</v>
      </c>
      <c r="S4820" s="18">
        <v>371.46454160339999</v>
      </c>
      <c r="T4820" t="s">
        <v>85</v>
      </c>
      <c r="U4820" t="s">
        <v>86</v>
      </c>
      <c r="V4820" t="s">
        <v>87</v>
      </c>
      <c r="W4820" s="18">
        <v>65.165159294899993</v>
      </c>
      <c r="X4820" t="s">
        <v>64</v>
      </c>
      <c r="Y4820" t="s">
        <v>4073</v>
      </c>
      <c r="Z4820" t="s">
        <v>4074</v>
      </c>
      <c r="AA4820" s="18">
        <v>78.575137069600004</v>
      </c>
      <c r="AB4820" s="19" t="s">
        <v>4269</v>
      </c>
      <c r="AC4820" t="s">
        <v>4261</v>
      </c>
      <c r="AD4820" t="s">
        <v>4270</v>
      </c>
      <c r="AE4820" s="18">
        <v>6.2552055000000004E-3</v>
      </c>
      <c r="AF4820" t="s">
        <v>21444</v>
      </c>
      <c r="AG4820" t="s">
        <v>21445</v>
      </c>
      <c r="AH4820" t="s">
        <v>21446</v>
      </c>
      <c r="AI4820" s="18">
        <v>12.292591334400001</v>
      </c>
      <c r="AJ4820" t="s">
        <v>6556</v>
      </c>
      <c r="AK4820" t="s">
        <v>5405</v>
      </c>
      <c r="AL4820" t="s">
        <v>6557</v>
      </c>
      <c r="AM4820" t="s">
        <v>21444</v>
      </c>
      <c r="AN4820" t="s">
        <v>21445</v>
      </c>
      <c r="AO4820" t="s">
        <v>21446</v>
      </c>
      <c r="AP4820" s="18">
        <v>6.2552055000000004E-3</v>
      </c>
      <c r="AQ4820" t="s">
        <v>123</v>
      </c>
      <c r="AR4820" t="b">
        <f>ISNUMBER(SEARCH('Consulta Por Puntos Baloto'!$E$5,B4820,1))</f>
        <v>0</v>
      </c>
      <c r="AS4820">
        <f t="shared" si="150"/>
        <v>31</v>
      </c>
      <c r="AT4820" t="str">
        <f t="shared" si="151"/>
        <v>Punto pago</v>
      </c>
    </row>
    <row r="4821" spans="1:46">
      <c r="A4821" t="s">
        <v>21447</v>
      </c>
      <c r="B4821" t="s">
        <v>21448</v>
      </c>
      <c r="C4821" s="18">
        <v>58.436556484100002</v>
      </c>
      <c r="D4821" t="s">
        <v>4464</v>
      </c>
      <c r="E4821" t="s">
        <v>4465</v>
      </c>
      <c r="F4821" t="s">
        <v>4466</v>
      </c>
      <c r="G4821" s="18">
        <v>85.881792934399996</v>
      </c>
      <c r="H4821" t="s">
        <v>64</v>
      </c>
      <c r="I4821" t="s">
        <v>4073</v>
      </c>
      <c r="J4821" t="s">
        <v>4074</v>
      </c>
      <c r="K4821" s="18">
        <v>100.62813645440001</v>
      </c>
      <c r="L4821" t="s">
        <v>64</v>
      </c>
      <c r="M4821" t="s">
        <v>4250</v>
      </c>
      <c r="N4821" t="s">
        <v>4251</v>
      </c>
      <c r="O4821" s="18">
        <v>128.18242283169999</v>
      </c>
      <c r="P4821" t="s">
        <v>3977</v>
      </c>
      <c r="Q4821" t="s">
        <v>3972</v>
      </c>
      <c r="R4821" t="s">
        <v>3978</v>
      </c>
      <c r="S4821" s="18">
        <v>347.59079550500002</v>
      </c>
      <c r="T4821" t="s">
        <v>85</v>
      </c>
      <c r="U4821" t="s">
        <v>86</v>
      </c>
      <c r="V4821" t="s">
        <v>87</v>
      </c>
      <c r="W4821" s="18">
        <v>85.786888681500002</v>
      </c>
      <c r="X4821" t="s">
        <v>64</v>
      </c>
      <c r="Y4821" t="s">
        <v>4073</v>
      </c>
      <c r="Z4821" t="s">
        <v>4074</v>
      </c>
      <c r="AA4821" s="18">
        <v>106.45741467889999</v>
      </c>
      <c r="AB4821" s="19" t="s">
        <v>4269</v>
      </c>
      <c r="AC4821" t="s">
        <v>4261</v>
      </c>
      <c r="AD4821" t="s">
        <v>4270</v>
      </c>
      <c r="AE4821" s="18">
        <v>8.6113947000000003E-3</v>
      </c>
      <c r="AF4821" t="s">
        <v>21449</v>
      </c>
      <c r="AG4821" t="s">
        <v>7983</v>
      </c>
      <c r="AH4821" t="s">
        <v>21450</v>
      </c>
      <c r="AI4821" s="18">
        <v>1.9378259500000002E-2</v>
      </c>
      <c r="AJ4821" t="s">
        <v>21451</v>
      </c>
      <c r="AK4821" t="s">
        <v>7983</v>
      </c>
      <c r="AL4821" t="s">
        <v>21452</v>
      </c>
      <c r="AM4821" t="s">
        <v>21449</v>
      </c>
      <c r="AN4821" t="s">
        <v>7983</v>
      </c>
      <c r="AO4821" t="s">
        <v>21450</v>
      </c>
      <c r="AP4821" s="18">
        <v>8.6113947000000003E-3</v>
      </c>
      <c r="AQ4821" t="s">
        <v>123</v>
      </c>
      <c r="AR4821" t="b">
        <f>ISNUMBER(SEARCH('Consulta Por Puntos Baloto'!$E$5,B4821,1))</f>
        <v>0</v>
      </c>
      <c r="AS4821">
        <f t="shared" si="150"/>
        <v>31</v>
      </c>
      <c r="AT4821" t="str">
        <f t="shared" si="151"/>
        <v>Punto pago</v>
      </c>
    </row>
    <row r="4822" spans="1:46">
      <c r="A4822" t="s">
        <v>21453</v>
      </c>
      <c r="B4822" t="s">
        <v>21454</v>
      </c>
      <c r="C4822" s="18">
        <v>65.361539625700004</v>
      </c>
      <c r="D4822" t="s">
        <v>4447</v>
      </c>
      <c r="E4822" t="s">
        <v>4261</v>
      </c>
      <c r="F4822" t="s">
        <v>4448</v>
      </c>
      <c r="G4822" s="18">
        <v>65.175769820599996</v>
      </c>
      <c r="H4822" t="s">
        <v>64</v>
      </c>
      <c r="I4822" t="s">
        <v>4250</v>
      </c>
      <c r="J4822" t="s">
        <v>4251</v>
      </c>
      <c r="K4822" s="18">
        <v>65.160773132000003</v>
      </c>
      <c r="L4822" t="s">
        <v>64</v>
      </c>
      <c r="M4822" t="s">
        <v>4250</v>
      </c>
      <c r="N4822" t="s">
        <v>4251</v>
      </c>
      <c r="O4822" s="18">
        <v>115.4619204199</v>
      </c>
      <c r="P4822" t="s">
        <v>3977</v>
      </c>
      <c r="Q4822" t="s">
        <v>3972</v>
      </c>
      <c r="R4822" t="s">
        <v>3978</v>
      </c>
      <c r="S4822" s="18">
        <v>379.98919870740002</v>
      </c>
      <c r="T4822" t="s">
        <v>85</v>
      </c>
      <c r="U4822" t="s">
        <v>86</v>
      </c>
      <c r="V4822" t="s">
        <v>87</v>
      </c>
      <c r="W4822" s="18">
        <v>71.910607001000002</v>
      </c>
      <c r="X4822" t="s">
        <v>64</v>
      </c>
      <c r="Y4822" t="s">
        <v>4250</v>
      </c>
      <c r="Z4822" t="s">
        <v>4449</v>
      </c>
      <c r="AA4822" s="18">
        <v>70.772580084400005</v>
      </c>
      <c r="AB4822" s="19" t="s">
        <v>4269</v>
      </c>
      <c r="AC4822" t="s">
        <v>4261</v>
      </c>
      <c r="AD4822" t="s">
        <v>4270</v>
      </c>
      <c r="AE4822" s="18">
        <v>5.0304282999999997E-3</v>
      </c>
      <c r="AF4822" t="s">
        <v>21455</v>
      </c>
      <c r="AG4822" t="s">
        <v>21456</v>
      </c>
      <c r="AH4822" t="s">
        <v>21457</v>
      </c>
      <c r="AI4822" s="18">
        <v>7.6868653199999998E-2</v>
      </c>
      <c r="AJ4822" t="s">
        <v>21458</v>
      </c>
      <c r="AK4822" t="s">
        <v>21456</v>
      </c>
      <c r="AL4822" t="s">
        <v>21459</v>
      </c>
      <c r="AM4822" t="s">
        <v>21455</v>
      </c>
      <c r="AN4822" t="s">
        <v>21456</v>
      </c>
      <c r="AO4822" t="s">
        <v>21457</v>
      </c>
      <c r="AP4822" s="18">
        <v>5.0304282999999997E-3</v>
      </c>
      <c r="AQ4822" t="s">
        <v>123</v>
      </c>
      <c r="AR4822" t="b">
        <f>ISNUMBER(SEARCH('Consulta Por Puntos Baloto'!$E$5,B4822,1))</f>
        <v>0</v>
      </c>
      <c r="AS4822">
        <f t="shared" si="150"/>
        <v>31</v>
      </c>
      <c r="AT4822" t="str">
        <f t="shared" si="151"/>
        <v>Punto pago</v>
      </c>
    </row>
    <row r="4823" spans="1:46">
      <c r="A4823" t="s">
        <v>21460</v>
      </c>
      <c r="B4823" t="s">
        <v>21461</v>
      </c>
      <c r="C4823" s="18">
        <v>22.995206782899999</v>
      </c>
      <c r="D4823" t="s">
        <v>4065</v>
      </c>
      <c r="E4823" t="s">
        <v>4066</v>
      </c>
      <c r="F4823" t="s">
        <v>4067</v>
      </c>
      <c r="G4823" s="18">
        <v>18.801566674499998</v>
      </c>
      <c r="H4823" t="s">
        <v>64</v>
      </c>
      <c r="I4823" t="s">
        <v>4068</v>
      </c>
      <c r="J4823" t="s">
        <v>5453</v>
      </c>
      <c r="K4823" s="18">
        <v>163.14869971830001</v>
      </c>
      <c r="L4823" t="s">
        <v>64</v>
      </c>
      <c r="M4823" t="s">
        <v>4250</v>
      </c>
      <c r="N4823" t="s">
        <v>4251</v>
      </c>
      <c r="O4823" s="18">
        <v>24.936240658700001</v>
      </c>
      <c r="P4823" t="s">
        <v>4071</v>
      </c>
      <c r="Q4823" t="s">
        <v>4066</v>
      </c>
      <c r="R4823" t="s">
        <v>4072</v>
      </c>
      <c r="S4823" s="18">
        <v>308.69855109470001</v>
      </c>
      <c r="T4823" t="s">
        <v>227</v>
      </c>
      <c r="U4823" t="s">
        <v>228</v>
      </c>
      <c r="V4823" t="s">
        <v>229</v>
      </c>
      <c r="W4823" s="18">
        <v>62.200431515399998</v>
      </c>
      <c r="X4823" t="s">
        <v>64</v>
      </c>
      <c r="Y4823" t="s">
        <v>4073</v>
      </c>
      <c r="Z4823" t="s">
        <v>4074</v>
      </c>
      <c r="AA4823" s="18">
        <v>21.920598814000002</v>
      </c>
      <c r="AB4823" t="s">
        <v>4252</v>
      </c>
      <c r="AC4823" t="s">
        <v>4066</v>
      </c>
      <c r="AD4823" t="s">
        <v>4253</v>
      </c>
      <c r="AE4823" s="18">
        <v>0.1244095153</v>
      </c>
      <c r="AF4823" t="s">
        <v>21462</v>
      </c>
      <c r="AG4823" t="s">
        <v>21463</v>
      </c>
      <c r="AH4823" t="s">
        <v>21464</v>
      </c>
      <c r="AI4823" s="18">
        <v>2.27600645E-2</v>
      </c>
      <c r="AJ4823" t="s">
        <v>21465</v>
      </c>
      <c r="AK4823" t="s">
        <v>21463</v>
      </c>
      <c r="AL4823" t="s">
        <v>21466</v>
      </c>
      <c r="AM4823" t="s">
        <v>21465</v>
      </c>
      <c r="AN4823" t="s">
        <v>21463</v>
      </c>
      <c r="AO4823" t="s">
        <v>21466</v>
      </c>
      <c r="AP4823" s="18">
        <v>2.27600645E-2</v>
      </c>
      <c r="AQ4823" t="s">
        <v>123</v>
      </c>
      <c r="AR4823" t="b">
        <f>ISNUMBER(SEARCH('Consulta Por Puntos Baloto'!$E$5,B4823,1))</f>
        <v>0</v>
      </c>
      <c r="AS4823">
        <f t="shared" si="150"/>
        <v>35</v>
      </c>
      <c r="AT4823" t="str">
        <f t="shared" si="151"/>
        <v>Punto red</v>
      </c>
    </row>
    <row r="4824" spans="1:46">
      <c r="A4824" t="s">
        <v>21467</v>
      </c>
      <c r="B4824" t="s">
        <v>21468</v>
      </c>
      <c r="C4824" s="18">
        <v>1.4307374690000001</v>
      </c>
      <c r="D4824" t="s">
        <v>4284</v>
      </c>
      <c r="E4824" t="s">
        <v>3972</v>
      </c>
      <c r="F4824" t="s">
        <v>4285</v>
      </c>
      <c r="G4824" s="18">
        <v>1.0724005931</v>
      </c>
      <c r="H4824" t="s">
        <v>64</v>
      </c>
      <c r="I4824" t="s">
        <v>3974</v>
      </c>
      <c r="J4824" t="s">
        <v>4304</v>
      </c>
      <c r="K4824" s="18">
        <v>1.0724005931</v>
      </c>
      <c r="L4824" t="s">
        <v>64</v>
      </c>
      <c r="M4824" t="s">
        <v>3974</v>
      </c>
      <c r="N4824" t="s">
        <v>4304</v>
      </c>
      <c r="O4824" s="18">
        <v>1.8125494839</v>
      </c>
      <c r="P4824" t="s">
        <v>4265</v>
      </c>
      <c r="Q4824" t="s">
        <v>3972</v>
      </c>
      <c r="R4824" t="s">
        <v>4266</v>
      </c>
      <c r="S4824" s="18">
        <v>464.71781807209999</v>
      </c>
      <c r="T4824" t="s">
        <v>85</v>
      </c>
      <c r="U4824" t="s">
        <v>86</v>
      </c>
      <c r="V4824" t="s">
        <v>87</v>
      </c>
      <c r="W4824" s="18">
        <v>3.2556800591999999</v>
      </c>
      <c r="X4824" t="s">
        <v>3979</v>
      </c>
      <c r="Y4824" t="s">
        <v>3974</v>
      </c>
      <c r="Z4824" t="s">
        <v>3980</v>
      </c>
      <c r="AA4824" s="18">
        <v>1.6957816775000001</v>
      </c>
      <c r="AB4824" t="s">
        <v>4286</v>
      </c>
      <c r="AC4824" t="s">
        <v>3972</v>
      </c>
      <c r="AD4824" t="s">
        <v>4289</v>
      </c>
      <c r="AE4824" s="18">
        <v>0.44125188679999999</v>
      </c>
      <c r="AF4824" t="s">
        <v>21469</v>
      </c>
      <c r="AG4824" t="s">
        <v>3972</v>
      </c>
      <c r="AH4824" t="s">
        <v>21470</v>
      </c>
      <c r="AI4824" s="18">
        <v>0.83501759710000001</v>
      </c>
      <c r="AJ4824" t="s">
        <v>4325</v>
      </c>
      <c r="AK4824" t="s">
        <v>3972</v>
      </c>
      <c r="AL4824" t="s">
        <v>4326</v>
      </c>
      <c r="AM4824" t="s">
        <v>21469</v>
      </c>
      <c r="AN4824" t="s">
        <v>3972</v>
      </c>
      <c r="AO4824" t="s">
        <v>21470</v>
      </c>
      <c r="AP4824" s="18">
        <v>0.44125188679999999</v>
      </c>
      <c r="AQ4824" t="s">
        <v>123</v>
      </c>
      <c r="AR4824" t="b">
        <f>ISNUMBER(SEARCH('Consulta Por Puntos Baloto'!$E$5,B4824,1))</f>
        <v>0</v>
      </c>
      <c r="AS4824">
        <f t="shared" si="150"/>
        <v>31</v>
      </c>
      <c r="AT4824" t="str">
        <f t="shared" si="151"/>
        <v>Punto pago</v>
      </c>
    </row>
    <row r="4825" spans="1:46">
      <c r="A4825" t="s">
        <v>21471</v>
      </c>
      <c r="B4825" t="s">
        <v>21472</v>
      </c>
      <c r="C4825" s="18">
        <v>94.746251357000006</v>
      </c>
      <c r="D4825" t="s">
        <v>4065</v>
      </c>
      <c r="E4825" t="s">
        <v>4066</v>
      </c>
      <c r="F4825" t="s">
        <v>4067</v>
      </c>
      <c r="G4825" s="18">
        <v>92.596900830099997</v>
      </c>
      <c r="H4825" t="s">
        <v>64</v>
      </c>
      <c r="I4825" t="s">
        <v>4068</v>
      </c>
      <c r="J4825" t="s">
        <v>8065</v>
      </c>
      <c r="K4825" s="18">
        <v>198.0956251179</v>
      </c>
      <c r="L4825" t="s">
        <v>64</v>
      </c>
      <c r="M4825" t="s">
        <v>187</v>
      </c>
      <c r="N4825" t="s">
        <v>189</v>
      </c>
      <c r="O4825" s="18">
        <v>95.041359190099996</v>
      </c>
      <c r="P4825" t="s">
        <v>4071</v>
      </c>
      <c r="Q4825" t="s">
        <v>4066</v>
      </c>
      <c r="R4825" t="s">
        <v>4072</v>
      </c>
      <c r="S4825" s="18">
        <v>241.33309973190001</v>
      </c>
      <c r="T4825" t="s">
        <v>227</v>
      </c>
      <c r="U4825" t="s">
        <v>228</v>
      </c>
      <c r="V4825" t="s">
        <v>229</v>
      </c>
      <c r="W4825" s="18">
        <v>112.6453467875</v>
      </c>
      <c r="X4825" t="s">
        <v>64</v>
      </c>
      <c r="Y4825" t="s">
        <v>4073</v>
      </c>
      <c r="Z4825" t="s">
        <v>4074</v>
      </c>
      <c r="AA4825" s="18">
        <v>94.343412762499995</v>
      </c>
      <c r="AB4825" t="s">
        <v>4252</v>
      </c>
      <c r="AC4825" t="s">
        <v>4066</v>
      </c>
      <c r="AD4825" t="s">
        <v>4253</v>
      </c>
      <c r="AE4825" s="18">
        <v>5.7187299999999998E-4</v>
      </c>
      <c r="AF4825" t="s">
        <v>21473</v>
      </c>
      <c r="AG4825" t="s">
        <v>21474</v>
      </c>
      <c r="AH4825" t="s">
        <v>21475</v>
      </c>
      <c r="AI4825" s="18">
        <v>3.2847330000000002E-4</v>
      </c>
      <c r="AJ4825" t="s">
        <v>21476</v>
      </c>
      <c r="AK4825" t="s">
        <v>21474</v>
      </c>
      <c r="AL4825" t="s">
        <v>21477</v>
      </c>
      <c r="AM4825" t="s">
        <v>21476</v>
      </c>
      <c r="AN4825" t="s">
        <v>21474</v>
      </c>
      <c r="AO4825" t="s">
        <v>21477</v>
      </c>
      <c r="AP4825" s="18">
        <v>3.2847330000000002E-4</v>
      </c>
      <c r="AQ4825" t="s">
        <v>123</v>
      </c>
      <c r="AR4825" t="b">
        <f>ISNUMBER(SEARCH('Consulta Por Puntos Baloto'!$E$5,B4825,1))</f>
        <v>0</v>
      </c>
      <c r="AS4825">
        <f t="shared" si="150"/>
        <v>35</v>
      </c>
      <c r="AT4825" t="str">
        <f t="shared" si="151"/>
        <v>Punto red</v>
      </c>
    </row>
    <row r="4826" spans="1:46">
      <c r="A4826" t="s">
        <v>21478</v>
      </c>
      <c r="B4826" t="s">
        <v>21479</v>
      </c>
      <c r="C4826" s="18">
        <v>41.7552471021</v>
      </c>
      <c r="D4826" t="s">
        <v>291</v>
      </c>
      <c r="E4826" t="s">
        <v>292</v>
      </c>
      <c r="F4826" t="s">
        <v>293</v>
      </c>
      <c r="G4826" s="18">
        <v>52.0249344777</v>
      </c>
      <c r="H4826" t="s">
        <v>64</v>
      </c>
      <c r="I4826" t="s">
        <v>294</v>
      </c>
      <c r="J4826" t="s">
        <v>295</v>
      </c>
      <c r="K4826" s="18">
        <v>52.034641130499999</v>
      </c>
      <c r="L4826" t="s">
        <v>64</v>
      </c>
      <c r="M4826" t="s">
        <v>294</v>
      </c>
      <c r="N4826" t="s">
        <v>295</v>
      </c>
      <c r="O4826" s="18">
        <v>65.638369975100005</v>
      </c>
      <c r="P4826" t="s">
        <v>296</v>
      </c>
      <c r="Q4826" t="s">
        <v>297</v>
      </c>
      <c r="R4826" t="s">
        <v>298</v>
      </c>
      <c r="S4826" s="18">
        <v>137.8486227381</v>
      </c>
      <c r="T4826" t="s">
        <v>311</v>
      </c>
      <c r="U4826" t="s">
        <v>130</v>
      </c>
      <c r="V4826" t="s">
        <v>312</v>
      </c>
      <c r="W4826" s="18">
        <v>121.1957444019</v>
      </c>
      <c r="X4826" t="s">
        <v>64</v>
      </c>
      <c r="Y4826" t="s">
        <v>313</v>
      </c>
      <c r="Z4826" t="s">
        <v>314</v>
      </c>
      <c r="AA4826" s="18">
        <v>52.5292108863</v>
      </c>
      <c r="AB4826" t="s">
        <v>300</v>
      </c>
      <c r="AC4826" t="s">
        <v>301</v>
      </c>
      <c r="AD4826" t="s">
        <v>302</v>
      </c>
      <c r="AE4826" s="18">
        <v>7.7633369492000002</v>
      </c>
      <c r="AF4826" t="s">
        <v>315</v>
      </c>
      <c r="AG4826" t="s">
        <v>316</v>
      </c>
      <c r="AH4826" t="s">
        <v>317</v>
      </c>
      <c r="AI4826" s="18">
        <v>1.44672355E-2</v>
      </c>
      <c r="AJ4826" t="s">
        <v>21480</v>
      </c>
      <c r="AK4826" t="s">
        <v>4058</v>
      </c>
      <c r="AL4826" t="s">
        <v>21481</v>
      </c>
      <c r="AM4826" t="s">
        <v>21480</v>
      </c>
      <c r="AN4826" t="s">
        <v>4058</v>
      </c>
      <c r="AO4826" t="s">
        <v>21481</v>
      </c>
      <c r="AP4826" s="18">
        <v>1.44672355E-2</v>
      </c>
      <c r="AQ4826" t="e">
        <v>#N/A</v>
      </c>
      <c r="AR4826" t="b">
        <f>ISNUMBER(SEARCH('Consulta Por Puntos Baloto'!$E$5,B4826,1))</f>
        <v>0</v>
      </c>
      <c r="AS4826">
        <f t="shared" si="150"/>
        <v>35</v>
      </c>
      <c r="AT4826" t="str">
        <f t="shared" si="151"/>
        <v>Punto red</v>
      </c>
    </row>
    <row r="4827" spans="1:46">
      <c r="A4827" t="s">
        <v>21482</v>
      </c>
      <c r="B4827" t="s">
        <v>21483</v>
      </c>
      <c r="C4827" s="18">
        <v>5.7550650686000004</v>
      </c>
      <c r="D4827" t="s">
        <v>526</v>
      </c>
      <c r="E4827" t="s">
        <v>128</v>
      </c>
      <c r="F4827" t="s">
        <v>527</v>
      </c>
      <c r="G4827" s="18">
        <v>1.6010604685000001</v>
      </c>
      <c r="H4827" t="s">
        <v>64</v>
      </c>
      <c r="I4827" t="s">
        <v>130</v>
      </c>
      <c r="J4827" t="s">
        <v>661</v>
      </c>
      <c r="K4827" s="18">
        <v>3.2884737396000001</v>
      </c>
      <c r="L4827" t="s">
        <v>64</v>
      </c>
      <c r="M4827" t="s">
        <v>130</v>
      </c>
      <c r="N4827" t="s">
        <v>466</v>
      </c>
      <c r="O4827" s="18">
        <v>1.8416049224</v>
      </c>
      <c r="P4827" t="s">
        <v>530</v>
      </c>
      <c r="Q4827" t="s">
        <v>134</v>
      </c>
      <c r="R4827" t="s">
        <v>531</v>
      </c>
      <c r="S4827" s="18">
        <v>4.9232731744000002</v>
      </c>
      <c r="T4827" t="s">
        <v>515</v>
      </c>
      <c r="U4827" t="s">
        <v>130</v>
      </c>
      <c r="V4827" t="s">
        <v>516</v>
      </c>
      <c r="W4827" s="18">
        <v>4.6574933972999997</v>
      </c>
      <c r="X4827" t="s">
        <v>745</v>
      </c>
      <c r="Y4827" t="s">
        <v>130</v>
      </c>
      <c r="Z4827" t="s">
        <v>746</v>
      </c>
      <c r="AA4827" s="18">
        <v>3.8037241897</v>
      </c>
      <c r="AB4827" t="s">
        <v>533</v>
      </c>
      <c r="AC4827" t="s">
        <v>128</v>
      </c>
      <c r="AD4827" t="s">
        <v>534</v>
      </c>
      <c r="AE4827" s="18">
        <v>0.1612593132</v>
      </c>
      <c r="AF4827" t="s">
        <v>18425</v>
      </c>
      <c r="AG4827" t="s">
        <v>143</v>
      </c>
      <c r="AH4827" t="s">
        <v>18426</v>
      </c>
      <c r="AI4827" s="18">
        <v>0.18994492660000001</v>
      </c>
      <c r="AJ4827" t="s">
        <v>21484</v>
      </c>
      <c r="AK4827" t="s">
        <v>134</v>
      </c>
      <c r="AL4827" t="s">
        <v>21485</v>
      </c>
      <c r="AM4827" t="s">
        <v>18425</v>
      </c>
      <c r="AN4827" t="s">
        <v>143</v>
      </c>
      <c r="AO4827" t="s">
        <v>18426</v>
      </c>
      <c r="AP4827" s="18">
        <v>0.1612593132</v>
      </c>
      <c r="AQ4827" t="s">
        <v>4218</v>
      </c>
      <c r="AR4827" t="b">
        <f>ISNUMBER(SEARCH('Consulta Por Puntos Baloto'!$E$5,B4827,1))</f>
        <v>0</v>
      </c>
      <c r="AS4827">
        <f t="shared" si="150"/>
        <v>31</v>
      </c>
      <c r="AT4827" t="str">
        <f t="shared" si="151"/>
        <v>Punto pago</v>
      </c>
    </row>
    <row r="4828" spans="1:46">
      <c r="A4828" t="s">
        <v>21486</v>
      </c>
      <c r="B4828" t="s">
        <v>21487</v>
      </c>
      <c r="C4828" s="18">
        <v>6.9879749599999999E-2</v>
      </c>
      <c r="D4828" t="s">
        <v>4302</v>
      </c>
      <c r="E4828" t="s">
        <v>3972</v>
      </c>
      <c r="F4828" t="s">
        <v>4303</v>
      </c>
      <c r="G4828" s="18">
        <v>0.28258535420000003</v>
      </c>
      <c r="H4828" t="s">
        <v>3981</v>
      </c>
      <c r="I4828" t="s">
        <v>3974</v>
      </c>
      <c r="J4828" t="s">
        <v>7448</v>
      </c>
      <c r="K4828" s="18">
        <v>0.95812702979999997</v>
      </c>
      <c r="L4828" t="s">
        <v>64</v>
      </c>
      <c r="M4828" t="s">
        <v>3974</v>
      </c>
      <c r="N4828" t="s">
        <v>4304</v>
      </c>
      <c r="O4828" s="18">
        <v>2.5773018249000001</v>
      </c>
      <c r="P4828" t="s">
        <v>4305</v>
      </c>
      <c r="Q4828" t="s">
        <v>3972</v>
      </c>
      <c r="R4828" t="s">
        <v>4306</v>
      </c>
      <c r="S4828" s="18">
        <v>464.29022256680003</v>
      </c>
      <c r="T4828" t="s">
        <v>85</v>
      </c>
      <c r="U4828" t="s">
        <v>86</v>
      </c>
      <c r="V4828" t="s">
        <v>87</v>
      </c>
      <c r="W4828" s="18">
        <v>4.4903270486000002</v>
      </c>
      <c r="X4828" t="s">
        <v>3979</v>
      </c>
      <c r="Y4828" t="s">
        <v>3974</v>
      </c>
      <c r="Z4828" t="s">
        <v>3980</v>
      </c>
      <c r="AA4828" s="18">
        <v>0.28258535420000003</v>
      </c>
      <c r="AB4828" t="s">
        <v>3981</v>
      </c>
      <c r="AC4828" t="s">
        <v>3972</v>
      </c>
      <c r="AD4828" t="s">
        <v>3982</v>
      </c>
      <c r="AE4828" s="18">
        <v>0.13445358630000001</v>
      </c>
      <c r="AF4828" t="s">
        <v>7449</v>
      </c>
      <c r="AG4828" t="s">
        <v>3972</v>
      </c>
      <c r="AH4828" t="s">
        <v>7450</v>
      </c>
      <c r="AI4828" s="18">
        <v>0.1974308689</v>
      </c>
      <c r="AJ4828" t="s">
        <v>7451</v>
      </c>
      <c r="AK4828" t="s">
        <v>3972</v>
      </c>
      <c r="AL4828" t="s">
        <v>7452</v>
      </c>
      <c r="AM4828" t="s">
        <v>4302</v>
      </c>
      <c r="AN4828" t="s">
        <v>3972</v>
      </c>
      <c r="AO4828" t="s">
        <v>4303</v>
      </c>
      <c r="AP4828" s="18">
        <v>6.9879749599999999E-2</v>
      </c>
      <c r="AQ4828" t="s">
        <v>123</v>
      </c>
      <c r="AR4828" t="b">
        <f>ISNUMBER(SEARCH('Consulta Por Puntos Baloto'!$E$5,B4828,1))</f>
        <v>0</v>
      </c>
      <c r="AS4828">
        <f t="shared" si="150"/>
        <v>3</v>
      </c>
      <c r="AT4828" t="str">
        <f t="shared" si="151"/>
        <v>Punto 472</v>
      </c>
    </row>
    <row r="4829" spans="1:46">
      <c r="A4829" t="s">
        <v>21488</v>
      </c>
      <c r="B4829" t="s">
        <v>21489</v>
      </c>
      <c r="C4829" s="18">
        <v>21.691603472600001</v>
      </c>
      <c r="D4829" t="s">
        <v>4247</v>
      </c>
      <c r="E4829" t="s">
        <v>4248</v>
      </c>
      <c r="F4829" t="s">
        <v>4249</v>
      </c>
      <c r="G4829" s="18">
        <v>21.937911563099998</v>
      </c>
      <c r="H4829" t="s">
        <v>64</v>
      </c>
      <c r="I4829" t="s">
        <v>4073</v>
      </c>
      <c r="J4829" t="s">
        <v>4074</v>
      </c>
      <c r="K4829" s="18">
        <v>142.4422677851</v>
      </c>
      <c r="L4829" t="s">
        <v>64</v>
      </c>
      <c r="M4829" t="s">
        <v>4250</v>
      </c>
      <c r="N4829" t="s">
        <v>4251</v>
      </c>
      <c r="O4829" s="18">
        <v>67.783900340299994</v>
      </c>
      <c r="P4829" t="s">
        <v>4071</v>
      </c>
      <c r="Q4829" t="s">
        <v>4066</v>
      </c>
      <c r="R4829" t="s">
        <v>4072</v>
      </c>
      <c r="S4829" s="18">
        <v>324.46812007469998</v>
      </c>
      <c r="T4829" t="s">
        <v>227</v>
      </c>
      <c r="U4829" t="s">
        <v>228</v>
      </c>
      <c r="V4829" t="s">
        <v>229</v>
      </c>
      <c r="W4829" s="18">
        <v>22.0136689992</v>
      </c>
      <c r="X4829" t="s">
        <v>64</v>
      </c>
      <c r="Y4829" t="s">
        <v>4073</v>
      </c>
      <c r="Z4829" t="s">
        <v>4074</v>
      </c>
      <c r="AA4829" s="18">
        <v>64.411289315000005</v>
      </c>
      <c r="AB4829" t="s">
        <v>4252</v>
      </c>
      <c r="AC4829" t="s">
        <v>4066</v>
      </c>
      <c r="AD4829" t="s">
        <v>4253</v>
      </c>
      <c r="AE4829" s="18">
        <v>1.7449538899999999E-2</v>
      </c>
      <c r="AF4829" t="s">
        <v>21490</v>
      </c>
      <c r="AG4829" t="s">
        <v>11347</v>
      </c>
      <c r="AH4829" t="s">
        <v>21491</v>
      </c>
      <c r="AI4829" s="18">
        <v>7.9749638999999997E-2</v>
      </c>
      <c r="AJ4829" t="s">
        <v>6430</v>
      </c>
      <c r="AK4829" t="s">
        <v>11350</v>
      </c>
      <c r="AL4829" t="s">
        <v>20261</v>
      </c>
      <c r="AM4829" t="s">
        <v>21490</v>
      </c>
      <c r="AN4829" t="s">
        <v>11347</v>
      </c>
      <c r="AO4829" t="s">
        <v>21491</v>
      </c>
      <c r="AP4829" s="18">
        <v>1.7449538899999999E-2</v>
      </c>
      <c r="AQ4829" t="s">
        <v>123</v>
      </c>
      <c r="AR4829" t="b">
        <f>ISNUMBER(SEARCH('Consulta Por Puntos Baloto'!$E$5,B4829,1))</f>
        <v>0</v>
      </c>
      <c r="AS4829">
        <f t="shared" si="150"/>
        <v>31</v>
      </c>
      <c r="AT4829" t="str">
        <f t="shared" si="151"/>
        <v>Punto pago</v>
      </c>
    </row>
    <row r="4830" spans="1:46">
      <c r="A4830" t="s">
        <v>21492</v>
      </c>
      <c r="B4830" t="s">
        <v>21493</v>
      </c>
      <c r="C4830" s="18">
        <v>12.602212010200001</v>
      </c>
      <c r="D4830" t="s">
        <v>3990</v>
      </c>
      <c r="E4830" t="s">
        <v>3991</v>
      </c>
      <c r="F4830" t="s">
        <v>3992</v>
      </c>
      <c r="G4830" s="18">
        <v>10.6466543181</v>
      </c>
      <c r="H4830" t="s">
        <v>64</v>
      </c>
      <c r="I4830" t="s">
        <v>3993</v>
      </c>
      <c r="J4830" t="s">
        <v>8991</v>
      </c>
      <c r="K4830" s="18">
        <v>15.901651468700001</v>
      </c>
      <c r="L4830" t="s">
        <v>64</v>
      </c>
      <c r="M4830" t="s">
        <v>3993</v>
      </c>
      <c r="N4830" t="s">
        <v>3995</v>
      </c>
      <c r="O4830" s="18">
        <v>10.645486858</v>
      </c>
      <c r="P4830" t="s">
        <v>3996</v>
      </c>
      <c r="Q4830" t="s">
        <v>3991</v>
      </c>
      <c r="R4830" t="s">
        <v>3997</v>
      </c>
      <c r="S4830" s="18">
        <v>360.86792517470002</v>
      </c>
      <c r="T4830" t="s">
        <v>85</v>
      </c>
      <c r="U4830" t="s">
        <v>86</v>
      </c>
      <c r="V4830" t="s">
        <v>87</v>
      </c>
      <c r="W4830" s="18">
        <v>146.29606600470001</v>
      </c>
      <c r="X4830" t="s">
        <v>64</v>
      </c>
      <c r="Y4830" t="s">
        <v>3998</v>
      </c>
      <c r="Z4830" t="s">
        <v>3999</v>
      </c>
      <c r="AA4830" s="18">
        <v>12.7673926564</v>
      </c>
      <c r="AB4830" t="s">
        <v>4000</v>
      </c>
      <c r="AC4830" t="s">
        <v>3991</v>
      </c>
      <c r="AD4830" t="s">
        <v>4001</v>
      </c>
      <c r="AE4830" s="18">
        <v>6.1941746738000001</v>
      </c>
      <c r="AF4830" t="s">
        <v>10734</v>
      </c>
      <c r="AG4830" t="s">
        <v>10735</v>
      </c>
      <c r="AH4830" t="s">
        <v>10736</v>
      </c>
      <c r="AI4830" s="18">
        <v>2.4090749099999999E-2</v>
      </c>
      <c r="AJ4830" t="s">
        <v>15313</v>
      </c>
      <c r="AK4830" t="s">
        <v>10738</v>
      </c>
      <c r="AL4830" t="s">
        <v>15314</v>
      </c>
      <c r="AM4830" t="s">
        <v>15313</v>
      </c>
      <c r="AN4830" t="s">
        <v>10738</v>
      </c>
      <c r="AO4830" t="s">
        <v>15314</v>
      </c>
      <c r="AP4830" s="18">
        <v>2.4090749099999999E-2</v>
      </c>
      <c r="AQ4830" t="s">
        <v>123</v>
      </c>
      <c r="AR4830" t="b">
        <f>ISNUMBER(SEARCH('Consulta Por Puntos Baloto'!$E$5,B4830,1))</f>
        <v>0</v>
      </c>
      <c r="AS4830">
        <f t="shared" si="150"/>
        <v>35</v>
      </c>
      <c r="AT4830" t="str">
        <f t="shared" si="151"/>
        <v>Punto red</v>
      </c>
    </row>
    <row r="4831" spans="1:46">
      <c r="A4831" t="s">
        <v>21494</v>
      </c>
      <c r="B4831" t="s">
        <v>21495</v>
      </c>
      <c r="C4831" s="18">
        <v>3.499409134</v>
      </c>
      <c r="D4831" t="s">
        <v>508</v>
      </c>
      <c r="E4831" t="s">
        <v>509</v>
      </c>
      <c r="F4831" t="s">
        <v>510</v>
      </c>
      <c r="G4831" s="18">
        <v>1.9140966855999999</v>
      </c>
      <c r="H4831" t="s">
        <v>64</v>
      </c>
      <c r="I4831" t="s">
        <v>130</v>
      </c>
      <c r="J4831" t="s">
        <v>728</v>
      </c>
      <c r="K4831" s="18">
        <v>2.8512640122000001</v>
      </c>
      <c r="L4831" t="s">
        <v>64</v>
      </c>
      <c r="M4831" t="s">
        <v>112</v>
      </c>
      <c r="N4831" t="s">
        <v>721</v>
      </c>
      <c r="O4831" s="18">
        <v>2.8123968667999999</v>
      </c>
      <c r="P4831" t="s">
        <v>513</v>
      </c>
      <c r="Q4831" t="s">
        <v>509</v>
      </c>
      <c r="R4831" t="s">
        <v>514</v>
      </c>
      <c r="S4831" s="18">
        <v>2.8230866716</v>
      </c>
      <c r="T4831" t="s">
        <v>111</v>
      </c>
      <c r="U4831" t="s">
        <v>112</v>
      </c>
      <c r="V4831" t="s">
        <v>113</v>
      </c>
      <c r="W4831" s="18">
        <v>7.0901531492999998</v>
      </c>
      <c r="X4831" t="s">
        <v>64</v>
      </c>
      <c r="Y4831" t="s">
        <v>130</v>
      </c>
      <c r="Z4831" t="s">
        <v>517</v>
      </c>
      <c r="AA4831" s="18">
        <v>2.8231853310999999</v>
      </c>
      <c r="AB4831" s="19" t="s">
        <v>1111</v>
      </c>
      <c r="AC4831" t="s">
        <v>509</v>
      </c>
      <c r="AD4831" s="19" t="s">
        <v>1112</v>
      </c>
      <c r="AE4831" s="18">
        <v>0.1123829637</v>
      </c>
      <c r="AF4831" t="s">
        <v>21496</v>
      </c>
      <c r="AG4831" t="s">
        <v>143</v>
      </c>
      <c r="AH4831" t="s">
        <v>21497</v>
      </c>
      <c r="AI4831" s="18">
        <v>0</v>
      </c>
      <c r="AJ4831" t="s">
        <v>21498</v>
      </c>
      <c r="AK4831" t="s">
        <v>134</v>
      </c>
      <c r="AL4831" t="s">
        <v>21499</v>
      </c>
      <c r="AM4831" t="s">
        <v>21498</v>
      </c>
      <c r="AN4831" t="s">
        <v>134</v>
      </c>
      <c r="AO4831" t="s">
        <v>21499</v>
      </c>
      <c r="AP4831" s="18">
        <v>0</v>
      </c>
      <c r="AQ4831" t="s">
        <v>123</v>
      </c>
      <c r="AR4831" t="b">
        <f>ISNUMBER(SEARCH('Consulta Por Puntos Baloto'!$E$5,B4831,1))</f>
        <v>0</v>
      </c>
      <c r="AS4831">
        <f t="shared" si="150"/>
        <v>35</v>
      </c>
      <c r="AT4831" t="str">
        <f t="shared" si="151"/>
        <v>Punto red</v>
      </c>
    </row>
    <row r="4832" spans="1:46">
      <c r="A4832" t="s">
        <v>21500</v>
      </c>
      <c r="B4832" t="s">
        <v>21501</v>
      </c>
      <c r="C4832" s="18">
        <v>3.2330664956000001</v>
      </c>
      <c r="D4832" t="s">
        <v>584</v>
      </c>
      <c r="E4832" t="s">
        <v>128</v>
      </c>
      <c r="F4832" t="s">
        <v>585</v>
      </c>
      <c r="G4832" s="18">
        <v>1.2865464858</v>
      </c>
      <c r="H4832" t="s">
        <v>64</v>
      </c>
      <c r="I4832" t="s">
        <v>130</v>
      </c>
      <c r="J4832" t="s">
        <v>1722</v>
      </c>
      <c r="K4832" s="18">
        <v>1.4071242983000001</v>
      </c>
      <c r="L4832" t="s">
        <v>64</v>
      </c>
      <c r="M4832" t="s">
        <v>130</v>
      </c>
      <c r="N4832" t="s">
        <v>629</v>
      </c>
      <c r="O4832" s="18">
        <v>4.2729845851999997</v>
      </c>
      <c r="P4832" t="s">
        <v>467</v>
      </c>
      <c r="Q4832" t="s">
        <v>134</v>
      </c>
      <c r="R4832" t="s">
        <v>468</v>
      </c>
      <c r="S4832" s="18">
        <v>2.3669149675000001</v>
      </c>
      <c r="T4832" t="s">
        <v>469</v>
      </c>
      <c r="U4832" t="s">
        <v>130</v>
      </c>
      <c r="V4832" t="s">
        <v>470</v>
      </c>
      <c r="W4832" s="18">
        <v>4.8184350233000002</v>
      </c>
      <c r="X4832" t="s">
        <v>64</v>
      </c>
      <c r="Y4832" t="s">
        <v>471</v>
      </c>
      <c r="Z4832" t="s">
        <v>472</v>
      </c>
      <c r="AA4832" s="18">
        <v>2.3669149675000001</v>
      </c>
      <c r="AB4832" t="s">
        <v>591</v>
      </c>
      <c r="AC4832" t="s">
        <v>128</v>
      </c>
      <c r="AD4832" t="s">
        <v>592</v>
      </c>
      <c r="AE4832" s="18">
        <v>0</v>
      </c>
      <c r="AF4832" t="s">
        <v>21502</v>
      </c>
      <c r="AG4832" t="s">
        <v>143</v>
      </c>
      <c r="AH4832" t="s">
        <v>21503</v>
      </c>
      <c r="AI4832" s="18">
        <v>2.0093600199999999E-2</v>
      </c>
      <c r="AJ4832" t="s">
        <v>21504</v>
      </c>
      <c r="AK4832" t="s">
        <v>134</v>
      </c>
      <c r="AL4832" t="s">
        <v>21505</v>
      </c>
      <c r="AM4832" t="s">
        <v>21502</v>
      </c>
      <c r="AN4832" t="s">
        <v>143</v>
      </c>
      <c r="AO4832" t="s">
        <v>21503</v>
      </c>
      <c r="AP4832" s="18">
        <v>0</v>
      </c>
      <c r="AQ4832" t="s">
        <v>123</v>
      </c>
      <c r="AR4832" t="b">
        <f>ISNUMBER(SEARCH('Consulta Por Puntos Baloto'!$E$5,B4832,1))</f>
        <v>0</v>
      </c>
      <c r="AS4832">
        <f t="shared" si="150"/>
        <v>31</v>
      </c>
      <c r="AT4832" t="str">
        <f t="shared" si="151"/>
        <v>Punto pago</v>
      </c>
    </row>
    <row r="4833" spans="1:46">
      <c r="A4833" t="s">
        <v>21506</v>
      </c>
      <c r="B4833" t="s">
        <v>21507</v>
      </c>
      <c r="C4833" s="18">
        <v>3.5028749848</v>
      </c>
      <c r="D4833" t="s">
        <v>508</v>
      </c>
      <c r="E4833" t="s">
        <v>509</v>
      </c>
      <c r="F4833" t="s">
        <v>510</v>
      </c>
      <c r="G4833" s="18">
        <v>3.2026196601999999</v>
      </c>
      <c r="H4833" t="s">
        <v>64</v>
      </c>
      <c r="I4833" t="s">
        <v>130</v>
      </c>
      <c r="J4833" t="s">
        <v>728</v>
      </c>
      <c r="K4833" s="18">
        <v>3.4183821042</v>
      </c>
      <c r="L4833" t="s">
        <v>64</v>
      </c>
      <c r="M4833" t="s">
        <v>112</v>
      </c>
      <c r="N4833" t="s">
        <v>721</v>
      </c>
      <c r="O4833" s="18">
        <v>3.5493889702999999</v>
      </c>
      <c r="P4833" t="s">
        <v>513</v>
      </c>
      <c r="Q4833" t="s">
        <v>509</v>
      </c>
      <c r="R4833" t="s">
        <v>514</v>
      </c>
      <c r="S4833" s="18">
        <v>3.5549094869000002</v>
      </c>
      <c r="T4833" t="s">
        <v>111</v>
      </c>
      <c r="U4833" t="s">
        <v>112</v>
      </c>
      <c r="V4833" t="s">
        <v>113</v>
      </c>
      <c r="W4833" s="18">
        <v>8.3228117956999998</v>
      </c>
      <c r="X4833" t="s">
        <v>64</v>
      </c>
      <c r="Y4833" t="s">
        <v>130</v>
      </c>
      <c r="Z4833" t="s">
        <v>517</v>
      </c>
      <c r="AA4833" s="18">
        <v>3.5555293956999998</v>
      </c>
      <c r="AB4833" s="19" t="s">
        <v>1111</v>
      </c>
      <c r="AC4833" t="s">
        <v>509</v>
      </c>
      <c r="AD4833" s="19" t="s">
        <v>1112</v>
      </c>
      <c r="AE4833" s="18">
        <v>0.5037256564</v>
      </c>
      <c r="AF4833" t="s">
        <v>21508</v>
      </c>
      <c r="AG4833" t="s">
        <v>509</v>
      </c>
      <c r="AH4833" t="s">
        <v>21509</v>
      </c>
      <c r="AI4833" s="18">
        <v>0.20308601409999999</v>
      </c>
      <c r="AJ4833" t="s">
        <v>795</v>
      </c>
      <c r="AK4833" t="s">
        <v>509</v>
      </c>
      <c r="AL4833" t="s">
        <v>21510</v>
      </c>
      <c r="AM4833" t="s">
        <v>795</v>
      </c>
      <c r="AN4833" t="s">
        <v>509</v>
      </c>
      <c r="AO4833" t="s">
        <v>21510</v>
      </c>
      <c r="AP4833" s="18">
        <v>0.20308601409999999</v>
      </c>
      <c r="AQ4833" t="s">
        <v>123</v>
      </c>
      <c r="AR4833" t="b">
        <f>ISNUMBER(SEARCH('Consulta Por Puntos Baloto'!$E$5,B4833,1))</f>
        <v>0</v>
      </c>
      <c r="AS4833">
        <f t="shared" si="150"/>
        <v>35</v>
      </c>
      <c r="AT4833" t="str">
        <f t="shared" si="151"/>
        <v>Punto red</v>
      </c>
    </row>
    <row r="4834" spans="1:46">
      <c r="A4834" t="s">
        <v>21511</v>
      </c>
      <c r="B4834" t="s">
        <v>21512</v>
      </c>
      <c r="C4834" s="18">
        <v>3.4877398720000001</v>
      </c>
      <c r="D4834" t="s">
        <v>508</v>
      </c>
      <c r="E4834" t="s">
        <v>509</v>
      </c>
      <c r="F4834" t="s">
        <v>510</v>
      </c>
      <c r="G4834" s="18">
        <v>3.1974729881999999</v>
      </c>
      <c r="H4834" t="s">
        <v>64</v>
      </c>
      <c r="I4834" t="s">
        <v>130</v>
      </c>
      <c r="J4834" t="s">
        <v>728</v>
      </c>
      <c r="K4834" s="18">
        <v>3.4052026724000002</v>
      </c>
      <c r="L4834" t="s">
        <v>64</v>
      </c>
      <c r="M4834" t="s">
        <v>112</v>
      </c>
      <c r="N4834" t="s">
        <v>721</v>
      </c>
      <c r="O4834" s="18">
        <v>3.5372482648000001</v>
      </c>
      <c r="P4834" t="s">
        <v>513</v>
      </c>
      <c r="Q4834" t="s">
        <v>509</v>
      </c>
      <c r="R4834" t="s">
        <v>514</v>
      </c>
      <c r="S4834" s="18">
        <v>3.5427287132999998</v>
      </c>
      <c r="T4834" t="s">
        <v>111</v>
      </c>
      <c r="U4834" t="s">
        <v>112</v>
      </c>
      <c r="V4834" t="s">
        <v>113</v>
      </c>
      <c r="W4834" s="18">
        <v>8.3155462581999995</v>
      </c>
      <c r="X4834" t="s">
        <v>64</v>
      </c>
      <c r="Y4834" t="s">
        <v>130</v>
      </c>
      <c r="Z4834" t="s">
        <v>517</v>
      </c>
      <c r="AA4834" s="18">
        <v>3.5433520891999999</v>
      </c>
      <c r="AB4834" s="19" t="s">
        <v>1111</v>
      </c>
      <c r="AC4834" t="s">
        <v>509</v>
      </c>
      <c r="AD4834" s="19" t="s">
        <v>1112</v>
      </c>
      <c r="AE4834" s="18">
        <v>0.5029604164</v>
      </c>
      <c r="AF4834" t="s">
        <v>21508</v>
      </c>
      <c r="AG4834" t="s">
        <v>509</v>
      </c>
      <c r="AH4834" t="s">
        <v>21509</v>
      </c>
      <c r="AI4834" s="18">
        <v>0.18996308100000001</v>
      </c>
      <c r="AJ4834" t="s">
        <v>795</v>
      </c>
      <c r="AK4834" t="s">
        <v>509</v>
      </c>
      <c r="AL4834" t="s">
        <v>21510</v>
      </c>
      <c r="AM4834" t="s">
        <v>795</v>
      </c>
      <c r="AN4834" t="s">
        <v>509</v>
      </c>
      <c r="AO4834" t="s">
        <v>21510</v>
      </c>
      <c r="AP4834" s="18">
        <v>0.18996308100000001</v>
      </c>
      <c r="AQ4834" t="s">
        <v>123</v>
      </c>
      <c r="AR4834" t="b">
        <f>ISNUMBER(SEARCH('Consulta Por Puntos Baloto'!$E$5,B4834,1))</f>
        <v>0</v>
      </c>
      <c r="AS4834">
        <f t="shared" si="150"/>
        <v>35</v>
      </c>
      <c r="AT4834" t="str">
        <f t="shared" si="151"/>
        <v>Punto red</v>
      </c>
    </row>
    <row r="4835" spans="1:46">
      <c r="A4835" t="s">
        <v>21513</v>
      </c>
      <c r="B4835" t="s">
        <v>6546</v>
      </c>
      <c r="C4835" s="18">
        <v>0.43996356419999999</v>
      </c>
      <c r="D4835" t="s">
        <v>239</v>
      </c>
      <c r="E4835" t="s">
        <v>62</v>
      </c>
      <c r="F4835" t="s">
        <v>240</v>
      </c>
      <c r="G4835" s="18">
        <v>0.15529030869999999</v>
      </c>
      <c r="H4835" t="s">
        <v>64</v>
      </c>
      <c r="I4835" t="s">
        <v>65</v>
      </c>
      <c r="J4835" t="s">
        <v>6204</v>
      </c>
      <c r="K4835" s="18">
        <v>2.3226500999000002</v>
      </c>
      <c r="L4835" t="s">
        <v>241</v>
      </c>
      <c r="M4835" t="s">
        <v>65</v>
      </c>
      <c r="N4835" t="s">
        <v>242</v>
      </c>
      <c r="O4835" s="18">
        <v>9.0919820647999998</v>
      </c>
      <c r="P4835" t="s">
        <v>67</v>
      </c>
      <c r="Q4835" t="s">
        <v>62</v>
      </c>
      <c r="R4835" t="s">
        <v>68</v>
      </c>
      <c r="S4835" s="18">
        <v>4.3354229532000002</v>
      </c>
      <c r="T4835" t="s">
        <v>69</v>
      </c>
      <c r="U4835" t="s">
        <v>65</v>
      </c>
      <c r="V4835" t="s">
        <v>70</v>
      </c>
      <c r="W4835" s="18">
        <v>0.17725711089999999</v>
      </c>
      <c r="X4835" t="s">
        <v>64</v>
      </c>
      <c r="Y4835" t="s">
        <v>65</v>
      </c>
      <c r="Z4835" t="s">
        <v>6204</v>
      </c>
      <c r="AA4835" s="18">
        <v>0.20651559890000001</v>
      </c>
      <c r="AB4835" s="19" t="s">
        <v>266</v>
      </c>
      <c r="AC4835" t="s">
        <v>62</v>
      </c>
      <c r="AD4835" t="s">
        <v>6543</v>
      </c>
      <c r="AE4835" s="18">
        <v>8.1200731999999994E-3</v>
      </c>
      <c r="AF4835" t="s">
        <v>6544</v>
      </c>
      <c r="AG4835" t="s">
        <v>62</v>
      </c>
      <c r="AH4835" t="s">
        <v>6545</v>
      </c>
      <c r="AI4835" s="18">
        <v>1.2242939899999999E-2</v>
      </c>
      <c r="AJ4835" t="s">
        <v>6546</v>
      </c>
      <c r="AK4835" t="s">
        <v>62</v>
      </c>
      <c r="AL4835" t="s">
        <v>6547</v>
      </c>
      <c r="AM4835" t="s">
        <v>6544</v>
      </c>
      <c r="AN4835" t="s">
        <v>62</v>
      </c>
      <c r="AO4835" t="s">
        <v>6545</v>
      </c>
      <c r="AP4835" s="18">
        <v>8.1200731999999994E-3</v>
      </c>
      <c r="AQ4835" t="s">
        <v>123</v>
      </c>
      <c r="AR4835" t="b">
        <f>ISNUMBER(SEARCH('Consulta Por Puntos Baloto'!$E$5,B4835,1))</f>
        <v>0</v>
      </c>
      <c r="AS4835">
        <f t="shared" si="150"/>
        <v>31</v>
      </c>
      <c r="AT4835" t="str">
        <f t="shared" si="151"/>
        <v>Punto pago</v>
      </c>
    </row>
    <row r="4836" spans="1:46">
      <c r="A4836" t="s">
        <v>21514</v>
      </c>
      <c r="B4836" t="s">
        <v>21515</v>
      </c>
      <c r="C4836" s="18">
        <v>1.5539147938</v>
      </c>
      <c r="D4836" t="s">
        <v>264</v>
      </c>
      <c r="E4836" t="s">
        <v>62</v>
      </c>
      <c r="F4836" t="s">
        <v>265</v>
      </c>
      <c r="G4836" s="18">
        <v>0.27431938769999997</v>
      </c>
      <c r="H4836" t="s">
        <v>64</v>
      </c>
      <c r="I4836" t="s">
        <v>65</v>
      </c>
      <c r="J4836" t="s">
        <v>66</v>
      </c>
      <c r="K4836" s="18">
        <v>0.26921137499999997</v>
      </c>
      <c r="L4836" t="s">
        <v>64</v>
      </c>
      <c r="M4836" t="s">
        <v>65</v>
      </c>
      <c r="N4836" t="s">
        <v>66</v>
      </c>
      <c r="O4836" s="18">
        <v>10.9228058104</v>
      </c>
      <c r="P4836" t="s">
        <v>67</v>
      </c>
      <c r="Q4836" t="s">
        <v>62</v>
      </c>
      <c r="R4836" t="s">
        <v>68</v>
      </c>
      <c r="S4836" s="18">
        <v>7.1467640626</v>
      </c>
      <c r="T4836" t="s">
        <v>69</v>
      </c>
      <c r="U4836" t="s">
        <v>65</v>
      </c>
      <c r="V4836" t="s">
        <v>70</v>
      </c>
      <c r="W4836" s="18">
        <v>2.9364151835999999</v>
      </c>
      <c r="X4836" t="s">
        <v>241</v>
      </c>
      <c r="Y4836" t="s">
        <v>65</v>
      </c>
      <c r="Z4836" t="s">
        <v>242</v>
      </c>
      <c r="AA4836" s="18">
        <v>2.1172454826</v>
      </c>
      <c r="AB4836" s="19" t="s">
        <v>266</v>
      </c>
      <c r="AC4836" t="s">
        <v>62</v>
      </c>
      <c r="AD4836" t="s">
        <v>267</v>
      </c>
      <c r="AE4836" s="18">
        <v>0.1331802339</v>
      </c>
      <c r="AF4836" t="s">
        <v>21516</v>
      </c>
      <c r="AG4836" t="s">
        <v>62</v>
      </c>
      <c r="AH4836" t="s">
        <v>21517</v>
      </c>
      <c r="AI4836" s="18">
        <v>0.2771486366</v>
      </c>
      <c r="AJ4836" t="s">
        <v>4045</v>
      </c>
      <c r="AK4836" t="s">
        <v>62</v>
      </c>
      <c r="AL4836" t="s">
        <v>4046</v>
      </c>
      <c r="AM4836" t="s">
        <v>21516</v>
      </c>
      <c r="AN4836" t="s">
        <v>62</v>
      </c>
      <c r="AO4836" t="s">
        <v>21517</v>
      </c>
      <c r="AP4836" s="18">
        <v>0.1331802339</v>
      </c>
      <c r="AQ4836" t="s">
        <v>123</v>
      </c>
      <c r="AR4836" t="b">
        <f>ISNUMBER(SEARCH('Consulta Por Puntos Baloto'!$E$5,B4836,1))</f>
        <v>0</v>
      </c>
      <c r="AS4836">
        <f t="shared" si="150"/>
        <v>31</v>
      </c>
      <c r="AT4836" t="str">
        <f t="shared" si="151"/>
        <v>Punto pago</v>
      </c>
    </row>
    <row r="4837" spans="1:46">
      <c r="A4837" t="s">
        <v>21518</v>
      </c>
      <c r="B4837" t="s">
        <v>21519</v>
      </c>
      <c r="C4837" s="18">
        <v>0.1160240369</v>
      </c>
      <c r="D4837" t="s">
        <v>5116</v>
      </c>
      <c r="E4837" t="s">
        <v>4734</v>
      </c>
      <c r="F4837" t="s">
        <v>5117</v>
      </c>
      <c r="G4837" s="18">
        <v>90.013053991000007</v>
      </c>
      <c r="H4837" t="s">
        <v>383</v>
      </c>
      <c r="I4837" t="s">
        <v>384</v>
      </c>
      <c r="J4837" t="s">
        <v>385</v>
      </c>
      <c r="K4837" s="18">
        <v>90.491583065599997</v>
      </c>
      <c r="L4837" t="s">
        <v>64</v>
      </c>
      <c r="M4837" t="s">
        <v>384</v>
      </c>
      <c r="N4837" t="s">
        <v>386</v>
      </c>
      <c r="O4837" s="18">
        <v>3.1007345700000001E-2</v>
      </c>
      <c r="P4837" t="s">
        <v>4733</v>
      </c>
      <c r="Q4837" t="s">
        <v>4734</v>
      </c>
      <c r="R4837" t="s">
        <v>4735</v>
      </c>
      <c r="S4837" s="18">
        <v>176.84963764680001</v>
      </c>
      <c r="T4837" t="s">
        <v>253</v>
      </c>
      <c r="U4837" t="s">
        <v>65</v>
      </c>
      <c r="V4837" t="s">
        <v>254</v>
      </c>
      <c r="W4837" s="18">
        <v>176.12234098979999</v>
      </c>
      <c r="X4837" t="s">
        <v>276</v>
      </c>
      <c r="Y4837" t="s">
        <v>65</v>
      </c>
      <c r="Z4837" t="s">
        <v>277</v>
      </c>
      <c r="AA4837" s="18">
        <v>90.015945318500002</v>
      </c>
      <c r="AB4837" t="s">
        <v>383</v>
      </c>
      <c r="AC4837" t="s">
        <v>391</v>
      </c>
      <c r="AD4837" t="s">
        <v>392</v>
      </c>
      <c r="AE4837" s="18">
        <v>4.5190515999999998E-3</v>
      </c>
      <c r="AF4837" t="s">
        <v>21520</v>
      </c>
      <c r="AG4837" t="s">
        <v>4734</v>
      </c>
      <c r="AH4837" t="s">
        <v>21521</v>
      </c>
      <c r="AI4837" s="18">
        <v>1.5150803999999999E-3</v>
      </c>
      <c r="AJ4837" t="s">
        <v>21522</v>
      </c>
      <c r="AK4837" t="s">
        <v>4734</v>
      </c>
      <c r="AL4837" t="s">
        <v>21523</v>
      </c>
      <c r="AM4837" t="s">
        <v>21522</v>
      </c>
      <c r="AN4837" t="s">
        <v>4734</v>
      </c>
      <c r="AO4837" t="s">
        <v>21523</v>
      </c>
      <c r="AP4837" s="18">
        <v>1.5150803999999999E-3</v>
      </c>
      <c r="AQ4837" t="s">
        <v>123</v>
      </c>
      <c r="AR4837" t="b">
        <f>ISNUMBER(SEARCH('Consulta Por Puntos Baloto'!$E$5,B4837,1))</f>
        <v>0</v>
      </c>
      <c r="AS4837">
        <f t="shared" si="150"/>
        <v>35</v>
      </c>
      <c r="AT4837" t="str">
        <f t="shared" si="151"/>
        <v>Punto red</v>
      </c>
    </row>
    <row r="4838" spans="1:46">
      <c r="A4838" t="s">
        <v>21524</v>
      </c>
      <c r="B4838" t="s">
        <v>21525</v>
      </c>
      <c r="C4838" s="18">
        <v>2.1247469099999999E-2</v>
      </c>
      <c r="D4838" t="s">
        <v>8555</v>
      </c>
      <c r="E4838" t="s">
        <v>4437</v>
      </c>
      <c r="F4838" t="s">
        <v>8556</v>
      </c>
      <c r="G4838" s="18">
        <v>0.34652287269999998</v>
      </c>
      <c r="H4838" t="s">
        <v>64</v>
      </c>
      <c r="I4838" t="s">
        <v>4434</v>
      </c>
      <c r="J4838" t="s">
        <v>4435</v>
      </c>
      <c r="K4838" s="18">
        <v>0.33066702730000003</v>
      </c>
      <c r="L4838" t="s">
        <v>64</v>
      </c>
      <c r="M4838" t="s">
        <v>4434</v>
      </c>
      <c r="N4838" t="s">
        <v>4435</v>
      </c>
      <c r="O4838" s="18">
        <v>2.4250068910000002</v>
      </c>
      <c r="P4838" t="s">
        <v>4100</v>
      </c>
      <c r="Q4838" t="s">
        <v>4101</v>
      </c>
      <c r="R4838" t="s">
        <v>4102</v>
      </c>
      <c r="S4838" s="18">
        <v>4.0100876212000003</v>
      </c>
      <c r="T4838" t="s">
        <v>227</v>
      </c>
      <c r="U4838" t="s">
        <v>228</v>
      </c>
      <c r="V4838" t="s">
        <v>229</v>
      </c>
      <c r="W4838" s="18">
        <v>4.9400422669999999</v>
      </c>
      <c r="X4838" t="s">
        <v>64</v>
      </c>
      <c r="Y4838" t="s">
        <v>228</v>
      </c>
      <c r="Z4838" t="s">
        <v>4012</v>
      </c>
      <c r="AA4838" s="18">
        <v>1.7025101925999999</v>
      </c>
      <c r="AB4838" t="s">
        <v>4436</v>
      </c>
      <c r="AC4838" t="s">
        <v>4437</v>
      </c>
      <c r="AD4838" t="s">
        <v>4438</v>
      </c>
      <c r="AE4838" s="18">
        <v>0.19763929620000001</v>
      </c>
      <c r="AF4838" t="s">
        <v>13252</v>
      </c>
      <c r="AG4838" t="s">
        <v>4437</v>
      </c>
      <c r="AH4838" t="s">
        <v>13253</v>
      </c>
      <c r="AI4838" s="18">
        <v>1.5281319151999999</v>
      </c>
      <c r="AJ4838" t="s">
        <v>8560</v>
      </c>
      <c r="AK4838" t="s">
        <v>4101</v>
      </c>
      <c r="AL4838" t="s">
        <v>8561</v>
      </c>
      <c r="AM4838" t="s">
        <v>8555</v>
      </c>
      <c r="AN4838" t="s">
        <v>4437</v>
      </c>
      <c r="AO4838" t="s">
        <v>8556</v>
      </c>
      <c r="AP4838" s="18">
        <v>2.1247469099999999E-2</v>
      </c>
      <c r="AQ4838" t="s">
        <v>123</v>
      </c>
      <c r="AR4838" t="b">
        <f>ISNUMBER(SEARCH('Consulta Por Puntos Baloto'!$E$5,B4838,1))</f>
        <v>0</v>
      </c>
      <c r="AS4838">
        <f t="shared" si="150"/>
        <v>3</v>
      </c>
      <c r="AT4838" t="str">
        <f t="shared" si="151"/>
        <v>Punto 472</v>
      </c>
    </row>
    <row r="4839" spans="1:46">
      <c r="A4839" t="s">
        <v>21526</v>
      </c>
      <c r="B4839" t="s">
        <v>21527</v>
      </c>
      <c r="C4839" s="18">
        <v>0.1257756703</v>
      </c>
      <c r="D4839" t="s">
        <v>3382</v>
      </c>
      <c r="E4839" t="s">
        <v>3383</v>
      </c>
      <c r="F4839" t="s">
        <v>3384</v>
      </c>
      <c r="G4839" s="18">
        <v>36.818640718099999</v>
      </c>
      <c r="H4839" t="s">
        <v>64</v>
      </c>
      <c r="I4839" t="s">
        <v>2638</v>
      </c>
      <c r="J4839" t="s">
        <v>2639</v>
      </c>
      <c r="K4839" s="18">
        <v>36.818640718099999</v>
      </c>
      <c r="L4839" t="s">
        <v>64</v>
      </c>
      <c r="M4839" t="s">
        <v>2638</v>
      </c>
      <c r="N4839" t="s">
        <v>2639</v>
      </c>
      <c r="O4839" s="18">
        <v>66.7983776154</v>
      </c>
      <c r="P4839" t="s">
        <v>2625</v>
      </c>
      <c r="Q4839" t="s">
        <v>134</v>
      </c>
      <c r="R4839" t="s">
        <v>2626</v>
      </c>
      <c r="S4839" s="18">
        <v>65.431788209700002</v>
      </c>
      <c r="T4839" t="s">
        <v>311</v>
      </c>
      <c r="U4839" t="s">
        <v>130</v>
      </c>
      <c r="V4839" t="s">
        <v>312</v>
      </c>
      <c r="W4839" s="18">
        <v>49.137752524200003</v>
      </c>
      <c r="X4839" t="s">
        <v>64</v>
      </c>
      <c r="Y4839" t="s">
        <v>313</v>
      </c>
      <c r="Z4839" t="s">
        <v>314</v>
      </c>
      <c r="AA4839" s="18">
        <v>55.768178265300001</v>
      </c>
      <c r="AB4839" t="s">
        <v>300</v>
      </c>
      <c r="AC4839" t="s">
        <v>301</v>
      </c>
      <c r="AD4839" t="s">
        <v>302</v>
      </c>
      <c r="AE4839" s="18">
        <v>0.23817414210000001</v>
      </c>
      <c r="AF4839" t="s">
        <v>3385</v>
      </c>
      <c r="AG4839" t="s">
        <v>3383</v>
      </c>
      <c r="AH4839" t="s">
        <v>3386</v>
      </c>
      <c r="AI4839" s="18">
        <v>1.2250810799999999E-2</v>
      </c>
      <c r="AJ4839" t="s">
        <v>21528</v>
      </c>
      <c r="AK4839" t="s">
        <v>3383</v>
      </c>
      <c r="AL4839" t="s">
        <v>21529</v>
      </c>
      <c r="AM4839" t="s">
        <v>21528</v>
      </c>
      <c r="AN4839" t="s">
        <v>3383</v>
      </c>
      <c r="AO4839" t="s">
        <v>21529</v>
      </c>
      <c r="AP4839" s="18">
        <v>1.2250810799999999E-2</v>
      </c>
      <c r="AQ4839" t="e">
        <v>#N/A</v>
      </c>
      <c r="AR4839" t="b">
        <f>ISNUMBER(SEARCH('Consulta Por Puntos Baloto'!$E$5,B4839,1))</f>
        <v>0</v>
      </c>
      <c r="AS4839">
        <f t="shared" si="150"/>
        <v>35</v>
      </c>
      <c r="AT4839" t="str">
        <f t="shared" si="151"/>
        <v>Punto red</v>
      </c>
    </row>
    <row r="4840" spans="1:46">
      <c r="A4840" t="s">
        <v>21530</v>
      </c>
      <c r="B4840" t="s">
        <v>21531</v>
      </c>
      <c r="C4840" s="18">
        <v>1.0898995493000001</v>
      </c>
      <c r="D4840" t="s">
        <v>986</v>
      </c>
      <c r="E4840" t="s">
        <v>128</v>
      </c>
      <c r="F4840" t="s">
        <v>987</v>
      </c>
      <c r="G4840" s="18">
        <v>0.53736378330000001</v>
      </c>
      <c r="H4840" t="s">
        <v>988</v>
      </c>
      <c r="I4840" t="s">
        <v>130</v>
      </c>
      <c r="J4840" t="s">
        <v>989</v>
      </c>
      <c r="K4840" s="18">
        <v>1.7113065243000001</v>
      </c>
      <c r="L4840" t="s">
        <v>990</v>
      </c>
      <c r="M4840" t="s">
        <v>130</v>
      </c>
      <c r="N4840" t="s">
        <v>991</v>
      </c>
      <c r="O4840" s="18">
        <v>2.0125308461000002</v>
      </c>
      <c r="P4840" t="s">
        <v>992</v>
      </c>
      <c r="Q4840" t="s">
        <v>134</v>
      </c>
      <c r="R4840" t="s">
        <v>993</v>
      </c>
      <c r="S4840" s="18">
        <v>1.9070995193</v>
      </c>
      <c r="T4840" t="s">
        <v>675</v>
      </c>
      <c r="U4840" t="s">
        <v>130</v>
      </c>
      <c r="V4840" t="s">
        <v>676</v>
      </c>
      <c r="W4840" s="18">
        <v>1.5715049054000001</v>
      </c>
      <c r="X4840" t="s">
        <v>64</v>
      </c>
      <c r="Y4840" t="s">
        <v>130</v>
      </c>
      <c r="Z4840" t="s">
        <v>677</v>
      </c>
      <c r="AA4840" s="18">
        <v>0.53736378330000001</v>
      </c>
      <c r="AB4840" t="s">
        <v>678</v>
      </c>
      <c r="AC4840" t="s">
        <v>128</v>
      </c>
      <c r="AD4840" t="s">
        <v>679</v>
      </c>
      <c r="AE4840" s="18">
        <v>0.19505430770000001</v>
      </c>
      <c r="AF4840" t="s">
        <v>21532</v>
      </c>
      <c r="AG4840" t="s">
        <v>143</v>
      </c>
      <c r="AH4840" t="s">
        <v>21533</v>
      </c>
      <c r="AI4840" s="18">
        <v>4.9676524E-2</v>
      </c>
      <c r="AJ4840" t="s">
        <v>21534</v>
      </c>
      <c r="AK4840" t="s">
        <v>134</v>
      </c>
      <c r="AL4840" t="s">
        <v>21535</v>
      </c>
      <c r="AM4840" t="s">
        <v>21534</v>
      </c>
      <c r="AN4840" t="s">
        <v>134</v>
      </c>
      <c r="AO4840" t="s">
        <v>21535</v>
      </c>
      <c r="AP4840" s="18">
        <v>4.9676524E-2</v>
      </c>
      <c r="AQ4840" t="s">
        <v>123</v>
      </c>
      <c r="AR4840" t="b">
        <f>ISNUMBER(SEARCH('Consulta Por Puntos Baloto'!$E$5,B4840,1))</f>
        <v>0</v>
      </c>
      <c r="AS4840">
        <f t="shared" si="150"/>
        <v>35</v>
      </c>
      <c r="AT4840" t="str">
        <f t="shared" si="151"/>
        <v>Punto red</v>
      </c>
    </row>
    <row r="4841" spans="1:46">
      <c r="A4841" t="s">
        <v>21536</v>
      </c>
      <c r="B4841" t="s">
        <v>21537</v>
      </c>
      <c r="C4841" s="18">
        <v>2.595751312</v>
      </c>
      <c r="D4841" t="s">
        <v>686</v>
      </c>
      <c r="E4841" t="s">
        <v>128</v>
      </c>
      <c r="F4841" t="s">
        <v>687</v>
      </c>
      <c r="G4841" s="18">
        <v>0.62707151309999998</v>
      </c>
      <c r="H4841" t="s">
        <v>64</v>
      </c>
      <c r="I4841" t="s">
        <v>130</v>
      </c>
      <c r="J4841" t="s">
        <v>672</v>
      </c>
      <c r="K4841" s="18">
        <v>0.62707151309999998</v>
      </c>
      <c r="L4841" t="s">
        <v>64</v>
      </c>
      <c r="M4841" t="s">
        <v>130</v>
      </c>
      <c r="N4841" t="s">
        <v>672</v>
      </c>
      <c r="O4841" s="18">
        <v>2.4285491633</v>
      </c>
      <c r="P4841" t="s">
        <v>699</v>
      </c>
      <c r="Q4841" t="s">
        <v>134</v>
      </c>
      <c r="R4841" t="s">
        <v>700</v>
      </c>
      <c r="S4841" s="18">
        <v>2.7108640107999999</v>
      </c>
      <c r="T4841" t="s">
        <v>496</v>
      </c>
      <c r="U4841" t="s">
        <v>130</v>
      </c>
      <c r="V4841" t="s">
        <v>497</v>
      </c>
      <c r="W4841" s="18">
        <v>2.2444233646999998</v>
      </c>
      <c r="X4841" t="s">
        <v>64</v>
      </c>
      <c r="Y4841" t="s">
        <v>130</v>
      </c>
      <c r="Z4841" t="s">
        <v>690</v>
      </c>
      <c r="AA4841" s="18">
        <v>1.0691723176000001</v>
      </c>
      <c r="AB4841" t="s">
        <v>691</v>
      </c>
      <c r="AC4841" t="s">
        <v>128</v>
      </c>
      <c r="AD4841" t="s">
        <v>692</v>
      </c>
      <c r="AE4841" s="18">
        <v>0</v>
      </c>
      <c r="AF4841" t="s">
        <v>21538</v>
      </c>
      <c r="AG4841" t="s">
        <v>143</v>
      </c>
      <c r="AH4841" t="s">
        <v>21539</v>
      </c>
      <c r="AI4841" s="18">
        <v>0.2251369691</v>
      </c>
      <c r="AJ4841" t="s">
        <v>3230</v>
      </c>
      <c r="AK4841" t="s">
        <v>134</v>
      </c>
      <c r="AL4841" t="s">
        <v>3231</v>
      </c>
      <c r="AM4841" t="s">
        <v>21538</v>
      </c>
      <c r="AN4841" t="s">
        <v>143</v>
      </c>
      <c r="AO4841" t="s">
        <v>21539</v>
      </c>
      <c r="AP4841" s="18">
        <v>0</v>
      </c>
      <c r="AQ4841" t="s">
        <v>123</v>
      </c>
      <c r="AR4841" t="b">
        <f>ISNUMBER(SEARCH('Consulta Por Puntos Baloto'!$E$5,B4841,1))</f>
        <v>0</v>
      </c>
      <c r="AS4841">
        <f t="shared" si="150"/>
        <v>31</v>
      </c>
      <c r="AT4841" t="str">
        <f t="shared" si="151"/>
        <v>Punto pago</v>
      </c>
    </row>
    <row r="4842" spans="1:46">
      <c r="A4842" t="s">
        <v>21540</v>
      </c>
      <c r="B4842" t="s">
        <v>21541</v>
      </c>
      <c r="C4842" s="18">
        <v>27.610314734500001</v>
      </c>
      <c r="D4842" t="s">
        <v>4084</v>
      </c>
      <c r="E4842" t="s">
        <v>4053</v>
      </c>
      <c r="F4842" t="s">
        <v>4085</v>
      </c>
      <c r="G4842" s="18">
        <v>25.9128847679</v>
      </c>
      <c r="H4842" t="s">
        <v>64</v>
      </c>
      <c r="I4842" t="s">
        <v>4055</v>
      </c>
      <c r="J4842" t="s">
        <v>4086</v>
      </c>
      <c r="K4842" s="18">
        <v>31.623057923699999</v>
      </c>
      <c r="L4842" t="s">
        <v>64</v>
      </c>
      <c r="M4842" t="s">
        <v>4008</v>
      </c>
      <c r="N4842" t="s">
        <v>4087</v>
      </c>
      <c r="O4842" s="18">
        <v>28.393077338299999</v>
      </c>
      <c r="P4842" t="s">
        <v>4052</v>
      </c>
      <c r="Q4842" t="s">
        <v>4053</v>
      </c>
      <c r="R4842" t="s">
        <v>4054</v>
      </c>
      <c r="S4842" s="18">
        <v>40.6000536369</v>
      </c>
      <c r="T4842" t="s">
        <v>227</v>
      </c>
      <c r="U4842" t="s">
        <v>228</v>
      </c>
      <c r="V4842" t="s">
        <v>229</v>
      </c>
      <c r="W4842" s="18">
        <v>25.9218744798</v>
      </c>
      <c r="X4842" t="s">
        <v>64</v>
      </c>
      <c r="Y4842" t="s">
        <v>4055</v>
      </c>
      <c r="Z4842" t="s">
        <v>4056</v>
      </c>
      <c r="AA4842" s="18">
        <v>31.666654441799999</v>
      </c>
      <c r="AB4842" s="19" t="s">
        <v>4013</v>
      </c>
      <c r="AC4842" t="s">
        <v>4014</v>
      </c>
      <c r="AD4842" t="s">
        <v>4015</v>
      </c>
      <c r="AE4842" s="18">
        <v>2.0196725200000001E-2</v>
      </c>
      <c r="AF4842" t="s">
        <v>21542</v>
      </c>
      <c r="AG4842" t="s">
        <v>4058</v>
      </c>
      <c r="AH4842" t="s">
        <v>21543</v>
      </c>
      <c r="AI4842" s="18">
        <v>0.17633463890000001</v>
      </c>
      <c r="AJ4842" t="s">
        <v>8410</v>
      </c>
      <c r="AK4842" t="s">
        <v>4058</v>
      </c>
      <c r="AL4842" t="s">
        <v>8411</v>
      </c>
      <c r="AM4842" t="s">
        <v>21542</v>
      </c>
      <c r="AN4842" t="s">
        <v>4058</v>
      </c>
      <c r="AO4842" t="s">
        <v>21543</v>
      </c>
      <c r="AP4842" s="18">
        <v>2.0196725200000001E-2</v>
      </c>
      <c r="AQ4842" t="e">
        <v>#N/A</v>
      </c>
      <c r="AR4842" t="b">
        <f>ISNUMBER(SEARCH('Consulta Por Puntos Baloto'!$E$5,B4842,1))</f>
        <v>0</v>
      </c>
      <c r="AS4842">
        <f t="shared" si="150"/>
        <v>31</v>
      </c>
      <c r="AT4842" t="str">
        <f t="shared" si="151"/>
        <v>Punto pago</v>
      </c>
    </row>
    <row r="4843" spans="1:46">
      <c r="A4843" t="s">
        <v>21544</v>
      </c>
      <c r="B4843" t="s">
        <v>21545</v>
      </c>
      <c r="C4843" s="18">
        <v>2.6483721857</v>
      </c>
      <c r="D4843" t="s">
        <v>353</v>
      </c>
      <c r="E4843" t="s">
        <v>354</v>
      </c>
      <c r="F4843" t="s">
        <v>355</v>
      </c>
      <c r="G4843" s="18">
        <v>0.99336715129999997</v>
      </c>
      <c r="H4843" t="s">
        <v>356</v>
      </c>
      <c r="I4843" t="s">
        <v>86</v>
      </c>
      <c r="J4843" t="s">
        <v>357</v>
      </c>
      <c r="K4843" s="18">
        <v>2.4162995398999998</v>
      </c>
      <c r="L4843" t="s">
        <v>64</v>
      </c>
      <c r="M4843" t="s">
        <v>86</v>
      </c>
      <c r="N4843" t="s">
        <v>358</v>
      </c>
      <c r="O4843" s="18">
        <v>2.5317052369000002</v>
      </c>
      <c r="P4843" t="s">
        <v>359</v>
      </c>
      <c r="Q4843" t="s">
        <v>83</v>
      </c>
      <c r="R4843" t="s">
        <v>360</v>
      </c>
      <c r="S4843" s="18">
        <v>3.8246038210000002</v>
      </c>
      <c r="T4843" t="s">
        <v>85</v>
      </c>
      <c r="U4843" t="s">
        <v>86</v>
      </c>
      <c r="V4843" t="s">
        <v>87</v>
      </c>
      <c r="W4843" s="18">
        <v>1.0325081239</v>
      </c>
      <c r="X4843" t="s">
        <v>64</v>
      </c>
      <c r="Y4843" t="s">
        <v>86</v>
      </c>
      <c r="Z4843" t="s">
        <v>299</v>
      </c>
      <c r="AA4843" s="18">
        <v>1.0687645025000001</v>
      </c>
      <c r="AB4843" s="19" t="s">
        <v>361</v>
      </c>
      <c r="AC4843" t="s">
        <v>83</v>
      </c>
      <c r="AD4843" s="19" t="s">
        <v>362</v>
      </c>
      <c r="AE4843" s="18">
        <v>0.1115120265</v>
      </c>
      <c r="AF4843" t="s">
        <v>8653</v>
      </c>
      <c r="AG4843" t="s">
        <v>83</v>
      </c>
      <c r="AH4843" t="s">
        <v>8654</v>
      </c>
      <c r="AI4843" s="18">
        <v>0</v>
      </c>
      <c r="AJ4843" t="s">
        <v>21546</v>
      </c>
      <c r="AK4843" t="s">
        <v>83</v>
      </c>
      <c r="AL4843" t="s">
        <v>21547</v>
      </c>
      <c r="AM4843" t="s">
        <v>21546</v>
      </c>
      <c r="AN4843" t="s">
        <v>83</v>
      </c>
      <c r="AO4843" t="s">
        <v>21547</v>
      </c>
      <c r="AP4843" s="18">
        <v>0</v>
      </c>
      <c r="AQ4843" t="s">
        <v>4218</v>
      </c>
      <c r="AR4843" t="b">
        <f>ISNUMBER(SEARCH('Consulta Por Puntos Baloto'!$E$5,B4843,1))</f>
        <v>0</v>
      </c>
      <c r="AS4843">
        <f t="shared" si="150"/>
        <v>35</v>
      </c>
      <c r="AT4843" t="str">
        <f t="shared" si="151"/>
        <v>Punto red</v>
      </c>
    </row>
    <row r="4844" spans="1:46">
      <c r="A4844" t="s">
        <v>21548</v>
      </c>
      <c r="B4844" t="s">
        <v>21549</v>
      </c>
      <c r="C4844" s="18">
        <v>51.051682759199998</v>
      </c>
      <c r="D4844" t="s">
        <v>6434</v>
      </c>
      <c r="E4844" t="s">
        <v>6435</v>
      </c>
      <c r="F4844" t="s">
        <v>6436</v>
      </c>
      <c r="G4844" s="18">
        <v>95.014116846700006</v>
      </c>
      <c r="H4844" t="s">
        <v>4559</v>
      </c>
      <c r="I4844" t="s">
        <v>4560</v>
      </c>
      <c r="J4844" t="s">
        <v>4561</v>
      </c>
      <c r="K4844" s="18">
        <v>95.388469716000003</v>
      </c>
      <c r="L4844" t="s">
        <v>64</v>
      </c>
      <c r="M4844" t="s">
        <v>4560</v>
      </c>
      <c r="N4844" t="s">
        <v>4562</v>
      </c>
      <c r="O4844" s="18">
        <v>95.695343127599998</v>
      </c>
      <c r="P4844" t="s">
        <v>387</v>
      </c>
      <c r="Q4844" t="s">
        <v>388</v>
      </c>
      <c r="R4844" t="s">
        <v>389</v>
      </c>
      <c r="S4844" s="18">
        <v>297.32506239579999</v>
      </c>
      <c r="T4844" t="s">
        <v>253</v>
      </c>
      <c r="U4844" t="s">
        <v>65</v>
      </c>
      <c r="V4844" t="s">
        <v>254</v>
      </c>
      <c r="W4844" s="18">
        <v>115.88913030019999</v>
      </c>
      <c r="X4844" t="s">
        <v>64</v>
      </c>
      <c r="Y4844" t="s">
        <v>4563</v>
      </c>
      <c r="Z4844" t="s">
        <v>4564</v>
      </c>
      <c r="AA4844" s="18">
        <v>95.027366603900006</v>
      </c>
      <c r="AB4844" t="s">
        <v>4559</v>
      </c>
      <c r="AC4844" t="s">
        <v>388</v>
      </c>
      <c r="AD4844" t="s">
        <v>4565</v>
      </c>
      <c r="AE4844" s="18">
        <v>0.1193653554</v>
      </c>
      <c r="AF4844" t="s">
        <v>21550</v>
      </c>
      <c r="AG4844" t="s">
        <v>21551</v>
      </c>
      <c r="AH4844" t="s">
        <v>21552</v>
      </c>
      <c r="AI4844" s="18">
        <v>22.847885152500002</v>
      </c>
      <c r="AJ4844" t="s">
        <v>21553</v>
      </c>
      <c r="AK4844" t="s">
        <v>21554</v>
      </c>
      <c r="AL4844" t="s">
        <v>21555</v>
      </c>
      <c r="AM4844" t="s">
        <v>21550</v>
      </c>
      <c r="AN4844" t="s">
        <v>21551</v>
      </c>
      <c r="AO4844" t="s">
        <v>21552</v>
      </c>
      <c r="AP4844" s="18">
        <v>0.1193653554</v>
      </c>
      <c r="AQ4844" t="e">
        <v>#N/A</v>
      </c>
      <c r="AR4844" t="b">
        <f>ISNUMBER(SEARCH('Consulta Por Puntos Baloto'!$E$5,B4844,1))</f>
        <v>0</v>
      </c>
      <c r="AS4844">
        <f t="shared" si="150"/>
        <v>31</v>
      </c>
      <c r="AT4844" t="str">
        <f t="shared" si="151"/>
        <v>Punto pago</v>
      </c>
    </row>
    <row r="4845" spans="1:46">
      <c r="A4845" t="s">
        <v>21556</v>
      </c>
      <c r="B4845" t="s">
        <v>21557</v>
      </c>
      <c r="C4845" s="18">
        <v>0.64975189570000003</v>
      </c>
      <c r="D4845" t="s">
        <v>6916</v>
      </c>
      <c r="E4845" t="s">
        <v>62</v>
      </c>
      <c r="F4845" t="s">
        <v>6917</v>
      </c>
      <c r="G4845" s="18">
        <v>0.61672949789999998</v>
      </c>
      <c r="H4845" t="s">
        <v>71</v>
      </c>
      <c r="I4845" t="s">
        <v>65</v>
      </c>
      <c r="J4845" t="s">
        <v>72</v>
      </c>
      <c r="K4845" s="18">
        <v>1.9690176136999999</v>
      </c>
      <c r="L4845" t="s">
        <v>64</v>
      </c>
      <c r="M4845" t="s">
        <v>65</v>
      </c>
      <c r="N4845" t="s">
        <v>284</v>
      </c>
      <c r="O4845" s="18">
        <v>9.1598759780000005</v>
      </c>
      <c r="P4845" t="s">
        <v>67</v>
      </c>
      <c r="Q4845" t="s">
        <v>62</v>
      </c>
      <c r="R4845" t="s">
        <v>68</v>
      </c>
      <c r="S4845" s="18">
        <v>4.6723893598000004</v>
      </c>
      <c r="T4845" t="s">
        <v>69</v>
      </c>
      <c r="U4845" t="s">
        <v>65</v>
      </c>
      <c r="V4845" t="s">
        <v>70</v>
      </c>
      <c r="W4845" s="18">
        <v>0.61209754250000004</v>
      </c>
      <c r="X4845" t="s">
        <v>71</v>
      </c>
      <c r="Y4845" t="s">
        <v>65</v>
      </c>
      <c r="Z4845" t="s">
        <v>72</v>
      </c>
      <c r="AA4845" s="18">
        <v>0.61823942300000001</v>
      </c>
      <c r="AB4845" t="s">
        <v>243</v>
      </c>
      <c r="AC4845" t="s">
        <v>62</v>
      </c>
      <c r="AD4845" t="s">
        <v>244</v>
      </c>
      <c r="AE4845" s="18">
        <v>9.5790591199999997E-2</v>
      </c>
      <c r="AF4845" t="s">
        <v>21558</v>
      </c>
      <c r="AG4845" t="s">
        <v>62</v>
      </c>
      <c r="AH4845" t="s">
        <v>21559</v>
      </c>
      <c r="AI4845" s="18">
        <v>6.3821599399999998E-2</v>
      </c>
      <c r="AJ4845" t="s">
        <v>21560</v>
      </c>
      <c r="AK4845" t="s">
        <v>62</v>
      </c>
      <c r="AL4845" t="s">
        <v>21561</v>
      </c>
      <c r="AM4845" t="s">
        <v>21560</v>
      </c>
      <c r="AN4845" t="s">
        <v>62</v>
      </c>
      <c r="AO4845" t="s">
        <v>21561</v>
      </c>
      <c r="AP4845" s="18">
        <v>6.3821599399999998E-2</v>
      </c>
      <c r="AQ4845" t="s">
        <v>123</v>
      </c>
      <c r="AR4845" t="b">
        <f>ISNUMBER(SEARCH('Consulta Por Puntos Baloto'!$E$5,B4845,1))</f>
        <v>0</v>
      </c>
      <c r="AS4845">
        <f t="shared" si="150"/>
        <v>35</v>
      </c>
      <c r="AT4845" t="str">
        <f t="shared" si="151"/>
        <v>Punto red</v>
      </c>
    </row>
    <row r="4846" spans="1:46">
      <c r="A4846" t="s">
        <v>21562</v>
      </c>
      <c r="B4846" t="s">
        <v>21563</v>
      </c>
      <c r="C4846" s="18">
        <v>53.880228410299999</v>
      </c>
      <c r="D4846" t="s">
        <v>4165</v>
      </c>
      <c r="E4846" t="s">
        <v>4166</v>
      </c>
      <c r="F4846" t="s">
        <v>4167</v>
      </c>
      <c r="G4846" s="18">
        <v>76.343714293700003</v>
      </c>
      <c r="H4846" t="s">
        <v>64</v>
      </c>
      <c r="I4846" t="s">
        <v>86</v>
      </c>
      <c r="J4846" t="s">
        <v>401</v>
      </c>
      <c r="K4846" s="18">
        <v>76.394756615099993</v>
      </c>
      <c r="L4846" t="s">
        <v>64</v>
      </c>
      <c r="M4846" t="s">
        <v>86</v>
      </c>
      <c r="N4846" t="s">
        <v>402</v>
      </c>
      <c r="O4846" s="18">
        <v>76.394756615099993</v>
      </c>
      <c r="P4846" t="s">
        <v>403</v>
      </c>
      <c r="Q4846" t="s">
        <v>83</v>
      </c>
      <c r="R4846" t="s">
        <v>404</v>
      </c>
      <c r="S4846" s="18">
        <v>76.533412435599999</v>
      </c>
      <c r="T4846" t="s">
        <v>85</v>
      </c>
      <c r="U4846" t="s">
        <v>86</v>
      </c>
      <c r="V4846" t="s">
        <v>87</v>
      </c>
      <c r="W4846" s="18">
        <v>76.533412435599999</v>
      </c>
      <c r="X4846" t="s">
        <v>64</v>
      </c>
      <c r="Y4846" t="s">
        <v>91</v>
      </c>
      <c r="Z4846" t="s">
        <v>92</v>
      </c>
      <c r="AA4846" s="18">
        <v>76.533412435599999</v>
      </c>
      <c r="AB4846" t="s">
        <v>93</v>
      </c>
      <c r="AC4846" t="s">
        <v>83</v>
      </c>
      <c r="AD4846" t="s">
        <v>94</v>
      </c>
      <c r="AE4846" s="18">
        <v>7.3124206000000002E-3</v>
      </c>
      <c r="AF4846" t="s">
        <v>21564</v>
      </c>
      <c r="AG4846" t="s">
        <v>16107</v>
      </c>
      <c r="AH4846" t="s">
        <v>21565</v>
      </c>
      <c r="AI4846" s="18">
        <v>3.71428798E-2</v>
      </c>
      <c r="AJ4846" t="s">
        <v>21566</v>
      </c>
      <c r="AK4846" t="s">
        <v>16107</v>
      </c>
      <c r="AL4846" t="s">
        <v>21567</v>
      </c>
      <c r="AM4846" t="s">
        <v>21564</v>
      </c>
      <c r="AN4846" t="s">
        <v>16107</v>
      </c>
      <c r="AO4846" t="s">
        <v>21565</v>
      </c>
      <c r="AP4846" s="18">
        <v>7.3124206000000002E-3</v>
      </c>
      <c r="AQ4846" t="s">
        <v>123</v>
      </c>
      <c r="AR4846" t="b">
        <f>ISNUMBER(SEARCH('Consulta Por Puntos Baloto'!$E$5,B4846,1))</f>
        <v>0</v>
      </c>
      <c r="AS4846">
        <f t="shared" si="150"/>
        <v>31</v>
      </c>
      <c r="AT4846" t="str">
        <f t="shared" si="151"/>
        <v>Punto pago</v>
      </c>
    </row>
    <row r="4847" spans="1:46">
      <c r="A4847" t="s">
        <v>21568</v>
      </c>
      <c r="B4847" t="s">
        <v>21569</v>
      </c>
      <c r="C4847" s="18">
        <v>21.1909707664</v>
      </c>
      <c r="D4847" t="s">
        <v>4973</v>
      </c>
      <c r="E4847" t="s">
        <v>5258</v>
      </c>
      <c r="F4847" t="s">
        <v>5259</v>
      </c>
      <c r="G4847" s="18">
        <v>21.079553972199999</v>
      </c>
      <c r="H4847" t="s">
        <v>300</v>
      </c>
      <c r="I4847" t="s">
        <v>294</v>
      </c>
      <c r="J4847" t="s">
        <v>4489</v>
      </c>
      <c r="K4847" s="18">
        <v>21.698631985399999</v>
      </c>
      <c r="L4847" t="s">
        <v>64</v>
      </c>
      <c r="M4847" t="s">
        <v>294</v>
      </c>
      <c r="N4847" t="s">
        <v>295</v>
      </c>
      <c r="O4847" s="18">
        <v>58.996825502100002</v>
      </c>
      <c r="P4847" t="s">
        <v>296</v>
      </c>
      <c r="Q4847" t="s">
        <v>297</v>
      </c>
      <c r="R4847" t="s">
        <v>298</v>
      </c>
      <c r="S4847" s="18">
        <v>112.0727176852</v>
      </c>
      <c r="T4847" t="s">
        <v>311</v>
      </c>
      <c r="U4847" t="s">
        <v>130</v>
      </c>
      <c r="V4847" t="s">
        <v>312</v>
      </c>
      <c r="W4847" s="18">
        <v>96.615794062800006</v>
      </c>
      <c r="X4847" t="s">
        <v>64</v>
      </c>
      <c r="Y4847" t="s">
        <v>313</v>
      </c>
      <c r="Z4847" t="s">
        <v>314</v>
      </c>
      <c r="AA4847" s="18">
        <v>21.106948522900002</v>
      </c>
      <c r="AB4847" t="s">
        <v>300</v>
      </c>
      <c r="AC4847" t="s">
        <v>301</v>
      </c>
      <c r="AD4847" t="s">
        <v>302</v>
      </c>
      <c r="AE4847" s="18">
        <v>16.5944077282</v>
      </c>
      <c r="AF4847" t="s">
        <v>9556</v>
      </c>
      <c r="AG4847" t="s">
        <v>9557</v>
      </c>
      <c r="AH4847" t="s">
        <v>9558</v>
      </c>
      <c r="AI4847" s="18">
        <v>1.45428785E-2</v>
      </c>
      <c r="AJ4847" t="s">
        <v>13460</v>
      </c>
      <c r="AK4847" t="s">
        <v>9560</v>
      </c>
      <c r="AL4847" t="s">
        <v>13461</v>
      </c>
      <c r="AM4847" t="s">
        <v>13460</v>
      </c>
      <c r="AN4847" t="s">
        <v>9560</v>
      </c>
      <c r="AO4847" t="s">
        <v>13461</v>
      </c>
      <c r="AP4847" s="18">
        <v>1.45428785E-2</v>
      </c>
      <c r="AQ4847" t="s">
        <v>123</v>
      </c>
      <c r="AR4847" t="b">
        <f>ISNUMBER(SEARCH('Consulta Por Puntos Baloto'!$E$5,B4847,1))</f>
        <v>0</v>
      </c>
      <c r="AS4847">
        <f t="shared" si="150"/>
        <v>35</v>
      </c>
      <c r="AT4847" t="str">
        <f t="shared" si="151"/>
        <v>Punto red</v>
      </c>
    </row>
    <row r="4848" spans="1:46">
      <c r="A4848" t="s">
        <v>21570</v>
      </c>
      <c r="B4848" t="s">
        <v>21571</v>
      </c>
      <c r="C4848" s="18">
        <v>1.0721117576999999</v>
      </c>
      <c r="D4848" t="s">
        <v>563</v>
      </c>
      <c r="E4848" t="s">
        <v>128</v>
      </c>
      <c r="F4848" t="s">
        <v>564</v>
      </c>
      <c r="G4848" s="18">
        <v>0.79939226620000003</v>
      </c>
      <c r="H4848" t="s">
        <v>64</v>
      </c>
      <c r="I4848" t="s">
        <v>130</v>
      </c>
      <c r="J4848" t="s">
        <v>131</v>
      </c>
      <c r="K4848" s="18">
        <v>1.1465030876</v>
      </c>
      <c r="L4848" t="s">
        <v>64</v>
      </c>
      <c r="M4848" t="s">
        <v>130</v>
      </c>
      <c r="N4848" t="s">
        <v>132</v>
      </c>
      <c r="O4848" s="18">
        <v>2.3558270154000001</v>
      </c>
      <c r="P4848" t="s">
        <v>453</v>
      </c>
      <c r="Q4848" t="s">
        <v>134</v>
      </c>
      <c r="R4848" t="s">
        <v>454</v>
      </c>
      <c r="S4848" s="18">
        <v>2.6606140252000001</v>
      </c>
      <c r="T4848" t="s">
        <v>136</v>
      </c>
      <c r="U4848" t="s">
        <v>130</v>
      </c>
      <c r="V4848" t="s">
        <v>137</v>
      </c>
      <c r="W4848" s="18">
        <v>1.7293142984000001</v>
      </c>
      <c r="X4848" t="s">
        <v>64</v>
      </c>
      <c r="Y4848" t="s">
        <v>130</v>
      </c>
      <c r="Z4848" t="s">
        <v>569</v>
      </c>
      <c r="AA4848" s="18">
        <v>1.7956163236</v>
      </c>
      <c r="AB4848" s="19" t="s">
        <v>455</v>
      </c>
      <c r="AC4848" t="s">
        <v>128</v>
      </c>
      <c r="AD4848" t="s">
        <v>456</v>
      </c>
      <c r="AE4848" s="18">
        <v>0.24943913710000001</v>
      </c>
      <c r="AF4848" t="s">
        <v>2579</v>
      </c>
      <c r="AG4848" t="s">
        <v>143</v>
      </c>
      <c r="AH4848" t="s">
        <v>2580</v>
      </c>
      <c r="AI4848" s="18">
        <v>0.28678495869999998</v>
      </c>
      <c r="AJ4848" t="s">
        <v>21572</v>
      </c>
      <c r="AK4848" t="s">
        <v>134</v>
      </c>
      <c r="AL4848" t="s">
        <v>21573</v>
      </c>
      <c r="AM4848" t="s">
        <v>2579</v>
      </c>
      <c r="AN4848" t="s">
        <v>143</v>
      </c>
      <c r="AO4848" t="s">
        <v>2580</v>
      </c>
      <c r="AP4848" s="18">
        <v>0.24943913710000001</v>
      </c>
      <c r="AQ4848" t="s">
        <v>123</v>
      </c>
      <c r="AR4848" t="b">
        <f>ISNUMBER(SEARCH('Consulta Por Puntos Baloto'!$E$5,B4848,1))</f>
        <v>0</v>
      </c>
      <c r="AS4848">
        <f t="shared" si="150"/>
        <v>31</v>
      </c>
      <c r="AT4848" t="str">
        <f t="shared" si="151"/>
        <v>Punto pago</v>
      </c>
    </row>
    <row r="4849" spans="1:46">
      <c r="A4849" t="s">
        <v>21574</v>
      </c>
      <c r="B4849" t="s">
        <v>21575</v>
      </c>
      <c r="C4849" s="18">
        <v>30.7556248681</v>
      </c>
      <c r="D4849" t="s">
        <v>4096</v>
      </c>
      <c r="E4849" t="s">
        <v>4097</v>
      </c>
      <c r="F4849" t="s">
        <v>4098</v>
      </c>
      <c r="G4849" s="18">
        <v>41.540147286200003</v>
      </c>
      <c r="H4849" t="s">
        <v>4029</v>
      </c>
      <c r="I4849" t="s">
        <v>4029</v>
      </c>
      <c r="J4849" t="s">
        <v>4099</v>
      </c>
      <c r="K4849" s="18">
        <v>42.373204614599999</v>
      </c>
      <c r="L4849" t="s">
        <v>64</v>
      </c>
      <c r="M4849" t="s">
        <v>4029</v>
      </c>
      <c r="N4849" t="s">
        <v>4030</v>
      </c>
      <c r="O4849" s="18">
        <v>50.872214288999999</v>
      </c>
      <c r="P4849" t="s">
        <v>4031</v>
      </c>
      <c r="Q4849" t="s">
        <v>4025</v>
      </c>
      <c r="R4849" t="s">
        <v>4032</v>
      </c>
      <c r="S4849" s="18">
        <v>112.2917879149</v>
      </c>
      <c r="T4849" t="s">
        <v>227</v>
      </c>
      <c r="U4849" t="s">
        <v>228</v>
      </c>
      <c r="V4849" t="s">
        <v>229</v>
      </c>
      <c r="W4849" s="18">
        <v>43.8697952594</v>
      </c>
      <c r="X4849" t="s">
        <v>4103</v>
      </c>
      <c r="Y4849" t="s">
        <v>4029</v>
      </c>
      <c r="Z4849" t="s">
        <v>4104</v>
      </c>
      <c r="AA4849" s="18">
        <v>41.547959624599997</v>
      </c>
      <c r="AB4849" s="19" t="s">
        <v>4105</v>
      </c>
      <c r="AC4849" t="s">
        <v>4106</v>
      </c>
      <c r="AD4849" t="s">
        <v>4107</v>
      </c>
      <c r="AE4849" s="18">
        <v>3.3190954999999999E-3</v>
      </c>
      <c r="AF4849" t="s">
        <v>21576</v>
      </c>
      <c r="AG4849" t="s">
        <v>11073</v>
      </c>
      <c r="AH4849" t="s">
        <v>21577</v>
      </c>
      <c r="AI4849" s="18">
        <v>0.1291725319</v>
      </c>
      <c r="AJ4849" t="s">
        <v>11075</v>
      </c>
      <c r="AK4849" t="s">
        <v>11076</v>
      </c>
      <c r="AL4849" t="s">
        <v>11077</v>
      </c>
      <c r="AM4849" t="s">
        <v>21576</v>
      </c>
      <c r="AN4849" t="s">
        <v>11073</v>
      </c>
      <c r="AO4849" t="s">
        <v>21577</v>
      </c>
      <c r="AP4849" s="18">
        <v>3.3190954999999999E-3</v>
      </c>
      <c r="AQ4849" t="s">
        <v>123</v>
      </c>
      <c r="AR4849" t="b">
        <f>ISNUMBER(SEARCH('Consulta Por Puntos Baloto'!$E$5,B4849,1))</f>
        <v>0</v>
      </c>
      <c r="AS4849">
        <f t="shared" si="150"/>
        <v>31</v>
      </c>
      <c r="AT4849" t="str">
        <f t="shared" si="151"/>
        <v>Punto pago</v>
      </c>
    </row>
    <row r="4850" spans="1:46">
      <c r="A4850" t="s">
        <v>21578</v>
      </c>
      <c r="B4850" t="s">
        <v>21579</v>
      </c>
      <c r="C4850" s="18">
        <v>1.0465783136</v>
      </c>
      <c r="D4850" t="s">
        <v>4084</v>
      </c>
      <c r="E4850" t="s">
        <v>4053</v>
      </c>
      <c r="F4850" t="s">
        <v>4085</v>
      </c>
      <c r="G4850" s="18">
        <v>2.5043784814999999</v>
      </c>
      <c r="H4850" t="s">
        <v>64</v>
      </c>
      <c r="I4850" t="s">
        <v>4055</v>
      </c>
      <c r="J4850" t="s">
        <v>4056</v>
      </c>
      <c r="K4850" s="18">
        <v>8.2864087348000002</v>
      </c>
      <c r="L4850" t="s">
        <v>64</v>
      </c>
      <c r="M4850" t="s">
        <v>223</v>
      </c>
      <c r="N4850" t="s">
        <v>4070</v>
      </c>
      <c r="O4850" s="18">
        <v>1.4627369389</v>
      </c>
      <c r="P4850" t="s">
        <v>4052</v>
      </c>
      <c r="Q4850" t="s">
        <v>4053</v>
      </c>
      <c r="R4850" t="s">
        <v>4054</v>
      </c>
      <c r="S4850" s="18">
        <v>16.9306231879</v>
      </c>
      <c r="T4850" t="s">
        <v>227</v>
      </c>
      <c r="U4850" t="s">
        <v>228</v>
      </c>
      <c r="V4850" t="s">
        <v>229</v>
      </c>
      <c r="W4850" s="18">
        <v>2.5329624129999999</v>
      </c>
      <c r="X4850" t="s">
        <v>64</v>
      </c>
      <c r="Y4850" t="s">
        <v>4055</v>
      </c>
      <c r="Z4850" t="s">
        <v>4056</v>
      </c>
      <c r="AA4850" s="18">
        <v>7.4434475376</v>
      </c>
      <c r="AB4850" t="s">
        <v>4088</v>
      </c>
      <c r="AC4850" t="s">
        <v>220</v>
      </c>
      <c r="AD4850" t="s">
        <v>4089</v>
      </c>
      <c r="AE4850" s="18">
        <v>0.23788141230000001</v>
      </c>
      <c r="AF4850" t="s">
        <v>21580</v>
      </c>
      <c r="AG4850" t="s">
        <v>4053</v>
      </c>
      <c r="AH4850" t="s">
        <v>21581</v>
      </c>
      <c r="AI4850" s="18">
        <v>0.25558150689999998</v>
      </c>
      <c r="AJ4850" t="s">
        <v>21582</v>
      </c>
      <c r="AK4850" t="s">
        <v>4053</v>
      </c>
      <c r="AL4850" t="s">
        <v>21583</v>
      </c>
      <c r="AM4850" t="s">
        <v>21580</v>
      </c>
      <c r="AN4850" t="s">
        <v>4053</v>
      </c>
      <c r="AO4850" t="s">
        <v>21581</v>
      </c>
      <c r="AP4850" s="18">
        <v>0.23788141230000001</v>
      </c>
      <c r="AQ4850" t="s">
        <v>123</v>
      </c>
      <c r="AR4850" t="b">
        <f>ISNUMBER(SEARCH('Consulta Por Puntos Baloto'!$E$5,B4850,1))</f>
        <v>0</v>
      </c>
      <c r="AS4850">
        <f t="shared" si="150"/>
        <v>31</v>
      </c>
      <c r="AT4850" t="str">
        <f t="shared" si="151"/>
        <v>Punto pago</v>
      </c>
    </row>
    <row r="4851" spans="1:46">
      <c r="A4851" t="s">
        <v>21584</v>
      </c>
      <c r="B4851" t="s">
        <v>21585</v>
      </c>
      <c r="C4851" s="18">
        <v>1.3293425328999999</v>
      </c>
      <c r="D4851" t="s">
        <v>1689</v>
      </c>
      <c r="E4851" t="s">
        <v>1690</v>
      </c>
      <c r="F4851" t="s">
        <v>1691</v>
      </c>
      <c r="G4851" s="18">
        <v>0.27829856780000001</v>
      </c>
      <c r="H4851" t="s">
        <v>64</v>
      </c>
      <c r="I4851" t="s">
        <v>114</v>
      </c>
      <c r="J4851" t="s">
        <v>1693</v>
      </c>
      <c r="K4851" s="18">
        <v>70.127194096300002</v>
      </c>
      <c r="L4851" t="s">
        <v>64</v>
      </c>
      <c r="M4851" t="s">
        <v>130</v>
      </c>
      <c r="N4851" t="s">
        <v>132</v>
      </c>
      <c r="O4851" s="18">
        <v>70.026681978100001</v>
      </c>
      <c r="P4851" t="s">
        <v>133</v>
      </c>
      <c r="Q4851" t="s">
        <v>134</v>
      </c>
      <c r="R4851" t="s">
        <v>135</v>
      </c>
      <c r="S4851" s="18">
        <v>70.912067355000005</v>
      </c>
      <c r="T4851" t="s">
        <v>136</v>
      </c>
      <c r="U4851" t="s">
        <v>130</v>
      </c>
      <c r="V4851" t="s">
        <v>137</v>
      </c>
      <c r="W4851" s="18">
        <v>0.27797223129999998</v>
      </c>
      <c r="X4851" t="s">
        <v>64</v>
      </c>
      <c r="Y4851" t="s">
        <v>114</v>
      </c>
      <c r="Z4851" t="s">
        <v>1693</v>
      </c>
      <c r="AA4851" s="18">
        <v>1.0640382412</v>
      </c>
      <c r="AB4851" s="19" t="s">
        <v>3348</v>
      </c>
      <c r="AC4851" t="s">
        <v>1690</v>
      </c>
      <c r="AD4851" s="19" t="s">
        <v>5358</v>
      </c>
      <c r="AE4851" s="18">
        <v>0.13105498269999999</v>
      </c>
      <c r="AF4851" t="s">
        <v>8136</v>
      </c>
      <c r="AG4851" t="s">
        <v>1690</v>
      </c>
      <c r="AH4851" t="s">
        <v>8137</v>
      </c>
      <c r="AI4851" s="18">
        <v>0.36978440899999998</v>
      </c>
      <c r="AJ4851" t="s">
        <v>21586</v>
      </c>
      <c r="AK4851" t="s">
        <v>1690</v>
      </c>
      <c r="AL4851" t="s">
        <v>21587</v>
      </c>
      <c r="AM4851" t="s">
        <v>8136</v>
      </c>
      <c r="AN4851" t="s">
        <v>1690</v>
      </c>
      <c r="AO4851" t="s">
        <v>8137</v>
      </c>
      <c r="AP4851" s="18">
        <v>0.13105498269999999</v>
      </c>
      <c r="AQ4851" t="s">
        <v>123</v>
      </c>
      <c r="AR4851" t="b">
        <f>ISNUMBER(SEARCH('Consulta Por Puntos Baloto'!$E$5,B4851,1))</f>
        <v>0</v>
      </c>
      <c r="AS4851">
        <f t="shared" si="150"/>
        <v>31</v>
      </c>
      <c r="AT4851" t="str">
        <f t="shared" si="151"/>
        <v>Punto pago</v>
      </c>
    </row>
    <row r="4852" spans="1:46">
      <c r="A4852" t="s">
        <v>21588</v>
      </c>
      <c r="B4852" t="s">
        <v>16400</v>
      </c>
      <c r="C4852" s="18">
        <v>22.303967393000001</v>
      </c>
      <c r="D4852" t="s">
        <v>4165</v>
      </c>
      <c r="E4852" t="s">
        <v>4166</v>
      </c>
      <c r="F4852" t="s">
        <v>4167</v>
      </c>
      <c r="G4852" s="18">
        <v>105.6490287134</v>
      </c>
      <c r="H4852" t="s">
        <v>4916</v>
      </c>
      <c r="I4852" t="s">
        <v>4169</v>
      </c>
      <c r="J4852" t="s">
        <v>4917</v>
      </c>
      <c r="K4852" s="18">
        <v>145.76522471320001</v>
      </c>
      <c r="L4852" t="s">
        <v>64</v>
      </c>
      <c r="M4852" t="s">
        <v>86</v>
      </c>
      <c r="N4852" t="s">
        <v>402</v>
      </c>
      <c r="O4852" s="18">
        <v>145.76522471320001</v>
      </c>
      <c r="P4852" t="s">
        <v>403</v>
      </c>
      <c r="Q4852" t="s">
        <v>83</v>
      </c>
      <c r="R4852" t="s">
        <v>404</v>
      </c>
      <c r="S4852" s="18">
        <v>146.18078485679999</v>
      </c>
      <c r="T4852" t="s">
        <v>85</v>
      </c>
      <c r="U4852" t="s">
        <v>86</v>
      </c>
      <c r="V4852" t="s">
        <v>87</v>
      </c>
      <c r="W4852" s="18">
        <v>107.2417699474</v>
      </c>
      <c r="X4852" t="s">
        <v>64</v>
      </c>
      <c r="Y4852" t="s">
        <v>4169</v>
      </c>
      <c r="Z4852" t="s">
        <v>4171</v>
      </c>
      <c r="AA4852" s="18">
        <v>105.6875639914</v>
      </c>
      <c r="AB4852" t="s">
        <v>4916</v>
      </c>
      <c r="AC4852" t="s">
        <v>4172</v>
      </c>
      <c r="AD4852" t="s">
        <v>4918</v>
      </c>
      <c r="AE4852" s="18">
        <v>20.042573847</v>
      </c>
      <c r="AF4852" t="s">
        <v>11064</v>
      </c>
      <c r="AG4852" t="s">
        <v>11065</v>
      </c>
      <c r="AH4852" t="s">
        <v>11066</v>
      </c>
      <c r="AI4852" s="18">
        <v>0.12023434249999999</v>
      </c>
      <c r="AJ4852" t="s">
        <v>16400</v>
      </c>
      <c r="AK4852" t="s">
        <v>16401</v>
      </c>
      <c r="AL4852" t="s">
        <v>16402</v>
      </c>
      <c r="AM4852" t="s">
        <v>16400</v>
      </c>
      <c r="AN4852" t="s">
        <v>16401</v>
      </c>
      <c r="AO4852" t="s">
        <v>16402</v>
      </c>
      <c r="AP4852" s="18">
        <v>0.12023434249999999</v>
      </c>
      <c r="AQ4852" t="e">
        <v>#N/A</v>
      </c>
      <c r="AR4852" t="b">
        <f>ISNUMBER(SEARCH('Consulta Por Puntos Baloto'!$E$5,B4852,1))</f>
        <v>0</v>
      </c>
      <c r="AS4852">
        <f t="shared" si="150"/>
        <v>35</v>
      </c>
      <c r="AT4852" t="str">
        <f t="shared" si="151"/>
        <v>Punto red</v>
      </c>
    </row>
    <row r="4853" spans="1:46">
      <c r="A4853" t="s">
        <v>21589</v>
      </c>
      <c r="B4853" t="s">
        <v>21590</v>
      </c>
      <c r="C4853" s="18">
        <v>24.947058119400001</v>
      </c>
      <c r="D4853" t="s">
        <v>508</v>
      </c>
      <c r="E4853" t="s">
        <v>509</v>
      </c>
      <c r="F4853" t="s">
        <v>510</v>
      </c>
      <c r="G4853" s="18">
        <v>24.801683612400002</v>
      </c>
      <c r="H4853" t="s">
        <v>64</v>
      </c>
      <c r="I4853" t="s">
        <v>112</v>
      </c>
      <c r="J4853" t="s">
        <v>1110</v>
      </c>
      <c r="K4853" s="18">
        <v>26.274378880699999</v>
      </c>
      <c r="L4853" t="s">
        <v>64</v>
      </c>
      <c r="M4853" t="s">
        <v>112</v>
      </c>
      <c r="N4853" t="s">
        <v>721</v>
      </c>
      <c r="O4853" s="18">
        <v>26.700477832899999</v>
      </c>
      <c r="P4853" t="s">
        <v>513</v>
      </c>
      <c r="Q4853" t="s">
        <v>509</v>
      </c>
      <c r="R4853" t="s">
        <v>514</v>
      </c>
      <c r="S4853" s="18">
        <v>26.691847317200001</v>
      </c>
      <c r="T4853" t="s">
        <v>111</v>
      </c>
      <c r="U4853" t="s">
        <v>112</v>
      </c>
      <c r="V4853" t="s">
        <v>113</v>
      </c>
      <c r="W4853" s="18">
        <v>27.082703207200002</v>
      </c>
      <c r="X4853" t="s">
        <v>64</v>
      </c>
      <c r="Y4853" t="s">
        <v>1768</v>
      </c>
      <c r="Z4853" t="s">
        <v>1769</v>
      </c>
      <c r="AA4853" s="18">
        <v>26.693288858199999</v>
      </c>
      <c r="AB4853" s="19" t="s">
        <v>1111</v>
      </c>
      <c r="AC4853" t="s">
        <v>509</v>
      </c>
      <c r="AD4853" s="19" t="s">
        <v>1112</v>
      </c>
      <c r="AE4853" s="18">
        <v>9.3398129999999996E-2</v>
      </c>
      <c r="AF4853" t="s">
        <v>2231</v>
      </c>
      <c r="AG4853" t="s">
        <v>2232</v>
      </c>
      <c r="AH4853" t="s">
        <v>2233</v>
      </c>
      <c r="AI4853" s="18">
        <v>8.1429154000000007E-3</v>
      </c>
      <c r="AJ4853" t="s">
        <v>21591</v>
      </c>
      <c r="AK4853" t="s">
        <v>2232</v>
      </c>
      <c r="AL4853" t="s">
        <v>21592</v>
      </c>
      <c r="AM4853" t="s">
        <v>21591</v>
      </c>
      <c r="AN4853" t="s">
        <v>2232</v>
      </c>
      <c r="AO4853" t="s">
        <v>21592</v>
      </c>
      <c r="AP4853" s="18">
        <v>8.1429154000000007E-3</v>
      </c>
      <c r="AQ4853" t="s">
        <v>123</v>
      </c>
      <c r="AR4853" t="b">
        <f>ISNUMBER(SEARCH('Consulta Por Puntos Baloto'!$E$5,B4853,1))</f>
        <v>0</v>
      </c>
      <c r="AS4853">
        <f t="shared" si="150"/>
        <v>35</v>
      </c>
      <c r="AT4853" t="str">
        <f t="shared" si="151"/>
        <v>Punto red</v>
      </c>
    </row>
    <row r="4854" spans="1:46">
      <c r="A4854" t="s">
        <v>21593</v>
      </c>
      <c r="B4854" t="s">
        <v>21594</v>
      </c>
      <c r="C4854" s="18">
        <v>0.4287405239</v>
      </c>
      <c r="D4854" t="s">
        <v>82</v>
      </c>
      <c r="E4854" t="s">
        <v>83</v>
      </c>
      <c r="F4854" t="s">
        <v>84</v>
      </c>
      <c r="G4854" s="18">
        <v>0.80587455699999999</v>
      </c>
      <c r="H4854" t="s">
        <v>85</v>
      </c>
      <c r="I4854" t="s">
        <v>86</v>
      </c>
      <c r="J4854" t="s">
        <v>87</v>
      </c>
      <c r="K4854" s="18">
        <v>1.5865916247</v>
      </c>
      <c r="L4854" t="s">
        <v>64</v>
      </c>
      <c r="M4854" t="s">
        <v>86</v>
      </c>
      <c r="N4854" t="s">
        <v>402</v>
      </c>
      <c r="O4854" s="18">
        <v>1.0789701306999999</v>
      </c>
      <c r="P4854" t="s">
        <v>89</v>
      </c>
      <c r="Q4854" t="s">
        <v>83</v>
      </c>
      <c r="R4854" t="s">
        <v>90</v>
      </c>
      <c r="S4854" s="18">
        <v>0.80587455699999999</v>
      </c>
      <c r="T4854" t="s">
        <v>85</v>
      </c>
      <c r="U4854" t="s">
        <v>86</v>
      </c>
      <c r="V4854" t="s">
        <v>87</v>
      </c>
      <c r="W4854" s="18">
        <v>0.80587455699999999</v>
      </c>
      <c r="X4854" t="s">
        <v>64</v>
      </c>
      <c r="Y4854" t="s">
        <v>91</v>
      </c>
      <c r="Z4854" t="s">
        <v>92</v>
      </c>
      <c r="AA4854" s="18">
        <v>0.80587455699999999</v>
      </c>
      <c r="AB4854" t="s">
        <v>93</v>
      </c>
      <c r="AC4854" t="s">
        <v>83</v>
      </c>
      <c r="AD4854" t="s">
        <v>94</v>
      </c>
      <c r="AE4854" s="18">
        <v>0.45413082799999999</v>
      </c>
      <c r="AF4854" t="s">
        <v>7361</v>
      </c>
      <c r="AG4854" t="s">
        <v>83</v>
      </c>
      <c r="AH4854" t="s">
        <v>7362</v>
      </c>
      <c r="AI4854" s="18">
        <v>0.22401535610000001</v>
      </c>
      <c r="AJ4854" t="s">
        <v>4118</v>
      </c>
      <c r="AK4854" t="s">
        <v>83</v>
      </c>
      <c r="AL4854" t="s">
        <v>4119</v>
      </c>
      <c r="AM4854" t="s">
        <v>4118</v>
      </c>
      <c r="AN4854" t="s">
        <v>83</v>
      </c>
      <c r="AO4854" t="s">
        <v>4119</v>
      </c>
      <c r="AP4854" s="18">
        <v>0.22401535610000001</v>
      </c>
      <c r="AQ4854" t="s">
        <v>123</v>
      </c>
      <c r="AR4854" t="b">
        <f>ISNUMBER(SEARCH('Consulta Por Puntos Baloto'!$E$5,B4854,1))</f>
        <v>0</v>
      </c>
      <c r="AS4854">
        <f t="shared" si="150"/>
        <v>35</v>
      </c>
      <c r="AT4854" t="str">
        <f t="shared" si="151"/>
        <v>Punto red</v>
      </c>
    </row>
    <row r="4855" spans="1:46">
      <c r="A4855" t="s">
        <v>21595</v>
      </c>
      <c r="B4855" t="s">
        <v>21596</v>
      </c>
      <c r="C4855" s="18">
        <v>5.7669940838000002</v>
      </c>
      <c r="D4855" t="s">
        <v>6683</v>
      </c>
      <c r="E4855" t="s">
        <v>6684</v>
      </c>
      <c r="F4855" t="s">
        <v>6685</v>
      </c>
      <c r="G4855" s="18">
        <v>15.040570215000001</v>
      </c>
      <c r="H4855" t="s">
        <v>64</v>
      </c>
      <c r="I4855" t="s">
        <v>4146</v>
      </c>
      <c r="J4855" t="s">
        <v>8906</v>
      </c>
      <c r="K4855" s="18">
        <v>52.872968869799998</v>
      </c>
      <c r="L4855" t="s">
        <v>64</v>
      </c>
      <c r="M4855" t="s">
        <v>4029</v>
      </c>
      <c r="N4855" t="s">
        <v>4030</v>
      </c>
      <c r="O4855" s="18">
        <v>16.347736123499999</v>
      </c>
      <c r="P4855" t="s">
        <v>4031</v>
      </c>
      <c r="Q4855" t="s">
        <v>4025</v>
      </c>
      <c r="R4855" t="s">
        <v>4032</v>
      </c>
      <c r="S4855" s="18">
        <v>163.09874427700001</v>
      </c>
      <c r="T4855" t="s">
        <v>69</v>
      </c>
      <c r="U4855" t="s">
        <v>65</v>
      </c>
      <c r="V4855" t="s">
        <v>70</v>
      </c>
      <c r="W4855" s="18">
        <v>15.443584037100001</v>
      </c>
      <c r="X4855" t="s">
        <v>64</v>
      </c>
      <c r="Y4855" t="s">
        <v>4146</v>
      </c>
      <c r="Z4855" t="s">
        <v>8907</v>
      </c>
      <c r="AA4855" s="18">
        <v>15.398665798</v>
      </c>
      <c r="AB4855" t="s">
        <v>4034</v>
      </c>
      <c r="AC4855" t="s">
        <v>4035</v>
      </c>
      <c r="AD4855" t="s">
        <v>4036</v>
      </c>
      <c r="AE4855" s="18">
        <v>6.7369719999999997E-4</v>
      </c>
      <c r="AF4855" t="s">
        <v>21597</v>
      </c>
      <c r="AG4855" t="s">
        <v>10619</v>
      </c>
      <c r="AH4855" t="s">
        <v>21598</v>
      </c>
      <c r="AI4855" s="18">
        <v>5.4745662901000003</v>
      </c>
      <c r="AJ4855" t="s">
        <v>10621</v>
      </c>
      <c r="AK4855" t="s">
        <v>10622</v>
      </c>
      <c r="AL4855" t="s">
        <v>10623</v>
      </c>
      <c r="AM4855" t="s">
        <v>21597</v>
      </c>
      <c r="AN4855" t="s">
        <v>10619</v>
      </c>
      <c r="AO4855" t="s">
        <v>21598</v>
      </c>
      <c r="AP4855" s="18">
        <v>6.7369719999999997E-4</v>
      </c>
      <c r="AQ4855" t="s">
        <v>123</v>
      </c>
      <c r="AR4855" t="b">
        <f>ISNUMBER(SEARCH('Consulta Por Puntos Baloto'!$E$5,B4855,1))</f>
        <v>0</v>
      </c>
      <c r="AS4855">
        <f t="shared" si="150"/>
        <v>31</v>
      </c>
      <c r="AT4855" t="str">
        <f t="shared" si="151"/>
        <v>Punto pago</v>
      </c>
    </row>
    <row r="4856" spans="1:46">
      <c r="A4856" t="s">
        <v>21599</v>
      </c>
      <c r="B4856" t="s">
        <v>21600</v>
      </c>
      <c r="C4856" s="18">
        <v>1.7312175395</v>
      </c>
      <c r="D4856" t="s">
        <v>1096</v>
      </c>
      <c r="E4856" t="s">
        <v>128</v>
      </c>
      <c r="F4856" t="s">
        <v>1097</v>
      </c>
      <c r="G4856" s="18">
        <v>0.43082174579999999</v>
      </c>
      <c r="H4856" t="s">
        <v>64</v>
      </c>
      <c r="I4856" t="s">
        <v>130</v>
      </c>
      <c r="J4856" t="s">
        <v>1098</v>
      </c>
      <c r="K4856" s="18">
        <v>0.43082174579999999</v>
      </c>
      <c r="L4856" t="s">
        <v>64</v>
      </c>
      <c r="M4856" t="s">
        <v>130</v>
      </c>
      <c r="N4856" t="s">
        <v>1098</v>
      </c>
      <c r="O4856" s="18">
        <v>0.72118649189999995</v>
      </c>
      <c r="P4856" t="s">
        <v>1099</v>
      </c>
      <c r="Q4856" t="s">
        <v>134</v>
      </c>
      <c r="R4856" t="s">
        <v>1100</v>
      </c>
      <c r="S4856" s="18">
        <v>2.2170328711999998</v>
      </c>
      <c r="T4856" t="s">
        <v>1086</v>
      </c>
      <c r="U4856" t="s">
        <v>130</v>
      </c>
      <c r="V4856" t="s">
        <v>1087</v>
      </c>
      <c r="W4856" s="18">
        <v>0.64890149350000004</v>
      </c>
      <c r="X4856" t="s">
        <v>64</v>
      </c>
      <c r="Y4856" t="s">
        <v>130</v>
      </c>
      <c r="Z4856" t="s">
        <v>1101</v>
      </c>
      <c r="AA4856" s="18">
        <v>0.64890149350000004</v>
      </c>
      <c r="AB4856" t="s">
        <v>5847</v>
      </c>
      <c r="AC4856" t="s">
        <v>128</v>
      </c>
      <c r="AD4856" t="s">
        <v>5848</v>
      </c>
      <c r="AE4856" s="18">
        <v>0.23830002619999999</v>
      </c>
      <c r="AF4856" t="s">
        <v>1104</v>
      </c>
      <c r="AG4856" t="s">
        <v>143</v>
      </c>
      <c r="AH4856" t="s">
        <v>1105</v>
      </c>
      <c r="AI4856" s="18">
        <v>0.70620299639999995</v>
      </c>
      <c r="AJ4856" t="s">
        <v>1106</v>
      </c>
      <c r="AK4856" t="s">
        <v>134</v>
      </c>
      <c r="AL4856" t="s">
        <v>1107</v>
      </c>
      <c r="AM4856" t="s">
        <v>1104</v>
      </c>
      <c r="AN4856" t="s">
        <v>143</v>
      </c>
      <c r="AO4856" t="s">
        <v>1105</v>
      </c>
      <c r="AP4856" s="18">
        <v>0.23830002619999999</v>
      </c>
      <c r="AQ4856" t="s">
        <v>123</v>
      </c>
      <c r="AR4856" t="b">
        <f>ISNUMBER(SEARCH('Consulta Por Puntos Baloto'!$E$5,B4856,1))</f>
        <v>0</v>
      </c>
      <c r="AS4856">
        <f t="shared" si="150"/>
        <v>31</v>
      </c>
      <c r="AT4856" t="str">
        <f t="shared" si="151"/>
        <v>Punto pago</v>
      </c>
    </row>
    <row r="4857" spans="1:46">
      <c r="A4857" t="s">
        <v>21601</v>
      </c>
      <c r="B4857" t="s">
        <v>21602</v>
      </c>
      <c r="C4857" s="18">
        <v>1.8024169584</v>
      </c>
      <c r="D4857" t="s">
        <v>3971</v>
      </c>
      <c r="E4857" t="s">
        <v>3972</v>
      </c>
      <c r="F4857" t="s">
        <v>3973</v>
      </c>
      <c r="G4857" s="18">
        <v>0.74241388249999996</v>
      </c>
      <c r="H4857" t="s">
        <v>64</v>
      </c>
      <c r="I4857" t="s">
        <v>3974</v>
      </c>
      <c r="J4857" t="s">
        <v>3975</v>
      </c>
      <c r="K4857" s="18">
        <v>1.5528531015</v>
      </c>
      <c r="L4857" t="s">
        <v>64</v>
      </c>
      <c r="M4857" t="s">
        <v>3974</v>
      </c>
      <c r="N4857" t="s">
        <v>3976</v>
      </c>
      <c r="O4857" s="18">
        <v>2.1273483896999998</v>
      </c>
      <c r="P4857" t="s">
        <v>3977</v>
      </c>
      <c r="Q4857" t="s">
        <v>3972</v>
      </c>
      <c r="R4857" t="s">
        <v>3978</v>
      </c>
      <c r="S4857" s="18">
        <v>460.14304324580002</v>
      </c>
      <c r="T4857" t="s">
        <v>85</v>
      </c>
      <c r="U4857" t="s">
        <v>86</v>
      </c>
      <c r="V4857" t="s">
        <v>87</v>
      </c>
      <c r="W4857" s="18">
        <v>7.6430080487999996</v>
      </c>
      <c r="X4857" t="s">
        <v>3979</v>
      </c>
      <c r="Y4857" t="s">
        <v>3974</v>
      </c>
      <c r="Z4857" t="s">
        <v>3980</v>
      </c>
      <c r="AA4857" s="18">
        <v>5.2200254386999996</v>
      </c>
      <c r="AB4857" t="s">
        <v>3981</v>
      </c>
      <c r="AC4857" t="s">
        <v>3972</v>
      </c>
      <c r="AD4857" t="s">
        <v>3982</v>
      </c>
      <c r="AE4857" s="18">
        <v>0.17320254639999999</v>
      </c>
      <c r="AF4857" t="s">
        <v>21603</v>
      </c>
      <c r="AG4857" t="s">
        <v>3972</v>
      </c>
      <c r="AH4857" t="s">
        <v>21604</v>
      </c>
      <c r="AI4857" s="18">
        <v>0.15935177419999999</v>
      </c>
      <c r="AJ4857" t="s">
        <v>21605</v>
      </c>
      <c r="AK4857" t="s">
        <v>3972</v>
      </c>
      <c r="AL4857" t="s">
        <v>21606</v>
      </c>
      <c r="AM4857" t="s">
        <v>21605</v>
      </c>
      <c r="AN4857" t="s">
        <v>3972</v>
      </c>
      <c r="AO4857" t="s">
        <v>21606</v>
      </c>
      <c r="AP4857" s="18">
        <v>0.15935177419999999</v>
      </c>
      <c r="AQ4857" t="s">
        <v>123</v>
      </c>
      <c r="AR4857" t="b">
        <f>ISNUMBER(SEARCH('Consulta Por Puntos Baloto'!$E$5,B4857,1))</f>
        <v>0</v>
      </c>
      <c r="AS4857">
        <f t="shared" si="150"/>
        <v>35</v>
      </c>
      <c r="AT4857" t="str">
        <f t="shared" si="151"/>
        <v>Punto red</v>
      </c>
    </row>
    <row r="4858" spans="1:46">
      <c r="A4858" t="s">
        <v>21607</v>
      </c>
      <c r="B4858" t="s">
        <v>21608</v>
      </c>
      <c r="C4858" s="18">
        <v>2.7925479743000001</v>
      </c>
      <c r="D4858" t="s">
        <v>1001</v>
      </c>
      <c r="E4858" t="s">
        <v>128</v>
      </c>
      <c r="F4858" t="s">
        <v>1002</v>
      </c>
      <c r="G4858" s="18">
        <v>0.27381427619999998</v>
      </c>
      <c r="H4858" t="s">
        <v>670</v>
      </c>
      <c r="I4858" t="s">
        <v>130</v>
      </c>
      <c r="J4858" t="s">
        <v>671</v>
      </c>
      <c r="K4858" s="18">
        <v>0.82002769819999999</v>
      </c>
      <c r="L4858" t="s">
        <v>64</v>
      </c>
      <c r="M4858" t="s">
        <v>130</v>
      </c>
      <c r="N4858" t="s">
        <v>672</v>
      </c>
      <c r="O4858" s="18">
        <v>1.832446327</v>
      </c>
      <c r="P4858" t="s">
        <v>699</v>
      </c>
      <c r="Q4858" t="s">
        <v>134</v>
      </c>
      <c r="R4858" t="s">
        <v>700</v>
      </c>
      <c r="S4858" s="18">
        <v>3.7364115678999998</v>
      </c>
      <c r="T4858" t="s">
        <v>496</v>
      </c>
      <c r="U4858" t="s">
        <v>130</v>
      </c>
      <c r="V4858" t="s">
        <v>497</v>
      </c>
      <c r="W4858" s="18">
        <v>2.3917243939000001</v>
      </c>
      <c r="X4858" t="s">
        <v>64</v>
      </c>
      <c r="Y4858" t="s">
        <v>130</v>
      </c>
      <c r="Z4858" t="s">
        <v>590</v>
      </c>
      <c r="AA4858" s="18">
        <v>1.0155777400999999</v>
      </c>
      <c r="AB4858" t="s">
        <v>691</v>
      </c>
      <c r="AC4858" t="s">
        <v>128</v>
      </c>
      <c r="AD4858" t="s">
        <v>692</v>
      </c>
      <c r="AE4858" s="18">
        <v>0.1367531595</v>
      </c>
      <c r="AF4858" t="s">
        <v>14903</v>
      </c>
      <c r="AG4858" t="s">
        <v>143</v>
      </c>
      <c r="AH4858" t="s">
        <v>14904</v>
      </c>
      <c r="AI4858" s="18">
        <v>0.35811214289999999</v>
      </c>
      <c r="AJ4858" t="s">
        <v>1007</v>
      </c>
      <c r="AK4858" t="s">
        <v>134</v>
      </c>
      <c r="AL4858" t="s">
        <v>1008</v>
      </c>
      <c r="AM4858" t="s">
        <v>14903</v>
      </c>
      <c r="AN4858" t="s">
        <v>143</v>
      </c>
      <c r="AO4858" t="s">
        <v>14904</v>
      </c>
      <c r="AP4858" s="18">
        <v>0.1367531595</v>
      </c>
      <c r="AQ4858" t="s">
        <v>123</v>
      </c>
      <c r="AR4858" t="b">
        <f>ISNUMBER(SEARCH('Consulta Por Puntos Baloto'!$E$5,B4858,1))</f>
        <v>0</v>
      </c>
      <c r="AS4858">
        <f t="shared" si="150"/>
        <v>31</v>
      </c>
      <c r="AT4858" t="str">
        <f t="shared" si="151"/>
        <v>Punto pago</v>
      </c>
    </row>
    <row r="4859" spans="1:46">
      <c r="A4859" t="s">
        <v>21609</v>
      </c>
      <c r="B4859" t="s">
        <v>21610</v>
      </c>
      <c r="C4859" s="18">
        <v>10.8149594052</v>
      </c>
      <c r="D4859" t="s">
        <v>13606</v>
      </c>
      <c r="E4859" t="s">
        <v>13607</v>
      </c>
      <c r="F4859" t="s">
        <v>13608</v>
      </c>
      <c r="G4859" s="18">
        <v>18.291183988899999</v>
      </c>
      <c r="H4859" t="s">
        <v>64</v>
      </c>
      <c r="I4859" t="s">
        <v>65</v>
      </c>
      <c r="J4859" t="s">
        <v>9795</v>
      </c>
      <c r="K4859" s="18">
        <v>19.07659361</v>
      </c>
      <c r="L4859" t="s">
        <v>64</v>
      </c>
      <c r="M4859" t="s">
        <v>65</v>
      </c>
      <c r="N4859" t="s">
        <v>4189</v>
      </c>
      <c r="O4859" s="18">
        <v>31.168522493899999</v>
      </c>
      <c r="P4859" t="s">
        <v>67</v>
      </c>
      <c r="Q4859" t="s">
        <v>62</v>
      </c>
      <c r="R4859" t="s">
        <v>68</v>
      </c>
      <c r="S4859" s="18">
        <v>26.320300304</v>
      </c>
      <c r="T4859" t="s">
        <v>69</v>
      </c>
      <c r="U4859" t="s">
        <v>65</v>
      </c>
      <c r="V4859" t="s">
        <v>70</v>
      </c>
      <c r="W4859" s="18">
        <v>20.176844646300001</v>
      </c>
      <c r="X4859" t="s">
        <v>241</v>
      </c>
      <c r="Y4859" t="s">
        <v>65</v>
      </c>
      <c r="Z4859" t="s">
        <v>242</v>
      </c>
      <c r="AA4859" s="18">
        <v>19.626403692099998</v>
      </c>
      <c r="AB4859" t="s">
        <v>4190</v>
      </c>
      <c r="AC4859" t="s">
        <v>62</v>
      </c>
      <c r="AD4859" t="s">
        <v>4191</v>
      </c>
      <c r="AE4859" s="18">
        <v>0.1158550482</v>
      </c>
      <c r="AF4859" t="s">
        <v>21611</v>
      </c>
      <c r="AG4859" t="s">
        <v>21612</v>
      </c>
      <c r="AH4859" t="s">
        <v>21613</v>
      </c>
      <c r="AI4859" s="18">
        <v>5.5385739999999997E-4</v>
      </c>
      <c r="AJ4859" t="s">
        <v>21614</v>
      </c>
      <c r="AK4859" t="s">
        <v>21612</v>
      </c>
      <c r="AL4859" t="s">
        <v>21615</v>
      </c>
      <c r="AM4859" t="s">
        <v>21614</v>
      </c>
      <c r="AN4859" t="s">
        <v>21612</v>
      </c>
      <c r="AO4859" t="s">
        <v>21615</v>
      </c>
      <c r="AP4859" s="18">
        <v>5.5385739999999997E-4</v>
      </c>
      <c r="AQ4859" t="s">
        <v>123</v>
      </c>
      <c r="AR4859" t="b">
        <f>ISNUMBER(SEARCH('Consulta Por Puntos Baloto'!$E$5,B4859,1))</f>
        <v>0</v>
      </c>
      <c r="AS4859">
        <f t="shared" si="150"/>
        <v>35</v>
      </c>
      <c r="AT4859" t="str">
        <f t="shared" si="151"/>
        <v>Punto red</v>
      </c>
    </row>
    <row r="4860" spans="1:46">
      <c r="A4860" t="s">
        <v>21616</v>
      </c>
      <c r="B4860" t="s">
        <v>21617</v>
      </c>
      <c r="C4860" s="18">
        <v>10.765089420100001</v>
      </c>
      <c r="D4860" t="s">
        <v>13606</v>
      </c>
      <c r="E4860" t="s">
        <v>13607</v>
      </c>
      <c r="F4860" t="s">
        <v>13608</v>
      </c>
      <c r="G4860" s="18">
        <v>18.187158726700002</v>
      </c>
      <c r="H4860" t="s">
        <v>64</v>
      </c>
      <c r="I4860" t="s">
        <v>65</v>
      </c>
      <c r="J4860" t="s">
        <v>9795</v>
      </c>
      <c r="K4860" s="18">
        <v>18.9739325436</v>
      </c>
      <c r="L4860" t="s">
        <v>64</v>
      </c>
      <c r="M4860" t="s">
        <v>65</v>
      </c>
      <c r="N4860" t="s">
        <v>4189</v>
      </c>
      <c r="O4860" s="18">
        <v>31.053885705500001</v>
      </c>
      <c r="P4860" t="s">
        <v>67</v>
      </c>
      <c r="Q4860" t="s">
        <v>62</v>
      </c>
      <c r="R4860" t="s">
        <v>68</v>
      </c>
      <c r="S4860" s="18">
        <v>26.204180109300001</v>
      </c>
      <c r="T4860" t="s">
        <v>69</v>
      </c>
      <c r="U4860" t="s">
        <v>65</v>
      </c>
      <c r="V4860" t="s">
        <v>70</v>
      </c>
      <c r="W4860" s="18">
        <v>20.067283033599999</v>
      </c>
      <c r="X4860" t="s">
        <v>241</v>
      </c>
      <c r="Y4860" t="s">
        <v>65</v>
      </c>
      <c r="Z4860" t="s">
        <v>242</v>
      </c>
      <c r="AA4860" s="18">
        <v>19.518517256799999</v>
      </c>
      <c r="AB4860" t="s">
        <v>4190</v>
      </c>
      <c r="AC4860" t="s">
        <v>62</v>
      </c>
      <c r="AD4860" t="s">
        <v>4191</v>
      </c>
      <c r="AE4860" s="18">
        <v>8.3921073999999998E-2</v>
      </c>
      <c r="AF4860" t="s">
        <v>21611</v>
      </c>
      <c r="AG4860" t="s">
        <v>21612</v>
      </c>
      <c r="AH4860" t="s">
        <v>21613</v>
      </c>
      <c r="AI4860" s="18">
        <v>8.0078136999999997E-3</v>
      </c>
      <c r="AJ4860" t="s">
        <v>21618</v>
      </c>
      <c r="AK4860" t="s">
        <v>21612</v>
      </c>
      <c r="AL4860" t="s">
        <v>21619</v>
      </c>
      <c r="AM4860" t="s">
        <v>21618</v>
      </c>
      <c r="AN4860" t="s">
        <v>21612</v>
      </c>
      <c r="AO4860" t="s">
        <v>21619</v>
      </c>
      <c r="AP4860" s="18">
        <v>8.0078136999999997E-3</v>
      </c>
      <c r="AQ4860" t="s">
        <v>123</v>
      </c>
      <c r="AR4860" t="b">
        <f>ISNUMBER(SEARCH('Consulta Por Puntos Baloto'!$E$5,B4860,1))</f>
        <v>0</v>
      </c>
      <c r="AS4860">
        <f t="shared" si="150"/>
        <v>35</v>
      </c>
      <c r="AT4860" t="str">
        <f t="shared" si="151"/>
        <v>Punto red</v>
      </c>
    </row>
    <row r="4861" spans="1:46">
      <c r="A4861" t="s">
        <v>21620</v>
      </c>
      <c r="B4861" t="s">
        <v>21621</v>
      </c>
      <c r="C4861" s="18">
        <v>2.2143484896999999</v>
      </c>
      <c r="D4861" t="s">
        <v>4805</v>
      </c>
      <c r="E4861" t="s">
        <v>3972</v>
      </c>
      <c r="F4861" t="s">
        <v>4806</v>
      </c>
      <c r="G4861" s="18">
        <v>1.5398742423</v>
      </c>
      <c r="H4861" t="s">
        <v>5789</v>
      </c>
      <c r="I4861" t="s">
        <v>3974</v>
      </c>
      <c r="J4861" t="s">
        <v>5790</v>
      </c>
      <c r="K4861" s="18">
        <v>2.1065501326999998</v>
      </c>
      <c r="L4861" t="s">
        <v>64</v>
      </c>
      <c r="M4861" t="s">
        <v>3974</v>
      </c>
      <c r="N4861" t="s">
        <v>4331</v>
      </c>
      <c r="O4861" s="18">
        <v>1.3143027486000001</v>
      </c>
      <c r="P4861" t="s">
        <v>5791</v>
      </c>
      <c r="Q4861" t="s">
        <v>3972</v>
      </c>
      <c r="R4861" t="s">
        <v>5792</v>
      </c>
      <c r="S4861" s="18">
        <v>469.42621090559999</v>
      </c>
      <c r="T4861" t="s">
        <v>85</v>
      </c>
      <c r="U4861" t="s">
        <v>86</v>
      </c>
      <c r="V4861" t="s">
        <v>87</v>
      </c>
      <c r="W4861" s="18">
        <v>1.5398742423</v>
      </c>
      <c r="X4861" t="s">
        <v>64</v>
      </c>
      <c r="Y4861" t="s">
        <v>3974</v>
      </c>
      <c r="Z4861" t="s">
        <v>5793</v>
      </c>
      <c r="AA4861" s="18">
        <v>1.3445414585</v>
      </c>
      <c r="AB4861" s="19" t="s">
        <v>5819</v>
      </c>
      <c r="AC4861" t="s">
        <v>3972</v>
      </c>
      <c r="AD4861" t="s">
        <v>5820</v>
      </c>
      <c r="AE4861" s="18">
        <v>0.10849718780000001</v>
      </c>
      <c r="AF4861" t="s">
        <v>13226</v>
      </c>
      <c r="AG4861" t="s">
        <v>3972</v>
      </c>
      <c r="AH4861" t="s">
        <v>13227</v>
      </c>
      <c r="AI4861" s="18">
        <v>0</v>
      </c>
      <c r="AJ4861" t="s">
        <v>5823</v>
      </c>
      <c r="AK4861" t="s">
        <v>3972</v>
      </c>
      <c r="AL4861" t="s">
        <v>5824</v>
      </c>
      <c r="AM4861" t="s">
        <v>5823</v>
      </c>
      <c r="AN4861" t="s">
        <v>3972</v>
      </c>
      <c r="AO4861" t="s">
        <v>5824</v>
      </c>
      <c r="AP4861" s="18">
        <v>0</v>
      </c>
      <c r="AQ4861" t="s">
        <v>123</v>
      </c>
      <c r="AR4861" t="b">
        <f>ISNUMBER(SEARCH('Consulta Por Puntos Baloto'!$E$5,B4861,1))</f>
        <v>0</v>
      </c>
      <c r="AS4861">
        <f t="shared" si="150"/>
        <v>35</v>
      </c>
      <c r="AT4861" t="str">
        <f t="shared" si="151"/>
        <v>Punto red</v>
      </c>
    </row>
    <row r="4862" spans="1:46">
      <c r="A4862" t="s">
        <v>21622</v>
      </c>
      <c r="B4862" t="s">
        <v>21623</v>
      </c>
      <c r="C4862" s="18">
        <v>1.0120817314999999</v>
      </c>
      <c r="D4862" t="s">
        <v>4302</v>
      </c>
      <c r="E4862" t="s">
        <v>3972</v>
      </c>
      <c r="F4862" t="s">
        <v>4303</v>
      </c>
      <c r="G4862" s="18">
        <v>5.51295459E-2</v>
      </c>
      <c r="H4862" t="s">
        <v>64</v>
      </c>
      <c r="I4862" t="s">
        <v>3974</v>
      </c>
      <c r="J4862" t="s">
        <v>4304</v>
      </c>
      <c r="K4862" s="18">
        <v>5.51295459E-2</v>
      </c>
      <c r="L4862" t="s">
        <v>64</v>
      </c>
      <c r="M4862" t="s">
        <v>3974</v>
      </c>
      <c r="N4862" t="s">
        <v>4304</v>
      </c>
      <c r="O4862" s="18">
        <v>1.7956062393000001</v>
      </c>
      <c r="P4862" t="s">
        <v>4305</v>
      </c>
      <c r="Q4862" t="s">
        <v>3972</v>
      </c>
      <c r="R4862" t="s">
        <v>4306</v>
      </c>
      <c r="S4862" s="18">
        <v>465.05214975619998</v>
      </c>
      <c r="T4862" t="s">
        <v>85</v>
      </c>
      <c r="U4862" t="s">
        <v>86</v>
      </c>
      <c r="V4862" t="s">
        <v>87</v>
      </c>
      <c r="W4862" s="18">
        <v>3.5037197925000001</v>
      </c>
      <c r="X4862" t="s">
        <v>3979</v>
      </c>
      <c r="Y4862" t="s">
        <v>3974</v>
      </c>
      <c r="Z4862" t="s">
        <v>3980</v>
      </c>
      <c r="AA4862" s="18">
        <v>1.2072688200999999</v>
      </c>
      <c r="AB4862" t="s">
        <v>3981</v>
      </c>
      <c r="AC4862" t="s">
        <v>3972</v>
      </c>
      <c r="AD4862" t="s">
        <v>3982</v>
      </c>
      <c r="AE4862" s="18">
        <v>8.0586272E-2</v>
      </c>
      <c r="AF4862" t="s">
        <v>21624</v>
      </c>
      <c r="AG4862" t="s">
        <v>3972</v>
      </c>
      <c r="AH4862" t="s">
        <v>21625</v>
      </c>
      <c r="AI4862" s="18">
        <v>1.9425769799999999E-2</v>
      </c>
      <c r="AJ4862" t="s">
        <v>349</v>
      </c>
      <c r="AK4862" t="s">
        <v>3972</v>
      </c>
      <c r="AL4862" t="s">
        <v>4309</v>
      </c>
      <c r="AM4862" t="s">
        <v>349</v>
      </c>
      <c r="AN4862" t="s">
        <v>3972</v>
      </c>
      <c r="AO4862" t="s">
        <v>4309</v>
      </c>
      <c r="AP4862" s="18">
        <v>1.9425769799999999E-2</v>
      </c>
      <c r="AQ4862" t="s">
        <v>4218</v>
      </c>
      <c r="AR4862" t="b">
        <f>ISNUMBER(SEARCH('Consulta Por Puntos Baloto'!$E$5,B4862,1))</f>
        <v>0</v>
      </c>
      <c r="AS4862">
        <f t="shared" si="150"/>
        <v>35</v>
      </c>
      <c r="AT4862" t="str">
        <f t="shared" si="151"/>
        <v>Punto red</v>
      </c>
    </row>
    <row r="4863" spans="1:46">
      <c r="A4863" t="s">
        <v>21626</v>
      </c>
      <c r="B4863" t="s">
        <v>21627</v>
      </c>
      <c r="C4863" s="18">
        <v>2.7201317328000001</v>
      </c>
      <c r="D4863" t="s">
        <v>3971</v>
      </c>
      <c r="E4863" t="s">
        <v>3972</v>
      </c>
      <c r="F4863" t="s">
        <v>3973</v>
      </c>
      <c r="G4863" s="18">
        <v>2.2143213929000001</v>
      </c>
      <c r="H4863" t="s">
        <v>64</v>
      </c>
      <c r="I4863" t="s">
        <v>3974</v>
      </c>
      <c r="J4863" t="s">
        <v>3976</v>
      </c>
      <c r="K4863" s="18">
        <v>2.2164220072999998</v>
      </c>
      <c r="L4863" t="s">
        <v>64</v>
      </c>
      <c r="M4863" t="s">
        <v>3974</v>
      </c>
      <c r="N4863" t="s">
        <v>3976</v>
      </c>
      <c r="O4863" s="18">
        <v>3.1004442118000002</v>
      </c>
      <c r="P4863" t="s">
        <v>3977</v>
      </c>
      <c r="Q4863" t="s">
        <v>3972</v>
      </c>
      <c r="R4863" t="s">
        <v>3978</v>
      </c>
      <c r="S4863" s="18">
        <v>458.33053075769999</v>
      </c>
      <c r="T4863" t="s">
        <v>85</v>
      </c>
      <c r="U4863" t="s">
        <v>86</v>
      </c>
      <c r="V4863" t="s">
        <v>87</v>
      </c>
      <c r="W4863" s="18">
        <v>9.4741250051999994</v>
      </c>
      <c r="X4863" t="s">
        <v>3979</v>
      </c>
      <c r="Y4863" t="s">
        <v>3974</v>
      </c>
      <c r="Z4863" t="s">
        <v>3980</v>
      </c>
      <c r="AA4863" s="18">
        <v>5.9668236287000003</v>
      </c>
      <c r="AB4863" t="s">
        <v>3981</v>
      </c>
      <c r="AC4863" t="s">
        <v>3972</v>
      </c>
      <c r="AD4863" t="s">
        <v>3982</v>
      </c>
      <c r="AE4863" s="18">
        <v>0.35764816890000001</v>
      </c>
      <c r="AF4863" t="s">
        <v>21628</v>
      </c>
      <c r="AG4863" t="s">
        <v>4280</v>
      </c>
      <c r="AH4863" t="s">
        <v>21629</v>
      </c>
      <c r="AI4863" s="18">
        <v>0.16266181290000001</v>
      </c>
      <c r="AJ4863" t="s">
        <v>21630</v>
      </c>
      <c r="AK4863" t="s">
        <v>4280</v>
      </c>
      <c r="AL4863" t="s">
        <v>21631</v>
      </c>
      <c r="AM4863" t="s">
        <v>21630</v>
      </c>
      <c r="AN4863" t="s">
        <v>4280</v>
      </c>
      <c r="AO4863" t="s">
        <v>21631</v>
      </c>
      <c r="AP4863" s="18">
        <v>0.16266181290000001</v>
      </c>
      <c r="AQ4863" t="s">
        <v>4218</v>
      </c>
      <c r="AR4863" t="b">
        <f>ISNUMBER(SEARCH('Consulta Por Puntos Baloto'!$E$5,B4863,1))</f>
        <v>0</v>
      </c>
      <c r="AS4863">
        <f t="shared" si="150"/>
        <v>35</v>
      </c>
      <c r="AT4863" t="str">
        <f t="shared" si="151"/>
        <v>Punto red</v>
      </c>
    </row>
    <row r="4864" spans="1:46">
      <c r="A4864" t="s">
        <v>21632</v>
      </c>
      <c r="B4864" t="s">
        <v>21633</v>
      </c>
      <c r="C4864" s="18">
        <v>0.91916755800000005</v>
      </c>
      <c r="D4864" t="s">
        <v>4805</v>
      </c>
      <c r="E4864" t="s">
        <v>3972</v>
      </c>
      <c r="F4864" t="s">
        <v>4806</v>
      </c>
      <c r="G4864" s="18">
        <v>8.8677512400000005E-2</v>
      </c>
      <c r="H4864" t="s">
        <v>4807</v>
      </c>
      <c r="I4864" t="s">
        <v>3974</v>
      </c>
      <c r="J4864" t="s">
        <v>4808</v>
      </c>
      <c r="K4864" s="18">
        <v>2.2132718466000001</v>
      </c>
      <c r="L4864" t="s">
        <v>64</v>
      </c>
      <c r="M4864" t="s">
        <v>3974</v>
      </c>
      <c r="N4864" t="s">
        <v>4331</v>
      </c>
      <c r="O4864" s="18">
        <v>1.1305814375000001</v>
      </c>
      <c r="P4864" t="s">
        <v>5791</v>
      </c>
      <c r="Q4864" t="s">
        <v>3972</v>
      </c>
      <c r="R4864" t="s">
        <v>5792</v>
      </c>
      <c r="S4864" s="18">
        <v>468.24329652889998</v>
      </c>
      <c r="T4864" t="s">
        <v>85</v>
      </c>
      <c r="U4864" t="s">
        <v>86</v>
      </c>
      <c r="V4864" t="s">
        <v>87</v>
      </c>
      <c r="W4864" s="18">
        <v>0.98133850580000004</v>
      </c>
      <c r="X4864" t="s">
        <v>3979</v>
      </c>
      <c r="Y4864" t="s">
        <v>3974</v>
      </c>
      <c r="Z4864" t="s">
        <v>3980</v>
      </c>
      <c r="AA4864" s="18">
        <v>8.8677512400000005E-2</v>
      </c>
      <c r="AB4864" t="s">
        <v>4807</v>
      </c>
      <c r="AC4864" t="s">
        <v>3972</v>
      </c>
      <c r="AD4864" t="s">
        <v>4809</v>
      </c>
      <c r="AE4864" s="18">
        <v>4.3171513299999999E-2</v>
      </c>
      <c r="AF4864" t="s">
        <v>19987</v>
      </c>
      <c r="AG4864" t="s">
        <v>3972</v>
      </c>
      <c r="AH4864" t="s">
        <v>19988</v>
      </c>
      <c r="AI4864" s="18">
        <v>0.70498416760000004</v>
      </c>
      <c r="AJ4864" t="s">
        <v>349</v>
      </c>
      <c r="AK4864" t="s">
        <v>3972</v>
      </c>
      <c r="AL4864" t="s">
        <v>16500</v>
      </c>
      <c r="AM4864" t="s">
        <v>19987</v>
      </c>
      <c r="AN4864" t="s">
        <v>3972</v>
      </c>
      <c r="AO4864" t="s">
        <v>19988</v>
      </c>
      <c r="AP4864" s="18">
        <v>4.3171513299999999E-2</v>
      </c>
      <c r="AQ4864" t="s">
        <v>123</v>
      </c>
      <c r="AR4864" t="b">
        <f>ISNUMBER(SEARCH('Consulta Por Puntos Baloto'!$E$5,B4864,1))</f>
        <v>0</v>
      </c>
      <c r="AS4864">
        <f t="shared" si="150"/>
        <v>31</v>
      </c>
      <c r="AT4864" t="str">
        <f t="shared" si="151"/>
        <v>Punto pago</v>
      </c>
    </row>
    <row r="4865" spans="1:46">
      <c r="A4865" t="s">
        <v>21634</v>
      </c>
      <c r="B4865" t="s">
        <v>21635</v>
      </c>
      <c r="C4865" s="18">
        <v>2.7380605453000002</v>
      </c>
      <c r="D4865" t="s">
        <v>3971</v>
      </c>
      <c r="E4865" t="s">
        <v>3972</v>
      </c>
      <c r="F4865" t="s">
        <v>3973</v>
      </c>
      <c r="G4865" s="18">
        <v>0.79989690319999995</v>
      </c>
      <c r="H4865" t="s">
        <v>64</v>
      </c>
      <c r="I4865" t="s">
        <v>3974</v>
      </c>
      <c r="J4865" t="s">
        <v>3975</v>
      </c>
      <c r="K4865" s="18">
        <v>2.3339525561999999</v>
      </c>
      <c r="L4865" t="s">
        <v>64</v>
      </c>
      <c r="M4865" t="s">
        <v>3974</v>
      </c>
      <c r="N4865" t="s">
        <v>3976</v>
      </c>
      <c r="O4865" s="18">
        <v>3.1190502060999998</v>
      </c>
      <c r="P4865" t="s">
        <v>3977</v>
      </c>
      <c r="Q4865" t="s">
        <v>3972</v>
      </c>
      <c r="R4865" t="s">
        <v>3978</v>
      </c>
      <c r="S4865" s="18">
        <v>458.97510873840002</v>
      </c>
      <c r="T4865" t="s">
        <v>85</v>
      </c>
      <c r="U4865" t="s">
        <v>86</v>
      </c>
      <c r="V4865" t="s">
        <v>87</v>
      </c>
      <c r="W4865" s="18">
        <v>8.8281796661000005</v>
      </c>
      <c r="X4865" t="s">
        <v>3979</v>
      </c>
      <c r="Y4865" t="s">
        <v>3974</v>
      </c>
      <c r="Z4865" t="s">
        <v>3980</v>
      </c>
      <c r="AA4865" s="18">
        <v>6.2684643866999998</v>
      </c>
      <c r="AB4865" t="s">
        <v>3981</v>
      </c>
      <c r="AC4865" t="s">
        <v>3972</v>
      </c>
      <c r="AD4865" t="s">
        <v>3982</v>
      </c>
      <c r="AE4865" s="18">
        <v>5.5880433899999998E-2</v>
      </c>
      <c r="AF4865" t="s">
        <v>21636</v>
      </c>
      <c r="AG4865" t="s">
        <v>3972</v>
      </c>
      <c r="AH4865" t="s">
        <v>21637</v>
      </c>
      <c r="AI4865" s="18">
        <v>0.48947244179999999</v>
      </c>
      <c r="AJ4865" t="s">
        <v>21638</v>
      </c>
      <c r="AK4865" t="s">
        <v>3972</v>
      </c>
      <c r="AL4865" t="s">
        <v>21639</v>
      </c>
      <c r="AM4865" t="s">
        <v>21636</v>
      </c>
      <c r="AN4865" t="s">
        <v>3972</v>
      </c>
      <c r="AO4865" t="s">
        <v>21637</v>
      </c>
      <c r="AP4865" s="18">
        <v>5.5880433899999998E-2</v>
      </c>
      <c r="AQ4865" t="s">
        <v>123</v>
      </c>
      <c r="AR4865" t="b">
        <f>ISNUMBER(SEARCH('Consulta Por Puntos Baloto'!$E$5,B4865,1))</f>
        <v>0</v>
      </c>
      <c r="AS4865">
        <f t="shared" si="150"/>
        <v>31</v>
      </c>
      <c r="AT4865" t="str">
        <f t="shared" si="151"/>
        <v>Punto pago</v>
      </c>
    </row>
    <row r="4866" spans="1:46">
      <c r="A4866" t="s">
        <v>21640</v>
      </c>
      <c r="B4866" t="s">
        <v>21641</v>
      </c>
      <c r="C4866" s="18">
        <v>4.2363652568000001</v>
      </c>
      <c r="D4866" t="s">
        <v>169</v>
      </c>
      <c r="E4866" t="s">
        <v>128</v>
      </c>
      <c r="F4866" t="s">
        <v>170</v>
      </c>
      <c r="G4866" s="18">
        <v>1.7039013259</v>
      </c>
      <c r="H4866" t="s">
        <v>64</v>
      </c>
      <c r="I4866" t="s">
        <v>130</v>
      </c>
      <c r="J4866" t="s">
        <v>619</v>
      </c>
      <c r="K4866" s="18">
        <v>2.5779198067000002</v>
      </c>
      <c r="L4866" t="s">
        <v>64</v>
      </c>
      <c r="M4866" t="s">
        <v>130</v>
      </c>
      <c r="N4866" t="s">
        <v>629</v>
      </c>
      <c r="O4866" s="18">
        <v>3.1311761976999999</v>
      </c>
      <c r="P4866" t="s">
        <v>173</v>
      </c>
      <c r="Q4866" t="s">
        <v>134</v>
      </c>
      <c r="R4866" t="s">
        <v>174</v>
      </c>
      <c r="S4866" s="18">
        <v>3.1152174190999999</v>
      </c>
      <c r="T4866" t="s">
        <v>64</v>
      </c>
      <c r="U4866" t="s">
        <v>130</v>
      </c>
      <c r="V4866" t="s">
        <v>171</v>
      </c>
      <c r="W4866" s="18">
        <v>2.5931462723999998</v>
      </c>
      <c r="X4866" t="s">
        <v>620</v>
      </c>
      <c r="Y4866" t="s">
        <v>130</v>
      </c>
      <c r="Z4866" t="s">
        <v>621</v>
      </c>
      <c r="AA4866" s="18">
        <v>3.1596587651000001</v>
      </c>
      <c r="AB4866" t="s">
        <v>176</v>
      </c>
      <c r="AC4866" t="s">
        <v>128</v>
      </c>
      <c r="AD4866" t="s">
        <v>177</v>
      </c>
      <c r="AE4866" s="18">
        <v>3.18026826E-2</v>
      </c>
      <c r="AF4866" t="s">
        <v>3270</v>
      </c>
      <c r="AG4866" t="s">
        <v>143</v>
      </c>
      <c r="AH4866" t="s">
        <v>3271</v>
      </c>
      <c r="AI4866" s="18">
        <v>0.1226932069</v>
      </c>
      <c r="AJ4866" t="s">
        <v>21642</v>
      </c>
      <c r="AK4866" t="s">
        <v>134</v>
      </c>
      <c r="AL4866" t="s">
        <v>21643</v>
      </c>
      <c r="AM4866" t="s">
        <v>3270</v>
      </c>
      <c r="AN4866" t="s">
        <v>143</v>
      </c>
      <c r="AO4866" t="s">
        <v>3271</v>
      </c>
      <c r="AP4866" s="18">
        <v>3.18026826E-2</v>
      </c>
      <c r="AQ4866" t="s">
        <v>123</v>
      </c>
      <c r="AR4866" t="b">
        <f>ISNUMBER(SEARCH('Consulta Por Puntos Baloto'!$E$5,B4866,1))</f>
        <v>0</v>
      </c>
      <c r="AS4866">
        <f t="shared" si="150"/>
        <v>31</v>
      </c>
      <c r="AT4866" t="str">
        <f t="shared" si="151"/>
        <v>Punto pago</v>
      </c>
    </row>
    <row r="4867" spans="1:46">
      <c r="A4867" t="s">
        <v>21644</v>
      </c>
      <c r="B4867" t="s">
        <v>21645</v>
      </c>
      <c r="C4867" s="18">
        <v>4.2363652568000001</v>
      </c>
      <c r="D4867" t="s">
        <v>169</v>
      </c>
      <c r="E4867" t="s">
        <v>128</v>
      </c>
      <c r="F4867" t="s">
        <v>170</v>
      </c>
      <c r="G4867" s="18">
        <v>1.7039013259</v>
      </c>
      <c r="H4867" t="s">
        <v>64</v>
      </c>
      <c r="I4867" t="s">
        <v>130</v>
      </c>
      <c r="J4867" t="s">
        <v>619</v>
      </c>
      <c r="K4867" s="18">
        <v>2.5779198067000002</v>
      </c>
      <c r="L4867" t="s">
        <v>64</v>
      </c>
      <c r="M4867" t="s">
        <v>130</v>
      </c>
      <c r="N4867" t="s">
        <v>629</v>
      </c>
      <c r="O4867" s="18">
        <v>3.1311761976999999</v>
      </c>
      <c r="P4867" t="s">
        <v>173</v>
      </c>
      <c r="Q4867" t="s">
        <v>134</v>
      </c>
      <c r="R4867" t="s">
        <v>174</v>
      </c>
      <c r="S4867" s="18">
        <v>3.1152174190999999</v>
      </c>
      <c r="T4867" t="s">
        <v>64</v>
      </c>
      <c r="U4867" t="s">
        <v>130</v>
      </c>
      <c r="V4867" t="s">
        <v>171</v>
      </c>
      <c r="W4867" s="18">
        <v>2.5931462723999998</v>
      </c>
      <c r="X4867" t="s">
        <v>620</v>
      </c>
      <c r="Y4867" t="s">
        <v>130</v>
      </c>
      <c r="Z4867" t="s">
        <v>621</v>
      </c>
      <c r="AA4867" s="18">
        <v>3.1596587651000001</v>
      </c>
      <c r="AB4867" t="s">
        <v>176</v>
      </c>
      <c r="AC4867" t="s">
        <v>128</v>
      </c>
      <c r="AD4867" t="s">
        <v>177</v>
      </c>
      <c r="AE4867" s="18">
        <v>3.18026826E-2</v>
      </c>
      <c r="AF4867" t="s">
        <v>3270</v>
      </c>
      <c r="AG4867" t="s">
        <v>143</v>
      </c>
      <c r="AH4867" t="s">
        <v>3271</v>
      </c>
      <c r="AI4867" s="18">
        <v>0.1226932069</v>
      </c>
      <c r="AJ4867" t="s">
        <v>21642</v>
      </c>
      <c r="AK4867" t="s">
        <v>134</v>
      </c>
      <c r="AL4867" t="s">
        <v>21643</v>
      </c>
      <c r="AM4867" t="s">
        <v>3270</v>
      </c>
      <c r="AN4867" t="s">
        <v>143</v>
      </c>
      <c r="AO4867" t="s">
        <v>3271</v>
      </c>
      <c r="AP4867" s="18">
        <v>3.18026826E-2</v>
      </c>
      <c r="AQ4867" t="s">
        <v>123</v>
      </c>
      <c r="AR4867" t="b">
        <f>ISNUMBER(SEARCH('Consulta Por Puntos Baloto'!$E$5,B4867,1))</f>
        <v>0</v>
      </c>
      <c r="AS4867">
        <f t="shared" ref="AS4867:AS4930" si="152">MATCH(AP4867,A4867:AL4867,0)</f>
        <v>31</v>
      </c>
      <c r="AT4867" t="str">
        <f t="shared" ref="AT4867:AT4930" si="153">+VLOOKUP(AS4867,$AW$2:$AX$10,2,0)</f>
        <v>Punto pago</v>
      </c>
    </row>
    <row r="4868" spans="1:46">
      <c r="A4868" t="s">
        <v>21646</v>
      </c>
      <c r="B4868" t="s">
        <v>21647</v>
      </c>
      <c r="C4868" s="18">
        <v>41.609441664000002</v>
      </c>
      <c r="D4868" t="s">
        <v>4853</v>
      </c>
      <c r="E4868" t="s">
        <v>4854</v>
      </c>
      <c r="F4868" t="s">
        <v>4855</v>
      </c>
      <c r="G4868" s="18">
        <v>84.428082512000003</v>
      </c>
      <c r="H4868" t="s">
        <v>64</v>
      </c>
      <c r="I4868" t="s">
        <v>187</v>
      </c>
      <c r="J4868" t="s">
        <v>4877</v>
      </c>
      <c r="K4868" s="18">
        <v>84.733519664499994</v>
      </c>
      <c r="L4868" t="s">
        <v>64</v>
      </c>
      <c r="M4868" t="s">
        <v>187</v>
      </c>
      <c r="N4868" t="s">
        <v>189</v>
      </c>
      <c r="O4868" s="18">
        <v>58.2294947253</v>
      </c>
      <c r="P4868" t="s">
        <v>414</v>
      </c>
      <c r="Q4868" t="s">
        <v>411</v>
      </c>
      <c r="R4868" t="s">
        <v>415</v>
      </c>
      <c r="S4868" s="18">
        <v>102.833848128</v>
      </c>
      <c r="T4868" t="s">
        <v>85</v>
      </c>
      <c r="U4868" t="s">
        <v>86</v>
      </c>
      <c r="V4868" t="s">
        <v>87</v>
      </c>
      <c r="W4868" s="18">
        <v>101.1724904327</v>
      </c>
      <c r="X4868" t="s">
        <v>64</v>
      </c>
      <c r="Y4868" t="s">
        <v>86</v>
      </c>
      <c r="Z4868" t="s">
        <v>299</v>
      </c>
      <c r="AA4868" s="18">
        <v>93.704483624100007</v>
      </c>
      <c r="AB4868" t="s">
        <v>300</v>
      </c>
      <c r="AC4868" t="s">
        <v>301</v>
      </c>
      <c r="AD4868" t="s">
        <v>302</v>
      </c>
      <c r="AE4868" s="18">
        <v>22.050836432699999</v>
      </c>
      <c r="AF4868" t="s">
        <v>10333</v>
      </c>
      <c r="AG4868" t="s">
        <v>10334</v>
      </c>
      <c r="AH4868" t="s">
        <v>10335</v>
      </c>
      <c r="AI4868" s="18">
        <v>16.553681117699998</v>
      </c>
      <c r="AJ4868" t="s">
        <v>10336</v>
      </c>
      <c r="AK4868" t="s">
        <v>10337</v>
      </c>
      <c r="AL4868" t="s">
        <v>10338</v>
      </c>
      <c r="AM4868" t="s">
        <v>10336</v>
      </c>
      <c r="AN4868" t="s">
        <v>10337</v>
      </c>
      <c r="AO4868" t="s">
        <v>10338</v>
      </c>
      <c r="AP4868" s="18">
        <v>16.553681117699998</v>
      </c>
      <c r="AQ4868" t="s">
        <v>123</v>
      </c>
      <c r="AR4868" t="b">
        <f>ISNUMBER(SEARCH('Consulta Por Puntos Baloto'!$E$5,B4868,1))</f>
        <v>0</v>
      </c>
      <c r="AS4868">
        <f t="shared" si="152"/>
        <v>35</v>
      </c>
      <c r="AT4868" t="str">
        <f t="shared" si="153"/>
        <v>Punto red</v>
      </c>
    </row>
    <row r="4869" spans="1:46">
      <c r="A4869" t="s">
        <v>21648</v>
      </c>
      <c r="B4869" t="s">
        <v>21649</v>
      </c>
      <c r="C4869" s="18">
        <v>0.77986597690000004</v>
      </c>
      <c r="D4869" t="s">
        <v>1096</v>
      </c>
      <c r="E4869" t="s">
        <v>128</v>
      </c>
      <c r="F4869" t="s">
        <v>1097</v>
      </c>
      <c r="G4869" s="18">
        <v>0.1021747054</v>
      </c>
      <c r="H4869" t="s">
        <v>64</v>
      </c>
      <c r="I4869" t="s">
        <v>130</v>
      </c>
      <c r="J4869" t="s">
        <v>21650</v>
      </c>
      <c r="K4869" s="18">
        <v>0.14645482609999999</v>
      </c>
      <c r="L4869" t="s">
        <v>64</v>
      </c>
      <c r="M4869" t="s">
        <v>130</v>
      </c>
      <c r="N4869" t="s">
        <v>4693</v>
      </c>
      <c r="O4869" s="18">
        <v>0.62234641599999996</v>
      </c>
      <c r="P4869" t="s">
        <v>4368</v>
      </c>
      <c r="Q4869" t="s">
        <v>134</v>
      </c>
      <c r="R4869" t="s">
        <v>4369</v>
      </c>
      <c r="S4869" s="18">
        <v>2.2316642367999999</v>
      </c>
      <c r="T4869" t="s">
        <v>1086</v>
      </c>
      <c r="U4869" t="s">
        <v>130</v>
      </c>
      <c r="V4869" t="s">
        <v>1087</v>
      </c>
      <c r="W4869" s="18">
        <v>0.79829625130000004</v>
      </c>
      <c r="X4869" t="s">
        <v>2671</v>
      </c>
      <c r="Y4869" t="s">
        <v>130</v>
      </c>
      <c r="Z4869" t="s">
        <v>2672</v>
      </c>
      <c r="AA4869" s="18">
        <v>0.79829625130000004</v>
      </c>
      <c r="AB4869" t="s">
        <v>4694</v>
      </c>
      <c r="AC4869" t="s">
        <v>128</v>
      </c>
      <c r="AD4869" t="s">
        <v>4695</v>
      </c>
      <c r="AE4869" s="18">
        <v>0.21596301509999999</v>
      </c>
      <c r="AF4869" t="s">
        <v>5932</v>
      </c>
      <c r="AG4869" t="s">
        <v>143</v>
      </c>
      <c r="AH4869" t="s">
        <v>5933</v>
      </c>
      <c r="AI4869" s="18">
        <v>0.14210839089999999</v>
      </c>
      <c r="AJ4869" t="s">
        <v>21651</v>
      </c>
      <c r="AK4869" t="s">
        <v>134</v>
      </c>
      <c r="AL4869" t="s">
        <v>21652</v>
      </c>
      <c r="AM4869" t="s">
        <v>64</v>
      </c>
      <c r="AN4869" t="s">
        <v>130</v>
      </c>
      <c r="AO4869" t="s">
        <v>21650</v>
      </c>
      <c r="AP4869" s="18">
        <v>0.1021747054</v>
      </c>
      <c r="AQ4869" t="e">
        <v>#N/A</v>
      </c>
      <c r="AR4869" t="b">
        <f>ISNUMBER(SEARCH('Consulta Por Puntos Baloto'!$E$5,B4869,1))</f>
        <v>0</v>
      </c>
      <c r="AS4869">
        <f t="shared" si="152"/>
        <v>7</v>
      </c>
      <c r="AT4869" t="str">
        <f t="shared" si="153"/>
        <v>Cajero automático</v>
      </c>
    </row>
    <row r="4870" spans="1:46">
      <c r="A4870" t="s">
        <v>21653</v>
      </c>
      <c r="B4870" t="s">
        <v>21654</v>
      </c>
      <c r="C4870" s="18">
        <v>58.504084628199998</v>
      </c>
      <c r="D4870" t="s">
        <v>4464</v>
      </c>
      <c r="E4870" t="s">
        <v>4465</v>
      </c>
      <c r="F4870" t="s">
        <v>4466</v>
      </c>
      <c r="G4870" s="18">
        <v>85.991972329999996</v>
      </c>
      <c r="H4870" t="s">
        <v>64</v>
      </c>
      <c r="I4870" t="s">
        <v>4073</v>
      </c>
      <c r="J4870" t="s">
        <v>4074</v>
      </c>
      <c r="K4870" s="18">
        <v>100.64694918950001</v>
      </c>
      <c r="L4870" t="s">
        <v>64</v>
      </c>
      <c r="M4870" t="s">
        <v>4250</v>
      </c>
      <c r="N4870" t="s">
        <v>4251</v>
      </c>
      <c r="O4870" s="18">
        <v>128.1126615778</v>
      </c>
      <c r="P4870" t="s">
        <v>3977</v>
      </c>
      <c r="Q4870" t="s">
        <v>3972</v>
      </c>
      <c r="R4870" t="s">
        <v>3978</v>
      </c>
      <c r="S4870" s="18">
        <v>347.60505723189999</v>
      </c>
      <c r="T4870" t="s">
        <v>85</v>
      </c>
      <c r="U4870" t="s">
        <v>86</v>
      </c>
      <c r="V4870" t="s">
        <v>87</v>
      </c>
      <c r="W4870" s="18">
        <v>85.897068081499995</v>
      </c>
      <c r="X4870" t="s">
        <v>64</v>
      </c>
      <c r="Y4870" t="s">
        <v>4073</v>
      </c>
      <c r="Z4870" t="s">
        <v>4074</v>
      </c>
      <c r="AA4870" s="18">
        <v>106.4778310706</v>
      </c>
      <c r="AB4870" s="19" t="s">
        <v>4269</v>
      </c>
      <c r="AC4870" t="s">
        <v>4261</v>
      </c>
      <c r="AD4870" t="s">
        <v>4270</v>
      </c>
      <c r="AE4870" s="18">
        <v>1.9549201499999998E-2</v>
      </c>
      <c r="AF4870" t="s">
        <v>7982</v>
      </c>
      <c r="AG4870" t="s">
        <v>7983</v>
      </c>
      <c r="AH4870" t="s">
        <v>7984</v>
      </c>
      <c r="AI4870" s="18">
        <v>2.2580413300000001E-2</v>
      </c>
      <c r="AJ4870" t="s">
        <v>7985</v>
      </c>
      <c r="AK4870" t="s">
        <v>7983</v>
      </c>
      <c r="AL4870" t="s">
        <v>7986</v>
      </c>
      <c r="AM4870" t="s">
        <v>7982</v>
      </c>
      <c r="AN4870" t="s">
        <v>7983</v>
      </c>
      <c r="AO4870" t="s">
        <v>7984</v>
      </c>
      <c r="AP4870" s="18">
        <v>1.9549201499999998E-2</v>
      </c>
      <c r="AQ4870" t="e">
        <v>#N/A</v>
      </c>
      <c r="AR4870" t="b">
        <f>ISNUMBER(SEARCH('Consulta Por Puntos Baloto'!$E$5,B4870,1))</f>
        <v>0</v>
      </c>
      <c r="AS4870">
        <f t="shared" si="152"/>
        <v>31</v>
      </c>
      <c r="AT4870" t="str">
        <f t="shared" si="153"/>
        <v>Punto pago</v>
      </c>
    </row>
    <row r="4871" spans="1:46">
      <c r="A4871" t="s">
        <v>21655</v>
      </c>
      <c r="B4871" t="s">
        <v>21656</v>
      </c>
      <c r="C4871" s="18">
        <v>77.179274322400005</v>
      </c>
      <c r="D4871" t="s">
        <v>4913</v>
      </c>
      <c r="E4871" t="s">
        <v>4914</v>
      </c>
      <c r="F4871" t="s">
        <v>4915</v>
      </c>
      <c r="G4871" s="18">
        <v>103.086165436</v>
      </c>
      <c r="H4871" t="s">
        <v>64</v>
      </c>
      <c r="I4871" t="s">
        <v>3993</v>
      </c>
      <c r="J4871" t="s">
        <v>8991</v>
      </c>
      <c r="K4871" s="18">
        <v>105.2064972708</v>
      </c>
      <c r="L4871" t="s">
        <v>64</v>
      </c>
      <c r="M4871" t="s">
        <v>3993</v>
      </c>
      <c r="N4871" t="s">
        <v>3995</v>
      </c>
      <c r="O4871" s="18">
        <v>103.0804275023</v>
      </c>
      <c r="P4871" t="s">
        <v>3996</v>
      </c>
      <c r="Q4871" t="s">
        <v>3991</v>
      </c>
      <c r="R4871" t="s">
        <v>3997</v>
      </c>
      <c r="S4871" s="18">
        <v>289.37072012649998</v>
      </c>
      <c r="T4871" t="s">
        <v>85</v>
      </c>
      <c r="U4871" t="s">
        <v>86</v>
      </c>
      <c r="V4871" t="s">
        <v>87</v>
      </c>
      <c r="W4871" s="18">
        <v>180.21701938460001</v>
      </c>
      <c r="X4871" t="s">
        <v>64</v>
      </c>
      <c r="Y4871" t="s">
        <v>3998</v>
      </c>
      <c r="Z4871" t="s">
        <v>3999</v>
      </c>
      <c r="AA4871" s="18">
        <v>104.1605829218</v>
      </c>
      <c r="AB4871" t="s">
        <v>4000</v>
      </c>
      <c r="AC4871" t="s">
        <v>3991</v>
      </c>
      <c r="AD4871" t="s">
        <v>4001</v>
      </c>
      <c r="AE4871" s="18">
        <v>9.5913464099999998E-2</v>
      </c>
      <c r="AF4871" t="s">
        <v>16676</v>
      </c>
      <c r="AG4871" t="s">
        <v>16677</v>
      </c>
      <c r="AH4871" t="s">
        <v>16678</v>
      </c>
      <c r="AI4871" s="18">
        <v>6.6320969300000004E-2</v>
      </c>
      <c r="AJ4871" t="s">
        <v>16679</v>
      </c>
      <c r="AK4871" t="s">
        <v>16677</v>
      </c>
      <c r="AL4871" t="s">
        <v>16680</v>
      </c>
      <c r="AM4871" t="s">
        <v>16679</v>
      </c>
      <c r="AN4871" t="s">
        <v>16677</v>
      </c>
      <c r="AO4871" t="s">
        <v>16680</v>
      </c>
      <c r="AP4871" s="18">
        <v>6.6320969300000004E-2</v>
      </c>
      <c r="AQ4871" t="s">
        <v>123</v>
      </c>
      <c r="AR4871" t="b">
        <f>ISNUMBER(SEARCH('Consulta Por Puntos Baloto'!$E$5,B4871,1))</f>
        <v>0</v>
      </c>
      <c r="AS4871">
        <f t="shared" si="152"/>
        <v>35</v>
      </c>
      <c r="AT4871" t="str">
        <f t="shared" si="153"/>
        <v>Punto red</v>
      </c>
    </row>
    <row r="4872" spans="1:46">
      <c r="A4872" t="s">
        <v>21657</v>
      </c>
      <c r="B4872" t="s">
        <v>21658</v>
      </c>
      <c r="C4872" s="18">
        <v>0.61084834690000001</v>
      </c>
      <c r="D4872" t="s">
        <v>4024</v>
      </c>
      <c r="E4872" t="s">
        <v>4025</v>
      </c>
      <c r="F4872" t="s">
        <v>4026</v>
      </c>
      <c r="G4872" s="18">
        <v>0.76036186179999998</v>
      </c>
      <c r="H4872" t="s">
        <v>64</v>
      </c>
      <c r="I4872" t="s">
        <v>4027</v>
      </c>
      <c r="J4872" t="s">
        <v>4028</v>
      </c>
      <c r="K4872" s="18">
        <v>57.451547678099999</v>
      </c>
      <c r="L4872" t="s">
        <v>64</v>
      </c>
      <c r="M4872" t="s">
        <v>4029</v>
      </c>
      <c r="N4872" t="s">
        <v>4030</v>
      </c>
      <c r="O4872" s="18">
        <v>1.4007388427</v>
      </c>
      <c r="P4872" t="s">
        <v>4031</v>
      </c>
      <c r="Q4872" t="s">
        <v>4025</v>
      </c>
      <c r="R4872" t="s">
        <v>4032</v>
      </c>
      <c r="S4872" s="18">
        <v>161.8582940732</v>
      </c>
      <c r="T4872" t="s">
        <v>227</v>
      </c>
      <c r="U4872" t="s">
        <v>228</v>
      </c>
      <c r="V4872" t="s">
        <v>229</v>
      </c>
      <c r="W4872" s="18">
        <v>1.0059914736</v>
      </c>
      <c r="X4872" t="s">
        <v>64</v>
      </c>
      <c r="Y4872" t="s">
        <v>4027</v>
      </c>
      <c r="Z4872" t="s">
        <v>4033</v>
      </c>
      <c r="AA4872" s="18">
        <v>20.607897807299999</v>
      </c>
      <c r="AB4872" t="s">
        <v>4034</v>
      </c>
      <c r="AC4872" t="s">
        <v>4035</v>
      </c>
      <c r="AD4872" t="s">
        <v>4036</v>
      </c>
      <c r="AE4872" s="18">
        <v>0.28786137589999999</v>
      </c>
      <c r="AF4872" t="s">
        <v>21659</v>
      </c>
      <c r="AG4872" t="s">
        <v>4025</v>
      </c>
      <c r="AH4872" t="s">
        <v>21660</v>
      </c>
      <c r="AI4872" s="18">
        <v>0.87848585199999996</v>
      </c>
      <c r="AJ4872" t="s">
        <v>4039</v>
      </c>
      <c r="AK4872" t="s">
        <v>4025</v>
      </c>
      <c r="AL4872" t="s">
        <v>4040</v>
      </c>
      <c r="AM4872" t="s">
        <v>21659</v>
      </c>
      <c r="AN4872" t="s">
        <v>4025</v>
      </c>
      <c r="AO4872" t="s">
        <v>21660</v>
      </c>
      <c r="AP4872" s="18">
        <v>0.28786137589999999</v>
      </c>
      <c r="AQ4872" t="e">
        <v>#N/A</v>
      </c>
      <c r="AR4872" t="b">
        <f>ISNUMBER(SEARCH('Consulta Por Puntos Baloto'!$E$5,B4872,1))</f>
        <v>0</v>
      </c>
      <c r="AS4872">
        <f t="shared" si="152"/>
        <v>31</v>
      </c>
      <c r="AT4872" t="str">
        <f t="shared" si="153"/>
        <v>Punto pago</v>
      </c>
    </row>
    <row r="4873" spans="1:46">
      <c r="A4873" t="s">
        <v>21661</v>
      </c>
      <c r="B4873" t="s">
        <v>21662</v>
      </c>
      <c r="C4873" s="18">
        <v>5.2705463217000004</v>
      </c>
      <c r="D4873" t="s">
        <v>3012</v>
      </c>
      <c r="E4873" t="s">
        <v>3013</v>
      </c>
      <c r="F4873" t="s">
        <v>3014</v>
      </c>
      <c r="G4873" s="18">
        <v>4.1711276876000003</v>
      </c>
      <c r="H4873" t="s">
        <v>64</v>
      </c>
      <c r="I4873" t="s">
        <v>2638</v>
      </c>
      <c r="J4873" t="s">
        <v>2639</v>
      </c>
      <c r="K4873" s="18">
        <v>4.1711276876000003</v>
      </c>
      <c r="L4873" t="s">
        <v>64</v>
      </c>
      <c r="M4873" t="s">
        <v>2638</v>
      </c>
      <c r="N4873" t="s">
        <v>2639</v>
      </c>
      <c r="O4873" s="18">
        <v>34.943392181699998</v>
      </c>
      <c r="P4873" t="s">
        <v>2625</v>
      </c>
      <c r="Q4873" t="s">
        <v>134</v>
      </c>
      <c r="R4873" t="s">
        <v>2626</v>
      </c>
      <c r="S4873" s="18">
        <v>33.797192662699999</v>
      </c>
      <c r="T4873" t="s">
        <v>311</v>
      </c>
      <c r="U4873" t="s">
        <v>130</v>
      </c>
      <c r="V4873" t="s">
        <v>312</v>
      </c>
      <c r="W4873" s="18">
        <v>16.804753081800001</v>
      </c>
      <c r="X4873" t="s">
        <v>64</v>
      </c>
      <c r="Y4873" t="s">
        <v>313</v>
      </c>
      <c r="Z4873" t="s">
        <v>314</v>
      </c>
      <c r="AA4873" s="18">
        <v>23.7306506412</v>
      </c>
      <c r="AB4873" s="19" t="s">
        <v>2641</v>
      </c>
      <c r="AC4873" t="s">
        <v>1501</v>
      </c>
      <c r="AD4873" t="s">
        <v>2642</v>
      </c>
      <c r="AE4873" s="18">
        <v>3.5995217599999997E-2</v>
      </c>
      <c r="AF4873" t="s">
        <v>3578</v>
      </c>
      <c r="AG4873" t="s">
        <v>3579</v>
      </c>
      <c r="AH4873" t="s">
        <v>3580</v>
      </c>
      <c r="AI4873" s="18">
        <v>3.8687055300000002E-2</v>
      </c>
      <c r="AJ4873" t="s">
        <v>3579</v>
      </c>
      <c r="AK4873" t="s">
        <v>3579</v>
      </c>
      <c r="AL4873" t="s">
        <v>3581</v>
      </c>
      <c r="AM4873" t="s">
        <v>3578</v>
      </c>
      <c r="AN4873" t="s">
        <v>3579</v>
      </c>
      <c r="AO4873" t="s">
        <v>3580</v>
      </c>
      <c r="AP4873" s="18">
        <v>3.5995217599999997E-2</v>
      </c>
      <c r="AQ4873" t="e">
        <v>#N/A</v>
      </c>
      <c r="AR4873" t="b">
        <f>ISNUMBER(SEARCH('Consulta Por Puntos Baloto'!$E$5,B4873,1))</f>
        <v>0</v>
      </c>
      <c r="AS4873">
        <f t="shared" si="152"/>
        <v>31</v>
      </c>
      <c r="AT4873" t="str">
        <f t="shared" si="153"/>
        <v>Punto pago</v>
      </c>
    </row>
    <row r="4874" spans="1:46">
      <c r="A4874" t="s">
        <v>21663</v>
      </c>
      <c r="B4874" t="s">
        <v>21664</v>
      </c>
      <c r="C4874" s="18">
        <v>6.6487193286000004</v>
      </c>
      <c r="D4874" t="s">
        <v>5270</v>
      </c>
      <c r="E4874" t="s">
        <v>4172</v>
      </c>
      <c r="F4874" t="s">
        <v>5271</v>
      </c>
      <c r="G4874" s="18">
        <v>6.6072217455000004</v>
      </c>
      <c r="H4874" t="s">
        <v>64</v>
      </c>
      <c r="I4874" t="s">
        <v>4169</v>
      </c>
      <c r="J4874" t="s">
        <v>4171</v>
      </c>
      <c r="K4874" s="18">
        <v>105.3304569708</v>
      </c>
      <c r="L4874" t="s">
        <v>64</v>
      </c>
      <c r="M4874" t="s">
        <v>86</v>
      </c>
      <c r="N4874" t="s">
        <v>402</v>
      </c>
      <c r="O4874" s="18">
        <v>105.3304569708</v>
      </c>
      <c r="P4874" t="s">
        <v>403</v>
      </c>
      <c r="Q4874" t="s">
        <v>83</v>
      </c>
      <c r="R4874" t="s">
        <v>404</v>
      </c>
      <c r="S4874" s="18">
        <v>106.31261039109999</v>
      </c>
      <c r="T4874" t="s">
        <v>85</v>
      </c>
      <c r="U4874" t="s">
        <v>86</v>
      </c>
      <c r="V4874" t="s">
        <v>87</v>
      </c>
      <c r="W4874" s="18">
        <v>6.6282211468999996</v>
      </c>
      <c r="X4874" t="s">
        <v>64</v>
      </c>
      <c r="Y4874" t="s">
        <v>4169</v>
      </c>
      <c r="Z4874" t="s">
        <v>4171</v>
      </c>
      <c r="AA4874" s="18">
        <v>6.6597124299999999</v>
      </c>
      <c r="AB4874" t="s">
        <v>4168</v>
      </c>
      <c r="AC4874" t="s">
        <v>4172</v>
      </c>
      <c r="AD4874" t="s">
        <v>4173</v>
      </c>
      <c r="AE4874" s="18">
        <v>1.9935828848999999</v>
      </c>
      <c r="AF4874" t="s">
        <v>6806</v>
      </c>
      <c r="AG4874" t="s">
        <v>6807</v>
      </c>
      <c r="AH4874" t="s">
        <v>6808</v>
      </c>
      <c r="AI4874" s="18">
        <v>0.1525304971</v>
      </c>
      <c r="AJ4874" t="s">
        <v>21665</v>
      </c>
      <c r="AK4874" t="s">
        <v>6807</v>
      </c>
      <c r="AL4874" t="s">
        <v>21666</v>
      </c>
      <c r="AM4874" t="s">
        <v>21665</v>
      </c>
      <c r="AN4874" t="s">
        <v>6807</v>
      </c>
      <c r="AO4874" t="s">
        <v>21666</v>
      </c>
      <c r="AP4874" s="18">
        <v>0.1525304971</v>
      </c>
      <c r="AQ4874" t="s">
        <v>123</v>
      </c>
      <c r="AR4874" t="b">
        <f>ISNUMBER(SEARCH('Consulta Por Puntos Baloto'!$E$5,B4874,1))</f>
        <v>0</v>
      </c>
      <c r="AS4874">
        <f t="shared" si="152"/>
        <v>35</v>
      </c>
      <c r="AT4874" t="str">
        <f t="shared" si="153"/>
        <v>Punto red</v>
      </c>
    </row>
    <row r="4875" spans="1:46">
      <c r="A4875" t="s">
        <v>21667</v>
      </c>
      <c r="B4875" t="s">
        <v>21668</v>
      </c>
      <c r="C4875" s="18">
        <v>0.64106296250000006</v>
      </c>
      <c r="D4875" t="s">
        <v>4580</v>
      </c>
      <c r="E4875" t="s">
        <v>83</v>
      </c>
      <c r="F4875" t="s">
        <v>4581</v>
      </c>
      <c r="G4875" s="18">
        <v>0.87371582439999995</v>
      </c>
      <c r="H4875" t="s">
        <v>4584</v>
      </c>
      <c r="I4875" t="s">
        <v>86</v>
      </c>
      <c r="J4875" t="s">
        <v>4761</v>
      </c>
      <c r="K4875" s="18">
        <v>0.95010939969999997</v>
      </c>
      <c r="L4875" t="s">
        <v>64</v>
      </c>
      <c r="M4875" t="s">
        <v>86</v>
      </c>
      <c r="N4875" t="s">
        <v>402</v>
      </c>
      <c r="O4875" s="18">
        <v>6.1429715599999997E-2</v>
      </c>
      <c r="P4875" t="s">
        <v>7384</v>
      </c>
      <c r="Q4875" t="s">
        <v>83</v>
      </c>
      <c r="R4875" t="s">
        <v>7385</v>
      </c>
      <c r="S4875" s="18">
        <v>0.99202952950000001</v>
      </c>
      <c r="T4875" t="s">
        <v>85</v>
      </c>
      <c r="U4875" t="s">
        <v>86</v>
      </c>
      <c r="V4875" t="s">
        <v>87</v>
      </c>
      <c r="W4875" s="18">
        <v>0.87371582439999995</v>
      </c>
      <c r="X4875" t="s">
        <v>4584</v>
      </c>
      <c r="Y4875" t="s">
        <v>86</v>
      </c>
      <c r="Z4875" t="s">
        <v>4585</v>
      </c>
      <c r="AA4875" s="18">
        <v>0.1704832533</v>
      </c>
      <c r="AB4875" t="s">
        <v>4586</v>
      </c>
      <c r="AC4875" t="s">
        <v>83</v>
      </c>
      <c r="AD4875" t="s">
        <v>4587</v>
      </c>
      <c r="AE4875" s="18">
        <v>0.28749090640000002</v>
      </c>
      <c r="AF4875" t="s">
        <v>7386</v>
      </c>
      <c r="AG4875" t="s">
        <v>83</v>
      </c>
      <c r="AH4875" t="s">
        <v>7387</v>
      </c>
      <c r="AI4875" s="18">
        <v>0.12685736349999999</v>
      </c>
      <c r="AJ4875" t="s">
        <v>349</v>
      </c>
      <c r="AK4875" t="s">
        <v>83</v>
      </c>
      <c r="AL4875" t="s">
        <v>13576</v>
      </c>
      <c r="AM4875" t="s">
        <v>7384</v>
      </c>
      <c r="AN4875" t="s">
        <v>83</v>
      </c>
      <c r="AO4875" t="s">
        <v>7385</v>
      </c>
      <c r="AP4875" s="18">
        <v>6.1429715599999997E-2</v>
      </c>
      <c r="AQ4875" t="e">
        <v>#N/A</v>
      </c>
      <c r="AR4875" t="b">
        <f>ISNUMBER(SEARCH('Consulta Por Puntos Baloto'!$E$5,B4875,1))</f>
        <v>0</v>
      </c>
      <c r="AS4875">
        <f t="shared" si="152"/>
        <v>15</v>
      </c>
      <c r="AT4875" t="str">
        <f t="shared" si="153"/>
        <v>Punto Cencosud</v>
      </c>
    </row>
    <row r="4876" spans="1:46">
      <c r="A4876" t="s">
        <v>21669</v>
      </c>
      <c r="B4876" t="s">
        <v>21670</v>
      </c>
      <c r="C4876" s="18">
        <v>30.7651745633</v>
      </c>
      <c r="D4876" t="s">
        <v>5528</v>
      </c>
      <c r="E4876" t="s">
        <v>5529</v>
      </c>
      <c r="F4876" t="s">
        <v>5530</v>
      </c>
      <c r="G4876" s="18">
        <v>103.772668024</v>
      </c>
      <c r="H4876" t="s">
        <v>64</v>
      </c>
      <c r="I4876" t="s">
        <v>384</v>
      </c>
      <c r="J4876" t="s">
        <v>6030</v>
      </c>
      <c r="K4876" s="18">
        <v>103.7818274351</v>
      </c>
      <c r="L4876" t="s">
        <v>64</v>
      </c>
      <c r="M4876" t="s">
        <v>384</v>
      </c>
      <c r="N4876" t="s">
        <v>386</v>
      </c>
      <c r="O4876" s="18">
        <v>31.2550680901</v>
      </c>
      <c r="P4876" t="s">
        <v>4733</v>
      </c>
      <c r="Q4876" t="s">
        <v>4734</v>
      </c>
      <c r="R4876" t="s">
        <v>4735</v>
      </c>
      <c r="S4876" s="18">
        <v>175.47547301629999</v>
      </c>
      <c r="T4876" t="s">
        <v>253</v>
      </c>
      <c r="U4876" t="s">
        <v>65</v>
      </c>
      <c r="V4876" t="s">
        <v>254</v>
      </c>
      <c r="W4876" s="18">
        <v>174.5406310713</v>
      </c>
      <c r="X4876" t="s">
        <v>276</v>
      </c>
      <c r="Y4876" t="s">
        <v>65</v>
      </c>
      <c r="Z4876" t="s">
        <v>277</v>
      </c>
      <c r="AA4876" s="18">
        <v>103.97482426569999</v>
      </c>
      <c r="AB4876" t="s">
        <v>383</v>
      </c>
      <c r="AC4876" t="s">
        <v>391</v>
      </c>
      <c r="AD4876" t="s">
        <v>392</v>
      </c>
      <c r="AE4876" s="18">
        <v>3.9268337999999996E-3</v>
      </c>
      <c r="AF4876" t="s">
        <v>21671</v>
      </c>
      <c r="AG4876" t="s">
        <v>17200</v>
      </c>
      <c r="AH4876" t="s">
        <v>21672</v>
      </c>
      <c r="AI4876" s="18">
        <v>2.6273844099999999E-2</v>
      </c>
      <c r="AJ4876" t="s">
        <v>21673</v>
      </c>
      <c r="AK4876" t="s">
        <v>17200</v>
      </c>
      <c r="AL4876" t="s">
        <v>21674</v>
      </c>
      <c r="AM4876" t="s">
        <v>21671</v>
      </c>
      <c r="AN4876" t="s">
        <v>17200</v>
      </c>
      <c r="AO4876" t="s">
        <v>21672</v>
      </c>
      <c r="AP4876" s="18">
        <v>3.9268337999999996E-3</v>
      </c>
      <c r="AQ4876" t="e">
        <v>#N/A</v>
      </c>
      <c r="AR4876" t="b">
        <f>ISNUMBER(SEARCH('Consulta Por Puntos Baloto'!$E$5,B4876,1))</f>
        <v>0</v>
      </c>
      <c r="AS4876">
        <f t="shared" si="152"/>
        <v>31</v>
      </c>
      <c r="AT4876" t="str">
        <f t="shared" si="153"/>
        <v>Punto pago</v>
      </c>
    </row>
    <row r="4877" spans="1:46">
      <c r="A4877" t="s">
        <v>21675</v>
      </c>
      <c r="B4877" t="s">
        <v>21676</v>
      </c>
      <c r="C4877" s="18">
        <v>52.128620310400002</v>
      </c>
      <c r="D4877" t="s">
        <v>3382</v>
      </c>
      <c r="E4877" t="s">
        <v>3383</v>
      </c>
      <c r="F4877" t="s">
        <v>3384</v>
      </c>
      <c r="G4877" s="18">
        <v>56.093378620999999</v>
      </c>
      <c r="H4877" t="s">
        <v>64</v>
      </c>
      <c r="I4877" t="s">
        <v>2638</v>
      </c>
      <c r="J4877" t="s">
        <v>2639</v>
      </c>
      <c r="K4877" s="18">
        <v>56.093378620999999</v>
      </c>
      <c r="L4877" t="s">
        <v>64</v>
      </c>
      <c r="M4877" t="s">
        <v>2638</v>
      </c>
      <c r="N4877" t="s">
        <v>2639</v>
      </c>
      <c r="O4877" s="18">
        <v>66.302029662999999</v>
      </c>
      <c r="P4877" t="s">
        <v>3479</v>
      </c>
      <c r="Q4877" t="s">
        <v>134</v>
      </c>
      <c r="R4877" t="s">
        <v>3480</v>
      </c>
      <c r="S4877" s="18">
        <v>65.570720123399994</v>
      </c>
      <c r="T4877" t="s">
        <v>311</v>
      </c>
      <c r="U4877" t="s">
        <v>130</v>
      </c>
      <c r="V4877" t="s">
        <v>312</v>
      </c>
      <c r="W4877" s="18">
        <v>59.672276718399999</v>
      </c>
      <c r="X4877" t="s">
        <v>64</v>
      </c>
      <c r="Y4877" t="s">
        <v>313</v>
      </c>
      <c r="Z4877" t="s">
        <v>314</v>
      </c>
      <c r="AA4877" s="18">
        <v>63.906826119599998</v>
      </c>
      <c r="AB4877" t="s">
        <v>300</v>
      </c>
      <c r="AC4877" t="s">
        <v>301</v>
      </c>
      <c r="AD4877" t="s">
        <v>302</v>
      </c>
      <c r="AE4877" s="18">
        <v>12.293480006799999</v>
      </c>
      <c r="AF4877" t="s">
        <v>15163</v>
      </c>
      <c r="AG4877" t="s">
        <v>13854</v>
      </c>
      <c r="AH4877" t="s">
        <v>15164</v>
      </c>
      <c r="AI4877" s="18">
        <v>4.7040910999999998E-2</v>
      </c>
      <c r="AJ4877" t="s">
        <v>3443</v>
      </c>
      <c r="AK4877" t="s">
        <v>3444</v>
      </c>
      <c r="AL4877" t="s">
        <v>3445</v>
      </c>
      <c r="AM4877" t="s">
        <v>3443</v>
      </c>
      <c r="AN4877" t="s">
        <v>3444</v>
      </c>
      <c r="AO4877" t="s">
        <v>3445</v>
      </c>
      <c r="AP4877" s="18">
        <v>4.7040910999999998E-2</v>
      </c>
      <c r="AQ4877" t="e">
        <v>#N/A</v>
      </c>
      <c r="AR4877" t="b">
        <f>ISNUMBER(SEARCH('Consulta Por Puntos Baloto'!$E$5,B4877,1))</f>
        <v>0</v>
      </c>
      <c r="AS4877">
        <f t="shared" si="152"/>
        <v>35</v>
      </c>
      <c r="AT4877" t="str">
        <f t="shared" si="153"/>
        <v>Punto red</v>
      </c>
    </row>
    <row r="4878" spans="1:46">
      <c r="A4878" t="s">
        <v>21677</v>
      </c>
      <c r="B4878" t="s">
        <v>21678</v>
      </c>
      <c r="C4878" s="18">
        <v>2.1343568024000001</v>
      </c>
      <c r="D4878" t="s">
        <v>3990</v>
      </c>
      <c r="E4878" t="s">
        <v>3991</v>
      </c>
      <c r="F4878" t="s">
        <v>3992</v>
      </c>
      <c r="G4878" s="18">
        <v>0.83771400669999996</v>
      </c>
      <c r="H4878" t="s">
        <v>64</v>
      </c>
      <c r="I4878" t="s">
        <v>3993</v>
      </c>
      <c r="J4878" t="s">
        <v>3995</v>
      </c>
      <c r="K4878" s="18">
        <v>2.2648544626999998</v>
      </c>
      <c r="L4878" t="s">
        <v>64</v>
      </c>
      <c r="M4878" t="s">
        <v>3993</v>
      </c>
      <c r="N4878" t="s">
        <v>3995</v>
      </c>
      <c r="O4878" s="18">
        <v>3.3912310580999998</v>
      </c>
      <c r="P4878" t="s">
        <v>3996</v>
      </c>
      <c r="Q4878" t="s">
        <v>3991</v>
      </c>
      <c r="R4878" t="s">
        <v>3997</v>
      </c>
      <c r="S4878" s="18">
        <v>370.78236256389999</v>
      </c>
      <c r="T4878" t="s">
        <v>85</v>
      </c>
      <c r="U4878" t="s">
        <v>86</v>
      </c>
      <c r="V4878" t="s">
        <v>87</v>
      </c>
      <c r="W4878" s="18">
        <v>132.30743586790001</v>
      </c>
      <c r="X4878" t="s">
        <v>64</v>
      </c>
      <c r="Y4878" t="s">
        <v>3998</v>
      </c>
      <c r="Z4878" t="s">
        <v>3999</v>
      </c>
      <c r="AA4878" s="18">
        <v>1.6190923156999999</v>
      </c>
      <c r="AB4878" t="s">
        <v>4000</v>
      </c>
      <c r="AC4878" t="s">
        <v>3991</v>
      </c>
      <c r="AD4878" t="s">
        <v>4001</v>
      </c>
      <c r="AE4878" s="18">
        <v>0.14973754650000001</v>
      </c>
      <c r="AF4878" t="s">
        <v>21679</v>
      </c>
      <c r="AG4878" t="s">
        <v>3991</v>
      </c>
      <c r="AH4878" t="s">
        <v>21680</v>
      </c>
      <c r="AI4878" s="18">
        <v>0.74236464540000002</v>
      </c>
      <c r="AJ4878" t="s">
        <v>21681</v>
      </c>
      <c r="AK4878" t="s">
        <v>3991</v>
      </c>
      <c r="AL4878" t="s">
        <v>21682</v>
      </c>
      <c r="AM4878" t="s">
        <v>21679</v>
      </c>
      <c r="AN4878" t="s">
        <v>3991</v>
      </c>
      <c r="AO4878" t="s">
        <v>21680</v>
      </c>
      <c r="AP4878" s="18">
        <v>0.14973754650000001</v>
      </c>
      <c r="AQ4878" t="s">
        <v>123</v>
      </c>
      <c r="AR4878" t="b">
        <f>ISNUMBER(SEARCH('Consulta Por Puntos Baloto'!$E$5,B4878,1))</f>
        <v>0</v>
      </c>
      <c r="AS4878">
        <f t="shared" si="152"/>
        <v>31</v>
      </c>
      <c r="AT4878" t="str">
        <f t="shared" si="153"/>
        <v>Punto pago</v>
      </c>
    </row>
    <row r="4879" spans="1:46">
      <c r="A4879" t="s">
        <v>21683</v>
      </c>
      <c r="B4879" t="s">
        <v>21684</v>
      </c>
      <c r="C4879" s="18">
        <v>2.5056524844000001</v>
      </c>
      <c r="D4879" t="s">
        <v>1689</v>
      </c>
      <c r="E4879" t="s">
        <v>1690</v>
      </c>
      <c r="F4879" t="s">
        <v>1691</v>
      </c>
      <c r="G4879" s="18">
        <v>2.3466703882000002</v>
      </c>
      <c r="H4879" t="s">
        <v>64</v>
      </c>
      <c r="I4879" t="s">
        <v>114</v>
      </c>
      <c r="J4879" t="s">
        <v>4221</v>
      </c>
      <c r="K4879" s="18">
        <v>70.888547217400003</v>
      </c>
      <c r="L4879" t="s">
        <v>64</v>
      </c>
      <c r="M4879" t="s">
        <v>130</v>
      </c>
      <c r="N4879" t="s">
        <v>132</v>
      </c>
      <c r="O4879" s="18">
        <v>70.874842425300002</v>
      </c>
      <c r="P4879" t="s">
        <v>453</v>
      </c>
      <c r="Q4879" t="s">
        <v>134</v>
      </c>
      <c r="R4879" t="s">
        <v>454</v>
      </c>
      <c r="S4879" s="18">
        <v>71.618294405</v>
      </c>
      <c r="T4879" t="s">
        <v>136</v>
      </c>
      <c r="U4879" t="s">
        <v>130</v>
      </c>
      <c r="V4879" t="s">
        <v>137</v>
      </c>
      <c r="W4879" s="18">
        <v>2.7767552798000001</v>
      </c>
      <c r="X4879" t="s">
        <v>3348</v>
      </c>
      <c r="Y4879" t="s">
        <v>114</v>
      </c>
      <c r="Z4879" t="s">
        <v>3349</v>
      </c>
      <c r="AA4879" s="18">
        <v>2.4697375886000001</v>
      </c>
      <c r="AB4879" t="s">
        <v>1694</v>
      </c>
      <c r="AC4879" t="s">
        <v>1690</v>
      </c>
      <c r="AD4879" t="s">
        <v>1695</v>
      </c>
      <c r="AE4879" s="18">
        <v>0.12896862819999999</v>
      </c>
      <c r="AF4879" t="s">
        <v>21685</v>
      </c>
      <c r="AG4879" t="s">
        <v>1690</v>
      </c>
      <c r="AH4879" t="s">
        <v>21686</v>
      </c>
      <c r="AI4879" s="18">
        <v>8.7767777000000005E-2</v>
      </c>
      <c r="AJ4879" t="s">
        <v>13481</v>
      </c>
      <c r="AK4879" t="s">
        <v>1690</v>
      </c>
      <c r="AL4879" t="s">
        <v>13482</v>
      </c>
      <c r="AM4879" t="s">
        <v>13481</v>
      </c>
      <c r="AN4879" t="s">
        <v>1690</v>
      </c>
      <c r="AO4879" t="s">
        <v>13482</v>
      </c>
      <c r="AP4879" s="18">
        <v>8.7767777000000005E-2</v>
      </c>
      <c r="AQ4879" t="s">
        <v>4218</v>
      </c>
      <c r="AR4879" t="b">
        <f>ISNUMBER(SEARCH('Consulta Por Puntos Baloto'!$E$5,B4879,1))</f>
        <v>0</v>
      </c>
      <c r="AS4879">
        <f t="shared" si="152"/>
        <v>35</v>
      </c>
      <c r="AT4879" t="str">
        <f t="shared" si="153"/>
        <v>Punto red</v>
      </c>
    </row>
    <row r="4880" spans="1:46">
      <c r="A4880" t="s">
        <v>21687</v>
      </c>
      <c r="B4880" t="s">
        <v>21688</v>
      </c>
      <c r="C4880" s="18">
        <v>1.4046033735000001</v>
      </c>
      <c r="D4880" t="s">
        <v>219</v>
      </c>
      <c r="E4880" t="s">
        <v>220</v>
      </c>
      <c r="F4880" t="s">
        <v>221</v>
      </c>
      <c r="G4880" s="18">
        <v>1.2776935883</v>
      </c>
      <c r="H4880" t="s">
        <v>4228</v>
      </c>
      <c r="I4880" t="s">
        <v>223</v>
      </c>
      <c r="J4880" t="s">
        <v>4229</v>
      </c>
      <c r="K4880" s="18">
        <v>2.2148759361999999</v>
      </c>
      <c r="L4880" t="s">
        <v>64</v>
      </c>
      <c r="M4880" t="s">
        <v>223</v>
      </c>
      <c r="N4880" t="s">
        <v>4230</v>
      </c>
      <c r="O4880" s="18">
        <v>2.2130321372999999</v>
      </c>
      <c r="P4880" t="s">
        <v>4231</v>
      </c>
      <c r="Q4880" t="s">
        <v>220</v>
      </c>
      <c r="R4880" t="s">
        <v>4232</v>
      </c>
      <c r="S4880" s="18">
        <v>8.9815989269000003</v>
      </c>
      <c r="T4880" t="s">
        <v>227</v>
      </c>
      <c r="U4880" t="s">
        <v>228</v>
      </c>
      <c r="V4880" t="s">
        <v>229</v>
      </c>
      <c r="W4880" s="18">
        <v>2.3387408826999998</v>
      </c>
      <c r="X4880" t="s">
        <v>222</v>
      </c>
      <c r="Y4880" t="s">
        <v>223</v>
      </c>
      <c r="Z4880" t="s">
        <v>224</v>
      </c>
      <c r="AA4880" s="18">
        <v>1.410429113</v>
      </c>
      <c r="AB4880" t="s">
        <v>4088</v>
      </c>
      <c r="AC4880" t="s">
        <v>220</v>
      </c>
      <c r="AD4880" t="s">
        <v>4089</v>
      </c>
      <c r="AE4880" s="18">
        <v>0.28025523140000003</v>
      </c>
      <c r="AF4880" t="s">
        <v>21689</v>
      </c>
      <c r="AG4880" t="s">
        <v>220</v>
      </c>
      <c r="AH4880" t="s">
        <v>21690</v>
      </c>
      <c r="AI4880" s="18">
        <v>1.2257425189</v>
      </c>
      <c r="AJ4880" t="s">
        <v>4508</v>
      </c>
      <c r="AK4880" t="s">
        <v>220</v>
      </c>
      <c r="AL4880" t="s">
        <v>4509</v>
      </c>
      <c r="AM4880" t="s">
        <v>21689</v>
      </c>
      <c r="AN4880" t="s">
        <v>220</v>
      </c>
      <c r="AO4880" t="s">
        <v>21690</v>
      </c>
      <c r="AP4880" s="18">
        <v>0.28025523140000003</v>
      </c>
      <c r="AQ4880" t="s">
        <v>123</v>
      </c>
      <c r="AR4880" t="b">
        <f>ISNUMBER(SEARCH('Consulta Por Puntos Baloto'!$E$5,B4880,1))</f>
        <v>0</v>
      </c>
      <c r="AS4880">
        <f t="shared" si="152"/>
        <v>31</v>
      </c>
      <c r="AT4880" t="str">
        <f t="shared" si="153"/>
        <v>Punto pago</v>
      </c>
    </row>
    <row r="4881" spans="1:46">
      <c r="A4881" t="s">
        <v>21691</v>
      </c>
      <c r="B4881" t="s">
        <v>21692</v>
      </c>
      <c r="C4881" s="18">
        <v>0.80656056139999999</v>
      </c>
      <c r="D4881" t="s">
        <v>6132</v>
      </c>
      <c r="E4881" t="s">
        <v>128</v>
      </c>
      <c r="F4881" t="s">
        <v>6133</v>
      </c>
      <c r="G4881" s="18">
        <v>0.20706442990000001</v>
      </c>
      <c r="H4881" t="s">
        <v>4701</v>
      </c>
      <c r="I4881" t="s">
        <v>130</v>
      </c>
      <c r="J4881" t="s">
        <v>4702</v>
      </c>
      <c r="K4881" s="18">
        <v>0.95249809399999996</v>
      </c>
      <c r="L4881" t="s">
        <v>990</v>
      </c>
      <c r="M4881" t="s">
        <v>130</v>
      </c>
      <c r="N4881" t="s">
        <v>991</v>
      </c>
      <c r="O4881" s="18">
        <v>1.8762563647999999</v>
      </c>
      <c r="P4881" t="s">
        <v>1398</v>
      </c>
      <c r="Q4881" t="s">
        <v>134</v>
      </c>
      <c r="R4881" t="s">
        <v>1399</v>
      </c>
      <c r="S4881" s="18">
        <v>1.4476869899</v>
      </c>
      <c r="T4881" t="s">
        <v>675</v>
      </c>
      <c r="U4881" t="s">
        <v>130</v>
      </c>
      <c r="V4881" t="s">
        <v>676</v>
      </c>
      <c r="W4881" s="18">
        <v>0.23944416569999999</v>
      </c>
      <c r="X4881" t="s">
        <v>64</v>
      </c>
      <c r="Y4881" t="s">
        <v>130</v>
      </c>
      <c r="Z4881" t="s">
        <v>994</v>
      </c>
      <c r="AA4881" s="18">
        <v>0.20706442990000001</v>
      </c>
      <c r="AB4881" t="s">
        <v>4703</v>
      </c>
      <c r="AC4881" t="s">
        <v>128</v>
      </c>
      <c r="AD4881" t="s">
        <v>4704</v>
      </c>
      <c r="AE4881" s="18">
        <v>0.1480577448</v>
      </c>
      <c r="AF4881" t="s">
        <v>4705</v>
      </c>
      <c r="AG4881" t="s">
        <v>143</v>
      </c>
      <c r="AH4881" t="s">
        <v>4706</v>
      </c>
      <c r="AI4881" s="18">
        <v>7.9911607999999992E-3</v>
      </c>
      <c r="AJ4881" t="s">
        <v>6136</v>
      </c>
      <c r="AK4881" t="s">
        <v>134</v>
      </c>
      <c r="AL4881" t="s">
        <v>6137</v>
      </c>
      <c r="AM4881" t="s">
        <v>6136</v>
      </c>
      <c r="AN4881" t="s">
        <v>134</v>
      </c>
      <c r="AO4881" t="s">
        <v>6137</v>
      </c>
      <c r="AP4881" s="18">
        <v>7.9911607999999992E-3</v>
      </c>
      <c r="AQ4881" t="s">
        <v>123</v>
      </c>
      <c r="AR4881" t="b">
        <f>ISNUMBER(SEARCH('Consulta Por Puntos Baloto'!$E$5,B4881,1))</f>
        <v>0</v>
      </c>
      <c r="AS4881">
        <f t="shared" si="152"/>
        <v>35</v>
      </c>
      <c r="AT4881" t="str">
        <f t="shared" si="153"/>
        <v>Punto red</v>
      </c>
    </row>
    <row r="4882" spans="1:46">
      <c r="A4882" t="s">
        <v>21693</v>
      </c>
      <c r="B4882" t="s">
        <v>21694</v>
      </c>
      <c r="C4882" s="18">
        <v>27.652054870600001</v>
      </c>
      <c r="D4882" t="s">
        <v>8555</v>
      </c>
      <c r="E4882" t="s">
        <v>4437</v>
      </c>
      <c r="F4882" t="s">
        <v>8556</v>
      </c>
      <c r="G4882" s="18">
        <v>27.312398847099999</v>
      </c>
      <c r="H4882" t="s">
        <v>64</v>
      </c>
      <c r="I4882" t="s">
        <v>4434</v>
      </c>
      <c r="J4882" t="s">
        <v>4435</v>
      </c>
      <c r="K4882" s="18">
        <v>27.329378675200001</v>
      </c>
      <c r="L4882" t="s">
        <v>64</v>
      </c>
      <c r="M4882" t="s">
        <v>4434</v>
      </c>
      <c r="N4882" t="s">
        <v>4435</v>
      </c>
      <c r="O4882" s="18">
        <v>30.053728453000002</v>
      </c>
      <c r="P4882" t="s">
        <v>4100</v>
      </c>
      <c r="Q4882" t="s">
        <v>4101</v>
      </c>
      <c r="R4882" t="s">
        <v>4102</v>
      </c>
      <c r="S4882" s="18">
        <v>30.8450779723</v>
      </c>
      <c r="T4882" t="s">
        <v>227</v>
      </c>
      <c r="U4882" t="s">
        <v>228</v>
      </c>
      <c r="V4882" t="s">
        <v>229</v>
      </c>
      <c r="W4882" s="18">
        <v>29.842575726700002</v>
      </c>
      <c r="X4882" t="s">
        <v>64</v>
      </c>
      <c r="Y4882" t="s">
        <v>228</v>
      </c>
      <c r="Z4882" t="s">
        <v>4012</v>
      </c>
      <c r="AA4882" s="18">
        <v>28.9040166393</v>
      </c>
      <c r="AB4882" t="s">
        <v>4436</v>
      </c>
      <c r="AC4882" t="s">
        <v>4437</v>
      </c>
      <c r="AD4882" t="s">
        <v>4438</v>
      </c>
      <c r="AE4882" s="18">
        <v>2.13481885E-2</v>
      </c>
      <c r="AF4882" t="s">
        <v>21695</v>
      </c>
      <c r="AG4882" t="s">
        <v>21696</v>
      </c>
      <c r="AH4882" t="s">
        <v>21697</v>
      </c>
      <c r="AI4882" s="18">
        <v>9.5478417925999999</v>
      </c>
      <c r="AJ4882" t="s">
        <v>21698</v>
      </c>
      <c r="AK4882" t="s">
        <v>21699</v>
      </c>
      <c r="AL4882" t="s">
        <v>21700</v>
      </c>
      <c r="AM4882" t="s">
        <v>21695</v>
      </c>
      <c r="AN4882" t="s">
        <v>21696</v>
      </c>
      <c r="AO4882" t="s">
        <v>21697</v>
      </c>
      <c r="AP4882" s="18">
        <v>2.13481885E-2</v>
      </c>
      <c r="AQ4882" t="s">
        <v>123</v>
      </c>
      <c r="AR4882" t="b">
        <f>ISNUMBER(SEARCH('Consulta Por Puntos Baloto'!$E$5,B4882,1))</f>
        <v>0</v>
      </c>
      <c r="AS4882">
        <f t="shared" si="152"/>
        <v>31</v>
      </c>
      <c r="AT4882" t="str">
        <f t="shared" si="153"/>
        <v>Punto pago</v>
      </c>
    </row>
    <row r="4883" spans="1:46">
      <c r="A4883" t="s">
        <v>21701</v>
      </c>
      <c r="B4883" t="s">
        <v>21702</v>
      </c>
      <c r="C4883" s="18">
        <v>4.4590184566</v>
      </c>
      <c r="D4883" t="s">
        <v>584</v>
      </c>
      <c r="E4883" t="s">
        <v>128</v>
      </c>
      <c r="F4883" t="s">
        <v>585</v>
      </c>
      <c r="G4883" s="18">
        <v>1.6727452989</v>
      </c>
      <c r="H4883" t="s">
        <v>64</v>
      </c>
      <c r="I4883" t="s">
        <v>11447</v>
      </c>
      <c r="J4883" t="s">
        <v>11448</v>
      </c>
      <c r="K4883" s="18">
        <v>2.2751432348999998</v>
      </c>
      <c r="L4883" t="s">
        <v>64</v>
      </c>
      <c r="M4883" t="s">
        <v>130</v>
      </c>
      <c r="N4883" t="s">
        <v>629</v>
      </c>
      <c r="O4883" s="18">
        <v>3.8773831360000002</v>
      </c>
      <c r="P4883" t="s">
        <v>173</v>
      </c>
      <c r="Q4883" t="s">
        <v>134</v>
      </c>
      <c r="R4883" t="s">
        <v>174</v>
      </c>
      <c r="S4883" s="18">
        <v>3.8723256658</v>
      </c>
      <c r="T4883" t="s">
        <v>64</v>
      </c>
      <c r="U4883" t="s">
        <v>130</v>
      </c>
      <c r="V4883" t="s">
        <v>171</v>
      </c>
      <c r="W4883" s="18">
        <v>3.3525049837999998</v>
      </c>
      <c r="X4883" t="s">
        <v>620</v>
      </c>
      <c r="Y4883" t="s">
        <v>130</v>
      </c>
      <c r="Z4883" t="s">
        <v>621</v>
      </c>
      <c r="AA4883" s="18">
        <v>3.9183460009000002</v>
      </c>
      <c r="AB4883" t="s">
        <v>176</v>
      </c>
      <c r="AC4883" t="s">
        <v>128</v>
      </c>
      <c r="AD4883" t="s">
        <v>177</v>
      </c>
      <c r="AE4883" s="18">
        <v>0.1428973852</v>
      </c>
      <c r="AF4883" t="s">
        <v>21703</v>
      </c>
      <c r="AG4883" t="s">
        <v>143</v>
      </c>
      <c r="AH4883" t="s">
        <v>21704</v>
      </c>
      <c r="AI4883" s="18">
        <v>0.18682716020000001</v>
      </c>
      <c r="AJ4883" t="s">
        <v>21705</v>
      </c>
      <c r="AK4883" t="s">
        <v>134</v>
      </c>
      <c r="AL4883" t="s">
        <v>21706</v>
      </c>
      <c r="AM4883" t="s">
        <v>21703</v>
      </c>
      <c r="AN4883" t="s">
        <v>143</v>
      </c>
      <c r="AO4883" t="s">
        <v>21704</v>
      </c>
      <c r="AP4883" s="18">
        <v>0.1428973852</v>
      </c>
      <c r="AQ4883" t="s">
        <v>123</v>
      </c>
      <c r="AR4883" t="b">
        <f>ISNUMBER(SEARCH('Consulta Por Puntos Baloto'!$E$5,B4883,1))</f>
        <v>0</v>
      </c>
      <c r="AS4883">
        <f t="shared" si="152"/>
        <v>31</v>
      </c>
      <c r="AT4883" t="str">
        <f t="shared" si="153"/>
        <v>Punto pago</v>
      </c>
    </row>
    <row r="4884" spans="1:46">
      <c r="A4884" t="s">
        <v>21707</v>
      </c>
      <c r="B4884" t="s">
        <v>21708</v>
      </c>
      <c r="C4884" s="18">
        <v>2.2070007410999999</v>
      </c>
      <c r="D4884" t="s">
        <v>5165</v>
      </c>
      <c r="E4884" t="s">
        <v>220</v>
      </c>
      <c r="F4884" t="s">
        <v>5166</v>
      </c>
      <c r="G4884" s="18">
        <v>2.3375534269</v>
      </c>
      <c r="H4884" t="s">
        <v>64</v>
      </c>
      <c r="I4884" t="s">
        <v>223</v>
      </c>
      <c r="J4884" t="s">
        <v>5327</v>
      </c>
      <c r="K4884" s="18">
        <v>3.7486059082000001</v>
      </c>
      <c r="L4884" t="s">
        <v>64</v>
      </c>
      <c r="M4884" t="s">
        <v>223</v>
      </c>
      <c r="N4884" t="s">
        <v>4070</v>
      </c>
      <c r="O4884" s="18">
        <v>2.4376255907000002</v>
      </c>
      <c r="P4884" t="s">
        <v>4231</v>
      </c>
      <c r="Q4884" t="s">
        <v>220</v>
      </c>
      <c r="R4884" t="s">
        <v>4232</v>
      </c>
      <c r="S4884" s="18">
        <v>11.407029638899999</v>
      </c>
      <c r="T4884" t="s">
        <v>227</v>
      </c>
      <c r="U4884" t="s">
        <v>228</v>
      </c>
      <c r="V4884" t="s">
        <v>229</v>
      </c>
      <c r="W4884" s="18">
        <v>4.4639068349000004</v>
      </c>
      <c r="X4884" t="s">
        <v>222</v>
      </c>
      <c r="Y4884" t="s">
        <v>223</v>
      </c>
      <c r="Z4884" t="s">
        <v>224</v>
      </c>
      <c r="AA4884" s="18">
        <v>1.4888874932</v>
      </c>
      <c r="AB4884" t="s">
        <v>4088</v>
      </c>
      <c r="AC4884" t="s">
        <v>220</v>
      </c>
      <c r="AD4884" t="s">
        <v>4089</v>
      </c>
      <c r="AE4884" s="18">
        <v>1.9505941700000001E-2</v>
      </c>
      <c r="AF4884" t="s">
        <v>21709</v>
      </c>
      <c r="AG4884" t="s">
        <v>220</v>
      </c>
      <c r="AH4884" t="s">
        <v>21710</v>
      </c>
      <c r="AI4884" s="18">
        <v>0.1331217824</v>
      </c>
      <c r="AJ4884" t="s">
        <v>6850</v>
      </c>
      <c r="AK4884" t="s">
        <v>220</v>
      </c>
      <c r="AL4884" t="s">
        <v>6851</v>
      </c>
      <c r="AM4884" t="s">
        <v>21709</v>
      </c>
      <c r="AN4884" t="s">
        <v>220</v>
      </c>
      <c r="AO4884" t="s">
        <v>21710</v>
      </c>
      <c r="AP4884" s="18">
        <v>1.9505941700000001E-2</v>
      </c>
      <c r="AQ4884" t="s">
        <v>123</v>
      </c>
      <c r="AR4884" t="b">
        <f>ISNUMBER(SEARCH('Consulta Por Puntos Baloto'!$E$5,B4884,1))</f>
        <v>0</v>
      </c>
      <c r="AS4884">
        <f t="shared" si="152"/>
        <v>31</v>
      </c>
      <c r="AT4884" t="str">
        <f t="shared" si="153"/>
        <v>Punto pago</v>
      </c>
    </row>
    <row r="4885" spans="1:46">
      <c r="A4885" t="s">
        <v>21711</v>
      </c>
      <c r="B4885" t="s">
        <v>21712</v>
      </c>
      <c r="C4885" s="18">
        <v>0.65635390309999997</v>
      </c>
      <c r="D4885" t="s">
        <v>4793</v>
      </c>
      <c r="E4885" t="s">
        <v>220</v>
      </c>
      <c r="F4885" t="s">
        <v>4794</v>
      </c>
      <c r="G4885" s="18">
        <v>0</v>
      </c>
      <c r="H4885" t="s">
        <v>64</v>
      </c>
      <c r="I4885" t="s">
        <v>223</v>
      </c>
      <c r="J4885" t="s">
        <v>4230</v>
      </c>
      <c r="K4885" s="18">
        <v>0</v>
      </c>
      <c r="L4885" t="s">
        <v>64</v>
      </c>
      <c r="M4885" t="s">
        <v>223</v>
      </c>
      <c r="N4885" t="s">
        <v>4230</v>
      </c>
      <c r="O4885" s="18">
        <v>1.4387945391000001</v>
      </c>
      <c r="P4885" t="s">
        <v>5106</v>
      </c>
      <c r="Q4885" t="s">
        <v>220</v>
      </c>
      <c r="R4885" t="s">
        <v>5107</v>
      </c>
      <c r="S4885" s="18">
        <v>7.6433871944999998</v>
      </c>
      <c r="T4885" t="s">
        <v>227</v>
      </c>
      <c r="U4885" t="s">
        <v>228</v>
      </c>
      <c r="V4885" t="s">
        <v>229</v>
      </c>
      <c r="W4885" s="18">
        <v>0.85033331199999995</v>
      </c>
      <c r="X4885" t="s">
        <v>222</v>
      </c>
      <c r="Y4885" t="s">
        <v>223</v>
      </c>
      <c r="Z4885" t="s">
        <v>224</v>
      </c>
      <c r="AA4885" s="18">
        <v>0.72743606360000002</v>
      </c>
      <c r="AB4885" t="s">
        <v>4797</v>
      </c>
      <c r="AC4885" t="s">
        <v>220</v>
      </c>
      <c r="AD4885" t="s">
        <v>4798</v>
      </c>
      <c r="AE4885" s="18">
        <v>0</v>
      </c>
      <c r="AF4885" t="s">
        <v>21713</v>
      </c>
      <c r="AG4885" t="s">
        <v>220</v>
      </c>
      <c r="AH4885" t="s">
        <v>21714</v>
      </c>
      <c r="AI4885" s="18">
        <v>0.50792936379999998</v>
      </c>
      <c r="AJ4885" t="s">
        <v>9229</v>
      </c>
      <c r="AK4885" t="s">
        <v>220</v>
      </c>
      <c r="AL4885" t="s">
        <v>9230</v>
      </c>
      <c r="AM4885" t="s">
        <v>64</v>
      </c>
      <c r="AN4885" t="s">
        <v>223</v>
      </c>
      <c r="AO4885" t="s">
        <v>4230</v>
      </c>
      <c r="AP4885" s="18">
        <v>0</v>
      </c>
      <c r="AQ4885" t="s">
        <v>123</v>
      </c>
      <c r="AR4885" t="b">
        <f>ISNUMBER(SEARCH('Consulta Por Puntos Baloto'!$E$5,B4885,1))</f>
        <v>0</v>
      </c>
      <c r="AS4885">
        <f t="shared" si="152"/>
        <v>7</v>
      </c>
      <c r="AT4885" t="str">
        <f t="shared" si="153"/>
        <v>Cajero automático</v>
      </c>
    </row>
    <row r="4886" spans="1:46">
      <c r="A4886" t="s">
        <v>21711</v>
      </c>
      <c r="B4886" t="s">
        <v>21712</v>
      </c>
      <c r="C4886" s="18">
        <v>0.65635390309999997</v>
      </c>
      <c r="D4886" t="s">
        <v>4793</v>
      </c>
      <c r="E4886" t="s">
        <v>220</v>
      </c>
      <c r="F4886" t="s">
        <v>4794</v>
      </c>
      <c r="G4886" s="18">
        <v>0</v>
      </c>
      <c r="H4886" t="s">
        <v>64</v>
      </c>
      <c r="I4886" t="s">
        <v>223</v>
      </c>
      <c r="J4886" t="s">
        <v>4230</v>
      </c>
      <c r="K4886" s="18">
        <v>0</v>
      </c>
      <c r="L4886" t="s">
        <v>64</v>
      </c>
      <c r="M4886" t="s">
        <v>223</v>
      </c>
      <c r="N4886" t="s">
        <v>4230</v>
      </c>
      <c r="O4886" s="18">
        <v>1.4387945391000001</v>
      </c>
      <c r="P4886" t="s">
        <v>5106</v>
      </c>
      <c r="Q4886" t="s">
        <v>220</v>
      </c>
      <c r="R4886" t="s">
        <v>5107</v>
      </c>
      <c r="S4886" s="18">
        <v>7.6433871944999998</v>
      </c>
      <c r="T4886" t="s">
        <v>227</v>
      </c>
      <c r="U4886" t="s">
        <v>228</v>
      </c>
      <c r="V4886" t="s">
        <v>229</v>
      </c>
      <c r="W4886" s="18">
        <v>0.85033331199999995</v>
      </c>
      <c r="X4886" t="s">
        <v>222</v>
      </c>
      <c r="Y4886" t="s">
        <v>223</v>
      </c>
      <c r="Z4886" t="s">
        <v>224</v>
      </c>
      <c r="AA4886" s="18">
        <v>0.72743606360000002</v>
      </c>
      <c r="AB4886" t="s">
        <v>4797</v>
      </c>
      <c r="AC4886" t="s">
        <v>220</v>
      </c>
      <c r="AD4886" t="s">
        <v>4798</v>
      </c>
      <c r="AE4886" s="18">
        <v>0</v>
      </c>
      <c r="AF4886" t="s">
        <v>21713</v>
      </c>
      <c r="AG4886" t="s">
        <v>220</v>
      </c>
      <c r="AH4886" t="s">
        <v>21714</v>
      </c>
      <c r="AI4886" s="18">
        <v>0.50792936379999998</v>
      </c>
      <c r="AJ4886" t="s">
        <v>9229</v>
      </c>
      <c r="AK4886" t="s">
        <v>220</v>
      </c>
      <c r="AL4886" t="s">
        <v>9230</v>
      </c>
      <c r="AM4886" t="s">
        <v>21713</v>
      </c>
      <c r="AN4886" t="s">
        <v>220</v>
      </c>
      <c r="AO4886" t="s">
        <v>21714</v>
      </c>
      <c r="AP4886" s="18">
        <v>0</v>
      </c>
      <c r="AQ4886" t="s">
        <v>123</v>
      </c>
      <c r="AR4886" t="b">
        <f>ISNUMBER(SEARCH('Consulta Por Puntos Baloto'!$E$5,B4886,1))</f>
        <v>0</v>
      </c>
      <c r="AS4886">
        <f t="shared" si="152"/>
        <v>7</v>
      </c>
      <c r="AT4886" t="str">
        <f t="shared" si="153"/>
        <v>Cajero automático</v>
      </c>
    </row>
    <row r="4887" spans="1:46">
      <c r="A4887" t="s">
        <v>21711</v>
      </c>
      <c r="B4887" t="s">
        <v>21712</v>
      </c>
      <c r="C4887" s="18">
        <v>0.65635390309999997</v>
      </c>
      <c r="D4887" t="s">
        <v>4793</v>
      </c>
      <c r="E4887" t="s">
        <v>220</v>
      </c>
      <c r="F4887" t="s">
        <v>4794</v>
      </c>
      <c r="G4887" s="18">
        <v>0</v>
      </c>
      <c r="H4887" t="s">
        <v>64</v>
      </c>
      <c r="I4887" t="s">
        <v>223</v>
      </c>
      <c r="J4887" t="s">
        <v>4230</v>
      </c>
      <c r="K4887" s="18">
        <v>0</v>
      </c>
      <c r="L4887" t="s">
        <v>64</v>
      </c>
      <c r="M4887" t="s">
        <v>223</v>
      </c>
      <c r="N4887" t="s">
        <v>4230</v>
      </c>
      <c r="O4887" s="18">
        <v>1.4387945391000001</v>
      </c>
      <c r="P4887" t="s">
        <v>5106</v>
      </c>
      <c r="Q4887" t="s">
        <v>220</v>
      </c>
      <c r="R4887" t="s">
        <v>5107</v>
      </c>
      <c r="S4887" s="18">
        <v>7.6433871944999998</v>
      </c>
      <c r="T4887" t="s">
        <v>227</v>
      </c>
      <c r="U4887" t="s">
        <v>228</v>
      </c>
      <c r="V4887" t="s">
        <v>229</v>
      </c>
      <c r="W4887" s="18">
        <v>0.85033331199999995</v>
      </c>
      <c r="X4887" t="s">
        <v>222</v>
      </c>
      <c r="Y4887" t="s">
        <v>223</v>
      </c>
      <c r="Z4887" t="s">
        <v>224</v>
      </c>
      <c r="AA4887" s="18">
        <v>0.72743606360000002</v>
      </c>
      <c r="AB4887" t="s">
        <v>4797</v>
      </c>
      <c r="AC4887" t="s">
        <v>220</v>
      </c>
      <c r="AD4887" t="s">
        <v>4798</v>
      </c>
      <c r="AE4887" s="18">
        <v>0</v>
      </c>
      <c r="AF4887" t="s">
        <v>21713</v>
      </c>
      <c r="AG4887" t="s">
        <v>220</v>
      </c>
      <c r="AH4887" t="s">
        <v>21714</v>
      </c>
      <c r="AI4887" s="18">
        <v>0.50792936379999998</v>
      </c>
      <c r="AJ4887" t="s">
        <v>9229</v>
      </c>
      <c r="AK4887" t="s">
        <v>220</v>
      </c>
      <c r="AL4887" t="s">
        <v>9230</v>
      </c>
      <c r="AM4887" t="s">
        <v>64</v>
      </c>
      <c r="AN4887" t="s">
        <v>223</v>
      </c>
      <c r="AO4887" t="s">
        <v>4230</v>
      </c>
      <c r="AP4887" s="18">
        <v>0</v>
      </c>
      <c r="AQ4887" t="s">
        <v>123</v>
      </c>
      <c r="AR4887" t="b">
        <f>ISNUMBER(SEARCH('Consulta Por Puntos Baloto'!$E$5,B4887,1))</f>
        <v>0</v>
      </c>
      <c r="AS4887">
        <f t="shared" si="152"/>
        <v>7</v>
      </c>
      <c r="AT4887" t="str">
        <f t="shared" si="153"/>
        <v>Cajero automático</v>
      </c>
    </row>
    <row r="4888" spans="1:46">
      <c r="A4888" t="s">
        <v>21715</v>
      </c>
      <c r="B4888" t="s">
        <v>21716</v>
      </c>
      <c r="C4888" s="18">
        <v>17.164140268099999</v>
      </c>
      <c r="D4888" t="s">
        <v>340</v>
      </c>
      <c r="E4888" t="s">
        <v>341</v>
      </c>
      <c r="F4888" t="s">
        <v>342</v>
      </c>
      <c r="G4888" s="18">
        <v>16.0689964926</v>
      </c>
      <c r="H4888" t="s">
        <v>64</v>
      </c>
      <c r="I4888" t="s">
        <v>343</v>
      </c>
      <c r="J4888" t="s">
        <v>344</v>
      </c>
      <c r="K4888" s="18">
        <v>16.055915313500002</v>
      </c>
      <c r="L4888" t="s">
        <v>64</v>
      </c>
      <c r="M4888" t="s">
        <v>343</v>
      </c>
      <c r="N4888" t="s">
        <v>344</v>
      </c>
      <c r="O4888" s="18">
        <v>23.990039160799999</v>
      </c>
      <c r="P4888" t="s">
        <v>4391</v>
      </c>
      <c r="Q4888" t="s">
        <v>4392</v>
      </c>
      <c r="R4888" t="s">
        <v>4393</v>
      </c>
      <c r="S4888" s="18">
        <v>40.483490103299999</v>
      </c>
      <c r="T4888" t="s">
        <v>69</v>
      </c>
      <c r="U4888" t="s">
        <v>65</v>
      </c>
      <c r="V4888" t="s">
        <v>70</v>
      </c>
      <c r="W4888" s="18">
        <v>24.085809991600001</v>
      </c>
      <c r="X4888" t="s">
        <v>64</v>
      </c>
      <c r="Y4888" t="s">
        <v>4389</v>
      </c>
      <c r="Z4888" t="s">
        <v>4390</v>
      </c>
      <c r="AA4888" s="18">
        <v>17.362019613400001</v>
      </c>
      <c r="AB4888" t="s">
        <v>345</v>
      </c>
      <c r="AC4888" t="s">
        <v>341</v>
      </c>
      <c r="AD4888" t="s">
        <v>346</v>
      </c>
      <c r="AE4888" s="18">
        <v>5.3497277499999996</v>
      </c>
      <c r="AF4888" t="s">
        <v>5425</v>
      </c>
      <c r="AG4888" t="s">
        <v>4395</v>
      </c>
      <c r="AH4888" t="s">
        <v>5426</v>
      </c>
      <c r="AI4888" s="18">
        <v>5.4104702942999996</v>
      </c>
      <c r="AJ4888" t="s">
        <v>4397</v>
      </c>
      <c r="AK4888" t="s">
        <v>4395</v>
      </c>
      <c r="AL4888" t="s">
        <v>4398</v>
      </c>
      <c r="AM4888" t="s">
        <v>5425</v>
      </c>
      <c r="AN4888" t="s">
        <v>4395</v>
      </c>
      <c r="AO4888" t="s">
        <v>5426</v>
      </c>
      <c r="AP4888" s="18">
        <v>5.3497277499999996</v>
      </c>
      <c r="AQ4888" t="s">
        <v>123</v>
      </c>
      <c r="AR4888" t="b">
        <f>ISNUMBER(SEARCH('Consulta Por Puntos Baloto'!$E$5,B4888,1))</f>
        <v>0</v>
      </c>
      <c r="AS4888">
        <f t="shared" si="152"/>
        <v>31</v>
      </c>
      <c r="AT4888" t="str">
        <f t="shared" si="153"/>
        <v>Punto pago</v>
      </c>
    </row>
    <row r="4889" spans="1:46">
      <c r="A4889" t="s">
        <v>21717</v>
      </c>
      <c r="B4889" t="s">
        <v>21718</v>
      </c>
      <c r="C4889" s="18">
        <v>22.769851384300001</v>
      </c>
      <c r="D4889" t="s">
        <v>13606</v>
      </c>
      <c r="E4889" t="s">
        <v>13607</v>
      </c>
      <c r="F4889" t="s">
        <v>13608</v>
      </c>
      <c r="G4889" s="18">
        <v>26.089493024700001</v>
      </c>
      <c r="H4889" t="s">
        <v>64</v>
      </c>
      <c r="I4889" t="s">
        <v>65</v>
      </c>
      <c r="J4889" t="s">
        <v>9795</v>
      </c>
      <c r="K4889" s="18">
        <v>26.8205400666</v>
      </c>
      <c r="L4889" t="s">
        <v>64</v>
      </c>
      <c r="M4889" t="s">
        <v>65</v>
      </c>
      <c r="N4889" t="s">
        <v>13609</v>
      </c>
      <c r="O4889" s="18">
        <v>36.2768858568</v>
      </c>
      <c r="P4889" t="s">
        <v>67</v>
      </c>
      <c r="Q4889" t="s">
        <v>62</v>
      </c>
      <c r="R4889" t="s">
        <v>68</v>
      </c>
      <c r="S4889" s="18">
        <v>31.5418390681</v>
      </c>
      <c r="T4889" t="s">
        <v>69</v>
      </c>
      <c r="U4889" t="s">
        <v>65</v>
      </c>
      <c r="V4889" t="s">
        <v>70</v>
      </c>
      <c r="W4889" s="18">
        <v>27.069631319799999</v>
      </c>
      <c r="X4889" t="s">
        <v>241</v>
      </c>
      <c r="Y4889" t="s">
        <v>65</v>
      </c>
      <c r="Z4889" t="s">
        <v>242</v>
      </c>
      <c r="AA4889" s="18">
        <v>26.803786371200001</v>
      </c>
      <c r="AB4889" t="s">
        <v>4190</v>
      </c>
      <c r="AC4889" t="s">
        <v>62</v>
      </c>
      <c r="AD4889" t="s">
        <v>4191</v>
      </c>
      <c r="AE4889" s="18">
        <v>8.4884879999999998E-4</v>
      </c>
      <c r="AF4889" t="s">
        <v>21719</v>
      </c>
      <c r="AG4889" t="s">
        <v>13611</v>
      </c>
      <c r="AH4889" t="s">
        <v>21720</v>
      </c>
      <c r="AI4889" s="18">
        <v>4.8182288099999998E-2</v>
      </c>
      <c r="AJ4889" t="s">
        <v>16005</v>
      </c>
      <c r="AK4889" t="s">
        <v>13611</v>
      </c>
      <c r="AL4889" t="s">
        <v>16006</v>
      </c>
      <c r="AM4889" t="s">
        <v>21719</v>
      </c>
      <c r="AN4889" t="s">
        <v>13611</v>
      </c>
      <c r="AO4889" t="s">
        <v>21720</v>
      </c>
      <c r="AP4889" s="18">
        <v>8.4884879999999998E-4</v>
      </c>
      <c r="AQ4889" t="s">
        <v>123</v>
      </c>
      <c r="AR4889" t="b">
        <f>ISNUMBER(SEARCH('Consulta Por Puntos Baloto'!$E$5,B4889,1))</f>
        <v>0</v>
      </c>
      <c r="AS4889">
        <f t="shared" si="152"/>
        <v>31</v>
      </c>
      <c r="AT4889" t="str">
        <f t="shared" si="153"/>
        <v>Punto pago</v>
      </c>
    </row>
    <row r="4890" spans="1:46">
      <c r="A4890" t="s">
        <v>21721</v>
      </c>
      <c r="B4890" t="s">
        <v>21722</v>
      </c>
      <c r="C4890" s="18">
        <v>23.697456096500002</v>
      </c>
      <c r="D4890" t="s">
        <v>4495</v>
      </c>
      <c r="E4890" t="s">
        <v>4496</v>
      </c>
      <c r="F4890" t="s">
        <v>4497</v>
      </c>
      <c r="G4890" s="18">
        <v>21.470569947600001</v>
      </c>
      <c r="H4890" t="s">
        <v>64</v>
      </c>
      <c r="I4890" t="s">
        <v>384</v>
      </c>
      <c r="J4890" t="s">
        <v>386</v>
      </c>
      <c r="K4890" s="18">
        <v>21.470569947600001</v>
      </c>
      <c r="L4890" t="s">
        <v>64</v>
      </c>
      <c r="M4890" t="s">
        <v>384</v>
      </c>
      <c r="N4890" t="s">
        <v>386</v>
      </c>
      <c r="O4890" s="18">
        <v>80.612959674300001</v>
      </c>
      <c r="P4890" t="s">
        <v>67</v>
      </c>
      <c r="Q4890" t="s">
        <v>62</v>
      </c>
      <c r="R4890" t="s">
        <v>68</v>
      </c>
      <c r="S4890" s="18">
        <v>80.927615664300006</v>
      </c>
      <c r="T4890" t="s">
        <v>253</v>
      </c>
      <c r="U4890" t="s">
        <v>65</v>
      </c>
      <c r="V4890" t="s">
        <v>254</v>
      </c>
      <c r="W4890" s="18">
        <v>80.601259066300003</v>
      </c>
      <c r="X4890" t="s">
        <v>276</v>
      </c>
      <c r="Y4890" t="s">
        <v>65</v>
      </c>
      <c r="Z4890" t="s">
        <v>277</v>
      </c>
      <c r="AA4890" s="18">
        <v>23.707479704699999</v>
      </c>
      <c r="AB4890" t="s">
        <v>383</v>
      </c>
      <c r="AC4890" t="s">
        <v>391</v>
      </c>
      <c r="AD4890" t="s">
        <v>392</v>
      </c>
      <c r="AE4890" s="18">
        <v>0.1026204146</v>
      </c>
      <c r="AF4890" t="s">
        <v>13287</v>
      </c>
      <c r="AG4890" t="s">
        <v>13288</v>
      </c>
      <c r="AH4890" t="s">
        <v>13289</v>
      </c>
      <c r="AI4890" s="18">
        <v>6.4344911899999996E-2</v>
      </c>
      <c r="AJ4890" t="s">
        <v>21723</v>
      </c>
      <c r="AK4890" t="s">
        <v>13291</v>
      </c>
      <c r="AL4890" t="s">
        <v>21724</v>
      </c>
      <c r="AM4890" t="s">
        <v>21723</v>
      </c>
      <c r="AN4890" t="s">
        <v>13291</v>
      </c>
      <c r="AO4890" t="s">
        <v>21724</v>
      </c>
      <c r="AP4890" s="18">
        <v>6.4344911899999996E-2</v>
      </c>
      <c r="AQ4890" t="s">
        <v>123</v>
      </c>
      <c r="AR4890" t="b">
        <f>ISNUMBER(SEARCH('Consulta Por Puntos Baloto'!$E$5,B4890,1))</f>
        <v>0</v>
      </c>
      <c r="AS4890">
        <f t="shared" si="152"/>
        <v>35</v>
      </c>
      <c r="AT4890" t="str">
        <f t="shared" si="153"/>
        <v>Punto red</v>
      </c>
    </row>
    <row r="4891" spans="1:46">
      <c r="A4891" t="s">
        <v>21725</v>
      </c>
      <c r="B4891" t="s">
        <v>21726</v>
      </c>
      <c r="C4891" s="18">
        <v>1.3838216366</v>
      </c>
      <c r="D4891" t="s">
        <v>61</v>
      </c>
      <c r="E4891" t="s">
        <v>62</v>
      </c>
      <c r="F4891" t="s">
        <v>63</v>
      </c>
      <c r="G4891" s="18">
        <v>1.5654692288000001</v>
      </c>
      <c r="H4891" t="s">
        <v>64</v>
      </c>
      <c r="I4891" t="s">
        <v>65</v>
      </c>
      <c r="J4891" t="s">
        <v>66</v>
      </c>
      <c r="K4891" s="18">
        <v>1.5769170415</v>
      </c>
      <c r="L4891" t="s">
        <v>64</v>
      </c>
      <c r="M4891" t="s">
        <v>65</v>
      </c>
      <c r="N4891" t="s">
        <v>66</v>
      </c>
      <c r="O4891" s="18">
        <v>9.5153268091999994</v>
      </c>
      <c r="P4891" t="s">
        <v>67</v>
      </c>
      <c r="Q4891" t="s">
        <v>62</v>
      </c>
      <c r="R4891" t="s">
        <v>68</v>
      </c>
      <c r="S4891" s="18">
        <v>6.2378948652000004</v>
      </c>
      <c r="T4891" t="s">
        <v>69</v>
      </c>
      <c r="U4891" t="s">
        <v>65</v>
      </c>
      <c r="V4891" t="s">
        <v>70</v>
      </c>
      <c r="W4891" s="18">
        <v>3.754314044</v>
      </c>
      <c r="X4891" t="s">
        <v>71</v>
      </c>
      <c r="Y4891" t="s">
        <v>65</v>
      </c>
      <c r="Z4891" t="s">
        <v>72</v>
      </c>
      <c r="AA4891" s="18">
        <v>3.6028039101</v>
      </c>
      <c r="AB4891" s="19" t="s">
        <v>266</v>
      </c>
      <c r="AC4891" t="s">
        <v>62</v>
      </c>
      <c r="AD4891" t="s">
        <v>267</v>
      </c>
      <c r="AE4891" s="18">
        <v>0.1384295052</v>
      </c>
      <c r="AF4891" t="s">
        <v>9978</v>
      </c>
      <c r="AG4891" t="s">
        <v>62</v>
      </c>
      <c r="AH4891" t="s">
        <v>9979</v>
      </c>
      <c r="AI4891" s="18">
        <v>0.34908712149999999</v>
      </c>
      <c r="AJ4891" t="s">
        <v>9974</v>
      </c>
      <c r="AK4891" t="s">
        <v>62</v>
      </c>
      <c r="AL4891" t="s">
        <v>9975</v>
      </c>
      <c r="AM4891" t="s">
        <v>9978</v>
      </c>
      <c r="AN4891" t="s">
        <v>62</v>
      </c>
      <c r="AO4891" t="s">
        <v>9979</v>
      </c>
      <c r="AP4891" s="18">
        <v>0.1384295052</v>
      </c>
      <c r="AQ4891" t="s">
        <v>123</v>
      </c>
      <c r="AR4891" t="b">
        <f>ISNUMBER(SEARCH('Consulta Por Puntos Baloto'!$E$5,B4891,1))</f>
        <v>0</v>
      </c>
      <c r="AS4891">
        <f t="shared" si="152"/>
        <v>31</v>
      </c>
      <c r="AT4891" t="str">
        <f t="shared" si="153"/>
        <v>Punto pago</v>
      </c>
    </row>
    <row r="4892" spans="1:46">
      <c r="A4892" t="s">
        <v>21727</v>
      </c>
      <c r="B4892" t="s">
        <v>21728</v>
      </c>
      <c r="C4892" s="18">
        <v>14.5718291175</v>
      </c>
      <c r="D4892" t="s">
        <v>4973</v>
      </c>
      <c r="E4892" t="s">
        <v>301</v>
      </c>
      <c r="F4892" t="s">
        <v>4974</v>
      </c>
      <c r="G4892" s="18">
        <v>14.2446602796</v>
      </c>
      <c r="H4892" t="s">
        <v>300</v>
      </c>
      <c r="I4892" t="s">
        <v>294</v>
      </c>
      <c r="J4892" t="s">
        <v>4489</v>
      </c>
      <c r="K4892" s="18">
        <v>16.259394712500001</v>
      </c>
      <c r="L4892" t="s">
        <v>64</v>
      </c>
      <c r="M4892" t="s">
        <v>294</v>
      </c>
      <c r="N4892" t="s">
        <v>295</v>
      </c>
      <c r="O4892" s="18">
        <v>62.9021472489</v>
      </c>
      <c r="P4892" t="s">
        <v>296</v>
      </c>
      <c r="Q4892" t="s">
        <v>297</v>
      </c>
      <c r="R4892" t="s">
        <v>298</v>
      </c>
      <c r="S4892" s="18">
        <v>101.67163563539999</v>
      </c>
      <c r="T4892" t="s">
        <v>311</v>
      </c>
      <c r="U4892" t="s">
        <v>130</v>
      </c>
      <c r="V4892" t="s">
        <v>312</v>
      </c>
      <c r="W4892" s="18">
        <v>87.294299581000004</v>
      </c>
      <c r="X4892" t="s">
        <v>64</v>
      </c>
      <c r="Y4892" t="s">
        <v>313</v>
      </c>
      <c r="Z4892" t="s">
        <v>314</v>
      </c>
      <c r="AA4892" s="18">
        <v>14.211382506</v>
      </c>
      <c r="AB4892" t="s">
        <v>300</v>
      </c>
      <c r="AC4892" t="s">
        <v>301</v>
      </c>
      <c r="AD4892" t="s">
        <v>302</v>
      </c>
      <c r="AE4892" s="18">
        <v>13.5174410696</v>
      </c>
      <c r="AF4892" t="s">
        <v>9748</v>
      </c>
      <c r="AG4892" t="s">
        <v>301</v>
      </c>
      <c r="AH4892" t="s">
        <v>9749</v>
      </c>
      <c r="AI4892" s="18">
        <v>1.5191111999999999E-3</v>
      </c>
      <c r="AJ4892" t="s">
        <v>21729</v>
      </c>
      <c r="AK4892" t="s">
        <v>9919</v>
      </c>
      <c r="AL4892" t="s">
        <v>21730</v>
      </c>
      <c r="AM4892" t="s">
        <v>21729</v>
      </c>
      <c r="AN4892" t="s">
        <v>9919</v>
      </c>
      <c r="AO4892" t="s">
        <v>21730</v>
      </c>
      <c r="AP4892" s="18">
        <v>1.5191111999999999E-3</v>
      </c>
      <c r="AQ4892" t="s">
        <v>123</v>
      </c>
      <c r="AR4892" t="b">
        <f>ISNUMBER(SEARCH('Consulta Por Puntos Baloto'!$E$5,B4892,1))</f>
        <v>0</v>
      </c>
      <c r="AS4892">
        <f t="shared" si="152"/>
        <v>35</v>
      </c>
      <c r="AT4892" t="str">
        <f t="shared" si="153"/>
        <v>Punto red</v>
      </c>
    </row>
    <row r="4893" spans="1:46">
      <c r="A4893" t="s">
        <v>21731</v>
      </c>
      <c r="B4893" t="s">
        <v>21732</v>
      </c>
      <c r="C4893" s="18">
        <v>5.6434431603000004</v>
      </c>
      <c r="D4893" t="s">
        <v>4084</v>
      </c>
      <c r="E4893" t="s">
        <v>4053</v>
      </c>
      <c r="F4893" t="s">
        <v>4085</v>
      </c>
      <c r="G4893" s="18">
        <v>3.9041721669</v>
      </c>
      <c r="H4893" t="s">
        <v>64</v>
      </c>
      <c r="I4893" t="s">
        <v>4055</v>
      </c>
      <c r="J4893" t="s">
        <v>4086</v>
      </c>
      <c r="K4893" s="18">
        <v>12.932918576300001</v>
      </c>
      <c r="L4893" t="s">
        <v>64</v>
      </c>
      <c r="M4893" t="s">
        <v>223</v>
      </c>
      <c r="N4893" t="s">
        <v>4070</v>
      </c>
      <c r="O4893" s="18">
        <v>6.2815737669000002</v>
      </c>
      <c r="P4893" t="s">
        <v>4052</v>
      </c>
      <c r="Q4893" t="s">
        <v>4053</v>
      </c>
      <c r="R4893" t="s">
        <v>4054</v>
      </c>
      <c r="S4893" s="18">
        <v>20.7458302973</v>
      </c>
      <c r="T4893" t="s">
        <v>227</v>
      </c>
      <c r="U4893" t="s">
        <v>228</v>
      </c>
      <c r="V4893" t="s">
        <v>229</v>
      </c>
      <c r="W4893" s="18">
        <v>3.9033963531000002</v>
      </c>
      <c r="X4893" t="s">
        <v>64</v>
      </c>
      <c r="Y4893" t="s">
        <v>4055</v>
      </c>
      <c r="Z4893" t="s">
        <v>4056</v>
      </c>
      <c r="AA4893" s="18">
        <v>10.8810157174</v>
      </c>
      <c r="AB4893" t="s">
        <v>4088</v>
      </c>
      <c r="AC4893" t="s">
        <v>220</v>
      </c>
      <c r="AD4893" t="s">
        <v>4089</v>
      </c>
      <c r="AE4893" s="18">
        <v>1.8670994199999999E-2</v>
      </c>
      <c r="AF4893" t="s">
        <v>15173</v>
      </c>
      <c r="AG4893" t="s">
        <v>9290</v>
      </c>
      <c r="AH4893" t="s">
        <v>15174</v>
      </c>
      <c r="AI4893" s="18">
        <v>9.3101381000000004E-3</v>
      </c>
      <c r="AJ4893" t="s">
        <v>13089</v>
      </c>
      <c r="AK4893" t="s">
        <v>9290</v>
      </c>
      <c r="AL4893" t="s">
        <v>13090</v>
      </c>
      <c r="AM4893" t="s">
        <v>13089</v>
      </c>
      <c r="AN4893" t="s">
        <v>9290</v>
      </c>
      <c r="AO4893" t="s">
        <v>13090</v>
      </c>
      <c r="AP4893" s="18">
        <v>9.3101381000000004E-3</v>
      </c>
      <c r="AQ4893" t="s">
        <v>123</v>
      </c>
      <c r="AR4893" t="b">
        <f>ISNUMBER(SEARCH('Consulta Por Puntos Baloto'!$E$5,B4893,1))</f>
        <v>0</v>
      </c>
      <c r="AS4893">
        <f t="shared" si="152"/>
        <v>35</v>
      </c>
      <c r="AT4893" t="str">
        <f t="shared" si="153"/>
        <v>Punto red</v>
      </c>
    </row>
    <row r="4894" spans="1:46">
      <c r="A4894" t="s">
        <v>21733</v>
      </c>
      <c r="B4894" t="s">
        <v>21734</v>
      </c>
      <c r="C4894" s="18">
        <v>0.73076213410000002</v>
      </c>
      <c r="D4894" t="s">
        <v>219</v>
      </c>
      <c r="E4894" t="s">
        <v>220</v>
      </c>
      <c r="F4894" t="s">
        <v>221</v>
      </c>
      <c r="G4894" s="18">
        <v>0.51849823449999999</v>
      </c>
      <c r="H4894" t="s">
        <v>4228</v>
      </c>
      <c r="I4894" t="s">
        <v>223</v>
      </c>
      <c r="J4894" t="s">
        <v>4229</v>
      </c>
      <c r="K4894" s="18">
        <v>1.5261284885999999</v>
      </c>
      <c r="L4894" t="s">
        <v>64</v>
      </c>
      <c r="M4894" t="s">
        <v>223</v>
      </c>
      <c r="N4894" t="s">
        <v>4230</v>
      </c>
      <c r="O4894" s="18">
        <v>1.5450881182</v>
      </c>
      <c r="P4894" t="s">
        <v>4231</v>
      </c>
      <c r="Q4894" t="s">
        <v>220</v>
      </c>
      <c r="R4894" t="s">
        <v>4232</v>
      </c>
      <c r="S4894" s="18">
        <v>8.7192487737000004</v>
      </c>
      <c r="T4894" t="s">
        <v>227</v>
      </c>
      <c r="U4894" t="s">
        <v>228</v>
      </c>
      <c r="V4894" t="s">
        <v>229</v>
      </c>
      <c r="W4894" s="18">
        <v>1.8435151858000001</v>
      </c>
      <c r="X4894" t="s">
        <v>222</v>
      </c>
      <c r="Y4894" t="s">
        <v>223</v>
      </c>
      <c r="Z4894" t="s">
        <v>224</v>
      </c>
      <c r="AA4894" s="18">
        <v>0.89187790069999995</v>
      </c>
      <c r="AB4894" t="s">
        <v>4797</v>
      </c>
      <c r="AC4894" t="s">
        <v>220</v>
      </c>
      <c r="AD4894" t="s">
        <v>4798</v>
      </c>
      <c r="AE4894" s="18">
        <v>8.4703698899999999E-2</v>
      </c>
      <c r="AF4894" t="s">
        <v>21735</v>
      </c>
      <c r="AG4894" t="s">
        <v>220</v>
      </c>
      <c r="AH4894" t="s">
        <v>21736</v>
      </c>
      <c r="AI4894" s="18">
        <v>0.50214607889999996</v>
      </c>
      <c r="AJ4894" t="s">
        <v>11602</v>
      </c>
      <c r="AK4894" t="s">
        <v>220</v>
      </c>
      <c r="AL4894" t="s">
        <v>11603</v>
      </c>
      <c r="AM4894" t="s">
        <v>21735</v>
      </c>
      <c r="AN4894" t="s">
        <v>220</v>
      </c>
      <c r="AO4894" t="s">
        <v>21736</v>
      </c>
      <c r="AP4894" s="18">
        <v>8.4703698899999999E-2</v>
      </c>
      <c r="AQ4894" t="e">
        <v>#N/A</v>
      </c>
      <c r="AR4894" t="b">
        <f>ISNUMBER(SEARCH('Consulta Por Puntos Baloto'!$E$5,B4894,1))</f>
        <v>0</v>
      </c>
      <c r="AS4894">
        <f t="shared" si="152"/>
        <v>31</v>
      </c>
      <c r="AT4894" t="str">
        <f t="shared" si="153"/>
        <v>Punto pago</v>
      </c>
    </row>
    <row r="4895" spans="1:46">
      <c r="A4895" t="s">
        <v>21737</v>
      </c>
      <c r="B4895" t="s">
        <v>21738</v>
      </c>
      <c r="C4895" s="18">
        <v>0.115974145</v>
      </c>
      <c r="D4895" t="s">
        <v>5390</v>
      </c>
      <c r="E4895" t="s">
        <v>5391</v>
      </c>
      <c r="F4895" t="s">
        <v>5392</v>
      </c>
      <c r="G4895" s="18">
        <v>22.441097795299999</v>
      </c>
      <c r="H4895" t="s">
        <v>64</v>
      </c>
      <c r="I4895" t="s">
        <v>4514</v>
      </c>
      <c r="J4895" t="s">
        <v>4515</v>
      </c>
      <c r="K4895" s="18">
        <v>22.441097795299999</v>
      </c>
      <c r="L4895" t="s">
        <v>64</v>
      </c>
      <c r="M4895" t="s">
        <v>4514</v>
      </c>
      <c r="N4895" t="s">
        <v>4515</v>
      </c>
      <c r="O4895" s="18">
        <v>11.154254552999999</v>
      </c>
      <c r="P4895" t="s">
        <v>296</v>
      </c>
      <c r="Q4895" t="s">
        <v>297</v>
      </c>
      <c r="R4895" t="s">
        <v>298</v>
      </c>
      <c r="S4895" s="18">
        <v>148.76878041910001</v>
      </c>
      <c r="T4895" t="s">
        <v>85</v>
      </c>
      <c r="U4895" t="s">
        <v>86</v>
      </c>
      <c r="V4895" t="s">
        <v>87</v>
      </c>
      <c r="W4895" s="18">
        <v>93.699039988699994</v>
      </c>
      <c r="X4895" t="s">
        <v>64</v>
      </c>
      <c r="Y4895" t="s">
        <v>4519</v>
      </c>
      <c r="Z4895" t="s">
        <v>4520</v>
      </c>
      <c r="AA4895" s="18">
        <v>38.829246867199998</v>
      </c>
      <c r="AB4895" t="s">
        <v>300</v>
      </c>
      <c r="AC4895" t="s">
        <v>301</v>
      </c>
      <c r="AD4895" t="s">
        <v>302</v>
      </c>
      <c r="AE4895" s="18">
        <v>0.1135455334</v>
      </c>
      <c r="AF4895" t="s">
        <v>8679</v>
      </c>
      <c r="AG4895" t="s">
        <v>5391</v>
      </c>
      <c r="AH4895" t="s">
        <v>8680</v>
      </c>
      <c r="AI4895" s="18">
        <v>1.8938061999999999E-3</v>
      </c>
      <c r="AJ4895" t="s">
        <v>13299</v>
      </c>
      <c r="AK4895" t="s">
        <v>5391</v>
      </c>
      <c r="AL4895" t="s">
        <v>13300</v>
      </c>
      <c r="AM4895" t="s">
        <v>13299</v>
      </c>
      <c r="AN4895" t="s">
        <v>5391</v>
      </c>
      <c r="AO4895" t="s">
        <v>13300</v>
      </c>
      <c r="AP4895" s="18">
        <v>1.8938061999999999E-3</v>
      </c>
      <c r="AQ4895" t="s">
        <v>123</v>
      </c>
      <c r="AR4895" t="b">
        <f>ISNUMBER(SEARCH('Consulta Por Puntos Baloto'!$E$5,B4895,1))</f>
        <v>0</v>
      </c>
      <c r="AS4895">
        <f t="shared" si="152"/>
        <v>35</v>
      </c>
      <c r="AT4895" t="str">
        <f t="shared" si="153"/>
        <v>Punto red</v>
      </c>
    </row>
    <row r="4896" spans="1:46">
      <c r="A4896" t="s">
        <v>21739</v>
      </c>
      <c r="B4896" t="s">
        <v>21740</v>
      </c>
      <c r="C4896" s="18">
        <v>46.957543491099997</v>
      </c>
      <c r="D4896" t="s">
        <v>3692</v>
      </c>
      <c r="E4896" t="s">
        <v>3693</v>
      </c>
      <c r="F4896" t="s">
        <v>3694</v>
      </c>
      <c r="G4896" s="18">
        <v>86.969645601600007</v>
      </c>
      <c r="H4896" t="s">
        <v>64</v>
      </c>
      <c r="I4896" t="s">
        <v>4008</v>
      </c>
      <c r="J4896" t="s">
        <v>4009</v>
      </c>
      <c r="K4896" s="18">
        <v>87.075086432999996</v>
      </c>
      <c r="L4896" t="s">
        <v>4010</v>
      </c>
      <c r="M4896" t="s">
        <v>4008</v>
      </c>
      <c r="N4896" t="s">
        <v>4011</v>
      </c>
      <c r="O4896" s="18">
        <v>110.2813090217</v>
      </c>
      <c r="P4896" t="s">
        <v>225</v>
      </c>
      <c r="Q4896" t="s">
        <v>220</v>
      </c>
      <c r="R4896" t="s">
        <v>226</v>
      </c>
      <c r="S4896" s="18">
        <v>110.32729068410001</v>
      </c>
      <c r="T4896" t="s">
        <v>227</v>
      </c>
      <c r="U4896" t="s">
        <v>228</v>
      </c>
      <c r="V4896" t="s">
        <v>229</v>
      </c>
      <c r="W4896" s="18">
        <v>108.114047032</v>
      </c>
      <c r="X4896" t="s">
        <v>64</v>
      </c>
      <c r="Y4896" t="s">
        <v>228</v>
      </c>
      <c r="Z4896" t="s">
        <v>4012</v>
      </c>
      <c r="AA4896" s="18">
        <v>86.962661680500005</v>
      </c>
      <c r="AB4896" s="19" t="s">
        <v>4013</v>
      </c>
      <c r="AC4896" t="s">
        <v>4014</v>
      </c>
      <c r="AD4896" t="s">
        <v>4015</v>
      </c>
      <c r="AE4896" s="18">
        <v>1.5252264999999999E-3</v>
      </c>
      <c r="AF4896" t="s">
        <v>21741</v>
      </c>
      <c r="AG4896" t="s">
        <v>5673</v>
      </c>
      <c r="AH4896" t="s">
        <v>21742</v>
      </c>
      <c r="AI4896" s="18">
        <v>3.4421958400000001E-2</v>
      </c>
      <c r="AJ4896" t="s">
        <v>5675</v>
      </c>
      <c r="AK4896" t="s">
        <v>5673</v>
      </c>
      <c r="AL4896" t="s">
        <v>5676</v>
      </c>
      <c r="AM4896" t="s">
        <v>21741</v>
      </c>
      <c r="AN4896" t="s">
        <v>5673</v>
      </c>
      <c r="AO4896" t="s">
        <v>21742</v>
      </c>
      <c r="AP4896" s="18">
        <v>1.5252264999999999E-3</v>
      </c>
      <c r="AQ4896" t="s">
        <v>123</v>
      </c>
      <c r="AR4896" t="b">
        <f>ISNUMBER(SEARCH('Consulta Por Puntos Baloto'!$E$5,B4896,1))</f>
        <v>0</v>
      </c>
      <c r="AS4896">
        <f t="shared" si="152"/>
        <v>31</v>
      </c>
      <c r="AT4896" t="str">
        <f t="shared" si="153"/>
        <v>Punto pago</v>
      </c>
    </row>
    <row r="4897" spans="1:46">
      <c r="A4897" t="s">
        <v>21743</v>
      </c>
      <c r="B4897" t="s">
        <v>21744</v>
      </c>
      <c r="C4897" s="18">
        <v>2.9113667849999998</v>
      </c>
      <c r="D4897" t="s">
        <v>4210</v>
      </c>
      <c r="E4897" t="s">
        <v>62</v>
      </c>
      <c r="F4897" t="s">
        <v>4211</v>
      </c>
      <c r="G4897" s="18">
        <v>1.4261798815</v>
      </c>
      <c r="H4897" t="s">
        <v>64</v>
      </c>
      <c r="I4897" t="s">
        <v>65</v>
      </c>
      <c r="J4897" t="s">
        <v>5202</v>
      </c>
      <c r="K4897" s="18">
        <v>1.4206712912999999</v>
      </c>
      <c r="L4897" t="s">
        <v>64</v>
      </c>
      <c r="M4897" t="s">
        <v>65</v>
      </c>
      <c r="N4897" t="s">
        <v>5202</v>
      </c>
      <c r="O4897" s="18">
        <v>1.7697928068</v>
      </c>
      <c r="P4897" t="s">
        <v>67</v>
      </c>
      <c r="Q4897" t="s">
        <v>62</v>
      </c>
      <c r="R4897" t="s">
        <v>68</v>
      </c>
      <c r="S4897" s="18">
        <v>2.9173774468000002</v>
      </c>
      <c r="T4897" t="s">
        <v>253</v>
      </c>
      <c r="U4897" t="s">
        <v>65</v>
      </c>
      <c r="V4897" t="s">
        <v>254</v>
      </c>
      <c r="W4897" s="18">
        <v>1.7681860366</v>
      </c>
      <c r="X4897" t="s">
        <v>276</v>
      </c>
      <c r="Y4897" t="s">
        <v>65</v>
      </c>
      <c r="Z4897" t="s">
        <v>277</v>
      </c>
      <c r="AA4897" s="18">
        <v>1.7829263961999999</v>
      </c>
      <c r="AB4897" t="s">
        <v>5203</v>
      </c>
      <c r="AC4897" t="s">
        <v>62</v>
      </c>
      <c r="AD4897" t="s">
        <v>5204</v>
      </c>
      <c r="AE4897" s="18">
        <v>0.25533085350000001</v>
      </c>
      <c r="AF4897" t="s">
        <v>12559</v>
      </c>
      <c r="AG4897" t="s">
        <v>62</v>
      </c>
      <c r="AH4897" t="s">
        <v>12560</v>
      </c>
      <c r="AI4897" s="18">
        <v>0.13034653739999999</v>
      </c>
      <c r="AJ4897" t="s">
        <v>12561</v>
      </c>
      <c r="AK4897" t="s">
        <v>62</v>
      </c>
      <c r="AL4897" t="s">
        <v>12562</v>
      </c>
      <c r="AM4897" t="s">
        <v>12561</v>
      </c>
      <c r="AN4897" t="s">
        <v>62</v>
      </c>
      <c r="AO4897" t="s">
        <v>12562</v>
      </c>
      <c r="AP4897" s="18">
        <v>0.13034653739999999</v>
      </c>
      <c r="AQ4897" t="s">
        <v>123</v>
      </c>
      <c r="AR4897" t="b">
        <f>ISNUMBER(SEARCH('Consulta Por Puntos Baloto'!$E$5,B4897,1))</f>
        <v>0</v>
      </c>
      <c r="AS4897">
        <f t="shared" si="152"/>
        <v>35</v>
      </c>
      <c r="AT4897" t="str">
        <f t="shared" si="153"/>
        <v>Punto red</v>
      </c>
    </row>
    <row r="4898" spans="1:46">
      <c r="A4898" t="s">
        <v>21745</v>
      </c>
      <c r="B4898" t="s">
        <v>21746</v>
      </c>
      <c r="C4898" s="18">
        <v>0.32481954359999998</v>
      </c>
      <c r="D4898" t="s">
        <v>3382</v>
      </c>
      <c r="E4898" t="s">
        <v>3383</v>
      </c>
      <c r="F4898" t="s">
        <v>3384</v>
      </c>
      <c r="G4898" s="18">
        <v>37.126808570199998</v>
      </c>
      <c r="H4898" t="s">
        <v>64</v>
      </c>
      <c r="I4898" t="s">
        <v>2638</v>
      </c>
      <c r="J4898" t="s">
        <v>2639</v>
      </c>
      <c r="K4898" s="18">
        <v>37.126808570199998</v>
      </c>
      <c r="L4898" t="s">
        <v>64</v>
      </c>
      <c r="M4898" t="s">
        <v>2638</v>
      </c>
      <c r="N4898" t="s">
        <v>2639</v>
      </c>
      <c r="O4898" s="18">
        <v>67.060996786999993</v>
      </c>
      <c r="P4898" t="s">
        <v>2625</v>
      </c>
      <c r="Q4898" t="s">
        <v>134</v>
      </c>
      <c r="R4898" t="s">
        <v>2626</v>
      </c>
      <c r="S4898" s="18">
        <v>65.688226855600007</v>
      </c>
      <c r="T4898" t="s">
        <v>311</v>
      </c>
      <c r="U4898" t="s">
        <v>130</v>
      </c>
      <c r="V4898" t="s">
        <v>312</v>
      </c>
      <c r="W4898" s="18">
        <v>49.425278866399999</v>
      </c>
      <c r="X4898" t="s">
        <v>64</v>
      </c>
      <c r="Y4898" t="s">
        <v>313</v>
      </c>
      <c r="Z4898" t="s">
        <v>314</v>
      </c>
      <c r="AA4898" s="18">
        <v>55.351984967200003</v>
      </c>
      <c r="AB4898" t="s">
        <v>300</v>
      </c>
      <c r="AC4898" t="s">
        <v>301</v>
      </c>
      <c r="AD4898" t="s">
        <v>302</v>
      </c>
      <c r="AE4898" s="18">
        <v>0.48233033860000002</v>
      </c>
      <c r="AF4898" t="s">
        <v>3385</v>
      </c>
      <c r="AG4898" t="s">
        <v>3383</v>
      </c>
      <c r="AH4898" t="s">
        <v>3386</v>
      </c>
      <c r="AI4898" s="18">
        <v>0.1049727959</v>
      </c>
      <c r="AJ4898" t="s">
        <v>16983</v>
      </c>
      <c r="AK4898" t="s">
        <v>3383</v>
      </c>
      <c r="AL4898" t="s">
        <v>16984</v>
      </c>
      <c r="AM4898" t="s">
        <v>16983</v>
      </c>
      <c r="AN4898" t="s">
        <v>3383</v>
      </c>
      <c r="AO4898" t="s">
        <v>16984</v>
      </c>
      <c r="AP4898" s="18">
        <v>0.1049727959</v>
      </c>
      <c r="AQ4898" t="s">
        <v>123</v>
      </c>
      <c r="AR4898" t="b">
        <f>ISNUMBER(SEARCH('Consulta Por Puntos Baloto'!$E$5,B4898,1))</f>
        <v>0</v>
      </c>
      <c r="AS4898">
        <f t="shared" si="152"/>
        <v>35</v>
      </c>
      <c r="AT4898" t="str">
        <f t="shared" si="153"/>
        <v>Punto red</v>
      </c>
    </row>
    <row r="4899" spans="1:46">
      <c r="A4899" t="s">
        <v>21747</v>
      </c>
      <c r="B4899" t="s">
        <v>21748</v>
      </c>
      <c r="C4899" s="18">
        <v>0.92824117250000004</v>
      </c>
      <c r="D4899" t="s">
        <v>463</v>
      </c>
      <c r="E4899" t="s">
        <v>128</v>
      </c>
      <c r="F4899" t="s">
        <v>464</v>
      </c>
      <c r="G4899" s="18">
        <v>0.59625536729999995</v>
      </c>
      <c r="H4899" t="s">
        <v>64</v>
      </c>
      <c r="I4899" t="s">
        <v>130</v>
      </c>
      <c r="J4899" t="s">
        <v>690</v>
      </c>
      <c r="K4899" s="18">
        <v>1.8412464431</v>
      </c>
      <c r="L4899" t="s">
        <v>64</v>
      </c>
      <c r="M4899" t="s">
        <v>130</v>
      </c>
      <c r="N4899" t="s">
        <v>742</v>
      </c>
      <c r="O4899" s="18">
        <v>2.6470773967999999</v>
      </c>
      <c r="P4899" t="s">
        <v>688</v>
      </c>
      <c r="Q4899" t="s">
        <v>134</v>
      </c>
      <c r="R4899" t="s">
        <v>689</v>
      </c>
      <c r="S4899" s="18">
        <v>2.4034294103999998</v>
      </c>
      <c r="T4899" t="s">
        <v>469</v>
      </c>
      <c r="U4899" t="s">
        <v>130</v>
      </c>
      <c r="V4899" t="s">
        <v>470</v>
      </c>
      <c r="W4899" s="18">
        <v>0.58772859769999997</v>
      </c>
      <c r="X4899" t="s">
        <v>64</v>
      </c>
      <c r="Y4899" t="s">
        <v>130</v>
      </c>
      <c r="Z4899" t="s">
        <v>690</v>
      </c>
      <c r="AA4899" s="18">
        <v>0.84733487730000001</v>
      </c>
      <c r="AB4899" s="19" t="s">
        <v>1195</v>
      </c>
      <c r="AC4899" t="s">
        <v>128</v>
      </c>
      <c r="AD4899" t="s">
        <v>1196</v>
      </c>
      <c r="AE4899" s="18">
        <v>0.3203653716</v>
      </c>
      <c r="AF4899" t="s">
        <v>7884</v>
      </c>
      <c r="AG4899" t="s">
        <v>143</v>
      </c>
      <c r="AH4899" t="s">
        <v>7885</v>
      </c>
      <c r="AI4899" s="18">
        <v>0.28294298680000002</v>
      </c>
      <c r="AJ4899" t="s">
        <v>18492</v>
      </c>
      <c r="AK4899" t="s">
        <v>134</v>
      </c>
      <c r="AL4899" t="s">
        <v>18493</v>
      </c>
      <c r="AM4899" t="s">
        <v>18492</v>
      </c>
      <c r="AN4899" t="s">
        <v>134</v>
      </c>
      <c r="AO4899" t="s">
        <v>18493</v>
      </c>
      <c r="AP4899" s="18">
        <v>0.28294298680000002</v>
      </c>
      <c r="AQ4899" t="s">
        <v>123</v>
      </c>
      <c r="AR4899" t="b">
        <f>ISNUMBER(SEARCH('Consulta Por Puntos Baloto'!$E$5,B4899,1))</f>
        <v>0</v>
      </c>
      <c r="AS4899">
        <f t="shared" si="152"/>
        <v>35</v>
      </c>
      <c r="AT4899" t="str">
        <f t="shared" si="153"/>
        <v>Punto red</v>
      </c>
    </row>
    <row r="4900" spans="1:46">
      <c r="A4900" t="s">
        <v>21749</v>
      </c>
      <c r="B4900" t="s">
        <v>21750</v>
      </c>
      <c r="C4900" s="18">
        <v>0.4807346985</v>
      </c>
      <c r="D4900" t="s">
        <v>4144</v>
      </c>
      <c r="E4900" t="s">
        <v>4035</v>
      </c>
      <c r="F4900" t="s">
        <v>4145</v>
      </c>
      <c r="G4900" s="18">
        <v>0.11865448319999999</v>
      </c>
      <c r="H4900" t="s">
        <v>4148</v>
      </c>
      <c r="I4900" t="s">
        <v>4146</v>
      </c>
      <c r="J4900" t="s">
        <v>4149</v>
      </c>
      <c r="K4900" s="18">
        <v>34.619065102299999</v>
      </c>
      <c r="L4900" t="s">
        <v>64</v>
      </c>
      <c r="M4900" t="s">
        <v>4029</v>
      </c>
      <c r="N4900" t="s">
        <v>4030</v>
      </c>
      <c r="O4900" s="18">
        <v>25.446283681899999</v>
      </c>
      <c r="P4900" t="s">
        <v>4031</v>
      </c>
      <c r="Q4900" t="s">
        <v>4025</v>
      </c>
      <c r="R4900" t="s">
        <v>4032</v>
      </c>
      <c r="S4900" s="18">
        <v>151.0258083745</v>
      </c>
      <c r="T4900" t="s">
        <v>227</v>
      </c>
      <c r="U4900" t="s">
        <v>228</v>
      </c>
      <c r="V4900" t="s">
        <v>229</v>
      </c>
      <c r="W4900" s="18">
        <v>0.11865448319999999</v>
      </c>
      <c r="X4900" t="s">
        <v>4148</v>
      </c>
      <c r="Y4900" t="s">
        <v>4146</v>
      </c>
      <c r="Z4900" t="s">
        <v>4149</v>
      </c>
      <c r="AA4900" s="18">
        <v>0.1186544683</v>
      </c>
      <c r="AB4900" t="s">
        <v>4148</v>
      </c>
      <c r="AC4900" t="s">
        <v>4035</v>
      </c>
      <c r="AD4900" t="s">
        <v>4150</v>
      </c>
      <c r="AE4900" s="18">
        <v>8.4550555400000005E-2</v>
      </c>
      <c r="AF4900" t="s">
        <v>21751</v>
      </c>
      <c r="AG4900" t="s">
        <v>4035</v>
      </c>
      <c r="AH4900" t="s">
        <v>21752</v>
      </c>
      <c r="AI4900" s="18">
        <v>0.13362332120000001</v>
      </c>
      <c r="AJ4900" t="s">
        <v>349</v>
      </c>
      <c r="AK4900" t="s">
        <v>4035</v>
      </c>
      <c r="AL4900" t="s">
        <v>17948</v>
      </c>
      <c r="AM4900" t="s">
        <v>21751</v>
      </c>
      <c r="AN4900" t="s">
        <v>4035</v>
      </c>
      <c r="AO4900" t="s">
        <v>21752</v>
      </c>
      <c r="AP4900" s="18">
        <v>8.4550555400000005E-2</v>
      </c>
      <c r="AQ4900" t="s">
        <v>123</v>
      </c>
      <c r="AR4900" t="b">
        <f>ISNUMBER(SEARCH('Consulta Por Puntos Baloto'!$E$5,B4900,1))</f>
        <v>0</v>
      </c>
      <c r="AS4900">
        <f t="shared" si="152"/>
        <v>31</v>
      </c>
      <c r="AT4900" t="str">
        <f t="shared" si="153"/>
        <v>Punto pago</v>
      </c>
    </row>
    <row r="4901" spans="1:46">
      <c r="A4901" t="s">
        <v>21753</v>
      </c>
      <c r="B4901" t="s">
        <v>21754</v>
      </c>
      <c r="C4901" s="18">
        <v>0.99434898019999995</v>
      </c>
      <c r="D4901" t="s">
        <v>13606</v>
      </c>
      <c r="E4901" t="s">
        <v>13607</v>
      </c>
      <c r="F4901" t="s">
        <v>13608</v>
      </c>
      <c r="G4901" s="18">
        <v>10.6293983791</v>
      </c>
      <c r="H4901" t="s">
        <v>64</v>
      </c>
      <c r="I4901" t="s">
        <v>65</v>
      </c>
      <c r="J4901" t="s">
        <v>9795</v>
      </c>
      <c r="K4901" s="18">
        <v>10.6518196055</v>
      </c>
      <c r="L4901" t="s">
        <v>4613</v>
      </c>
      <c r="M4901" t="s">
        <v>65</v>
      </c>
      <c r="N4901" t="s">
        <v>4123</v>
      </c>
      <c r="O4901" s="18">
        <v>23.735065732999999</v>
      </c>
      <c r="P4901" t="s">
        <v>67</v>
      </c>
      <c r="Q4901" t="s">
        <v>62</v>
      </c>
      <c r="R4901" t="s">
        <v>68</v>
      </c>
      <c r="S4901" s="18">
        <v>19.469938216900001</v>
      </c>
      <c r="T4901" t="s">
        <v>69</v>
      </c>
      <c r="U4901" t="s">
        <v>65</v>
      </c>
      <c r="V4901" t="s">
        <v>70</v>
      </c>
      <c r="W4901" s="18">
        <v>12.9773028149</v>
      </c>
      <c r="X4901" t="s">
        <v>241</v>
      </c>
      <c r="Y4901" t="s">
        <v>65</v>
      </c>
      <c r="Z4901" t="s">
        <v>242</v>
      </c>
      <c r="AA4901" s="18">
        <v>10.8282198982</v>
      </c>
      <c r="AB4901" s="19" t="s">
        <v>266</v>
      </c>
      <c r="AC4901" t="s">
        <v>62</v>
      </c>
      <c r="AD4901" t="s">
        <v>267</v>
      </c>
      <c r="AE4901" s="18">
        <v>0.61550267349999999</v>
      </c>
      <c r="AF4901" t="s">
        <v>21755</v>
      </c>
      <c r="AG4901" t="s">
        <v>13607</v>
      </c>
      <c r="AH4901" t="s">
        <v>21756</v>
      </c>
      <c r="AI4901" s="18">
        <v>0.60380307030000002</v>
      </c>
      <c r="AJ4901" t="s">
        <v>21757</v>
      </c>
      <c r="AK4901" t="s">
        <v>13607</v>
      </c>
      <c r="AL4901" t="s">
        <v>21758</v>
      </c>
      <c r="AM4901" t="s">
        <v>21757</v>
      </c>
      <c r="AN4901" t="s">
        <v>13607</v>
      </c>
      <c r="AO4901" t="s">
        <v>21758</v>
      </c>
      <c r="AP4901" s="18">
        <v>0.60380307030000002</v>
      </c>
      <c r="AQ4901" t="s">
        <v>4882</v>
      </c>
      <c r="AR4901" t="b">
        <f>ISNUMBER(SEARCH('Consulta Por Puntos Baloto'!$E$5,B4901,1))</f>
        <v>0</v>
      </c>
      <c r="AS4901">
        <f t="shared" si="152"/>
        <v>35</v>
      </c>
      <c r="AT4901" t="str">
        <f t="shared" si="153"/>
        <v>Punto red</v>
      </c>
    </row>
    <row r="4902" spans="1:46">
      <c r="A4902" t="s">
        <v>21759</v>
      </c>
      <c r="B4902" t="s">
        <v>21760</v>
      </c>
      <c r="C4902" s="18">
        <v>2.0853824580000002</v>
      </c>
      <c r="D4902" t="s">
        <v>2585</v>
      </c>
      <c r="E4902" t="s">
        <v>128</v>
      </c>
      <c r="F4902" t="s">
        <v>2586</v>
      </c>
      <c r="G4902" s="18">
        <v>0.1790421478</v>
      </c>
      <c r="H4902" t="s">
        <v>64</v>
      </c>
      <c r="I4902" t="s">
        <v>130</v>
      </c>
      <c r="J4902" t="s">
        <v>5506</v>
      </c>
      <c r="K4902" s="18">
        <v>1.8853201333</v>
      </c>
      <c r="L4902" t="s">
        <v>64</v>
      </c>
      <c r="M4902" t="s">
        <v>130</v>
      </c>
      <c r="N4902" t="s">
        <v>2587</v>
      </c>
      <c r="O4902" s="18">
        <v>2.3250027405</v>
      </c>
      <c r="P4902" t="s">
        <v>2588</v>
      </c>
      <c r="Q4902" t="s">
        <v>134</v>
      </c>
      <c r="R4902" t="s">
        <v>2589</v>
      </c>
      <c r="S4902" s="18">
        <v>2.9353579371</v>
      </c>
      <c r="T4902" t="s">
        <v>311</v>
      </c>
      <c r="U4902" t="s">
        <v>130</v>
      </c>
      <c r="V4902" t="s">
        <v>312</v>
      </c>
      <c r="W4902" s="18">
        <v>2.3468299413999998</v>
      </c>
      <c r="X4902" t="s">
        <v>2590</v>
      </c>
      <c r="Y4902" t="s">
        <v>130</v>
      </c>
      <c r="Z4902" t="s">
        <v>2591</v>
      </c>
      <c r="AA4902" s="18">
        <v>2.1966460838000001</v>
      </c>
      <c r="AB4902" t="s">
        <v>2592</v>
      </c>
      <c r="AC4902" t="s">
        <v>128</v>
      </c>
      <c r="AD4902" t="s">
        <v>2593</v>
      </c>
      <c r="AE4902" s="18">
        <v>0.1369152324</v>
      </c>
      <c r="AF4902" t="s">
        <v>11997</v>
      </c>
      <c r="AG4902" t="s">
        <v>143</v>
      </c>
      <c r="AH4902" t="s">
        <v>11998</v>
      </c>
      <c r="AI4902" s="18">
        <v>0.42532698349999998</v>
      </c>
      <c r="AJ4902" t="s">
        <v>21761</v>
      </c>
      <c r="AK4902" t="s">
        <v>134</v>
      </c>
      <c r="AL4902" t="s">
        <v>21762</v>
      </c>
      <c r="AM4902" t="s">
        <v>11997</v>
      </c>
      <c r="AN4902" t="s">
        <v>143</v>
      </c>
      <c r="AO4902" t="s">
        <v>11998</v>
      </c>
      <c r="AP4902" s="18">
        <v>0.1369152324</v>
      </c>
      <c r="AQ4902" t="e">
        <v>#N/A</v>
      </c>
      <c r="AR4902" t="b">
        <f>ISNUMBER(SEARCH('Consulta Por Puntos Baloto'!$E$5,B4902,1))</f>
        <v>0</v>
      </c>
      <c r="AS4902">
        <f t="shared" si="152"/>
        <v>31</v>
      </c>
      <c r="AT4902" t="str">
        <f t="shared" si="153"/>
        <v>Punto pago</v>
      </c>
    </row>
    <row r="4903" spans="1:46">
      <c r="A4903" t="s">
        <v>21763</v>
      </c>
      <c r="B4903" t="s">
        <v>21764</v>
      </c>
      <c r="C4903" s="18">
        <v>4.2779494099999997</v>
      </c>
      <c r="D4903" t="s">
        <v>526</v>
      </c>
      <c r="E4903" t="s">
        <v>128</v>
      </c>
      <c r="F4903" t="s">
        <v>527</v>
      </c>
      <c r="G4903" s="18">
        <v>0.51000201580000004</v>
      </c>
      <c r="H4903" t="s">
        <v>64</v>
      </c>
      <c r="I4903" t="s">
        <v>130</v>
      </c>
      <c r="J4903" t="s">
        <v>661</v>
      </c>
      <c r="K4903" s="18">
        <v>1.9536551287999999</v>
      </c>
      <c r="L4903" t="s">
        <v>64</v>
      </c>
      <c r="M4903" t="s">
        <v>130</v>
      </c>
      <c r="N4903" t="s">
        <v>529</v>
      </c>
      <c r="O4903" s="18">
        <v>1.3939348777</v>
      </c>
      <c r="P4903" t="s">
        <v>530</v>
      </c>
      <c r="Q4903" t="s">
        <v>134</v>
      </c>
      <c r="R4903" t="s">
        <v>531</v>
      </c>
      <c r="S4903" s="18">
        <v>4.6388375257999996</v>
      </c>
      <c r="T4903" t="s">
        <v>515</v>
      </c>
      <c r="U4903" t="s">
        <v>130</v>
      </c>
      <c r="V4903" t="s">
        <v>516</v>
      </c>
      <c r="W4903" s="18">
        <v>3.2478212439999998</v>
      </c>
      <c r="X4903" t="s">
        <v>64</v>
      </c>
      <c r="Y4903" t="s">
        <v>130</v>
      </c>
      <c r="Z4903" t="s">
        <v>532</v>
      </c>
      <c r="AA4903" s="18">
        <v>2.1792921824000002</v>
      </c>
      <c r="AB4903" t="s">
        <v>533</v>
      </c>
      <c r="AC4903" t="s">
        <v>128</v>
      </c>
      <c r="AD4903" t="s">
        <v>534</v>
      </c>
      <c r="AE4903" s="18">
        <v>0.2251579584</v>
      </c>
      <c r="AF4903" t="s">
        <v>17753</v>
      </c>
      <c r="AG4903" t="s">
        <v>143</v>
      </c>
      <c r="AH4903" t="s">
        <v>17754</v>
      </c>
      <c r="AI4903" s="18">
        <v>9.1301545799999995E-2</v>
      </c>
      <c r="AJ4903" t="s">
        <v>21765</v>
      </c>
      <c r="AK4903" t="s">
        <v>134</v>
      </c>
      <c r="AL4903" t="s">
        <v>21766</v>
      </c>
      <c r="AM4903" t="s">
        <v>21765</v>
      </c>
      <c r="AN4903" t="s">
        <v>134</v>
      </c>
      <c r="AO4903" t="s">
        <v>21766</v>
      </c>
      <c r="AP4903" s="18">
        <v>9.1301545799999995E-2</v>
      </c>
      <c r="AQ4903" t="s">
        <v>123</v>
      </c>
      <c r="AR4903" t="b">
        <f>ISNUMBER(SEARCH('Consulta Por Puntos Baloto'!$E$5,B4903,1))</f>
        <v>0</v>
      </c>
      <c r="AS4903">
        <f t="shared" si="152"/>
        <v>35</v>
      </c>
      <c r="AT4903" t="str">
        <f t="shared" si="153"/>
        <v>Punto red</v>
      </c>
    </row>
    <row r="4904" spans="1:46">
      <c r="A4904" t="s">
        <v>21767</v>
      </c>
      <c r="B4904" t="s">
        <v>21768</v>
      </c>
      <c r="C4904" s="18">
        <v>30.612286782200002</v>
      </c>
      <c r="D4904" t="s">
        <v>1765</v>
      </c>
      <c r="E4904" t="s">
        <v>1766</v>
      </c>
      <c r="F4904" t="s">
        <v>1767</v>
      </c>
      <c r="G4904" s="18">
        <v>33.4743823803</v>
      </c>
      <c r="H4904" t="s">
        <v>64</v>
      </c>
      <c r="I4904" t="s">
        <v>1451</v>
      </c>
      <c r="J4904" t="s">
        <v>1452</v>
      </c>
      <c r="K4904" s="18">
        <v>35.872568504599997</v>
      </c>
      <c r="L4904" t="s">
        <v>64</v>
      </c>
      <c r="M4904" t="s">
        <v>112</v>
      </c>
      <c r="N4904" t="s">
        <v>721</v>
      </c>
      <c r="O4904" s="18">
        <v>34.328617338999997</v>
      </c>
      <c r="P4904" t="s">
        <v>1454</v>
      </c>
      <c r="Q4904" t="s">
        <v>1449</v>
      </c>
      <c r="R4904" t="s">
        <v>1455</v>
      </c>
      <c r="S4904" s="18">
        <v>36.295368612899999</v>
      </c>
      <c r="T4904" t="s">
        <v>111</v>
      </c>
      <c r="U4904" t="s">
        <v>112</v>
      </c>
      <c r="V4904" t="s">
        <v>113</v>
      </c>
      <c r="W4904" s="18">
        <v>29.583491794699999</v>
      </c>
      <c r="X4904" t="s">
        <v>64</v>
      </c>
      <c r="Y4904" t="s">
        <v>1768</v>
      </c>
      <c r="Z4904" t="s">
        <v>1769</v>
      </c>
      <c r="AA4904" s="18">
        <v>36.296824468700002</v>
      </c>
      <c r="AB4904" s="19" t="s">
        <v>1111</v>
      </c>
      <c r="AC4904" t="s">
        <v>509</v>
      </c>
      <c r="AD4904" s="19" t="s">
        <v>1112</v>
      </c>
      <c r="AE4904" s="18">
        <v>6.2310030199999998E-2</v>
      </c>
      <c r="AF4904" t="s">
        <v>2205</v>
      </c>
      <c r="AG4904" t="s">
        <v>2206</v>
      </c>
      <c r="AH4904" t="s">
        <v>2207</v>
      </c>
      <c r="AI4904" s="18">
        <v>1.67124089E-2</v>
      </c>
      <c r="AJ4904" t="s">
        <v>903</v>
      </c>
      <c r="AK4904" t="s">
        <v>2206</v>
      </c>
      <c r="AL4904" t="s">
        <v>21769</v>
      </c>
      <c r="AM4904" t="s">
        <v>903</v>
      </c>
      <c r="AN4904" t="s">
        <v>2206</v>
      </c>
      <c r="AO4904" t="s">
        <v>21769</v>
      </c>
      <c r="AP4904" s="18">
        <v>1.67124089E-2</v>
      </c>
      <c r="AQ4904" t="s">
        <v>123</v>
      </c>
      <c r="AR4904" t="b">
        <f>ISNUMBER(SEARCH('Consulta Por Puntos Baloto'!$E$5,B4904,1))</f>
        <v>0</v>
      </c>
      <c r="AS4904">
        <f t="shared" si="152"/>
        <v>35</v>
      </c>
      <c r="AT4904" t="str">
        <f t="shared" si="153"/>
        <v>Punto red</v>
      </c>
    </row>
    <row r="4905" spans="1:46">
      <c r="A4905" t="s">
        <v>21770</v>
      </c>
      <c r="B4905" t="s">
        <v>21771</v>
      </c>
      <c r="C4905" s="18">
        <v>4.7080841624999996</v>
      </c>
      <c r="D4905" t="s">
        <v>4401</v>
      </c>
      <c r="E4905" t="s">
        <v>62</v>
      </c>
      <c r="F4905" t="s">
        <v>4402</v>
      </c>
      <c r="G4905" s="18">
        <v>4.3552422728</v>
      </c>
      <c r="H4905" t="s">
        <v>64</v>
      </c>
      <c r="I4905" t="s">
        <v>65</v>
      </c>
      <c r="J4905" t="s">
        <v>70</v>
      </c>
      <c r="K4905" s="18">
        <v>4.6317280175000004</v>
      </c>
      <c r="L4905" t="s">
        <v>64</v>
      </c>
      <c r="M4905" t="s">
        <v>65</v>
      </c>
      <c r="N4905" t="s">
        <v>4212</v>
      </c>
      <c r="O4905" s="18">
        <v>5.0296723313999996</v>
      </c>
      <c r="P4905" t="s">
        <v>67</v>
      </c>
      <c r="Q4905" t="s">
        <v>62</v>
      </c>
      <c r="R4905" t="s">
        <v>68</v>
      </c>
      <c r="S4905" s="18">
        <v>4.3572131612999998</v>
      </c>
      <c r="T4905" t="s">
        <v>69</v>
      </c>
      <c r="U4905" t="s">
        <v>65</v>
      </c>
      <c r="V4905" t="s">
        <v>70</v>
      </c>
      <c r="W4905" s="18">
        <v>5.0327380225000002</v>
      </c>
      <c r="X4905" t="s">
        <v>276</v>
      </c>
      <c r="Y4905" t="s">
        <v>65</v>
      </c>
      <c r="Z4905" t="s">
        <v>277</v>
      </c>
      <c r="AA4905" s="18">
        <v>4.3547628973999997</v>
      </c>
      <c r="AB4905" t="s">
        <v>4405</v>
      </c>
      <c r="AC4905" t="s">
        <v>62</v>
      </c>
      <c r="AD4905" t="s">
        <v>4406</v>
      </c>
      <c r="AE4905" s="18">
        <v>4.2830713700000002E-2</v>
      </c>
      <c r="AF4905" t="s">
        <v>21772</v>
      </c>
      <c r="AG4905" t="s">
        <v>62</v>
      </c>
      <c r="AH4905" t="s">
        <v>21773</v>
      </c>
      <c r="AI4905" s="18">
        <v>0.122181493</v>
      </c>
      <c r="AJ4905" t="s">
        <v>21774</v>
      </c>
      <c r="AK4905" t="s">
        <v>62</v>
      </c>
      <c r="AL4905" t="s">
        <v>21775</v>
      </c>
      <c r="AM4905" t="s">
        <v>21772</v>
      </c>
      <c r="AN4905" t="s">
        <v>62</v>
      </c>
      <c r="AO4905" t="s">
        <v>21773</v>
      </c>
      <c r="AP4905" s="18">
        <v>4.2830713700000002E-2</v>
      </c>
      <c r="AQ4905" t="s">
        <v>123</v>
      </c>
      <c r="AR4905" t="b">
        <f>ISNUMBER(SEARCH('Consulta Por Puntos Baloto'!$E$5,B4905,1))</f>
        <v>0</v>
      </c>
      <c r="AS4905">
        <f t="shared" si="152"/>
        <v>31</v>
      </c>
      <c r="AT4905" t="str">
        <f t="shared" si="153"/>
        <v>Punto pago</v>
      </c>
    </row>
    <row r="4906" spans="1:46">
      <c r="A4906" t="s">
        <v>21776</v>
      </c>
      <c r="B4906" t="s">
        <v>21777</v>
      </c>
      <c r="C4906" s="18">
        <v>0.78863922590000002</v>
      </c>
      <c r="D4906" t="s">
        <v>127</v>
      </c>
      <c r="E4906" t="s">
        <v>128</v>
      </c>
      <c r="F4906" t="s">
        <v>129</v>
      </c>
      <c r="G4906" s="18">
        <v>0.42779916289999997</v>
      </c>
      <c r="H4906" t="s">
        <v>423</v>
      </c>
      <c r="I4906" t="s">
        <v>130</v>
      </c>
      <c r="J4906" t="s">
        <v>878</v>
      </c>
      <c r="K4906" s="18">
        <v>1.2479736241999999</v>
      </c>
      <c r="L4906" t="s">
        <v>64</v>
      </c>
      <c r="M4906" t="s">
        <v>130</v>
      </c>
      <c r="N4906" t="s">
        <v>370</v>
      </c>
      <c r="O4906" s="18">
        <v>0.42779916289999997</v>
      </c>
      <c r="P4906" t="s">
        <v>133</v>
      </c>
      <c r="Q4906" t="s">
        <v>134</v>
      </c>
      <c r="R4906" t="s">
        <v>135</v>
      </c>
      <c r="S4906" s="18">
        <v>3.3277153865</v>
      </c>
      <c r="T4906" t="s">
        <v>371</v>
      </c>
      <c r="U4906" t="s">
        <v>130</v>
      </c>
      <c r="V4906" t="s">
        <v>372</v>
      </c>
      <c r="W4906" s="18">
        <v>3.3712105738</v>
      </c>
      <c r="X4906" t="s">
        <v>64</v>
      </c>
      <c r="Y4906" t="s">
        <v>130</v>
      </c>
      <c r="Z4906" t="s">
        <v>373</v>
      </c>
      <c r="AA4906" s="18">
        <v>0.89515511329999997</v>
      </c>
      <c r="AB4906" t="s">
        <v>140</v>
      </c>
      <c r="AC4906" t="s">
        <v>128</v>
      </c>
      <c r="AD4906" t="s">
        <v>141</v>
      </c>
      <c r="AE4906" s="18">
        <v>5.9164761500000003E-2</v>
      </c>
      <c r="AF4906" t="s">
        <v>3090</v>
      </c>
      <c r="AG4906" t="s">
        <v>143</v>
      </c>
      <c r="AH4906" t="s">
        <v>3091</v>
      </c>
      <c r="AI4906" s="18">
        <v>0.2445433548</v>
      </c>
      <c r="AJ4906" t="s">
        <v>3092</v>
      </c>
      <c r="AK4906" t="s">
        <v>134</v>
      </c>
      <c r="AL4906" t="s">
        <v>3093</v>
      </c>
      <c r="AM4906" t="s">
        <v>3090</v>
      </c>
      <c r="AN4906" t="s">
        <v>143</v>
      </c>
      <c r="AO4906" t="s">
        <v>3091</v>
      </c>
      <c r="AP4906" s="18">
        <v>5.9164761500000003E-2</v>
      </c>
      <c r="AQ4906" t="s">
        <v>123</v>
      </c>
      <c r="AR4906" t="b">
        <f>ISNUMBER(SEARCH('Consulta Por Puntos Baloto'!$E$5,B4906,1))</f>
        <v>0</v>
      </c>
      <c r="AS4906">
        <f t="shared" si="152"/>
        <v>31</v>
      </c>
      <c r="AT4906" t="str">
        <f t="shared" si="153"/>
        <v>Punto pago</v>
      </c>
    </row>
    <row r="4907" spans="1:46">
      <c r="A4907" t="s">
        <v>21778</v>
      </c>
      <c r="B4907" t="s">
        <v>21779</v>
      </c>
      <c r="C4907" s="18">
        <v>28.7326008402</v>
      </c>
      <c r="D4907" t="s">
        <v>5270</v>
      </c>
      <c r="E4907" t="s">
        <v>4172</v>
      </c>
      <c r="F4907" t="s">
        <v>5271</v>
      </c>
      <c r="G4907" s="18">
        <v>28.650456404500002</v>
      </c>
      <c r="H4907" t="s">
        <v>4168</v>
      </c>
      <c r="I4907" t="s">
        <v>4169</v>
      </c>
      <c r="J4907" t="s">
        <v>5409</v>
      </c>
      <c r="K4907" s="18">
        <v>76.477349895299994</v>
      </c>
      <c r="L4907" t="s">
        <v>64</v>
      </c>
      <c r="M4907" t="s">
        <v>86</v>
      </c>
      <c r="N4907" t="s">
        <v>402</v>
      </c>
      <c r="O4907" s="18">
        <v>76.477349895299994</v>
      </c>
      <c r="P4907" t="s">
        <v>403</v>
      </c>
      <c r="Q4907" t="s">
        <v>83</v>
      </c>
      <c r="R4907" t="s">
        <v>404</v>
      </c>
      <c r="S4907" s="18">
        <v>77.477154299800006</v>
      </c>
      <c r="T4907" t="s">
        <v>85</v>
      </c>
      <c r="U4907" t="s">
        <v>86</v>
      </c>
      <c r="V4907" t="s">
        <v>87</v>
      </c>
      <c r="W4907" s="18">
        <v>33.709561644899999</v>
      </c>
      <c r="X4907" t="s">
        <v>64</v>
      </c>
      <c r="Y4907" t="s">
        <v>4169</v>
      </c>
      <c r="Z4907" t="s">
        <v>4171</v>
      </c>
      <c r="AA4907" s="18">
        <v>28.636082804800001</v>
      </c>
      <c r="AB4907" t="s">
        <v>4168</v>
      </c>
      <c r="AC4907" t="s">
        <v>4172</v>
      </c>
      <c r="AD4907" t="s">
        <v>4173</v>
      </c>
      <c r="AE4907" s="18">
        <v>3.8526587299999998E-2</v>
      </c>
      <c r="AF4907" t="s">
        <v>21780</v>
      </c>
      <c r="AG4907" t="s">
        <v>6502</v>
      </c>
      <c r="AH4907" t="s">
        <v>21781</v>
      </c>
      <c r="AI4907" s="18">
        <v>1.2204395099999999E-2</v>
      </c>
      <c r="AJ4907" t="s">
        <v>21782</v>
      </c>
      <c r="AK4907" t="s">
        <v>6505</v>
      </c>
      <c r="AL4907" t="s">
        <v>21783</v>
      </c>
      <c r="AM4907" t="s">
        <v>21782</v>
      </c>
      <c r="AN4907" t="s">
        <v>6505</v>
      </c>
      <c r="AO4907" t="s">
        <v>21783</v>
      </c>
      <c r="AP4907" s="18">
        <v>1.2204395099999999E-2</v>
      </c>
      <c r="AQ4907" t="s">
        <v>123</v>
      </c>
      <c r="AR4907" t="b">
        <f>ISNUMBER(SEARCH('Consulta Por Puntos Baloto'!$E$5,B4907,1))</f>
        <v>0</v>
      </c>
      <c r="AS4907">
        <f t="shared" si="152"/>
        <v>35</v>
      </c>
      <c r="AT4907" t="str">
        <f t="shared" si="153"/>
        <v>Punto red</v>
      </c>
    </row>
    <row r="4908" spans="1:46">
      <c r="A4908" t="s">
        <v>21784</v>
      </c>
      <c r="B4908" t="s">
        <v>21785</v>
      </c>
      <c r="C4908" s="18">
        <v>6.1319051097999999</v>
      </c>
      <c r="D4908" t="s">
        <v>526</v>
      </c>
      <c r="E4908" t="s">
        <v>128</v>
      </c>
      <c r="F4908" t="s">
        <v>527</v>
      </c>
      <c r="G4908" s="18">
        <v>1.1529299117</v>
      </c>
      <c r="H4908" t="s">
        <v>64</v>
      </c>
      <c r="I4908" t="s">
        <v>130</v>
      </c>
      <c r="J4908" t="s">
        <v>707</v>
      </c>
      <c r="K4908" s="18">
        <v>3.4760839279</v>
      </c>
      <c r="L4908" t="s">
        <v>64</v>
      </c>
      <c r="M4908" t="s">
        <v>130</v>
      </c>
      <c r="N4908" t="s">
        <v>512</v>
      </c>
      <c r="O4908" s="18">
        <v>2.562419572</v>
      </c>
      <c r="P4908" t="s">
        <v>530</v>
      </c>
      <c r="Q4908" t="s">
        <v>134</v>
      </c>
      <c r="R4908" t="s">
        <v>531</v>
      </c>
      <c r="S4908" s="18">
        <v>1.9088624754000001</v>
      </c>
      <c r="T4908" t="s">
        <v>515</v>
      </c>
      <c r="U4908" t="s">
        <v>130</v>
      </c>
      <c r="V4908" t="s">
        <v>516</v>
      </c>
      <c r="W4908" s="18">
        <v>3.2193544754999999</v>
      </c>
      <c r="X4908" t="s">
        <v>64</v>
      </c>
      <c r="Y4908" t="s">
        <v>130</v>
      </c>
      <c r="Z4908" t="s">
        <v>517</v>
      </c>
      <c r="AA4908" s="18">
        <v>1.9088624754000001</v>
      </c>
      <c r="AB4908" t="s">
        <v>518</v>
      </c>
      <c r="AC4908" t="s">
        <v>128</v>
      </c>
      <c r="AD4908" t="s">
        <v>519</v>
      </c>
      <c r="AE4908" s="18">
        <v>0.3587692811</v>
      </c>
      <c r="AF4908" t="s">
        <v>2600</v>
      </c>
      <c r="AG4908" t="s">
        <v>143</v>
      </c>
      <c r="AH4908" t="s">
        <v>2601</v>
      </c>
      <c r="AI4908" s="18">
        <v>0.35283230609999999</v>
      </c>
      <c r="AJ4908" t="s">
        <v>3608</v>
      </c>
      <c r="AK4908" t="s">
        <v>134</v>
      </c>
      <c r="AL4908" t="s">
        <v>3609</v>
      </c>
      <c r="AM4908" t="s">
        <v>3608</v>
      </c>
      <c r="AN4908" t="s">
        <v>134</v>
      </c>
      <c r="AO4908" t="s">
        <v>3609</v>
      </c>
      <c r="AP4908" s="18">
        <v>0.35283230609999999</v>
      </c>
      <c r="AQ4908" t="s">
        <v>123</v>
      </c>
      <c r="AR4908" t="b">
        <f>ISNUMBER(SEARCH('Consulta Por Puntos Baloto'!$E$5,B4908,1))</f>
        <v>0</v>
      </c>
      <c r="AS4908">
        <f t="shared" si="152"/>
        <v>35</v>
      </c>
      <c r="AT4908" t="str">
        <f t="shared" si="153"/>
        <v>Punto red</v>
      </c>
    </row>
    <row r="4909" spans="1:46">
      <c r="A4909" t="s">
        <v>21786</v>
      </c>
      <c r="B4909" t="s">
        <v>21787</v>
      </c>
      <c r="C4909" s="18">
        <v>3.6206222700000001</v>
      </c>
      <c r="D4909" t="s">
        <v>127</v>
      </c>
      <c r="E4909" t="s">
        <v>128</v>
      </c>
      <c r="F4909" t="s">
        <v>129</v>
      </c>
      <c r="G4909" s="18">
        <v>1.2198882907999999</v>
      </c>
      <c r="H4909" t="s">
        <v>64</v>
      </c>
      <c r="I4909" t="s">
        <v>130</v>
      </c>
      <c r="J4909" t="s">
        <v>1041</v>
      </c>
      <c r="K4909" s="18">
        <v>3.9813074843999998</v>
      </c>
      <c r="L4909" t="s">
        <v>64</v>
      </c>
      <c r="M4909" t="s">
        <v>130</v>
      </c>
      <c r="N4909" t="s">
        <v>370</v>
      </c>
      <c r="O4909" s="18">
        <v>3.0648792475</v>
      </c>
      <c r="P4909" t="s">
        <v>133</v>
      </c>
      <c r="Q4909" t="s">
        <v>134</v>
      </c>
      <c r="R4909" t="s">
        <v>135</v>
      </c>
      <c r="S4909" s="18">
        <v>3.8024237566000001</v>
      </c>
      <c r="T4909" t="s">
        <v>371</v>
      </c>
      <c r="U4909" t="s">
        <v>130</v>
      </c>
      <c r="V4909" t="s">
        <v>372</v>
      </c>
      <c r="W4909" s="18">
        <v>2.4133277025000002</v>
      </c>
      <c r="X4909" t="s">
        <v>64</v>
      </c>
      <c r="Y4909" t="s">
        <v>130</v>
      </c>
      <c r="Z4909" t="s">
        <v>373</v>
      </c>
      <c r="AA4909" s="18">
        <v>2.9981985488</v>
      </c>
      <c r="AB4909" s="19" t="s">
        <v>963</v>
      </c>
      <c r="AC4909" t="s">
        <v>128</v>
      </c>
      <c r="AD4909" t="s">
        <v>964</v>
      </c>
      <c r="AE4909" s="18">
        <v>0.19657370900000001</v>
      </c>
      <c r="AF4909" t="s">
        <v>7970</v>
      </c>
      <c r="AG4909" t="s">
        <v>143</v>
      </c>
      <c r="AH4909" t="s">
        <v>7971</v>
      </c>
      <c r="AI4909" s="18">
        <v>5.6645091799999998E-2</v>
      </c>
      <c r="AJ4909" t="s">
        <v>21788</v>
      </c>
      <c r="AK4909" t="s">
        <v>134</v>
      </c>
      <c r="AL4909" t="s">
        <v>21789</v>
      </c>
      <c r="AM4909" t="s">
        <v>21788</v>
      </c>
      <c r="AN4909" t="s">
        <v>134</v>
      </c>
      <c r="AO4909" t="s">
        <v>21789</v>
      </c>
      <c r="AP4909" s="18">
        <v>5.6645091799999998E-2</v>
      </c>
      <c r="AQ4909" t="s">
        <v>4218</v>
      </c>
      <c r="AR4909" t="b">
        <f>ISNUMBER(SEARCH('Consulta Por Puntos Baloto'!$E$5,B4909,1))</f>
        <v>0</v>
      </c>
      <c r="AS4909">
        <f t="shared" si="152"/>
        <v>35</v>
      </c>
      <c r="AT4909" t="str">
        <f t="shared" si="153"/>
        <v>Punto red</v>
      </c>
    </row>
    <row r="4910" spans="1:46">
      <c r="A4910" t="s">
        <v>21790</v>
      </c>
      <c r="B4910" t="s">
        <v>21791</v>
      </c>
      <c r="C4910" s="18">
        <v>3.6052887537</v>
      </c>
      <c r="D4910" t="s">
        <v>127</v>
      </c>
      <c r="E4910" t="s">
        <v>128</v>
      </c>
      <c r="F4910" t="s">
        <v>129</v>
      </c>
      <c r="G4910" s="18">
        <v>1.2373243884</v>
      </c>
      <c r="H4910" t="s">
        <v>64</v>
      </c>
      <c r="I4910" t="s">
        <v>130</v>
      </c>
      <c r="J4910" t="s">
        <v>1041</v>
      </c>
      <c r="K4910" s="18">
        <v>3.9745932276999998</v>
      </c>
      <c r="L4910" t="s">
        <v>64</v>
      </c>
      <c r="M4910" t="s">
        <v>130</v>
      </c>
      <c r="N4910" t="s">
        <v>370</v>
      </c>
      <c r="O4910" s="18">
        <v>3.0505921258000002</v>
      </c>
      <c r="P4910" t="s">
        <v>133</v>
      </c>
      <c r="Q4910" t="s">
        <v>134</v>
      </c>
      <c r="R4910" t="s">
        <v>135</v>
      </c>
      <c r="S4910" s="18">
        <v>3.810709299</v>
      </c>
      <c r="T4910" t="s">
        <v>371</v>
      </c>
      <c r="U4910" t="s">
        <v>130</v>
      </c>
      <c r="V4910" t="s">
        <v>372</v>
      </c>
      <c r="W4910" s="18">
        <v>2.4269692883</v>
      </c>
      <c r="X4910" t="s">
        <v>64</v>
      </c>
      <c r="Y4910" t="s">
        <v>130</v>
      </c>
      <c r="Z4910" t="s">
        <v>373</v>
      </c>
      <c r="AA4910" s="18">
        <v>3.0043020338000002</v>
      </c>
      <c r="AB4910" s="19" t="s">
        <v>963</v>
      </c>
      <c r="AC4910" t="s">
        <v>128</v>
      </c>
      <c r="AD4910" t="s">
        <v>964</v>
      </c>
      <c r="AE4910" s="18">
        <v>0.20716474900000001</v>
      </c>
      <c r="AF4910" t="s">
        <v>7970</v>
      </c>
      <c r="AG4910" t="s">
        <v>143</v>
      </c>
      <c r="AH4910" t="s">
        <v>7971</v>
      </c>
      <c r="AI4910" s="18">
        <v>3.4980212500000003E-2</v>
      </c>
      <c r="AJ4910" t="s">
        <v>21788</v>
      </c>
      <c r="AK4910" t="s">
        <v>134</v>
      </c>
      <c r="AL4910" t="s">
        <v>21789</v>
      </c>
      <c r="AM4910" t="s">
        <v>21788</v>
      </c>
      <c r="AN4910" t="s">
        <v>134</v>
      </c>
      <c r="AO4910" t="s">
        <v>21789</v>
      </c>
      <c r="AP4910" s="18">
        <v>3.4980212500000003E-2</v>
      </c>
      <c r="AQ4910" t="s">
        <v>123</v>
      </c>
      <c r="AR4910" t="b">
        <f>ISNUMBER(SEARCH('Consulta Por Puntos Baloto'!$E$5,B4910,1))</f>
        <v>0</v>
      </c>
      <c r="AS4910">
        <f t="shared" si="152"/>
        <v>35</v>
      </c>
      <c r="AT4910" t="str">
        <f t="shared" si="153"/>
        <v>Punto red</v>
      </c>
    </row>
    <row r="4911" spans="1:46">
      <c r="A4911" t="s">
        <v>21792</v>
      </c>
      <c r="B4911" t="s">
        <v>21793</v>
      </c>
      <c r="C4911" s="18">
        <v>49.091965091299997</v>
      </c>
      <c r="D4911" t="s">
        <v>4913</v>
      </c>
      <c r="E4911" t="s">
        <v>4914</v>
      </c>
      <c r="F4911" t="s">
        <v>4915</v>
      </c>
      <c r="G4911" s="18">
        <v>155.7571391546</v>
      </c>
      <c r="H4911" t="s">
        <v>4916</v>
      </c>
      <c r="I4911" t="s">
        <v>4169</v>
      </c>
      <c r="J4911" t="s">
        <v>4917</v>
      </c>
      <c r="K4911" s="18">
        <v>180.65723193880001</v>
      </c>
      <c r="L4911" t="s">
        <v>64</v>
      </c>
      <c r="M4911" t="s">
        <v>187</v>
      </c>
      <c r="N4911" t="s">
        <v>189</v>
      </c>
      <c r="O4911" s="18">
        <v>180.4713050085</v>
      </c>
      <c r="P4911" t="s">
        <v>190</v>
      </c>
      <c r="Q4911" t="s">
        <v>191</v>
      </c>
      <c r="R4911" t="s">
        <v>192</v>
      </c>
      <c r="S4911" s="18">
        <v>182.99759607140001</v>
      </c>
      <c r="T4911" t="s">
        <v>85</v>
      </c>
      <c r="U4911" t="s">
        <v>86</v>
      </c>
      <c r="V4911" t="s">
        <v>87</v>
      </c>
      <c r="W4911" s="18">
        <v>157.34438221240001</v>
      </c>
      <c r="X4911" t="s">
        <v>64</v>
      </c>
      <c r="Y4911" t="s">
        <v>4169</v>
      </c>
      <c r="Z4911" t="s">
        <v>4171</v>
      </c>
      <c r="AA4911" s="18">
        <v>155.79564362369999</v>
      </c>
      <c r="AB4911" t="s">
        <v>4916</v>
      </c>
      <c r="AC4911" t="s">
        <v>4172</v>
      </c>
      <c r="AD4911" t="s">
        <v>4918</v>
      </c>
      <c r="AE4911" s="18">
        <v>3.6415276199999999E-2</v>
      </c>
      <c r="AF4911" t="s">
        <v>6735</v>
      </c>
      <c r="AG4911" t="s">
        <v>6736</v>
      </c>
      <c r="AH4911" t="s">
        <v>6737</v>
      </c>
      <c r="AI4911" s="18">
        <v>6.4570779999999998E-4</v>
      </c>
      <c r="AJ4911" t="s">
        <v>17046</v>
      </c>
      <c r="AK4911" t="s">
        <v>6736</v>
      </c>
      <c r="AL4911" t="s">
        <v>17047</v>
      </c>
      <c r="AM4911" t="s">
        <v>17046</v>
      </c>
      <c r="AN4911" t="s">
        <v>6736</v>
      </c>
      <c r="AO4911" t="s">
        <v>17047</v>
      </c>
      <c r="AP4911" s="18">
        <v>6.4570779999999998E-4</v>
      </c>
      <c r="AQ4911" t="s">
        <v>123</v>
      </c>
      <c r="AR4911" t="b">
        <f>ISNUMBER(SEARCH('Consulta Por Puntos Baloto'!$E$5,B4911,1))</f>
        <v>0</v>
      </c>
      <c r="AS4911">
        <f t="shared" si="152"/>
        <v>35</v>
      </c>
      <c r="AT4911" t="str">
        <f t="shared" si="153"/>
        <v>Punto red</v>
      </c>
    </row>
    <row r="4912" spans="1:46">
      <c r="A4912" t="s">
        <v>21794</v>
      </c>
      <c r="B4912" t="s">
        <v>21795</v>
      </c>
      <c r="C4912" s="18">
        <v>0.12105667940000001</v>
      </c>
      <c r="D4912" t="s">
        <v>4913</v>
      </c>
      <c r="E4912" t="s">
        <v>4914</v>
      </c>
      <c r="F4912" t="s">
        <v>4915</v>
      </c>
      <c r="G4912" s="18">
        <v>158.8053744604</v>
      </c>
      <c r="H4912" t="s">
        <v>64</v>
      </c>
      <c r="I4912" t="s">
        <v>4073</v>
      </c>
      <c r="J4912" t="s">
        <v>4074</v>
      </c>
      <c r="K4912" s="18">
        <v>181.79986488419999</v>
      </c>
      <c r="L4912" t="s">
        <v>64</v>
      </c>
      <c r="M4912" t="s">
        <v>3993</v>
      </c>
      <c r="N4912" t="s">
        <v>3995</v>
      </c>
      <c r="O4912" s="18">
        <v>179.26633422570001</v>
      </c>
      <c r="P4912" t="s">
        <v>3996</v>
      </c>
      <c r="Q4912" t="s">
        <v>3991</v>
      </c>
      <c r="R4912" t="s">
        <v>3997</v>
      </c>
      <c r="S4912" s="18">
        <v>228.52910332350001</v>
      </c>
      <c r="T4912" t="s">
        <v>85</v>
      </c>
      <c r="U4912" t="s">
        <v>86</v>
      </c>
      <c r="V4912" t="s">
        <v>87</v>
      </c>
      <c r="W4912" s="18">
        <v>158.75795087169999</v>
      </c>
      <c r="X4912" t="s">
        <v>64</v>
      </c>
      <c r="Y4912" t="s">
        <v>4073</v>
      </c>
      <c r="Z4912" t="s">
        <v>4074</v>
      </c>
      <c r="AA4912" s="18">
        <v>180.51711675690001</v>
      </c>
      <c r="AB4912" t="s">
        <v>4000</v>
      </c>
      <c r="AC4912" t="s">
        <v>3991</v>
      </c>
      <c r="AD4912" t="s">
        <v>4001</v>
      </c>
      <c r="AE4912" s="18">
        <v>2.0069953999999998E-3</v>
      </c>
      <c r="AF4912" t="s">
        <v>21796</v>
      </c>
      <c r="AG4912" t="s">
        <v>4914</v>
      </c>
      <c r="AH4912" t="s">
        <v>21797</v>
      </c>
      <c r="AI4912" s="18">
        <v>2.9265974100000001E-2</v>
      </c>
      <c r="AJ4912" t="s">
        <v>17912</v>
      </c>
      <c r="AK4912" t="s">
        <v>4914</v>
      </c>
      <c r="AL4912" t="s">
        <v>17913</v>
      </c>
      <c r="AM4912" t="s">
        <v>21796</v>
      </c>
      <c r="AN4912" t="s">
        <v>4914</v>
      </c>
      <c r="AO4912" t="s">
        <v>21797</v>
      </c>
      <c r="AP4912" s="18">
        <v>2.0069953999999998E-3</v>
      </c>
      <c r="AQ4912" t="s">
        <v>123</v>
      </c>
      <c r="AR4912" t="b">
        <f>ISNUMBER(SEARCH('Consulta Por Puntos Baloto'!$E$5,B4912,1))</f>
        <v>0</v>
      </c>
      <c r="AS4912">
        <f t="shared" si="152"/>
        <v>31</v>
      </c>
      <c r="AT4912" t="str">
        <f t="shared" si="153"/>
        <v>Punto pago</v>
      </c>
    </row>
    <row r="4913" spans="1:46">
      <c r="A4913" t="s">
        <v>21798</v>
      </c>
      <c r="B4913" t="s">
        <v>21799</v>
      </c>
      <c r="C4913" s="18">
        <v>21.2772693362</v>
      </c>
      <c r="D4913" t="s">
        <v>4247</v>
      </c>
      <c r="E4913" t="s">
        <v>4248</v>
      </c>
      <c r="F4913" t="s">
        <v>4249</v>
      </c>
      <c r="G4913" s="18">
        <v>21.9160180258</v>
      </c>
      <c r="H4913" t="s">
        <v>64</v>
      </c>
      <c r="I4913" t="s">
        <v>4073</v>
      </c>
      <c r="J4913" t="s">
        <v>4074</v>
      </c>
      <c r="K4913" s="18">
        <v>137.8136327636</v>
      </c>
      <c r="L4913" t="s">
        <v>64</v>
      </c>
      <c r="M4913" t="s">
        <v>4250</v>
      </c>
      <c r="N4913" t="s">
        <v>4251</v>
      </c>
      <c r="O4913" s="18">
        <v>61.697130720200001</v>
      </c>
      <c r="P4913" t="s">
        <v>4071</v>
      </c>
      <c r="Q4913" t="s">
        <v>4066</v>
      </c>
      <c r="R4913" t="s">
        <v>4072</v>
      </c>
      <c r="S4913" s="18">
        <v>328.30607944410002</v>
      </c>
      <c r="T4913" t="s">
        <v>227</v>
      </c>
      <c r="U4913" t="s">
        <v>228</v>
      </c>
      <c r="V4913" t="s">
        <v>229</v>
      </c>
      <c r="W4913" s="18">
        <v>22.0118938506</v>
      </c>
      <c r="X4913" t="s">
        <v>64</v>
      </c>
      <c r="Y4913" t="s">
        <v>4073</v>
      </c>
      <c r="Z4913" t="s">
        <v>4074</v>
      </c>
      <c r="AA4913" s="18">
        <v>58.258008755799999</v>
      </c>
      <c r="AB4913" t="s">
        <v>4252</v>
      </c>
      <c r="AC4913" t="s">
        <v>4066</v>
      </c>
      <c r="AD4913" t="s">
        <v>4253</v>
      </c>
      <c r="AE4913" s="18">
        <v>12.6968669078</v>
      </c>
      <c r="AF4913" t="s">
        <v>21800</v>
      </c>
      <c r="AG4913" t="s">
        <v>11347</v>
      </c>
      <c r="AH4913" t="s">
        <v>21801</v>
      </c>
      <c r="AI4913" s="18">
        <v>12.702915155499999</v>
      </c>
      <c r="AJ4913" t="s">
        <v>21802</v>
      </c>
      <c r="AK4913" t="s">
        <v>11350</v>
      </c>
      <c r="AL4913" t="s">
        <v>21803</v>
      </c>
      <c r="AM4913" t="s">
        <v>21800</v>
      </c>
      <c r="AN4913" t="s">
        <v>11347</v>
      </c>
      <c r="AO4913" t="s">
        <v>21801</v>
      </c>
      <c r="AP4913" s="18">
        <v>12.6968669078</v>
      </c>
      <c r="AQ4913" t="s">
        <v>123</v>
      </c>
      <c r="AR4913" t="b">
        <f>ISNUMBER(SEARCH('Consulta Por Puntos Baloto'!$E$5,B4913,1))</f>
        <v>0</v>
      </c>
      <c r="AS4913">
        <f t="shared" si="152"/>
        <v>31</v>
      </c>
      <c r="AT4913" t="str">
        <f t="shared" si="153"/>
        <v>Punto pago</v>
      </c>
    </row>
    <row r="4914" spans="1:46">
      <c r="A4914" t="s">
        <v>21804</v>
      </c>
      <c r="B4914" t="s">
        <v>21805</v>
      </c>
      <c r="C4914" s="18">
        <v>13.0707746449</v>
      </c>
      <c r="D4914" t="s">
        <v>4247</v>
      </c>
      <c r="E4914" t="s">
        <v>4248</v>
      </c>
      <c r="F4914" t="s">
        <v>4249</v>
      </c>
      <c r="G4914" s="18">
        <v>13.205236595400001</v>
      </c>
      <c r="H4914" t="s">
        <v>64</v>
      </c>
      <c r="I4914" t="s">
        <v>4073</v>
      </c>
      <c r="J4914" t="s">
        <v>4074</v>
      </c>
      <c r="K4914" s="18">
        <v>133.88777569729999</v>
      </c>
      <c r="L4914" t="s">
        <v>64</v>
      </c>
      <c r="M4914" t="s">
        <v>4250</v>
      </c>
      <c r="N4914" t="s">
        <v>4251</v>
      </c>
      <c r="O4914" s="18">
        <v>74.949539302000005</v>
      </c>
      <c r="P4914" t="s">
        <v>4071</v>
      </c>
      <c r="Q4914" t="s">
        <v>4066</v>
      </c>
      <c r="R4914" t="s">
        <v>4072</v>
      </c>
      <c r="S4914" s="18">
        <v>333.32899640210002</v>
      </c>
      <c r="T4914" t="s">
        <v>227</v>
      </c>
      <c r="U4914" t="s">
        <v>228</v>
      </c>
      <c r="V4914" t="s">
        <v>229</v>
      </c>
      <c r="W4914" s="18">
        <v>13.272843786499999</v>
      </c>
      <c r="X4914" t="s">
        <v>64</v>
      </c>
      <c r="Y4914" t="s">
        <v>4073</v>
      </c>
      <c r="Z4914" t="s">
        <v>4074</v>
      </c>
      <c r="AA4914" s="18">
        <v>71.534127557800005</v>
      </c>
      <c r="AB4914" t="s">
        <v>4252</v>
      </c>
      <c r="AC4914" t="s">
        <v>4066</v>
      </c>
      <c r="AD4914" t="s">
        <v>4253</v>
      </c>
      <c r="AE4914" s="18">
        <v>4.3614246099999997E-2</v>
      </c>
      <c r="AF4914" t="s">
        <v>21806</v>
      </c>
      <c r="AG4914" t="s">
        <v>21807</v>
      </c>
      <c r="AH4914" t="s">
        <v>21808</v>
      </c>
      <c r="AI4914" s="18">
        <v>2.0537416999999999E-2</v>
      </c>
      <c r="AJ4914" t="s">
        <v>6430</v>
      </c>
      <c r="AK4914" t="s">
        <v>21809</v>
      </c>
      <c r="AL4914" t="s">
        <v>21810</v>
      </c>
      <c r="AM4914" t="s">
        <v>6430</v>
      </c>
      <c r="AN4914" t="s">
        <v>21809</v>
      </c>
      <c r="AO4914" t="s">
        <v>21810</v>
      </c>
      <c r="AP4914" s="18">
        <v>2.0537416999999999E-2</v>
      </c>
      <c r="AQ4914" t="s">
        <v>123</v>
      </c>
      <c r="AR4914" t="b">
        <f>ISNUMBER(SEARCH('Consulta Por Puntos Baloto'!$E$5,B4914,1))</f>
        <v>0</v>
      </c>
      <c r="AS4914">
        <f t="shared" si="152"/>
        <v>35</v>
      </c>
      <c r="AT4914" t="str">
        <f t="shared" si="153"/>
        <v>Punto red</v>
      </c>
    </row>
    <row r="4915" spans="1:46">
      <c r="A4915" t="s">
        <v>21811</v>
      </c>
      <c r="B4915" t="s">
        <v>21812</v>
      </c>
      <c r="C4915" s="18">
        <v>82.358128732200001</v>
      </c>
      <c r="D4915" t="s">
        <v>5029</v>
      </c>
      <c r="E4915" t="s">
        <v>5030</v>
      </c>
      <c r="F4915" t="s">
        <v>5031</v>
      </c>
      <c r="G4915" s="18">
        <v>127.9925753513</v>
      </c>
      <c r="H4915" t="s">
        <v>64</v>
      </c>
      <c r="I4915" t="s">
        <v>3993</v>
      </c>
      <c r="J4915" t="s">
        <v>3995</v>
      </c>
      <c r="K4915" s="18">
        <v>128.05469419900001</v>
      </c>
      <c r="L4915" t="s">
        <v>64</v>
      </c>
      <c r="M4915" t="s">
        <v>3993</v>
      </c>
      <c r="N4915" t="s">
        <v>3995</v>
      </c>
      <c r="O4915" s="18">
        <v>128.2987096601</v>
      </c>
      <c r="P4915" t="s">
        <v>3996</v>
      </c>
      <c r="Q4915" t="s">
        <v>3991</v>
      </c>
      <c r="R4915" t="s">
        <v>3997</v>
      </c>
      <c r="S4915" s="18">
        <v>325.0308443728</v>
      </c>
      <c r="T4915" t="s">
        <v>85</v>
      </c>
      <c r="U4915" t="s">
        <v>86</v>
      </c>
      <c r="V4915" t="s">
        <v>87</v>
      </c>
      <c r="W4915" s="18">
        <v>140.01820557170001</v>
      </c>
      <c r="X4915" t="s">
        <v>64</v>
      </c>
      <c r="Y4915" t="s">
        <v>4073</v>
      </c>
      <c r="Z4915" t="s">
        <v>4074</v>
      </c>
      <c r="AA4915" s="18">
        <v>128.42659148199999</v>
      </c>
      <c r="AB4915" t="s">
        <v>4000</v>
      </c>
      <c r="AC4915" t="s">
        <v>3991</v>
      </c>
      <c r="AD4915" t="s">
        <v>4001</v>
      </c>
      <c r="AE4915" s="18">
        <v>4.1903304999999997E-3</v>
      </c>
      <c r="AF4915" t="s">
        <v>21813</v>
      </c>
      <c r="AG4915" t="s">
        <v>11756</v>
      </c>
      <c r="AH4915" t="s">
        <v>21814</v>
      </c>
      <c r="AI4915" s="18">
        <v>0.12763313279999999</v>
      </c>
      <c r="AJ4915" t="s">
        <v>11758</v>
      </c>
      <c r="AK4915" t="s">
        <v>11759</v>
      </c>
      <c r="AL4915" t="s">
        <v>11760</v>
      </c>
      <c r="AM4915" t="s">
        <v>21813</v>
      </c>
      <c r="AN4915" t="s">
        <v>11756</v>
      </c>
      <c r="AO4915" t="s">
        <v>21814</v>
      </c>
      <c r="AP4915" s="18">
        <v>4.1903304999999997E-3</v>
      </c>
      <c r="AQ4915" t="s">
        <v>123</v>
      </c>
      <c r="AR4915" t="b">
        <f>ISNUMBER(SEARCH('Consulta Por Puntos Baloto'!$E$5,B4915,1))</f>
        <v>0</v>
      </c>
      <c r="AS4915">
        <f t="shared" si="152"/>
        <v>31</v>
      </c>
      <c r="AT4915" t="str">
        <f t="shared" si="153"/>
        <v>Punto pago</v>
      </c>
    </row>
    <row r="4916" spans="1:46">
      <c r="A4916" t="s">
        <v>21815</v>
      </c>
      <c r="B4916" t="s">
        <v>21816</v>
      </c>
      <c r="C4916" s="18">
        <v>40.8980044025</v>
      </c>
      <c r="D4916" t="s">
        <v>4247</v>
      </c>
      <c r="E4916" t="s">
        <v>4248</v>
      </c>
      <c r="F4916" t="s">
        <v>4249</v>
      </c>
      <c r="G4916" s="18">
        <v>41.622431812800002</v>
      </c>
      <c r="H4916" t="s">
        <v>64</v>
      </c>
      <c r="I4916" t="s">
        <v>4073</v>
      </c>
      <c r="J4916" t="s">
        <v>4074</v>
      </c>
      <c r="K4916" s="18">
        <v>116.2359836222</v>
      </c>
      <c r="L4916" t="s">
        <v>64</v>
      </c>
      <c r="M4916" t="s">
        <v>4250</v>
      </c>
      <c r="N4916" t="s">
        <v>4251</v>
      </c>
      <c r="O4916" s="18">
        <v>71.913598840099993</v>
      </c>
      <c r="P4916" t="s">
        <v>4071</v>
      </c>
      <c r="Q4916" t="s">
        <v>4066</v>
      </c>
      <c r="R4916" t="s">
        <v>4072</v>
      </c>
      <c r="S4916" s="18">
        <v>354.36255065059999</v>
      </c>
      <c r="T4916" t="s">
        <v>227</v>
      </c>
      <c r="U4916" t="s">
        <v>228</v>
      </c>
      <c r="V4916" t="s">
        <v>229</v>
      </c>
      <c r="W4916" s="18">
        <v>41.670502387799999</v>
      </c>
      <c r="X4916" t="s">
        <v>64</v>
      </c>
      <c r="Y4916" t="s">
        <v>4073</v>
      </c>
      <c r="Z4916" t="s">
        <v>4074</v>
      </c>
      <c r="AA4916" s="18">
        <v>68.972301639400001</v>
      </c>
      <c r="AB4916" t="s">
        <v>4252</v>
      </c>
      <c r="AC4916" t="s">
        <v>4066</v>
      </c>
      <c r="AD4916" t="s">
        <v>4253</v>
      </c>
      <c r="AE4916" s="18">
        <v>0.11742142999999999</v>
      </c>
      <c r="AF4916" t="s">
        <v>7925</v>
      </c>
      <c r="AG4916" t="s">
        <v>7926</v>
      </c>
      <c r="AH4916" t="s">
        <v>7927</v>
      </c>
      <c r="AI4916" s="18">
        <v>9.6964969600000006E-2</v>
      </c>
      <c r="AJ4916" t="s">
        <v>21408</v>
      </c>
      <c r="AK4916" t="s">
        <v>7926</v>
      </c>
      <c r="AL4916" t="s">
        <v>21409</v>
      </c>
      <c r="AM4916" t="s">
        <v>21408</v>
      </c>
      <c r="AN4916" t="s">
        <v>7926</v>
      </c>
      <c r="AO4916" t="s">
        <v>21409</v>
      </c>
      <c r="AP4916" s="18">
        <v>9.6964969600000006E-2</v>
      </c>
      <c r="AQ4916" t="s">
        <v>123</v>
      </c>
      <c r="AR4916" t="b">
        <f>ISNUMBER(SEARCH('Consulta Por Puntos Baloto'!$E$5,B4916,1))</f>
        <v>0</v>
      </c>
      <c r="AS4916">
        <f t="shared" si="152"/>
        <v>35</v>
      </c>
      <c r="AT4916" t="str">
        <f t="shared" si="153"/>
        <v>Punto red</v>
      </c>
    </row>
    <row r="4917" spans="1:46">
      <c r="A4917" t="s">
        <v>21817</v>
      </c>
      <c r="B4917" t="s">
        <v>21818</v>
      </c>
      <c r="C4917" s="18">
        <v>31.889104400800001</v>
      </c>
      <c r="D4917" t="s">
        <v>4065</v>
      </c>
      <c r="E4917" t="s">
        <v>4066</v>
      </c>
      <c r="F4917" t="s">
        <v>4067</v>
      </c>
      <c r="G4917" s="18">
        <v>27.8605351044</v>
      </c>
      <c r="H4917" t="s">
        <v>64</v>
      </c>
      <c r="I4917" t="s">
        <v>4068</v>
      </c>
      <c r="J4917" t="s">
        <v>5453</v>
      </c>
      <c r="K4917" s="18">
        <v>168.241191899</v>
      </c>
      <c r="L4917" t="s">
        <v>64</v>
      </c>
      <c r="M4917" t="s">
        <v>4250</v>
      </c>
      <c r="N4917" t="s">
        <v>4251</v>
      </c>
      <c r="O4917" s="18">
        <v>33.790628530900001</v>
      </c>
      <c r="P4917" t="s">
        <v>4071</v>
      </c>
      <c r="Q4917" t="s">
        <v>4066</v>
      </c>
      <c r="R4917" t="s">
        <v>4072</v>
      </c>
      <c r="S4917" s="18">
        <v>298.44195528770001</v>
      </c>
      <c r="T4917" t="s">
        <v>227</v>
      </c>
      <c r="U4917" t="s">
        <v>228</v>
      </c>
      <c r="V4917" t="s">
        <v>229</v>
      </c>
      <c r="W4917" s="18">
        <v>53.765820949599998</v>
      </c>
      <c r="X4917" t="s">
        <v>64</v>
      </c>
      <c r="Y4917" t="s">
        <v>4073</v>
      </c>
      <c r="Z4917" t="s">
        <v>4074</v>
      </c>
      <c r="AA4917" s="18">
        <v>30.6122121298</v>
      </c>
      <c r="AB4917" t="s">
        <v>4252</v>
      </c>
      <c r="AC4917" t="s">
        <v>4066</v>
      </c>
      <c r="AD4917" t="s">
        <v>4253</v>
      </c>
      <c r="AE4917" s="18">
        <v>0.1277655687</v>
      </c>
      <c r="AF4917" t="s">
        <v>5454</v>
      </c>
      <c r="AG4917" t="s">
        <v>5455</v>
      </c>
      <c r="AH4917" t="s">
        <v>5456</v>
      </c>
      <c r="AI4917" s="18">
        <v>9.7515986299999996E-2</v>
      </c>
      <c r="AJ4917" t="s">
        <v>5457</v>
      </c>
      <c r="AK4917" t="s">
        <v>5458</v>
      </c>
      <c r="AL4917" t="s">
        <v>5459</v>
      </c>
      <c r="AM4917" t="s">
        <v>5457</v>
      </c>
      <c r="AN4917" t="s">
        <v>5458</v>
      </c>
      <c r="AO4917" t="s">
        <v>5459</v>
      </c>
      <c r="AP4917" s="18">
        <v>9.7515986299999996E-2</v>
      </c>
      <c r="AQ4917" t="s">
        <v>123</v>
      </c>
      <c r="AR4917" t="b">
        <f>ISNUMBER(SEARCH('Consulta Por Puntos Baloto'!$E$5,B4917,1))</f>
        <v>0</v>
      </c>
      <c r="AS4917">
        <f t="shared" si="152"/>
        <v>35</v>
      </c>
      <c r="AT4917" t="str">
        <f t="shared" si="153"/>
        <v>Punto red</v>
      </c>
    </row>
    <row r="4918" spans="1:46">
      <c r="A4918" t="s">
        <v>21819</v>
      </c>
      <c r="B4918" t="s">
        <v>21820</v>
      </c>
      <c r="C4918" s="18">
        <v>35.273018883299997</v>
      </c>
      <c r="D4918" t="s">
        <v>4464</v>
      </c>
      <c r="E4918" t="s">
        <v>4465</v>
      </c>
      <c r="F4918" t="s">
        <v>4466</v>
      </c>
      <c r="G4918" s="18">
        <v>37.1978382944</v>
      </c>
      <c r="H4918" t="s">
        <v>64</v>
      </c>
      <c r="I4918" t="s">
        <v>4073</v>
      </c>
      <c r="J4918" t="s">
        <v>4074</v>
      </c>
      <c r="K4918" s="18">
        <v>119.02510846689999</v>
      </c>
      <c r="L4918" t="s">
        <v>64</v>
      </c>
      <c r="M4918" t="s">
        <v>4250</v>
      </c>
      <c r="N4918" t="s">
        <v>4251</v>
      </c>
      <c r="O4918" s="18">
        <v>116.7485417939</v>
      </c>
      <c r="P4918" t="s">
        <v>4071</v>
      </c>
      <c r="Q4918" t="s">
        <v>4066</v>
      </c>
      <c r="R4918" t="s">
        <v>4072</v>
      </c>
      <c r="S4918" s="18">
        <v>330.00842988210002</v>
      </c>
      <c r="T4918" t="s">
        <v>85</v>
      </c>
      <c r="U4918" t="s">
        <v>86</v>
      </c>
      <c r="V4918" t="s">
        <v>87</v>
      </c>
      <c r="W4918" s="18">
        <v>37.116801725000002</v>
      </c>
      <c r="X4918" t="s">
        <v>64</v>
      </c>
      <c r="Y4918" t="s">
        <v>4073</v>
      </c>
      <c r="Z4918" t="s">
        <v>4074</v>
      </c>
      <c r="AA4918" s="18">
        <v>113.3530838232</v>
      </c>
      <c r="AB4918" t="s">
        <v>4252</v>
      </c>
      <c r="AC4918" t="s">
        <v>4066</v>
      </c>
      <c r="AD4918" t="s">
        <v>4253</v>
      </c>
      <c r="AE4918" s="18">
        <v>22.5389693891</v>
      </c>
      <c r="AF4918" t="s">
        <v>21821</v>
      </c>
      <c r="AG4918" t="s">
        <v>8619</v>
      </c>
      <c r="AH4918" t="s">
        <v>21822</v>
      </c>
      <c r="AI4918" s="18">
        <v>2.9409177299999999E-2</v>
      </c>
      <c r="AJ4918" t="s">
        <v>21823</v>
      </c>
      <c r="AK4918" t="s">
        <v>6747</v>
      </c>
      <c r="AL4918" t="s">
        <v>21824</v>
      </c>
      <c r="AM4918" t="s">
        <v>21823</v>
      </c>
      <c r="AN4918" t="s">
        <v>6747</v>
      </c>
      <c r="AO4918" t="s">
        <v>21824</v>
      </c>
      <c r="AP4918" s="18">
        <v>2.9409177299999999E-2</v>
      </c>
      <c r="AQ4918" t="s">
        <v>123</v>
      </c>
      <c r="AR4918" t="b">
        <f>ISNUMBER(SEARCH('Consulta Por Puntos Baloto'!$E$5,B4918,1))</f>
        <v>0</v>
      </c>
      <c r="AS4918">
        <f t="shared" si="152"/>
        <v>35</v>
      </c>
      <c r="AT4918" t="str">
        <f t="shared" si="153"/>
        <v>Punto red</v>
      </c>
    </row>
    <row r="4919" spans="1:46">
      <c r="A4919" t="s">
        <v>21825</v>
      </c>
      <c r="B4919" t="s">
        <v>21826</v>
      </c>
      <c r="C4919" s="18">
        <v>13.0751237532</v>
      </c>
      <c r="D4919" t="s">
        <v>4247</v>
      </c>
      <c r="E4919" t="s">
        <v>4248</v>
      </c>
      <c r="F4919" t="s">
        <v>4249</v>
      </c>
      <c r="G4919" s="18">
        <v>13.208524672299999</v>
      </c>
      <c r="H4919" t="s">
        <v>64</v>
      </c>
      <c r="I4919" t="s">
        <v>4073</v>
      </c>
      <c r="J4919" t="s">
        <v>4074</v>
      </c>
      <c r="K4919" s="18">
        <v>133.89121096669999</v>
      </c>
      <c r="L4919" t="s">
        <v>64</v>
      </c>
      <c r="M4919" t="s">
        <v>4250</v>
      </c>
      <c r="N4919" t="s">
        <v>4251</v>
      </c>
      <c r="O4919" s="18">
        <v>74.961620556100002</v>
      </c>
      <c r="P4919" t="s">
        <v>4071</v>
      </c>
      <c r="Q4919" t="s">
        <v>4066</v>
      </c>
      <c r="R4919" t="s">
        <v>4072</v>
      </c>
      <c r="S4919" s="18">
        <v>333.32823978160002</v>
      </c>
      <c r="T4919" t="s">
        <v>227</v>
      </c>
      <c r="U4919" t="s">
        <v>228</v>
      </c>
      <c r="V4919" t="s">
        <v>229</v>
      </c>
      <c r="W4919" s="18">
        <v>13.276041474199999</v>
      </c>
      <c r="X4919" t="s">
        <v>64</v>
      </c>
      <c r="Y4919" t="s">
        <v>4073</v>
      </c>
      <c r="Z4919" t="s">
        <v>4074</v>
      </c>
      <c r="AA4919" s="18">
        <v>71.5462816637</v>
      </c>
      <c r="AB4919" t="s">
        <v>4252</v>
      </c>
      <c r="AC4919" t="s">
        <v>4066</v>
      </c>
      <c r="AD4919" t="s">
        <v>4253</v>
      </c>
      <c r="AE4919" s="18">
        <v>5.9992721700000001E-2</v>
      </c>
      <c r="AF4919" t="s">
        <v>21806</v>
      </c>
      <c r="AG4919" t="s">
        <v>21807</v>
      </c>
      <c r="AH4919" t="s">
        <v>21808</v>
      </c>
      <c r="AI4919" s="18">
        <v>3.7920870699999998E-2</v>
      </c>
      <c r="AJ4919" t="s">
        <v>6430</v>
      </c>
      <c r="AK4919" t="s">
        <v>21809</v>
      </c>
      <c r="AL4919" t="s">
        <v>21810</v>
      </c>
      <c r="AM4919" t="s">
        <v>6430</v>
      </c>
      <c r="AN4919" t="s">
        <v>21809</v>
      </c>
      <c r="AO4919" t="s">
        <v>21810</v>
      </c>
      <c r="AP4919" s="18">
        <v>3.7920870699999998E-2</v>
      </c>
      <c r="AQ4919" t="s">
        <v>123</v>
      </c>
      <c r="AR4919" t="b">
        <f>ISNUMBER(SEARCH('Consulta Por Puntos Baloto'!$E$5,B4919,1))</f>
        <v>0</v>
      </c>
      <c r="AS4919">
        <f t="shared" si="152"/>
        <v>35</v>
      </c>
      <c r="AT4919" t="str">
        <f t="shared" si="153"/>
        <v>Punto red</v>
      </c>
    </row>
    <row r="4920" spans="1:46">
      <c r="A4920" t="s">
        <v>21827</v>
      </c>
      <c r="B4920" t="s">
        <v>21828</v>
      </c>
      <c r="C4920" s="18">
        <v>38.0983122847</v>
      </c>
      <c r="D4920" t="s">
        <v>5270</v>
      </c>
      <c r="E4920" t="s">
        <v>4172</v>
      </c>
      <c r="F4920" t="s">
        <v>5271</v>
      </c>
      <c r="G4920" s="18">
        <v>38.0283592161</v>
      </c>
      <c r="H4920" t="s">
        <v>4168</v>
      </c>
      <c r="I4920" t="s">
        <v>4169</v>
      </c>
      <c r="J4920" t="s">
        <v>4170</v>
      </c>
      <c r="K4920" s="18">
        <v>66.387202748099995</v>
      </c>
      <c r="L4920" t="s">
        <v>64</v>
      </c>
      <c r="M4920" t="s">
        <v>86</v>
      </c>
      <c r="N4920" t="s">
        <v>402</v>
      </c>
      <c r="O4920" s="18">
        <v>66.387202748099995</v>
      </c>
      <c r="P4920" t="s">
        <v>403</v>
      </c>
      <c r="Q4920" t="s">
        <v>83</v>
      </c>
      <c r="R4920" t="s">
        <v>404</v>
      </c>
      <c r="S4920" s="18">
        <v>67.2968038347</v>
      </c>
      <c r="T4920" t="s">
        <v>85</v>
      </c>
      <c r="U4920" t="s">
        <v>86</v>
      </c>
      <c r="V4920" t="s">
        <v>87</v>
      </c>
      <c r="W4920" s="18">
        <v>43.332080594300002</v>
      </c>
      <c r="X4920" t="s">
        <v>64</v>
      </c>
      <c r="Y4920" t="s">
        <v>4169</v>
      </c>
      <c r="Z4920" t="s">
        <v>4171</v>
      </c>
      <c r="AA4920" s="18">
        <v>38.014059036200003</v>
      </c>
      <c r="AB4920" t="s">
        <v>4168</v>
      </c>
      <c r="AC4920" t="s">
        <v>4172</v>
      </c>
      <c r="AD4920" t="s">
        <v>4173</v>
      </c>
      <c r="AE4920" s="18">
        <v>6.0611819099999999E-2</v>
      </c>
      <c r="AF4920" t="s">
        <v>14431</v>
      </c>
      <c r="AG4920" t="s">
        <v>14432</v>
      </c>
      <c r="AH4920" t="s">
        <v>14433</v>
      </c>
      <c r="AI4920" s="18">
        <v>14.667599664899999</v>
      </c>
      <c r="AJ4920" t="s">
        <v>16844</v>
      </c>
      <c r="AK4920" t="s">
        <v>16845</v>
      </c>
      <c r="AL4920" t="s">
        <v>16846</v>
      </c>
      <c r="AM4920" t="s">
        <v>14431</v>
      </c>
      <c r="AN4920" t="s">
        <v>14432</v>
      </c>
      <c r="AO4920" t="s">
        <v>14433</v>
      </c>
      <c r="AP4920" s="18">
        <v>6.0611819099999999E-2</v>
      </c>
      <c r="AQ4920" t="s">
        <v>123</v>
      </c>
      <c r="AR4920" t="b">
        <f>ISNUMBER(SEARCH('Consulta Por Puntos Baloto'!$E$5,B4920,1))</f>
        <v>0</v>
      </c>
      <c r="AS4920">
        <f t="shared" si="152"/>
        <v>31</v>
      </c>
      <c r="AT4920" t="str">
        <f t="shared" si="153"/>
        <v>Punto pago</v>
      </c>
    </row>
    <row r="4921" spans="1:46">
      <c r="A4921" t="s">
        <v>21829</v>
      </c>
      <c r="B4921" t="s">
        <v>21830</v>
      </c>
      <c r="C4921" s="18">
        <v>59.255952361299997</v>
      </c>
      <c r="D4921" t="s">
        <v>3692</v>
      </c>
      <c r="E4921" t="s">
        <v>3693</v>
      </c>
      <c r="F4921" t="s">
        <v>3694</v>
      </c>
      <c r="G4921" s="18">
        <v>89.286877387800004</v>
      </c>
      <c r="H4921" t="s">
        <v>64</v>
      </c>
      <c r="I4921" t="s">
        <v>4008</v>
      </c>
      <c r="J4921" t="s">
        <v>4009</v>
      </c>
      <c r="K4921" s="18">
        <v>89.506071915800007</v>
      </c>
      <c r="L4921" t="s">
        <v>4010</v>
      </c>
      <c r="M4921" t="s">
        <v>4008</v>
      </c>
      <c r="N4921" t="s">
        <v>4011</v>
      </c>
      <c r="O4921" s="18">
        <v>112.38747737920001</v>
      </c>
      <c r="P4921" t="s">
        <v>225</v>
      </c>
      <c r="Q4921" t="s">
        <v>220</v>
      </c>
      <c r="R4921" t="s">
        <v>226</v>
      </c>
      <c r="S4921" s="18">
        <v>113.1459077383</v>
      </c>
      <c r="T4921" t="s">
        <v>227</v>
      </c>
      <c r="U4921" t="s">
        <v>228</v>
      </c>
      <c r="V4921" t="s">
        <v>229</v>
      </c>
      <c r="W4921" s="18">
        <v>111.04815142309999</v>
      </c>
      <c r="X4921" t="s">
        <v>64</v>
      </c>
      <c r="Y4921" t="s">
        <v>228</v>
      </c>
      <c r="Z4921" t="s">
        <v>4012</v>
      </c>
      <c r="AA4921" s="18">
        <v>89.278078751600006</v>
      </c>
      <c r="AB4921" s="19" t="s">
        <v>4013</v>
      </c>
      <c r="AC4921" t="s">
        <v>4014</v>
      </c>
      <c r="AD4921" t="s">
        <v>4015</v>
      </c>
      <c r="AE4921" s="18">
        <v>8.6778672999999994E-3</v>
      </c>
      <c r="AF4921" t="s">
        <v>4016</v>
      </c>
      <c r="AG4921" t="s">
        <v>4017</v>
      </c>
      <c r="AH4921" t="s">
        <v>4018</v>
      </c>
      <c r="AI4921" s="18">
        <v>2.2394909999999999E-4</v>
      </c>
      <c r="AJ4921" t="s">
        <v>4019</v>
      </c>
      <c r="AK4921" t="s">
        <v>4020</v>
      </c>
      <c r="AL4921" t="s">
        <v>4021</v>
      </c>
      <c r="AM4921" t="s">
        <v>4019</v>
      </c>
      <c r="AN4921" t="s">
        <v>4020</v>
      </c>
      <c r="AO4921" t="s">
        <v>4021</v>
      </c>
      <c r="AP4921" s="18">
        <v>2.2394909999999999E-4</v>
      </c>
      <c r="AQ4921" t="s">
        <v>123</v>
      </c>
      <c r="AR4921" t="b">
        <f>ISNUMBER(SEARCH('Consulta Por Puntos Baloto'!$E$5,B4921,1))</f>
        <v>0</v>
      </c>
      <c r="AS4921">
        <f t="shared" si="152"/>
        <v>35</v>
      </c>
      <c r="AT4921" t="str">
        <f t="shared" si="153"/>
        <v>Punto red</v>
      </c>
    </row>
    <row r="4922" spans="1:46">
      <c r="A4922" t="s">
        <v>21831</v>
      </c>
      <c r="B4922" t="s">
        <v>21832</v>
      </c>
      <c r="C4922" s="18">
        <v>2.1261984960999998</v>
      </c>
      <c r="D4922" t="s">
        <v>4580</v>
      </c>
      <c r="E4922" t="s">
        <v>83</v>
      </c>
      <c r="F4922" t="s">
        <v>4581</v>
      </c>
      <c r="G4922" s="18">
        <v>1.0368093254999999</v>
      </c>
      <c r="H4922" t="s">
        <v>356</v>
      </c>
      <c r="I4922" t="s">
        <v>86</v>
      </c>
      <c r="J4922" t="s">
        <v>357</v>
      </c>
      <c r="K4922" s="18">
        <v>1.9587147815999999</v>
      </c>
      <c r="L4922" t="s">
        <v>64</v>
      </c>
      <c r="M4922" t="s">
        <v>86</v>
      </c>
      <c r="N4922" t="s">
        <v>88</v>
      </c>
      <c r="O4922" s="18">
        <v>2.0146746101000002</v>
      </c>
      <c r="P4922" t="s">
        <v>359</v>
      </c>
      <c r="Q4922" t="s">
        <v>83</v>
      </c>
      <c r="R4922" t="s">
        <v>360</v>
      </c>
      <c r="S4922" s="18">
        <v>3.0929510677000001</v>
      </c>
      <c r="T4922" t="s">
        <v>85</v>
      </c>
      <c r="U4922" t="s">
        <v>86</v>
      </c>
      <c r="V4922" t="s">
        <v>87</v>
      </c>
      <c r="W4922" s="18">
        <v>1.0733786085999999</v>
      </c>
      <c r="X4922" t="s">
        <v>64</v>
      </c>
      <c r="Y4922" t="s">
        <v>86</v>
      </c>
      <c r="Z4922" t="s">
        <v>299</v>
      </c>
      <c r="AA4922" s="18">
        <v>1.1249887588</v>
      </c>
      <c r="AB4922" s="19" t="s">
        <v>361</v>
      </c>
      <c r="AC4922" t="s">
        <v>83</v>
      </c>
      <c r="AD4922" s="19" t="s">
        <v>362</v>
      </c>
      <c r="AE4922" s="18">
        <v>9.5766608899999994E-2</v>
      </c>
      <c r="AF4922" t="s">
        <v>21833</v>
      </c>
      <c r="AG4922" t="s">
        <v>83</v>
      </c>
      <c r="AH4922" t="s">
        <v>21834</v>
      </c>
      <c r="AI4922" s="18">
        <v>0.17537565560000001</v>
      </c>
      <c r="AJ4922" t="s">
        <v>21835</v>
      </c>
      <c r="AK4922" t="s">
        <v>83</v>
      </c>
      <c r="AL4922" t="s">
        <v>21836</v>
      </c>
      <c r="AM4922" t="s">
        <v>21833</v>
      </c>
      <c r="AN4922" t="s">
        <v>83</v>
      </c>
      <c r="AO4922" t="s">
        <v>21834</v>
      </c>
      <c r="AP4922" s="18">
        <v>9.5766608899999994E-2</v>
      </c>
      <c r="AQ4922" t="s">
        <v>123</v>
      </c>
      <c r="AR4922" t="b">
        <f>ISNUMBER(SEARCH('Consulta Por Puntos Baloto'!$E$5,B4922,1))</f>
        <v>0</v>
      </c>
      <c r="AS4922">
        <f t="shared" si="152"/>
        <v>31</v>
      </c>
      <c r="AT4922" t="str">
        <f t="shared" si="153"/>
        <v>Punto pago</v>
      </c>
    </row>
    <row r="4923" spans="1:46">
      <c r="A4923" t="s">
        <v>21837</v>
      </c>
      <c r="B4923" t="s">
        <v>21838</v>
      </c>
      <c r="C4923" s="18">
        <v>0.29438453860000002</v>
      </c>
      <c r="D4923" t="s">
        <v>5599</v>
      </c>
      <c r="E4923" t="s">
        <v>5600</v>
      </c>
      <c r="F4923" t="s">
        <v>5601</v>
      </c>
      <c r="G4923" s="18">
        <v>0.84740811439999997</v>
      </c>
      <c r="H4923" t="s">
        <v>227</v>
      </c>
      <c r="I4923" t="s">
        <v>228</v>
      </c>
      <c r="J4923" t="s">
        <v>229</v>
      </c>
      <c r="K4923" s="18">
        <v>1.8706398988999999</v>
      </c>
      <c r="L4923" t="s">
        <v>64</v>
      </c>
      <c r="M4923" t="s">
        <v>4434</v>
      </c>
      <c r="N4923" t="s">
        <v>5602</v>
      </c>
      <c r="O4923" s="18">
        <v>2.2542854677999999</v>
      </c>
      <c r="P4923" t="s">
        <v>4100</v>
      </c>
      <c r="Q4923" t="s">
        <v>4101</v>
      </c>
      <c r="R4923" t="s">
        <v>4102</v>
      </c>
      <c r="S4923" s="18">
        <v>0.86091052040000005</v>
      </c>
      <c r="T4923" t="s">
        <v>227</v>
      </c>
      <c r="U4923" t="s">
        <v>228</v>
      </c>
      <c r="V4923" t="s">
        <v>229</v>
      </c>
      <c r="W4923" s="18">
        <v>2.0073345122999999</v>
      </c>
      <c r="X4923" t="s">
        <v>64</v>
      </c>
      <c r="Y4923" t="s">
        <v>228</v>
      </c>
      <c r="Z4923" t="s">
        <v>4012</v>
      </c>
      <c r="AA4923" s="18">
        <v>0.85847002920000004</v>
      </c>
      <c r="AB4923" t="s">
        <v>227</v>
      </c>
      <c r="AC4923" t="s">
        <v>5600</v>
      </c>
      <c r="AD4923" t="s">
        <v>5605</v>
      </c>
      <c r="AE4923" s="18">
        <v>0.29995538960000001</v>
      </c>
      <c r="AF4923" t="s">
        <v>21839</v>
      </c>
      <c r="AG4923" t="s">
        <v>5600</v>
      </c>
      <c r="AH4923" t="s">
        <v>21840</v>
      </c>
      <c r="AI4923" s="18">
        <v>0.54011552380000005</v>
      </c>
      <c r="AJ4923" t="s">
        <v>349</v>
      </c>
      <c r="AK4923" t="s">
        <v>5600</v>
      </c>
      <c r="AL4923" t="s">
        <v>9375</v>
      </c>
      <c r="AM4923" t="s">
        <v>5599</v>
      </c>
      <c r="AN4923" t="s">
        <v>5600</v>
      </c>
      <c r="AO4923" t="s">
        <v>5601</v>
      </c>
      <c r="AP4923" s="18">
        <v>0.29438453860000002</v>
      </c>
      <c r="AQ4923" t="e">
        <v>#N/A</v>
      </c>
      <c r="AR4923" t="b">
        <f>ISNUMBER(SEARCH('Consulta Por Puntos Baloto'!$E$5,B4923,1))</f>
        <v>0</v>
      </c>
      <c r="AS4923">
        <f t="shared" si="152"/>
        <v>3</v>
      </c>
      <c r="AT4923" t="str">
        <f t="shared" si="153"/>
        <v>Punto 472</v>
      </c>
    </row>
    <row r="4924" spans="1:46">
      <c r="A4924" t="s">
        <v>21841</v>
      </c>
      <c r="B4924" t="s">
        <v>21842</v>
      </c>
      <c r="C4924" s="18">
        <v>7.2083160126000001</v>
      </c>
      <c r="D4924" t="s">
        <v>1500</v>
      </c>
      <c r="E4924" t="s">
        <v>1501</v>
      </c>
      <c r="F4924" t="s">
        <v>1502</v>
      </c>
      <c r="G4924" s="18">
        <v>0.2408323221</v>
      </c>
      <c r="H4924" t="s">
        <v>64</v>
      </c>
      <c r="I4924" t="s">
        <v>313</v>
      </c>
      <c r="J4924" t="s">
        <v>314</v>
      </c>
      <c r="K4924" s="18">
        <v>12.5795857271</v>
      </c>
      <c r="L4924" t="s">
        <v>64</v>
      </c>
      <c r="M4924" t="s">
        <v>2638</v>
      </c>
      <c r="N4924" t="s">
        <v>2639</v>
      </c>
      <c r="O4924" s="18">
        <v>18.276894882099999</v>
      </c>
      <c r="P4924" t="s">
        <v>2625</v>
      </c>
      <c r="Q4924" t="s">
        <v>134</v>
      </c>
      <c r="R4924" t="s">
        <v>2626</v>
      </c>
      <c r="S4924" s="18">
        <v>17.256170343200001</v>
      </c>
      <c r="T4924" t="s">
        <v>311</v>
      </c>
      <c r="U4924" t="s">
        <v>130</v>
      </c>
      <c r="V4924" t="s">
        <v>312</v>
      </c>
      <c r="W4924" s="18">
        <v>0.2408323221</v>
      </c>
      <c r="X4924" t="s">
        <v>64</v>
      </c>
      <c r="Y4924" t="s">
        <v>313</v>
      </c>
      <c r="Z4924" t="s">
        <v>314</v>
      </c>
      <c r="AA4924" s="18">
        <v>7.0613764707</v>
      </c>
      <c r="AB4924" s="19" t="s">
        <v>2641</v>
      </c>
      <c r="AC4924" t="s">
        <v>1501</v>
      </c>
      <c r="AD4924" t="s">
        <v>2642</v>
      </c>
      <c r="AE4924" s="18">
        <v>0.28749619879999999</v>
      </c>
      <c r="AF4924" t="s">
        <v>3448</v>
      </c>
      <c r="AG4924" t="s">
        <v>3449</v>
      </c>
      <c r="AH4924" t="s">
        <v>3450</v>
      </c>
      <c r="AI4924" s="18">
        <v>8.7140779500000001E-2</v>
      </c>
      <c r="AJ4924" t="s">
        <v>21161</v>
      </c>
      <c r="AK4924" t="s">
        <v>3449</v>
      </c>
      <c r="AL4924" t="s">
        <v>21162</v>
      </c>
      <c r="AM4924" t="s">
        <v>21161</v>
      </c>
      <c r="AN4924" t="s">
        <v>3449</v>
      </c>
      <c r="AO4924" t="s">
        <v>21162</v>
      </c>
      <c r="AP4924" s="18">
        <v>8.7140779500000001E-2</v>
      </c>
      <c r="AQ4924" t="s">
        <v>123</v>
      </c>
      <c r="AR4924" t="b">
        <f>ISNUMBER(SEARCH('Consulta Por Puntos Baloto'!$E$5,B4924,1))</f>
        <v>0</v>
      </c>
      <c r="AS4924">
        <f t="shared" si="152"/>
        <v>35</v>
      </c>
      <c r="AT4924" t="str">
        <f t="shared" si="153"/>
        <v>Punto red</v>
      </c>
    </row>
    <row r="4925" spans="1:46">
      <c r="A4925" t="s">
        <v>21843</v>
      </c>
      <c r="B4925" t="s">
        <v>21844</v>
      </c>
      <c r="C4925" s="18">
        <v>0.80747364200000005</v>
      </c>
      <c r="D4925" t="s">
        <v>82</v>
      </c>
      <c r="E4925" t="s">
        <v>83</v>
      </c>
      <c r="F4925" t="s">
        <v>84</v>
      </c>
      <c r="G4925" s="18">
        <v>0.43463528019999997</v>
      </c>
      <c r="H4925" t="s">
        <v>85</v>
      </c>
      <c r="I4925" t="s">
        <v>86</v>
      </c>
      <c r="J4925" t="s">
        <v>87</v>
      </c>
      <c r="K4925" s="18">
        <v>0.79009134609999998</v>
      </c>
      <c r="L4925" t="s">
        <v>64</v>
      </c>
      <c r="M4925" t="s">
        <v>86</v>
      </c>
      <c r="N4925" t="s">
        <v>402</v>
      </c>
      <c r="O4925" s="18">
        <v>0.55094609520000004</v>
      </c>
      <c r="P4925" t="s">
        <v>7384</v>
      </c>
      <c r="Q4925" t="s">
        <v>83</v>
      </c>
      <c r="R4925" t="s">
        <v>7385</v>
      </c>
      <c r="S4925" s="18">
        <v>0.43463528019999997</v>
      </c>
      <c r="T4925" t="s">
        <v>85</v>
      </c>
      <c r="U4925" t="s">
        <v>86</v>
      </c>
      <c r="V4925" t="s">
        <v>87</v>
      </c>
      <c r="W4925" s="18">
        <v>0.43463528019999997</v>
      </c>
      <c r="X4925" t="s">
        <v>64</v>
      </c>
      <c r="Y4925" t="s">
        <v>91</v>
      </c>
      <c r="Z4925" t="s">
        <v>92</v>
      </c>
      <c r="AA4925" s="18">
        <v>0.43463528019999997</v>
      </c>
      <c r="AB4925" t="s">
        <v>93</v>
      </c>
      <c r="AC4925" t="s">
        <v>83</v>
      </c>
      <c r="AD4925" t="s">
        <v>94</v>
      </c>
      <c r="AE4925" s="18">
        <v>0.28133833330000002</v>
      </c>
      <c r="AF4925" t="s">
        <v>7386</v>
      </c>
      <c r="AG4925" t="s">
        <v>83</v>
      </c>
      <c r="AH4925" t="s">
        <v>7387</v>
      </c>
      <c r="AI4925" s="18">
        <v>0.1581555395</v>
      </c>
      <c r="AJ4925" t="s">
        <v>7388</v>
      </c>
      <c r="AK4925" t="s">
        <v>83</v>
      </c>
      <c r="AL4925" t="s">
        <v>7389</v>
      </c>
      <c r="AM4925" t="s">
        <v>7388</v>
      </c>
      <c r="AN4925" t="s">
        <v>83</v>
      </c>
      <c r="AO4925" t="s">
        <v>7389</v>
      </c>
      <c r="AP4925" s="18">
        <v>0.1581555395</v>
      </c>
      <c r="AQ4925" t="s">
        <v>123</v>
      </c>
      <c r="AR4925" t="b">
        <f>ISNUMBER(SEARCH('Consulta Por Puntos Baloto'!$E$5,B4925,1))</f>
        <v>0</v>
      </c>
      <c r="AS4925">
        <f t="shared" si="152"/>
        <v>35</v>
      </c>
      <c r="AT4925" t="str">
        <f t="shared" si="153"/>
        <v>Punto red</v>
      </c>
    </row>
    <row r="4926" spans="1:46">
      <c r="A4926" t="s">
        <v>21845</v>
      </c>
      <c r="B4926" t="s">
        <v>21846</v>
      </c>
      <c r="C4926" s="18">
        <v>2.1544030408000001</v>
      </c>
      <c r="D4926" t="s">
        <v>219</v>
      </c>
      <c r="E4926" t="s">
        <v>220</v>
      </c>
      <c r="F4926" t="s">
        <v>221</v>
      </c>
      <c r="G4926" s="18">
        <v>2.2918238221</v>
      </c>
      <c r="H4926" t="s">
        <v>222</v>
      </c>
      <c r="I4926" t="s">
        <v>223</v>
      </c>
      <c r="J4926" t="s">
        <v>224</v>
      </c>
      <c r="K4926" s="18">
        <v>2.2918238221</v>
      </c>
      <c r="L4926" t="s">
        <v>222</v>
      </c>
      <c r="M4926" t="s">
        <v>223</v>
      </c>
      <c r="N4926" t="s">
        <v>224</v>
      </c>
      <c r="O4926" s="18">
        <v>2.5380698365000001</v>
      </c>
      <c r="P4926" t="s">
        <v>225</v>
      </c>
      <c r="Q4926" t="s">
        <v>220</v>
      </c>
      <c r="R4926" t="s">
        <v>226</v>
      </c>
      <c r="S4926" s="18">
        <v>7.8607090837999998</v>
      </c>
      <c r="T4926" t="s">
        <v>227</v>
      </c>
      <c r="U4926" t="s">
        <v>228</v>
      </c>
      <c r="V4926" t="s">
        <v>229</v>
      </c>
      <c r="W4926" s="18">
        <v>2.2918238221</v>
      </c>
      <c r="X4926" t="s">
        <v>222</v>
      </c>
      <c r="Y4926" t="s">
        <v>223</v>
      </c>
      <c r="Z4926" t="s">
        <v>224</v>
      </c>
      <c r="AA4926" s="18">
        <v>2.2918238221</v>
      </c>
      <c r="AB4926" t="s">
        <v>230</v>
      </c>
      <c r="AC4926" t="s">
        <v>220</v>
      </c>
      <c r="AD4926" t="s">
        <v>231</v>
      </c>
      <c r="AE4926" s="18">
        <v>0.17156987930000001</v>
      </c>
      <c r="AF4926" t="s">
        <v>21847</v>
      </c>
      <c r="AG4926" t="s">
        <v>220</v>
      </c>
      <c r="AH4926" t="s">
        <v>21848</v>
      </c>
      <c r="AI4926" s="18">
        <v>0.4160176813</v>
      </c>
      <c r="AJ4926" t="s">
        <v>349</v>
      </c>
      <c r="AK4926" t="s">
        <v>220</v>
      </c>
      <c r="AL4926" t="s">
        <v>4543</v>
      </c>
      <c r="AM4926" t="s">
        <v>21847</v>
      </c>
      <c r="AN4926" t="s">
        <v>220</v>
      </c>
      <c r="AO4926" t="s">
        <v>21848</v>
      </c>
      <c r="AP4926" s="18">
        <v>0.17156987930000001</v>
      </c>
      <c r="AQ4926" t="s">
        <v>123</v>
      </c>
      <c r="AR4926" t="b">
        <f>ISNUMBER(SEARCH('Consulta Por Puntos Baloto'!$E$5,B4926,1))</f>
        <v>0</v>
      </c>
      <c r="AS4926">
        <f t="shared" si="152"/>
        <v>31</v>
      </c>
      <c r="AT4926" t="str">
        <f t="shared" si="153"/>
        <v>Punto pago</v>
      </c>
    </row>
    <row r="4927" spans="1:46">
      <c r="A4927" t="s">
        <v>21849</v>
      </c>
      <c r="B4927" t="s">
        <v>21850</v>
      </c>
      <c r="C4927" s="18">
        <v>19.498953894900001</v>
      </c>
      <c r="D4927" t="s">
        <v>5039</v>
      </c>
      <c r="E4927" t="s">
        <v>5040</v>
      </c>
      <c r="F4927" t="s">
        <v>5041</v>
      </c>
      <c r="G4927" s="18">
        <v>51.093894151999997</v>
      </c>
      <c r="H4927" t="s">
        <v>64</v>
      </c>
      <c r="I4927" t="s">
        <v>895</v>
      </c>
      <c r="J4927" t="s">
        <v>896</v>
      </c>
      <c r="K4927" s="18">
        <v>70.708913779400007</v>
      </c>
      <c r="L4927" t="s">
        <v>64</v>
      </c>
      <c r="M4927" t="s">
        <v>154</v>
      </c>
      <c r="N4927" t="s">
        <v>156</v>
      </c>
      <c r="O4927" s="18">
        <v>51.175692411</v>
      </c>
      <c r="P4927" t="s">
        <v>897</v>
      </c>
      <c r="Q4927" t="s">
        <v>893</v>
      </c>
      <c r="R4927" t="s">
        <v>898</v>
      </c>
      <c r="S4927" s="18">
        <v>113.9816567021</v>
      </c>
      <c r="T4927" t="s">
        <v>111</v>
      </c>
      <c r="U4927" t="s">
        <v>112</v>
      </c>
      <c r="V4927" t="s">
        <v>113</v>
      </c>
      <c r="W4927" s="18">
        <v>70.379411483699997</v>
      </c>
      <c r="X4927" t="s">
        <v>64</v>
      </c>
      <c r="Y4927" t="s">
        <v>154</v>
      </c>
      <c r="Z4927" t="s">
        <v>159</v>
      </c>
      <c r="AA4927" s="18">
        <v>71.385114354199999</v>
      </c>
      <c r="AB4927" s="19" t="s">
        <v>5019</v>
      </c>
      <c r="AC4927" t="s">
        <v>151</v>
      </c>
      <c r="AD4927" t="s">
        <v>5020</v>
      </c>
      <c r="AE4927" s="18">
        <v>0.1095476682</v>
      </c>
      <c r="AF4927" t="s">
        <v>5124</v>
      </c>
      <c r="AG4927" t="s">
        <v>5125</v>
      </c>
      <c r="AH4927" t="s">
        <v>5126</v>
      </c>
      <c r="AI4927" s="18">
        <v>8.2799615000000003E-3</v>
      </c>
      <c r="AJ4927" t="s">
        <v>17460</v>
      </c>
      <c r="AK4927" t="s">
        <v>5128</v>
      </c>
      <c r="AL4927" t="s">
        <v>17461</v>
      </c>
      <c r="AM4927" t="s">
        <v>17460</v>
      </c>
      <c r="AN4927" t="s">
        <v>5128</v>
      </c>
      <c r="AO4927" t="s">
        <v>17461</v>
      </c>
      <c r="AP4927" s="18">
        <v>8.2799615000000003E-3</v>
      </c>
      <c r="AQ4927" t="s">
        <v>123</v>
      </c>
      <c r="AR4927" t="b">
        <f>ISNUMBER(SEARCH('Consulta Por Puntos Baloto'!$E$5,B4927,1))</f>
        <v>0</v>
      </c>
      <c r="AS4927">
        <f t="shared" si="152"/>
        <v>35</v>
      </c>
      <c r="AT4927" t="str">
        <f t="shared" si="153"/>
        <v>Punto red</v>
      </c>
    </row>
    <row r="4928" spans="1:46">
      <c r="A4928" t="s">
        <v>21851</v>
      </c>
      <c r="B4928" t="s">
        <v>21852</v>
      </c>
      <c r="C4928" s="18">
        <v>0.29011075289999999</v>
      </c>
      <c r="D4928" t="s">
        <v>4144</v>
      </c>
      <c r="E4928" t="s">
        <v>4035</v>
      </c>
      <c r="F4928" t="s">
        <v>4145</v>
      </c>
      <c r="G4928" s="18">
        <v>0.28185881369999999</v>
      </c>
      <c r="H4928" t="s">
        <v>64</v>
      </c>
      <c r="I4928" t="s">
        <v>4146</v>
      </c>
      <c r="J4928" t="s">
        <v>4147</v>
      </c>
      <c r="K4928" s="18">
        <v>34.842596399500003</v>
      </c>
      <c r="L4928" t="s">
        <v>64</v>
      </c>
      <c r="M4928" t="s">
        <v>4029</v>
      </c>
      <c r="N4928" t="s">
        <v>4030</v>
      </c>
      <c r="O4928" s="18">
        <v>25.028574835899999</v>
      </c>
      <c r="P4928" t="s">
        <v>4031</v>
      </c>
      <c r="Q4928" t="s">
        <v>4025</v>
      </c>
      <c r="R4928" t="s">
        <v>4032</v>
      </c>
      <c r="S4928" s="18">
        <v>151.00161199889999</v>
      </c>
      <c r="T4928" t="s">
        <v>227</v>
      </c>
      <c r="U4928" t="s">
        <v>228</v>
      </c>
      <c r="V4928" t="s">
        <v>229</v>
      </c>
      <c r="W4928" s="18">
        <v>0.39045577910000001</v>
      </c>
      <c r="X4928" t="s">
        <v>4148</v>
      </c>
      <c r="Y4928" t="s">
        <v>4146</v>
      </c>
      <c r="Z4928" t="s">
        <v>4149</v>
      </c>
      <c r="AA4928" s="18">
        <v>0.39045576980000002</v>
      </c>
      <c r="AB4928" t="s">
        <v>4148</v>
      </c>
      <c r="AC4928" t="s">
        <v>4035</v>
      </c>
      <c r="AD4928" t="s">
        <v>4150</v>
      </c>
      <c r="AE4928" s="18">
        <v>0.1127572349</v>
      </c>
      <c r="AF4928" t="s">
        <v>21853</v>
      </c>
      <c r="AG4928" t="s">
        <v>4035</v>
      </c>
      <c r="AH4928" t="s">
        <v>21854</v>
      </c>
      <c r="AI4928" s="18">
        <v>9.1113920200000004E-2</v>
      </c>
      <c r="AJ4928" t="s">
        <v>4548</v>
      </c>
      <c r="AK4928" t="s">
        <v>4035</v>
      </c>
      <c r="AL4928" t="s">
        <v>4549</v>
      </c>
      <c r="AM4928" t="s">
        <v>4548</v>
      </c>
      <c r="AN4928" t="s">
        <v>4035</v>
      </c>
      <c r="AO4928" t="s">
        <v>4549</v>
      </c>
      <c r="AP4928" s="18">
        <v>9.1113920200000004E-2</v>
      </c>
      <c r="AQ4928" t="s">
        <v>123</v>
      </c>
      <c r="AR4928" t="b">
        <f>ISNUMBER(SEARCH('Consulta Por Puntos Baloto'!$E$5,B4928,1))</f>
        <v>0</v>
      </c>
      <c r="AS4928">
        <f t="shared" si="152"/>
        <v>35</v>
      </c>
      <c r="AT4928" t="str">
        <f t="shared" si="153"/>
        <v>Punto red</v>
      </c>
    </row>
    <row r="4929" spans="1:46">
      <c r="A4929" t="s">
        <v>21855</v>
      </c>
      <c r="B4929" t="s">
        <v>21856</v>
      </c>
      <c r="C4929" s="18">
        <v>76.057796678800003</v>
      </c>
      <c r="D4929" t="s">
        <v>4065</v>
      </c>
      <c r="E4929" t="s">
        <v>4066</v>
      </c>
      <c r="F4929" t="s">
        <v>4067</v>
      </c>
      <c r="G4929" s="18">
        <v>73.957117134200004</v>
      </c>
      <c r="H4929" t="s">
        <v>64</v>
      </c>
      <c r="I4929" t="s">
        <v>4068</v>
      </c>
      <c r="J4929" t="s">
        <v>4069</v>
      </c>
      <c r="K4929" s="18">
        <v>240.31970233920001</v>
      </c>
      <c r="L4929" t="s">
        <v>64</v>
      </c>
      <c r="M4929" t="s">
        <v>223</v>
      </c>
      <c r="N4929" t="s">
        <v>4070</v>
      </c>
      <c r="O4929" s="18">
        <v>73.957117095900003</v>
      </c>
      <c r="P4929" t="s">
        <v>4071</v>
      </c>
      <c r="Q4929" t="s">
        <v>4066</v>
      </c>
      <c r="R4929" t="s">
        <v>4072</v>
      </c>
      <c r="S4929" s="18">
        <v>248.10794296890001</v>
      </c>
      <c r="T4929" t="s">
        <v>227</v>
      </c>
      <c r="U4929" t="s">
        <v>228</v>
      </c>
      <c r="V4929" t="s">
        <v>229</v>
      </c>
      <c r="W4929" s="18">
        <v>157.4434862283</v>
      </c>
      <c r="X4929" t="s">
        <v>64</v>
      </c>
      <c r="Y4929" t="s">
        <v>4073</v>
      </c>
      <c r="Z4929" t="s">
        <v>4074</v>
      </c>
      <c r="AA4929" s="18">
        <v>75.946677823900004</v>
      </c>
      <c r="AB4929" s="19" t="s">
        <v>4075</v>
      </c>
      <c r="AC4929" t="s">
        <v>4066</v>
      </c>
      <c r="AD4929" t="s">
        <v>4076</v>
      </c>
      <c r="AE4929" s="18">
        <v>6.9628916400000004E-2</v>
      </c>
      <c r="AF4929" t="s">
        <v>21857</v>
      </c>
      <c r="AG4929" t="s">
        <v>4078</v>
      </c>
      <c r="AH4929" t="s">
        <v>21858</v>
      </c>
      <c r="AI4929" s="18">
        <v>3.7508259400000001E-2</v>
      </c>
      <c r="AJ4929" t="s">
        <v>4080</v>
      </c>
      <c r="AK4929" t="s">
        <v>4078</v>
      </c>
      <c r="AL4929" t="s">
        <v>4081</v>
      </c>
      <c r="AM4929" t="s">
        <v>4080</v>
      </c>
      <c r="AN4929" t="s">
        <v>4078</v>
      </c>
      <c r="AO4929" t="s">
        <v>4081</v>
      </c>
      <c r="AP4929" s="18">
        <v>3.7508259400000001E-2</v>
      </c>
      <c r="AQ4929" t="s">
        <v>123</v>
      </c>
      <c r="AR4929" t="b">
        <f>ISNUMBER(SEARCH('Consulta Por Puntos Baloto'!$E$5,B4929,1))</f>
        <v>0</v>
      </c>
      <c r="AS4929">
        <f t="shared" si="152"/>
        <v>35</v>
      </c>
      <c r="AT4929" t="str">
        <f t="shared" si="153"/>
        <v>Punto red</v>
      </c>
    </row>
    <row r="4930" spans="1:46">
      <c r="A4930" t="s">
        <v>21859</v>
      </c>
      <c r="B4930" t="s">
        <v>21860</v>
      </c>
      <c r="C4930" s="18">
        <v>0.80353857070000001</v>
      </c>
      <c r="D4930" t="s">
        <v>986</v>
      </c>
      <c r="E4930" t="s">
        <v>128</v>
      </c>
      <c r="F4930" t="s">
        <v>987</v>
      </c>
      <c r="G4930" s="18">
        <v>0.47723996600000002</v>
      </c>
      <c r="H4930" t="s">
        <v>988</v>
      </c>
      <c r="I4930" t="s">
        <v>130</v>
      </c>
      <c r="J4930" t="s">
        <v>989</v>
      </c>
      <c r="K4930" s="18">
        <v>1.4256118256000001</v>
      </c>
      <c r="L4930" t="s">
        <v>990</v>
      </c>
      <c r="M4930" t="s">
        <v>130</v>
      </c>
      <c r="N4930" t="s">
        <v>991</v>
      </c>
      <c r="O4930" s="18">
        <v>1.8430888124</v>
      </c>
      <c r="P4930" t="s">
        <v>992</v>
      </c>
      <c r="Q4930" t="s">
        <v>134</v>
      </c>
      <c r="R4930" t="s">
        <v>993</v>
      </c>
      <c r="S4930" s="18">
        <v>1.8157485935</v>
      </c>
      <c r="T4930" t="s">
        <v>675</v>
      </c>
      <c r="U4930" t="s">
        <v>130</v>
      </c>
      <c r="V4930" t="s">
        <v>676</v>
      </c>
      <c r="W4930" s="18">
        <v>1.3041115908000001</v>
      </c>
      <c r="X4930" t="s">
        <v>64</v>
      </c>
      <c r="Y4930" t="s">
        <v>130</v>
      </c>
      <c r="Z4930" t="s">
        <v>677</v>
      </c>
      <c r="AA4930" s="18">
        <v>0.47723996600000002</v>
      </c>
      <c r="AB4930" t="s">
        <v>678</v>
      </c>
      <c r="AC4930" t="s">
        <v>128</v>
      </c>
      <c r="AD4930" t="s">
        <v>679</v>
      </c>
      <c r="AE4930" s="18">
        <v>5.6492104799999998E-2</v>
      </c>
      <c r="AF4930" t="s">
        <v>21861</v>
      </c>
      <c r="AG4930" t="s">
        <v>143</v>
      </c>
      <c r="AH4930" t="s">
        <v>21862</v>
      </c>
      <c r="AI4930" s="18">
        <v>0.16020833570000001</v>
      </c>
      <c r="AJ4930" t="s">
        <v>1024</v>
      </c>
      <c r="AK4930" t="s">
        <v>134</v>
      </c>
      <c r="AL4930" t="s">
        <v>1025</v>
      </c>
      <c r="AM4930" t="s">
        <v>21861</v>
      </c>
      <c r="AN4930" t="s">
        <v>143</v>
      </c>
      <c r="AO4930" t="s">
        <v>21862</v>
      </c>
      <c r="AP4930" s="18">
        <v>5.6492104799999998E-2</v>
      </c>
      <c r="AQ4930" t="e">
        <v>#N/A</v>
      </c>
      <c r="AR4930" t="b">
        <f>ISNUMBER(SEARCH('Consulta Por Puntos Baloto'!$E$5,B4930,1))</f>
        <v>0</v>
      </c>
      <c r="AS4930">
        <f t="shared" si="152"/>
        <v>31</v>
      </c>
      <c r="AT4930" t="str">
        <f t="shared" si="153"/>
        <v>Punto pago</v>
      </c>
    </row>
    <row r="4931" spans="1:46">
      <c r="A4931" t="s">
        <v>21863</v>
      </c>
      <c r="B4931" t="s">
        <v>21864</v>
      </c>
      <c r="C4931" s="18">
        <v>2.1575614477</v>
      </c>
      <c r="D4931" t="s">
        <v>3990</v>
      </c>
      <c r="E4931" t="s">
        <v>3991</v>
      </c>
      <c r="F4931" t="s">
        <v>3992</v>
      </c>
      <c r="G4931" s="18">
        <v>0.89377077890000001</v>
      </c>
      <c r="H4931" t="s">
        <v>64</v>
      </c>
      <c r="I4931" t="s">
        <v>3993</v>
      </c>
      <c r="J4931" t="s">
        <v>3995</v>
      </c>
      <c r="K4931" s="18">
        <v>1.3501821545999999</v>
      </c>
      <c r="L4931" t="s">
        <v>64</v>
      </c>
      <c r="M4931" t="s">
        <v>3993</v>
      </c>
      <c r="N4931" t="s">
        <v>3995</v>
      </c>
      <c r="O4931" s="18">
        <v>3.9758462057999999</v>
      </c>
      <c r="P4931" t="s">
        <v>3996</v>
      </c>
      <c r="Q4931" t="s">
        <v>3991</v>
      </c>
      <c r="R4931" t="s">
        <v>3997</v>
      </c>
      <c r="S4931" s="18">
        <v>371.79585701249999</v>
      </c>
      <c r="T4931" t="s">
        <v>85</v>
      </c>
      <c r="U4931" t="s">
        <v>86</v>
      </c>
      <c r="V4931" t="s">
        <v>87</v>
      </c>
      <c r="W4931" s="18">
        <v>131.81624653169999</v>
      </c>
      <c r="X4931" t="s">
        <v>64</v>
      </c>
      <c r="Y4931" t="s">
        <v>3998</v>
      </c>
      <c r="Z4931" t="s">
        <v>3999</v>
      </c>
      <c r="AA4931" s="18">
        <v>1.8478210545</v>
      </c>
      <c r="AB4931" t="s">
        <v>4000</v>
      </c>
      <c r="AC4931" t="s">
        <v>3991</v>
      </c>
      <c r="AD4931" t="s">
        <v>4001</v>
      </c>
      <c r="AE4931" s="18">
        <v>0.29486149630000003</v>
      </c>
      <c r="AF4931" t="s">
        <v>21865</v>
      </c>
      <c r="AG4931" t="s">
        <v>3991</v>
      </c>
      <c r="AH4931" t="s">
        <v>21866</v>
      </c>
      <c r="AI4931" s="18">
        <v>0.3123674347</v>
      </c>
      <c r="AJ4931" t="s">
        <v>21681</v>
      </c>
      <c r="AK4931" t="s">
        <v>3991</v>
      </c>
      <c r="AL4931" t="s">
        <v>21682</v>
      </c>
      <c r="AM4931" t="s">
        <v>21865</v>
      </c>
      <c r="AN4931" t="s">
        <v>3991</v>
      </c>
      <c r="AO4931" t="s">
        <v>21866</v>
      </c>
      <c r="AP4931" s="18">
        <v>0.29486149630000003</v>
      </c>
      <c r="AQ4931" t="s">
        <v>123</v>
      </c>
      <c r="AR4931" t="b">
        <f>ISNUMBER(SEARCH('Consulta Por Puntos Baloto'!$E$5,B4931,1))</f>
        <v>0</v>
      </c>
      <c r="AS4931">
        <f t="shared" ref="AS4931:AS4994" si="154">MATCH(AP4931,A4931:AL4931,0)</f>
        <v>31</v>
      </c>
      <c r="AT4931" t="str">
        <f t="shared" ref="AT4931:AT4994" si="155">+VLOOKUP(AS4931,$AW$2:$AX$10,2,0)</f>
        <v>Punto pago</v>
      </c>
    </row>
    <row r="4932" spans="1:46">
      <c r="A4932" t="s">
        <v>21867</v>
      </c>
      <c r="B4932" t="s">
        <v>21868</v>
      </c>
      <c r="C4932" s="18">
        <v>1.0574388868</v>
      </c>
      <c r="D4932" t="s">
        <v>185</v>
      </c>
      <c r="E4932" t="s">
        <v>83</v>
      </c>
      <c r="F4932" t="s">
        <v>186</v>
      </c>
      <c r="G4932" s="18">
        <v>0.65744138129999996</v>
      </c>
      <c r="H4932" t="s">
        <v>64</v>
      </c>
      <c r="I4932" t="s">
        <v>86</v>
      </c>
      <c r="J4932" t="s">
        <v>88</v>
      </c>
      <c r="K4932" s="18">
        <v>0.65744138129999996</v>
      </c>
      <c r="L4932" t="s">
        <v>64</v>
      </c>
      <c r="M4932" t="s">
        <v>86</v>
      </c>
      <c r="N4932" t="s">
        <v>88</v>
      </c>
      <c r="O4932" s="18">
        <v>1.319069643</v>
      </c>
      <c r="P4932" t="s">
        <v>359</v>
      </c>
      <c r="Q4932" t="s">
        <v>83</v>
      </c>
      <c r="R4932" t="s">
        <v>360</v>
      </c>
      <c r="S4932" s="18">
        <v>1.8105606962</v>
      </c>
      <c r="T4932" t="s">
        <v>85</v>
      </c>
      <c r="U4932" t="s">
        <v>86</v>
      </c>
      <c r="V4932" t="s">
        <v>87</v>
      </c>
      <c r="W4932" s="18">
        <v>1.3045223746000001</v>
      </c>
      <c r="X4932" t="s">
        <v>4584</v>
      </c>
      <c r="Y4932" t="s">
        <v>86</v>
      </c>
      <c r="Z4932" t="s">
        <v>4585</v>
      </c>
      <c r="AA4932" s="18">
        <v>1.2017937684</v>
      </c>
      <c r="AB4932" t="s">
        <v>193</v>
      </c>
      <c r="AC4932" t="s">
        <v>83</v>
      </c>
      <c r="AD4932" t="s">
        <v>194</v>
      </c>
      <c r="AE4932" s="18">
        <v>0.54999201060000003</v>
      </c>
      <c r="AF4932" t="s">
        <v>15533</v>
      </c>
      <c r="AG4932" t="s">
        <v>83</v>
      </c>
      <c r="AH4932" t="s">
        <v>15534</v>
      </c>
      <c r="AI4932" s="18">
        <v>0</v>
      </c>
      <c r="AJ4932" t="s">
        <v>21868</v>
      </c>
      <c r="AK4932" t="s">
        <v>83</v>
      </c>
      <c r="AL4932" t="s">
        <v>21869</v>
      </c>
      <c r="AM4932" t="s">
        <v>21868</v>
      </c>
      <c r="AN4932" t="s">
        <v>83</v>
      </c>
      <c r="AO4932" t="s">
        <v>21869</v>
      </c>
      <c r="AP4932" s="18">
        <v>0</v>
      </c>
      <c r="AQ4932" t="e">
        <v>#N/A</v>
      </c>
      <c r="AR4932" t="b">
        <f>ISNUMBER(SEARCH('Consulta Por Puntos Baloto'!$E$5,B4932,1))</f>
        <v>0</v>
      </c>
      <c r="AS4932">
        <f t="shared" si="154"/>
        <v>35</v>
      </c>
      <c r="AT4932" t="str">
        <f t="shared" si="155"/>
        <v>Punto red</v>
      </c>
    </row>
    <row r="4933" spans="1:46">
      <c r="A4933" t="s">
        <v>21870</v>
      </c>
      <c r="B4933" t="s">
        <v>21871</v>
      </c>
      <c r="C4933" s="18">
        <v>2.1804503063</v>
      </c>
      <c r="D4933" t="s">
        <v>2585</v>
      </c>
      <c r="E4933" t="s">
        <v>128</v>
      </c>
      <c r="F4933" t="s">
        <v>2586</v>
      </c>
      <c r="G4933" s="18">
        <v>0.29363138109999998</v>
      </c>
      <c r="H4933" t="s">
        <v>64</v>
      </c>
      <c r="I4933" t="s">
        <v>130</v>
      </c>
      <c r="J4933" t="s">
        <v>5290</v>
      </c>
      <c r="K4933" s="18">
        <v>1.3918846491000001</v>
      </c>
      <c r="L4933" t="s">
        <v>64</v>
      </c>
      <c r="M4933" t="s">
        <v>130</v>
      </c>
      <c r="N4933" t="s">
        <v>3478</v>
      </c>
      <c r="O4933" s="18">
        <v>2.0448959043000001</v>
      </c>
      <c r="P4933" t="s">
        <v>2746</v>
      </c>
      <c r="Q4933" t="s">
        <v>134</v>
      </c>
      <c r="R4933" t="s">
        <v>2747</v>
      </c>
      <c r="S4933" s="18">
        <v>2.3269565870000002</v>
      </c>
      <c r="T4933" t="s">
        <v>807</v>
      </c>
      <c r="U4933" t="s">
        <v>130</v>
      </c>
      <c r="V4933" t="s">
        <v>808</v>
      </c>
      <c r="W4933" s="18">
        <v>1.7628839305999999</v>
      </c>
      <c r="X4933" t="s">
        <v>2590</v>
      </c>
      <c r="Y4933" t="s">
        <v>130</v>
      </c>
      <c r="Z4933" t="s">
        <v>2591</v>
      </c>
      <c r="AA4933" s="18">
        <v>1.7628839305999999</v>
      </c>
      <c r="AB4933" t="s">
        <v>6560</v>
      </c>
      <c r="AC4933" t="s">
        <v>128</v>
      </c>
      <c r="AD4933" t="s">
        <v>6561</v>
      </c>
      <c r="AE4933" s="18">
        <v>0.1135592784</v>
      </c>
      <c r="AF4933" t="s">
        <v>8598</v>
      </c>
      <c r="AG4933" t="s">
        <v>143</v>
      </c>
      <c r="AH4933" t="s">
        <v>8599</v>
      </c>
      <c r="AI4933" s="18">
        <v>6.7149683099999996E-2</v>
      </c>
      <c r="AJ4933" t="s">
        <v>11216</v>
      </c>
      <c r="AK4933" t="s">
        <v>134</v>
      </c>
      <c r="AL4933" t="s">
        <v>11217</v>
      </c>
      <c r="AM4933" t="s">
        <v>11216</v>
      </c>
      <c r="AN4933" t="s">
        <v>134</v>
      </c>
      <c r="AO4933" t="s">
        <v>11217</v>
      </c>
      <c r="AP4933" s="18">
        <v>6.7149683099999996E-2</v>
      </c>
      <c r="AQ4933" t="s">
        <v>123</v>
      </c>
      <c r="AR4933" t="b">
        <f>ISNUMBER(SEARCH('Consulta Por Puntos Baloto'!$E$5,B4933,1))</f>
        <v>0</v>
      </c>
      <c r="AS4933">
        <f t="shared" si="154"/>
        <v>35</v>
      </c>
      <c r="AT4933" t="str">
        <f t="shared" si="155"/>
        <v>Punto red</v>
      </c>
    </row>
    <row r="4934" spans="1:46">
      <c r="A4934" t="s">
        <v>21872</v>
      </c>
      <c r="B4934" t="s">
        <v>21873</v>
      </c>
      <c r="C4934" s="18">
        <v>32.177939165300003</v>
      </c>
      <c r="D4934" t="s">
        <v>410</v>
      </c>
      <c r="E4934" t="s">
        <v>411</v>
      </c>
      <c r="F4934" t="s">
        <v>412</v>
      </c>
      <c r="G4934" s="18">
        <v>30.493231531700001</v>
      </c>
      <c r="H4934" t="s">
        <v>64</v>
      </c>
      <c r="I4934" t="s">
        <v>86</v>
      </c>
      <c r="J4934" t="s">
        <v>413</v>
      </c>
      <c r="K4934" s="18">
        <v>30.493231531700001</v>
      </c>
      <c r="L4934" t="s">
        <v>64</v>
      </c>
      <c r="M4934" t="s">
        <v>86</v>
      </c>
      <c r="N4934" t="s">
        <v>413</v>
      </c>
      <c r="O4934" s="18">
        <v>32.177455471400002</v>
      </c>
      <c r="P4934" t="s">
        <v>414</v>
      </c>
      <c r="Q4934" t="s">
        <v>411</v>
      </c>
      <c r="R4934" t="s">
        <v>415</v>
      </c>
      <c r="S4934" s="18">
        <v>38.024815390699999</v>
      </c>
      <c r="T4934" t="s">
        <v>85</v>
      </c>
      <c r="U4934" t="s">
        <v>86</v>
      </c>
      <c r="V4934" t="s">
        <v>87</v>
      </c>
      <c r="W4934" s="18">
        <v>36.093030938200002</v>
      </c>
      <c r="X4934" t="s">
        <v>64</v>
      </c>
      <c r="Y4934" t="s">
        <v>86</v>
      </c>
      <c r="Z4934" t="s">
        <v>299</v>
      </c>
      <c r="AA4934" s="18">
        <v>36.122892684200004</v>
      </c>
      <c r="AB4934" s="19" t="s">
        <v>361</v>
      </c>
      <c r="AC4934" t="s">
        <v>83</v>
      </c>
      <c r="AD4934" s="19" t="s">
        <v>362</v>
      </c>
      <c r="AE4934" s="18">
        <v>5.9197157200000003E-2</v>
      </c>
      <c r="AF4934" t="s">
        <v>416</v>
      </c>
      <c r="AG4934" t="s">
        <v>417</v>
      </c>
      <c r="AH4934" t="s">
        <v>418</v>
      </c>
      <c r="AI4934" s="18">
        <v>3.5139659599999998E-2</v>
      </c>
      <c r="AJ4934" t="s">
        <v>21874</v>
      </c>
      <c r="AK4934" t="s">
        <v>417</v>
      </c>
      <c r="AL4934" t="s">
        <v>21875</v>
      </c>
      <c r="AM4934" t="s">
        <v>21874</v>
      </c>
      <c r="AN4934" t="s">
        <v>417</v>
      </c>
      <c r="AO4934" t="s">
        <v>21875</v>
      </c>
      <c r="AP4934" s="18">
        <v>3.5139659599999998E-2</v>
      </c>
      <c r="AQ4934" t="s">
        <v>123</v>
      </c>
      <c r="AR4934" t="b">
        <f>ISNUMBER(SEARCH('Consulta Por Puntos Baloto'!$E$5,B4934,1))</f>
        <v>0</v>
      </c>
      <c r="AS4934">
        <f t="shared" si="154"/>
        <v>35</v>
      </c>
      <c r="AT4934" t="str">
        <f t="shared" si="155"/>
        <v>Punto red</v>
      </c>
    </row>
    <row r="4935" spans="1:46">
      <c r="A4935" t="s">
        <v>21876</v>
      </c>
      <c r="B4935" t="s">
        <v>21877</v>
      </c>
      <c r="C4935" s="18">
        <v>40.419857485500003</v>
      </c>
      <c r="D4935" t="s">
        <v>5270</v>
      </c>
      <c r="E4935" t="s">
        <v>4172</v>
      </c>
      <c r="F4935" t="s">
        <v>5271</v>
      </c>
      <c r="G4935" s="18">
        <v>39.422352063700004</v>
      </c>
      <c r="H4935" t="s">
        <v>4916</v>
      </c>
      <c r="I4935" t="s">
        <v>4169</v>
      </c>
      <c r="J4935" t="s">
        <v>4917</v>
      </c>
      <c r="K4935" s="18">
        <v>110.7588917991</v>
      </c>
      <c r="L4935" t="s">
        <v>64</v>
      </c>
      <c r="M4935" t="s">
        <v>86</v>
      </c>
      <c r="N4935" t="s">
        <v>402</v>
      </c>
      <c r="O4935" s="18">
        <v>110.7588917991</v>
      </c>
      <c r="P4935" t="s">
        <v>403</v>
      </c>
      <c r="Q4935" t="s">
        <v>83</v>
      </c>
      <c r="R4935" t="s">
        <v>404</v>
      </c>
      <c r="S4935" s="18">
        <v>111.5364796703</v>
      </c>
      <c r="T4935" t="s">
        <v>85</v>
      </c>
      <c r="U4935" t="s">
        <v>86</v>
      </c>
      <c r="V4935" t="s">
        <v>87</v>
      </c>
      <c r="W4935" s="18">
        <v>40.9232766055</v>
      </c>
      <c r="X4935" t="s">
        <v>64</v>
      </c>
      <c r="Y4935" t="s">
        <v>4169</v>
      </c>
      <c r="Z4935" t="s">
        <v>4171</v>
      </c>
      <c r="AA4935" s="18">
        <v>39.458112691300002</v>
      </c>
      <c r="AB4935" t="s">
        <v>4916</v>
      </c>
      <c r="AC4935" t="s">
        <v>4172</v>
      </c>
      <c r="AD4935" t="s">
        <v>4918</v>
      </c>
      <c r="AE4935" s="18">
        <v>3.0411684E-3</v>
      </c>
      <c r="AF4935" t="s">
        <v>21878</v>
      </c>
      <c r="AG4935" t="s">
        <v>7329</v>
      </c>
      <c r="AH4935" t="s">
        <v>21879</v>
      </c>
      <c r="AI4935" s="18">
        <v>0.11317083930000001</v>
      </c>
      <c r="AJ4935" t="s">
        <v>7331</v>
      </c>
      <c r="AK4935" t="s">
        <v>7329</v>
      </c>
      <c r="AL4935" t="s">
        <v>7332</v>
      </c>
      <c r="AM4935" t="s">
        <v>21878</v>
      </c>
      <c r="AN4935" t="s">
        <v>7329</v>
      </c>
      <c r="AO4935" t="s">
        <v>21879</v>
      </c>
      <c r="AP4935" s="18">
        <v>3.0411684E-3</v>
      </c>
      <c r="AQ4935" t="s">
        <v>123</v>
      </c>
      <c r="AR4935" t="b">
        <f>ISNUMBER(SEARCH('Consulta Por Puntos Baloto'!$E$5,B4935,1))</f>
        <v>0</v>
      </c>
      <c r="AS4935">
        <f t="shared" si="154"/>
        <v>31</v>
      </c>
      <c r="AT4935" t="str">
        <f t="shared" si="155"/>
        <v>Punto pago</v>
      </c>
    </row>
    <row r="4936" spans="1:46">
      <c r="A4936" t="s">
        <v>21880</v>
      </c>
      <c r="B4936" t="s">
        <v>21881</v>
      </c>
      <c r="C4936" s="18">
        <v>24.097308380499999</v>
      </c>
      <c r="D4936" t="s">
        <v>4580</v>
      </c>
      <c r="E4936" t="s">
        <v>83</v>
      </c>
      <c r="F4936" t="s">
        <v>4581</v>
      </c>
      <c r="G4936" s="18">
        <v>22.882082710100001</v>
      </c>
      <c r="H4936" t="s">
        <v>4582</v>
      </c>
      <c r="I4936" t="s">
        <v>86</v>
      </c>
      <c r="J4936" t="s">
        <v>4583</v>
      </c>
      <c r="K4936" s="18">
        <v>23.034100338399998</v>
      </c>
      <c r="L4936" t="s">
        <v>64</v>
      </c>
      <c r="M4936" t="s">
        <v>86</v>
      </c>
      <c r="N4936" t="s">
        <v>402</v>
      </c>
      <c r="O4936" s="18">
        <v>23.034100338399998</v>
      </c>
      <c r="P4936" t="s">
        <v>403</v>
      </c>
      <c r="Q4936" t="s">
        <v>83</v>
      </c>
      <c r="R4936" t="s">
        <v>404</v>
      </c>
      <c r="S4936" s="18">
        <v>24.020753885600001</v>
      </c>
      <c r="T4936" t="s">
        <v>85</v>
      </c>
      <c r="U4936" t="s">
        <v>86</v>
      </c>
      <c r="V4936" t="s">
        <v>87</v>
      </c>
      <c r="W4936" s="18">
        <v>24.020753885600001</v>
      </c>
      <c r="X4936" t="s">
        <v>64</v>
      </c>
      <c r="Y4936" t="s">
        <v>91</v>
      </c>
      <c r="Z4936" t="s">
        <v>92</v>
      </c>
      <c r="AA4936" s="18">
        <v>23.8821011454</v>
      </c>
      <c r="AB4936" t="s">
        <v>4586</v>
      </c>
      <c r="AC4936" t="s">
        <v>83</v>
      </c>
      <c r="AD4936" t="s">
        <v>4587</v>
      </c>
      <c r="AE4936" s="18">
        <v>8.6760328841999996</v>
      </c>
      <c r="AF4936" t="s">
        <v>6765</v>
      </c>
      <c r="AG4936" t="s">
        <v>6766</v>
      </c>
      <c r="AH4936" t="s">
        <v>6767</v>
      </c>
      <c r="AI4936" s="18">
        <v>6.9005117957</v>
      </c>
      <c r="AJ4936" t="s">
        <v>21882</v>
      </c>
      <c r="AK4936" t="s">
        <v>6769</v>
      </c>
      <c r="AL4936" t="s">
        <v>21883</v>
      </c>
      <c r="AM4936" t="s">
        <v>21882</v>
      </c>
      <c r="AN4936" t="s">
        <v>6769</v>
      </c>
      <c r="AO4936" t="s">
        <v>21883</v>
      </c>
      <c r="AP4936" s="18">
        <v>6.9005117957</v>
      </c>
      <c r="AQ4936" t="s">
        <v>123</v>
      </c>
      <c r="AR4936" t="b">
        <f>ISNUMBER(SEARCH('Consulta Por Puntos Baloto'!$E$5,B4936,1))</f>
        <v>0</v>
      </c>
      <c r="AS4936">
        <f t="shared" si="154"/>
        <v>35</v>
      </c>
      <c r="AT4936" t="str">
        <f t="shared" si="155"/>
        <v>Punto red</v>
      </c>
    </row>
    <row r="4937" spans="1:46">
      <c r="A4937" t="s">
        <v>21884</v>
      </c>
      <c r="B4937" t="s">
        <v>21885</v>
      </c>
      <c r="C4937" s="18">
        <v>2.1652215631999998</v>
      </c>
      <c r="D4937" t="s">
        <v>169</v>
      </c>
      <c r="E4937" t="s">
        <v>128</v>
      </c>
      <c r="F4937" t="s">
        <v>170</v>
      </c>
      <c r="G4937" s="18">
        <v>0.33935673329999999</v>
      </c>
      <c r="H4937" t="s">
        <v>64</v>
      </c>
      <c r="I4937" t="s">
        <v>130</v>
      </c>
      <c r="J4937" t="s">
        <v>586</v>
      </c>
      <c r="K4937" s="18">
        <v>1.943626488</v>
      </c>
      <c r="L4937" t="s">
        <v>64</v>
      </c>
      <c r="M4937" t="s">
        <v>130</v>
      </c>
      <c r="N4937" t="s">
        <v>172</v>
      </c>
      <c r="O4937" s="18">
        <v>2.6843526819000001</v>
      </c>
      <c r="P4937" t="s">
        <v>805</v>
      </c>
      <c r="Q4937" t="s">
        <v>134</v>
      </c>
      <c r="R4937" t="s">
        <v>806</v>
      </c>
      <c r="S4937" s="18">
        <v>3.0070077571999998</v>
      </c>
      <c r="T4937" t="s">
        <v>64</v>
      </c>
      <c r="U4937" t="s">
        <v>130</v>
      </c>
      <c r="V4937" t="s">
        <v>171</v>
      </c>
      <c r="W4937" s="18">
        <v>2.5769104489000001</v>
      </c>
      <c r="X4937" t="s">
        <v>2720</v>
      </c>
      <c r="Y4937" t="s">
        <v>130</v>
      </c>
      <c r="Z4937" t="s">
        <v>2721</v>
      </c>
      <c r="AA4937" s="18">
        <v>2.6843526819000001</v>
      </c>
      <c r="AB4937" t="s">
        <v>2722</v>
      </c>
      <c r="AC4937" t="s">
        <v>128</v>
      </c>
      <c r="AD4937" t="s">
        <v>2723</v>
      </c>
      <c r="AE4937" s="18">
        <v>0.2898223473</v>
      </c>
      <c r="AF4937" t="s">
        <v>2724</v>
      </c>
      <c r="AG4937" t="s">
        <v>143</v>
      </c>
      <c r="AH4937" t="s">
        <v>2725</v>
      </c>
      <c r="AI4937" s="18">
        <v>0</v>
      </c>
      <c r="AJ4937" t="s">
        <v>21885</v>
      </c>
      <c r="AK4937" t="s">
        <v>134</v>
      </c>
      <c r="AL4937" t="s">
        <v>21886</v>
      </c>
      <c r="AM4937" t="s">
        <v>21885</v>
      </c>
      <c r="AN4937" t="s">
        <v>134</v>
      </c>
      <c r="AO4937" t="s">
        <v>21886</v>
      </c>
      <c r="AP4937" s="18">
        <v>0</v>
      </c>
      <c r="AQ4937" t="s">
        <v>4218</v>
      </c>
      <c r="AR4937" t="b">
        <f>ISNUMBER(SEARCH('Consulta Por Puntos Baloto'!$E$5,B4937,1))</f>
        <v>0</v>
      </c>
      <c r="AS4937">
        <f t="shared" si="154"/>
        <v>35</v>
      </c>
      <c r="AT4937" t="str">
        <f t="shared" si="155"/>
        <v>Punto red</v>
      </c>
    </row>
    <row r="4938" spans="1:46">
      <c r="A4938" t="s">
        <v>21887</v>
      </c>
      <c r="B4938" t="s">
        <v>21888</v>
      </c>
      <c r="C4938" s="18">
        <v>30.239870043900002</v>
      </c>
      <c r="D4938" t="s">
        <v>5373</v>
      </c>
      <c r="E4938" t="s">
        <v>4900</v>
      </c>
      <c r="F4938" t="s">
        <v>5374</v>
      </c>
      <c r="G4938" s="18">
        <v>30.1230454572</v>
      </c>
      <c r="H4938" t="s">
        <v>4899</v>
      </c>
      <c r="I4938" t="s">
        <v>4432</v>
      </c>
      <c r="J4938" t="s">
        <v>4992</v>
      </c>
      <c r="K4938" s="18">
        <v>45.212806896399997</v>
      </c>
      <c r="L4938" t="s">
        <v>64</v>
      </c>
      <c r="M4938" t="s">
        <v>4434</v>
      </c>
      <c r="N4938" t="s">
        <v>4435</v>
      </c>
      <c r="O4938" s="18">
        <v>47.1374781289</v>
      </c>
      <c r="P4938" t="s">
        <v>4100</v>
      </c>
      <c r="Q4938" t="s">
        <v>4101</v>
      </c>
      <c r="R4938" t="s">
        <v>4102</v>
      </c>
      <c r="S4938" s="18">
        <v>49.3137500176</v>
      </c>
      <c r="T4938" t="s">
        <v>227</v>
      </c>
      <c r="U4938" t="s">
        <v>228</v>
      </c>
      <c r="V4938" t="s">
        <v>229</v>
      </c>
      <c r="W4938" s="18">
        <v>50.024245407099997</v>
      </c>
      <c r="X4938" t="s">
        <v>64</v>
      </c>
      <c r="Y4938" t="s">
        <v>5603</v>
      </c>
      <c r="Z4938" t="s">
        <v>5604</v>
      </c>
      <c r="AA4938" s="18">
        <v>47.112705704</v>
      </c>
      <c r="AB4938" t="s">
        <v>4436</v>
      </c>
      <c r="AC4938" t="s">
        <v>4437</v>
      </c>
      <c r="AD4938" t="s">
        <v>4438</v>
      </c>
      <c r="AE4938" s="18">
        <v>1.929922E-4</v>
      </c>
      <c r="AF4938" t="s">
        <v>4993</v>
      </c>
      <c r="AG4938" t="s">
        <v>4994</v>
      </c>
      <c r="AH4938" t="s">
        <v>4995</v>
      </c>
      <c r="AI4938" s="18">
        <v>0.1301746738</v>
      </c>
      <c r="AJ4938" t="s">
        <v>21889</v>
      </c>
      <c r="AK4938" t="s">
        <v>4994</v>
      </c>
      <c r="AL4938" t="s">
        <v>21890</v>
      </c>
      <c r="AM4938" t="s">
        <v>4993</v>
      </c>
      <c r="AN4938" t="s">
        <v>4994</v>
      </c>
      <c r="AO4938" t="s">
        <v>4995</v>
      </c>
      <c r="AP4938" s="18">
        <v>1.929922E-4</v>
      </c>
      <c r="AQ4938" t="s">
        <v>123</v>
      </c>
      <c r="AR4938" t="b">
        <f>ISNUMBER(SEARCH('Consulta Por Puntos Baloto'!$E$5,B4938,1))</f>
        <v>0</v>
      </c>
      <c r="AS4938">
        <f t="shared" si="154"/>
        <v>31</v>
      </c>
      <c r="AT4938" t="str">
        <f t="shared" si="155"/>
        <v>Punto pago</v>
      </c>
    </row>
    <row r="4939" spans="1:46">
      <c r="A4939" t="s">
        <v>21891</v>
      </c>
      <c r="B4939" t="s">
        <v>21892</v>
      </c>
      <c r="C4939" s="18">
        <v>75.538111199200003</v>
      </c>
      <c r="D4939" t="s">
        <v>7736</v>
      </c>
      <c r="E4939" t="s">
        <v>4964</v>
      </c>
      <c r="F4939" t="s">
        <v>7737</v>
      </c>
      <c r="G4939" s="18">
        <v>89.061348488299998</v>
      </c>
      <c r="H4939" t="s">
        <v>64</v>
      </c>
      <c r="I4939" t="s">
        <v>294</v>
      </c>
      <c r="J4939" t="s">
        <v>4975</v>
      </c>
      <c r="K4939" s="18">
        <v>89.478879861600007</v>
      </c>
      <c r="L4939" t="s">
        <v>64</v>
      </c>
      <c r="M4939" t="s">
        <v>294</v>
      </c>
      <c r="N4939" t="s">
        <v>295</v>
      </c>
      <c r="O4939" s="18">
        <v>76.328786667200006</v>
      </c>
      <c r="P4939" t="s">
        <v>4963</v>
      </c>
      <c r="Q4939" t="s">
        <v>4964</v>
      </c>
      <c r="R4939" t="s">
        <v>4965</v>
      </c>
      <c r="S4939" s="18">
        <v>128.1052663223</v>
      </c>
      <c r="T4939" t="s">
        <v>807</v>
      </c>
      <c r="U4939" t="s">
        <v>130</v>
      </c>
      <c r="V4939" t="s">
        <v>808</v>
      </c>
      <c r="W4939" s="18">
        <v>76.415615046499994</v>
      </c>
      <c r="X4939" t="s">
        <v>64</v>
      </c>
      <c r="Y4939" t="s">
        <v>4519</v>
      </c>
      <c r="Z4939" t="s">
        <v>4520</v>
      </c>
      <c r="AA4939" s="18">
        <v>89.053374462799994</v>
      </c>
      <c r="AB4939" t="s">
        <v>300</v>
      </c>
      <c r="AC4939" t="s">
        <v>301</v>
      </c>
      <c r="AD4939" t="s">
        <v>302</v>
      </c>
      <c r="AE4939" s="18">
        <v>22.6119459347</v>
      </c>
      <c r="AF4939" t="s">
        <v>14094</v>
      </c>
      <c r="AG4939" t="s">
        <v>7763</v>
      </c>
      <c r="AH4939" t="s">
        <v>14095</v>
      </c>
      <c r="AI4939" s="18">
        <v>3.3276298099999997E-2</v>
      </c>
      <c r="AJ4939" t="s">
        <v>20507</v>
      </c>
      <c r="AK4939" t="s">
        <v>14097</v>
      </c>
      <c r="AL4939" t="s">
        <v>20508</v>
      </c>
      <c r="AM4939" t="s">
        <v>20507</v>
      </c>
      <c r="AN4939" t="s">
        <v>14097</v>
      </c>
      <c r="AO4939" t="s">
        <v>20508</v>
      </c>
      <c r="AP4939" s="18">
        <v>3.3276298099999997E-2</v>
      </c>
      <c r="AQ4939" t="s">
        <v>123</v>
      </c>
      <c r="AR4939" t="b">
        <f>ISNUMBER(SEARCH('Consulta Por Puntos Baloto'!$E$5,B4939,1))</f>
        <v>0</v>
      </c>
      <c r="AS4939">
        <f t="shared" si="154"/>
        <v>35</v>
      </c>
      <c r="AT4939" t="str">
        <f t="shared" si="155"/>
        <v>Punto red</v>
      </c>
    </row>
    <row r="4940" spans="1:46">
      <c r="A4940" t="s">
        <v>21893</v>
      </c>
      <c r="B4940" t="s">
        <v>21894</v>
      </c>
      <c r="C4940" s="18">
        <v>37.377981554500003</v>
      </c>
      <c r="D4940" t="s">
        <v>5132</v>
      </c>
      <c r="E4940" t="s">
        <v>5133</v>
      </c>
      <c r="F4940" t="s">
        <v>5134</v>
      </c>
      <c r="G4940" s="18">
        <v>60.835073541100002</v>
      </c>
      <c r="H4940" t="s">
        <v>64</v>
      </c>
      <c r="I4940" t="s">
        <v>4027</v>
      </c>
      <c r="J4940" t="s">
        <v>5135</v>
      </c>
      <c r="K4940" s="18">
        <v>69.993397274599999</v>
      </c>
      <c r="L4940" t="s">
        <v>64</v>
      </c>
      <c r="M4940" t="s">
        <v>154</v>
      </c>
      <c r="N4940" t="s">
        <v>156</v>
      </c>
      <c r="O4940" s="18">
        <v>60.643333859199998</v>
      </c>
      <c r="P4940" t="s">
        <v>4031</v>
      </c>
      <c r="Q4940" t="s">
        <v>4025</v>
      </c>
      <c r="R4940" t="s">
        <v>4032</v>
      </c>
      <c r="S4940" s="18">
        <v>121.1736259032</v>
      </c>
      <c r="T4940" t="s">
        <v>69</v>
      </c>
      <c r="U4940" t="s">
        <v>65</v>
      </c>
      <c r="V4940" t="s">
        <v>70</v>
      </c>
      <c r="W4940" s="18">
        <v>60.802138276900003</v>
      </c>
      <c r="X4940" t="s">
        <v>64</v>
      </c>
      <c r="Y4940" t="s">
        <v>4027</v>
      </c>
      <c r="Z4940" t="s">
        <v>4033</v>
      </c>
      <c r="AA4940" s="18">
        <v>38.214361576000002</v>
      </c>
      <c r="AB4940" t="s">
        <v>4899</v>
      </c>
      <c r="AC4940" t="s">
        <v>4900</v>
      </c>
      <c r="AD4940" t="s">
        <v>4901</v>
      </c>
      <c r="AE4940" s="18">
        <v>2.2017972999999998E-3</v>
      </c>
      <c r="AF4940" t="s">
        <v>21895</v>
      </c>
      <c r="AG4940" t="s">
        <v>21896</v>
      </c>
      <c r="AH4940" t="s">
        <v>21897</v>
      </c>
      <c r="AI4940" s="18">
        <v>6.1189581700000002E-2</v>
      </c>
      <c r="AJ4940" t="s">
        <v>21898</v>
      </c>
      <c r="AK4940" t="s">
        <v>21899</v>
      </c>
      <c r="AL4940" t="s">
        <v>21900</v>
      </c>
      <c r="AM4940" t="s">
        <v>21895</v>
      </c>
      <c r="AN4940" t="s">
        <v>21896</v>
      </c>
      <c r="AO4940" t="s">
        <v>21897</v>
      </c>
      <c r="AP4940" s="18">
        <v>2.2017972999999998E-3</v>
      </c>
      <c r="AQ4940" t="s">
        <v>123</v>
      </c>
      <c r="AR4940" t="b">
        <f>ISNUMBER(SEARCH('Consulta Por Puntos Baloto'!$E$5,B4940,1))</f>
        <v>0</v>
      </c>
      <c r="AS4940">
        <f t="shared" si="154"/>
        <v>31</v>
      </c>
      <c r="AT4940" t="str">
        <f t="shared" si="155"/>
        <v>Punto pago</v>
      </c>
    </row>
    <row r="4941" spans="1:46">
      <c r="A4941" t="s">
        <v>21901</v>
      </c>
      <c r="B4941" t="s">
        <v>21902</v>
      </c>
      <c r="C4941" s="18">
        <v>14.1636855497</v>
      </c>
      <c r="D4941" t="s">
        <v>13606</v>
      </c>
      <c r="E4941" t="s">
        <v>13607</v>
      </c>
      <c r="F4941" t="s">
        <v>13608</v>
      </c>
      <c r="G4941" s="18">
        <v>23.330484224399999</v>
      </c>
      <c r="H4941" t="s">
        <v>64</v>
      </c>
      <c r="I4941" t="s">
        <v>343</v>
      </c>
      <c r="J4941" t="s">
        <v>7618</v>
      </c>
      <c r="K4941" s="18">
        <v>23.981545178800001</v>
      </c>
      <c r="L4941" t="s">
        <v>64</v>
      </c>
      <c r="M4941" t="s">
        <v>343</v>
      </c>
      <c r="N4941" t="s">
        <v>344</v>
      </c>
      <c r="O4941" s="18">
        <v>26.673959526800001</v>
      </c>
      <c r="P4941" t="s">
        <v>4391</v>
      </c>
      <c r="Q4941" t="s">
        <v>4392</v>
      </c>
      <c r="R4941" t="s">
        <v>4393</v>
      </c>
      <c r="S4941" s="18">
        <v>33.319940235399997</v>
      </c>
      <c r="T4941" t="s">
        <v>69</v>
      </c>
      <c r="U4941" t="s">
        <v>65</v>
      </c>
      <c r="V4941" t="s">
        <v>70</v>
      </c>
      <c r="W4941" s="18">
        <v>26.6406271627</v>
      </c>
      <c r="X4941" t="s">
        <v>64</v>
      </c>
      <c r="Y4941" t="s">
        <v>4389</v>
      </c>
      <c r="Z4941" t="s">
        <v>4390</v>
      </c>
      <c r="AA4941" s="18">
        <v>24.430805788299999</v>
      </c>
      <c r="AB4941" s="19" t="s">
        <v>266</v>
      </c>
      <c r="AC4941" t="s">
        <v>62</v>
      </c>
      <c r="AD4941" t="s">
        <v>267</v>
      </c>
      <c r="AE4941" s="18">
        <v>13.0701419284</v>
      </c>
      <c r="AF4941" t="s">
        <v>19375</v>
      </c>
      <c r="AG4941" t="s">
        <v>13607</v>
      </c>
      <c r="AH4941" t="s">
        <v>19376</v>
      </c>
      <c r="AI4941" s="18">
        <v>7.4849560999999997E-3</v>
      </c>
      <c r="AJ4941" t="s">
        <v>21903</v>
      </c>
      <c r="AK4941" t="s">
        <v>19378</v>
      </c>
      <c r="AL4941" t="s">
        <v>21904</v>
      </c>
      <c r="AM4941" t="s">
        <v>21903</v>
      </c>
      <c r="AN4941" t="s">
        <v>19378</v>
      </c>
      <c r="AO4941" t="s">
        <v>21904</v>
      </c>
      <c r="AP4941" s="18">
        <v>7.4849560999999997E-3</v>
      </c>
      <c r="AQ4941" t="s">
        <v>123</v>
      </c>
      <c r="AR4941" t="b">
        <f>ISNUMBER(SEARCH('Consulta Por Puntos Baloto'!$E$5,B4941,1))</f>
        <v>0</v>
      </c>
      <c r="AS4941">
        <f t="shared" si="154"/>
        <v>35</v>
      </c>
      <c r="AT4941" t="str">
        <f t="shared" si="155"/>
        <v>Punto red</v>
      </c>
    </row>
    <row r="4942" spans="1:46">
      <c r="A4942" t="s">
        <v>21905</v>
      </c>
      <c r="B4942" t="s">
        <v>21906</v>
      </c>
      <c r="C4942" s="18">
        <v>26.801725463099999</v>
      </c>
      <c r="D4942" t="s">
        <v>7281</v>
      </c>
      <c r="E4942" t="s">
        <v>7282</v>
      </c>
      <c r="F4942" t="s">
        <v>7283</v>
      </c>
      <c r="G4942" s="18">
        <v>46.211726404700002</v>
      </c>
      <c r="H4942" t="s">
        <v>64</v>
      </c>
      <c r="I4942" t="s">
        <v>4027</v>
      </c>
      <c r="J4942" t="s">
        <v>5135</v>
      </c>
      <c r="K4942" s="18">
        <v>70.671665456699998</v>
      </c>
      <c r="L4942" t="s">
        <v>64</v>
      </c>
      <c r="M4942" t="s">
        <v>154</v>
      </c>
      <c r="N4942" t="s">
        <v>156</v>
      </c>
      <c r="O4942" s="18">
        <v>46.038061711499999</v>
      </c>
      <c r="P4942" t="s">
        <v>4031</v>
      </c>
      <c r="Q4942" t="s">
        <v>4025</v>
      </c>
      <c r="R4942" t="s">
        <v>4032</v>
      </c>
      <c r="S4942" s="18">
        <v>128.8414997902</v>
      </c>
      <c r="T4942" t="s">
        <v>69</v>
      </c>
      <c r="U4942" t="s">
        <v>65</v>
      </c>
      <c r="V4942" t="s">
        <v>70</v>
      </c>
      <c r="W4942" s="18">
        <v>46.179974698300001</v>
      </c>
      <c r="X4942" t="s">
        <v>64</v>
      </c>
      <c r="Y4942" t="s">
        <v>4027</v>
      </c>
      <c r="Z4942" t="s">
        <v>4033</v>
      </c>
      <c r="AA4942" s="18">
        <v>28.028473789500001</v>
      </c>
      <c r="AB4942" t="s">
        <v>4899</v>
      </c>
      <c r="AC4942" t="s">
        <v>4900</v>
      </c>
      <c r="AD4942" t="s">
        <v>4901</v>
      </c>
      <c r="AE4942" s="18">
        <v>8.1502490999999996E-3</v>
      </c>
      <c r="AF4942" t="s">
        <v>21907</v>
      </c>
      <c r="AG4942" t="s">
        <v>14146</v>
      </c>
      <c r="AH4942" t="s">
        <v>21908</v>
      </c>
      <c r="AI4942" s="18">
        <v>0.132930469</v>
      </c>
      <c r="AJ4942" t="s">
        <v>14148</v>
      </c>
      <c r="AK4942" t="s">
        <v>14146</v>
      </c>
      <c r="AL4942" t="s">
        <v>14149</v>
      </c>
      <c r="AM4942" t="s">
        <v>21907</v>
      </c>
      <c r="AN4942" t="s">
        <v>14146</v>
      </c>
      <c r="AO4942" t="s">
        <v>21908</v>
      </c>
      <c r="AP4942" s="18">
        <v>8.1502490999999996E-3</v>
      </c>
      <c r="AQ4942" t="s">
        <v>123</v>
      </c>
      <c r="AR4942" t="b">
        <f>ISNUMBER(SEARCH('Consulta Por Puntos Baloto'!$E$5,B4942,1))</f>
        <v>0</v>
      </c>
      <c r="AS4942">
        <f t="shared" si="154"/>
        <v>31</v>
      </c>
      <c r="AT4942" t="str">
        <f t="shared" si="155"/>
        <v>Punto pago</v>
      </c>
    </row>
    <row r="4943" spans="1:46">
      <c r="A4943" t="s">
        <v>21909</v>
      </c>
      <c r="B4943" t="s">
        <v>21910</v>
      </c>
      <c r="C4943" s="18">
        <v>4.9026227694999998</v>
      </c>
      <c r="D4943" t="s">
        <v>4556</v>
      </c>
      <c r="E4943" t="s">
        <v>4557</v>
      </c>
      <c r="F4943" t="s">
        <v>4558</v>
      </c>
      <c r="G4943" s="18">
        <v>4.8267273382999996</v>
      </c>
      <c r="H4943" t="s">
        <v>64</v>
      </c>
      <c r="I4943" t="s">
        <v>4563</v>
      </c>
      <c r="J4943" t="s">
        <v>4564</v>
      </c>
      <c r="K4943" s="18">
        <v>55.297248226800001</v>
      </c>
      <c r="L4943" t="s">
        <v>64</v>
      </c>
      <c r="M4943" t="s">
        <v>4560</v>
      </c>
      <c r="N4943" t="s">
        <v>4562</v>
      </c>
      <c r="O4943" s="18">
        <v>54.379321091400001</v>
      </c>
      <c r="P4943" t="s">
        <v>5857</v>
      </c>
      <c r="Q4943" t="s">
        <v>388</v>
      </c>
      <c r="R4943" t="s">
        <v>5858</v>
      </c>
      <c r="S4943" s="18">
        <v>302.54595290959998</v>
      </c>
      <c r="T4943" t="s">
        <v>253</v>
      </c>
      <c r="U4943" t="s">
        <v>65</v>
      </c>
      <c r="V4943" t="s">
        <v>254</v>
      </c>
      <c r="W4943" s="18">
        <v>4.8392287120999997</v>
      </c>
      <c r="X4943" t="s">
        <v>64</v>
      </c>
      <c r="Y4943" t="s">
        <v>4563</v>
      </c>
      <c r="Z4943" t="s">
        <v>4564</v>
      </c>
      <c r="AA4943" s="18">
        <v>54.851491981800002</v>
      </c>
      <c r="AB4943" t="s">
        <v>5859</v>
      </c>
      <c r="AC4943" t="s">
        <v>388</v>
      </c>
      <c r="AD4943" t="s">
        <v>5860</v>
      </c>
      <c r="AE4943" s="18">
        <v>2.3858697299999999E-2</v>
      </c>
      <c r="AF4943" t="s">
        <v>21911</v>
      </c>
      <c r="AG4943" t="s">
        <v>21912</v>
      </c>
      <c r="AH4943" t="s">
        <v>21913</v>
      </c>
      <c r="AI4943" s="18">
        <v>0.10805184850000001</v>
      </c>
      <c r="AJ4943" t="s">
        <v>21914</v>
      </c>
      <c r="AK4943" t="s">
        <v>21912</v>
      </c>
      <c r="AL4943" t="s">
        <v>21915</v>
      </c>
      <c r="AM4943" t="s">
        <v>21911</v>
      </c>
      <c r="AN4943" t="s">
        <v>21912</v>
      </c>
      <c r="AO4943" t="s">
        <v>21913</v>
      </c>
      <c r="AP4943" s="18">
        <v>2.3858697299999999E-2</v>
      </c>
      <c r="AQ4943" t="s">
        <v>123</v>
      </c>
      <c r="AR4943" t="b">
        <f>ISNUMBER(SEARCH('Consulta Por Puntos Baloto'!$E$5,B4943,1))</f>
        <v>0</v>
      </c>
      <c r="AS4943">
        <f t="shared" si="154"/>
        <v>31</v>
      </c>
      <c r="AT4943" t="str">
        <f t="shared" si="155"/>
        <v>Punto pago</v>
      </c>
    </row>
    <row r="4944" spans="1:46">
      <c r="A4944" t="s">
        <v>21916</v>
      </c>
      <c r="B4944" t="s">
        <v>21917</v>
      </c>
      <c r="C4944" s="18">
        <v>34.404894807799998</v>
      </c>
      <c r="D4944" t="s">
        <v>4247</v>
      </c>
      <c r="E4944" t="s">
        <v>4248</v>
      </c>
      <c r="F4944" t="s">
        <v>4249</v>
      </c>
      <c r="G4944" s="18">
        <v>35.077186161900002</v>
      </c>
      <c r="H4944" t="s">
        <v>64</v>
      </c>
      <c r="I4944" t="s">
        <v>4073</v>
      </c>
      <c r="J4944" t="s">
        <v>4074</v>
      </c>
      <c r="K4944" s="18">
        <v>111.62850670810001</v>
      </c>
      <c r="L4944" t="s">
        <v>64</v>
      </c>
      <c r="M4944" t="s">
        <v>4250</v>
      </c>
      <c r="N4944" t="s">
        <v>4251</v>
      </c>
      <c r="O4944" s="18">
        <v>76.620067110799994</v>
      </c>
      <c r="P4944" t="s">
        <v>4071</v>
      </c>
      <c r="Q4944" t="s">
        <v>4066</v>
      </c>
      <c r="R4944" t="s">
        <v>4072</v>
      </c>
      <c r="S4944" s="18">
        <v>356.95158249899998</v>
      </c>
      <c r="T4944" t="s">
        <v>227</v>
      </c>
      <c r="U4944" t="s">
        <v>228</v>
      </c>
      <c r="V4944" t="s">
        <v>229</v>
      </c>
      <c r="W4944" s="18">
        <v>35.114635418200002</v>
      </c>
      <c r="X4944" t="s">
        <v>64</v>
      </c>
      <c r="Y4944" t="s">
        <v>4073</v>
      </c>
      <c r="Z4944" t="s">
        <v>4074</v>
      </c>
      <c r="AA4944" s="18">
        <v>73.528906329400002</v>
      </c>
      <c r="AB4944" t="s">
        <v>4252</v>
      </c>
      <c r="AC4944" t="s">
        <v>4066</v>
      </c>
      <c r="AD4944" t="s">
        <v>4253</v>
      </c>
      <c r="AE4944" s="18">
        <v>4.2073201000000001E-3</v>
      </c>
      <c r="AF4944" t="s">
        <v>21918</v>
      </c>
      <c r="AG4944" t="s">
        <v>21406</v>
      </c>
      <c r="AH4944" t="s">
        <v>21919</v>
      </c>
      <c r="AI4944" s="18">
        <v>8.0857589308000009</v>
      </c>
      <c r="AJ4944" t="s">
        <v>21408</v>
      </c>
      <c r="AK4944" t="s">
        <v>7926</v>
      </c>
      <c r="AL4944" t="s">
        <v>21409</v>
      </c>
      <c r="AM4944" t="s">
        <v>21918</v>
      </c>
      <c r="AN4944" t="s">
        <v>21406</v>
      </c>
      <c r="AO4944" t="s">
        <v>21919</v>
      </c>
      <c r="AP4944" s="18">
        <v>4.2073201000000001E-3</v>
      </c>
      <c r="AQ4944" t="s">
        <v>123</v>
      </c>
      <c r="AR4944" t="b">
        <f>ISNUMBER(SEARCH('Consulta Por Puntos Baloto'!$E$5,B4944,1))</f>
        <v>0</v>
      </c>
      <c r="AS4944">
        <f t="shared" si="154"/>
        <v>31</v>
      </c>
      <c r="AT4944" t="str">
        <f t="shared" si="155"/>
        <v>Punto pago</v>
      </c>
    </row>
    <row r="4945" spans="1:46">
      <c r="A4945" t="s">
        <v>21920</v>
      </c>
      <c r="B4945" t="s">
        <v>21921</v>
      </c>
      <c r="C4945" s="18">
        <v>15.1625020677</v>
      </c>
      <c r="D4945" t="s">
        <v>5599</v>
      </c>
      <c r="E4945" t="s">
        <v>5600</v>
      </c>
      <c r="F4945" t="s">
        <v>5601</v>
      </c>
      <c r="G4945" s="18">
        <v>13.645907430599999</v>
      </c>
      <c r="H4945" t="s">
        <v>64</v>
      </c>
      <c r="I4945" t="s">
        <v>228</v>
      </c>
      <c r="J4945" t="s">
        <v>4012</v>
      </c>
      <c r="K4945" s="18">
        <v>14.0849043834</v>
      </c>
      <c r="L4945" t="s">
        <v>64</v>
      </c>
      <c r="M4945" t="s">
        <v>4008</v>
      </c>
      <c r="N4945" t="s">
        <v>4087</v>
      </c>
      <c r="O4945" s="18">
        <v>17.135317946200001</v>
      </c>
      <c r="P4945" t="s">
        <v>4100</v>
      </c>
      <c r="Q4945" t="s">
        <v>4101</v>
      </c>
      <c r="R4945" t="s">
        <v>4102</v>
      </c>
      <c r="S4945" s="18">
        <v>15.931656759899999</v>
      </c>
      <c r="T4945" t="s">
        <v>227</v>
      </c>
      <c r="U4945" t="s">
        <v>228</v>
      </c>
      <c r="V4945" t="s">
        <v>229</v>
      </c>
      <c r="W4945" s="18">
        <v>13.621899577600001</v>
      </c>
      <c r="X4945" t="s">
        <v>64</v>
      </c>
      <c r="Y4945" t="s">
        <v>228</v>
      </c>
      <c r="Z4945" t="s">
        <v>4012</v>
      </c>
      <c r="AA4945" s="18">
        <v>13.7081616762</v>
      </c>
      <c r="AB4945" t="s">
        <v>6212</v>
      </c>
      <c r="AC4945" t="s">
        <v>5600</v>
      </c>
      <c r="AD4945" t="s">
        <v>6213</v>
      </c>
      <c r="AE4945" s="18">
        <v>5.85975158E-2</v>
      </c>
      <c r="AF4945" t="s">
        <v>20021</v>
      </c>
      <c r="AG4945" t="s">
        <v>17488</v>
      </c>
      <c r="AH4945" t="s">
        <v>20022</v>
      </c>
      <c r="AI4945" s="18">
        <v>7.7890109174999997</v>
      </c>
      <c r="AJ4945" t="s">
        <v>17490</v>
      </c>
      <c r="AK4945" t="s">
        <v>4954</v>
      </c>
      <c r="AL4945" t="s">
        <v>17491</v>
      </c>
      <c r="AM4945" t="s">
        <v>20021</v>
      </c>
      <c r="AN4945" t="s">
        <v>17488</v>
      </c>
      <c r="AO4945" t="s">
        <v>20022</v>
      </c>
      <c r="AP4945" s="18">
        <v>5.85975158E-2</v>
      </c>
      <c r="AQ4945" t="s">
        <v>123</v>
      </c>
      <c r="AR4945" t="b">
        <f>ISNUMBER(SEARCH('Consulta Por Puntos Baloto'!$E$5,B4945,1))</f>
        <v>0</v>
      </c>
      <c r="AS4945">
        <f t="shared" si="154"/>
        <v>31</v>
      </c>
      <c r="AT4945" t="str">
        <f t="shared" si="155"/>
        <v>Punto pago</v>
      </c>
    </row>
    <row r="4946" spans="1:46">
      <c r="A4946" t="s">
        <v>21922</v>
      </c>
      <c r="B4946" t="s">
        <v>21923</v>
      </c>
      <c r="C4946" s="18">
        <v>1.4779289148999999</v>
      </c>
      <c r="D4946" t="s">
        <v>3990</v>
      </c>
      <c r="E4946" t="s">
        <v>3991</v>
      </c>
      <c r="F4946" t="s">
        <v>3992</v>
      </c>
      <c r="G4946" s="18">
        <v>0.49276709140000002</v>
      </c>
      <c r="H4946" t="s">
        <v>64</v>
      </c>
      <c r="I4946" t="s">
        <v>3993</v>
      </c>
      <c r="J4946" t="s">
        <v>3995</v>
      </c>
      <c r="K4946" s="18">
        <v>1.8985154948</v>
      </c>
      <c r="L4946" t="s">
        <v>64</v>
      </c>
      <c r="M4946" t="s">
        <v>3993</v>
      </c>
      <c r="N4946" t="s">
        <v>3995</v>
      </c>
      <c r="O4946" s="18">
        <v>3.4268373126</v>
      </c>
      <c r="P4946" t="s">
        <v>3996</v>
      </c>
      <c r="Q4946" t="s">
        <v>3991</v>
      </c>
      <c r="R4946" t="s">
        <v>3997</v>
      </c>
      <c r="S4946" s="18">
        <v>371.5630337627</v>
      </c>
      <c r="T4946" t="s">
        <v>85</v>
      </c>
      <c r="U4946" t="s">
        <v>86</v>
      </c>
      <c r="V4946" t="s">
        <v>87</v>
      </c>
      <c r="W4946" s="18">
        <v>132.45976267419999</v>
      </c>
      <c r="X4946" t="s">
        <v>64</v>
      </c>
      <c r="Y4946" t="s">
        <v>3998</v>
      </c>
      <c r="Z4946" t="s">
        <v>3999</v>
      </c>
      <c r="AA4946" s="18">
        <v>1.2402926822</v>
      </c>
      <c r="AB4946" t="s">
        <v>4000</v>
      </c>
      <c r="AC4946" t="s">
        <v>3991</v>
      </c>
      <c r="AD4946" t="s">
        <v>4001</v>
      </c>
      <c r="AE4946" s="18">
        <v>0.50994864740000001</v>
      </c>
      <c r="AF4946" t="s">
        <v>14604</v>
      </c>
      <c r="AG4946" t="s">
        <v>3991</v>
      </c>
      <c r="AH4946" t="s">
        <v>14605</v>
      </c>
      <c r="AI4946" s="18">
        <v>0.65590435810000003</v>
      </c>
      <c r="AJ4946" t="s">
        <v>21681</v>
      </c>
      <c r="AK4946" t="s">
        <v>3991</v>
      </c>
      <c r="AL4946" t="s">
        <v>21682</v>
      </c>
      <c r="AM4946" t="s">
        <v>64</v>
      </c>
      <c r="AN4946" t="s">
        <v>3993</v>
      </c>
      <c r="AO4946" t="s">
        <v>3995</v>
      </c>
      <c r="AP4946" s="18">
        <v>0.49276709140000002</v>
      </c>
      <c r="AQ4946" t="s">
        <v>123</v>
      </c>
      <c r="AR4946" t="b">
        <f>ISNUMBER(SEARCH('Consulta Por Puntos Baloto'!$E$5,B4946,1))</f>
        <v>0</v>
      </c>
      <c r="AS4946">
        <f t="shared" si="154"/>
        <v>7</v>
      </c>
      <c r="AT4946" t="str">
        <f t="shared" si="155"/>
        <v>Cajero automático</v>
      </c>
    </row>
    <row r="4947" spans="1:46">
      <c r="A4947" t="s">
        <v>21924</v>
      </c>
      <c r="B4947" t="s">
        <v>21925</v>
      </c>
      <c r="C4947" s="18">
        <v>0.58319402080000005</v>
      </c>
      <c r="D4947" t="s">
        <v>239</v>
      </c>
      <c r="E4947" t="s">
        <v>62</v>
      </c>
      <c r="F4947" t="s">
        <v>240</v>
      </c>
      <c r="G4947" s="18">
        <v>0.59386345650000005</v>
      </c>
      <c r="H4947" t="s">
        <v>71</v>
      </c>
      <c r="I4947" t="s">
        <v>65</v>
      </c>
      <c r="J4947" t="s">
        <v>72</v>
      </c>
      <c r="K4947" s="18">
        <v>2.7385972646000001</v>
      </c>
      <c r="L4947" t="s">
        <v>241</v>
      </c>
      <c r="M4947" t="s">
        <v>65</v>
      </c>
      <c r="N4947" t="s">
        <v>242</v>
      </c>
      <c r="O4947" s="18">
        <v>8.4636183087999992</v>
      </c>
      <c r="P4947" t="s">
        <v>67</v>
      </c>
      <c r="Q4947" t="s">
        <v>62</v>
      </c>
      <c r="R4947" t="s">
        <v>68</v>
      </c>
      <c r="S4947" s="18">
        <v>3.8426260710000002</v>
      </c>
      <c r="T4947" t="s">
        <v>69</v>
      </c>
      <c r="U4947" t="s">
        <v>65</v>
      </c>
      <c r="V4947" t="s">
        <v>70</v>
      </c>
      <c r="W4947" s="18">
        <v>0.60200232620000005</v>
      </c>
      <c r="X4947" t="s">
        <v>71</v>
      </c>
      <c r="Y4947" t="s">
        <v>65</v>
      </c>
      <c r="Z4947" t="s">
        <v>72</v>
      </c>
      <c r="AA4947" s="18">
        <v>0.59285084099999996</v>
      </c>
      <c r="AB4947" t="s">
        <v>243</v>
      </c>
      <c r="AC4947" t="s">
        <v>62</v>
      </c>
      <c r="AD4947" t="s">
        <v>244</v>
      </c>
      <c r="AE4947" s="18">
        <v>1.84130466E-2</v>
      </c>
      <c r="AF4947" t="s">
        <v>21926</v>
      </c>
      <c r="AG4947" t="s">
        <v>62</v>
      </c>
      <c r="AH4947" t="s">
        <v>21927</v>
      </c>
      <c r="AI4947" s="18">
        <v>0.31875469849999999</v>
      </c>
      <c r="AJ4947" t="s">
        <v>17228</v>
      </c>
      <c r="AK4947" t="s">
        <v>62</v>
      </c>
      <c r="AL4947" t="s">
        <v>17229</v>
      </c>
      <c r="AM4947" t="s">
        <v>21926</v>
      </c>
      <c r="AN4947" t="s">
        <v>62</v>
      </c>
      <c r="AO4947" t="s">
        <v>21927</v>
      </c>
      <c r="AP4947" s="18">
        <v>1.84130466E-2</v>
      </c>
      <c r="AQ4947" t="s">
        <v>123</v>
      </c>
      <c r="AR4947" t="b">
        <f>ISNUMBER(SEARCH('Consulta Por Puntos Baloto'!$E$5,B4947,1))</f>
        <v>0</v>
      </c>
      <c r="AS4947">
        <f t="shared" si="154"/>
        <v>31</v>
      </c>
      <c r="AT4947" t="str">
        <f t="shared" si="155"/>
        <v>Punto pago</v>
      </c>
    </row>
    <row r="4948" spans="1:46">
      <c r="A4948" t="s">
        <v>21928</v>
      </c>
      <c r="B4948" t="s">
        <v>21929</v>
      </c>
      <c r="C4948" s="18">
        <v>900.68205341839996</v>
      </c>
      <c r="D4948" t="s">
        <v>4730</v>
      </c>
      <c r="E4948" t="s">
        <v>4731</v>
      </c>
      <c r="F4948" t="s">
        <v>4732</v>
      </c>
      <c r="G4948" s="18">
        <v>980.75697967530004</v>
      </c>
      <c r="H4948" t="s">
        <v>64</v>
      </c>
      <c r="I4948" t="s">
        <v>105</v>
      </c>
      <c r="J4948" t="s">
        <v>106</v>
      </c>
      <c r="K4948" s="18">
        <v>987.19668021929999</v>
      </c>
      <c r="L4948" t="s">
        <v>64</v>
      </c>
      <c r="M4948" t="s">
        <v>107</v>
      </c>
      <c r="N4948" t="s">
        <v>108</v>
      </c>
      <c r="O4948" s="18">
        <v>953.74147084280003</v>
      </c>
      <c r="P4948" t="s">
        <v>4733</v>
      </c>
      <c r="Q4948" t="s">
        <v>4734</v>
      </c>
      <c r="R4948" t="s">
        <v>4735</v>
      </c>
      <c r="S4948" s="18">
        <v>1077.0843309961999</v>
      </c>
      <c r="T4948" t="s">
        <v>136</v>
      </c>
      <c r="U4948" t="s">
        <v>130</v>
      </c>
      <c r="V4948" t="s">
        <v>137</v>
      </c>
      <c r="W4948" s="18">
        <v>980.59870890720003</v>
      </c>
      <c r="X4948" t="s">
        <v>64</v>
      </c>
      <c r="Y4948" t="s">
        <v>114</v>
      </c>
      <c r="Z4948" t="s">
        <v>106</v>
      </c>
      <c r="AA4948" s="18">
        <v>988.1871811707</v>
      </c>
      <c r="AB4948" t="s">
        <v>115</v>
      </c>
      <c r="AC4948" t="s">
        <v>103</v>
      </c>
      <c r="AD4948" t="s">
        <v>116</v>
      </c>
      <c r="AE4948" s="18">
        <v>697.29942902820005</v>
      </c>
      <c r="AF4948" t="s">
        <v>11384</v>
      </c>
      <c r="AG4948" t="s">
        <v>11385</v>
      </c>
      <c r="AH4948" t="s">
        <v>11386</v>
      </c>
      <c r="AI4948" s="18">
        <v>8.0283087399999994E-2</v>
      </c>
      <c r="AJ4948" t="s">
        <v>21930</v>
      </c>
      <c r="AK4948" t="s">
        <v>21931</v>
      </c>
      <c r="AL4948" t="s">
        <v>21932</v>
      </c>
      <c r="AM4948" t="s">
        <v>21930</v>
      </c>
      <c r="AN4948" t="s">
        <v>21931</v>
      </c>
      <c r="AO4948" t="s">
        <v>21932</v>
      </c>
      <c r="AP4948" s="18">
        <v>8.0283087399999994E-2</v>
      </c>
      <c r="AQ4948" t="s">
        <v>123</v>
      </c>
      <c r="AR4948" t="b">
        <f>ISNUMBER(SEARCH('Consulta Por Puntos Baloto'!$E$5,B4948,1))</f>
        <v>0</v>
      </c>
      <c r="AS4948">
        <f t="shared" si="154"/>
        <v>35</v>
      </c>
      <c r="AT4948" t="str">
        <f t="shared" si="155"/>
        <v>Punto red</v>
      </c>
    </row>
    <row r="4949" spans="1:46">
      <c r="A4949" t="s">
        <v>21933</v>
      </c>
      <c r="B4949" t="s">
        <v>21934</v>
      </c>
      <c r="C4949" s="18">
        <v>42.193114384799998</v>
      </c>
      <c r="D4949" t="s">
        <v>5373</v>
      </c>
      <c r="E4949" t="s">
        <v>4900</v>
      </c>
      <c r="F4949" t="s">
        <v>5374</v>
      </c>
      <c r="G4949" s="18">
        <v>42.195406794500002</v>
      </c>
      <c r="H4949" t="s">
        <v>4899</v>
      </c>
      <c r="I4949" t="s">
        <v>4432</v>
      </c>
      <c r="J4949" t="s">
        <v>4992</v>
      </c>
      <c r="K4949" s="18">
        <v>59.327082410800003</v>
      </c>
      <c r="L4949" t="s">
        <v>64</v>
      </c>
      <c r="M4949" t="s">
        <v>223</v>
      </c>
      <c r="N4949" t="s">
        <v>5004</v>
      </c>
      <c r="O4949" s="18">
        <v>59.994940081199999</v>
      </c>
      <c r="P4949" t="s">
        <v>4100</v>
      </c>
      <c r="Q4949" t="s">
        <v>4101</v>
      </c>
      <c r="R4949" t="s">
        <v>4102</v>
      </c>
      <c r="S4949" s="18">
        <v>62.084376793399997</v>
      </c>
      <c r="T4949" t="s">
        <v>227</v>
      </c>
      <c r="U4949" t="s">
        <v>228</v>
      </c>
      <c r="V4949" t="s">
        <v>229</v>
      </c>
      <c r="W4949" s="18">
        <v>61.819547653299999</v>
      </c>
      <c r="X4949" t="s">
        <v>64</v>
      </c>
      <c r="Y4949" t="s">
        <v>5603</v>
      </c>
      <c r="Z4949" t="s">
        <v>5604</v>
      </c>
      <c r="AA4949" s="18">
        <v>59.327217495600003</v>
      </c>
      <c r="AB4949" t="s">
        <v>5188</v>
      </c>
      <c r="AC4949" t="s">
        <v>220</v>
      </c>
      <c r="AD4949" t="s">
        <v>5189</v>
      </c>
      <c r="AE4949" s="18">
        <v>9.6061927000000002E-3</v>
      </c>
      <c r="AF4949" t="s">
        <v>21935</v>
      </c>
      <c r="AG4949" t="s">
        <v>21936</v>
      </c>
      <c r="AH4949" t="s">
        <v>21937</v>
      </c>
      <c r="AI4949" s="18">
        <v>0.41746991770000003</v>
      </c>
      <c r="AJ4949" t="s">
        <v>21938</v>
      </c>
      <c r="AK4949" t="s">
        <v>21936</v>
      </c>
      <c r="AL4949" t="s">
        <v>21939</v>
      </c>
      <c r="AM4949" t="s">
        <v>21935</v>
      </c>
      <c r="AN4949" t="s">
        <v>21936</v>
      </c>
      <c r="AO4949" t="s">
        <v>21937</v>
      </c>
      <c r="AP4949" s="18">
        <v>9.6061927000000002E-3</v>
      </c>
      <c r="AQ4949" t="s">
        <v>123</v>
      </c>
      <c r="AR4949" t="b">
        <f>ISNUMBER(SEARCH('Consulta Por Puntos Baloto'!$E$5,B4949,1))</f>
        <v>0</v>
      </c>
      <c r="AS4949">
        <f t="shared" si="154"/>
        <v>31</v>
      </c>
      <c r="AT4949" t="str">
        <f t="shared" si="155"/>
        <v>Punto pago</v>
      </c>
    </row>
    <row r="4950" spans="1:46">
      <c r="A4950" t="s">
        <v>21940</v>
      </c>
      <c r="B4950" t="s">
        <v>21941</v>
      </c>
      <c r="C4950" s="18">
        <v>17.458872727599999</v>
      </c>
      <c r="D4950" t="s">
        <v>892</v>
      </c>
      <c r="E4950" t="s">
        <v>893</v>
      </c>
      <c r="F4950" t="s">
        <v>894</v>
      </c>
      <c r="G4950" s="18">
        <v>16.897353731399999</v>
      </c>
      <c r="H4950" t="s">
        <v>64</v>
      </c>
      <c r="I4950" t="s">
        <v>895</v>
      </c>
      <c r="J4950" t="s">
        <v>896</v>
      </c>
      <c r="K4950" s="18">
        <v>56.461381882200001</v>
      </c>
      <c r="L4950" t="s">
        <v>64</v>
      </c>
      <c r="M4950" t="s">
        <v>112</v>
      </c>
      <c r="N4950" t="s">
        <v>721</v>
      </c>
      <c r="O4950" s="18">
        <v>16.8225926468</v>
      </c>
      <c r="P4950" t="s">
        <v>897</v>
      </c>
      <c r="Q4950" t="s">
        <v>893</v>
      </c>
      <c r="R4950" t="s">
        <v>898</v>
      </c>
      <c r="S4950" s="18">
        <v>56.896914829499998</v>
      </c>
      <c r="T4950" t="s">
        <v>111</v>
      </c>
      <c r="U4950" t="s">
        <v>112</v>
      </c>
      <c r="V4950" t="s">
        <v>113</v>
      </c>
      <c r="W4950" s="18">
        <v>32.948271463700003</v>
      </c>
      <c r="X4950" t="s">
        <v>64</v>
      </c>
      <c r="Y4950" t="s">
        <v>1768</v>
      </c>
      <c r="Z4950" t="s">
        <v>1769</v>
      </c>
      <c r="AA4950" s="18">
        <v>56.8983858462</v>
      </c>
      <c r="AB4950" s="19" t="s">
        <v>1111</v>
      </c>
      <c r="AC4950" t="s">
        <v>509</v>
      </c>
      <c r="AD4950" s="19" t="s">
        <v>1112</v>
      </c>
      <c r="AE4950" s="18">
        <v>9.3623018999999998E-3</v>
      </c>
      <c r="AF4950" t="s">
        <v>21942</v>
      </c>
      <c r="AG4950" t="s">
        <v>2199</v>
      </c>
      <c r="AH4950" t="s">
        <v>21943</v>
      </c>
      <c r="AI4950" s="18">
        <v>6.6655995999999997E-3</v>
      </c>
      <c r="AJ4950" t="s">
        <v>2201</v>
      </c>
      <c r="AK4950" t="s">
        <v>2199</v>
      </c>
      <c r="AL4950" t="s">
        <v>2202</v>
      </c>
      <c r="AM4950" t="s">
        <v>2201</v>
      </c>
      <c r="AN4950" t="s">
        <v>2199</v>
      </c>
      <c r="AO4950" t="s">
        <v>2202</v>
      </c>
      <c r="AP4950" s="18">
        <v>6.6655995999999997E-3</v>
      </c>
      <c r="AQ4950" t="s">
        <v>123</v>
      </c>
      <c r="AR4950" t="b">
        <f>ISNUMBER(SEARCH('Consulta Por Puntos Baloto'!$E$5,B4950,1))</f>
        <v>0</v>
      </c>
      <c r="AS4950">
        <f t="shared" si="154"/>
        <v>35</v>
      </c>
      <c r="AT4950" t="str">
        <f t="shared" si="155"/>
        <v>Punto red</v>
      </c>
    </row>
    <row r="4951" spans="1:46">
      <c r="A4951" t="s">
        <v>21944</v>
      </c>
      <c r="B4951" t="s">
        <v>21945</v>
      </c>
      <c r="C4951" s="18">
        <v>2.2242480804999998</v>
      </c>
      <c r="D4951" t="s">
        <v>264</v>
      </c>
      <c r="E4951" t="s">
        <v>62</v>
      </c>
      <c r="F4951" t="s">
        <v>265</v>
      </c>
      <c r="G4951" s="18">
        <v>2.063182614</v>
      </c>
      <c r="H4951" t="s">
        <v>64</v>
      </c>
      <c r="I4951" t="s">
        <v>65</v>
      </c>
      <c r="J4951" t="s">
        <v>66</v>
      </c>
      <c r="K4951" s="18">
        <v>2.0650571789000001</v>
      </c>
      <c r="L4951" t="s">
        <v>64</v>
      </c>
      <c r="M4951" t="s">
        <v>65</v>
      </c>
      <c r="N4951" t="s">
        <v>66</v>
      </c>
      <c r="O4951" s="18">
        <v>11.7447122209</v>
      </c>
      <c r="P4951" t="s">
        <v>67</v>
      </c>
      <c r="Q4951" t="s">
        <v>62</v>
      </c>
      <c r="R4951" t="s">
        <v>68</v>
      </c>
      <c r="S4951" s="18">
        <v>8.7032116113000004</v>
      </c>
      <c r="T4951" t="s">
        <v>69</v>
      </c>
      <c r="U4951" t="s">
        <v>65</v>
      </c>
      <c r="V4951" t="s">
        <v>70</v>
      </c>
      <c r="W4951" s="18">
        <v>5.2338988067000001</v>
      </c>
      <c r="X4951" t="s">
        <v>241</v>
      </c>
      <c r="Y4951" t="s">
        <v>65</v>
      </c>
      <c r="Z4951" t="s">
        <v>242</v>
      </c>
      <c r="AA4951" s="18">
        <v>2.4838237364000002</v>
      </c>
      <c r="AB4951" s="19" t="s">
        <v>266</v>
      </c>
      <c r="AC4951" t="s">
        <v>62</v>
      </c>
      <c r="AD4951" t="s">
        <v>267</v>
      </c>
      <c r="AE4951" s="18">
        <v>7.3997174600000007E-2</v>
      </c>
      <c r="AF4951" t="s">
        <v>21946</v>
      </c>
      <c r="AG4951" t="s">
        <v>62</v>
      </c>
      <c r="AH4951" t="s">
        <v>21947</v>
      </c>
      <c r="AI4951" s="18">
        <v>0.1238198273</v>
      </c>
      <c r="AJ4951" t="s">
        <v>10177</v>
      </c>
      <c r="AK4951" t="s">
        <v>62</v>
      </c>
      <c r="AL4951" t="s">
        <v>10178</v>
      </c>
      <c r="AM4951" t="s">
        <v>21946</v>
      </c>
      <c r="AN4951" t="s">
        <v>62</v>
      </c>
      <c r="AO4951" t="s">
        <v>21947</v>
      </c>
      <c r="AP4951" s="18">
        <v>7.3997174600000007E-2</v>
      </c>
      <c r="AQ4951" t="s">
        <v>123</v>
      </c>
      <c r="AR4951" t="b">
        <f>ISNUMBER(SEARCH('Consulta Por Puntos Baloto'!$E$5,B4951,1))</f>
        <v>0</v>
      </c>
      <c r="AS4951">
        <f t="shared" si="154"/>
        <v>31</v>
      </c>
      <c r="AT4951" t="str">
        <f t="shared" si="155"/>
        <v>Punto pago</v>
      </c>
    </row>
    <row r="4952" spans="1:46">
      <c r="A4952" t="s">
        <v>21948</v>
      </c>
      <c r="B4952" t="s">
        <v>21949</v>
      </c>
      <c r="C4952" s="18">
        <v>2.4185423617000001</v>
      </c>
      <c r="D4952" t="s">
        <v>5239</v>
      </c>
      <c r="E4952" t="s">
        <v>62</v>
      </c>
      <c r="F4952" t="s">
        <v>5240</v>
      </c>
      <c r="G4952" s="18">
        <v>1.2582606699000001</v>
      </c>
      <c r="H4952" t="s">
        <v>64</v>
      </c>
      <c r="I4952" t="s">
        <v>65</v>
      </c>
      <c r="J4952" t="s">
        <v>4213</v>
      </c>
      <c r="K4952" s="18">
        <v>2.0561613776000001</v>
      </c>
      <c r="L4952" t="s">
        <v>64</v>
      </c>
      <c r="M4952" t="s">
        <v>65</v>
      </c>
      <c r="N4952" t="s">
        <v>5241</v>
      </c>
      <c r="O4952" s="18">
        <v>4.3491282681000003</v>
      </c>
      <c r="P4952" t="s">
        <v>67</v>
      </c>
      <c r="Q4952" t="s">
        <v>62</v>
      </c>
      <c r="R4952" t="s">
        <v>68</v>
      </c>
      <c r="S4952" s="18">
        <v>2.4785828132000001</v>
      </c>
      <c r="T4952" t="s">
        <v>69</v>
      </c>
      <c r="U4952" t="s">
        <v>65</v>
      </c>
      <c r="V4952" t="s">
        <v>70</v>
      </c>
      <c r="W4952" s="18">
        <v>1.2600265080999999</v>
      </c>
      <c r="X4952" t="s">
        <v>64</v>
      </c>
      <c r="Y4952" t="s">
        <v>65</v>
      </c>
      <c r="Z4952" t="s">
        <v>4213</v>
      </c>
      <c r="AA4952" s="18">
        <v>2.1474660369</v>
      </c>
      <c r="AB4952" t="s">
        <v>5706</v>
      </c>
      <c r="AC4952" t="s">
        <v>62</v>
      </c>
      <c r="AD4952" t="s">
        <v>5707</v>
      </c>
      <c r="AE4952" s="18">
        <v>0.29846182640000002</v>
      </c>
      <c r="AF4952" t="s">
        <v>21950</v>
      </c>
      <c r="AG4952" t="s">
        <v>62</v>
      </c>
      <c r="AH4952" t="s">
        <v>21951</v>
      </c>
      <c r="AI4952" s="18">
        <v>0.94256523069999998</v>
      </c>
      <c r="AJ4952" t="s">
        <v>14472</v>
      </c>
      <c r="AK4952" t="s">
        <v>62</v>
      </c>
      <c r="AL4952" t="s">
        <v>14473</v>
      </c>
      <c r="AM4952" t="s">
        <v>21950</v>
      </c>
      <c r="AN4952" t="s">
        <v>62</v>
      </c>
      <c r="AO4952" t="s">
        <v>21951</v>
      </c>
      <c r="AP4952" s="18">
        <v>0.29846182640000002</v>
      </c>
      <c r="AQ4952" t="s">
        <v>123</v>
      </c>
      <c r="AR4952" t="b">
        <f>ISNUMBER(SEARCH('Consulta Por Puntos Baloto'!$E$5,B4952,1))</f>
        <v>0</v>
      </c>
      <c r="AS4952">
        <f t="shared" si="154"/>
        <v>31</v>
      </c>
      <c r="AT4952" t="str">
        <f t="shared" si="155"/>
        <v>Punto pago</v>
      </c>
    </row>
    <row r="4953" spans="1:46">
      <c r="A4953" t="s">
        <v>21952</v>
      </c>
      <c r="B4953" t="s">
        <v>21953</v>
      </c>
      <c r="C4953" s="18">
        <v>1.1405548615000001</v>
      </c>
      <c r="D4953" t="s">
        <v>2585</v>
      </c>
      <c r="E4953" t="s">
        <v>128</v>
      </c>
      <c r="F4953" t="s">
        <v>2586</v>
      </c>
      <c r="G4953" s="18">
        <v>0.82471706369999997</v>
      </c>
      <c r="H4953" t="s">
        <v>64</v>
      </c>
      <c r="I4953" t="s">
        <v>130</v>
      </c>
      <c r="J4953" t="s">
        <v>6597</v>
      </c>
      <c r="K4953" s="18">
        <v>1.2002904665</v>
      </c>
      <c r="L4953" t="s">
        <v>64</v>
      </c>
      <c r="M4953" t="s">
        <v>130</v>
      </c>
      <c r="N4953" t="s">
        <v>2624</v>
      </c>
      <c r="O4953" s="18">
        <v>0.97282764300000002</v>
      </c>
      <c r="P4953" t="s">
        <v>2588</v>
      </c>
      <c r="Q4953" t="s">
        <v>134</v>
      </c>
      <c r="R4953" t="s">
        <v>2589</v>
      </c>
      <c r="S4953" s="18">
        <v>1.8281409708</v>
      </c>
      <c r="T4953" t="s">
        <v>311</v>
      </c>
      <c r="U4953" t="s">
        <v>130</v>
      </c>
      <c r="V4953" t="s">
        <v>312</v>
      </c>
      <c r="W4953" s="18">
        <v>1.8281409708</v>
      </c>
      <c r="X4953" t="s">
        <v>64</v>
      </c>
      <c r="Y4953" t="s">
        <v>130</v>
      </c>
      <c r="Z4953" t="s">
        <v>2659</v>
      </c>
      <c r="AA4953" s="18">
        <v>0.48480050670000002</v>
      </c>
      <c r="AB4953" t="s">
        <v>2628</v>
      </c>
      <c r="AC4953" t="s">
        <v>128</v>
      </c>
      <c r="AD4953" t="s">
        <v>2629</v>
      </c>
      <c r="AE4953" s="18">
        <v>0.11111433649999999</v>
      </c>
      <c r="AF4953" t="s">
        <v>6251</v>
      </c>
      <c r="AG4953" t="s">
        <v>143</v>
      </c>
      <c r="AH4953" t="s">
        <v>6252</v>
      </c>
      <c r="AI4953" s="18">
        <v>0.27786469409999998</v>
      </c>
      <c r="AJ4953" t="s">
        <v>8363</v>
      </c>
      <c r="AK4953" t="s">
        <v>134</v>
      </c>
      <c r="AL4953" t="s">
        <v>8364</v>
      </c>
      <c r="AM4953" t="s">
        <v>6251</v>
      </c>
      <c r="AN4953" t="s">
        <v>143</v>
      </c>
      <c r="AO4953" t="s">
        <v>6252</v>
      </c>
      <c r="AP4953" s="18">
        <v>0.11111433649999999</v>
      </c>
      <c r="AQ4953" t="s">
        <v>123</v>
      </c>
      <c r="AR4953" t="b">
        <f>ISNUMBER(SEARCH('Consulta Por Puntos Baloto'!$E$5,B4953,1))</f>
        <v>0</v>
      </c>
      <c r="AS4953">
        <f t="shared" si="154"/>
        <v>31</v>
      </c>
      <c r="AT4953" t="str">
        <f t="shared" si="155"/>
        <v>Punto pago</v>
      </c>
    </row>
    <row r="4954" spans="1:46">
      <c r="A4954" t="s">
        <v>21954</v>
      </c>
      <c r="B4954" t="s">
        <v>21955</v>
      </c>
      <c r="C4954" s="18">
        <v>82.007229510100004</v>
      </c>
      <c r="D4954" t="s">
        <v>185</v>
      </c>
      <c r="E4954" t="s">
        <v>83</v>
      </c>
      <c r="F4954" t="s">
        <v>186</v>
      </c>
      <c r="G4954" s="18">
        <v>0.1991553013</v>
      </c>
      <c r="H4954" t="s">
        <v>64</v>
      </c>
      <c r="I4954" t="s">
        <v>187</v>
      </c>
      <c r="J4954" t="s">
        <v>4877</v>
      </c>
      <c r="K4954" s="18">
        <v>1.1148557694000001</v>
      </c>
      <c r="L4954" t="s">
        <v>64</v>
      </c>
      <c r="M4954" t="s">
        <v>187</v>
      </c>
      <c r="N4954" t="s">
        <v>189</v>
      </c>
      <c r="O4954" s="18">
        <v>1.3120963393</v>
      </c>
      <c r="P4954" t="s">
        <v>190</v>
      </c>
      <c r="Q4954" t="s">
        <v>191</v>
      </c>
      <c r="R4954" t="s">
        <v>192</v>
      </c>
      <c r="S4954" s="18">
        <v>82.618293894800004</v>
      </c>
      <c r="T4954" t="s">
        <v>85</v>
      </c>
      <c r="U4954" t="s">
        <v>86</v>
      </c>
      <c r="V4954" t="s">
        <v>87</v>
      </c>
      <c r="W4954" s="18">
        <v>82.618293894800004</v>
      </c>
      <c r="X4954" t="s">
        <v>64</v>
      </c>
      <c r="Y4954" t="s">
        <v>91</v>
      </c>
      <c r="Z4954" t="s">
        <v>92</v>
      </c>
      <c r="AA4954" s="18">
        <v>82.091935887800005</v>
      </c>
      <c r="AB4954" t="s">
        <v>193</v>
      </c>
      <c r="AC4954" t="s">
        <v>83</v>
      </c>
      <c r="AD4954" t="s">
        <v>194</v>
      </c>
      <c r="AE4954" s="18">
        <v>0.42901712930000002</v>
      </c>
      <c r="AF4954" t="s">
        <v>4909</v>
      </c>
      <c r="AG4954" t="s">
        <v>191</v>
      </c>
      <c r="AH4954" t="s">
        <v>4910</v>
      </c>
      <c r="AI4954" s="18">
        <v>0.16152409749999999</v>
      </c>
      <c r="AJ4954" t="s">
        <v>4880</v>
      </c>
      <c r="AK4954" t="s">
        <v>191</v>
      </c>
      <c r="AL4954" t="s">
        <v>4881</v>
      </c>
      <c r="AM4954" t="s">
        <v>4880</v>
      </c>
      <c r="AN4954" t="s">
        <v>191</v>
      </c>
      <c r="AO4954" t="s">
        <v>4881</v>
      </c>
      <c r="AP4954" s="18">
        <v>0.16152409749999999</v>
      </c>
      <c r="AQ4954" t="s">
        <v>123</v>
      </c>
      <c r="AR4954" t="b">
        <f>ISNUMBER(SEARCH('Consulta Por Puntos Baloto'!$E$5,B4954,1))</f>
        <v>0</v>
      </c>
      <c r="AS4954">
        <f t="shared" si="154"/>
        <v>35</v>
      </c>
      <c r="AT4954" t="str">
        <f t="shared" si="155"/>
        <v>Punto red</v>
      </c>
    </row>
    <row r="4955" spans="1:46">
      <c r="A4955" t="s">
        <v>21956</v>
      </c>
      <c r="B4955" t="s">
        <v>21957</v>
      </c>
      <c r="C4955" s="18">
        <v>32.9929358877</v>
      </c>
      <c r="D4955" t="s">
        <v>9815</v>
      </c>
      <c r="E4955" t="s">
        <v>9816</v>
      </c>
      <c r="F4955" t="s">
        <v>9817</v>
      </c>
      <c r="G4955" s="18">
        <v>68.628848422399997</v>
      </c>
      <c r="H4955" t="s">
        <v>64</v>
      </c>
      <c r="I4955" t="s">
        <v>154</v>
      </c>
      <c r="J4955" t="s">
        <v>5018</v>
      </c>
      <c r="K4955" s="18">
        <v>70.552545911699994</v>
      </c>
      <c r="L4955" t="s">
        <v>64</v>
      </c>
      <c r="M4955" t="s">
        <v>154</v>
      </c>
      <c r="N4955" t="s">
        <v>156</v>
      </c>
      <c r="O4955" s="18">
        <v>70.472968533400007</v>
      </c>
      <c r="P4955" t="s">
        <v>157</v>
      </c>
      <c r="Q4955" t="s">
        <v>151</v>
      </c>
      <c r="R4955" t="s">
        <v>158</v>
      </c>
      <c r="S4955" s="18">
        <v>140.45111167530001</v>
      </c>
      <c r="T4955" t="s">
        <v>111</v>
      </c>
      <c r="U4955" t="s">
        <v>112</v>
      </c>
      <c r="V4955" t="s">
        <v>113</v>
      </c>
      <c r="W4955" s="18">
        <v>70.859254529599994</v>
      </c>
      <c r="X4955" t="s">
        <v>64</v>
      </c>
      <c r="Y4955" t="s">
        <v>154</v>
      </c>
      <c r="Z4955" t="s">
        <v>159</v>
      </c>
      <c r="AA4955" s="18">
        <v>70.603453262000002</v>
      </c>
      <c r="AB4955" s="19" t="s">
        <v>5019</v>
      </c>
      <c r="AC4955" t="s">
        <v>151</v>
      </c>
      <c r="AD4955" t="s">
        <v>5020</v>
      </c>
      <c r="AE4955" s="18">
        <v>7.7493796999999996E-3</v>
      </c>
      <c r="AF4955" t="s">
        <v>21958</v>
      </c>
      <c r="AG4955" t="s">
        <v>14514</v>
      </c>
      <c r="AH4955" t="s">
        <v>21959</v>
      </c>
      <c r="AI4955" s="18">
        <v>15.3368895722</v>
      </c>
      <c r="AJ4955" t="s">
        <v>14516</v>
      </c>
      <c r="AK4955" t="s">
        <v>14517</v>
      </c>
      <c r="AL4955" t="s">
        <v>14518</v>
      </c>
      <c r="AM4955" t="s">
        <v>21958</v>
      </c>
      <c r="AN4955" t="s">
        <v>14514</v>
      </c>
      <c r="AO4955" t="s">
        <v>21959</v>
      </c>
      <c r="AP4955" s="18">
        <v>7.7493796999999996E-3</v>
      </c>
      <c r="AQ4955" t="s">
        <v>123</v>
      </c>
      <c r="AR4955" t="b">
        <f>ISNUMBER(SEARCH('Consulta Por Puntos Baloto'!$E$5,B4955,1))</f>
        <v>0</v>
      </c>
      <c r="AS4955">
        <f t="shared" si="154"/>
        <v>31</v>
      </c>
      <c r="AT4955" t="str">
        <f t="shared" si="155"/>
        <v>Punto pago</v>
      </c>
    </row>
    <row r="4956" spans="1:46">
      <c r="A4956" t="s">
        <v>21960</v>
      </c>
      <c r="B4956" t="s">
        <v>21961</v>
      </c>
      <c r="C4956" s="18">
        <v>3.1581405627999999</v>
      </c>
      <c r="D4956" t="s">
        <v>584</v>
      </c>
      <c r="E4956" t="s">
        <v>128</v>
      </c>
      <c r="F4956" t="s">
        <v>585</v>
      </c>
      <c r="G4956" s="18">
        <v>0.33211200419999998</v>
      </c>
      <c r="H4956" t="s">
        <v>64</v>
      </c>
      <c r="I4956" t="s">
        <v>130</v>
      </c>
      <c r="J4956" t="s">
        <v>3622</v>
      </c>
      <c r="K4956" s="18">
        <v>1.2183115711000001</v>
      </c>
      <c r="L4956" t="s">
        <v>64</v>
      </c>
      <c r="M4956" t="s">
        <v>130</v>
      </c>
      <c r="N4956" t="s">
        <v>672</v>
      </c>
      <c r="O4956" s="18">
        <v>1.4265162328000001</v>
      </c>
      <c r="P4956" t="s">
        <v>699</v>
      </c>
      <c r="Q4956" t="s">
        <v>134</v>
      </c>
      <c r="R4956" t="s">
        <v>700</v>
      </c>
      <c r="S4956" s="18">
        <v>3.5774762494000001</v>
      </c>
      <c r="T4956" t="s">
        <v>469</v>
      </c>
      <c r="U4956" t="s">
        <v>130</v>
      </c>
      <c r="V4956" t="s">
        <v>470</v>
      </c>
      <c r="W4956" s="18">
        <v>1.4609652127999999</v>
      </c>
      <c r="X4956" t="s">
        <v>64</v>
      </c>
      <c r="Y4956" t="s">
        <v>130</v>
      </c>
      <c r="Z4956" t="s">
        <v>590</v>
      </c>
      <c r="AA4956" s="18">
        <v>0.34895275180000002</v>
      </c>
      <c r="AB4956" t="s">
        <v>691</v>
      </c>
      <c r="AC4956" t="s">
        <v>128</v>
      </c>
      <c r="AD4956" t="s">
        <v>692</v>
      </c>
      <c r="AE4956" s="18">
        <v>0.19681171240000001</v>
      </c>
      <c r="AF4956" t="s">
        <v>4711</v>
      </c>
      <c r="AG4956" t="s">
        <v>143</v>
      </c>
      <c r="AH4956" t="s">
        <v>4712</v>
      </c>
      <c r="AI4956" s="18">
        <v>0.1229608038</v>
      </c>
      <c r="AJ4956" t="s">
        <v>10882</v>
      </c>
      <c r="AK4956" t="s">
        <v>134</v>
      </c>
      <c r="AL4956" t="s">
        <v>10883</v>
      </c>
      <c r="AM4956" t="s">
        <v>10882</v>
      </c>
      <c r="AN4956" t="s">
        <v>134</v>
      </c>
      <c r="AO4956" t="s">
        <v>10883</v>
      </c>
      <c r="AP4956" s="18">
        <v>0.1229608038</v>
      </c>
      <c r="AQ4956" t="s">
        <v>123</v>
      </c>
      <c r="AR4956" t="b">
        <f>ISNUMBER(SEARCH('Consulta Por Puntos Baloto'!$E$5,B4956,1))</f>
        <v>0</v>
      </c>
      <c r="AS4956">
        <f t="shared" si="154"/>
        <v>35</v>
      </c>
      <c r="AT4956" t="str">
        <f t="shared" si="155"/>
        <v>Punto red</v>
      </c>
    </row>
    <row r="4957" spans="1:46">
      <c r="A4957" t="s">
        <v>21962</v>
      </c>
      <c r="B4957" t="s">
        <v>21963</v>
      </c>
      <c r="C4957" s="18">
        <v>42.145073821499999</v>
      </c>
      <c r="D4957" t="s">
        <v>3990</v>
      </c>
      <c r="E4957" t="s">
        <v>3991</v>
      </c>
      <c r="F4957" t="s">
        <v>3992</v>
      </c>
      <c r="G4957" s="18">
        <v>42.240843706500002</v>
      </c>
      <c r="H4957" t="s">
        <v>64</v>
      </c>
      <c r="I4957" t="s">
        <v>3993</v>
      </c>
      <c r="J4957" t="s">
        <v>3995</v>
      </c>
      <c r="K4957" s="18">
        <v>42.240843706500002</v>
      </c>
      <c r="L4957" t="s">
        <v>64</v>
      </c>
      <c r="M4957" t="s">
        <v>3993</v>
      </c>
      <c r="N4957" t="s">
        <v>3995</v>
      </c>
      <c r="O4957" s="18">
        <v>43.533442254900002</v>
      </c>
      <c r="P4957" t="s">
        <v>3996</v>
      </c>
      <c r="Q4957" t="s">
        <v>3991</v>
      </c>
      <c r="R4957" t="s">
        <v>3997</v>
      </c>
      <c r="S4957" s="18">
        <v>403.29832461849998</v>
      </c>
      <c r="T4957" t="s">
        <v>85</v>
      </c>
      <c r="U4957" t="s">
        <v>86</v>
      </c>
      <c r="V4957" t="s">
        <v>87</v>
      </c>
      <c r="W4957" s="18">
        <v>140.83569847870001</v>
      </c>
      <c r="X4957" t="s">
        <v>64</v>
      </c>
      <c r="Y4957" t="s">
        <v>3998</v>
      </c>
      <c r="Z4957" t="s">
        <v>3999</v>
      </c>
      <c r="AA4957" s="18">
        <v>42.681180894000001</v>
      </c>
      <c r="AB4957" t="s">
        <v>4000</v>
      </c>
      <c r="AC4957" t="s">
        <v>3991</v>
      </c>
      <c r="AD4957" t="s">
        <v>4001</v>
      </c>
      <c r="AE4957" s="18">
        <v>8.4112682000000005E-3</v>
      </c>
      <c r="AF4957" t="s">
        <v>21964</v>
      </c>
      <c r="AG4957" t="s">
        <v>19186</v>
      </c>
      <c r="AH4957" t="s">
        <v>21965</v>
      </c>
      <c r="AI4957" s="18">
        <v>6.5105304200000005E-2</v>
      </c>
      <c r="AJ4957" t="s">
        <v>21966</v>
      </c>
      <c r="AK4957" t="s">
        <v>19186</v>
      </c>
      <c r="AL4957" t="s">
        <v>21967</v>
      </c>
      <c r="AM4957" t="s">
        <v>21964</v>
      </c>
      <c r="AN4957" t="s">
        <v>19186</v>
      </c>
      <c r="AO4957" t="s">
        <v>21965</v>
      </c>
      <c r="AP4957" s="18">
        <v>8.4112682000000005E-3</v>
      </c>
      <c r="AQ4957" t="s">
        <v>123</v>
      </c>
      <c r="AR4957" t="b">
        <f>ISNUMBER(SEARCH('Consulta Por Puntos Baloto'!$E$5,B4957,1))</f>
        <v>0</v>
      </c>
      <c r="AS4957">
        <f t="shared" si="154"/>
        <v>31</v>
      </c>
      <c r="AT4957" t="str">
        <f t="shared" si="155"/>
        <v>Punto pago</v>
      </c>
    </row>
    <row r="4958" spans="1:46">
      <c r="A4958" t="s">
        <v>21968</v>
      </c>
      <c r="B4958" t="s">
        <v>21969</v>
      </c>
      <c r="C4958" s="18">
        <v>0.83841084799999999</v>
      </c>
      <c r="D4958" t="s">
        <v>1001</v>
      </c>
      <c r="E4958" t="s">
        <v>128</v>
      </c>
      <c r="F4958" t="s">
        <v>1002</v>
      </c>
      <c r="G4958" s="18">
        <v>0.88025780549999999</v>
      </c>
      <c r="H4958" t="s">
        <v>64</v>
      </c>
      <c r="I4958" t="s">
        <v>130</v>
      </c>
      <c r="J4958" t="s">
        <v>2685</v>
      </c>
      <c r="K4958" s="18">
        <v>1.1464303858</v>
      </c>
      <c r="L4958" t="s">
        <v>64</v>
      </c>
      <c r="M4958" t="s">
        <v>130</v>
      </c>
      <c r="N4958" t="s">
        <v>1028</v>
      </c>
      <c r="O4958" s="18">
        <v>0.50554568730000005</v>
      </c>
      <c r="P4958" t="s">
        <v>673</v>
      </c>
      <c r="Q4958" t="s">
        <v>134</v>
      </c>
      <c r="R4958" t="s">
        <v>674</v>
      </c>
      <c r="S4958" s="18">
        <v>3.4145405418000001</v>
      </c>
      <c r="T4958" t="s">
        <v>675</v>
      </c>
      <c r="U4958" t="s">
        <v>130</v>
      </c>
      <c r="V4958" t="s">
        <v>676</v>
      </c>
      <c r="W4958" s="18">
        <v>0.96756116430000005</v>
      </c>
      <c r="X4958" t="s">
        <v>64</v>
      </c>
      <c r="Y4958" t="s">
        <v>130</v>
      </c>
      <c r="Z4958" t="s">
        <v>1011</v>
      </c>
      <c r="AA4958" s="18">
        <v>1.1851937913999999</v>
      </c>
      <c r="AB4958" t="s">
        <v>2688</v>
      </c>
      <c r="AC4958" t="s">
        <v>128</v>
      </c>
      <c r="AD4958" t="s">
        <v>2689</v>
      </c>
      <c r="AE4958" s="18">
        <v>0.3798629724</v>
      </c>
      <c r="AF4958" t="s">
        <v>12348</v>
      </c>
      <c r="AG4958" t="s">
        <v>143</v>
      </c>
      <c r="AH4958" t="s">
        <v>12349</v>
      </c>
      <c r="AI4958" s="18">
        <v>0.25494086799999999</v>
      </c>
      <c r="AJ4958" t="s">
        <v>21970</v>
      </c>
      <c r="AK4958" t="s">
        <v>134</v>
      </c>
      <c r="AL4958" t="s">
        <v>21971</v>
      </c>
      <c r="AM4958" t="s">
        <v>21970</v>
      </c>
      <c r="AN4958" t="s">
        <v>134</v>
      </c>
      <c r="AO4958" t="s">
        <v>21971</v>
      </c>
      <c r="AP4958" s="18">
        <v>0.25494086799999999</v>
      </c>
      <c r="AQ4958" t="s">
        <v>123</v>
      </c>
      <c r="AR4958" t="b">
        <f>ISNUMBER(SEARCH('Consulta Por Puntos Baloto'!$E$5,B4958,1))</f>
        <v>0</v>
      </c>
      <c r="AS4958">
        <f t="shared" si="154"/>
        <v>35</v>
      </c>
      <c r="AT4958" t="str">
        <f t="shared" si="155"/>
        <v>Punto red</v>
      </c>
    </row>
    <row r="4959" spans="1:46">
      <c r="A4959" t="s">
        <v>21972</v>
      </c>
      <c r="B4959" t="s">
        <v>21973</v>
      </c>
      <c r="C4959" s="18">
        <v>3.7819951999999997E-2</v>
      </c>
      <c r="D4959" t="s">
        <v>5390</v>
      </c>
      <c r="E4959" t="s">
        <v>5391</v>
      </c>
      <c r="F4959" t="s">
        <v>5392</v>
      </c>
      <c r="G4959" s="18">
        <v>22.511707513000001</v>
      </c>
      <c r="H4959" t="s">
        <v>64</v>
      </c>
      <c r="I4959" t="s">
        <v>4514</v>
      </c>
      <c r="J4959" t="s">
        <v>4515</v>
      </c>
      <c r="K4959" s="18">
        <v>22.511707513000001</v>
      </c>
      <c r="L4959" t="s">
        <v>64</v>
      </c>
      <c r="M4959" t="s">
        <v>4514</v>
      </c>
      <c r="N4959" t="s">
        <v>4515</v>
      </c>
      <c r="O4959" s="18">
        <v>11.2819111202</v>
      </c>
      <c r="P4959" t="s">
        <v>296</v>
      </c>
      <c r="Q4959" t="s">
        <v>297</v>
      </c>
      <c r="R4959" t="s">
        <v>298</v>
      </c>
      <c r="S4959" s="18">
        <v>148.8537640449</v>
      </c>
      <c r="T4959" t="s">
        <v>85</v>
      </c>
      <c r="U4959" t="s">
        <v>86</v>
      </c>
      <c r="V4959" t="s">
        <v>87</v>
      </c>
      <c r="W4959" s="18">
        <v>93.739742896400003</v>
      </c>
      <c r="X4959" t="s">
        <v>64</v>
      </c>
      <c r="Y4959" t="s">
        <v>4519</v>
      </c>
      <c r="Z4959" t="s">
        <v>4520</v>
      </c>
      <c r="AA4959" s="18">
        <v>38.700018924799998</v>
      </c>
      <c r="AB4959" t="s">
        <v>300</v>
      </c>
      <c r="AC4959" t="s">
        <v>301</v>
      </c>
      <c r="AD4959" t="s">
        <v>302</v>
      </c>
      <c r="AE4959" s="18">
        <v>9.2021110500000003E-2</v>
      </c>
      <c r="AF4959" t="s">
        <v>8679</v>
      </c>
      <c r="AG4959" t="s">
        <v>5391</v>
      </c>
      <c r="AH4959" t="s">
        <v>8680</v>
      </c>
      <c r="AI4959" s="18">
        <v>1.19241213E-2</v>
      </c>
      <c r="AJ4959" t="s">
        <v>8681</v>
      </c>
      <c r="AK4959" t="s">
        <v>5391</v>
      </c>
      <c r="AL4959" t="s">
        <v>8682</v>
      </c>
      <c r="AM4959" t="s">
        <v>8681</v>
      </c>
      <c r="AN4959" t="s">
        <v>5391</v>
      </c>
      <c r="AO4959" t="s">
        <v>8682</v>
      </c>
      <c r="AP4959" s="18">
        <v>1.19241213E-2</v>
      </c>
      <c r="AQ4959" t="s">
        <v>123</v>
      </c>
      <c r="AR4959" t="b">
        <f>ISNUMBER(SEARCH('Consulta Por Puntos Baloto'!$E$5,B4959,1))</f>
        <v>0</v>
      </c>
      <c r="AS4959">
        <f t="shared" si="154"/>
        <v>35</v>
      </c>
      <c r="AT4959" t="str">
        <f t="shared" si="155"/>
        <v>Punto red</v>
      </c>
    </row>
    <row r="4960" spans="1:46">
      <c r="A4960" t="s">
        <v>21974</v>
      </c>
      <c r="B4960" t="s">
        <v>21975</v>
      </c>
      <c r="C4960" s="18">
        <v>32.3421045057</v>
      </c>
      <c r="D4960" t="s">
        <v>1765</v>
      </c>
      <c r="E4960" t="s">
        <v>1766</v>
      </c>
      <c r="F4960" t="s">
        <v>1767</v>
      </c>
      <c r="G4960" s="18">
        <v>33.436348770599999</v>
      </c>
      <c r="H4960" t="s">
        <v>64</v>
      </c>
      <c r="I4960" t="s">
        <v>895</v>
      </c>
      <c r="J4960" t="s">
        <v>896</v>
      </c>
      <c r="K4960" s="18">
        <v>43.5813500545</v>
      </c>
      <c r="L4960" t="s">
        <v>64</v>
      </c>
      <c r="M4960" t="s">
        <v>112</v>
      </c>
      <c r="N4960" t="s">
        <v>721</v>
      </c>
      <c r="O4960" s="18">
        <v>33.352316401899998</v>
      </c>
      <c r="P4960" t="s">
        <v>897</v>
      </c>
      <c r="Q4960" t="s">
        <v>893</v>
      </c>
      <c r="R4960" t="s">
        <v>898</v>
      </c>
      <c r="S4960" s="18">
        <v>44.012882199400003</v>
      </c>
      <c r="T4960" t="s">
        <v>111</v>
      </c>
      <c r="U4960" t="s">
        <v>112</v>
      </c>
      <c r="V4960" t="s">
        <v>113</v>
      </c>
      <c r="W4960" s="18">
        <v>31.1185869639</v>
      </c>
      <c r="X4960" t="s">
        <v>64</v>
      </c>
      <c r="Y4960" t="s">
        <v>1768</v>
      </c>
      <c r="Z4960" t="s">
        <v>1769</v>
      </c>
      <c r="AA4960" s="18">
        <v>44.014359977200002</v>
      </c>
      <c r="AB4960" s="19" t="s">
        <v>1111</v>
      </c>
      <c r="AC4960" t="s">
        <v>509</v>
      </c>
      <c r="AD4960" s="19" t="s">
        <v>1112</v>
      </c>
      <c r="AE4960" s="18">
        <v>9.1165548799999996E-2</v>
      </c>
      <c r="AF4960" t="s">
        <v>2212</v>
      </c>
      <c r="AG4960" t="s">
        <v>2213</v>
      </c>
      <c r="AH4960" t="s">
        <v>2214</v>
      </c>
      <c r="AI4960" s="18">
        <v>5.4456799200000003E-2</v>
      </c>
      <c r="AJ4960" t="s">
        <v>21976</v>
      </c>
      <c r="AK4960" t="s">
        <v>2213</v>
      </c>
      <c r="AL4960" t="s">
        <v>21977</v>
      </c>
      <c r="AM4960" t="s">
        <v>21976</v>
      </c>
      <c r="AN4960" t="s">
        <v>2213</v>
      </c>
      <c r="AO4960" t="s">
        <v>21977</v>
      </c>
      <c r="AP4960" s="18">
        <v>5.4456799200000003E-2</v>
      </c>
      <c r="AQ4960" t="s">
        <v>123</v>
      </c>
      <c r="AR4960" t="b">
        <f>ISNUMBER(SEARCH('Consulta Por Puntos Baloto'!$E$5,B4960,1))</f>
        <v>0</v>
      </c>
      <c r="AS4960">
        <f t="shared" si="154"/>
        <v>35</v>
      </c>
      <c r="AT4960" t="str">
        <f t="shared" si="155"/>
        <v>Punto red</v>
      </c>
    </row>
    <row r="4961" spans="1:46">
      <c r="A4961" t="s">
        <v>21978</v>
      </c>
      <c r="B4961" t="s">
        <v>21979</v>
      </c>
      <c r="C4961" s="18">
        <v>96.430541248500006</v>
      </c>
      <c r="D4961" t="s">
        <v>4024</v>
      </c>
      <c r="E4961" t="s">
        <v>4025</v>
      </c>
      <c r="F4961" t="s">
        <v>4026</v>
      </c>
      <c r="G4961" s="18">
        <v>96.562761006100004</v>
      </c>
      <c r="H4961" t="s">
        <v>64</v>
      </c>
      <c r="I4961" t="s">
        <v>4027</v>
      </c>
      <c r="J4961" t="s">
        <v>4028</v>
      </c>
      <c r="K4961" s="18">
        <v>130.63029888969999</v>
      </c>
      <c r="L4961" t="s">
        <v>64</v>
      </c>
      <c r="M4961" t="s">
        <v>4029</v>
      </c>
      <c r="N4961" t="s">
        <v>4030</v>
      </c>
      <c r="O4961" s="18">
        <v>97.202058906700003</v>
      </c>
      <c r="P4961" t="s">
        <v>4031</v>
      </c>
      <c r="Q4961" t="s">
        <v>4025</v>
      </c>
      <c r="R4961" t="s">
        <v>4032</v>
      </c>
      <c r="S4961" s="18">
        <v>165.9225294007</v>
      </c>
      <c r="T4961" t="s">
        <v>227</v>
      </c>
      <c r="U4961" t="s">
        <v>228</v>
      </c>
      <c r="V4961" t="s">
        <v>229</v>
      </c>
      <c r="W4961" s="18">
        <v>96.620321942499999</v>
      </c>
      <c r="X4961" t="s">
        <v>64</v>
      </c>
      <c r="Y4961" t="s">
        <v>4027</v>
      </c>
      <c r="Z4961" t="s">
        <v>4033</v>
      </c>
      <c r="AA4961" s="18">
        <v>111.1971389432</v>
      </c>
      <c r="AB4961" t="s">
        <v>4034</v>
      </c>
      <c r="AC4961" t="s">
        <v>4035</v>
      </c>
      <c r="AD4961" t="s">
        <v>4036</v>
      </c>
      <c r="AE4961" s="18">
        <v>7.0811980199999999E-2</v>
      </c>
      <c r="AF4961" t="s">
        <v>11905</v>
      </c>
      <c r="AG4961" t="s">
        <v>11906</v>
      </c>
      <c r="AH4961" t="s">
        <v>11907</v>
      </c>
      <c r="AI4961" s="18">
        <v>1.7327835199999999E-2</v>
      </c>
      <c r="AJ4961" t="s">
        <v>11908</v>
      </c>
      <c r="AK4961" t="s">
        <v>11909</v>
      </c>
      <c r="AL4961" t="s">
        <v>11910</v>
      </c>
      <c r="AM4961" t="s">
        <v>11908</v>
      </c>
      <c r="AN4961" t="s">
        <v>11909</v>
      </c>
      <c r="AO4961" t="s">
        <v>11910</v>
      </c>
      <c r="AP4961" s="18">
        <v>1.7327835199999999E-2</v>
      </c>
      <c r="AQ4961" t="e">
        <v>#N/A</v>
      </c>
      <c r="AR4961" t="b">
        <f>ISNUMBER(SEARCH('Consulta Por Puntos Baloto'!$E$5,B4961,1))</f>
        <v>0</v>
      </c>
      <c r="AS4961">
        <f t="shared" si="154"/>
        <v>35</v>
      </c>
      <c r="AT4961" t="str">
        <f t="shared" si="155"/>
        <v>Punto red</v>
      </c>
    </row>
    <row r="4962" spans="1:46">
      <c r="A4962" t="s">
        <v>21980</v>
      </c>
      <c r="B4962" t="s">
        <v>21981</v>
      </c>
      <c r="C4962" s="18">
        <v>0.59474706420000001</v>
      </c>
      <c r="D4962" t="s">
        <v>82</v>
      </c>
      <c r="E4962" t="s">
        <v>83</v>
      </c>
      <c r="F4962" t="s">
        <v>84</v>
      </c>
      <c r="G4962" s="18">
        <v>0.34480240309999999</v>
      </c>
      <c r="H4962" t="s">
        <v>85</v>
      </c>
      <c r="I4962" t="s">
        <v>86</v>
      </c>
      <c r="J4962" t="s">
        <v>87</v>
      </c>
      <c r="K4962" s="18">
        <v>0.88931387409999996</v>
      </c>
      <c r="L4962" t="s">
        <v>64</v>
      </c>
      <c r="M4962" t="s">
        <v>86</v>
      </c>
      <c r="N4962" t="s">
        <v>88</v>
      </c>
      <c r="O4962" s="18">
        <v>0.74902274079999998</v>
      </c>
      <c r="P4962" t="s">
        <v>89</v>
      </c>
      <c r="Q4962" t="s">
        <v>83</v>
      </c>
      <c r="R4962" t="s">
        <v>90</v>
      </c>
      <c r="S4962" s="18">
        <v>0.34480240309999999</v>
      </c>
      <c r="T4962" t="s">
        <v>85</v>
      </c>
      <c r="U4962" t="s">
        <v>86</v>
      </c>
      <c r="V4962" t="s">
        <v>87</v>
      </c>
      <c r="W4962" s="18">
        <v>0.34480240309999999</v>
      </c>
      <c r="X4962" t="s">
        <v>64</v>
      </c>
      <c r="Y4962" t="s">
        <v>91</v>
      </c>
      <c r="Z4962" t="s">
        <v>92</v>
      </c>
      <c r="AA4962" s="18">
        <v>0.34480240309999999</v>
      </c>
      <c r="AB4962" t="s">
        <v>93</v>
      </c>
      <c r="AC4962" t="s">
        <v>83</v>
      </c>
      <c r="AD4962" t="s">
        <v>94</v>
      </c>
      <c r="AE4962" s="18">
        <v>0</v>
      </c>
      <c r="AF4962" t="s">
        <v>21982</v>
      </c>
      <c r="AG4962" t="s">
        <v>83</v>
      </c>
      <c r="AH4962" t="s">
        <v>21983</v>
      </c>
      <c r="AI4962" s="18">
        <v>9.0091649900000001E-2</v>
      </c>
      <c r="AJ4962" t="s">
        <v>97</v>
      </c>
      <c r="AK4962" t="s">
        <v>83</v>
      </c>
      <c r="AL4962" t="s">
        <v>98</v>
      </c>
      <c r="AM4962" t="s">
        <v>21982</v>
      </c>
      <c r="AN4962" t="s">
        <v>83</v>
      </c>
      <c r="AO4962" t="s">
        <v>21983</v>
      </c>
      <c r="AP4962" s="18">
        <v>0</v>
      </c>
      <c r="AQ4962" t="s">
        <v>123</v>
      </c>
      <c r="AR4962" t="b">
        <f>ISNUMBER(SEARCH('Consulta Por Puntos Baloto'!$E$5,B4962,1))</f>
        <v>0</v>
      </c>
      <c r="AS4962">
        <f t="shared" si="154"/>
        <v>31</v>
      </c>
      <c r="AT4962" t="str">
        <f t="shared" si="155"/>
        <v>Punto pago</v>
      </c>
    </row>
    <row r="4963" spans="1:46">
      <c r="A4963" t="s">
        <v>21984</v>
      </c>
      <c r="B4963" t="s">
        <v>21985</v>
      </c>
      <c r="C4963" s="18">
        <v>0.4278617146</v>
      </c>
      <c r="D4963" t="s">
        <v>4793</v>
      </c>
      <c r="E4963" t="s">
        <v>220</v>
      </c>
      <c r="F4963" t="s">
        <v>4794</v>
      </c>
      <c r="G4963" s="18">
        <v>0.4312313015</v>
      </c>
      <c r="H4963" t="s">
        <v>64</v>
      </c>
      <c r="I4963" t="s">
        <v>223</v>
      </c>
      <c r="J4963" t="s">
        <v>4230</v>
      </c>
      <c r="K4963" s="18">
        <v>0.4312313015</v>
      </c>
      <c r="L4963" t="s">
        <v>64</v>
      </c>
      <c r="M4963" t="s">
        <v>223</v>
      </c>
      <c r="N4963" t="s">
        <v>4230</v>
      </c>
      <c r="O4963" s="18">
        <v>1.2210050509999999</v>
      </c>
      <c r="P4963" t="s">
        <v>5106</v>
      </c>
      <c r="Q4963" t="s">
        <v>220</v>
      </c>
      <c r="R4963" t="s">
        <v>5107</v>
      </c>
      <c r="S4963" s="18">
        <v>8.0433121918000001</v>
      </c>
      <c r="T4963" t="s">
        <v>227</v>
      </c>
      <c r="U4963" t="s">
        <v>228</v>
      </c>
      <c r="V4963" t="s">
        <v>229</v>
      </c>
      <c r="W4963" s="18">
        <v>1.2766110882999999</v>
      </c>
      <c r="X4963" t="s">
        <v>222</v>
      </c>
      <c r="Y4963" t="s">
        <v>223</v>
      </c>
      <c r="Z4963" t="s">
        <v>224</v>
      </c>
      <c r="AA4963" s="18">
        <v>0.5580589587</v>
      </c>
      <c r="AB4963" t="s">
        <v>4797</v>
      </c>
      <c r="AC4963" t="s">
        <v>220</v>
      </c>
      <c r="AD4963" t="s">
        <v>4798</v>
      </c>
      <c r="AE4963" s="18">
        <v>6.6475689999999999E-3</v>
      </c>
      <c r="AF4963" t="s">
        <v>21986</v>
      </c>
      <c r="AG4963" t="s">
        <v>220</v>
      </c>
      <c r="AH4963" t="s">
        <v>21987</v>
      </c>
      <c r="AI4963" s="18">
        <v>0.40757486230000001</v>
      </c>
      <c r="AJ4963" t="s">
        <v>5431</v>
      </c>
      <c r="AK4963" t="s">
        <v>220</v>
      </c>
      <c r="AL4963" t="s">
        <v>5432</v>
      </c>
      <c r="AM4963" t="s">
        <v>21986</v>
      </c>
      <c r="AN4963" t="s">
        <v>220</v>
      </c>
      <c r="AO4963" t="s">
        <v>21987</v>
      </c>
      <c r="AP4963" s="18">
        <v>6.6475689999999999E-3</v>
      </c>
      <c r="AQ4963" t="s">
        <v>123</v>
      </c>
      <c r="AR4963" t="b">
        <f>ISNUMBER(SEARCH('Consulta Por Puntos Baloto'!$E$5,B4963,1))</f>
        <v>0</v>
      </c>
      <c r="AS4963">
        <f t="shared" si="154"/>
        <v>31</v>
      </c>
      <c r="AT4963" t="str">
        <f t="shared" si="155"/>
        <v>Punto pago</v>
      </c>
    </row>
    <row r="4964" spans="1:46">
      <c r="A4964" t="s">
        <v>21988</v>
      </c>
      <c r="B4964" t="s">
        <v>21989</v>
      </c>
      <c r="C4964" s="18">
        <v>1.9627567078000001</v>
      </c>
      <c r="D4964" t="s">
        <v>5102</v>
      </c>
      <c r="E4964" t="s">
        <v>220</v>
      </c>
      <c r="F4964" t="s">
        <v>5103</v>
      </c>
      <c r="G4964" s="18">
        <v>1.8097740823999999</v>
      </c>
      <c r="H4964" t="s">
        <v>64</v>
      </c>
      <c r="I4964" t="s">
        <v>223</v>
      </c>
      <c r="J4964" t="s">
        <v>5167</v>
      </c>
      <c r="K4964" s="18">
        <v>1.9391742054000001</v>
      </c>
      <c r="L4964" t="s">
        <v>64</v>
      </c>
      <c r="M4964" t="s">
        <v>223</v>
      </c>
      <c r="N4964" t="s">
        <v>4070</v>
      </c>
      <c r="O4964" s="18">
        <v>2.1886305174</v>
      </c>
      <c r="P4964" t="s">
        <v>5106</v>
      </c>
      <c r="Q4964" t="s">
        <v>220</v>
      </c>
      <c r="R4964" t="s">
        <v>5107</v>
      </c>
      <c r="S4964" s="18">
        <v>9.5281154126000001</v>
      </c>
      <c r="T4964" t="s">
        <v>227</v>
      </c>
      <c r="U4964" t="s">
        <v>228</v>
      </c>
      <c r="V4964" t="s">
        <v>229</v>
      </c>
      <c r="W4964" s="18">
        <v>4.3328188599999997</v>
      </c>
      <c r="X4964" t="s">
        <v>222</v>
      </c>
      <c r="Y4964" t="s">
        <v>223</v>
      </c>
      <c r="Z4964" t="s">
        <v>224</v>
      </c>
      <c r="AA4964" s="18">
        <v>1.9105482495999999</v>
      </c>
      <c r="AB4964" t="s">
        <v>5188</v>
      </c>
      <c r="AC4964" t="s">
        <v>220</v>
      </c>
      <c r="AD4964" t="s">
        <v>5189</v>
      </c>
      <c r="AE4964" s="18">
        <v>0.24466613970000001</v>
      </c>
      <c r="AF4964" t="s">
        <v>21990</v>
      </c>
      <c r="AG4964" t="s">
        <v>220</v>
      </c>
      <c r="AH4964" t="s">
        <v>21991</v>
      </c>
      <c r="AI4964" s="18">
        <v>0.76459054150000005</v>
      </c>
      <c r="AJ4964" t="s">
        <v>7898</v>
      </c>
      <c r="AK4964" t="s">
        <v>220</v>
      </c>
      <c r="AL4964" t="s">
        <v>7899</v>
      </c>
      <c r="AM4964" t="s">
        <v>21990</v>
      </c>
      <c r="AN4964" t="s">
        <v>220</v>
      </c>
      <c r="AO4964" t="s">
        <v>21991</v>
      </c>
      <c r="AP4964" s="18">
        <v>0.24466613970000001</v>
      </c>
      <c r="AQ4964" t="s">
        <v>123</v>
      </c>
      <c r="AR4964" t="b">
        <f>ISNUMBER(SEARCH('Consulta Por Puntos Baloto'!$E$5,B4964,1))</f>
        <v>0</v>
      </c>
      <c r="AS4964">
        <f t="shared" si="154"/>
        <v>31</v>
      </c>
      <c r="AT4964" t="str">
        <f t="shared" si="155"/>
        <v>Punto pago</v>
      </c>
    </row>
    <row r="4965" spans="1:46">
      <c r="A4965" t="s">
        <v>21992</v>
      </c>
      <c r="B4965" t="s">
        <v>21993</v>
      </c>
      <c r="C4965" s="18">
        <v>0.33872563259999999</v>
      </c>
      <c r="D4965" t="s">
        <v>986</v>
      </c>
      <c r="E4965" t="s">
        <v>128</v>
      </c>
      <c r="F4965" t="s">
        <v>987</v>
      </c>
      <c r="G4965" s="18">
        <v>0.30240541850000002</v>
      </c>
      <c r="H4965" t="s">
        <v>4701</v>
      </c>
      <c r="I4965" t="s">
        <v>130</v>
      </c>
      <c r="J4965" t="s">
        <v>4702</v>
      </c>
      <c r="K4965" s="18">
        <v>0.71352662700000002</v>
      </c>
      <c r="L4965" t="s">
        <v>990</v>
      </c>
      <c r="M4965" t="s">
        <v>130</v>
      </c>
      <c r="N4965" t="s">
        <v>991</v>
      </c>
      <c r="O4965" s="18">
        <v>1.6602388584000001</v>
      </c>
      <c r="P4965" t="s">
        <v>992</v>
      </c>
      <c r="Q4965" t="s">
        <v>134</v>
      </c>
      <c r="R4965" t="s">
        <v>993</v>
      </c>
      <c r="S4965" s="18">
        <v>1.7407658059</v>
      </c>
      <c r="T4965" t="s">
        <v>675</v>
      </c>
      <c r="U4965" t="s">
        <v>130</v>
      </c>
      <c r="V4965" t="s">
        <v>676</v>
      </c>
      <c r="W4965" s="18">
        <v>0.63944251100000005</v>
      </c>
      <c r="X4965" t="s">
        <v>64</v>
      </c>
      <c r="Y4965" t="s">
        <v>130</v>
      </c>
      <c r="Z4965" t="s">
        <v>994</v>
      </c>
      <c r="AA4965" s="18">
        <v>0.30240541850000002</v>
      </c>
      <c r="AB4965" t="s">
        <v>4703</v>
      </c>
      <c r="AC4965" t="s">
        <v>128</v>
      </c>
      <c r="AD4965" t="s">
        <v>4704</v>
      </c>
      <c r="AE4965" s="18">
        <v>0.23620937689999999</v>
      </c>
      <c r="AF4965" t="s">
        <v>6635</v>
      </c>
      <c r="AG4965" t="s">
        <v>143</v>
      </c>
      <c r="AH4965" t="s">
        <v>6636</v>
      </c>
      <c r="AI4965" s="18">
        <v>8.8168483399999997E-2</v>
      </c>
      <c r="AJ4965" t="s">
        <v>21994</v>
      </c>
      <c r="AK4965" t="s">
        <v>134</v>
      </c>
      <c r="AL4965" t="s">
        <v>21995</v>
      </c>
      <c r="AM4965" t="s">
        <v>21994</v>
      </c>
      <c r="AN4965" t="s">
        <v>134</v>
      </c>
      <c r="AO4965" t="s">
        <v>21995</v>
      </c>
      <c r="AP4965" s="18">
        <v>8.8168483399999997E-2</v>
      </c>
      <c r="AQ4965" t="s">
        <v>123</v>
      </c>
      <c r="AR4965" t="b">
        <f>ISNUMBER(SEARCH('Consulta Por Puntos Baloto'!$E$5,B4965,1))</f>
        <v>0</v>
      </c>
      <c r="AS4965">
        <f t="shared" si="154"/>
        <v>35</v>
      </c>
      <c r="AT4965" t="str">
        <f t="shared" si="155"/>
        <v>Punto red</v>
      </c>
    </row>
    <row r="4966" spans="1:46">
      <c r="A4966" t="s">
        <v>21996</v>
      </c>
      <c r="B4966" t="s">
        <v>21997</v>
      </c>
      <c r="C4966" s="18">
        <v>21.6658526945</v>
      </c>
      <c r="D4966" t="s">
        <v>3692</v>
      </c>
      <c r="E4966" t="s">
        <v>3693</v>
      </c>
      <c r="F4966" t="s">
        <v>3694</v>
      </c>
      <c r="G4966" s="18">
        <v>60.665256098500002</v>
      </c>
      <c r="H4966" t="s">
        <v>64</v>
      </c>
      <c r="I4966" t="s">
        <v>1451</v>
      </c>
      <c r="J4966" t="s">
        <v>1456</v>
      </c>
      <c r="K4966" s="18">
        <v>65.809249073299995</v>
      </c>
      <c r="L4966" t="s">
        <v>64</v>
      </c>
      <c r="M4966" t="s">
        <v>2638</v>
      </c>
      <c r="N4966" t="s">
        <v>2639</v>
      </c>
      <c r="O4966" s="18">
        <v>60.665256109200001</v>
      </c>
      <c r="P4966" t="s">
        <v>1454</v>
      </c>
      <c r="Q4966" t="s">
        <v>1449</v>
      </c>
      <c r="R4966" t="s">
        <v>1455</v>
      </c>
      <c r="S4966" s="18">
        <v>79.412362819799995</v>
      </c>
      <c r="T4966" t="s">
        <v>64</v>
      </c>
      <c r="U4966" t="s">
        <v>130</v>
      </c>
      <c r="V4966" t="s">
        <v>171</v>
      </c>
      <c r="W4966" s="18">
        <v>60.697200285299999</v>
      </c>
      <c r="X4966" t="s">
        <v>64</v>
      </c>
      <c r="Y4966" t="s">
        <v>1451</v>
      </c>
      <c r="Z4966" t="s">
        <v>1456</v>
      </c>
      <c r="AA4966" s="18">
        <v>72.048466336199994</v>
      </c>
      <c r="AB4966" s="19" t="s">
        <v>2641</v>
      </c>
      <c r="AC4966" t="s">
        <v>1501</v>
      </c>
      <c r="AD4966" t="s">
        <v>2642</v>
      </c>
      <c r="AE4966" s="18">
        <v>4.2880315999999996E-3</v>
      </c>
      <c r="AF4966" t="s">
        <v>21998</v>
      </c>
      <c r="AG4966" t="s">
        <v>3696</v>
      </c>
      <c r="AH4966" t="s">
        <v>21999</v>
      </c>
      <c r="AI4966" s="18">
        <v>0.1238752628</v>
      </c>
      <c r="AJ4966" t="s">
        <v>22000</v>
      </c>
      <c r="AK4966" t="s">
        <v>22001</v>
      </c>
      <c r="AL4966" t="s">
        <v>22002</v>
      </c>
      <c r="AM4966" t="s">
        <v>21998</v>
      </c>
      <c r="AN4966" t="s">
        <v>3696</v>
      </c>
      <c r="AO4966" t="s">
        <v>21999</v>
      </c>
      <c r="AP4966" s="18">
        <v>4.2880315999999996E-3</v>
      </c>
      <c r="AQ4966" t="s">
        <v>123</v>
      </c>
      <c r="AR4966" t="b">
        <f>ISNUMBER(SEARCH('Consulta Por Puntos Baloto'!$E$5,B4966,1))</f>
        <v>0</v>
      </c>
      <c r="AS4966">
        <f t="shared" si="154"/>
        <v>31</v>
      </c>
      <c r="AT4966" t="str">
        <f t="shared" si="155"/>
        <v>Punto pago</v>
      </c>
    </row>
    <row r="4967" spans="1:46">
      <c r="A4967" t="s">
        <v>22003</v>
      </c>
      <c r="B4967" t="s">
        <v>22004</v>
      </c>
      <c r="C4967" s="18">
        <v>37.3540458254</v>
      </c>
      <c r="D4967" t="s">
        <v>7201</v>
      </c>
      <c r="E4967" t="s">
        <v>7202</v>
      </c>
      <c r="F4967" t="s">
        <v>7203</v>
      </c>
      <c r="G4967" s="18">
        <v>173.8437931711</v>
      </c>
      <c r="H4967" t="s">
        <v>64</v>
      </c>
      <c r="I4967" t="s">
        <v>3993</v>
      </c>
      <c r="J4967" t="s">
        <v>3995</v>
      </c>
      <c r="K4967" s="18">
        <v>173.8437931711</v>
      </c>
      <c r="L4967" t="s">
        <v>64</v>
      </c>
      <c r="M4967" t="s">
        <v>3993</v>
      </c>
      <c r="N4967" t="s">
        <v>3995</v>
      </c>
      <c r="O4967" s="18">
        <v>72.656247539399999</v>
      </c>
      <c r="P4967" t="s">
        <v>5694</v>
      </c>
      <c r="Q4967" t="s">
        <v>5695</v>
      </c>
      <c r="R4967" t="s">
        <v>5696</v>
      </c>
      <c r="S4967" s="18">
        <v>516.23291026319998</v>
      </c>
      <c r="T4967" t="s">
        <v>85</v>
      </c>
      <c r="U4967" t="s">
        <v>86</v>
      </c>
      <c r="V4967" t="s">
        <v>87</v>
      </c>
      <c r="W4967" s="18">
        <v>217.8746136021</v>
      </c>
      <c r="X4967" t="s">
        <v>64</v>
      </c>
      <c r="Y4967" t="s">
        <v>3998</v>
      </c>
      <c r="Z4967" t="s">
        <v>3999</v>
      </c>
      <c r="AA4967" s="18">
        <v>174.46451581580001</v>
      </c>
      <c r="AB4967" t="s">
        <v>4000</v>
      </c>
      <c r="AC4967" t="s">
        <v>3991</v>
      </c>
      <c r="AD4967" t="s">
        <v>4001</v>
      </c>
      <c r="AE4967" s="18">
        <v>2.3360699799999999E-2</v>
      </c>
      <c r="AF4967" t="s">
        <v>22005</v>
      </c>
      <c r="AG4967" t="s">
        <v>12188</v>
      </c>
      <c r="AH4967" t="s">
        <v>22006</v>
      </c>
      <c r="AI4967" s="18">
        <v>0.12982340240000001</v>
      </c>
      <c r="AJ4967" t="s">
        <v>12190</v>
      </c>
      <c r="AK4967" t="s">
        <v>12188</v>
      </c>
      <c r="AL4967" t="s">
        <v>12191</v>
      </c>
      <c r="AM4967" t="s">
        <v>22005</v>
      </c>
      <c r="AN4967" t="s">
        <v>12188</v>
      </c>
      <c r="AO4967" t="s">
        <v>22006</v>
      </c>
      <c r="AP4967" s="18">
        <v>2.3360699799999999E-2</v>
      </c>
      <c r="AQ4967" t="s">
        <v>123</v>
      </c>
      <c r="AR4967" t="b">
        <f>ISNUMBER(SEARCH('Consulta Por Puntos Baloto'!$E$5,B4967,1))</f>
        <v>0</v>
      </c>
      <c r="AS4967">
        <f t="shared" si="154"/>
        <v>31</v>
      </c>
      <c r="AT4967" t="str">
        <f t="shared" si="155"/>
        <v>Punto pago</v>
      </c>
    </row>
    <row r="4968" spans="1:46">
      <c r="A4968" t="s">
        <v>22007</v>
      </c>
      <c r="B4968" t="s">
        <v>22008</v>
      </c>
      <c r="C4968" s="18">
        <v>45.50123507</v>
      </c>
      <c r="D4968" t="s">
        <v>4447</v>
      </c>
      <c r="E4968" t="s">
        <v>4261</v>
      </c>
      <c r="F4968" t="s">
        <v>4448</v>
      </c>
      <c r="G4968" s="18">
        <v>45.486890233799997</v>
      </c>
      <c r="H4968" t="s">
        <v>64</v>
      </c>
      <c r="I4968" t="s">
        <v>4250</v>
      </c>
      <c r="J4968" t="s">
        <v>4251</v>
      </c>
      <c r="K4968" s="18">
        <v>45.466090999899997</v>
      </c>
      <c r="L4968" t="s">
        <v>64</v>
      </c>
      <c r="M4968" t="s">
        <v>4250</v>
      </c>
      <c r="N4968" t="s">
        <v>4251</v>
      </c>
      <c r="O4968" s="18">
        <v>69.225356762999994</v>
      </c>
      <c r="P4968" t="s">
        <v>3977</v>
      </c>
      <c r="Q4968" t="s">
        <v>3972</v>
      </c>
      <c r="R4968" t="s">
        <v>3978</v>
      </c>
      <c r="S4968" s="18">
        <v>419.96232058930002</v>
      </c>
      <c r="T4968" t="s">
        <v>85</v>
      </c>
      <c r="U4968" t="s">
        <v>86</v>
      </c>
      <c r="V4968" t="s">
        <v>87</v>
      </c>
      <c r="W4968" s="18">
        <v>52.931782530100001</v>
      </c>
      <c r="X4968" t="s">
        <v>4267</v>
      </c>
      <c r="Y4968" t="s">
        <v>4250</v>
      </c>
      <c r="Z4968" t="s">
        <v>4268</v>
      </c>
      <c r="AA4968" s="18">
        <v>50.953202998999998</v>
      </c>
      <c r="AB4968" s="19" t="s">
        <v>4269</v>
      </c>
      <c r="AC4968" t="s">
        <v>4261</v>
      </c>
      <c r="AD4968" t="s">
        <v>4270</v>
      </c>
      <c r="AE4968" s="18">
        <v>12.8419716103</v>
      </c>
      <c r="AF4968" t="s">
        <v>15090</v>
      </c>
      <c r="AG4968" t="s">
        <v>15091</v>
      </c>
      <c r="AH4968" t="s">
        <v>15092</v>
      </c>
      <c r="AI4968" s="18">
        <v>12.843359744400001</v>
      </c>
      <c r="AJ4968" t="s">
        <v>15093</v>
      </c>
      <c r="AK4968" t="s">
        <v>15094</v>
      </c>
      <c r="AL4968" t="s">
        <v>15095</v>
      </c>
      <c r="AM4968" t="s">
        <v>15090</v>
      </c>
      <c r="AN4968" t="s">
        <v>15091</v>
      </c>
      <c r="AO4968" t="s">
        <v>15092</v>
      </c>
      <c r="AP4968" s="18">
        <v>12.8419716103</v>
      </c>
      <c r="AQ4968" t="s">
        <v>123</v>
      </c>
      <c r="AR4968" t="b">
        <f>ISNUMBER(SEARCH('Consulta Por Puntos Baloto'!$E$5,B4968,1))</f>
        <v>0</v>
      </c>
      <c r="AS4968">
        <f t="shared" si="154"/>
        <v>31</v>
      </c>
      <c r="AT4968" t="str">
        <f t="shared" si="155"/>
        <v>Punto pago</v>
      </c>
    </row>
    <row r="4969" spans="1:46">
      <c r="A4969" t="s">
        <v>22009</v>
      </c>
      <c r="B4969" t="s">
        <v>22010</v>
      </c>
      <c r="C4969" s="18">
        <v>0.88318232870000002</v>
      </c>
      <c r="D4969" t="s">
        <v>127</v>
      </c>
      <c r="E4969" t="s">
        <v>128</v>
      </c>
      <c r="F4969" t="s">
        <v>129</v>
      </c>
      <c r="G4969" s="18">
        <v>0.15075553289999999</v>
      </c>
      <c r="H4969" t="s">
        <v>64</v>
      </c>
      <c r="I4969" t="s">
        <v>130</v>
      </c>
      <c r="J4969" t="s">
        <v>1308</v>
      </c>
      <c r="K4969" s="18">
        <v>2.5202168341000002</v>
      </c>
      <c r="L4969" t="s">
        <v>64</v>
      </c>
      <c r="M4969" t="s">
        <v>130</v>
      </c>
      <c r="N4969" t="s">
        <v>370</v>
      </c>
      <c r="O4969" s="18">
        <v>1.4439143560000001</v>
      </c>
      <c r="P4969" t="s">
        <v>133</v>
      </c>
      <c r="Q4969" t="s">
        <v>134</v>
      </c>
      <c r="R4969" t="s">
        <v>135</v>
      </c>
      <c r="S4969" s="18">
        <v>4.9738687925000002</v>
      </c>
      <c r="T4969" t="s">
        <v>371</v>
      </c>
      <c r="U4969" t="s">
        <v>130</v>
      </c>
      <c r="V4969" t="s">
        <v>372</v>
      </c>
      <c r="W4969" s="18">
        <v>4.1917841473999999</v>
      </c>
      <c r="X4969" t="s">
        <v>138</v>
      </c>
      <c r="Y4969" t="s">
        <v>130</v>
      </c>
      <c r="Z4969" t="s">
        <v>139</v>
      </c>
      <c r="AA4969" s="18">
        <v>0.79409073360000004</v>
      </c>
      <c r="AB4969" t="s">
        <v>140</v>
      </c>
      <c r="AC4969" t="s">
        <v>128</v>
      </c>
      <c r="AD4969" t="s">
        <v>141</v>
      </c>
      <c r="AE4969" s="18">
        <v>3.8842047400000003E-2</v>
      </c>
      <c r="AF4969" t="s">
        <v>1309</v>
      </c>
      <c r="AG4969" t="s">
        <v>143</v>
      </c>
      <c r="AH4969" t="s">
        <v>1310</v>
      </c>
      <c r="AI4969" s="18">
        <v>2.56941963E-2</v>
      </c>
      <c r="AJ4969" t="s">
        <v>22011</v>
      </c>
      <c r="AK4969" t="s">
        <v>134</v>
      </c>
      <c r="AL4969" t="s">
        <v>22012</v>
      </c>
      <c r="AM4969" t="s">
        <v>22011</v>
      </c>
      <c r="AN4969" t="s">
        <v>134</v>
      </c>
      <c r="AO4969" t="s">
        <v>22012</v>
      </c>
      <c r="AP4969" s="18">
        <v>2.56941963E-2</v>
      </c>
      <c r="AQ4969" t="s">
        <v>123</v>
      </c>
      <c r="AR4969" t="b">
        <f>ISNUMBER(SEARCH('Consulta Por Puntos Baloto'!$E$5,B4969,1))</f>
        <v>0</v>
      </c>
      <c r="AS4969">
        <f t="shared" si="154"/>
        <v>35</v>
      </c>
      <c r="AT4969" t="str">
        <f t="shared" si="155"/>
        <v>Punto red</v>
      </c>
    </row>
    <row r="4970" spans="1:46">
      <c r="A4970" t="s">
        <v>22013</v>
      </c>
      <c r="B4970" t="s">
        <v>22014</v>
      </c>
      <c r="C4970" s="18">
        <v>1.4035490522</v>
      </c>
      <c r="D4970" t="s">
        <v>127</v>
      </c>
      <c r="E4970" t="s">
        <v>128</v>
      </c>
      <c r="F4970" t="s">
        <v>129</v>
      </c>
      <c r="G4970" s="18">
        <v>1.1238330772</v>
      </c>
      <c r="H4970" t="s">
        <v>423</v>
      </c>
      <c r="I4970" t="s">
        <v>130</v>
      </c>
      <c r="J4970" t="s">
        <v>424</v>
      </c>
      <c r="K4970" s="18">
        <v>1.5446338552000001</v>
      </c>
      <c r="L4970" t="s">
        <v>64</v>
      </c>
      <c r="M4970" t="s">
        <v>130</v>
      </c>
      <c r="N4970" t="s">
        <v>370</v>
      </c>
      <c r="O4970" s="18">
        <v>1.8088334122</v>
      </c>
      <c r="P4970" t="s">
        <v>133</v>
      </c>
      <c r="Q4970" t="s">
        <v>134</v>
      </c>
      <c r="R4970" t="s">
        <v>135</v>
      </c>
      <c r="S4970" s="18">
        <v>3.7983151763</v>
      </c>
      <c r="T4970" t="s">
        <v>136</v>
      </c>
      <c r="U4970" t="s">
        <v>130</v>
      </c>
      <c r="V4970" t="s">
        <v>137</v>
      </c>
      <c r="W4970" s="18">
        <v>2.8803567605999998</v>
      </c>
      <c r="X4970" t="s">
        <v>138</v>
      </c>
      <c r="Y4970" t="s">
        <v>130</v>
      </c>
      <c r="Z4970" t="s">
        <v>139</v>
      </c>
      <c r="AA4970" s="18">
        <v>1.2200172513</v>
      </c>
      <c r="AB4970" t="s">
        <v>140</v>
      </c>
      <c r="AC4970" t="s">
        <v>128</v>
      </c>
      <c r="AD4970" t="s">
        <v>141</v>
      </c>
      <c r="AE4970" s="18">
        <v>0.60989957579999998</v>
      </c>
      <c r="AF4970" t="s">
        <v>3085</v>
      </c>
      <c r="AG4970" t="s">
        <v>143</v>
      </c>
      <c r="AH4970" t="s">
        <v>3086</v>
      </c>
      <c r="AI4970" s="18">
        <v>5.6774178000000002E-2</v>
      </c>
      <c r="AJ4970" t="s">
        <v>2861</v>
      </c>
      <c r="AK4970" t="s">
        <v>134</v>
      </c>
      <c r="AL4970" t="s">
        <v>2862</v>
      </c>
      <c r="AM4970" t="s">
        <v>2861</v>
      </c>
      <c r="AN4970" t="s">
        <v>134</v>
      </c>
      <c r="AO4970" t="s">
        <v>2862</v>
      </c>
      <c r="AP4970" s="18">
        <v>5.6774178000000002E-2</v>
      </c>
      <c r="AQ4970" t="s">
        <v>123</v>
      </c>
      <c r="AR4970" t="b">
        <f>ISNUMBER(SEARCH('Consulta Por Puntos Baloto'!$E$5,B4970,1))</f>
        <v>0</v>
      </c>
      <c r="AS4970">
        <f t="shared" si="154"/>
        <v>35</v>
      </c>
      <c r="AT4970" t="str">
        <f t="shared" si="155"/>
        <v>Punto red</v>
      </c>
    </row>
    <row r="4971" spans="1:46">
      <c r="A4971" t="s">
        <v>22015</v>
      </c>
      <c r="B4971" t="s">
        <v>22016</v>
      </c>
      <c r="C4971" s="18">
        <v>0.1440140744</v>
      </c>
      <c r="D4971" t="s">
        <v>13606</v>
      </c>
      <c r="E4971" t="s">
        <v>13607</v>
      </c>
      <c r="F4971" t="s">
        <v>13608</v>
      </c>
      <c r="G4971" s="18">
        <v>10.553509654799999</v>
      </c>
      <c r="H4971" t="s">
        <v>64</v>
      </c>
      <c r="I4971" t="s">
        <v>65</v>
      </c>
      <c r="J4971" t="s">
        <v>9795</v>
      </c>
      <c r="K4971" s="18">
        <v>10.890511551299999</v>
      </c>
      <c r="L4971" t="s">
        <v>4613</v>
      </c>
      <c r="M4971" t="s">
        <v>65</v>
      </c>
      <c r="N4971" t="s">
        <v>4123</v>
      </c>
      <c r="O4971" s="18">
        <v>23.801830658299998</v>
      </c>
      <c r="P4971" t="s">
        <v>67</v>
      </c>
      <c r="Q4971" t="s">
        <v>62</v>
      </c>
      <c r="R4971" t="s">
        <v>68</v>
      </c>
      <c r="S4971" s="18">
        <v>19.421135612899999</v>
      </c>
      <c r="T4971" t="s">
        <v>69</v>
      </c>
      <c r="U4971" t="s">
        <v>65</v>
      </c>
      <c r="V4971" t="s">
        <v>70</v>
      </c>
      <c r="W4971" s="18">
        <v>12.8839470731</v>
      </c>
      <c r="X4971" t="s">
        <v>241</v>
      </c>
      <c r="Y4971" t="s">
        <v>65</v>
      </c>
      <c r="Z4971" t="s">
        <v>242</v>
      </c>
      <c r="AA4971" s="18">
        <v>11.040502806199999</v>
      </c>
      <c r="AB4971" s="19" t="s">
        <v>266</v>
      </c>
      <c r="AC4971" t="s">
        <v>62</v>
      </c>
      <c r="AD4971" t="s">
        <v>267</v>
      </c>
      <c r="AE4971" s="18">
        <v>0.19284930889999999</v>
      </c>
      <c r="AF4971" t="s">
        <v>22017</v>
      </c>
      <c r="AG4971" t="s">
        <v>13607</v>
      </c>
      <c r="AH4971" t="s">
        <v>22018</v>
      </c>
      <c r="AI4971" s="18">
        <v>0.14657783469999999</v>
      </c>
      <c r="AJ4971" t="s">
        <v>349</v>
      </c>
      <c r="AK4971" t="s">
        <v>13607</v>
      </c>
      <c r="AL4971" t="s">
        <v>22019</v>
      </c>
      <c r="AM4971" t="s">
        <v>13606</v>
      </c>
      <c r="AN4971" t="s">
        <v>13607</v>
      </c>
      <c r="AO4971" t="s">
        <v>13608</v>
      </c>
      <c r="AP4971" s="18">
        <v>0.1440140744</v>
      </c>
      <c r="AQ4971" t="s">
        <v>4882</v>
      </c>
      <c r="AR4971" t="b">
        <f>ISNUMBER(SEARCH('Consulta Por Puntos Baloto'!$E$5,B4971,1))</f>
        <v>0</v>
      </c>
      <c r="AS4971">
        <f t="shared" si="154"/>
        <v>3</v>
      </c>
      <c r="AT4971" t="str">
        <f t="shared" si="155"/>
        <v>Punto 472</v>
      </c>
    </row>
    <row r="4972" spans="1:46">
      <c r="A4972" t="s">
        <v>22020</v>
      </c>
      <c r="B4972" t="s">
        <v>22021</v>
      </c>
      <c r="C4972" s="18">
        <v>3.8984807716000001</v>
      </c>
      <c r="D4972" t="s">
        <v>169</v>
      </c>
      <c r="E4972" t="s">
        <v>128</v>
      </c>
      <c r="F4972" t="s">
        <v>170</v>
      </c>
      <c r="G4972" s="18">
        <v>1.4398463917</v>
      </c>
      <c r="H4972" t="s">
        <v>64</v>
      </c>
      <c r="I4972" t="s">
        <v>130</v>
      </c>
      <c r="J4972" t="s">
        <v>619</v>
      </c>
      <c r="K4972" s="18">
        <v>3.5523817163999998</v>
      </c>
      <c r="L4972" t="s">
        <v>64</v>
      </c>
      <c r="M4972" t="s">
        <v>130</v>
      </c>
      <c r="N4972" t="s">
        <v>629</v>
      </c>
      <c r="O4972" s="18">
        <v>2.5969534101999998</v>
      </c>
      <c r="P4972" t="s">
        <v>173</v>
      </c>
      <c r="Q4972" t="s">
        <v>134</v>
      </c>
      <c r="R4972" t="s">
        <v>174</v>
      </c>
      <c r="S4972" s="18">
        <v>2.5307384599999998</v>
      </c>
      <c r="T4972" t="s">
        <v>64</v>
      </c>
      <c r="U4972" t="s">
        <v>130</v>
      </c>
      <c r="V4972" t="s">
        <v>171</v>
      </c>
      <c r="W4972" s="18">
        <v>2.0360536158999998</v>
      </c>
      <c r="X4972" t="s">
        <v>620</v>
      </c>
      <c r="Y4972" t="s">
        <v>130</v>
      </c>
      <c r="Z4972" t="s">
        <v>621</v>
      </c>
      <c r="AA4972" s="18">
        <v>2.5645412652999999</v>
      </c>
      <c r="AB4972" t="s">
        <v>176</v>
      </c>
      <c r="AC4972" t="s">
        <v>128</v>
      </c>
      <c r="AD4972" t="s">
        <v>177</v>
      </c>
      <c r="AE4972" s="18">
        <v>0.21756729750000001</v>
      </c>
      <c r="AF4972" t="s">
        <v>22022</v>
      </c>
      <c r="AG4972" t="s">
        <v>143</v>
      </c>
      <c r="AH4972" t="s">
        <v>22023</v>
      </c>
      <c r="AI4972" s="18">
        <v>0</v>
      </c>
      <c r="AJ4972" t="s">
        <v>22021</v>
      </c>
      <c r="AK4972" t="s">
        <v>134</v>
      </c>
      <c r="AL4972" t="s">
        <v>22024</v>
      </c>
      <c r="AM4972" t="s">
        <v>22021</v>
      </c>
      <c r="AN4972" t="s">
        <v>134</v>
      </c>
      <c r="AO4972" t="s">
        <v>22024</v>
      </c>
      <c r="AP4972" s="18">
        <v>0</v>
      </c>
      <c r="AQ4972" t="e">
        <v>#N/A</v>
      </c>
      <c r="AR4972" t="b">
        <f>ISNUMBER(SEARCH('Consulta Por Puntos Baloto'!$E$5,B4972,1))</f>
        <v>0</v>
      </c>
      <c r="AS4972">
        <f t="shared" si="154"/>
        <v>35</v>
      </c>
      <c r="AT4972" t="str">
        <f t="shared" si="155"/>
        <v>Punto red</v>
      </c>
    </row>
    <row r="4973" spans="1:46">
      <c r="A4973" t="s">
        <v>22025</v>
      </c>
      <c r="B4973" t="s">
        <v>22026</v>
      </c>
      <c r="C4973" s="18">
        <v>18.326910420600001</v>
      </c>
      <c r="D4973" t="s">
        <v>323</v>
      </c>
      <c r="E4973" t="s">
        <v>324</v>
      </c>
      <c r="F4973" t="s">
        <v>325</v>
      </c>
      <c r="G4973" s="18">
        <v>44.709355367400001</v>
      </c>
      <c r="H4973" t="s">
        <v>64</v>
      </c>
      <c r="I4973" t="s">
        <v>107</v>
      </c>
      <c r="J4973" t="s">
        <v>108</v>
      </c>
      <c r="K4973" s="18">
        <v>44.709355367400001</v>
      </c>
      <c r="L4973" t="s">
        <v>64</v>
      </c>
      <c r="M4973" t="s">
        <v>107</v>
      </c>
      <c r="N4973" t="s">
        <v>108</v>
      </c>
      <c r="O4973" s="18">
        <v>46.099973604299997</v>
      </c>
      <c r="P4973" t="s">
        <v>109</v>
      </c>
      <c r="Q4973" t="s">
        <v>103</v>
      </c>
      <c r="R4973" t="s">
        <v>110</v>
      </c>
      <c r="S4973" s="18">
        <v>165.6991473155</v>
      </c>
      <c r="T4973" t="s">
        <v>253</v>
      </c>
      <c r="U4973" t="s">
        <v>65</v>
      </c>
      <c r="V4973" t="s">
        <v>254</v>
      </c>
      <c r="W4973" s="18">
        <v>164.3689434483</v>
      </c>
      <c r="X4973" t="s">
        <v>276</v>
      </c>
      <c r="Y4973" t="s">
        <v>65</v>
      </c>
      <c r="Z4973" t="s">
        <v>277</v>
      </c>
      <c r="AA4973" s="18">
        <v>45.646657729099999</v>
      </c>
      <c r="AB4973" t="s">
        <v>115</v>
      </c>
      <c r="AC4973" t="s">
        <v>103</v>
      </c>
      <c r="AD4973" t="s">
        <v>116</v>
      </c>
      <c r="AE4973" s="18">
        <v>4.5895275999999997E-3</v>
      </c>
      <c r="AF4973" t="s">
        <v>22027</v>
      </c>
      <c r="AG4973" t="s">
        <v>5686</v>
      </c>
      <c r="AH4973" t="s">
        <v>22028</v>
      </c>
      <c r="AI4973" s="18">
        <v>2.9259520999999999E-3</v>
      </c>
      <c r="AJ4973" t="s">
        <v>22029</v>
      </c>
      <c r="AK4973" t="s">
        <v>5686</v>
      </c>
      <c r="AL4973" t="s">
        <v>22030</v>
      </c>
      <c r="AM4973" t="s">
        <v>22029</v>
      </c>
      <c r="AN4973" t="s">
        <v>5686</v>
      </c>
      <c r="AO4973" t="s">
        <v>22030</v>
      </c>
      <c r="AP4973" s="18">
        <v>2.9259520999999999E-3</v>
      </c>
      <c r="AQ4973" t="s">
        <v>123</v>
      </c>
      <c r="AR4973" t="b">
        <f>ISNUMBER(SEARCH('Consulta Por Puntos Baloto'!$E$5,B4973,1))</f>
        <v>0</v>
      </c>
      <c r="AS4973">
        <f t="shared" si="154"/>
        <v>35</v>
      </c>
      <c r="AT4973" t="str">
        <f t="shared" si="155"/>
        <v>Punto red</v>
      </c>
    </row>
    <row r="4974" spans="1:46">
      <c r="A4974" t="s">
        <v>22031</v>
      </c>
      <c r="B4974" t="s">
        <v>22032</v>
      </c>
      <c r="C4974" s="18">
        <v>49.926219151799998</v>
      </c>
      <c r="D4974" t="s">
        <v>410</v>
      </c>
      <c r="E4974" t="s">
        <v>411</v>
      </c>
      <c r="F4974" t="s">
        <v>412</v>
      </c>
      <c r="G4974" s="18">
        <v>52.408179371300001</v>
      </c>
      <c r="H4974" t="s">
        <v>64</v>
      </c>
      <c r="I4974" t="s">
        <v>86</v>
      </c>
      <c r="J4974" t="s">
        <v>413</v>
      </c>
      <c r="K4974" s="18">
        <v>52.408179371300001</v>
      </c>
      <c r="L4974" t="s">
        <v>64</v>
      </c>
      <c r="M4974" t="s">
        <v>86</v>
      </c>
      <c r="N4974" t="s">
        <v>413</v>
      </c>
      <c r="O4974" s="18">
        <v>49.902587306500003</v>
      </c>
      <c r="P4974" t="s">
        <v>414</v>
      </c>
      <c r="Q4974" t="s">
        <v>411</v>
      </c>
      <c r="R4974" t="s">
        <v>415</v>
      </c>
      <c r="S4974" s="18">
        <v>68.678240604799996</v>
      </c>
      <c r="T4974" t="s">
        <v>85</v>
      </c>
      <c r="U4974" t="s">
        <v>86</v>
      </c>
      <c r="V4974" t="s">
        <v>87</v>
      </c>
      <c r="W4974" s="18">
        <v>65.559146354000006</v>
      </c>
      <c r="X4974" t="s">
        <v>64</v>
      </c>
      <c r="Y4974" t="s">
        <v>86</v>
      </c>
      <c r="Z4974" t="s">
        <v>299</v>
      </c>
      <c r="AA4974" s="18">
        <v>65.527694879099997</v>
      </c>
      <c r="AB4974" s="19" t="s">
        <v>361</v>
      </c>
      <c r="AC4974" t="s">
        <v>83</v>
      </c>
      <c r="AD4974" s="19" t="s">
        <v>362</v>
      </c>
      <c r="AE4974" s="18">
        <v>11.0391596236</v>
      </c>
      <c r="AF4974" t="s">
        <v>22033</v>
      </c>
      <c r="AG4974" t="s">
        <v>14990</v>
      </c>
      <c r="AH4974" t="s">
        <v>22034</v>
      </c>
      <c r="AI4974" s="18">
        <v>9.6140607500000003E-2</v>
      </c>
      <c r="AJ4974" t="s">
        <v>22035</v>
      </c>
      <c r="AK4974" t="s">
        <v>22036</v>
      </c>
      <c r="AL4974" t="s">
        <v>22037</v>
      </c>
      <c r="AM4974" t="s">
        <v>22035</v>
      </c>
      <c r="AN4974" t="s">
        <v>22036</v>
      </c>
      <c r="AO4974" t="s">
        <v>22037</v>
      </c>
      <c r="AP4974" s="18">
        <v>9.6140607500000003E-2</v>
      </c>
      <c r="AQ4974" t="e">
        <v>#N/A</v>
      </c>
      <c r="AR4974" t="b">
        <f>ISNUMBER(SEARCH('Consulta Por Puntos Baloto'!$E$5,B4974,1))</f>
        <v>0</v>
      </c>
      <c r="AS4974">
        <f t="shared" si="154"/>
        <v>35</v>
      </c>
      <c r="AT4974" t="str">
        <f t="shared" si="155"/>
        <v>Punto red</v>
      </c>
    </row>
    <row r="4975" spans="1:46">
      <c r="A4975" t="s">
        <v>22038</v>
      </c>
      <c r="B4975" t="s">
        <v>22039</v>
      </c>
      <c r="C4975" s="18">
        <v>1.2498602567999999</v>
      </c>
      <c r="D4975" t="s">
        <v>1083</v>
      </c>
      <c r="E4975" t="s">
        <v>128</v>
      </c>
      <c r="F4975" t="s">
        <v>1084</v>
      </c>
      <c r="G4975" s="18">
        <v>0.41064831229999998</v>
      </c>
      <c r="H4975" t="s">
        <v>64</v>
      </c>
      <c r="I4975" t="s">
        <v>130</v>
      </c>
      <c r="J4975" t="s">
        <v>14017</v>
      </c>
      <c r="K4975" s="18">
        <v>0.75777189440000003</v>
      </c>
      <c r="L4975" t="s">
        <v>2669</v>
      </c>
      <c r="M4975" t="s">
        <v>130</v>
      </c>
      <c r="N4975" t="s">
        <v>2670</v>
      </c>
      <c r="O4975" s="18">
        <v>1.0717867014</v>
      </c>
      <c r="P4975" t="s">
        <v>6875</v>
      </c>
      <c r="Q4975" t="s">
        <v>134</v>
      </c>
      <c r="R4975" t="s">
        <v>6876</v>
      </c>
      <c r="S4975" s="18">
        <v>2.7291336823000001</v>
      </c>
      <c r="T4975" t="s">
        <v>1086</v>
      </c>
      <c r="U4975" t="s">
        <v>130</v>
      </c>
      <c r="V4975" t="s">
        <v>1087</v>
      </c>
      <c r="W4975" s="18">
        <v>1.0944991209999999</v>
      </c>
      <c r="X4975" t="s">
        <v>2671</v>
      </c>
      <c r="Y4975" t="s">
        <v>130</v>
      </c>
      <c r="Z4975" t="s">
        <v>2672</v>
      </c>
      <c r="AA4975" s="18">
        <v>0.76690719090000004</v>
      </c>
      <c r="AB4975" s="19" t="s">
        <v>1102</v>
      </c>
      <c r="AC4975" t="s">
        <v>128</v>
      </c>
      <c r="AD4975" t="s">
        <v>1103</v>
      </c>
      <c r="AE4975" s="18">
        <v>0.39779024559999998</v>
      </c>
      <c r="AF4975" t="s">
        <v>2673</v>
      </c>
      <c r="AG4975" t="s">
        <v>143</v>
      </c>
      <c r="AH4975" t="s">
        <v>2674</v>
      </c>
      <c r="AI4975" s="18">
        <v>0.2310170768</v>
      </c>
      <c r="AJ4975" t="s">
        <v>13328</v>
      </c>
      <c r="AK4975" t="s">
        <v>134</v>
      </c>
      <c r="AL4975" t="s">
        <v>13329</v>
      </c>
      <c r="AM4975" t="s">
        <v>13328</v>
      </c>
      <c r="AN4975" t="s">
        <v>134</v>
      </c>
      <c r="AO4975" t="s">
        <v>13329</v>
      </c>
      <c r="AP4975" s="18">
        <v>0.2310170768</v>
      </c>
      <c r="AQ4975" t="e">
        <v>#N/A</v>
      </c>
      <c r="AR4975" t="b">
        <f>ISNUMBER(SEARCH('Consulta Por Puntos Baloto'!$E$5,B4975,1))</f>
        <v>0</v>
      </c>
      <c r="AS4975">
        <f t="shared" si="154"/>
        <v>35</v>
      </c>
      <c r="AT4975" t="str">
        <f t="shared" si="155"/>
        <v>Punto red</v>
      </c>
    </row>
    <row r="4976" spans="1:46">
      <c r="A4976" t="s">
        <v>22040</v>
      </c>
      <c r="B4976" t="s">
        <v>22041</v>
      </c>
      <c r="C4976" s="18">
        <v>2.5260329596000002</v>
      </c>
      <c r="D4976" t="s">
        <v>5165</v>
      </c>
      <c r="E4976" t="s">
        <v>220</v>
      </c>
      <c r="F4976" t="s">
        <v>5166</v>
      </c>
      <c r="G4976" s="18">
        <v>3.3122437947000001</v>
      </c>
      <c r="H4976" t="s">
        <v>64</v>
      </c>
      <c r="I4976" t="s">
        <v>223</v>
      </c>
      <c r="J4976" t="s">
        <v>5167</v>
      </c>
      <c r="K4976" s="18">
        <v>3.9793644313000001</v>
      </c>
      <c r="L4976" t="s">
        <v>64</v>
      </c>
      <c r="M4976" t="s">
        <v>223</v>
      </c>
      <c r="N4976" t="s">
        <v>4070</v>
      </c>
      <c r="O4976" s="18">
        <v>3.8868978804999998</v>
      </c>
      <c r="P4976" t="s">
        <v>4231</v>
      </c>
      <c r="Q4976" t="s">
        <v>220</v>
      </c>
      <c r="R4976" t="s">
        <v>4232</v>
      </c>
      <c r="S4976" s="18">
        <v>12.663555672499999</v>
      </c>
      <c r="T4976" t="s">
        <v>227</v>
      </c>
      <c r="U4976" t="s">
        <v>228</v>
      </c>
      <c r="V4976" t="s">
        <v>229</v>
      </c>
      <c r="W4976" s="18">
        <v>6.2566900368000002</v>
      </c>
      <c r="X4976" t="s">
        <v>222</v>
      </c>
      <c r="Y4976" t="s">
        <v>223</v>
      </c>
      <c r="Z4976" t="s">
        <v>224</v>
      </c>
      <c r="AA4976" s="18">
        <v>3.9793644549999998</v>
      </c>
      <c r="AB4976" t="s">
        <v>5168</v>
      </c>
      <c r="AC4976" t="s">
        <v>220</v>
      </c>
      <c r="AD4976" t="s">
        <v>5169</v>
      </c>
      <c r="AE4976" s="18">
        <v>0.1293032871</v>
      </c>
      <c r="AF4976" t="s">
        <v>22042</v>
      </c>
      <c r="AG4976" t="s">
        <v>220</v>
      </c>
      <c r="AH4976" t="s">
        <v>22043</v>
      </c>
      <c r="AI4976" s="18">
        <v>0.8847124757</v>
      </c>
      <c r="AJ4976" t="s">
        <v>5172</v>
      </c>
      <c r="AK4976" t="s">
        <v>220</v>
      </c>
      <c r="AL4976" t="s">
        <v>5173</v>
      </c>
      <c r="AM4976" t="s">
        <v>22042</v>
      </c>
      <c r="AN4976" t="s">
        <v>220</v>
      </c>
      <c r="AO4976" t="s">
        <v>22043</v>
      </c>
      <c r="AP4976" s="18">
        <v>0.1293032871</v>
      </c>
      <c r="AQ4976" t="s">
        <v>123</v>
      </c>
      <c r="AR4976" t="b">
        <f>ISNUMBER(SEARCH('Consulta Por Puntos Baloto'!$E$5,B4976,1))</f>
        <v>0</v>
      </c>
      <c r="AS4976">
        <f t="shared" si="154"/>
        <v>31</v>
      </c>
      <c r="AT4976" t="str">
        <f t="shared" si="155"/>
        <v>Punto pago</v>
      </c>
    </row>
    <row r="4977" spans="1:46">
      <c r="A4977" t="s">
        <v>22044</v>
      </c>
      <c r="B4977" t="s">
        <v>22045</v>
      </c>
      <c r="C4977" s="18">
        <v>5.6946658499999998</v>
      </c>
      <c r="D4977" t="s">
        <v>61</v>
      </c>
      <c r="E4977" t="s">
        <v>62</v>
      </c>
      <c r="F4977" t="s">
        <v>63</v>
      </c>
      <c r="G4977" s="18">
        <v>5.4169493232999999</v>
      </c>
      <c r="H4977" t="s">
        <v>64</v>
      </c>
      <c r="I4977" t="s">
        <v>65</v>
      </c>
      <c r="J4977" t="s">
        <v>66</v>
      </c>
      <c r="K4977" s="18">
        <v>5.4261151644999996</v>
      </c>
      <c r="L4977" t="s">
        <v>64</v>
      </c>
      <c r="M4977" t="s">
        <v>65</v>
      </c>
      <c r="N4977" t="s">
        <v>66</v>
      </c>
      <c r="O4977" s="18">
        <v>9.9203937844999999</v>
      </c>
      <c r="P4977" t="s">
        <v>67</v>
      </c>
      <c r="Q4977" t="s">
        <v>62</v>
      </c>
      <c r="R4977" t="s">
        <v>68</v>
      </c>
      <c r="S4977" s="18">
        <v>8.7230430607000002</v>
      </c>
      <c r="T4977" t="s">
        <v>69</v>
      </c>
      <c r="U4977" t="s">
        <v>65</v>
      </c>
      <c r="V4977" t="s">
        <v>70</v>
      </c>
      <c r="W4977" s="18">
        <v>7.8985670776000001</v>
      </c>
      <c r="X4977" t="s">
        <v>71</v>
      </c>
      <c r="Y4977" t="s">
        <v>65</v>
      </c>
      <c r="Z4977" t="s">
        <v>72</v>
      </c>
      <c r="AA4977" s="18">
        <v>6.6403356352999996</v>
      </c>
      <c r="AB4977" s="19" t="s">
        <v>266</v>
      </c>
      <c r="AC4977" t="s">
        <v>62</v>
      </c>
      <c r="AD4977" t="s">
        <v>267</v>
      </c>
      <c r="AE4977" s="18">
        <v>2.0963536999999998E-3</v>
      </c>
      <c r="AF4977" t="s">
        <v>22046</v>
      </c>
      <c r="AG4977" t="s">
        <v>62</v>
      </c>
      <c r="AH4977" t="s">
        <v>22047</v>
      </c>
      <c r="AI4977" s="18">
        <v>0.85536267990000003</v>
      </c>
      <c r="AJ4977" t="s">
        <v>349</v>
      </c>
      <c r="AK4977" t="s">
        <v>62</v>
      </c>
      <c r="AL4977" t="s">
        <v>17925</v>
      </c>
      <c r="AM4977" t="s">
        <v>22046</v>
      </c>
      <c r="AN4977" t="s">
        <v>62</v>
      </c>
      <c r="AO4977" t="s">
        <v>22047</v>
      </c>
      <c r="AP4977" s="18">
        <v>2.0963536999999998E-3</v>
      </c>
      <c r="AQ4977" t="s">
        <v>123</v>
      </c>
      <c r="AR4977" t="b">
        <f>ISNUMBER(SEARCH('Consulta Por Puntos Baloto'!$E$5,B4977,1))</f>
        <v>0</v>
      </c>
      <c r="AS4977">
        <f t="shared" si="154"/>
        <v>31</v>
      </c>
      <c r="AT4977" t="str">
        <f t="shared" si="155"/>
        <v>Punto pago</v>
      </c>
    </row>
    <row r="4978" spans="1:46">
      <c r="A4978" t="s">
        <v>22048</v>
      </c>
      <c r="B4978" t="s">
        <v>22049</v>
      </c>
      <c r="C4978" s="18">
        <v>9.3367761399999999E-2</v>
      </c>
      <c r="D4978" t="s">
        <v>5248</v>
      </c>
      <c r="E4978" t="s">
        <v>5249</v>
      </c>
      <c r="F4978" t="s">
        <v>5250</v>
      </c>
      <c r="G4978" s="18">
        <v>24.016445535999999</v>
      </c>
      <c r="H4978" t="s">
        <v>64</v>
      </c>
      <c r="I4978" t="s">
        <v>4389</v>
      </c>
      <c r="J4978" t="s">
        <v>4390</v>
      </c>
      <c r="K4978" s="18">
        <v>61.4671817061</v>
      </c>
      <c r="L4978" t="s">
        <v>64</v>
      </c>
      <c r="M4978" t="s">
        <v>343</v>
      </c>
      <c r="N4978" t="s">
        <v>344</v>
      </c>
      <c r="O4978" s="18">
        <v>23.988821927099998</v>
      </c>
      <c r="P4978" t="s">
        <v>4391</v>
      </c>
      <c r="Q4978" t="s">
        <v>4392</v>
      </c>
      <c r="R4978" t="s">
        <v>4393</v>
      </c>
      <c r="S4978" s="18">
        <v>83.452020442099993</v>
      </c>
      <c r="T4978" t="s">
        <v>69</v>
      </c>
      <c r="U4978" t="s">
        <v>65</v>
      </c>
      <c r="V4978" t="s">
        <v>70</v>
      </c>
      <c r="W4978" s="18">
        <v>24.016445535999999</v>
      </c>
      <c r="X4978" t="s">
        <v>64</v>
      </c>
      <c r="Y4978" t="s">
        <v>4389</v>
      </c>
      <c r="Z4978" t="s">
        <v>4390</v>
      </c>
      <c r="AA4978" s="18">
        <v>62.815344957199997</v>
      </c>
      <c r="AB4978" t="s">
        <v>345</v>
      </c>
      <c r="AC4978" t="s">
        <v>341</v>
      </c>
      <c r="AD4978" t="s">
        <v>346</v>
      </c>
      <c r="AE4978" s="18">
        <v>0.52754514029999999</v>
      </c>
      <c r="AF4978" t="s">
        <v>11161</v>
      </c>
      <c r="AG4978" t="s">
        <v>5249</v>
      </c>
      <c r="AH4978" t="s">
        <v>11162</v>
      </c>
      <c r="AI4978" s="18">
        <v>0.17941944730000001</v>
      </c>
      <c r="AJ4978" t="s">
        <v>22050</v>
      </c>
      <c r="AK4978" t="s">
        <v>7664</v>
      </c>
      <c r="AL4978" t="s">
        <v>22051</v>
      </c>
      <c r="AM4978" t="s">
        <v>5248</v>
      </c>
      <c r="AN4978" t="s">
        <v>5249</v>
      </c>
      <c r="AO4978" t="s">
        <v>5250</v>
      </c>
      <c r="AP4978" s="18">
        <v>9.3367761399999999E-2</v>
      </c>
      <c r="AQ4978" t="s">
        <v>123</v>
      </c>
      <c r="AR4978" t="b">
        <f>ISNUMBER(SEARCH('Consulta Por Puntos Baloto'!$E$5,B4978,1))</f>
        <v>0</v>
      </c>
      <c r="AS4978">
        <f t="shared" si="154"/>
        <v>3</v>
      </c>
      <c r="AT4978" t="str">
        <f t="shared" si="155"/>
        <v>Punto 472</v>
      </c>
    </row>
    <row r="4979" spans="1:46">
      <c r="A4979" t="s">
        <v>22052</v>
      </c>
      <c r="B4979" t="s">
        <v>22053</v>
      </c>
      <c r="C4979" s="18">
        <v>1.2811218137</v>
      </c>
      <c r="D4979" t="s">
        <v>150</v>
      </c>
      <c r="E4979" t="s">
        <v>151</v>
      </c>
      <c r="F4979" t="s">
        <v>152</v>
      </c>
      <c r="G4979" s="18">
        <v>1.4195502088</v>
      </c>
      <c r="H4979" t="s">
        <v>153</v>
      </c>
      <c r="I4979" t="s">
        <v>154</v>
      </c>
      <c r="J4979" t="s">
        <v>155</v>
      </c>
      <c r="K4979" s="18">
        <v>3.1055334622999999</v>
      </c>
      <c r="L4979" t="s">
        <v>64</v>
      </c>
      <c r="M4979" t="s">
        <v>154</v>
      </c>
      <c r="N4979" t="s">
        <v>156</v>
      </c>
      <c r="O4979" s="18">
        <v>3.1484736231000001</v>
      </c>
      <c r="P4979" t="s">
        <v>157</v>
      </c>
      <c r="Q4979" t="s">
        <v>151</v>
      </c>
      <c r="R4979" t="s">
        <v>158</v>
      </c>
      <c r="S4979" s="18">
        <v>114.9882284422</v>
      </c>
      <c r="T4979" t="s">
        <v>111</v>
      </c>
      <c r="U4979" t="s">
        <v>112</v>
      </c>
      <c r="V4979" t="s">
        <v>113</v>
      </c>
      <c r="W4979" s="18">
        <v>4.5028433114000004</v>
      </c>
      <c r="X4979" t="s">
        <v>64</v>
      </c>
      <c r="Y4979" t="s">
        <v>154</v>
      </c>
      <c r="Z4979" t="s">
        <v>159</v>
      </c>
      <c r="AA4979" s="18">
        <v>1.4172090936999999</v>
      </c>
      <c r="AB4979" s="19" t="s">
        <v>153</v>
      </c>
      <c r="AC4979" t="s">
        <v>151</v>
      </c>
      <c r="AD4979" t="s">
        <v>160</v>
      </c>
      <c r="AE4979" s="18">
        <v>2.10301832E-2</v>
      </c>
      <c r="AF4979" t="s">
        <v>22054</v>
      </c>
      <c r="AG4979" t="s">
        <v>4535</v>
      </c>
      <c r="AH4979" t="s">
        <v>22055</v>
      </c>
      <c r="AI4979" s="18">
        <v>0</v>
      </c>
      <c r="AJ4979" t="s">
        <v>22056</v>
      </c>
      <c r="AK4979" t="s">
        <v>151</v>
      </c>
      <c r="AL4979" t="s">
        <v>22057</v>
      </c>
      <c r="AM4979" t="s">
        <v>22056</v>
      </c>
      <c r="AN4979" t="s">
        <v>151</v>
      </c>
      <c r="AO4979" t="s">
        <v>22057</v>
      </c>
      <c r="AP4979" s="18">
        <v>0</v>
      </c>
      <c r="AQ4979" t="s">
        <v>123</v>
      </c>
      <c r="AR4979" t="b">
        <f>ISNUMBER(SEARCH('Consulta Por Puntos Baloto'!$E$5,B4979,1))</f>
        <v>0</v>
      </c>
      <c r="AS4979">
        <f t="shared" si="154"/>
        <v>35</v>
      </c>
      <c r="AT4979" t="str">
        <f t="shared" si="155"/>
        <v>Punto red</v>
      </c>
    </row>
    <row r="4980" spans="1:46">
      <c r="A4980" t="s">
        <v>22058</v>
      </c>
      <c r="B4980" t="s">
        <v>22059</v>
      </c>
      <c r="C4980" s="18">
        <v>1.7752695896999999</v>
      </c>
      <c r="D4980" t="s">
        <v>481</v>
      </c>
      <c r="E4980" t="s">
        <v>128</v>
      </c>
      <c r="F4980" t="s">
        <v>482</v>
      </c>
      <c r="G4980" s="18">
        <v>0.61848971289999999</v>
      </c>
      <c r="H4980" t="s">
        <v>64</v>
      </c>
      <c r="I4980" t="s">
        <v>130</v>
      </c>
      <c r="J4980" t="s">
        <v>550</v>
      </c>
      <c r="K4980" s="18">
        <v>1.9711981618000001</v>
      </c>
      <c r="L4980" t="s">
        <v>64</v>
      </c>
      <c r="M4980" t="s">
        <v>130</v>
      </c>
      <c r="N4980" t="s">
        <v>440</v>
      </c>
      <c r="O4980" s="18">
        <v>1.7926076247</v>
      </c>
      <c r="P4980" t="s">
        <v>494</v>
      </c>
      <c r="Q4980" t="s">
        <v>134</v>
      </c>
      <c r="R4980" t="s">
        <v>495</v>
      </c>
      <c r="S4980" s="18">
        <v>1.7759455814</v>
      </c>
      <c r="T4980" t="s">
        <v>371</v>
      </c>
      <c r="U4980" t="s">
        <v>130</v>
      </c>
      <c r="V4980" t="s">
        <v>372</v>
      </c>
      <c r="W4980" s="18">
        <v>1.5596315224999999</v>
      </c>
      <c r="X4980" t="s">
        <v>64</v>
      </c>
      <c r="Y4980" t="s">
        <v>130</v>
      </c>
      <c r="Z4980" t="s">
        <v>532</v>
      </c>
      <c r="AA4980" s="18">
        <v>0.81736228330000005</v>
      </c>
      <c r="AB4980" s="19" t="s">
        <v>485</v>
      </c>
      <c r="AC4980" t="s">
        <v>128</v>
      </c>
      <c r="AD4980" t="s">
        <v>486</v>
      </c>
      <c r="AE4980" s="18">
        <v>2.10446764E-2</v>
      </c>
      <c r="AF4980" t="s">
        <v>2956</v>
      </c>
      <c r="AG4980" t="s">
        <v>143</v>
      </c>
      <c r="AH4980" t="s">
        <v>2957</v>
      </c>
      <c r="AI4980" s="18">
        <v>0.1513873433</v>
      </c>
      <c r="AJ4980" t="s">
        <v>2958</v>
      </c>
      <c r="AK4980" t="s">
        <v>134</v>
      </c>
      <c r="AL4980" t="s">
        <v>2959</v>
      </c>
      <c r="AM4980" t="s">
        <v>2956</v>
      </c>
      <c r="AN4980" t="s">
        <v>143</v>
      </c>
      <c r="AO4980" t="s">
        <v>2957</v>
      </c>
      <c r="AP4980" s="18">
        <v>2.10446764E-2</v>
      </c>
      <c r="AQ4980" t="s">
        <v>123</v>
      </c>
      <c r="AR4980" t="b">
        <f>ISNUMBER(SEARCH('Consulta Por Puntos Baloto'!$E$5,B4980,1))</f>
        <v>0</v>
      </c>
      <c r="AS4980">
        <f t="shared" si="154"/>
        <v>31</v>
      </c>
      <c r="AT4980" t="str">
        <f t="shared" si="155"/>
        <v>Punto pago</v>
      </c>
    </row>
    <row r="4981" spans="1:46">
      <c r="A4981" t="s">
        <v>22060</v>
      </c>
      <c r="B4981" t="s">
        <v>22061</v>
      </c>
      <c r="C4981" s="18">
        <v>0.1291633341</v>
      </c>
      <c r="D4981" t="s">
        <v>7201</v>
      </c>
      <c r="E4981" t="s">
        <v>7202</v>
      </c>
      <c r="F4981" t="s">
        <v>7203</v>
      </c>
      <c r="G4981" s="18">
        <v>148.7015575341</v>
      </c>
      <c r="H4981" t="s">
        <v>64</v>
      </c>
      <c r="I4981" t="s">
        <v>3993</v>
      </c>
      <c r="J4981" t="s">
        <v>3995</v>
      </c>
      <c r="K4981" s="18">
        <v>148.7015575341</v>
      </c>
      <c r="L4981" t="s">
        <v>64</v>
      </c>
      <c r="M4981" t="s">
        <v>3993</v>
      </c>
      <c r="N4981" t="s">
        <v>3995</v>
      </c>
      <c r="O4981" s="18">
        <v>74.887364699000003</v>
      </c>
      <c r="P4981" t="s">
        <v>5694</v>
      </c>
      <c r="Q4981" t="s">
        <v>5695</v>
      </c>
      <c r="R4981" t="s">
        <v>5696</v>
      </c>
      <c r="S4981" s="18">
        <v>480.12814605329999</v>
      </c>
      <c r="T4981" t="s">
        <v>85</v>
      </c>
      <c r="U4981" t="s">
        <v>86</v>
      </c>
      <c r="V4981" t="s">
        <v>87</v>
      </c>
      <c r="W4981" s="18">
        <v>214.42955139399999</v>
      </c>
      <c r="X4981" t="s">
        <v>64</v>
      </c>
      <c r="Y4981" t="s">
        <v>3998</v>
      </c>
      <c r="Z4981" t="s">
        <v>3999</v>
      </c>
      <c r="AA4981" s="18">
        <v>148.7920610319</v>
      </c>
      <c r="AB4981" t="s">
        <v>4000</v>
      </c>
      <c r="AC4981" t="s">
        <v>3991</v>
      </c>
      <c r="AD4981" t="s">
        <v>4001</v>
      </c>
      <c r="AE4981" s="18">
        <v>9.0229320000000004E-4</v>
      </c>
      <c r="AF4981" t="s">
        <v>22062</v>
      </c>
      <c r="AG4981" t="s">
        <v>7202</v>
      </c>
      <c r="AH4981" t="s">
        <v>22063</v>
      </c>
      <c r="AI4981" s="18">
        <v>2.9450245999999999E-3</v>
      </c>
      <c r="AJ4981" t="s">
        <v>17978</v>
      </c>
      <c r="AK4981" t="s">
        <v>7202</v>
      </c>
      <c r="AL4981" t="s">
        <v>17979</v>
      </c>
      <c r="AM4981" t="s">
        <v>22062</v>
      </c>
      <c r="AN4981" t="s">
        <v>7202</v>
      </c>
      <c r="AO4981" t="s">
        <v>22063</v>
      </c>
      <c r="AP4981" s="18">
        <v>9.0229320000000004E-4</v>
      </c>
      <c r="AQ4981" t="s">
        <v>123</v>
      </c>
      <c r="AR4981" t="b">
        <f>ISNUMBER(SEARCH('Consulta Por Puntos Baloto'!$E$5,B4981,1))</f>
        <v>0</v>
      </c>
      <c r="AS4981">
        <f t="shared" si="154"/>
        <v>31</v>
      </c>
      <c r="AT4981" t="str">
        <f t="shared" si="155"/>
        <v>Punto pago</v>
      </c>
    </row>
    <row r="4982" spans="1:46">
      <c r="A4982" t="s">
        <v>22064</v>
      </c>
      <c r="B4982" t="s">
        <v>4200</v>
      </c>
      <c r="C4982" s="18">
        <v>6.7900785412999998</v>
      </c>
      <c r="D4982" t="s">
        <v>127</v>
      </c>
      <c r="E4982" t="s">
        <v>128</v>
      </c>
      <c r="F4982" t="s">
        <v>129</v>
      </c>
      <c r="G4982" s="18">
        <v>3.2551111169000002</v>
      </c>
      <c r="H4982" t="s">
        <v>64</v>
      </c>
      <c r="I4982" t="s">
        <v>130</v>
      </c>
      <c r="J4982" t="s">
        <v>1041</v>
      </c>
      <c r="K4982" s="18">
        <v>5.4504053689000003</v>
      </c>
      <c r="L4982" t="s">
        <v>64</v>
      </c>
      <c r="M4982" t="s">
        <v>130</v>
      </c>
      <c r="N4982" t="s">
        <v>512</v>
      </c>
      <c r="O4982" s="18">
        <v>6.2327262379999997</v>
      </c>
      <c r="P4982" t="s">
        <v>133</v>
      </c>
      <c r="Q4982" t="s">
        <v>134</v>
      </c>
      <c r="R4982" t="s">
        <v>135</v>
      </c>
      <c r="S4982" s="18">
        <v>5.8496783263000003</v>
      </c>
      <c r="T4982" t="s">
        <v>371</v>
      </c>
      <c r="U4982" t="s">
        <v>130</v>
      </c>
      <c r="V4982" t="s">
        <v>372</v>
      </c>
      <c r="W4982" s="18">
        <v>3.8967287516</v>
      </c>
      <c r="X4982" t="s">
        <v>64</v>
      </c>
      <c r="Y4982" t="s">
        <v>130</v>
      </c>
      <c r="Z4982" t="s">
        <v>517</v>
      </c>
      <c r="AA4982" s="18">
        <v>5.3397022840000004</v>
      </c>
      <c r="AB4982" s="19" t="s">
        <v>963</v>
      </c>
      <c r="AC4982" t="s">
        <v>128</v>
      </c>
      <c r="AD4982" t="s">
        <v>964</v>
      </c>
      <c r="AE4982" s="18">
        <v>0.1363289473</v>
      </c>
      <c r="AF4982" t="s">
        <v>4198</v>
      </c>
      <c r="AG4982" t="s">
        <v>143</v>
      </c>
      <c r="AH4982" t="s">
        <v>4199</v>
      </c>
      <c r="AI4982" s="18">
        <v>1.5297672599999999E-2</v>
      </c>
      <c r="AJ4982" t="s">
        <v>4200</v>
      </c>
      <c r="AK4982" t="s">
        <v>134</v>
      </c>
      <c r="AL4982" t="s">
        <v>4201</v>
      </c>
      <c r="AM4982" t="s">
        <v>4200</v>
      </c>
      <c r="AN4982" t="s">
        <v>134</v>
      </c>
      <c r="AO4982" t="s">
        <v>4201</v>
      </c>
      <c r="AP4982" s="18">
        <v>1.5297672599999999E-2</v>
      </c>
      <c r="AQ4982" t="s">
        <v>123</v>
      </c>
      <c r="AR4982" t="b">
        <f>ISNUMBER(SEARCH('Consulta Por Puntos Baloto'!$E$5,B4982,1))</f>
        <v>0</v>
      </c>
      <c r="AS4982">
        <f t="shared" si="154"/>
        <v>35</v>
      </c>
      <c r="AT4982" t="str">
        <f t="shared" si="155"/>
        <v>Punto red</v>
      </c>
    </row>
    <row r="4983" spans="1:46">
      <c r="A4983" t="s">
        <v>22065</v>
      </c>
      <c r="B4983" t="s">
        <v>22066</v>
      </c>
      <c r="C4983" s="18">
        <v>9.0828606859000001</v>
      </c>
      <c r="D4983" t="s">
        <v>1500</v>
      </c>
      <c r="E4983" t="s">
        <v>1501</v>
      </c>
      <c r="F4983" t="s">
        <v>1502</v>
      </c>
      <c r="G4983" s="18">
        <v>2.1682234544000001</v>
      </c>
      <c r="H4983" t="s">
        <v>64</v>
      </c>
      <c r="I4983" t="s">
        <v>313</v>
      </c>
      <c r="J4983" t="s">
        <v>314</v>
      </c>
      <c r="K4983" s="18">
        <v>10.620023230099999</v>
      </c>
      <c r="L4983" t="s">
        <v>64</v>
      </c>
      <c r="M4983" t="s">
        <v>2638</v>
      </c>
      <c r="N4983" t="s">
        <v>2639</v>
      </c>
      <c r="O4983" s="18">
        <v>20.297580518299998</v>
      </c>
      <c r="P4983" t="s">
        <v>2625</v>
      </c>
      <c r="Q4983" t="s">
        <v>134</v>
      </c>
      <c r="R4983" t="s">
        <v>2626</v>
      </c>
      <c r="S4983" s="18">
        <v>19.2919338554</v>
      </c>
      <c r="T4983" t="s">
        <v>311</v>
      </c>
      <c r="U4983" t="s">
        <v>130</v>
      </c>
      <c r="V4983" t="s">
        <v>312</v>
      </c>
      <c r="W4983" s="18">
        <v>2.1682234544000001</v>
      </c>
      <c r="X4983" t="s">
        <v>64</v>
      </c>
      <c r="Y4983" t="s">
        <v>313</v>
      </c>
      <c r="Z4983" t="s">
        <v>314</v>
      </c>
      <c r="AA4983" s="18">
        <v>8.9439777572000008</v>
      </c>
      <c r="AB4983" s="19" t="s">
        <v>2641</v>
      </c>
      <c r="AC4983" t="s">
        <v>1501</v>
      </c>
      <c r="AD4983" t="s">
        <v>2642</v>
      </c>
      <c r="AE4983" s="18">
        <v>1.9648689954</v>
      </c>
      <c r="AF4983" t="s">
        <v>3470</v>
      </c>
      <c r="AG4983" t="s">
        <v>3471</v>
      </c>
      <c r="AH4983" t="s">
        <v>3472</v>
      </c>
      <c r="AI4983" s="18">
        <v>0.29386175749999999</v>
      </c>
      <c r="AJ4983" t="s">
        <v>12660</v>
      </c>
      <c r="AK4983" t="s">
        <v>3449</v>
      </c>
      <c r="AL4983" t="s">
        <v>12661</v>
      </c>
      <c r="AM4983" t="s">
        <v>12660</v>
      </c>
      <c r="AN4983" t="s">
        <v>3449</v>
      </c>
      <c r="AO4983" t="s">
        <v>12661</v>
      </c>
      <c r="AP4983" s="18">
        <v>0.29386175749999999</v>
      </c>
      <c r="AQ4983" t="s">
        <v>4218</v>
      </c>
      <c r="AR4983" t="b">
        <f>ISNUMBER(SEARCH('Consulta Por Puntos Baloto'!$E$5,B4983,1))</f>
        <v>0</v>
      </c>
      <c r="AS4983">
        <f t="shared" si="154"/>
        <v>35</v>
      </c>
      <c r="AT4983" t="str">
        <f t="shared" si="155"/>
        <v>Punto red</v>
      </c>
    </row>
    <row r="4984" spans="1:46">
      <c r="A4984" t="s">
        <v>22067</v>
      </c>
      <c r="B4984" t="s">
        <v>22068</v>
      </c>
      <c r="C4984" s="18">
        <v>5.3122037287000001</v>
      </c>
      <c r="D4984" t="s">
        <v>3012</v>
      </c>
      <c r="E4984" t="s">
        <v>3013</v>
      </c>
      <c r="F4984" t="s">
        <v>3014</v>
      </c>
      <c r="G4984" s="18">
        <v>4.2334689600999997</v>
      </c>
      <c r="H4984" t="s">
        <v>64</v>
      </c>
      <c r="I4984" t="s">
        <v>2638</v>
      </c>
      <c r="J4984" t="s">
        <v>2639</v>
      </c>
      <c r="K4984" s="18">
        <v>4.2334689600999997</v>
      </c>
      <c r="L4984" t="s">
        <v>64</v>
      </c>
      <c r="M4984" t="s">
        <v>2638</v>
      </c>
      <c r="N4984" t="s">
        <v>2639</v>
      </c>
      <c r="O4984" s="18">
        <v>35.017643616199997</v>
      </c>
      <c r="P4984" t="s">
        <v>2625</v>
      </c>
      <c r="Q4984" t="s">
        <v>134</v>
      </c>
      <c r="R4984" t="s">
        <v>2626</v>
      </c>
      <c r="S4984" s="18">
        <v>33.875852925099998</v>
      </c>
      <c r="T4984" t="s">
        <v>311</v>
      </c>
      <c r="U4984" t="s">
        <v>130</v>
      </c>
      <c r="V4984" t="s">
        <v>312</v>
      </c>
      <c r="W4984" s="18">
        <v>16.873094825599999</v>
      </c>
      <c r="X4984" t="s">
        <v>64</v>
      </c>
      <c r="Y4984" t="s">
        <v>313</v>
      </c>
      <c r="Z4984" t="s">
        <v>314</v>
      </c>
      <c r="AA4984" s="18">
        <v>23.791459940199999</v>
      </c>
      <c r="AB4984" s="19" t="s">
        <v>2641</v>
      </c>
      <c r="AC4984" t="s">
        <v>1501</v>
      </c>
      <c r="AD4984" t="s">
        <v>2642</v>
      </c>
      <c r="AE4984" s="18">
        <v>7.8975530099999997E-2</v>
      </c>
      <c r="AF4984" t="s">
        <v>16877</v>
      </c>
      <c r="AG4984" t="s">
        <v>3579</v>
      </c>
      <c r="AH4984" t="s">
        <v>16878</v>
      </c>
      <c r="AI4984" s="18">
        <v>4.8437313000000003E-2</v>
      </c>
      <c r="AJ4984" t="s">
        <v>22069</v>
      </c>
      <c r="AK4984" t="s">
        <v>3579</v>
      </c>
      <c r="AL4984" t="s">
        <v>22070</v>
      </c>
      <c r="AM4984" t="s">
        <v>22069</v>
      </c>
      <c r="AN4984" t="s">
        <v>3579</v>
      </c>
      <c r="AO4984" t="s">
        <v>22070</v>
      </c>
      <c r="AP4984" s="18">
        <v>4.8437313000000003E-2</v>
      </c>
      <c r="AQ4984" t="s">
        <v>123</v>
      </c>
      <c r="AR4984" t="b">
        <f>ISNUMBER(SEARCH('Consulta Por Puntos Baloto'!$E$5,B4984,1))</f>
        <v>0</v>
      </c>
      <c r="AS4984">
        <f t="shared" si="154"/>
        <v>35</v>
      </c>
      <c r="AT4984" t="str">
        <f t="shared" si="155"/>
        <v>Punto red</v>
      </c>
    </row>
    <row r="4985" spans="1:46">
      <c r="A4985" t="s">
        <v>22071</v>
      </c>
      <c r="B4985" t="s">
        <v>22072</v>
      </c>
      <c r="C4985" s="18">
        <v>2.0948881083000002</v>
      </c>
      <c r="D4985" t="s">
        <v>4210</v>
      </c>
      <c r="E4985" t="s">
        <v>62</v>
      </c>
      <c r="F4985" t="s">
        <v>4211</v>
      </c>
      <c r="G4985" s="18">
        <v>0.61452248740000004</v>
      </c>
      <c r="H4985" t="s">
        <v>64</v>
      </c>
      <c r="I4985" t="s">
        <v>65</v>
      </c>
      <c r="J4985" t="s">
        <v>4212</v>
      </c>
      <c r="K4985" s="18">
        <v>0.60799339779999995</v>
      </c>
      <c r="L4985" t="s">
        <v>64</v>
      </c>
      <c r="M4985" t="s">
        <v>65</v>
      </c>
      <c r="N4985" t="s">
        <v>4212</v>
      </c>
      <c r="O4985" s="18">
        <v>2.5791758896000001</v>
      </c>
      <c r="P4985" t="s">
        <v>67</v>
      </c>
      <c r="Q4985" t="s">
        <v>62</v>
      </c>
      <c r="R4985" t="s">
        <v>68</v>
      </c>
      <c r="S4985" s="18">
        <v>2.0991885894000002</v>
      </c>
      <c r="T4985" t="s">
        <v>253</v>
      </c>
      <c r="U4985" t="s">
        <v>65</v>
      </c>
      <c r="V4985" t="s">
        <v>254</v>
      </c>
      <c r="W4985" s="18">
        <v>0.93655207029999998</v>
      </c>
      <c r="X4985" t="s">
        <v>64</v>
      </c>
      <c r="Y4985" t="s">
        <v>65</v>
      </c>
      <c r="Z4985" t="s">
        <v>4213</v>
      </c>
      <c r="AA4985" s="18">
        <v>1.8790698878000001</v>
      </c>
      <c r="AB4985" t="s">
        <v>253</v>
      </c>
      <c r="AC4985" t="s">
        <v>62</v>
      </c>
      <c r="AD4985" t="s">
        <v>4214</v>
      </c>
      <c r="AE4985" s="18">
        <v>9.2445403800000006E-2</v>
      </c>
      <c r="AF4985" t="s">
        <v>22073</v>
      </c>
      <c r="AG4985" t="s">
        <v>62</v>
      </c>
      <c r="AH4985" t="s">
        <v>22074</v>
      </c>
      <c r="AI4985" s="18">
        <v>0.60977946819999995</v>
      </c>
      <c r="AJ4985" t="s">
        <v>349</v>
      </c>
      <c r="AK4985" t="s">
        <v>62</v>
      </c>
      <c r="AL4985" t="s">
        <v>4217</v>
      </c>
      <c r="AM4985" t="s">
        <v>22073</v>
      </c>
      <c r="AN4985" t="s">
        <v>62</v>
      </c>
      <c r="AO4985" t="s">
        <v>22074</v>
      </c>
      <c r="AP4985" s="18">
        <v>9.2445403800000006E-2</v>
      </c>
      <c r="AQ4985" t="s">
        <v>123</v>
      </c>
      <c r="AR4985" t="b">
        <f>ISNUMBER(SEARCH('Consulta Por Puntos Baloto'!$E$5,B4985,1))</f>
        <v>0</v>
      </c>
      <c r="AS4985">
        <f t="shared" si="154"/>
        <v>31</v>
      </c>
      <c r="AT4985" t="str">
        <f t="shared" si="155"/>
        <v>Punto pago</v>
      </c>
    </row>
    <row r="4986" spans="1:46">
      <c r="A4986" t="s">
        <v>22075</v>
      </c>
      <c r="B4986" t="s">
        <v>7812</v>
      </c>
      <c r="C4986" s="18">
        <v>0.79484827049999995</v>
      </c>
      <c r="D4986" t="s">
        <v>82</v>
      </c>
      <c r="E4986" t="s">
        <v>83</v>
      </c>
      <c r="F4986" t="s">
        <v>84</v>
      </c>
      <c r="G4986" s="18">
        <v>0.28590157630000002</v>
      </c>
      <c r="H4986" t="s">
        <v>64</v>
      </c>
      <c r="I4986" t="s">
        <v>86</v>
      </c>
      <c r="J4986" t="s">
        <v>401</v>
      </c>
      <c r="K4986" s="18">
        <v>0.46265660619999999</v>
      </c>
      <c r="L4986" t="s">
        <v>64</v>
      </c>
      <c r="M4986" t="s">
        <v>86</v>
      </c>
      <c r="N4986" t="s">
        <v>402</v>
      </c>
      <c r="O4986" s="18">
        <v>0.46265660619999999</v>
      </c>
      <c r="P4986" t="s">
        <v>403</v>
      </c>
      <c r="Q4986" t="s">
        <v>83</v>
      </c>
      <c r="R4986" t="s">
        <v>404</v>
      </c>
      <c r="S4986" s="18">
        <v>0.59297634480000005</v>
      </c>
      <c r="T4986" t="s">
        <v>85</v>
      </c>
      <c r="U4986" t="s">
        <v>86</v>
      </c>
      <c r="V4986" t="s">
        <v>87</v>
      </c>
      <c r="W4986" s="18">
        <v>0.59297634480000005</v>
      </c>
      <c r="X4986" t="s">
        <v>64</v>
      </c>
      <c r="Y4986" t="s">
        <v>91</v>
      </c>
      <c r="Z4986" t="s">
        <v>92</v>
      </c>
      <c r="AA4986" s="18">
        <v>0.59297634480000005</v>
      </c>
      <c r="AB4986" t="s">
        <v>93</v>
      </c>
      <c r="AC4986" t="s">
        <v>83</v>
      </c>
      <c r="AD4986" t="s">
        <v>94</v>
      </c>
      <c r="AE4986" s="18">
        <v>0.35252919240000002</v>
      </c>
      <c r="AF4986" t="s">
        <v>7810</v>
      </c>
      <c r="AG4986" t="s">
        <v>83</v>
      </c>
      <c r="AH4986" t="s">
        <v>7811</v>
      </c>
      <c r="AI4986" s="18">
        <v>0</v>
      </c>
      <c r="AJ4986" t="s">
        <v>7812</v>
      </c>
      <c r="AK4986" t="s">
        <v>83</v>
      </c>
      <c r="AL4986" t="s">
        <v>7813</v>
      </c>
      <c r="AM4986" t="s">
        <v>7812</v>
      </c>
      <c r="AN4986" t="s">
        <v>83</v>
      </c>
      <c r="AO4986" t="s">
        <v>7813</v>
      </c>
      <c r="AP4986" s="18">
        <v>0</v>
      </c>
      <c r="AQ4986" t="s">
        <v>123</v>
      </c>
      <c r="AR4986" t="b">
        <f>ISNUMBER(SEARCH('Consulta Por Puntos Baloto'!$E$5,B4986,1))</f>
        <v>0</v>
      </c>
      <c r="AS4986">
        <f t="shared" si="154"/>
        <v>35</v>
      </c>
      <c r="AT4986" t="str">
        <f t="shared" si="155"/>
        <v>Punto red</v>
      </c>
    </row>
    <row r="4987" spans="1:46">
      <c r="A4987" t="s">
        <v>22076</v>
      </c>
      <c r="B4987" t="s">
        <v>22077</v>
      </c>
      <c r="C4987" s="18">
        <v>7.3386052366000003</v>
      </c>
      <c r="D4987" t="s">
        <v>169</v>
      </c>
      <c r="E4987" t="s">
        <v>128</v>
      </c>
      <c r="F4987" t="s">
        <v>170</v>
      </c>
      <c r="G4987" s="18">
        <v>6.0124747962000002</v>
      </c>
      <c r="H4987" t="s">
        <v>64</v>
      </c>
      <c r="I4987" t="s">
        <v>130</v>
      </c>
      <c r="J4987" t="s">
        <v>1435</v>
      </c>
      <c r="K4987" s="18">
        <v>7.5545904048999999</v>
      </c>
      <c r="L4987" t="s">
        <v>64</v>
      </c>
      <c r="M4987" t="s">
        <v>130</v>
      </c>
      <c r="N4987" t="s">
        <v>172</v>
      </c>
      <c r="O4987" s="18">
        <v>6.2302883948999996</v>
      </c>
      <c r="P4987" t="s">
        <v>173</v>
      </c>
      <c r="Q4987" t="s">
        <v>134</v>
      </c>
      <c r="R4987" t="s">
        <v>174</v>
      </c>
      <c r="S4987" s="18">
        <v>6.0690095894000002</v>
      </c>
      <c r="T4987" t="s">
        <v>64</v>
      </c>
      <c r="U4987" t="s">
        <v>130</v>
      </c>
      <c r="V4987" t="s">
        <v>171</v>
      </c>
      <c r="W4987" s="18">
        <v>6.0683373059000001</v>
      </c>
      <c r="X4987" t="s">
        <v>620</v>
      </c>
      <c r="Y4987" t="s">
        <v>130</v>
      </c>
      <c r="Z4987" t="s">
        <v>621</v>
      </c>
      <c r="AA4987" s="18">
        <v>6.0426395689000003</v>
      </c>
      <c r="AB4987" t="s">
        <v>176</v>
      </c>
      <c r="AC4987" t="s">
        <v>128</v>
      </c>
      <c r="AD4987" t="s">
        <v>177</v>
      </c>
      <c r="AE4987" s="18">
        <v>0.80702188799999997</v>
      </c>
      <c r="AF4987" t="s">
        <v>14878</v>
      </c>
      <c r="AG4987" t="s">
        <v>1504</v>
      </c>
      <c r="AH4987" t="s">
        <v>14879</v>
      </c>
      <c r="AI4987" s="18">
        <v>0.51639823299999998</v>
      </c>
      <c r="AJ4987" t="s">
        <v>22078</v>
      </c>
      <c r="AK4987" t="s">
        <v>1504</v>
      </c>
      <c r="AL4987" t="s">
        <v>22079</v>
      </c>
      <c r="AM4987" t="s">
        <v>22078</v>
      </c>
      <c r="AN4987" t="s">
        <v>1504</v>
      </c>
      <c r="AO4987" t="s">
        <v>22079</v>
      </c>
      <c r="AP4987" s="18">
        <v>0.51639823299999998</v>
      </c>
      <c r="AQ4987" t="s">
        <v>123</v>
      </c>
      <c r="AR4987" t="b">
        <f>ISNUMBER(SEARCH('Consulta Por Puntos Baloto'!$E$5,B4987,1))</f>
        <v>0</v>
      </c>
      <c r="AS4987">
        <f t="shared" si="154"/>
        <v>35</v>
      </c>
      <c r="AT4987" t="str">
        <f t="shared" si="155"/>
        <v>Punto red</v>
      </c>
    </row>
    <row r="4988" spans="1:46">
      <c r="A4988" t="s">
        <v>22080</v>
      </c>
      <c r="B4988" t="s">
        <v>22081</v>
      </c>
      <c r="C4988" s="18">
        <v>0.44842727519999998</v>
      </c>
      <c r="D4988" t="s">
        <v>584</v>
      </c>
      <c r="E4988" t="s">
        <v>128</v>
      </c>
      <c r="F4988" t="s">
        <v>585</v>
      </c>
      <c r="G4988" s="18">
        <v>0.40817203959999998</v>
      </c>
      <c r="H4988" t="s">
        <v>64</v>
      </c>
      <c r="I4988" t="s">
        <v>130</v>
      </c>
      <c r="J4988" t="s">
        <v>714</v>
      </c>
      <c r="K4988" s="18">
        <v>0.40817203959999998</v>
      </c>
      <c r="L4988" t="s">
        <v>64</v>
      </c>
      <c r="M4988" t="s">
        <v>130</v>
      </c>
      <c r="N4988" t="s">
        <v>714</v>
      </c>
      <c r="O4988" s="18">
        <v>2.0358073610999998</v>
      </c>
      <c r="P4988" t="s">
        <v>588</v>
      </c>
      <c r="Q4988" t="s">
        <v>134</v>
      </c>
      <c r="R4988" t="s">
        <v>589</v>
      </c>
      <c r="S4988" s="18">
        <v>1.7326459707999999</v>
      </c>
      <c r="T4988" t="s">
        <v>469</v>
      </c>
      <c r="U4988" t="s">
        <v>130</v>
      </c>
      <c r="V4988" t="s">
        <v>470</v>
      </c>
      <c r="W4988" s="18">
        <v>2.0701894653999999</v>
      </c>
      <c r="X4988" t="s">
        <v>64</v>
      </c>
      <c r="Y4988" t="s">
        <v>130</v>
      </c>
      <c r="Z4988" t="s">
        <v>590</v>
      </c>
      <c r="AA4988" s="18">
        <v>1.7326459707999999</v>
      </c>
      <c r="AB4988" t="s">
        <v>591</v>
      </c>
      <c r="AC4988" t="s">
        <v>128</v>
      </c>
      <c r="AD4988" t="s">
        <v>592</v>
      </c>
      <c r="AE4988" s="18">
        <v>0.17599961210000001</v>
      </c>
      <c r="AF4988" t="s">
        <v>2911</v>
      </c>
      <c r="AG4988" t="s">
        <v>143</v>
      </c>
      <c r="AH4988" t="s">
        <v>2912</v>
      </c>
      <c r="AI4988" s="18">
        <v>0.10267167000000001</v>
      </c>
      <c r="AJ4988" t="s">
        <v>2913</v>
      </c>
      <c r="AK4988" t="s">
        <v>134</v>
      </c>
      <c r="AL4988" t="s">
        <v>2914</v>
      </c>
      <c r="AM4988" t="s">
        <v>2913</v>
      </c>
      <c r="AN4988" t="s">
        <v>134</v>
      </c>
      <c r="AO4988" t="s">
        <v>2914</v>
      </c>
      <c r="AP4988" s="18">
        <v>0.10267167000000001</v>
      </c>
      <c r="AQ4988" t="s">
        <v>123</v>
      </c>
      <c r="AR4988" t="b">
        <f>ISNUMBER(SEARCH('Consulta Por Puntos Baloto'!$E$5,B4988,1))</f>
        <v>0</v>
      </c>
      <c r="AS4988">
        <f t="shared" si="154"/>
        <v>35</v>
      </c>
      <c r="AT4988" t="str">
        <f t="shared" si="155"/>
        <v>Punto red</v>
      </c>
    </row>
    <row r="4989" spans="1:46">
      <c r="A4989" t="s">
        <v>22082</v>
      </c>
      <c r="B4989" t="s">
        <v>22083</v>
      </c>
      <c r="C4989" s="18">
        <v>5.0055347052999997</v>
      </c>
      <c r="D4989" t="s">
        <v>508</v>
      </c>
      <c r="E4989" t="s">
        <v>509</v>
      </c>
      <c r="F4989" t="s">
        <v>510</v>
      </c>
      <c r="G4989" s="18">
        <v>1.1745341076</v>
      </c>
      <c r="H4989" t="s">
        <v>64</v>
      </c>
      <c r="I4989" t="s">
        <v>130</v>
      </c>
      <c r="J4989" t="s">
        <v>707</v>
      </c>
      <c r="K4989" s="18">
        <v>3.6115187644</v>
      </c>
      <c r="L4989" t="s">
        <v>64</v>
      </c>
      <c r="M4989" t="s">
        <v>112</v>
      </c>
      <c r="N4989" t="s">
        <v>721</v>
      </c>
      <c r="O4989" s="18">
        <v>3.1789203553999998</v>
      </c>
      <c r="P4989" t="s">
        <v>513</v>
      </c>
      <c r="Q4989" t="s">
        <v>509</v>
      </c>
      <c r="R4989" t="s">
        <v>514</v>
      </c>
      <c r="S4989" s="18">
        <v>2.0131879402999999</v>
      </c>
      <c r="T4989" t="s">
        <v>515</v>
      </c>
      <c r="U4989" t="s">
        <v>130</v>
      </c>
      <c r="V4989" t="s">
        <v>516</v>
      </c>
      <c r="W4989" s="18">
        <v>2.2870720352</v>
      </c>
      <c r="X4989" t="s">
        <v>64</v>
      </c>
      <c r="Y4989" t="s">
        <v>130</v>
      </c>
      <c r="Z4989" t="s">
        <v>517</v>
      </c>
      <c r="AA4989" s="18">
        <v>2.0131879402999999</v>
      </c>
      <c r="AB4989" t="s">
        <v>518</v>
      </c>
      <c r="AC4989" t="s">
        <v>128</v>
      </c>
      <c r="AD4989" t="s">
        <v>519</v>
      </c>
      <c r="AE4989" s="18">
        <v>8.7293479800000004E-2</v>
      </c>
      <c r="AF4989" t="s">
        <v>22084</v>
      </c>
      <c r="AG4989" t="s">
        <v>143</v>
      </c>
      <c r="AH4989" t="s">
        <v>22085</v>
      </c>
      <c r="AI4989" s="18">
        <v>0.25164313150000001</v>
      </c>
      <c r="AJ4989" t="s">
        <v>22086</v>
      </c>
      <c r="AK4989" t="s">
        <v>134</v>
      </c>
      <c r="AL4989" t="s">
        <v>22087</v>
      </c>
      <c r="AM4989" t="s">
        <v>22084</v>
      </c>
      <c r="AN4989" t="s">
        <v>143</v>
      </c>
      <c r="AO4989" t="s">
        <v>22085</v>
      </c>
      <c r="AP4989" s="18">
        <v>8.7293479800000004E-2</v>
      </c>
      <c r="AQ4989" t="s">
        <v>123</v>
      </c>
      <c r="AR4989" t="b">
        <f>ISNUMBER(SEARCH('Consulta Por Puntos Baloto'!$E$5,B4989,1))</f>
        <v>0</v>
      </c>
      <c r="AS4989">
        <f t="shared" si="154"/>
        <v>31</v>
      </c>
      <c r="AT4989" t="str">
        <f t="shared" si="155"/>
        <v>Punto pago</v>
      </c>
    </row>
    <row r="4990" spans="1:46">
      <c r="A4990" t="s">
        <v>22088</v>
      </c>
      <c r="B4990" t="s">
        <v>22089</v>
      </c>
      <c r="C4990" s="18">
        <v>15.960153569099999</v>
      </c>
      <c r="D4990" t="s">
        <v>4892</v>
      </c>
      <c r="E4990" t="s">
        <v>4893</v>
      </c>
      <c r="F4990" t="s">
        <v>4894</v>
      </c>
      <c r="G4990" s="18">
        <v>22.517731591299999</v>
      </c>
      <c r="H4990" t="s">
        <v>64</v>
      </c>
      <c r="I4990" t="s">
        <v>4146</v>
      </c>
      <c r="J4990" t="s">
        <v>18512</v>
      </c>
      <c r="K4990" s="18">
        <v>46.665132931499997</v>
      </c>
      <c r="L4990" t="s">
        <v>64</v>
      </c>
      <c r="M4990" t="s">
        <v>154</v>
      </c>
      <c r="N4990" t="s">
        <v>156</v>
      </c>
      <c r="O4990" s="18">
        <v>39.345068449199999</v>
      </c>
      <c r="P4990" t="s">
        <v>4031</v>
      </c>
      <c r="Q4990" t="s">
        <v>4025</v>
      </c>
      <c r="R4990" t="s">
        <v>4032</v>
      </c>
      <c r="S4990" s="18">
        <v>151.93388575500001</v>
      </c>
      <c r="T4990" t="s">
        <v>111</v>
      </c>
      <c r="U4990" t="s">
        <v>112</v>
      </c>
      <c r="V4990" t="s">
        <v>113</v>
      </c>
      <c r="W4990" s="18">
        <v>22.517731591299999</v>
      </c>
      <c r="X4990" t="s">
        <v>4897</v>
      </c>
      <c r="Y4990" t="s">
        <v>4146</v>
      </c>
      <c r="Z4990" t="s">
        <v>4898</v>
      </c>
      <c r="AA4990" s="18">
        <v>14.3228121604</v>
      </c>
      <c r="AB4990" t="s">
        <v>4431</v>
      </c>
      <c r="AC4990" t="s">
        <v>4900</v>
      </c>
      <c r="AD4990" t="s">
        <v>6686</v>
      </c>
      <c r="AE4990" s="18">
        <v>5.5262279900000003E-2</v>
      </c>
      <c r="AF4990" t="s">
        <v>22090</v>
      </c>
      <c r="AG4990" t="s">
        <v>22091</v>
      </c>
      <c r="AH4990" t="s">
        <v>22092</v>
      </c>
      <c r="AI4990" s="18">
        <v>6.8560419100000006E-2</v>
      </c>
      <c r="AJ4990" t="s">
        <v>22093</v>
      </c>
      <c r="AK4990" t="s">
        <v>22091</v>
      </c>
      <c r="AL4990" t="s">
        <v>22094</v>
      </c>
      <c r="AM4990" t="s">
        <v>22090</v>
      </c>
      <c r="AN4990" t="s">
        <v>22091</v>
      </c>
      <c r="AO4990" t="s">
        <v>22092</v>
      </c>
      <c r="AP4990" s="18">
        <v>5.5262279900000003E-2</v>
      </c>
      <c r="AQ4990" t="s">
        <v>123</v>
      </c>
      <c r="AR4990" t="b">
        <f>ISNUMBER(SEARCH('Consulta Por Puntos Baloto'!$E$5,B4990,1))</f>
        <v>0</v>
      </c>
      <c r="AS4990">
        <f t="shared" si="154"/>
        <v>31</v>
      </c>
      <c r="AT4990" t="str">
        <f t="shared" si="155"/>
        <v>Punto pago</v>
      </c>
    </row>
    <row r="4991" spans="1:46">
      <c r="A4991" t="s">
        <v>22095</v>
      </c>
      <c r="B4991" t="s">
        <v>22096</v>
      </c>
      <c r="C4991" s="18">
        <v>2.7476176864999999</v>
      </c>
      <c r="D4991" t="s">
        <v>2585</v>
      </c>
      <c r="E4991" t="s">
        <v>128</v>
      </c>
      <c r="F4991" t="s">
        <v>2586</v>
      </c>
      <c r="G4991" s="18">
        <v>0.79574106330000005</v>
      </c>
      <c r="H4991" t="s">
        <v>64</v>
      </c>
      <c r="I4991" t="s">
        <v>130</v>
      </c>
      <c r="J4991" t="s">
        <v>3478</v>
      </c>
      <c r="K4991" s="18">
        <v>0.77288932629999996</v>
      </c>
      <c r="L4991" t="s">
        <v>64</v>
      </c>
      <c r="M4991" t="s">
        <v>130</v>
      </c>
      <c r="N4991" t="s">
        <v>3478</v>
      </c>
      <c r="O4991" s="18">
        <v>1.6595209230000001</v>
      </c>
      <c r="P4991" t="s">
        <v>3479</v>
      </c>
      <c r="Q4991" t="s">
        <v>134</v>
      </c>
      <c r="R4991" t="s">
        <v>3480</v>
      </c>
      <c r="S4991" s="18">
        <v>1.7746204074</v>
      </c>
      <c r="T4991" t="s">
        <v>807</v>
      </c>
      <c r="U4991" t="s">
        <v>130</v>
      </c>
      <c r="V4991" t="s">
        <v>808</v>
      </c>
      <c r="W4991" s="18">
        <v>1.6150805077999999</v>
      </c>
      <c r="X4991" t="s">
        <v>64</v>
      </c>
      <c r="Y4991" t="s">
        <v>130</v>
      </c>
      <c r="Z4991" t="s">
        <v>6104</v>
      </c>
      <c r="AA4991" s="18">
        <v>1.7388101189</v>
      </c>
      <c r="AB4991" t="s">
        <v>6560</v>
      </c>
      <c r="AC4991" t="s">
        <v>128</v>
      </c>
      <c r="AD4991" t="s">
        <v>6561</v>
      </c>
      <c r="AE4991" s="18">
        <v>6.4478338100000004E-2</v>
      </c>
      <c r="AF4991" t="s">
        <v>13529</v>
      </c>
      <c r="AG4991" t="s">
        <v>143</v>
      </c>
      <c r="AH4991" t="s">
        <v>13530</v>
      </c>
      <c r="AI4991" s="18">
        <v>0.20985901430000001</v>
      </c>
      <c r="AJ4991" t="s">
        <v>6381</v>
      </c>
      <c r="AK4991" t="s">
        <v>134</v>
      </c>
      <c r="AL4991" t="s">
        <v>6382</v>
      </c>
      <c r="AM4991" t="s">
        <v>13529</v>
      </c>
      <c r="AN4991" t="s">
        <v>143</v>
      </c>
      <c r="AO4991" t="s">
        <v>13530</v>
      </c>
      <c r="AP4991" s="18">
        <v>6.4478338100000004E-2</v>
      </c>
      <c r="AQ4991" t="s">
        <v>123</v>
      </c>
      <c r="AR4991" t="b">
        <f>ISNUMBER(SEARCH('Consulta Por Puntos Baloto'!$E$5,B4991,1))</f>
        <v>0</v>
      </c>
      <c r="AS4991">
        <f t="shared" si="154"/>
        <v>31</v>
      </c>
      <c r="AT4991" t="str">
        <f t="shared" si="155"/>
        <v>Punto pago</v>
      </c>
    </row>
    <row r="4992" spans="1:46">
      <c r="A4992" t="s">
        <v>22097</v>
      </c>
      <c r="B4992" t="s">
        <v>22098</v>
      </c>
      <c r="C4992" s="18">
        <v>50.732209349500003</v>
      </c>
      <c r="D4992" t="s">
        <v>82</v>
      </c>
      <c r="E4992" t="s">
        <v>83</v>
      </c>
      <c r="F4992" t="s">
        <v>84</v>
      </c>
      <c r="G4992" s="18">
        <v>51.084668264299999</v>
      </c>
      <c r="H4992" t="s">
        <v>64</v>
      </c>
      <c r="I4992" t="s">
        <v>86</v>
      </c>
      <c r="J4992" t="s">
        <v>401</v>
      </c>
      <c r="K4992" s="18">
        <v>51.5181216095</v>
      </c>
      <c r="L4992" t="s">
        <v>64</v>
      </c>
      <c r="M4992" t="s">
        <v>86</v>
      </c>
      <c r="N4992" t="s">
        <v>402</v>
      </c>
      <c r="O4992" s="18">
        <v>50.945459637200003</v>
      </c>
      <c r="P4992" t="s">
        <v>89</v>
      </c>
      <c r="Q4992" t="s">
        <v>83</v>
      </c>
      <c r="R4992" t="s">
        <v>90</v>
      </c>
      <c r="S4992" s="18">
        <v>51.105926455800002</v>
      </c>
      <c r="T4992" t="s">
        <v>85</v>
      </c>
      <c r="U4992" t="s">
        <v>86</v>
      </c>
      <c r="V4992" t="s">
        <v>87</v>
      </c>
      <c r="W4992" s="18">
        <v>51.105926455800002</v>
      </c>
      <c r="X4992" t="s">
        <v>64</v>
      </c>
      <c r="Y4992" t="s">
        <v>91</v>
      </c>
      <c r="Z4992" t="s">
        <v>92</v>
      </c>
      <c r="AA4992" s="18">
        <v>51.105926455800002</v>
      </c>
      <c r="AB4992" t="s">
        <v>93</v>
      </c>
      <c r="AC4992" t="s">
        <v>83</v>
      </c>
      <c r="AD4992" t="s">
        <v>94</v>
      </c>
      <c r="AE4992" s="18">
        <v>0.1324700576</v>
      </c>
      <c r="AF4992" t="s">
        <v>10785</v>
      </c>
      <c r="AG4992" t="s">
        <v>10786</v>
      </c>
      <c r="AH4992" t="s">
        <v>10787</v>
      </c>
      <c r="AI4992" s="18">
        <v>0.1052684596</v>
      </c>
      <c r="AJ4992" t="s">
        <v>4757</v>
      </c>
      <c r="AK4992" t="s">
        <v>10786</v>
      </c>
      <c r="AL4992" t="s">
        <v>12988</v>
      </c>
      <c r="AM4992" t="s">
        <v>4757</v>
      </c>
      <c r="AN4992" t="s">
        <v>10786</v>
      </c>
      <c r="AO4992" t="s">
        <v>12988</v>
      </c>
      <c r="AP4992" s="18">
        <v>0.1052684596</v>
      </c>
      <c r="AQ4992" t="s">
        <v>123</v>
      </c>
      <c r="AR4992" t="b">
        <f>ISNUMBER(SEARCH('Consulta Por Puntos Baloto'!$E$5,B4992,1))</f>
        <v>0</v>
      </c>
      <c r="AS4992">
        <f t="shared" si="154"/>
        <v>35</v>
      </c>
      <c r="AT4992" t="str">
        <f t="shared" si="155"/>
        <v>Punto red</v>
      </c>
    </row>
    <row r="4993" spans="1:46">
      <c r="A4993" t="s">
        <v>22099</v>
      </c>
      <c r="B4993" t="s">
        <v>22100</v>
      </c>
      <c r="C4993" s="18">
        <v>75.909997458500001</v>
      </c>
      <c r="D4993" t="s">
        <v>1689</v>
      </c>
      <c r="E4993" t="s">
        <v>1690</v>
      </c>
      <c r="F4993" t="s">
        <v>1691</v>
      </c>
      <c r="G4993" s="18">
        <v>73.938938995200004</v>
      </c>
      <c r="H4993" t="s">
        <v>64</v>
      </c>
      <c r="I4993" t="s">
        <v>114</v>
      </c>
      <c r="J4993" t="s">
        <v>3347</v>
      </c>
      <c r="K4993" s="18">
        <v>136.0345431291</v>
      </c>
      <c r="L4993" t="s">
        <v>64</v>
      </c>
      <c r="M4993" t="s">
        <v>130</v>
      </c>
      <c r="N4993" t="s">
        <v>132</v>
      </c>
      <c r="O4993" s="18">
        <v>135.59500018130001</v>
      </c>
      <c r="P4993" t="s">
        <v>453</v>
      </c>
      <c r="Q4993" t="s">
        <v>134</v>
      </c>
      <c r="R4993" t="s">
        <v>454</v>
      </c>
      <c r="S4993" s="18">
        <v>136.1846897856</v>
      </c>
      <c r="T4993" t="s">
        <v>136</v>
      </c>
      <c r="U4993" t="s">
        <v>130</v>
      </c>
      <c r="V4993" t="s">
        <v>137</v>
      </c>
      <c r="W4993" s="18">
        <v>75.006651032099995</v>
      </c>
      <c r="X4993" t="s">
        <v>3348</v>
      </c>
      <c r="Y4993" t="s">
        <v>114</v>
      </c>
      <c r="Z4993" t="s">
        <v>3349</v>
      </c>
      <c r="AA4993" s="18">
        <v>75.003479010899994</v>
      </c>
      <c r="AB4993" s="19" t="s">
        <v>3348</v>
      </c>
      <c r="AC4993" t="s">
        <v>1690</v>
      </c>
      <c r="AD4993" s="19" t="s">
        <v>5358</v>
      </c>
      <c r="AE4993" s="18">
        <v>4.8248250000000001E-4</v>
      </c>
      <c r="AF4993" t="s">
        <v>22101</v>
      </c>
      <c r="AG4993" t="s">
        <v>8326</v>
      </c>
      <c r="AH4993" t="s">
        <v>22102</v>
      </c>
      <c r="AI4993" s="18">
        <v>2.2892431299999998E-2</v>
      </c>
      <c r="AJ4993" t="s">
        <v>22103</v>
      </c>
      <c r="AK4993" t="s">
        <v>8329</v>
      </c>
      <c r="AL4993" t="s">
        <v>22104</v>
      </c>
      <c r="AM4993" t="s">
        <v>22101</v>
      </c>
      <c r="AN4993" t="s">
        <v>8326</v>
      </c>
      <c r="AO4993" t="s">
        <v>22102</v>
      </c>
      <c r="AP4993" s="18">
        <v>4.8248250000000001E-4</v>
      </c>
      <c r="AQ4993" t="s">
        <v>123</v>
      </c>
      <c r="AR4993" t="b">
        <f>ISNUMBER(SEARCH('Consulta Por Puntos Baloto'!$E$5,B4993,1))</f>
        <v>0</v>
      </c>
      <c r="AS4993">
        <f t="shared" si="154"/>
        <v>31</v>
      </c>
      <c r="AT4993" t="str">
        <f t="shared" si="155"/>
        <v>Punto pago</v>
      </c>
    </row>
    <row r="4994" spans="1:46">
      <c r="A4994" t="s">
        <v>22105</v>
      </c>
      <c r="B4994" t="s">
        <v>22106</v>
      </c>
      <c r="C4994" s="18">
        <v>10.3617428648</v>
      </c>
      <c r="D4994" t="s">
        <v>185</v>
      </c>
      <c r="E4994" t="s">
        <v>83</v>
      </c>
      <c r="F4994" t="s">
        <v>186</v>
      </c>
      <c r="G4994" s="18">
        <v>10.4417844445</v>
      </c>
      <c r="H4994" t="s">
        <v>4776</v>
      </c>
      <c r="I4994" t="s">
        <v>86</v>
      </c>
      <c r="J4994" t="s">
        <v>4777</v>
      </c>
      <c r="K4994" s="18">
        <v>10.6536546893</v>
      </c>
      <c r="L4994" t="s">
        <v>64</v>
      </c>
      <c r="M4994" t="s">
        <v>86</v>
      </c>
      <c r="N4994" t="s">
        <v>88</v>
      </c>
      <c r="O4994" s="18">
        <v>10.211494006100001</v>
      </c>
      <c r="P4994" t="s">
        <v>89</v>
      </c>
      <c r="Q4994" t="s">
        <v>83</v>
      </c>
      <c r="R4994" t="s">
        <v>90</v>
      </c>
      <c r="S4994" s="18">
        <v>10.9762742294</v>
      </c>
      <c r="T4994" t="s">
        <v>85</v>
      </c>
      <c r="U4994" t="s">
        <v>86</v>
      </c>
      <c r="V4994" t="s">
        <v>87</v>
      </c>
      <c r="W4994" s="18">
        <v>10.9762742294</v>
      </c>
      <c r="X4994" t="s">
        <v>64</v>
      </c>
      <c r="Y4994" t="s">
        <v>91</v>
      </c>
      <c r="Z4994" t="s">
        <v>92</v>
      </c>
      <c r="AA4994" s="18">
        <v>10.4417844445</v>
      </c>
      <c r="AB4994" t="s">
        <v>193</v>
      </c>
      <c r="AC4994" t="s">
        <v>83</v>
      </c>
      <c r="AD4994" t="s">
        <v>194</v>
      </c>
      <c r="AE4994" s="18">
        <v>0.1165177115</v>
      </c>
      <c r="AF4994" t="s">
        <v>4778</v>
      </c>
      <c r="AG4994" t="s">
        <v>4779</v>
      </c>
      <c r="AH4994" t="s">
        <v>4780</v>
      </c>
      <c r="AI4994" s="18">
        <v>4.7707247899999999E-2</v>
      </c>
      <c r="AJ4994" t="s">
        <v>4781</v>
      </c>
      <c r="AK4994" t="s">
        <v>4779</v>
      </c>
      <c r="AL4994" t="s">
        <v>4782</v>
      </c>
      <c r="AM4994" t="s">
        <v>4781</v>
      </c>
      <c r="AN4994" t="s">
        <v>4779</v>
      </c>
      <c r="AO4994" t="s">
        <v>4782</v>
      </c>
      <c r="AP4994" s="18">
        <v>4.7707247899999999E-2</v>
      </c>
      <c r="AQ4994" t="s">
        <v>123</v>
      </c>
      <c r="AR4994" t="b">
        <f>ISNUMBER(SEARCH('Consulta Por Puntos Baloto'!$E$5,B4994,1))</f>
        <v>0</v>
      </c>
      <c r="AS4994">
        <f t="shared" si="154"/>
        <v>35</v>
      </c>
      <c r="AT4994" t="str">
        <f t="shared" si="155"/>
        <v>Punto red</v>
      </c>
    </row>
    <row r="4995" spans="1:46">
      <c r="A4995" t="s">
        <v>22107</v>
      </c>
      <c r="B4995" t="s">
        <v>22108</v>
      </c>
      <c r="C4995" s="18">
        <v>10.599052326300001</v>
      </c>
      <c r="D4995" t="s">
        <v>353</v>
      </c>
      <c r="E4995" t="s">
        <v>354</v>
      </c>
      <c r="F4995" t="s">
        <v>355</v>
      </c>
      <c r="G4995" s="18">
        <v>0.8892412891</v>
      </c>
      <c r="H4995" t="s">
        <v>64</v>
      </c>
      <c r="I4995" t="s">
        <v>86</v>
      </c>
      <c r="J4995" t="s">
        <v>413</v>
      </c>
      <c r="K4995" s="18">
        <v>0.8892412891</v>
      </c>
      <c r="L4995" t="s">
        <v>64</v>
      </c>
      <c r="M4995" t="s">
        <v>86</v>
      </c>
      <c r="N4995" t="s">
        <v>413</v>
      </c>
      <c r="O4995" s="18">
        <v>15.092550293</v>
      </c>
      <c r="P4995" t="s">
        <v>359</v>
      </c>
      <c r="Q4995" t="s">
        <v>83</v>
      </c>
      <c r="R4995" t="s">
        <v>360</v>
      </c>
      <c r="S4995" s="18">
        <v>16.7607167293</v>
      </c>
      <c r="T4995" t="s">
        <v>85</v>
      </c>
      <c r="U4995" t="s">
        <v>86</v>
      </c>
      <c r="V4995" t="s">
        <v>87</v>
      </c>
      <c r="W4995" s="18">
        <v>13.507776891000001</v>
      </c>
      <c r="X4995" t="s">
        <v>64</v>
      </c>
      <c r="Y4995" t="s">
        <v>86</v>
      </c>
      <c r="Z4995" t="s">
        <v>299</v>
      </c>
      <c r="AA4995" s="18">
        <v>13.4871380399</v>
      </c>
      <c r="AB4995" s="19" t="s">
        <v>361</v>
      </c>
      <c r="AC4995" t="s">
        <v>83</v>
      </c>
      <c r="AD4995" s="19" t="s">
        <v>362</v>
      </c>
      <c r="AE4995" s="18">
        <v>2.7866061000000001E-2</v>
      </c>
      <c r="AF4995" t="s">
        <v>15885</v>
      </c>
      <c r="AG4995" t="s">
        <v>5067</v>
      </c>
      <c r="AH4995" t="s">
        <v>15886</v>
      </c>
      <c r="AI4995" s="18">
        <v>0.18787378630000001</v>
      </c>
      <c r="AJ4995" t="s">
        <v>15887</v>
      </c>
      <c r="AK4995" t="s">
        <v>5067</v>
      </c>
      <c r="AL4995" t="s">
        <v>15888</v>
      </c>
      <c r="AM4995" t="s">
        <v>15885</v>
      </c>
      <c r="AN4995" t="s">
        <v>5067</v>
      </c>
      <c r="AO4995" t="s">
        <v>15886</v>
      </c>
      <c r="AP4995" s="18">
        <v>2.7866061000000001E-2</v>
      </c>
      <c r="AQ4995" t="s">
        <v>123</v>
      </c>
      <c r="AR4995" t="b">
        <f>ISNUMBER(SEARCH('Consulta Por Puntos Baloto'!$E$5,B4995,1))</f>
        <v>0</v>
      </c>
      <c r="AS4995">
        <f t="shared" ref="AS4995:AS5058" si="156">MATCH(AP4995,A4995:AL4995,0)</f>
        <v>31</v>
      </c>
      <c r="AT4995" t="str">
        <f t="shared" ref="AT4995:AT5058" si="157">+VLOOKUP(AS4995,$AW$2:$AX$10,2,0)</f>
        <v>Punto pago</v>
      </c>
    </row>
    <row r="4996" spans="1:46">
      <c r="A4996" t="s">
        <v>22109</v>
      </c>
      <c r="B4996" t="s">
        <v>22110</v>
      </c>
      <c r="C4996" s="18">
        <v>0.78895022960000005</v>
      </c>
      <c r="D4996" t="s">
        <v>1519</v>
      </c>
      <c r="E4996" t="s">
        <v>1520</v>
      </c>
      <c r="F4996" t="s">
        <v>1521</v>
      </c>
      <c r="G4996" s="18">
        <v>0.8792409658</v>
      </c>
      <c r="H4996" t="s">
        <v>64</v>
      </c>
      <c r="I4996" t="s">
        <v>471</v>
      </c>
      <c r="J4996" t="s">
        <v>1453</v>
      </c>
      <c r="K4996" s="18">
        <v>0.89596682260000005</v>
      </c>
      <c r="L4996" t="s">
        <v>64</v>
      </c>
      <c r="M4996" t="s">
        <v>471</v>
      </c>
      <c r="N4996" t="s">
        <v>1453</v>
      </c>
      <c r="O4996" s="18">
        <v>8.5122500123999991</v>
      </c>
      <c r="P4996" t="s">
        <v>467</v>
      </c>
      <c r="Q4996" t="s">
        <v>134</v>
      </c>
      <c r="R4996" t="s">
        <v>468</v>
      </c>
      <c r="S4996" s="18">
        <v>11.789340297000001</v>
      </c>
      <c r="T4996" t="s">
        <v>469</v>
      </c>
      <c r="U4996" t="s">
        <v>130</v>
      </c>
      <c r="V4996" t="s">
        <v>470</v>
      </c>
      <c r="W4996" s="18">
        <v>6.0142097298000001</v>
      </c>
      <c r="X4996" t="s">
        <v>64</v>
      </c>
      <c r="Y4996" t="s">
        <v>471</v>
      </c>
      <c r="Z4996" t="s">
        <v>472</v>
      </c>
      <c r="AA4996" s="18">
        <v>9.4847080704</v>
      </c>
      <c r="AB4996" s="19" t="s">
        <v>473</v>
      </c>
      <c r="AC4996" t="s">
        <v>128</v>
      </c>
      <c r="AD4996" t="s">
        <v>474</v>
      </c>
      <c r="AE4996" s="18">
        <v>4.5526960000000002E-3</v>
      </c>
      <c r="AF4996" t="s">
        <v>1997</v>
      </c>
      <c r="AG4996" t="s">
        <v>1520</v>
      </c>
      <c r="AH4996" t="s">
        <v>1998</v>
      </c>
      <c r="AI4996" s="18">
        <v>1.2002564300000001E-2</v>
      </c>
      <c r="AJ4996" t="s">
        <v>1999</v>
      </c>
      <c r="AK4996" t="s">
        <v>1520</v>
      </c>
      <c r="AL4996" t="s">
        <v>2000</v>
      </c>
      <c r="AM4996" t="s">
        <v>1997</v>
      </c>
      <c r="AN4996" t="s">
        <v>1520</v>
      </c>
      <c r="AO4996" t="s">
        <v>1998</v>
      </c>
      <c r="AP4996" s="18">
        <v>4.5526960000000002E-3</v>
      </c>
      <c r="AQ4996" t="s">
        <v>123</v>
      </c>
      <c r="AR4996" t="b">
        <f>ISNUMBER(SEARCH('Consulta Por Puntos Baloto'!$E$5,B4996,1))</f>
        <v>0</v>
      </c>
      <c r="AS4996">
        <f t="shared" si="156"/>
        <v>31</v>
      </c>
      <c r="AT4996" t="str">
        <f t="shared" si="157"/>
        <v>Punto pago</v>
      </c>
    </row>
    <row r="4997" spans="1:46">
      <c r="A4997" t="s">
        <v>22111</v>
      </c>
      <c r="B4997" t="s">
        <v>22112</v>
      </c>
      <c r="C4997" s="18">
        <v>2.2812584449000002</v>
      </c>
      <c r="D4997" t="s">
        <v>6065</v>
      </c>
      <c r="E4997" t="s">
        <v>5832</v>
      </c>
      <c r="F4997" t="s">
        <v>6066</v>
      </c>
      <c r="G4997" s="18">
        <v>2.0095909371</v>
      </c>
      <c r="H4997" t="s">
        <v>64</v>
      </c>
      <c r="I4997" t="s">
        <v>3998</v>
      </c>
      <c r="J4997" t="s">
        <v>7063</v>
      </c>
      <c r="K4997" s="18">
        <v>71.178883667700006</v>
      </c>
      <c r="L4997" t="s">
        <v>64</v>
      </c>
      <c r="M4997" t="s">
        <v>3974</v>
      </c>
      <c r="N4997" t="s">
        <v>4304</v>
      </c>
      <c r="O4997" s="18">
        <v>1.9992742018</v>
      </c>
      <c r="P4997" t="s">
        <v>5835</v>
      </c>
      <c r="Q4997" t="s">
        <v>5832</v>
      </c>
      <c r="R4997" t="s">
        <v>5836</v>
      </c>
      <c r="S4997" s="18">
        <v>470.91983286359999</v>
      </c>
      <c r="T4997" t="s">
        <v>85</v>
      </c>
      <c r="U4997" t="s">
        <v>86</v>
      </c>
      <c r="V4997" t="s">
        <v>87</v>
      </c>
      <c r="W4997" s="18">
        <v>1.9309565368999999</v>
      </c>
      <c r="X4997" t="s">
        <v>64</v>
      </c>
      <c r="Y4997" t="s">
        <v>3998</v>
      </c>
      <c r="Z4997" t="s">
        <v>3999</v>
      </c>
      <c r="AA4997" s="18">
        <v>2.0474791080000001</v>
      </c>
      <c r="AB4997" s="19" t="s">
        <v>5837</v>
      </c>
      <c r="AC4997" t="s">
        <v>5832</v>
      </c>
      <c r="AD4997" t="s">
        <v>5838</v>
      </c>
      <c r="AE4997" s="18">
        <v>0.70022759450000005</v>
      </c>
      <c r="AF4997" t="s">
        <v>22113</v>
      </c>
      <c r="AG4997" t="s">
        <v>5832</v>
      </c>
      <c r="AH4997" t="s">
        <v>22114</v>
      </c>
      <c r="AI4997" s="18">
        <v>0.49692248950000001</v>
      </c>
      <c r="AJ4997" t="s">
        <v>22115</v>
      </c>
      <c r="AK4997" t="s">
        <v>5832</v>
      </c>
      <c r="AL4997" t="s">
        <v>22116</v>
      </c>
      <c r="AM4997" t="s">
        <v>22115</v>
      </c>
      <c r="AN4997" t="s">
        <v>5832</v>
      </c>
      <c r="AO4997" t="s">
        <v>22116</v>
      </c>
      <c r="AP4997" s="18">
        <v>0.49692248950000001</v>
      </c>
      <c r="AQ4997" t="s">
        <v>123</v>
      </c>
      <c r="AR4997" t="b">
        <f>ISNUMBER(SEARCH('Consulta Por Puntos Baloto'!$E$5,B4997,1))</f>
        <v>0</v>
      </c>
      <c r="AS4997">
        <f t="shared" si="156"/>
        <v>35</v>
      </c>
      <c r="AT4997" t="str">
        <f t="shared" si="157"/>
        <v>Punto red</v>
      </c>
    </row>
    <row r="4998" spans="1:46">
      <c r="A4998" t="s">
        <v>22117</v>
      </c>
      <c r="B4998" t="s">
        <v>22118</v>
      </c>
      <c r="C4998" s="18">
        <v>0.65432085610000001</v>
      </c>
      <c r="D4998" t="s">
        <v>541</v>
      </c>
      <c r="E4998" t="s">
        <v>128</v>
      </c>
      <c r="F4998" t="s">
        <v>542</v>
      </c>
      <c r="G4998" s="18">
        <v>0.84287189240000004</v>
      </c>
      <c r="H4998" t="s">
        <v>64</v>
      </c>
      <c r="I4998" t="s">
        <v>130</v>
      </c>
      <c r="J4998" t="s">
        <v>370</v>
      </c>
      <c r="K4998" s="18">
        <v>0.84287189240000004</v>
      </c>
      <c r="L4998" t="s">
        <v>64</v>
      </c>
      <c r="M4998" t="s">
        <v>130</v>
      </c>
      <c r="N4998" t="s">
        <v>370</v>
      </c>
      <c r="O4998" s="18">
        <v>2.4703974804</v>
      </c>
      <c r="P4998" t="s">
        <v>133</v>
      </c>
      <c r="Q4998" t="s">
        <v>134</v>
      </c>
      <c r="R4998" t="s">
        <v>135</v>
      </c>
      <c r="S4998" s="18">
        <v>2.8161780854999998</v>
      </c>
      <c r="T4998" t="s">
        <v>371</v>
      </c>
      <c r="U4998" t="s">
        <v>130</v>
      </c>
      <c r="V4998" t="s">
        <v>372</v>
      </c>
      <c r="W4998" s="18">
        <v>2.7950900095</v>
      </c>
      <c r="X4998" t="s">
        <v>64</v>
      </c>
      <c r="Y4998" t="s">
        <v>130</v>
      </c>
      <c r="Z4998" t="s">
        <v>569</v>
      </c>
      <c r="AA4998" s="18">
        <v>0.5689568948</v>
      </c>
      <c r="AB4998" t="s">
        <v>818</v>
      </c>
      <c r="AC4998" t="s">
        <v>128</v>
      </c>
      <c r="AD4998" t="s">
        <v>819</v>
      </c>
      <c r="AE4998" s="18">
        <v>0.21171681910000001</v>
      </c>
      <c r="AF4998" t="s">
        <v>8898</v>
      </c>
      <c r="AG4998" t="s">
        <v>143</v>
      </c>
      <c r="AH4998" t="s">
        <v>8899</v>
      </c>
      <c r="AI4998" s="18">
        <v>0.127193416</v>
      </c>
      <c r="AJ4998" t="s">
        <v>8900</v>
      </c>
      <c r="AK4998" t="s">
        <v>134</v>
      </c>
      <c r="AL4998" t="s">
        <v>8901</v>
      </c>
      <c r="AM4998" t="s">
        <v>8900</v>
      </c>
      <c r="AN4998" t="s">
        <v>134</v>
      </c>
      <c r="AO4998" t="s">
        <v>8901</v>
      </c>
      <c r="AP4998" s="18">
        <v>0.127193416</v>
      </c>
      <c r="AQ4998" t="s">
        <v>123</v>
      </c>
      <c r="AR4998" t="b">
        <f>ISNUMBER(SEARCH('Consulta Por Puntos Baloto'!$E$5,B4998,1))</f>
        <v>0</v>
      </c>
      <c r="AS4998">
        <f t="shared" si="156"/>
        <v>35</v>
      </c>
      <c r="AT4998" t="str">
        <f t="shared" si="157"/>
        <v>Punto red</v>
      </c>
    </row>
    <row r="4999" spans="1:46">
      <c r="A4999" t="s">
        <v>22119</v>
      </c>
      <c r="B4999" t="s">
        <v>22120</v>
      </c>
      <c r="C4999" s="18">
        <v>0.58415548689999997</v>
      </c>
      <c r="D4999" t="s">
        <v>4805</v>
      </c>
      <c r="E4999" t="s">
        <v>3972</v>
      </c>
      <c r="F4999" t="s">
        <v>4806</v>
      </c>
      <c r="G4999" s="18">
        <v>0.25291169870000002</v>
      </c>
      <c r="H4999" t="s">
        <v>3979</v>
      </c>
      <c r="I4999" t="s">
        <v>3974</v>
      </c>
      <c r="J4999" t="s">
        <v>3980</v>
      </c>
      <c r="K4999" s="18">
        <v>1.1429609994000001</v>
      </c>
      <c r="L4999" t="s">
        <v>64</v>
      </c>
      <c r="M4999" t="s">
        <v>3974</v>
      </c>
      <c r="N4999" t="s">
        <v>4331</v>
      </c>
      <c r="O4999" s="18">
        <v>1.4737849054000001</v>
      </c>
      <c r="P4999" t="s">
        <v>5791</v>
      </c>
      <c r="Q4999" t="s">
        <v>3972</v>
      </c>
      <c r="R4999" t="s">
        <v>5792</v>
      </c>
      <c r="S4999" s="18">
        <v>467.92358429540002</v>
      </c>
      <c r="T4999" t="s">
        <v>85</v>
      </c>
      <c r="U4999" t="s">
        <v>86</v>
      </c>
      <c r="V4999" t="s">
        <v>87</v>
      </c>
      <c r="W4999" s="18">
        <v>0.25291169870000002</v>
      </c>
      <c r="X4999" t="s">
        <v>3979</v>
      </c>
      <c r="Y4999" t="s">
        <v>3974</v>
      </c>
      <c r="Z4999" t="s">
        <v>3980</v>
      </c>
      <c r="AA4999" s="18">
        <v>0.25291169870000002</v>
      </c>
      <c r="AB4999" t="s">
        <v>3979</v>
      </c>
      <c r="AC4999" t="s">
        <v>3972</v>
      </c>
      <c r="AD4999" t="s">
        <v>5811</v>
      </c>
      <c r="AE4999" s="18">
        <v>0.16458354780000001</v>
      </c>
      <c r="AF4999" t="s">
        <v>16498</v>
      </c>
      <c r="AG4999" t="s">
        <v>3972</v>
      </c>
      <c r="AH4999" t="s">
        <v>16499</v>
      </c>
      <c r="AI4999" s="18">
        <v>0.49412471870000002</v>
      </c>
      <c r="AJ4999" t="s">
        <v>349</v>
      </c>
      <c r="AK4999" t="s">
        <v>3972</v>
      </c>
      <c r="AL4999" t="s">
        <v>16500</v>
      </c>
      <c r="AM4999" t="s">
        <v>16498</v>
      </c>
      <c r="AN4999" t="s">
        <v>3972</v>
      </c>
      <c r="AO4999" t="s">
        <v>16499</v>
      </c>
      <c r="AP4999" s="18">
        <v>0.16458354780000001</v>
      </c>
      <c r="AQ4999" t="s">
        <v>123</v>
      </c>
      <c r="AR4999" t="b">
        <f>ISNUMBER(SEARCH('Consulta Por Puntos Baloto'!$E$5,B4999,1))</f>
        <v>0</v>
      </c>
      <c r="AS4999">
        <f t="shared" si="156"/>
        <v>31</v>
      </c>
      <c r="AT4999" t="str">
        <f t="shared" si="157"/>
        <v>Punto pago</v>
      </c>
    </row>
    <row r="5000" spans="1:46">
      <c r="A5000" t="s">
        <v>22121</v>
      </c>
      <c r="B5000" t="s">
        <v>22122</v>
      </c>
      <c r="C5000" s="18">
        <v>3.1213084425000002</v>
      </c>
      <c r="D5000" t="s">
        <v>526</v>
      </c>
      <c r="E5000" t="s">
        <v>128</v>
      </c>
      <c r="F5000" t="s">
        <v>527</v>
      </c>
      <c r="G5000" s="18">
        <v>0.499622803</v>
      </c>
      <c r="H5000" t="s">
        <v>1406</v>
      </c>
      <c r="I5000" t="s">
        <v>130</v>
      </c>
      <c r="J5000" t="s">
        <v>1407</v>
      </c>
      <c r="K5000" s="18">
        <v>2.0260967668999998</v>
      </c>
      <c r="L5000" t="s">
        <v>64</v>
      </c>
      <c r="M5000" t="s">
        <v>130</v>
      </c>
      <c r="N5000" t="s">
        <v>529</v>
      </c>
      <c r="O5000" s="18">
        <v>1.1761408445999999</v>
      </c>
      <c r="P5000" t="s">
        <v>1300</v>
      </c>
      <c r="Q5000" t="s">
        <v>134</v>
      </c>
      <c r="R5000" t="s">
        <v>1301</v>
      </c>
      <c r="S5000" s="18">
        <v>3.8706535642</v>
      </c>
      <c r="T5000" t="s">
        <v>371</v>
      </c>
      <c r="U5000" t="s">
        <v>130</v>
      </c>
      <c r="V5000" t="s">
        <v>372</v>
      </c>
      <c r="W5000" s="18">
        <v>0.94362089680000005</v>
      </c>
      <c r="X5000" t="s">
        <v>64</v>
      </c>
      <c r="Y5000" t="s">
        <v>130</v>
      </c>
      <c r="Z5000" t="s">
        <v>532</v>
      </c>
      <c r="AA5000" s="18">
        <v>0.52911936429999995</v>
      </c>
      <c r="AB5000" t="s">
        <v>533</v>
      </c>
      <c r="AC5000" t="s">
        <v>128</v>
      </c>
      <c r="AD5000" t="s">
        <v>534</v>
      </c>
      <c r="AE5000" s="18">
        <v>0.32142314399999999</v>
      </c>
      <c r="AF5000" t="s">
        <v>1408</v>
      </c>
      <c r="AG5000" t="s">
        <v>143</v>
      </c>
      <c r="AH5000" t="s">
        <v>1409</v>
      </c>
      <c r="AI5000" s="18">
        <v>5.9621474000000002E-3</v>
      </c>
      <c r="AJ5000" t="s">
        <v>1410</v>
      </c>
      <c r="AK5000" t="s">
        <v>134</v>
      </c>
      <c r="AL5000" t="s">
        <v>1411</v>
      </c>
      <c r="AM5000" t="s">
        <v>1410</v>
      </c>
      <c r="AN5000" t="s">
        <v>134</v>
      </c>
      <c r="AO5000" t="s">
        <v>1411</v>
      </c>
      <c r="AP5000" s="18">
        <v>5.9621474000000002E-3</v>
      </c>
      <c r="AQ5000" t="e">
        <v>#N/A</v>
      </c>
      <c r="AR5000" t="b">
        <f>ISNUMBER(SEARCH('Consulta Por Puntos Baloto'!$E$5,B5000,1))</f>
        <v>0</v>
      </c>
      <c r="AS5000">
        <f t="shared" si="156"/>
        <v>35</v>
      </c>
      <c r="AT5000" t="str">
        <f t="shared" si="157"/>
        <v>Punto red</v>
      </c>
    </row>
    <row r="5001" spans="1:46">
      <c r="A5001" t="s">
        <v>22123</v>
      </c>
      <c r="B5001" t="s">
        <v>22124</v>
      </c>
      <c r="C5001" s="18">
        <v>0.2389125225</v>
      </c>
      <c r="D5001" t="s">
        <v>185</v>
      </c>
      <c r="E5001" t="s">
        <v>83</v>
      </c>
      <c r="F5001" t="s">
        <v>186</v>
      </c>
      <c r="G5001" s="18">
        <v>2.63362948E-2</v>
      </c>
      <c r="H5001" t="s">
        <v>4776</v>
      </c>
      <c r="I5001" t="s">
        <v>86</v>
      </c>
      <c r="J5001" t="s">
        <v>4777</v>
      </c>
      <c r="K5001" s="18">
        <v>0.55945846870000004</v>
      </c>
      <c r="L5001" t="s">
        <v>64</v>
      </c>
      <c r="M5001" t="s">
        <v>86</v>
      </c>
      <c r="N5001" t="s">
        <v>88</v>
      </c>
      <c r="O5001" s="18">
        <v>0.245793069</v>
      </c>
      <c r="P5001" t="s">
        <v>89</v>
      </c>
      <c r="Q5001" t="s">
        <v>83</v>
      </c>
      <c r="R5001" t="s">
        <v>90</v>
      </c>
      <c r="S5001" s="18">
        <v>0.83017746869999998</v>
      </c>
      <c r="T5001" t="s">
        <v>85</v>
      </c>
      <c r="U5001" t="s">
        <v>86</v>
      </c>
      <c r="V5001" t="s">
        <v>87</v>
      </c>
      <c r="W5001" s="18">
        <v>0.83017746869999998</v>
      </c>
      <c r="X5001" t="s">
        <v>64</v>
      </c>
      <c r="Y5001" t="s">
        <v>91</v>
      </c>
      <c r="Z5001" t="s">
        <v>92</v>
      </c>
      <c r="AA5001" s="18">
        <v>2.63362948E-2</v>
      </c>
      <c r="AB5001" t="s">
        <v>193</v>
      </c>
      <c r="AC5001" t="s">
        <v>83</v>
      </c>
      <c r="AD5001" t="s">
        <v>194</v>
      </c>
      <c r="AE5001" s="18">
        <v>8.3085794599999999E-2</v>
      </c>
      <c r="AF5001" t="s">
        <v>16071</v>
      </c>
      <c r="AG5001" t="s">
        <v>83</v>
      </c>
      <c r="AH5001" t="s">
        <v>16072</v>
      </c>
      <c r="AI5001" s="18">
        <v>0</v>
      </c>
      <c r="AJ5001" t="s">
        <v>22125</v>
      </c>
      <c r="AK5001" t="s">
        <v>83</v>
      </c>
      <c r="AL5001" t="s">
        <v>22126</v>
      </c>
      <c r="AM5001" t="s">
        <v>22125</v>
      </c>
      <c r="AN5001" t="s">
        <v>83</v>
      </c>
      <c r="AO5001" t="s">
        <v>22126</v>
      </c>
      <c r="AP5001" s="18">
        <v>0</v>
      </c>
      <c r="AQ5001" t="s">
        <v>123</v>
      </c>
      <c r="AR5001" t="b">
        <f>ISNUMBER(SEARCH('Consulta Por Puntos Baloto'!$E$5,B5001,1))</f>
        <v>0</v>
      </c>
      <c r="AS5001">
        <f t="shared" si="156"/>
        <v>35</v>
      </c>
      <c r="AT5001" t="str">
        <f t="shared" si="157"/>
        <v>Punto red</v>
      </c>
    </row>
    <row r="5002" spans="1:46">
      <c r="A5002" t="s">
        <v>22127</v>
      </c>
      <c r="B5002" t="s">
        <v>22128</v>
      </c>
      <c r="C5002" s="18">
        <v>0.13071663110000001</v>
      </c>
      <c r="D5002" t="s">
        <v>8533</v>
      </c>
      <c r="E5002" t="s">
        <v>8534</v>
      </c>
      <c r="F5002" t="s">
        <v>8535</v>
      </c>
      <c r="G5002" s="18">
        <v>68.0020546298</v>
      </c>
      <c r="H5002" t="s">
        <v>64</v>
      </c>
      <c r="I5002" t="s">
        <v>4029</v>
      </c>
      <c r="J5002" t="s">
        <v>6039</v>
      </c>
      <c r="K5002" s="18">
        <v>70.287397216399995</v>
      </c>
      <c r="L5002" t="s">
        <v>64</v>
      </c>
      <c r="M5002" t="s">
        <v>4029</v>
      </c>
      <c r="N5002" t="s">
        <v>4030</v>
      </c>
      <c r="O5002" s="18">
        <v>72.999925043399998</v>
      </c>
      <c r="P5002" t="s">
        <v>1454</v>
      </c>
      <c r="Q5002" t="s">
        <v>1449</v>
      </c>
      <c r="R5002" t="s">
        <v>1455</v>
      </c>
      <c r="S5002" s="18">
        <v>101.09554116060001</v>
      </c>
      <c r="T5002" t="s">
        <v>64</v>
      </c>
      <c r="U5002" t="s">
        <v>130</v>
      </c>
      <c r="V5002" t="s">
        <v>171</v>
      </c>
      <c r="W5002" s="18">
        <v>68.009186947900005</v>
      </c>
      <c r="X5002" t="s">
        <v>64</v>
      </c>
      <c r="Y5002" t="s">
        <v>4029</v>
      </c>
      <c r="Z5002" t="s">
        <v>6039</v>
      </c>
      <c r="AA5002" s="18">
        <v>68.813702800300007</v>
      </c>
      <c r="AB5002" t="s">
        <v>5549</v>
      </c>
      <c r="AC5002" t="s">
        <v>4106</v>
      </c>
      <c r="AD5002" t="s">
        <v>5550</v>
      </c>
      <c r="AE5002" s="18">
        <v>13.245747361399999</v>
      </c>
      <c r="AF5002" t="s">
        <v>12076</v>
      </c>
      <c r="AG5002" t="s">
        <v>12077</v>
      </c>
      <c r="AH5002" t="s">
        <v>12078</v>
      </c>
      <c r="AI5002" s="18">
        <v>6.3473773999999997E-2</v>
      </c>
      <c r="AJ5002" t="s">
        <v>22129</v>
      </c>
      <c r="AK5002" t="s">
        <v>8534</v>
      </c>
      <c r="AL5002" t="s">
        <v>22130</v>
      </c>
      <c r="AM5002" t="s">
        <v>22129</v>
      </c>
      <c r="AN5002" t="s">
        <v>8534</v>
      </c>
      <c r="AO5002" t="s">
        <v>22130</v>
      </c>
      <c r="AP5002" s="18">
        <v>6.3473773999999997E-2</v>
      </c>
      <c r="AQ5002" t="s">
        <v>123</v>
      </c>
      <c r="AR5002" t="b">
        <f>ISNUMBER(SEARCH('Consulta Por Puntos Baloto'!$E$5,B5002,1))</f>
        <v>0</v>
      </c>
      <c r="AS5002">
        <f t="shared" si="156"/>
        <v>35</v>
      </c>
      <c r="AT5002" t="str">
        <f t="shared" si="157"/>
        <v>Punto red</v>
      </c>
    </row>
    <row r="5003" spans="1:46">
      <c r="A5003" t="s">
        <v>22131</v>
      </c>
      <c r="B5003" t="s">
        <v>22132</v>
      </c>
      <c r="C5003" s="18">
        <v>1.6786044944</v>
      </c>
      <c r="D5003" t="s">
        <v>2585</v>
      </c>
      <c r="E5003" t="s">
        <v>128</v>
      </c>
      <c r="F5003" t="s">
        <v>2586</v>
      </c>
      <c r="G5003" s="18">
        <v>3.7689261699999997E-2</v>
      </c>
      <c r="H5003" t="s">
        <v>64</v>
      </c>
      <c r="I5003" t="s">
        <v>130</v>
      </c>
      <c r="J5003" t="s">
        <v>4600</v>
      </c>
      <c r="K5003" s="18">
        <v>1.0245338343999999</v>
      </c>
      <c r="L5003" t="s">
        <v>64</v>
      </c>
      <c r="M5003" t="s">
        <v>130</v>
      </c>
      <c r="N5003" t="s">
        <v>2587</v>
      </c>
      <c r="O5003" s="18">
        <v>0.82958800219999995</v>
      </c>
      <c r="P5003" t="s">
        <v>2746</v>
      </c>
      <c r="Q5003" t="s">
        <v>134</v>
      </c>
      <c r="R5003" t="s">
        <v>2747</v>
      </c>
      <c r="S5003" s="18">
        <v>2.1832766476000001</v>
      </c>
      <c r="T5003" t="s">
        <v>807</v>
      </c>
      <c r="U5003" t="s">
        <v>130</v>
      </c>
      <c r="V5003" t="s">
        <v>808</v>
      </c>
      <c r="W5003" s="18">
        <v>0.87598271859999999</v>
      </c>
      <c r="X5003" t="s">
        <v>2590</v>
      </c>
      <c r="Y5003" t="s">
        <v>130</v>
      </c>
      <c r="Z5003" t="s">
        <v>2591</v>
      </c>
      <c r="AA5003" s="18">
        <v>0.87598271859999999</v>
      </c>
      <c r="AB5003" t="s">
        <v>6560</v>
      </c>
      <c r="AC5003" t="s">
        <v>128</v>
      </c>
      <c r="AD5003" t="s">
        <v>6561</v>
      </c>
      <c r="AE5003" s="18">
        <v>0.49097048139999999</v>
      </c>
      <c r="AF5003" t="s">
        <v>6379</v>
      </c>
      <c r="AG5003" t="s">
        <v>143</v>
      </c>
      <c r="AH5003" t="s">
        <v>9654</v>
      </c>
      <c r="AI5003" s="18">
        <v>0.12839977829999999</v>
      </c>
      <c r="AJ5003" t="s">
        <v>4603</v>
      </c>
      <c r="AK5003" t="s">
        <v>134</v>
      </c>
      <c r="AL5003" t="s">
        <v>4604</v>
      </c>
      <c r="AM5003" t="s">
        <v>64</v>
      </c>
      <c r="AN5003" t="s">
        <v>130</v>
      </c>
      <c r="AO5003" t="s">
        <v>4600</v>
      </c>
      <c r="AP5003" s="18">
        <v>3.7689261699999997E-2</v>
      </c>
      <c r="AQ5003" t="s">
        <v>123</v>
      </c>
      <c r="AR5003" t="b">
        <f>ISNUMBER(SEARCH('Consulta Por Puntos Baloto'!$E$5,B5003,1))</f>
        <v>0</v>
      </c>
      <c r="AS5003">
        <f t="shared" si="156"/>
        <v>7</v>
      </c>
      <c r="AT5003" t="str">
        <f t="shared" si="157"/>
        <v>Cajero automático</v>
      </c>
    </row>
    <row r="5004" spans="1:46">
      <c r="A5004" t="s">
        <v>22133</v>
      </c>
      <c r="B5004" t="s">
        <v>22134</v>
      </c>
      <c r="C5004" s="18">
        <v>22.812853759500001</v>
      </c>
      <c r="D5004" t="s">
        <v>5873</v>
      </c>
      <c r="E5004" t="s">
        <v>5874</v>
      </c>
      <c r="F5004" t="s">
        <v>5875</v>
      </c>
      <c r="G5004" s="18">
        <v>92.015342833899993</v>
      </c>
      <c r="H5004" t="s">
        <v>64</v>
      </c>
      <c r="I5004" t="s">
        <v>4055</v>
      </c>
      <c r="J5004" t="s">
        <v>4086</v>
      </c>
      <c r="K5004" s="18">
        <v>101.8073950364</v>
      </c>
      <c r="L5004" t="s">
        <v>64</v>
      </c>
      <c r="M5004" t="s">
        <v>223</v>
      </c>
      <c r="N5004" t="s">
        <v>4070</v>
      </c>
      <c r="O5004" s="18">
        <v>94.738776230400006</v>
      </c>
      <c r="P5004" t="s">
        <v>4052</v>
      </c>
      <c r="Q5004" t="s">
        <v>4053</v>
      </c>
      <c r="R5004" t="s">
        <v>4054</v>
      </c>
      <c r="S5004" s="18">
        <v>110.492738737</v>
      </c>
      <c r="T5004" t="s">
        <v>227</v>
      </c>
      <c r="U5004" t="s">
        <v>228</v>
      </c>
      <c r="V5004" t="s">
        <v>229</v>
      </c>
      <c r="W5004" s="18">
        <v>92.056282287000002</v>
      </c>
      <c r="X5004" t="s">
        <v>64</v>
      </c>
      <c r="Y5004" t="s">
        <v>4055</v>
      </c>
      <c r="Z5004" t="s">
        <v>4056</v>
      </c>
      <c r="AA5004" s="18">
        <v>100.8250318602</v>
      </c>
      <c r="AB5004" t="s">
        <v>4088</v>
      </c>
      <c r="AC5004" t="s">
        <v>220</v>
      </c>
      <c r="AD5004" t="s">
        <v>4089</v>
      </c>
      <c r="AE5004" s="18">
        <v>0.1175081259</v>
      </c>
      <c r="AF5004" t="s">
        <v>22135</v>
      </c>
      <c r="AG5004" t="s">
        <v>22136</v>
      </c>
      <c r="AH5004" t="s">
        <v>22137</v>
      </c>
      <c r="AI5004" s="18">
        <v>5.7228319600000001E-2</v>
      </c>
      <c r="AJ5004" t="s">
        <v>22138</v>
      </c>
      <c r="AK5004" t="s">
        <v>22136</v>
      </c>
      <c r="AL5004" t="s">
        <v>22139</v>
      </c>
      <c r="AM5004" t="s">
        <v>22138</v>
      </c>
      <c r="AN5004" t="s">
        <v>22136</v>
      </c>
      <c r="AO5004" t="s">
        <v>22139</v>
      </c>
      <c r="AP5004" s="18">
        <v>5.7228319600000001E-2</v>
      </c>
      <c r="AQ5004" t="s">
        <v>123</v>
      </c>
      <c r="AR5004" t="b">
        <f>ISNUMBER(SEARCH('Consulta Por Puntos Baloto'!$E$5,B5004,1))</f>
        <v>0</v>
      </c>
      <c r="AS5004">
        <f t="shared" si="156"/>
        <v>35</v>
      </c>
      <c r="AT5004" t="str">
        <f t="shared" si="157"/>
        <v>Punto red</v>
      </c>
    </row>
    <row r="5005" spans="1:46">
      <c r="A5005" t="s">
        <v>22140</v>
      </c>
      <c r="B5005" t="s">
        <v>22141</v>
      </c>
      <c r="C5005" s="18">
        <v>2.1905340821000001</v>
      </c>
      <c r="D5005" t="s">
        <v>526</v>
      </c>
      <c r="E5005" t="s">
        <v>128</v>
      </c>
      <c r="F5005" t="s">
        <v>527</v>
      </c>
      <c r="G5005" s="18">
        <v>0.87833034880000005</v>
      </c>
      <c r="H5005" t="s">
        <v>64</v>
      </c>
      <c r="I5005" t="s">
        <v>130</v>
      </c>
      <c r="J5005" t="s">
        <v>9155</v>
      </c>
      <c r="K5005" s="18">
        <v>1.5079580180000001</v>
      </c>
      <c r="L5005" t="s">
        <v>64</v>
      </c>
      <c r="M5005" t="s">
        <v>130</v>
      </c>
      <c r="N5005" t="s">
        <v>529</v>
      </c>
      <c r="O5005" s="18">
        <v>1.2003466956</v>
      </c>
      <c r="P5005" t="s">
        <v>1300</v>
      </c>
      <c r="Q5005" t="s">
        <v>134</v>
      </c>
      <c r="R5005" t="s">
        <v>1301</v>
      </c>
      <c r="S5005" s="18">
        <v>4.0036809628999999</v>
      </c>
      <c r="T5005" t="s">
        <v>371</v>
      </c>
      <c r="U5005" t="s">
        <v>130</v>
      </c>
      <c r="V5005" t="s">
        <v>372</v>
      </c>
      <c r="W5005" s="18">
        <v>0.87808410290000005</v>
      </c>
      <c r="X5005" t="s">
        <v>64</v>
      </c>
      <c r="Y5005" t="s">
        <v>130</v>
      </c>
      <c r="Z5005" t="s">
        <v>532</v>
      </c>
      <c r="AA5005" s="18">
        <v>0.97187287600000005</v>
      </c>
      <c r="AB5005" t="s">
        <v>1333</v>
      </c>
      <c r="AC5005" t="s">
        <v>128</v>
      </c>
      <c r="AD5005" t="s">
        <v>1334</v>
      </c>
      <c r="AE5005" s="18">
        <v>0</v>
      </c>
      <c r="AF5005" t="s">
        <v>22142</v>
      </c>
      <c r="AG5005" t="s">
        <v>143</v>
      </c>
      <c r="AH5005" t="s">
        <v>22143</v>
      </c>
      <c r="AI5005" s="18">
        <v>0.23443500950000001</v>
      </c>
      <c r="AJ5005" t="s">
        <v>22144</v>
      </c>
      <c r="AK5005" t="s">
        <v>134</v>
      </c>
      <c r="AL5005" t="s">
        <v>22145</v>
      </c>
      <c r="AM5005" t="s">
        <v>22142</v>
      </c>
      <c r="AN5005" t="s">
        <v>143</v>
      </c>
      <c r="AO5005" t="s">
        <v>22143</v>
      </c>
      <c r="AP5005" s="18">
        <v>0</v>
      </c>
      <c r="AQ5005" t="s">
        <v>123</v>
      </c>
      <c r="AR5005" t="b">
        <f>ISNUMBER(SEARCH('Consulta Por Puntos Baloto'!$E$5,B5005,1))</f>
        <v>0</v>
      </c>
      <c r="AS5005">
        <f t="shared" si="156"/>
        <v>31</v>
      </c>
      <c r="AT5005" t="str">
        <f t="shared" si="157"/>
        <v>Punto pago</v>
      </c>
    </row>
    <row r="5006" spans="1:46">
      <c r="A5006" t="s">
        <v>22146</v>
      </c>
      <c r="B5006" t="s">
        <v>22147</v>
      </c>
      <c r="C5006" s="18">
        <v>9.4666432699999997E-2</v>
      </c>
      <c r="D5006" t="s">
        <v>410</v>
      </c>
      <c r="E5006" t="s">
        <v>411</v>
      </c>
      <c r="F5006" t="s">
        <v>412</v>
      </c>
      <c r="G5006" s="18">
        <v>48.524277906899997</v>
      </c>
      <c r="H5006" t="s">
        <v>64</v>
      </c>
      <c r="I5006" t="s">
        <v>86</v>
      </c>
      <c r="J5006" t="s">
        <v>413</v>
      </c>
      <c r="K5006" s="18">
        <v>48.524277906899997</v>
      </c>
      <c r="L5006" t="s">
        <v>64</v>
      </c>
      <c r="M5006" t="s">
        <v>86</v>
      </c>
      <c r="N5006" t="s">
        <v>413</v>
      </c>
      <c r="O5006" s="18">
        <v>7.6049977399999996E-2</v>
      </c>
      <c r="P5006" t="s">
        <v>414</v>
      </c>
      <c r="Q5006" t="s">
        <v>411</v>
      </c>
      <c r="R5006" t="s">
        <v>415</v>
      </c>
      <c r="S5006" s="18">
        <v>63.046569938799998</v>
      </c>
      <c r="T5006" t="s">
        <v>85</v>
      </c>
      <c r="U5006" t="s">
        <v>86</v>
      </c>
      <c r="V5006" t="s">
        <v>87</v>
      </c>
      <c r="W5006" s="18">
        <v>60.186729185700003</v>
      </c>
      <c r="X5006" t="s">
        <v>64</v>
      </c>
      <c r="Y5006" t="s">
        <v>86</v>
      </c>
      <c r="Z5006" t="s">
        <v>299</v>
      </c>
      <c r="AA5006" s="18">
        <v>60.194780783200002</v>
      </c>
      <c r="AB5006" s="19" t="s">
        <v>361</v>
      </c>
      <c r="AC5006" t="s">
        <v>83</v>
      </c>
      <c r="AD5006" s="19" t="s">
        <v>362</v>
      </c>
      <c r="AE5006" s="18">
        <v>9.4024284299999997E-2</v>
      </c>
      <c r="AF5006" t="s">
        <v>15909</v>
      </c>
      <c r="AG5006" t="s">
        <v>411</v>
      </c>
      <c r="AH5006" t="s">
        <v>15910</v>
      </c>
      <c r="AI5006" s="18">
        <v>2.3881980999999998E-3</v>
      </c>
      <c r="AJ5006" t="s">
        <v>10690</v>
      </c>
      <c r="AK5006" t="s">
        <v>411</v>
      </c>
      <c r="AL5006" t="s">
        <v>10691</v>
      </c>
      <c r="AM5006" t="s">
        <v>10690</v>
      </c>
      <c r="AN5006" t="s">
        <v>411</v>
      </c>
      <c r="AO5006" t="s">
        <v>10691</v>
      </c>
      <c r="AP5006" s="18">
        <v>2.3881980999999998E-3</v>
      </c>
      <c r="AQ5006" t="s">
        <v>123</v>
      </c>
      <c r="AR5006" t="b">
        <f>ISNUMBER(SEARCH('Consulta Por Puntos Baloto'!$E$5,B5006,1))</f>
        <v>0</v>
      </c>
      <c r="AS5006">
        <f t="shared" si="156"/>
        <v>35</v>
      </c>
      <c r="AT5006" t="str">
        <f t="shared" si="157"/>
        <v>Punto red</v>
      </c>
    </row>
    <row r="5007" spans="1:46">
      <c r="A5007" t="s">
        <v>22148</v>
      </c>
      <c r="B5007" t="s">
        <v>22149</v>
      </c>
      <c r="C5007" s="18">
        <v>57.725712920100001</v>
      </c>
      <c r="D5007" t="s">
        <v>4447</v>
      </c>
      <c r="E5007" t="s">
        <v>4261</v>
      </c>
      <c r="F5007" t="s">
        <v>4448</v>
      </c>
      <c r="G5007" s="18">
        <v>56.143805294499998</v>
      </c>
      <c r="H5007" t="s">
        <v>64</v>
      </c>
      <c r="I5007" t="s">
        <v>3974</v>
      </c>
      <c r="J5007" t="s">
        <v>3975</v>
      </c>
      <c r="K5007" s="18">
        <v>57.716110824399998</v>
      </c>
      <c r="L5007" t="s">
        <v>64</v>
      </c>
      <c r="M5007" t="s">
        <v>4250</v>
      </c>
      <c r="N5007" t="s">
        <v>4251</v>
      </c>
      <c r="O5007" s="18">
        <v>58.966418355499997</v>
      </c>
      <c r="P5007" t="s">
        <v>3977</v>
      </c>
      <c r="Q5007" t="s">
        <v>3972</v>
      </c>
      <c r="R5007" t="s">
        <v>3978</v>
      </c>
      <c r="S5007" s="18">
        <v>419.41984624140002</v>
      </c>
      <c r="T5007" t="s">
        <v>85</v>
      </c>
      <c r="U5007" t="s">
        <v>86</v>
      </c>
      <c r="V5007" t="s">
        <v>87</v>
      </c>
      <c r="W5007" s="18">
        <v>63.1873356089</v>
      </c>
      <c r="X5007" t="s">
        <v>3979</v>
      </c>
      <c r="Y5007" t="s">
        <v>3974</v>
      </c>
      <c r="Z5007" t="s">
        <v>3980</v>
      </c>
      <c r="AA5007" s="18">
        <v>61.395952866000002</v>
      </c>
      <c r="AB5007" t="s">
        <v>4286</v>
      </c>
      <c r="AC5007" t="s">
        <v>3972</v>
      </c>
      <c r="AD5007" t="s">
        <v>4289</v>
      </c>
      <c r="AE5007" s="18">
        <v>5.1012333600000001E-2</v>
      </c>
      <c r="AF5007" t="s">
        <v>22150</v>
      </c>
      <c r="AG5007" t="s">
        <v>22151</v>
      </c>
      <c r="AH5007" t="s">
        <v>22152</v>
      </c>
      <c r="AI5007" s="18">
        <v>9.6658431000000003E-2</v>
      </c>
      <c r="AJ5007" t="s">
        <v>22153</v>
      </c>
      <c r="AK5007" t="s">
        <v>22154</v>
      </c>
      <c r="AL5007" t="s">
        <v>22155</v>
      </c>
      <c r="AM5007" t="s">
        <v>22150</v>
      </c>
      <c r="AN5007" t="s">
        <v>22151</v>
      </c>
      <c r="AO5007" t="s">
        <v>22152</v>
      </c>
      <c r="AP5007" s="18">
        <v>5.1012333600000001E-2</v>
      </c>
      <c r="AQ5007" t="e">
        <v>#N/A</v>
      </c>
      <c r="AR5007" t="b">
        <f>ISNUMBER(SEARCH('Consulta Por Puntos Baloto'!$E$5,B5007,1))</f>
        <v>0</v>
      </c>
      <c r="AS5007">
        <f t="shared" si="156"/>
        <v>31</v>
      </c>
      <c r="AT5007" t="str">
        <f t="shared" si="157"/>
        <v>Punto pago</v>
      </c>
    </row>
    <row r="5008" spans="1:46">
      <c r="A5008" t="s">
        <v>22156</v>
      </c>
      <c r="B5008" t="s">
        <v>22157</v>
      </c>
      <c r="C5008" s="18">
        <v>16.9859913558</v>
      </c>
      <c r="D5008" t="s">
        <v>8533</v>
      </c>
      <c r="E5008" t="s">
        <v>8534</v>
      </c>
      <c r="F5008" t="s">
        <v>8535</v>
      </c>
      <c r="G5008" s="18">
        <v>51.133104459099997</v>
      </c>
      <c r="H5008" t="s">
        <v>64</v>
      </c>
      <c r="I5008" t="s">
        <v>4029</v>
      </c>
      <c r="J5008" t="s">
        <v>6039</v>
      </c>
      <c r="K5008" s="18">
        <v>53.468453475799997</v>
      </c>
      <c r="L5008" t="s">
        <v>64</v>
      </c>
      <c r="M5008" t="s">
        <v>4029</v>
      </c>
      <c r="N5008" t="s">
        <v>4030</v>
      </c>
      <c r="O5008" s="18">
        <v>81.519498695300001</v>
      </c>
      <c r="P5008" t="s">
        <v>157</v>
      </c>
      <c r="Q5008" t="s">
        <v>151</v>
      </c>
      <c r="R5008" t="s">
        <v>158</v>
      </c>
      <c r="S5008" s="18">
        <v>111.56110824709999</v>
      </c>
      <c r="T5008" t="s">
        <v>111</v>
      </c>
      <c r="U5008" t="s">
        <v>112</v>
      </c>
      <c r="V5008" t="s">
        <v>113</v>
      </c>
      <c r="W5008" s="18">
        <v>51.1406873006</v>
      </c>
      <c r="X5008" t="s">
        <v>64</v>
      </c>
      <c r="Y5008" t="s">
        <v>4029</v>
      </c>
      <c r="Z5008" t="s">
        <v>6039</v>
      </c>
      <c r="AA5008" s="18">
        <v>51.964698753599997</v>
      </c>
      <c r="AB5008" t="s">
        <v>5549</v>
      </c>
      <c r="AC5008" t="s">
        <v>4106</v>
      </c>
      <c r="AD5008" t="s">
        <v>5550</v>
      </c>
      <c r="AE5008" s="18">
        <v>7.9284108000000006E-3</v>
      </c>
      <c r="AF5008" t="s">
        <v>22158</v>
      </c>
      <c r="AG5008" t="s">
        <v>19625</v>
      </c>
      <c r="AH5008" t="s">
        <v>22159</v>
      </c>
      <c r="AI5008" s="18">
        <v>0.1141626916</v>
      </c>
      <c r="AJ5008" t="s">
        <v>19627</v>
      </c>
      <c r="AK5008" t="s">
        <v>19625</v>
      </c>
      <c r="AL5008" t="s">
        <v>19628</v>
      </c>
      <c r="AM5008" t="s">
        <v>22158</v>
      </c>
      <c r="AN5008" t="s">
        <v>19625</v>
      </c>
      <c r="AO5008" t="s">
        <v>22159</v>
      </c>
      <c r="AP5008" s="18">
        <v>7.9284108000000006E-3</v>
      </c>
      <c r="AQ5008" t="s">
        <v>123</v>
      </c>
      <c r="AR5008" t="b">
        <f>ISNUMBER(SEARCH('Consulta Por Puntos Baloto'!$E$5,B5008,1))</f>
        <v>0</v>
      </c>
      <c r="AS5008">
        <f t="shared" si="156"/>
        <v>31</v>
      </c>
      <c r="AT5008" t="str">
        <f t="shared" si="157"/>
        <v>Punto pago</v>
      </c>
    </row>
    <row r="5009" spans="1:46">
      <c r="A5009" t="s">
        <v>22160</v>
      </c>
      <c r="B5009" t="s">
        <v>22161</v>
      </c>
      <c r="C5009" s="18">
        <v>2.4586526796000001</v>
      </c>
      <c r="D5009" t="s">
        <v>2444</v>
      </c>
      <c r="E5009" t="s">
        <v>128</v>
      </c>
      <c r="F5009" t="s">
        <v>2445</v>
      </c>
      <c r="G5009" s="18">
        <v>0.28182057290000001</v>
      </c>
      <c r="H5009" t="s">
        <v>2447</v>
      </c>
      <c r="I5009" t="s">
        <v>130</v>
      </c>
      <c r="J5009" t="s">
        <v>2448</v>
      </c>
      <c r="K5009" s="18">
        <v>0.28182057290000001</v>
      </c>
      <c r="L5009" t="s">
        <v>2447</v>
      </c>
      <c r="M5009" t="s">
        <v>130</v>
      </c>
      <c r="N5009" t="s">
        <v>2448</v>
      </c>
      <c r="O5009" s="18">
        <v>0.76122917919999999</v>
      </c>
      <c r="P5009" t="s">
        <v>2746</v>
      </c>
      <c r="Q5009" t="s">
        <v>134</v>
      </c>
      <c r="R5009" t="s">
        <v>2747</v>
      </c>
      <c r="S5009" s="18">
        <v>0.92118926909999999</v>
      </c>
      <c r="T5009" t="s">
        <v>807</v>
      </c>
      <c r="U5009" t="s">
        <v>130</v>
      </c>
      <c r="V5009" t="s">
        <v>808</v>
      </c>
      <c r="W5009" s="18">
        <v>0.28182057290000001</v>
      </c>
      <c r="X5009" t="s">
        <v>2447</v>
      </c>
      <c r="Y5009" t="s">
        <v>130</v>
      </c>
      <c r="Z5009" t="s">
        <v>2448</v>
      </c>
      <c r="AA5009" s="18">
        <v>0.28182057290000001</v>
      </c>
      <c r="AB5009" t="s">
        <v>5781</v>
      </c>
      <c r="AC5009" t="s">
        <v>128</v>
      </c>
      <c r="AD5009" t="s">
        <v>5782</v>
      </c>
      <c r="AE5009" s="18">
        <v>0</v>
      </c>
      <c r="AF5009" t="s">
        <v>5783</v>
      </c>
      <c r="AG5009" t="s">
        <v>143</v>
      </c>
      <c r="AH5009" t="s">
        <v>5784</v>
      </c>
      <c r="AI5009" s="18">
        <v>0.68007504760000004</v>
      </c>
      <c r="AJ5009" t="s">
        <v>5785</v>
      </c>
      <c r="AK5009" t="s">
        <v>134</v>
      </c>
      <c r="AL5009" t="s">
        <v>5786</v>
      </c>
      <c r="AM5009" t="s">
        <v>5783</v>
      </c>
      <c r="AN5009" t="s">
        <v>143</v>
      </c>
      <c r="AO5009" t="s">
        <v>5784</v>
      </c>
      <c r="AP5009" s="18">
        <v>0</v>
      </c>
      <c r="AQ5009" t="s">
        <v>123</v>
      </c>
      <c r="AR5009" t="b">
        <f>ISNUMBER(SEARCH('Consulta Por Puntos Baloto'!$E$5,B5009,1))</f>
        <v>0</v>
      </c>
      <c r="AS5009">
        <f t="shared" si="156"/>
        <v>31</v>
      </c>
      <c r="AT5009" t="str">
        <f t="shared" si="157"/>
        <v>Punto pago</v>
      </c>
    </row>
    <row r="5010" spans="1:46">
      <c r="A5010" t="s">
        <v>22162</v>
      </c>
      <c r="B5010" t="s">
        <v>22163</v>
      </c>
      <c r="C5010" s="18">
        <v>6.7013822936</v>
      </c>
      <c r="D5010" t="s">
        <v>526</v>
      </c>
      <c r="E5010" t="s">
        <v>128</v>
      </c>
      <c r="F5010" t="s">
        <v>527</v>
      </c>
      <c r="G5010" s="18">
        <v>1.1703520785999999</v>
      </c>
      <c r="H5010" t="s">
        <v>64</v>
      </c>
      <c r="I5010" t="s">
        <v>130</v>
      </c>
      <c r="J5010" t="s">
        <v>779</v>
      </c>
      <c r="K5010" s="18">
        <v>4.5194311676999996</v>
      </c>
      <c r="L5010" t="s">
        <v>64</v>
      </c>
      <c r="M5010" t="s">
        <v>130</v>
      </c>
      <c r="N5010" t="s">
        <v>529</v>
      </c>
      <c r="O5010" s="18">
        <v>1.2711538429</v>
      </c>
      <c r="P5010" t="s">
        <v>530</v>
      </c>
      <c r="Q5010" t="s">
        <v>134</v>
      </c>
      <c r="R5010" t="s">
        <v>531</v>
      </c>
      <c r="S5010" s="18">
        <v>2.5052820453</v>
      </c>
      <c r="T5010" t="s">
        <v>515</v>
      </c>
      <c r="U5010" t="s">
        <v>130</v>
      </c>
      <c r="V5010" t="s">
        <v>516</v>
      </c>
      <c r="W5010" s="18">
        <v>4.9096596410000002</v>
      </c>
      <c r="X5010" t="s">
        <v>64</v>
      </c>
      <c r="Y5010" t="s">
        <v>130</v>
      </c>
      <c r="Z5010" t="s">
        <v>532</v>
      </c>
      <c r="AA5010" s="18">
        <v>2.5052820453</v>
      </c>
      <c r="AB5010" t="s">
        <v>518</v>
      </c>
      <c r="AC5010" t="s">
        <v>128</v>
      </c>
      <c r="AD5010" t="s">
        <v>519</v>
      </c>
      <c r="AE5010" s="18">
        <v>8.0718664100000004E-2</v>
      </c>
      <c r="AF5010" t="s">
        <v>18481</v>
      </c>
      <c r="AG5010" t="s">
        <v>143</v>
      </c>
      <c r="AH5010" t="s">
        <v>18482</v>
      </c>
      <c r="AI5010" s="18">
        <v>0.14342680860000001</v>
      </c>
      <c r="AJ5010" t="s">
        <v>7112</v>
      </c>
      <c r="AK5010" t="s">
        <v>134</v>
      </c>
      <c r="AL5010" t="s">
        <v>22164</v>
      </c>
      <c r="AM5010" t="s">
        <v>18481</v>
      </c>
      <c r="AN5010" t="s">
        <v>143</v>
      </c>
      <c r="AO5010" t="s">
        <v>18482</v>
      </c>
      <c r="AP5010" s="18">
        <v>8.0718664100000004E-2</v>
      </c>
      <c r="AQ5010" t="s">
        <v>4218</v>
      </c>
      <c r="AR5010" t="b">
        <f>ISNUMBER(SEARCH('Consulta Por Puntos Baloto'!$E$5,B5010,1))</f>
        <v>0</v>
      </c>
      <c r="AS5010">
        <f t="shared" si="156"/>
        <v>31</v>
      </c>
      <c r="AT5010" t="str">
        <f t="shared" si="157"/>
        <v>Punto pago</v>
      </c>
    </row>
    <row r="5011" spans="1:46">
      <c r="A5011" t="s">
        <v>22165</v>
      </c>
      <c r="B5011" t="s">
        <v>22166</v>
      </c>
      <c r="C5011" s="18">
        <v>58.188600241700001</v>
      </c>
      <c r="D5011" t="s">
        <v>5270</v>
      </c>
      <c r="E5011" t="s">
        <v>4172</v>
      </c>
      <c r="F5011" t="s">
        <v>5271</v>
      </c>
      <c r="G5011" s="18">
        <v>51.419583802399998</v>
      </c>
      <c r="H5011" t="s">
        <v>4916</v>
      </c>
      <c r="I5011" t="s">
        <v>4169</v>
      </c>
      <c r="J5011" t="s">
        <v>4917</v>
      </c>
      <c r="K5011" s="18">
        <v>156.65292780280001</v>
      </c>
      <c r="L5011" t="s">
        <v>64</v>
      </c>
      <c r="M5011" t="s">
        <v>86</v>
      </c>
      <c r="N5011" t="s">
        <v>402</v>
      </c>
      <c r="O5011" s="18">
        <v>156.65292780280001</v>
      </c>
      <c r="P5011" t="s">
        <v>403</v>
      </c>
      <c r="Q5011" t="s">
        <v>83</v>
      </c>
      <c r="R5011" t="s">
        <v>404</v>
      </c>
      <c r="S5011" s="18">
        <v>157.5462192791</v>
      </c>
      <c r="T5011" t="s">
        <v>85</v>
      </c>
      <c r="U5011" t="s">
        <v>86</v>
      </c>
      <c r="V5011" t="s">
        <v>87</v>
      </c>
      <c r="W5011" s="18">
        <v>53.621929482500001</v>
      </c>
      <c r="X5011" t="s">
        <v>64</v>
      </c>
      <c r="Y5011" t="s">
        <v>4169</v>
      </c>
      <c r="Z5011" t="s">
        <v>4171</v>
      </c>
      <c r="AA5011" s="18">
        <v>51.4719345026</v>
      </c>
      <c r="AB5011" t="s">
        <v>4916</v>
      </c>
      <c r="AC5011" t="s">
        <v>4172</v>
      </c>
      <c r="AD5011" t="s">
        <v>4918</v>
      </c>
      <c r="AE5011" s="18">
        <v>1.35766276E-2</v>
      </c>
      <c r="AF5011" t="s">
        <v>10511</v>
      </c>
      <c r="AG5011" t="s">
        <v>10512</v>
      </c>
      <c r="AH5011" t="s">
        <v>10513</v>
      </c>
      <c r="AI5011" s="18">
        <v>47.201891112299997</v>
      </c>
      <c r="AJ5011" t="s">
        <v>10592</v>
      </c>
      <c r="AK5011" t="s">
        <v>10515</v>
      </c>
      <c r="AL5011" t="s">
        <v>22167</v>
      </c>
      <c r="AM5011" t="s">
        <v>10511</v>
      </c>
      <c r="AN5011" t="s">
        <v>10512</v>
      </c>
      <c r="AO5011" t="s">
        <v>10513</v>
      </c>
      <c r="AP5011" s="18">
        <v>1.35766276E-2</v>
      </c>
      <c r="AQ5011" t="s">
        <v>123</v>
      </c>
      <c r="AR5011" t="b">
        <f>ISNUMBER(SEARCH('Consulta Por Puntos Baloto'!$E$5,B5011,1))</f>
        <v>0</v>
      </c>
      <c r="AS5011">
        <f t="shared" si="156"/>
        <v>31</v>
      </c>
      <c r="AT5011" t="str">
        <f t="shared" si="157"/>
        <v>Punto pago</v>
      </c>
    </row>
    <row r="5012" spans="1:46">
      <c r="A5012" t="s">
        <v>22168</v>
      </c>
      <c r="B5012" t="s">
        <v>22169</v>
      </c>
      <c r="C5012" s="18">
        <v>10.1821479822</v>
      </c>
      <c r="D5012" t="s">
        <v>4663</v>
      </c>
      <c r="E5012" t="s">
        <v>4664</v>
      </c>
      <c r="F5012" t="s">
        <v>4665</v>
      </c>
      <c r="G5012" s="18">
        <v>25.026235155399998</v>
      </c>
      <c r="H5012" t="s">
        <v>64</v>
      </c>
      <c r="I5012" t="s">
        <v>4008</v>
      </c>
      <c r="J5012" t="s">
        <v>4009</v>
      </c>
      <c r="K5012" s="18">
        <v>25.629328704799999</v>
      </c>
      <c r="L5012" t="s">
        <v>4010</v>
      </c>
      <c r="M5012" t="s">
        <v>4008</v>
      </c>
      <c r="N5012" t="s">
        <v>4011</v>
      </c>
      <c r="O5012" s="18">
        <v>44.590787985399999</v>
      </c>
      <c r="P5012" t="s">
        <v>4052</v>
      </c>
      <c r="Q5012" t="s">
        <v>4053</v>
      </c>
      <c r="R5012" t="s">
        <v>4054</v>
      </c>
      <c r="S5012" s="18">
        <v>47.668678980099997</v>
      </c>
      <c r="T5012" t="s">
        <v>227</v>
      </c>
      <c r="U5012" t="s">
        <v>228</v>
      </c>
      <c r="V5012" t="s">
        <v>229</v>
      </c>
      <c r="W5012" s="18">
        <v>43.711122806299997</v>
      </c>
      <c r="X5012" t="s">
        <v>64</v>
      </c>
      <c r="Y5012" t="s">
        <v>4055</v>
      </c>
      <c r="Z5012" t="s">
        <v>4056</v>
      </c>
      <c r="AA5012" s="18">
        <v>25.012443318999999</v>
      </c>
      <c r="AB5012" s="19" t="s">
        <v>4013</v>
      </c>
      <c r="AC5012" t="s">
        <v>4014</v>
      </c>
      <c r="AD5012" t="s">
        <v>4015</v>
      </c>
      <c r="AE5012" s="18">
        <v>8.8981540461000002</v>
      </c>
      <c r="AF5012" t="s">
        <v>22170</v>
      </c>
      <c r="AG5012" t="s">
        <v>4667</v>
      </c>
      <c r="AH5012" t="s">
        <v>22171</v>
      </c>
      <c r="AI5012" s="18">
        <v>0.13049448750000001</v>
      </c>
      <c r="AJ5012" t="s">
        <v>22172</v>
      </c>
      <c r="AK5012" t="s">
        <v>22173</v>
      </c>
      <c r="AL5012" t="s">
        <v>22174</v>
      </c>
      <c r="AM5012" t="s">
        <v>22172</v>
      </c>
      <c r="AN5012" t="s">
        <v>22173</v>
      </c>
      <c r="AO5012" t="s">
        <v>22174</v>
      </c>
      <c r="AP5012" s="18">
        <v>0.13049448750000001</v>
      </c>
      <c r="AQ5012" t="s">
        <v>123</v>
      </c>
      <c r="AR5012" t="b">
        <f>ISNUMBER(SEARCH('Consulta Por Puntos Baloto'!$E$5,B5012,1))</f>
        <v>0</v>
      </c>
      <c r="AS5012">
        <f t="shared" si="156"/>
        <v>35</v>
      </c>
      <c r="AT5012" t="str">
        <f t="shared" si="157"/>
        <v>Punto red</v>
      </c>
    </row>
    <row r="5013" spans="1:46">
      <c r="A5013" t="s">
        <v>22175</v>
      </c>
      <c r="B5013" t="s">
        <v>22176</v>
      </c>
      <c r="C5013" s="18">
        <v>0.74032193950000003</v>
      </c>
      <c r="D5013" t="s">
        <v>941</v>
      </c>
      <c r="E5013" t="s">
        <v>128</v>
      </c>
      <c r="F5013" t="s">
        <v>942</v>
      </c>
      <c r="G5013" s="18">
        <v>0.73883664179999997</v>
      </c>
      <c r="H5013" t="s">
        <v>64</v>
      </c>
      <c r="I5013" t="s">
        <v>130</v>
      </c>
      <c r="J5013" t="s">
        <v>569</v>
      </c>
      <c r="K5013" s="18">
        <v>0.82569793300000005</v>
      </c>
      <c r="L5013" t="s">
        <v>567</v>
      </c>
      <c r="M5013" t="s">
        <v>130</v>
      </c>
      <c r="N5013" t="s">
        <v>568</v>
      </c>
      <c r="O5013" s="18">
        <v>1.4042958835999999</v>
      </c>
      <c r="P5013" t="s">
        <v>453</v>
      </c>
      <c r="Q5013" t="s">
        <v>134</v>
      </c>
      <c r="R5013" t="s">
        <v>454</v>
      </c>
      <c r="S5013" s="18">
        <v>0.79547673379999995</v>
      </c>
      <c r="T5013" t="s">
        <v>136</v>
      </c>
      <c r="U5013" t="s">
        <v>130</v>
      </c>
      <c r="V5013" t="s">
        <v>137</v>
      </c>
      <c r="W5013" s="18">
        <v>0.73883664179999997</v>
      </c>
      <c r="X5013" t="s">
        <v>64</v>
      </c>
      <c r="Y5013" t="s">
        <v>130</v>
      </c>
      <c r="Z5013" t="s">
        <v>569</v>
      </c>
      <c r="AA5013" s="18">
        <v>0.79547673379999995</v>
      </c>
      <c r="AB5013" t="s">
        <v>955</v>
      </c>
      <c r="AC5013" t="s">
        <v>128</v>
      </c>
      <c r="AD5013" t="s">
        <v>956</v>
      </c>
      <c r="AE5013" s="18">
        <v>0.25497061859999998</v>
      </c>
      <c r="AF5013" t="s">
        <v>957</v>
      </c>
      <c r="AG5013" t="s">
        <v>143</v>
      </c>
      <c r="AH5013" t="s">
        <v>958</v>
      </c>
      <c r="AI5013" s="18">
        <v>8.1412977600000005E-2</v>
      </c>
      <c r="AJ5013" t="s">
        <v>959</v>
      </c>
      <c r="AK5013" t="s">
        <v>134</v>
      </c>
      <c r="AL5013" t="s">
        <v>960</v>
      </c>
      <c r="AM5013" t="s">
        <v>959</v>
      </c>
      <c r="AN5013" t="s">
        <v>134</v>
      </c>
      <c r="AO5013" t="s">
        <v>960</v>
      </c>
      <c r="AP5013" s="18">
        <v>8.1412977600000005E-2</v>
      </c>
      <c r="AQ5013" t="s">
        <v>123</v>
      </c>
      <c r="AR5013" t="b">
        <f>ISNUMBER(SEARCH('Consulta Por Puntos Baloto'!$E$5,B5013,1))</f>
        <v>0</v>
      </c>
      <c r="AS5013">
        <f t="shared" si="156"/>
        <v>35</v>
      </c>
      <c r="AT5013" t="str">
        <f t="shared" si="157"/>
        <v>Punto red</v>
      </c>
    </row>
    <row r="5014" spans="1:46">
      <c r="A5014" t="s">
        <v>22177</v>
      </c>
      <c r="B5014" t="s">
        <v>22178</v>
      </c>
      <c r="C5014" s="18">
        <v>0.4366465866</v>
      </c>
      <c r="D5014" t="s">
        <v>563</v>
      </c>
      <c r="E5014" t="s">
        <v>128</v>
      </c>
      <c r="F5014" t="s">
        <v>564</v>
      </c>
      <c r="G5014" s="18">
        <v>0.87092938750000004</v>
      </c>
      <c r="H5014" t="s">
        <v>64</v>
      </c>
      <c r="I5014" t="s">
        <v>130</v>
      </c>
      <c r="J5014" t="s">
        <v>885</v>
      </c>
      <c r="K5014" s="18">
        <v>1.0455549177000001</v>
      </c>
      <c r="L5014" t="s">
        <v>64</v>
      </c>
      <c r="M5014" t="s">
        <v>130</v>
      </c>
      <c r="N5014" t="s">
        <v>132</v>
      </c>
      <c r="O5014" s="18">
        <v>1.9689315958</v>
      </c>
      <c r="P5014" t="s">
        <v>453</v>
      </c>
      <c r="Q5014" t="s">
        <v>134</v>
      </c>
      <c r="R5014" t="s">
        <v>454</v>
      </c>
      <c r="S5014" s="18">
        <v>2.0573979500999999</v>
      </c>
      <c r="T5014" t="s">
        <v>136</v>
      </c>
      <c r="U5014" t="s">
        <v>130</v>
      </c>
      <c r="V5014" t="s">
        <v>137</v>
      </c>
      <c r="W5014" s="18">
        <v>1.0693762894000001</v>
      </c>
      <c r="X5014" t="s">
        <v>64</v>
      </c>
      <c r="Y5014" t="s">
        <v>130</v>
      </c>
      <c r="Z5014" t="s">
        <v>569</v>
      </c>
      <c r="AA5014" s="18">
        <v>1.3635037522</v>
      </c>
      <c r="AB5014" s="19" t="s">
        <v>455</v>
      </c>
      <c r="AC5014" t="s">
        <v>128</v>
      </c>
      <c r="AD5014" t="s">
        <v>456</v>
      </c>
      <c r="AE5014" s="18">
        <v>0.1234086489</v>
      </c>
      <c r="AF5014" t="s">
        <v>8894</v>
      </c>
      <c r="AG5014" t="s">
        <v>143</v>
      </c>
      <c r="AH5014" t="s">
        <v>8895</v>
      </c>
      <c r="AI5014" s="18">
        <v>0.18110466219999999</v>
      </c>
      <c r="AJ5014" t="s">
        <v>2525</v>
      </c>
      <c r="AK5014" t="s">
        <v>134</v>
      </c>
      <c r="AL5014" t="s">
        <v>2526</v>
      </c>
      <c r="AM5014" t="s">
        <v>8894</v>
      </c>
      <c r="AN5014" t="s">
        <v>143</v>
      </c>
      <c r="AO5014" t="s">
        <v>8895</v>
      </c>
      <c r="AP5014" s="18">
        <v>0.1234086489</v>
      </c>
      <c r="AQ5014" t="e">
        <v>#N/A</v>
      </c>
      <c r="AR5014" t="b">
        <f>ISNUMBER(SEARCH('Consulta Por Puntos Baloto'!$E$5,B5014,1))</f>
        <v>0</v>
      </c>
      <c r="AS5014">
        <f t="shared" si="156"/>
        <v>31</v>
      </c>
      <c r="AT5014" t="str">
        <f t="shared" si="157"/>
        <v>Punto pago</v>
      </c>
    </row>
    <row r="5015" spans="1:46">
      <c r="A5015" t="s">
        <v>22179</v>
      </c>
      <c r="B5015" t="s">
        <v>22180</v>
      </c>
      <c r="C5015" s="18">
        <v>1.4876466668999999</v>
      </c>
      <c r="D5015" t="s">
        <v>526</v>
      </c>
      <c r="E5015" t="s">
        <v>128</v>
      </c>
      <c r="F5015" t="s">
        <v>527</v>
      </c>
      <c r="G5015" s="18">
        <v>0.1837621663</v>
      </c>
      <c r="H5015" t="s">
        <v>64</v>
      </c>
      <c r="I5015" t="s">
        <v>130</v>
      </c>
      <c r="J5015" t="s">
        <v>2104</v>
      </c>
      <c r="K5015" s="18">
        <v>0.1837621663</v>
      </c>
      <c r="L5015" t="s">
        <v>64</v>
      </c>
      <c r="M5015" t="s">
        <v>130</v>
      </c>
      <c r="N5015" t="s">
        <v>2104</v>
      </c>
      <c r="O5015" s="18">
        <v>1.9908347735</v>
      </c>
      <c r="P5015" t="s">
        <v>494</v>
      </c>
      <c r="Q5015" t="s">
        <v>134</v>
      </c>
      <c r="R5015" t="s">
        <v>495</v>
      </c>
      <c r="S5015" s="18">
        <v>2.7618230982999998</v>
      </c>
      <c r="T5015" t="s">
        <v>496</v>
      </c>
      <c r="U5015" t="s">
        <v>130</v>
      </c>
      <c r="V5015" t="s">
        <v>497</v>
      </c>
      <c r="W5015" s="18">
        <v>1.8836866914999999</v>
      </c>
      <c r="X5015" t="s">
        <v>64</v>
      </c>
      <c r="Y5015" t="s">
        <v>130</v>
      </c>
      <c r="Z5015" t="s">
        <v>2105</v>
      </c>
      <c r="AA5015" s="18">
        <v>1.9908347735</v>
      </c>
      <c r="AB5015" t="s">
        <v>500</v>
      </c>
      <c r="AC5015" t="s">
        <v>128</v>
      </c>
      <c r="AD5015" t="s">
        <v>501</v>
      </c>
      <c r="AE5015" s="18">
        <v>1.1768781000000001E-2</v>
      </c>
      <c r="AF5015" t="s">
        <v>2108</v>
      </c>
      <c r="AG5015" t="s">
        <v>143</v>
      </c>
      <c r="AH5015" t="s">
        <v>2109</v>
      </c>
      <c r="AI5015" s="18">
        <v>0.49736327720000001</v>
      </c>
      <c r="AJ5015" t="s">
        <v>2110</v>
      </c>
      <c r="AK5015" t="s">
        <v>134</v>
      </c>
      <c r="AL5015" t="s">
        <v>2111</v>
      </c>
      <c r="AM5015" t="s">
        <v>2108</v>
      </c>
      <c r="AN5015" t="s">
        <v>143</v>
      </c>
      <c r="AO5015" t="s">
        <v>2109</v>
      </c>
      <c r="AP5015" s="18">
        <v>1.1768781000000001E-2</v>
      </c>
      <c r="AQ5015" t="s">
        <v>123</v>
      </c>
      <c r="AR5015" t="b">
        <f>ISNUMBER(SEARCH('Consulta Por Puntos Baloto'!$E$5,B5015,1))</f>
        <v>0</v>
      </c>
      <c r="AS5015">
        <f t="shared" si="156"/>
        <v>31</v>
      </c>
      <c r="AT5015" t="str">
        <f t="shared" si="157"/>
        <v>Punto pago</v>
      </c>
    </row>
    <row r="5016" spans="1:46">
      <c r="A5016" t="s">
        <v>22181</v>
      </c>
      <c r="B5016" t="s">
        <v>22182</v>
      </c>
      <c r="C5016" s="18">
        <v>14.8322843909</v>
      </c>
      <c r="D5016" t="s">
        <v>7309</v>
      </c>
      <c r="E5016" t="s">
        <v>7310</v>
      </c>
      <c r="F5016" t="s">
        <v>7311</v>
      </c>
      <c r="G5016" s="18">
        <v>75.262637972600004</v>
      </c>
      <c r="H5016" t="s">
        <v>64</v>
      </c>
      <c r="I5016" t="s">
        <v>107</v>
      </c>
      <c r="J5016" t="s">
        <v>108</v>
      </c>
      <c r="K5016" s="18">
        <v>75.262637972600004</v>
      </c>
      <c r="L5016" t="s">
        <v>64</v>
      </c>
      <c r="M5016" t="s">
        <v>107</v>
      </c>
      <c r="N5016" t="s">
        <v>108</v>
      </c>
      <c r="O5016" s="18">
        <v>72.770199797299995</v>
      </c>
      <c r="P5016" t="s">
        <v>4733</v>
      </c>
      <c r="Q5016" t="s">
        <v>4734</v>
      </c>
      <c r="R5016" t="s">
        <v>4735</v>
      </c>
      <c r="S5016" s="18">
        <v>133.2364913806</v>
      </c>
      <c r="T5016" t="s">
        <v>253</v>
      </c>
      <c r="U5016" t="s">
        <v>65</v>
      </c>
      <c r="V5016" t="s">
        <v>254</v>
      </c>
      <c r="W5016" s="18">
        <v>132.09993122750001</v>
      </c>
      <c r="X5016" t="s">
        <v>276</v>
      </c>
      <c r="Y5016" t="s">
        <v>65</v>
      </c>
      <c r="Z5016" t="s">
        <v>277</v>
      </c>
      <c r="AA5016" s="18">
        <v>75.676740093399999</v>
      </c>
      <c r="AB5016" t="s">
        <v>115</v>
      </c>
      <c r="AC5016" t="s">
        <v>103</v>
      </c>
      <c r="AD5016" t="s">
        <v>116</v>
      </c>
      <c r="AE5016" s="18">
        <v>3.0980598200000001E-2</v>
      </c>
      <c r="AF5016" t="s">
        <v>22183</v>
      </c>
      <c r="AG5016" t="s">
        <v>22184</v>
      </c>
      <c r="AH5016" t="s">
        <v>22185</v>
      </c>
      <c r="AI5016" s="18">
        <v>0.12904498959999999</v>
      </c>
      <c r="AJ5016" t="s">
        <v>19331</v>
      </c>
      <c r="AK5016" t="s">
        <v>22184</v>
      </c>
      <c r="AL5016" t="s">
        <v>22186</v>
      </c>
      <c r="AM5016" t="s">
        <v>22183</v>
      </c>
      <c r="AN5016" t="s">
        <v>22184</v>
      </c>
      <c r="AO5016" t="s">
        <v>22185</v>
      </c>
      <c r="AP5016" s="18">
        <v>3.0980598200000001E-2</v>
      </c>
      <c r="AQ5016" t="s">
        <v>123</v>
      </c>
      <c r="AR5016" t="b">
        <f>ISNUMBER(SEARCH('Consulta Por Puntos Baloto'!$E$5,B5016,1))</f>
        <v>0</v>
      </c>
      <c r="AS5016">
        <f t="shared" si="156"/>
        <v>31</v>
      </c>
      <c r="AT5016" t="str">
        <f t="shared" si="157"/>
        <v>Punto pago</v>
      </c>
    </row>
    <row r="5017" spans="1:46">
      <c r="A5017" t="s">
        <v>22187</v>
      </c>
      <c r="B5017" t="s">
        <v>22188</v>
      </c>
      <c r="C5017" s="18">
        <v>0.34294612740000002</v>
      </c>
      <c r="D5017" t="s">
        <v>668</v>
      </c>
      <c r="E5017" t="s">
        <v>128</v>
      </c>
      <c r="F5017" t="s">
        <v>669</v>
      </c>
      <c r="G5017" s="18">
        <v>0.55154719919999995</v>
      </c>
      <c r="H5017" t="s">
        <v>64</v>
      </c>
      <c r="I5017" t="s">
        <v>130</v>
      </c>
      <c r="J5017" t="s">
        <v>2685</v>
      </c>
      <c r="K5017" s="18">
        <v>0.97723758729999999</v>
      </c>
      <c r="L5017" t="s">
        <v>990</v>
      </c>
      <c r="M5017" t="s">
        <v>130</v>
      </c>
      <c r="N5017" t="s">
        <v>991</v>
      </c>
      <c r="O5017" s="18">
        <v>0.87970705540000005</v>
      </c>
      <c r="P5017" t="s">
        <v>992</v>
      </c>
      <c r="Q5017" t="s">
        <v>134</v>
      </c>
      <c r="R5017" t="s">
        <v>993</v>
      </c>
      <c r="S5017" s="18">
        <v>2.6047902303999999</v>
      </c>
      <c r="T5017" t="s">
        <v>675</v>
      </c>
      <c r="U5017" t="s">
        <v>130</v>
      </c>
      <c r="V5017" t="s">
        <v>676</v>
      </c>
      <c r="W5017" s="18">
        <v>0.70530197939999995</v>
      </c>
      <c r="X5017" t="s">
        <v>64</v>
      </c>
      <c r="Y5017" t="s">
        <v>130</v>
      </c>
      <c r="Z5017" t="s">
        <v>677</v>
      </c>
      <c r="AA5017" s="18">
        <v>0.91817348009999999</v>
      </c>
      <c r="AB5017" t="s">
        <v>5803</v>
      </c>
      <c r="AC5017" t="s">
        <v>128</v>
      </c>
      <c r="AD5017" t="s">
        <v>5804</v>
      </c>
      <c r="AE5017" s="18">
        <v>0.40636741840000001</v>
      </c>
      <c r="AF5017" t="s">
        <v>3590</v>
      </c>
      <c r="AG5017" t="s">
        <v>143</v>
      </c>
      <c r="AH5017" t="s">
        <v>3591</v>
      </c>
      <c r="AI5017" s="18">
        <v>0.36237830650000002</v>
      </c>
      <c r="AJ5017" t="s">
        <v>10000</v>
      </c>
      <c r="AK5017" t="s">
        <v>134</v>
      </c>
      <c r="AL5017" t="s">
        <v>10001</v>
      </c>
      <c r="AM5017" t="s">
        <v>668</v>
      </c>
      <c r="AN5017" t="s">
        <v>128</v>
      </c>
      <c r="AO5017" t="s">
        <v>669</v>
      </c>
      <c r="AP5017" s="18">
        <v>0.34294612740000002</v>
      </c>
      <c r="AQ5017" t="s">
        <v>123</v>
      </c>
      <c r="AR5017" t="b">
        <f>ISNUMBER(SEARCH('Consulta Por Puntos Baloto'!$E$5,B5017,1))</f>
        <v>0</v>
      </c>
      <c r="AS5017">
        <f t="shared" si="156"/>
        <v>3</v>
      </c>
      <c r="AT5017" t="str">
        <f t="shared" si="157"/>
        <v>Punto 472</v>
      </c>
    </row>
    <row r="5018" spans="1:46">
      <c r="A5018" t="s">
        <v>22189</v>
      </c>
      <c r="B5018" t="s">
        <v>22190</v>
      </c>
      <c r="C5018" s="18">
        <v>29.349623792700001</v>
      </c>
      <c r="D5018" t="s">
        <v>7309</v>
      </c>
      <c r="E5018" t="s">
        <v>7310</v>
      </c>
      <c r="F5018" t="s">
        <v>7311</v>
      </c>
      <c r="G5018" s="18">
        <v>72.050727095900001</v>
      </c>
      <c r="H5018" t="s">
        <v>64</v>
      </c>
      <c r="I5018" t="s">
        <v>384</v>
      </c>
      <c r="J5018" t="s">
        <v>386</v>
      </c>
      <c r="K5018" s="18">
        <v>72.050727095900001</v>
      </c>
      <c r="L5018" t="s">
        <v>64</v>
      </c>
      <c r="M5018" t="s">
        <v>384</v>
      </c>
      <c r="N5018" t="s">
        <v>386</v>
      </c>
      <c r="O5018" s="18">
        <v>82.374351070700001</v>
      </c>
      <c r="P5018" t="s">
        <v>109</v>
      </c>
      <c r="Q5018" t="s">
        <v>103</v>
      </c>
      <c r="R5018" t="s">
        <v>110</v>
      </c>
      <c r="S5018" s="18">
        <v>102.7373884702</v>
      </c>
      <c r="T5018" t="s">
        <v>253</v>
      </c>
      <c r="U5018" t="s">
        <v>65</v>
      </c>
      <c r="V5018" t="s">
        <v>254</v>
      </c>
      <c r="W5018" s="18">
        <v>101.6320009809</v>
      </c>
      <c r="X5018" t="s">
        <v>276</v>
      </c>
      <c r="Y5018" t="s">
        <v>65</v>
      </c>
      <c r="Z5018" t="s">
        <v>277</v>
      </c>
      <c r="AA5018" s="18">
        <v>73.869595769</v>
      </c>
      <c r="AB5018" t="s">
        <v>383</v>
      </c>
      <c r="AC5018" t="s">
        <v>391</v>
      </c>
      <c r="AD5018" t="s">
        <v>392</v>
      </c>
      <c r="AE5018" s="18">
        <v>14.317808206400001</v>
      </c>
      <c r="AF5018" t="s">
        <v>22191</v>
      </c>
      <c r="AG5018" t="s">
        <v>7313</v>
      </c>
      <c r="AH5018" t="s">
        <v>22192</v>
      </c>
      <c r="AI5018" s="18">
        <v>0.1242956813</v>
      </c>
      <c r="AJ5018" t="s">
        <v>22193</v>
      </c>
      <c r="AK5018" t="s">
        <v>7316</v>
      </c>
      <c r="AL5018" t="s">
        <v>22194</v>
      </c>
      <c r="AM5018" t="s">
        <v>22193</v>
      </c>
      <c r="AN5018" t="s">
        <v>7316</v>
      </c>
      <c r="AO5018" t="s">
        <v>22194</v>
      </c>
      <c r="AP5018" s="18">
        <v>0.1242956813</v>
      </c>
      <c r="AQ5018" t="s">
        <v>123</v>
      </c>
      <c r="AR5018" t="b">
        <f>ISNUMBER(SEARCH('Consulta Por Puntos Baloto'!$E$5,B5018,1))</f>
        <v>0</v>
      </c>
      <c r="AS5018">
        <f t="shared" si="156"/>
        <v>35</v>
      </c>
      <c r="AT5018" t="str">
        <f t="shared" si="157"/>
        <v>Punto red</v>
      </c>
    </row>
    <row r="5019" spans="1:46">
      <c r="A5019" t="s">
        <v>22195</v>
      </c>
      <c r="B5019" t="s">
        <v>22196</v>
      </c>
      <c r="C5019" s="18">
        <v>3.1486052794999999</v>
      </c>
      <c r="D5019" t="s">
        <v>127</v>
      </c>
      <c r="E5019" t="s">
        <v>128</v>
      </c>
      <c r="F5019" t="s">
        <v>129</v>
      </c>
      <c r="G5019" s="18">
        <v>1.7857166308000001</v>
      </c>
      <c r="H5019" t="s">
        <v>64</v>
      </c>
      <c r="I5019" t="s">
        <v>130</v>
      </c>
      <c r="J5019" t="s">
        <v>1041</v>
      </c>
      <c r="K5019" s="18">
        <v>3.7850548542000002</v>
      </c>
      <c r="L5019" t="s">
        <v>64</v>
      </c>
      <c r="M5019" t="s">
        <v>130</v>
      </c>
      <c r="N5019" t="s">
        <v>370</v>
      </c>
      <c r="O5019" s="18">
        <v>2.6349511756999999</v>
      </c>
      <c r="P5019" t="s">
        <v>133</v>
      </c>
      <c r="Q5019" t="s">
        <v>134</v>
      </c>
      <c r="R5019" t="s">
        <v>135</v>
      </c>
      <c r="S5019" s="18">
        <v>4.0686206485999996</v>
      </c>
      <c r="T5019" t="s">
        <v>371</v>
      </c>
      <c r="U5019" t="s">
        <v>130</v>
      </c>
      <c r="V5019" t="s">
        <v>372</v>
      </c>
      <c r="W5019" s="18">
        <v>2.8540608639</v>
      </c>
      <c r="X5019" t="s">
        <v>64</v>
      </c>
      <c r="Y5019" t="s">
        <v>130</v>
      </c>
      <c r="Z5019" t="s">
        <v>373</v>
      </c>
      <c r="AA5019" s="18">
        <v>3.2125820614</v>
      </c>
      <c r="AB5019" s="19" t="s">
        <v>963</v>
      </c>
      <c r="AC5019" t="s">
        <v>128</v>
      </c>
      <c r="AD5019" t="s">
        <v>964</v>
      </c>
      <c r="AE5019" s="18">
        <v>0.121464135</v>
      </c>
      <c r="AF5019" t="s">
        <v>22197</v>
      </c>
      <c r="AG5019" t="s">
        <v>143</v>
      </c>
      <c r="AH5019" t="s">
        <v>22198</v>
      </c>
      <c r="AI5019" s="18">
        <v>9.4512762700000003E-2</v>
      </c>
      <c r="AJ5019" t="s">
        <v>22199</v>
      </c>
      <c r="AK5019" t="s">
        <v>134</v>
      </c>
      <c r="AL5019" t="s">
        <v>22200</v>
      </c>
      <c r="AM5019" t="s">
        <v>22199</v>
      </c>
      <c r="AN5019" t="s">
        <v>134</v>
      </c>
      <c r="AO5019" t="s">
        <v>22200</v>
      </c>
      <c r="AP5019" s="18">
        <v>9.4512762700000003E-2</v>
      </c>
      <c r="AQ5019" t="s">
        <v>123</v>
      </c>
      <c r="AR5019" t="b">
        <f>ISNUMBER(SEARCH('Consulta Por Puntos Baloto'!$E$5,B5019,1))</f>
        <v>0</v>
      </c>
      <c r="AS5019">
        <f t="shared" si="156"/>
        <v>35</v>
      </c>
      <c r="AT5019" t="str">
        <f t="shared" si="157"/>
        <v>Punto red</v>
      </c>
    </row>
    <row r="5020" spans="1:46">
      <c r="A5020" t="s">
        <v>22201</v>
      </c>
      <c r="B5020" t="s">
        <v>22202</v>
      </c>
      <c r="C5020" s="18">
        <v>15.203211962099999</v>
      </c>
      <c r="D5020" t="s">
        <v>5599</v>
      </c>
      <c r="E5020" t="s">
        <v>5600</v>
      </c>
      <c r="F5020" t="s">
        <v>5601</v>
      </c>
      <c r="G5020" s="18">
        <v>13.686612586500001</v>
      </c>
      <c r="H5020" t="s">
        <v>64</v>
      </c>
      <c r="I5020" t="s">
        <v>228</v>
      </c>
      <c r="J5020" t="s">
        <v>4012</v>
      </c>
      <c r="K5020" s="18">
        <v>14.096509861299999</v>
      </c>
      <c r="L5020" t="s">
        <v>64</v>
      </c>
      <c r="M5020" t="s">
        <v>4008</v>
      </c>
      <c r="N5020" t="s">
        <v>4087</v>
      </c>
      <c r="O5020" s="18">
        <v>17.175720036400001</v>
      </c>
      <c r="P5020" t="s">
        <v>4100</v>
      </c>
      <c r="Q5020" t="s">
        <v>4101</v>
      </c>
      <c r="R5020" t="s">
        <v>4102</v>
      </c>
      <c r="S5020" s="18">
        <v>15.972379696799999</v>
      </c>
      <c r="T5020" t="s">
        <v>227</v>
      </c>
      <c r="U5020" t="s">
        <v>228</v>
      </c>
      <c r="V5020" t="s">
        <v>229</v>
      </c>
      <c r="W5020" s="18">
        <v>13.6626039106</v>
      </c>
      <c r="X5020" t="s">
        <v>64</v>
      </c>
      <c r="Y5020" t="s">
        <v>228</v>
      </c>
      <c r="Z5020" t="s">
        <v>4012</v>
      </c>
      <c r="AA5020" s="18">
        <v>13.7487811437</v>
      </c>
      <c r="AB5020" t="s">
        <v>6212</v>
      </c>
      <c r="AC5020" t="s">
        <v>5600</v>
      </c>
      <c r="AD5020" t="s">
        <v>6213</v>
      </c>
      <c r="AE5020" s="18">
        <v>1.92323774E-2</v>
      </c>
      <c r="AF5020" t="s">
        <v>20021</v>
      </c>
      <c r="AG5020" t="s">
        <v>17488</v>
      </c>
      <c r="AH5020" t="s">
        <v>20022</v>
      </c>
      <c r="AI5020" s="18">
        <v>7.7524283114000001</v>
      </c>
      <c r="AJ5020" t="s">
        <v>17490</v>
      </c>
      <c r="AK5020" t="s">
        <v>4954</v>
      </c>
      <c r="AL5020" t="s">
        <v>17491</v>
      </c>
      <c r="AM5020" t="s">
        <v>20021</v>
      </c>
      <c r="AN5020" t="s">
        <v>17488</v>
      </c>
      <c r="AO5020" t="s">
        <v>20022</v>
      </c>
      <c r="AP5020" s="18">
        <v>1.92323774E-2</v>
      </c>
      <c r="AQ5020" t="s">
        <v>123</v>
      </c>
      <c r="AR5020" t="b">
        <f>ISNUMBER(SEARCH('Consulta Por Puntos Baloto'!$E$5,B5020,1))</f>
        <v>0</v>
      </c>
      <c r="AS5020">
        <f t="shared" si="156"/>
        <v>31</v>
      </c>
      <c r="AT5020" t="str">
        <f t="shared" si="157"/>
        <v>Punto pago</v>
      </c>
    </row>
    <row r="5021" spans="1:46">
      <c r="A5021" t="s">
        <v>22203</v>
      </c>
      <c r="B5021" t="s">
        <v>22204</v>
      </c>
      <c r="C5021" s="18">
        <v>4.4168426927000004</v>
      </c>
      <c r="D5021" t="s">
        <v>4084</v>
      </c>
      <c r="E5021" t="s">
        <v>4053</v>
      </c>
      <c r="F5021" t="s">
        <v>4085</v>
      </c>
      <c r="G5021" s="18">
        <v>4.3072936592</v>
      </c>
      <c r="H5021" t="s">
        <v>64</v>
      </c>
      <c r="I5021" t="s">
        <v>4055</v>
      </c>
      <c r="J5021" t="s">
        <v>4056</v>
      </c>
      <c r="K5021" s="18">
        <v>6.6952894525</v>
      </c>
      <c r="L5021" t="s">
        <v>64</v>
      </c>
      <c r="M5021" t="s">
        <v>223</v>
      </c>
      <c r="N5021" t="s">
        <v>4070</v>
      </c>
      <c r="O5021" s="18">
        <v>2.4693423817000002</v>
      </c>
      <c r="P5021" t="s">
        <v>4052</v>
      </c>
      <c r="Q5021" t="s">
        <v>4053</v>
      </c>
      <c r="R5021" t="s">
        <v>4054</v>
      </c>
      <c r="S5021" s="18">
        <v>14.6151039975</v>
      </c>
      <c r="T5021" t="s">
        <v>227</v>
      </c>
      <c r="U5021" t="s">
        <v>228</v>
      </c>
      <c r="V5021" t="s">
        <v>229</v>
      </c>
      <c r="W5021" s="18">
        <v>4.2961066689000003</v>
      </c>
      <c r="X5021" t="s">
        <v>64</v>
      </c>
      <c r="Y5021" t="s">
        <v>4055</v>
      </c>
      <c r="Z5021" t="s">
        <v>4056</v>
      </c>
      <c r="AA5021" s="18">
        <v>4.6917569463</v>
      </c>
      <c r="AB5021" t="s">
        <v>4088</v>
      </c>
      <c r="AC5021" t="s">
        <v>220</v>
      </c>
      <c r="AD5021" t="s">
        <v>4089</v>
      </c>
      <c r="AE5021" s="18">
        <v>0.126167273</v>
      </c>
      <c r="AF5021" t="s">
        <v>22205</v>
      </c>
      <c r="AG5021" t="s">
        <v>220</v>
      </c>
      <c r="AH5021" t="s">
        <v>22206</v>
      </c>
      <c r="AI5021" s="18">
        <v>0.44901577599999998</v>
      </c>
      <c r="AJ5021" t="s">
        <v>17208</v>
      </c>
      <c r="AK5021" t="s">
        <v>220</v>
      </c>
      <c r="AL5021" t="s">
        <v>17209</v>
      </c>
      <c r="AM5021" t="s">
        <v>22205</v>
      </c>
      <c r="AN5021" t="s">
        <v>220</v>
      </c>
      <c r="AO5021" t="s">
        <v>22206</v>
      </c>
      <c r="AP5021" s="18">
        <v>0.126167273</v>
      </c>
      <c r="AQ5021" t="s">
        <v>123</v>
      </c>
      <c r="AR5021" t="b">
        <f>ISNUMBER(SEARCH('Consulta Por Puntos Baloto'!$E$5,B5021,1))</f>
        <v>0</v>
      </c>
      <c r="AS5021">
        <f t="shared" si="156"/>
        <v>31</v>
      </c>
      <c r="AT5021" t="str">
        <f t="shared" si="157"/>
        <v>Punto pago</v>
      </c>
    </row>
    <row r="5022" spans="1:46">
      <c r="A5022" t="s">
        <v>22207</v>
      </c>
      <c r="B5022" t="s">
        <v>22208</v>
      </c>
      <c r="C5022" s="18">
        <v>0.8335572376</v>
      </c>
      <c r="D5022" t="s">
        <v>202</v>
      </c>
      <c r="E5022" t="s">
        <v>128</v>
      </c>
      <c r="F5022" t="s">
        <v>203</v>
      </c>
      <c r="G5022" s="18">
        <v>0.1823077625</v>
      </c>
      <c r="H5022" t="s">
        <v>64</v>
      </c>
      <c r="I5022" t="s">
        <v>130</v>
      </c>
      <c r="J5022" t="s">
        <v>204</v>
      </c>
      <c r="K5022" s="18">
        <v>1.2213167103</v>
      </c>
      <c r="L5022" t="s">
        <v>205</v>
      </c>
      <c r="M5022" t="s">
        <v>130</v>
      </c>
      <c r="N5022" t="s">
        <v>206</v>
      </c>
      <c r="O5022" s="18">
        <v>0.93558690919999998</v>
      </c>
      <c r="P5022" t="s">
        <v>207</v>
      </c>
      <c r="Q5022" t="s">
        <v>134</v>
      </c>
      <c r="R5022" t="s">
        <v>208</v>
      </c>
      <c r="S5022" s="18">
        <v>1.63148133</v>
      </c>
      <c r="T5022" t="s">
        <v>136</v>
      </c>
      <c r="U5022" t="s">
        <v>130</v>
      </c>
      <c r="V5022" t="s">
        <v>137</v>
      </c>
      <c r="W5022" s="18">
        <v>1.2384164935999999</v>
      </c>
      <c r="X5022" t="s">
        <v>64</v>
      </c>
      <c r="Y5022" t="s">
        <v>130</v>
      </c>
      <c r="Z5022" t="s">
        <v>209</v>
      </c>
      <c r="AA5022" s="18">
        <v>1.1983264168000001</v>
      </c>
      <c r="AB5022" t="s">
        <v>943</v>
      </c>
      <c r="AC5022" t="s">
        <v>128</v>
      </c>
      <c r="AD5022" t="s">
        <v>944</v>
      </c>
      <c r="AE5022" s="18">
        <v>0</v>
      </c>
      <c r="AF5022" t="s">
        <v>3177</v>
      </c>
      <c r="AG5022" t="s">
        <v>143</v>
      </c>
      <c r="AH5022" t="s">
        <v>3178</v>
      </c>
      <c r="AI5022" s="18">
        <v>3.0346718500000001E-2</v>
      </c>
      <c r="AJ5022" t="s">
        <v>214</v>
      </c>
      <c r="AK5022" t="s">
        <v>134</v>
      </c>
      <c r="AL5022" t="s">
        <v>215</v>
      </c>
      <c r="AM5022" t="s">
        <v>3177</v>
      </c>
      <c r="AN5022" t="s">
        <v>143</v>
      </c>
      <c r="AO5022" t="s">
        <v>3178</v>
      </c>
      <c r="AP5022" s="18">
        <v>0</v>
      </c>
      <c r="AQ5022" t="s">
        <v>123</v>
      </c>
      <c r="AR5022" t="b">
        <f>ISNUMBER(SEARCH('Consulta Por Puntos Baloto'!$E$5,B5022,1))</f>
        <v>0</v>
      </c>
      <c r="AS5022">
        <f t="shared" si="156"/>
        <v>31</v>
      </c>
      <c r="AT5022" t="str">
        <f t="shared" si="157"/>
        <v>Punto pago</v>
      </c>
    </row>
    <row r="5023" spans="1:46">
      <c r="A5023" t="s">
        <v>22209</v>
      </c>
      <c r="B5023" t="s">
        <v>22210</v>
      </c>
      <c r="C5023" s="18">
        <v>8.7092899641999999</v>
      </c>
      <c r="D5023" t="s">
        <v>127</v>
      </c>
      <c r="E5023" t="s">
        <v>128</v>
      </c>
      <c r="F5023" t="s">
        <v>129</v>
      </c>
      <c r="G5023" s="18">
        <v>2.0953547380000002</v>
      </c>
      <c r="H5023" t="s">
        <v>64</v>
      </c>
      <c r="I5023" t="s">
        <v>130</v>
      </c>
      <c r="J5023" t="s">
        <v>369</v>
      </c>
      <c r="K5023" s="18">
        <v>10.0959581085</v>
      </c>
      <c r="L5023" t="s">
        <v>64</v>
      </c>
      <c r="M5023" t="s">
        <v>130</v>
      </c>
      <c r="N5023" t="s">
        <v>370</v>
      </c>
      <c r="O5023" s="18">
        <v>8.5093423433000002</v>
      </c>
      <c r="P5023" t="s">
        <v>133</v>
      </c>
      <c r="Q5023" t="s">
        <v>134</v>
      </c>
      <c r="R5023" t="s">
        <v>135</v>
      </c>
      <c r="S5023" s="18">
        <v>10.6914327252</v>
      </c>
      <c r="T5023" t="s">
        <v>371</v>
      </c>
      <c r="U5023" t="s">
        <v>130</v>
      </c>
      <c r="V5023" t="s">
        <v>372</v>
      </c>
      <c r="W5023" s="18">
        <v>9.2779573728999996</v>
      </c>
      <c r="X5023" t="s">
        <v>64</v>
      </c>
      <c r="Y5023" t="s">
        <v>130</v>
      </c>
      <c r="Z5023" t="s">
        <v>373</v>
      </c>
      <c r="AA5023" s="18">
        <v>8.8734457099000004</v>
      </c>
      <c r="AB5023" t="s">
        <v>140</v>
      </c>
      <c r="AC5023" t="s">
        <v>128</v>
      </c>
      <c r="AD5023" t="s">
        <v>141</v>
      </c>
      <c r="AE5023" s="18">
        <v>0.25212219209999998</v>
      </c>
      <c r="AF5023" t="s">
        <v>22211</v>
      </c>
      <c r="AG5023" t="s">
        <v>143</v>
      </c>
      <c r="AH5023" t="s">
        <v>22212</v>
      </c>
      <c r="AI5023" s="18">
        <v>0.37139675020000001</v>
      </c>
      <c r="AJ5023" t="s">
        <v>376</v>
      </c>
      <c r="AK5023" t="s">
        <v>134</v>
      </c>
      <c r="AL5023" t="s">
        <v>377</v>
      </c>
      <c r="AM5023" t="s">
        <v>22211</v>
      </c>
      <c r="AN5023" t="s">
        <v>143</v>
      </c>
      <c r="AO5023" t="s">
        <v>22212</v>
      </c>
      <c r="AP5023" s="18">
        <v>0.25212219209999998</v>
      </c>
      <c r="AQ5023" t="e">
        <v>#N/A</v>
      </c>
      <c r="AR5023" t="b">
        <f>ISNUMBER(SEARCH('Consulta Por Puntos Baloto'!$E$5,B5023,1))</f>
        <v>0</v>
      </c>
      <c r="AS5023">
        <f t="shared" si="156"/>
        <v>31</v>
      </c>
      <c r="AT5023" t="str">
        <f t="shared" si="157"/>
        <v>Punto pago</v>
      </c>
    </row>
    <row r="5024" spans="1:46">
      <c r="A5024" t="s">
        <v>22213</v>
      </c>
      <c r="B5024" t="s">
        <v>22214</v>
      </c>
      <c r="C5024" s="18">
        <v>2.4509814757999999</v>
      </c>
      <c r="D5024" t="s">
        <v>5165</v>
      </c>
      <c r="E5024" t="s">
        <v>220</v>
      </c>
      <c r="F5024" t="s">
        <v>5166</v>
      </c>
      <c r="G5024" s="18">
        <v>2.9655716050000001</v>
      </c>
      <c r="H5024" t="s">
        <v>64</v>
      </c>
      <c r="I5024" t="s">
        <v>223</v>
      </c>
      <c r="J5024" t="s">
        <v>5327</v>
      </c>
      <c r="K5024" s="18">
        <v>4.3207022353999998</v>
      </c>
      <c r="L5024" t="s">
        <v>64</v>
      </c>
      <c r="M5024" t="s">
        <v>223</v>
      </c>
      <c r="N5024" t="s">
        <v>4070</v>
      </c>
      <c r="O5024" s="18">
        <v>3.2408516600000001</v>
      </c>
      <c r="P5024" t="s">
        <v>4231</v>
      </c>
      <c r="Q5024" t="s">
        <v>220</v>
      </c>
      <c r="R5024" t="s">
        <v>4232</v>
      </c>
      <c r="S5024" s="18">
        <v>12.462924321299999</v>
      </c>
      <c r="T5024" t="s">
        <v>227</v>
      </c>
      <c r="U5024" t="s">
        <v>228</v>
      </c>
      <c r="V5024" t="s">
        <v>229</v>
      </c>
      <c r="W5024" s="18">
        <v>5.5242097379999997</v>
      </c>
      <c r="X5024" t="s">
        <v>222</v>
      </c>
      <c r="Y5024" t="s">
        <v>223</v>
      </c>
      <c r="Z5024" t="s">
        <v>224</v>
      </c>
      <c r="AA5024" s="18">
        <v>2.6524657691</v>
      </c>
      <c r="AB5024" t="s">
        <v>4088</v>
      </c>
      <c r="AC5024" t="s">
        <v>220</v>
      </c>
      <c r="AD5024" t="s">
        <v>4089</v>
      </c>
      <c r="AE5024" s="18">
        <v>7.7080878399999997E-2</v>
      </c>
      <c r="AF5024" t="s">
        <v>22215</v>
      </c>
      <c r="AG5024" t="s">
        <v>220</v>
      </c>
      <c r="AH5024" t="s">
        <v>22216</v>
      </c>
      <c r="AI5024" s="18">
        <v>0.1881304624</v>
      </c>
      <c r="AJ5024" t="s">
        <v>8266</v>
      </c>
      <c r="AK5024" t="s">
        <v>220</v>
      </c>
      <c r="AL5024" t="s">
        <v>8267</v>
      </c>
      <c r="AM5024" t="s">
        <v>22215</v>
      </c>
      <c r="AN5024" t="s">
        <v>220</v>
      </c>
      <c r="AO5024" t="s">
        <v>22216</v>
      </c>
      <c r="AP5024" s="18">
        <v>7.7080878399999997E-2</v>
      </c>
      <c r="AQ5024" t="s">
        <v>123</v>
      </c>
      <c r="AR5024" t="b">
        <f>ISNUMBER(SEARCH('Consulta Por Puntos Baloto'!$E$5,B5024,1))</f>
        <v>0</v>
      </c>
      <c r="AS5024">
        <f t="shared" si="156"/>
        <v>31</v>
      </c>
      <c r="AT5024" t="str">
        <f t="shared" si="157"/>
        <v>Punto pago</v>
      </c>
    </row>
    <row r="5025" spans="1:46">
      <c r="A5025" t="s">
        <v>22217</v>
      </c>
      <c r="B5025" t="s">
        <v>22218</v>
      </c>
      <c r="C5025" s="18">
        <v>2.1596560925000001</v>
      </c>
      <c r="D5025" t="s">
        <v>5165</v>
      </c>
      <c r="E5025" t="s">
        <v>220</v>
      </c>
      <c r="F5025" t="s">
        <v>5166</v>
      </c>
      <c r="G5025" s="18">
        <v>2.2348390078000002</v>
      </c>
      <c r="H5025" t="s">
        <v>64</v>
      </c>
      <c r="I5025" t="s">
        <v>223</v>
      </c>
      <c r="J5025" t="s">
        <v>5327</v>
      </c>
      <c r="K5025" s="18">
        <v>3.6414816591000001</v>
      </c>
      <c r="L5025" t="s">
        <v>64</v>
      </c>
      <c r="M5025" t="s">
        <v>223</v>
      </c>
      <c r="N5025" t="s">
        <v>4070</v>
      </c>
      <c r="O5025" s="18">
        <v>2.3109373062</v>
      </c>
      <c r="P5025" t="s">
        <v>4231</v>
      </c>
      <c r="Q5025" t="s">
        <v>220</v>
      </c>
      <c r="R5025" t="s">
        <v>4232</v>
      </c>
      <c r="S5025" s="18">
        <v>11.248341228199999</v>
      </c>
      <c r="T5025" t="s">
        <v>227</v>
      </c>
      <c r="U5025" t="s">
        <v>228</v>
      </c>
      <c r="V5025" t="s">
        <v>229</v>
      </c>
      <c r="W5025" s="18">
        <v>4.3064948705999999</v>
      </c>
      <c r="X5025" t="s">
        <v>222</v>
      </c>
      <c r="Y5025" t="s">
        <v>223</v>
      </c>
      <c r="Z5025" t="s">
        <v>224</v>
      </c>
      <c r="AA5025" s="18">
        <v>1.3283401542</v>
      </c>
      <c r="AB5025" t="s">
        <v>4088</v>
      </c>
      <c r="AC5025" t="s">
        <v>220</v>
      </c>
      <c r="AD5025" t="s">
        <v>4089</v>
      </c>
      <c r="AE5025" s="18">
        <v>0.12534771359999999</v>
      </c>
      <c r="AF5025" t="s">
        <v>22219</v>
      </c>
      <c r="AG5025" t="s">
        <v>220</v>
      </c>
      <c r="AH5025" t="s">
        <v>22220</v>
      </c>
      <c r="AI5025" s="18">
        <v>0.29410745519999998</v>
      </c>
      <c r="AJ5025" t="s">
        <v>6850</v>
      </c>
      <c r="AK5025" t="s">
        <v>220</v>
      </c>
      <c r="AL5025" t="s">
        <v>6851</v>
      </c>
      <c r="AM5025" t="s">
        <v>22219</v>
      </c>
      <c r="AN5025" t="s">
        <v>220</v>
      </c>
      <c r="AO5025" t="s">
        <v>22220</v>
      </c>
      <c r="AP5025" s="18">
        <v>0.12534771359999999</v>
      </c>
      <c r="AQ5025" t="s">
        <v>123</v>
      </c>
      <c r="AR5025" t="b">
        <f>ISNUMBER(SEARCH('Consulta Por Puntos Baloto'!$E$5,B5025,1))</f>
        <v>0</v>
      </c>
      <c r="AS5025">
        <f t="shared" si="156"/>
        <v>31</v>
      </c>
      <c r="AT5025" t="str">
        <f t="shared" si="157"/>
        <v>Punto pago</v>
      </c>
    </row>
    <row r="5026" spans="1:46">
      <c r="A5026" t="s">
        <v>22221</v>
      </c>
      <c r="B5026" t="s">
        <v>22222</v>
      </c>
      <c r="C5026" s="18">
        <v>0.31308182569999998</v>
      </c>
      <c r="D5026" t="s">
        <v>5239</v>
      </c>
      <c r="E5026" t="s">
        <v>62</v>
      </c>
      <c r="F5026" t="s">
        <v>5240</v>
      </c>
      <c r="G5026" s="18">
        <v>2.0645927599999999E-2</v>
      </c>
      <c r="H5026" t="s">
        <v>5704</v>
      </c>
      <c r="I5026" t="s">
        <v>65</v>
      </c>
      <c r="J5026" t="s">
        <v>5705</v>
      </c>
      <c r="K5026" s="18">
        <v>0.13541687450000001</v>
      </c>
      <c r="L5026" t="s">
        <v>64</v>
      </c>
      <c r="M5026" t="s">
        <v>65</v>
      </c>
      <c r="N5026" t="s">
        <v>5241</v>
      </c>
      <c r="O5026" s="18">
        <v>5.3777957382999997</v>
      </c>
      <c r="P5026" t="s">
        <v>67</v>
      </c>
      <c r="Q5026" t="s">
        <v>62</v>
      </c>
      <c r="R5026" t="s">
        <v>68</v>
      </c>
      <c r="S5026" s="18">
        <v>0.86234881139999997</v>
      </c>
      <c r="T5026" t="s">
        <v>69</v>
      </c>
      <c r="U5026" t="s">
        <v>65</v>
      </c>
      <c r="V5026" t="s">
        <v>70</v>
      </c>
      <c r="W5026" s="18">
        <v>2.2529372917999999</v>
      </c>
      <c r="X5026" t="s">
        <v>64</v>
      </c>
      <c r="Y5026" t="s">
        <v>65</v>
      </c>
      <c r="Z5026" t="s">
        <v>4213</v>
      </c>
      <c r="AA5026" s="18">
        <v>9.7693577999999996E-3</v>
      </c>
      <c r="AB5026" t="s">
        <v>5706</v>
      </c>
      <c r="AC5026" t="s">
        <v>62</v>
      </c>
      <c r="AD5026" t="s">
        <v>5707</v>
      </c>
      <c r="AE5026" s="18">
        <v>0.50389045369999996</v>
      </c>
      <c r="AF5026" t="s">
        <v>5708</v>
      </c>
      <c r="AG5026" t="s">
        <v>62</v>
      </c>
      <c r="AH5026" t="s">
        <v>5709</v>
      </c>
      <c r="AI5026" s="18">
        <v>1.6924096E-3</v>
      </c>
      <c r="AJ5026" t="s">
        <v>20168</v>
      </c>
      <c r="AK5026" t="s">
        <v>62</v>
      </c>
      <c r="AL5026" t="s">
        <v>20169</v>
      </c>
      <c r="AM5026" t="s">
        <v>20168</v>
      </c>
      <c r="AN5026" t="s">
        <v>62</v>
      </c>
      <c r="AO5026" t="s">
        <v>20169</v>
      </c>
      <c r="AP5026" s="18">
        <v>1.6924096E-3</v>
      </c>
      <c r="AQ5026" t="s">
        <v>123</v>
      </c>
      <c r="AR5026" t="b">
        <f>ISNUMBER(SEARCH('Consulta Por Puntos Baloto'!$E$5,B5026,1))</f>
        <v>0</v>
      </c>
      <c r="AS5026">
        <f t="shared" si="156"/>
        <v>35</v>
      </c>
      <c r="AT5026" t="str">
        <f t="shared" si="157"/>
        <v>Punto red</v>
      </c>
    </row>
    <row r="5027" spans="1:46">
      <c r="A5027" t="s">
        <v>22223</v>
      </c>
      <c r="B5027" t="s">
        <v>22224</v>
      </c>
      <c r="C5027" s="18">
        <v>1.1772974849</v>
      </c>
      <c r="D5027" t="s">
        <v>239</v>
      </c>
      <c r="E5027" t="s">
        <v>62</v>
      </c>
      <c r="F5027" t="s">
        <v>240</v>
      </c>
      <c r="G5027" s="18">
        <v>1.0342280181000001</v>
      </c>
      <c r="H5027" t="s">
        <v>73</v>
      </c>
      <c r="I5027" t="s">
        <v>65</v>
      </c>
      <c r="J5027" t="s">
        <v>5515</v>
      </c>
      <c r="K5027" s="18">
        <v>2.2214717178000001</v>
      </c>
      <c r="L5027" t="s">
        <v>4403</v>
      </c>
      <c r="M5027" t="s">
        <v>65</v>
      </c>
      <c r="N5027" t="s">
        <v>4404</v>
      </c>
      <c r="O5027" s="18">
        <v>7.9206925841000002</v>
      </c>
      <c r="P5027" t="s">
        <v>67</v>
      </c>
      <c r="Q5027" t="s">
        <v>62</v>
      </c>
      <c r="R5027" t="s">
        <v>68</v>
      </c>
      <c r="S5027" s="18">
        <v>3.2019927354000002</v>
      </c>
      <c r="T5027" t="s">
        <v>69</v>
      </c>
      <c r="U5027" t="s">
        <v>65</v>
      </c>
      <c r="V5027" t="s">
        <v>70</v>
      </c>
      <c r="W5027" s="18">
        <v>1.2227616916999999</v>
      </c>
      <c r="X5027" t="s">
        <v>71</v>
      </c>
      <c r="Y5027" t="s">
        <v>65</v>
      </c>
      <c r="Z5027" t="s">
        <v>72</v>
      </c>
      <c r="AA5027" s="18">
        <v>1.0342764015999999</v>
      </c>
      <c r="AB5027" t="s">
        <v>73</v>
      </c>
      <c r="AC5027" t="s">
        <v>62</v>
      </c>
      <c r="AD5027" t="s">
        <v>74</v>
      </c>
      <c r="AE5027" s="18">
        <v>0.1546001293</v>
      </c>
      <c r="AF5027" t="s">
        <v>18941</v>
      </c>
      <c r="AG5027" t="s">
        <v>62</v>
      </c>
      <c r="AH5027" t="s">
        <v>18942</v>
      </c>
      <c r="AI5027" s="18">
        <v>0.34614951700000002</v>
      </c>
      <c r="AJ5027" t="s">
        <v>14295</v>
      </c>
      <c r="AK5027" t="s">
        <v>62</v>
      </c>
      <c r="AL5027" t="s">
        <v>14296</v>
      </c>
      <c r="AM5027" t="s">
        <v>18941</v>
      </c>
      <c r="AN5027" t="s">
        <v>62</v>
      </c>
      <c r="AO5027" t="s">
        <v>18942</v>
      </c>
      <c r="AP5027" s="18">
        <v>0.1546001293</v>
      </c>
      <c r="AQ5027" t="s">
        <v>123</v>
      </c>
      <c r="AR5027" t="b">
        <f>ISNUMBER(SEARCH('Consulta Por Puntos Baloto'!$E$5,B5027,1))</f>
        <v>0</v>
      </c>
      <c r="AS5027">
        <f t="shared" si="156"/>
        <v>31</v>
      </c>
      <c r="AT5027" t="str">
        <f t="shared" si="157"/>
        <v>Punto pago</v>
      </c>
    </row>
    <row r="5028" spans="1:46">
      <c r="A5028" t="s">
        <v>22225</v>
      </c>
      <c r="B5028" t="s">
        <v>22226</v>
      </c>
      <c r="C5028" s="18">
        <v>40.160648427600002</v>
      </c>
      <c r="D5028" t="s">
        <v>353</v>
      </c>
      <c r="E5028" t="s">
        <v>354</v>
      </c>
      <c r="F5028" t="s">
        <v>355</v>
      </c>
      <c r="G5028" s="18">
        <v>29.572440319399998</v>
      </c>
      <c r="H5028" t="s">
        <v>64</v>
      </c>
      <c r="I5028" t="s">
        <v>86</v>
      </c>
      <c r="J5028" t="s">
        <v>413</v>
      </c>
      <c r="K5028" s="18">
        <v>29.572440319399998</v>
      </c>
      <c r="L5028" t="s">
        <v>64</v>
      </c>
      <c r="M5028" t="s">
        <v>86</v>
      </c>
      <c r="N5028" t="s">
        <v>413</v>
      </c>
      <c r="O5028" s="18">
        <v>42.731016138500003</v>
      </c>
      <c r="P5028" t="s">
        <v>414</v>
      </c>
      <c r="Q5028" t="s">
        <v>411</v>
      </c>
      <c r="R5028" t="s">
        <v>415</v>
      </c>
      <c r="S5028" s="18">
        <v>45.874775961200001</v>
      </c>
      <c r="T5028" t="s">
        <v>85</v>
      </c>
      <c r="U5028" t="s">
        <v>86</v>
      </c>
      <c r="V5028" t="s">
        <v>87</v>
      </c>
      <c r="W5028" s="18">
        <v>42.732244287199997</v>
      </c>
      <c r="X5028" t="s">
        <v>64</v>
      </c>
      <c r="Y5028" t="s">
        <v>86</v>
      </c>
      <c r="Z5028" t="s">
        <v>299</v>
      </c>
      <c r="AA5028" s="18">
        <v>42.7017645488</v>
      </c>
      <c r="AB5028" s="19" t="s">
        <v>361</v>
      </c>
      <c r="AC5028" t="s">
        <v>83</v>
      </c>
      <c r="AD5028" s="19" t="s">
        <v>362</v>
      </c>
      <c r="AE5028" s="18">
        <v>3.7559115699999999E-2</v>
      </c>
      <c r="AF5028" t="s">
        <v>19392</v>
      </c>
      <c r="AG5028" t="s">
        <v>19393</v>
      </c>
      <c r="AH5028" t="s">
        <v>19394</v>
      </c>
      <c r="AI5028" s="18">
        <v>0.10561620350000001</v>
      </c>
      <c r="AJ5028" t="s">
        <v>19719</v>
      </c>
      <c r="AK5028" t="s">
        <v>10316</v>
      </c>
      <c r="AL5028" t="s">
        <v>19720</v>
      </c>
      <c r="AM5028" t="s">
        <v>19392</v>
      </c>
      <c r="AN5028" t="s">
        <v>19393</v>
      </c>
      <c r="AO5028" t="s">
        <v>19394</v>
      </c>
      <c r="AP5028" s="18">
        <v>3.7559115699999999E-2</v>
      </c>
      <c r="AQ5028" t="s">
        <v>123</v>
      </c>
      <c r="AR5028" t="b">
        <f>ISNUMBER(SEARCH('Consulta Por Puntos Baloto'!$E$5,B5028,1))</f>
        <v>0</v>
      </c>
      <c r="AS5028">
        <f t="shared" si="156"/>
        <v>31</v>
      </c>
      <c r="AT5028" t="str">
        <f t="shared" si="157"/>
        <v>Punto pago</v>
      </c>
    </row>
    <row r="5029" spans="1:46">
      <c r="A5029" t="s">
        <v>22227</v>
      </c>
      <c r="B5029" t="s">
        <v>22228</v>
      </c>
      <c r="C5029" s="18">
        <v>1.7726348878</v>
      </c>
      <c r="D5029" t="s">
        <v>2444</v>
      </c>
      <c r="E5029" t="s">
        <v>128</v>
      </c>
      <c r="F5029" t="s">
        <v>2445</v>
      </c>
      <c r="G5029" s="18">
        <v>0.61723893210000003</v>
      </c>
      <c r="H5029" t="s">
        <v>64</v>
      </c>
      <c r="I5029" t="s">
        <v>130</v>
      </c>
      <c r="J5029" t="s">
        <v>11634</v>
      </c>
      <c r="K5029" s="18">
        <v>0.97511942549999997</v>
      </c>
      <c r="L5029" t="s">
        <v>64</v>
      </c>
      <c r="M5029" t="s">
        <v>130</v>
      </c>
      <c r="N5029" t="s">
        <v>804</v>
      </c>
      <c r="O5029" s="18">
        <v>0.60215411269999997</v>
      </c>
      <c r="P5029" t="s">
        <v>1099</v>
      </c>
      <c r="Q5029" t="s">
        <v>134</v>
      </c>
      <c r="R5029" t="s">
        <v>1100</v>
      </c>
      <c r="S5029" s="18">
        <v>1.7710642952</v>
      </c>
      <c r="T5029" t="s">
        <v>1086</v>
      </c>
      <c r="U5029" t="s">
        <v>130</v>
      </c>
      <c r="V5029" t="s">
        <v>1087</v>
      </c>
      <c r="W5029" s="18">
        <v>0.63047231410000004</v>
      </c>
      <c r="X5029" t="s">
        <v>64</v>
      </c>
      <c r="Y5029" t="s">
        <v>130</v>
      </c>
      <c r="Z5029" t="s">
        <v>1101</v>
      </c>
      <c r="AA5029" s="18">
        <v>0.63047231410000004</v>
      </c>
      <c r="AB5029" t="s">
        <v>5847</v>
      </c>
      <c r="AC5029" t="s">
        <v>128</v>
      </c>
      <c r="AD5029" t="s">
        <v>5848</v>
      </c>
      <c r="AE5029" s="18">
        <v>0.69283923560000005</v>
      </c>
      <c r="AF5029" t="s">
        <v>2451</v>
      </c>
      <c r="AG5029" t="s">
        <v>143</v>
      </c>
      <c r="AH5029" t="s">
        <v>2452</v>
      </c>
      <c r="AI5029" s="18">
        <v>0.24441296609999999</v>
      </c>
      <c r="AJ5029" t="s">
        <v>5851</v>
      </c>
      <c r="AK5029" t="s">
        <v>134</v>
      </c>
      <c r="AL5029" t="s">
        <v>5852</v>
      </c>
      <c r="AM5029" t="s">
        <v>5851</v>
      </c>
      <c r="AN5029" t="s">
        <v>134</v>
      </c>
      <c r="AO5029" t="s">
        <v>5852</v>
      </c>
      <c r="AP5029" s="18">
        <v>0.24441296609999999</v>
      </c>
      <c r="AQ5029" t="s">
        <v>123</v>
      </c>
      <c r="AR5029" t="b">
        <f>ISNUMBER(SEARCH('Consulta Por Puntos Baloto'!$E$5,B5029,1))</f>
        <v>0</v>
      </c>
      <c r="AS5029">
        <f t="shared" si="156"/>
        <v>35</v>
      </c>
      <c r="AT5029" t="str">
        <f t="shared" si="157"/>
        <v>Punto red</v>
      </c>
    </row>
    <row r="5030" spans="1:46">
      <c r="A5030" t="s">
        <v>22229</v>
      </c>
      <c r="B5030" t="s">
        <v>22230</v>
      </c>
      <c r="C5030" s="18">
        <v>0.7010148424</v>
      </c>
      <c r="D5030" t="s">
        <v>4580</v>
      </c>
      <c r="E5030" t="s">
        <v>83</v>
      </c>
      <c r="F5030" t="s">
        <v>4581</v>
      </c>
      <c r="G5030" s="18">
        <v>0.76126614810000004</v>
      </c>
      <c r="H5030" t="s">
        <v>4584</v>
      </c>
      <c r="I5030" t="s">
        <v>86</v>
      </c>
      <c r="J5030" t="s">
        <v>4761</v>
      </c>
      <c r="K5030" s="18">
        <v>0.77154333220000004</v>
      </c>
      <c r="L5030" t="s">
        <v>64</v>
      </c>
      <c r="M5030" t="s">
        <v>86</v>
      </c>
      <c r="N5030" t="s">
        <v>88</v>
      </c>
      <c r="O5030" s="18">
        <v>0.77693110710000002</v>
      </c>
      <c r="P5030" t="s">
        <v>359</v>
      </c>
      <c r="Q5030" t="s">
        <v>83</v>
      </c>
      <c r="R5030" t="s">
        <v>360</v>
      </c>
      <c r="S5030" s="18">
        <v>1.5631097992</v>
      </c>
      <c r="T5030" t="s">
        <v>85</v>
      </c>
      <c r="U5030" t="s">
        <v>86</v>
      </c>
      <c r="V5030" t="s">
        <v>87</v>
      </c>
      <c r="W5030" s="18">
        <v>0.76126614810000004</v>
      </c>
      <c r="X5030" t="s">
        <v>4584</v>
      </c>
      <c r="Y5030" t="s">
        <v>86</v>
      </c>
      <c r="Z5030" t="s">
        <v>4585</v>
      </c>
      <c r="AA5030" s="18">
        <v>0.75909024199999997</v>
      </c>
      <c r="AB5030" t="s">
        <v>4762</v>
      </c>
      <c r="AC5030" t="s">
        <v>83</v>
      </c>
      <c r="AD5030" t="s">
        <v>4763</v>
      </c>
      <c r="AE5030" s="18">
        <v>0.18174947599999999</v>
      </c>
      <c r="AF5030" t="s">
        <v>22231</v>
      </c>
      <c r="AG5030" t="s">
        <v>83</v>
      </c>
      <c r="AH5030" t="s">
        <v>22232</v>
      </c>
      <c r="AI5030" s="18">
        <v>0</v>
      </c>
      <c r="AJ5030" t="s">
        <v>22233</v>
      </c>
      <c r="AK5030" t="s">
        <v>83</v>
      </c>
      <c r="AL5030" t="s">
        <v>22234</v>
      </c>
      <c r="AM5030" t="s">
        <v>22233</v>
      </c>
      <c r="AN5030" t="s">
        <v>83</v>
      </c>
      <c r="AO5030" t="s">
        <v>22234</v>
      </c>
      <c r="AP5030" s="18">
        <v>0</v>
      </c>
      <c r="AQ5030" t="s">
        <v>123</v>
      </c>
      <c r="AR5030" t="b">
        <f>ISNUMBER(SEARCH('Consulta Por Puntos Baloto'!$E$5,B5030,1))</f>
        <v>0</v>
      </c>
      <c r="AS5030">
        <f t="shared" si="156"/>
        <v>35</v>
      </c>
      <c r="AT5030" t="str">
        <f t="shared" si="157"/>
        <v>Punto red</v>
      </c>
    </row>
    <row r="5031" spans="1:46">
      <c r="A5031" t="s">
        <v>22235</v>
      </c>
      <c r="B5031" t="s">
        <v>22236</v>
      </c>
      <c r="C5031" s="18">
        <v>0.1953451085</v>
      </c>
      <c r="D5031" t="s">
        <v>264</v>
      </c>
      <c r="E5031" t="s">
        <v>62</v>
      </c>
      <c r="F5031" t="s">
        <v>265</v>
      </c>
      <c r="G5031" s="18">
        <v>0.80742733320000004</v>
      </c>
      <c r="H5031" t="s">
        <v>64</v>
      </c>
      <c r="I5031" t="s">
        <v>65</v>
      </c>
      <c r="J5031" t="s">
        <v>4122</v>
      </c>
      <c r="K5031" s="18">
        <v>0.80742733320000004</v>
      </c>
      <c r="L5031" t="s">
        <v>64</v>
      </c>
      <c r="M5031" t="s">
        <v>65</v>
      </c>
      <c r="N5031" t="s">
        <v>4123</v>
      </c>
      <c r="O5031" s="18">
        <v>12.5538555949</v>
      </c>
      <c r="P5031" t="s">
        <v>67</v>
      </c>
      <c r="Q5031" t="s">
        <v>62</v>
      </c>
      <c r="R5031" t="s">
        <v>68</v>
      </c>
      <c r="S5031" s="18">
        <v>8.7101674068000001</v>
      </c>
      <c r="T5031" t="s">
        <v>69</v>
      </c>
      <c r="U5031" t="s">
        <v>65</v>
      </c>
      <c r="V5031" t="s">
        <v>70</v>
      </c>
      <c r="W5031" s="18">
        <v>3.4845087719999999</v>
      </c>
      <c r="X5031" t="s">
        <v>241</v>
      </c>
      <c r="Y5031" t="s">
        <v>65</v>
      </c>
      <c r="Z5031" t="s">
        <v>242</v>
      </c>
      <c r="AA5031" s="18">
        <v>0.5139974786</v>
      </c>
      <c r="AB5031" s="19" t="s">
        <v>266</v>
      </c>
      <c r="AC5031" t="s">
        <v>62</v>
      </c>
      <c r="AD5031" t="s">
        <v>267</v>
      </c>
      <c r="AE5031" s="18">
        <v>0.16011656390000001</v>
      </c>
      <c r="AF5031" t="s">
        <v>4124</v>
      </c>
      <c r="AG5031" t="s">
        <v>62</v>
      </c>
      <c r="AH5031" t="s">
        <v>4125</v>
      </c>
      <c r="AI5031" s="18">
        <v>2.7245273300000001E-2</v>
      </c>
      <c r="AJ5031" t="s">
        <v>4126</v>
      </c>
      <c r="AK5031" t="s">
        <v>62</v>
      </c>
      <c r="AL5031" t="s">
        <v>4127</v>
      </c>
      <c r="AM5031" t="s">
        <v>4126</v>
      </c>
      <c r="AN5031" t="s">
        <v>62</v>
      </c>
      <c r="AO5031" t="s">
        <v>4127</v>
      </c>
      <c r="AP5031" s="18">
        <v>2.7245273300000001E-2</v>
      </c>
      <c r="AQ5031" t="s">
        <v>123</v>
      </c>
      <c r="AR5031" t="b">
        <f>ISNUMBER(SEARCH('Consulta Por Puntos Baloto'!$E$5,B5031,1))</f>
        <v>0</v>
      </c>
      <c r="AS5031">
        <f t="shared" si="156"/>
        <v>35</v>
      </c>
      <c r="AT5031" t="str">
        <f t="shared" si="157"/>
        <v>Punto red</v>
      </c>
    </row>
    <row r="5032" spans="1:46">
      <c r="A5032" t="s">
        <v>22237</v>
      </c>
      <c r="B5032" t="s">
        <v>22238</v>
      </c>
      <c r="C5032" s="18">
        <v>22.3822464956</v>
      </c>
      <c r="D5032" t="s">
        <v>4512</v>
      </c>
      <c r="E5032" t="s">
        <v>297</v>
      </c>
      <c r="F5032" t="s">
        <v>4513</v>
      </c>
      <c r="G5032" s="18">
        <v>29.349535120599999</v>
      </c>
      <c r="H5032" t="s">
        <v>64</v>
      </c>
      <c r="I5032" t="s">
        <v>4514</v>
      </c>
      <c r="J5032" t="s">
        <v>4515</v>
      </c>
      <c r="K5032" s="18">
        <v>29.349535120599999</v>
      </c>
      <c r="L5032" t="s">
        <v>64</v>
      </c>
      <c r="M5032" t="s">
        <v>4514</v>
      </c>
      <c r="N5032" t="s">
        <v>4515</v>
      </c>
      <c r="O5032" s="18">
        <v>21.875536708599999</v>
      </c>
      <c r="P5032" t="s">
        <v>296</v>
      </c>
      <c r="Q5032" t="s">
        <v>297</v>
      </c>
      <c r="R5032" t="s">
        <v>298</v>
      </c>
      <c r="S5032" s="18">
        <v>127.76936305930001</v>
      </c>
      <c r="T5032" t="s">
        <v>85</v>
      </c>
      <c r="U5032" t="s">
        <v>86</v>
      </c>
      <c r="V5032" t="s">
        <v>87</v>
      </c>
      <c r="W5032" s="18">
        <v>91.428914624599997</v>
      </c>
      <c r="X5032" t="s">
        <v>64</v>
      </c>
      <c r="Y5032" t="s">
        <v>4519</v>
      </c>
      <c r="Z5032" t="s">
        <v>4520</v>
      </c>
      <c r="AA5032" s="18">
        <v>71.3456762709</v>
      </c>
      <c r="AB5032" t="s">
        <v>300</v>
      </c>
      <c r="AC5032" t="s">
        <v>301</v>
      </c>
      <c r="AD5032" t="s">
        <v>302</v>
      </c>
      <c r="AE5032" s="18">
        <v>5.4726933814000001</v>
      </c>
      <c r="AF5032" t="s">
        <v>8451</v>
      </c>
      <c r="AG5032" t="s">
        <v>8452</v>
      </c>
      <c r="AH5032" t="s">
        <v>8453</v>
      </c>
      <c r="AI5032" s="18">
        <v>7.02330278E-2</v>
      </c>
      <c r="AJ5032" t="s">
        <v>11750</v>
      </c>
      <c r="AK5032" t="s">
        <v>11751</v>
      </c>
      <c r="AL5032" t="s">
        <v>11752</v>
      </c>
      <c r="AM5032" t="s">
        <v>11750</v>
      </c>
      <c r="AN5032" t="s">
        <v>11751</v>
      </c>
      <c r="AO5032" t="s">
        <v>11752</v>
      </c>
      <c r="AP5032" s="18">
        <v>7.02330278E-2</v>
      </c>
      <c r="AQ5032" t="e">
        <v>#N/A</v>
      </c>
      <c r="AR5032" t="b">
        <f>ISNUMBER(SEARCH('Consulta Por Puntos Baloto'!$E$5,B5032,1))</f>
        <v>0</v>
      </c>
      <c r="AS5032">
        <f t="shared" si="156"/>
        <v>35</v>
      </c>
      <c r="AT5032" t="str">
        <f t="shared" si="157"/>
        <v>Punto red</v>
      </c>
    </row>
    <row r="5033" spans="1:46">
      <c r="A5033" t="s">
        <v>22239</v>
      </c>
      <c r="B5033" t="s">
        <v>22240</v>
      </c>
      <c r="C5033" s="18">
        <v>7.5629226438000003</v>
      </c>
      <c r="D5033" t="s">
        <v>4512</v>
      </c>
      <c r="E5033" t="s">
        <v>297</v>
      </c>
      <c r="F5033" t="s">
        <v>4513</v>
      </c>
      <c r="G5033" s="18">
        <v>17.849198146500001</v>
      </c>
      <c r="H5033" t="s">
        <v>64</v>
      </c>
      <c r="I5033" t="s">
        <v>4514</v>
      </c>
      <c r="J5033" t="s">
        <v>4515</v>
      </c>
      <c r="K5033" s="18">
        <v>17.849198146500001</v>
      </c>
      <c r="L5033" t="s">
        <v>64</v>
      </c>
      <c r="M5033" t="s">
        <v>4514</v>
      </c>
      <c r="N5033" t="s">
        <v>4515</v>
      </c>
      <c r="O5033" s="18">
        <v>7.0672850559000002</v>
      </c>
      <c r="P5033" t="s">
        <v>296</v>
      </c>
      <c r="Q5033" t="s">
        <v>297</v>
      </c>
      <c r="R5033" t="s">
        <v>298</v>
      </c>
      <c r="S5033" s="18">
        <v>139.24185756969999</v>
      </c>
      <c r="T5033" t="s">
        <v>85</v>
      </c>
      <c r="U5033" t="s">
        <v>86</v>
      </c>
      <c r="V5033" t="s">
        <v>87</v>
      </c>
      <c r="W5033" s="18">
        <v>87.7188732523</v>
      </c>
      <c r="X5033" t="s">
        <v>64</v>
      </c>
      <c r="Y5033" t="s">
        <v>4519</v>
      </c>
      <c r="Z5033" t="s">
        <v>4520</v>
      </c>
      <c r="AA5033" s="18">
        <v>56.780245752900001</v>
      </c>
      <c r="AB5033" t="s">
        <v>300</v>
      </c>
      <c r="AC5033" t="s">
        <v>301</v>
      </c>
      <c r="AD5033" t="s">
        <v>302</v>
      </c>
      <c r="AE5033" s="18">
        <v>0.13245764800000001</v>
      </c>
      <c r="AF5033" t="s">
        <v>8004</v>
      </c>
      <c r="AG5033" t="s">
        <v>8005</v>
      </c>
      <c r="AH5033" t="s">
        <v>8006</v>
      </c>
      <c r="AI5033" s="18">
        <v>5.6005857300000003E-2</v>
      </c>
      <c r="AJ5033" t="s">
        <v>8007</v>
      </c>
      <c r="AK5033" t="s">
        <v>8005</v>
      </c>
      <c r="AL5033" t="s">
        <v>8008</v>
      </c>
      <c r="AM5033" t="s">
        <v>8007</v>
      </c>
      <c r="AN5033" t="s">
        <v>8005</v>
      </c>
      <c r="AO5033" t="s">
        <v>8008</v>
      </c>
      <c r="AP5033" s="18">
        <v>5.6005857300000003E-2</v>
      </c>
      <c r="AQ5033" t="e">
        <v>#N/A</v>
      </c>
      <c r="AR5033" t="b">
        <f>ISNUMBER(SEARCH('Consulta Por Puntos Baloto'!$E$5,B5033,1))</f>
        <v>0</v>
      </c>
      <c r="AS5033">
        <f t="shared" si="156"/>
        <v>35</v>
      </c>
      <c r="AT5033" t="str">
        <f t="shared" si="157"/>
        <v>Punto red</v>
      </c>
    </row>
    <row r="5034" spans="1:46">
      <c r="A5034" t="s">
        <v>22241</v>
      </c>
      <c r="B5034" t="s">
        <v>22242</v>
      </c>
      <c r="C5034" s="18">
        <v>2.5903949372000001</v>
      </c>
      <c r="D5034" t="s">
        <v>2585</v>
      </c>
      <c r="E5034" t="s">
        <v>128</v>
      </c>
      <c r="F5034" t="s">
        <v>2586</v>
      </c>
      <c r="G5034" s="18">
        <v>0.71440057260000001</v>
      </c>
      <c r="H5034" t="s">
        <v>64</v>
      </c>
      <c r="I5034" t="s">
        <v>130</v>
      </c>
      <c r="J5034" t="s">
        <v>5290</v>
      </c>
      <c r="K5034" s="18">
        <v>1.2022457108</v>
      </c>
      <c r="L5034" t="s">
        <v>64</v>
      </c>
      <c r="M5034" t="s">
        <v>130</v>
      </c>
      <c r="N5034" t="s">
        <v>3478</v>
      </c>
      <c r="O5034" s="18">
        <v>2.1052743762000001</v>
      </c>
      <c r="P5034" t="s">
        <v>3479</v>
      </c>
      <c r="Q5034" t="s">
        <v>134</v>
      </c>
      <c r="R5034" t="s">
        <v>3480</v>
      </c>
      <c r="S5034" s="18">
        <v>2.1952365511999998</v>
      </c>
      <c r="T5034" t="s">
        <v>807</v>
      </c>
      <c r="U5034" t="s">
        <v>130</v>
      </c>
      <c r="V5034" t="s">
        <v>808</v>
      </c>
      <c r="W5034" s="18">
        <v>1.9266887655</v>
      </c>
      <c r="X5034" t="s">
        <v>2590</v>
      </c>
      <c r="Y5034" t="s">
        <v>130</v>
      </c>
      <c r="Z5034" t="s">
        <v>2591</v>
      </c>
      <c r="AA5034" s="18">
        <v>1.9266887655</v>
      </c>
      <c r="AB5034" t="s">
        <v>6560</v>
      </c>
      <c r="AC5034" t="s">
        <v>128</v>
      </c>
      <c r="AD5034" t="s">
        <v>6561</v>
      </c>
      <c r="AE5034" s="18">
        <v>0.2441279519</v>
      </c>
      <c r="AF5034" t="s">
        <v>13646</v>
      </c>
      <c r="AG5034" t="s">
        <v>143</v>
      </c>
      <c r="AH5034" t="s">
        <v>13647</v>
      </c>
      <c r="AI5034" s="18">
        <v>1.4907215999999999E-2</v>
      </c>
      <c r="AJ5034" t="s">
        <v>22243</v>
      </c>
      <c r="AK5034" t="s">
        <v>134</v>
      </c>
      <c r="AL5034" t="s">
        <v>22244</v>
      </c>
      <c r="AM5034" t="s">
        <v>22243</v>
      </c>
      <c r="AN5034" t="s">
        <v>134</v>
      </c>
      <c r="AO5034" t="s">
        <v>22244</v>
      </c>
      <c r="AP5034" s="18">
        <v>1.4907215999999999E-2</v>
      </c>
      <c r="AQ5034" t="s">
        <v>123</v>
      </c>
      <c r="AR5034" t="b">
        <f>ISNUMBER(SEARCH('Consulta Por Puntos Baloto'!$E$5,B5034,1))</f>
        <v>0</v>
      </c>
      <c r="AS5034">
        <f t="shared" si="156"/>
        <v>35</v>
      </c>
      <c r="AT5034" t="str">
        <f t="shared" si="157"/>
        <v>Punto red</v>
      </c>
    </row>
    <row r="5035" spans="1:46">
      <c r="A5035" t="s">
        <v>22245</v>
      </c>
      <c r="B5035" t="s">
        <v>22246</v>
      </c>
      <c r="C5035" s="18">
        <v>81.427011070600003</v>
      </c>
      <c r="D5035" t="s">
        <v>4730</v>
      </c>
      <c r="E5035" t="s">
        <v>4731</v>
      </c>
      <c r="F5035" t="s">
        <v>4732</v>
      </c>
      <c r="G5035" s="18">
        <v>188.32105090869999</v>
      </c>
      <c r="H5035" t="s">
        <v>4559</v>
      </c>
      <c r="I5035" t="s">
        <v>4560</v>
      </c>
      <c r="J5035" t="s">
        <v>4561</v>
      </c>
      <c r="K5035" s="18">
        <v>188.5680909452</v>
      </c>
      <c r="L5035" t="s">
        <v>64</v>
      </c>
      <c r="M5035" t="s">
        <v>4560</v>
      </c>
      <c r="N5035" t="s">
        <v>4562</v>
      </c>
      <c r="O5035" s="18">
        <v>118.12052791409999</v>
      </c>
      <c r="P5035" t="s">
        <v>4733</v>
      </c>
      <c r="Q5035" t="s">
        <v>4734</v>
      </c>
      <c r="R5035" t="s">
        <v>4735</v>
      </c>
      <c r="S5035" s="18">
        <v>294.58761011540003</v>
      </c>
      <c r="T5035" t="s">
        <v>253</v>
      </c>
      <c r="U5035" t="s">
        <v>65</v>
      </c>
      <c r="V5035" t="s">
        <v>254</v>
      </c>
      <c r="W5035" s="18">
        <v>224.6503265465</v>
      </c>
      <c r="X5035" t="s">
        <v>64</v>
      </c>
      <c r="Y5035" t="s">
        <v>4563</v>
      </c>
      <c r="Z5035" t="s">
        <v>4564</v>
      </c>
      <c r="AA5035" s="18">
        <v>188.33362483170001</v>
      </c>
      <c r="AB5035" t="s">
        <v>4559</v>
      </c>
      <c r="AC5035" t="s">
        <v>388</v>
      </c>
      <c r="AD5035" t="s">
        <v>4565</v>
      </c>
      <c r="AE5035" s="18">
        <v>1.8651414E-3</v>
      </c>
      <c r="AF5035" t="s">
        <v>22247</v>
      </c>
      <c r="AG5035" t="s">
        <v>22248</v>
      </c>
      <c r="AH5035" t="s">
        <v>22249</v>
      </c>
      <c r="AI5035" s="18">
        <v>5.5431758300000002E-2</v>
      </c>
      <c r="AJ5035" t="s">
        <v>22250</v>
      </c>
      <c r="AK5035" t="s">
        <v>22248</v>
      </c>
      <c r="AL5035" t="s">
        <v>22251</v>
      </c>
      <c r="AM5035" t="s">
        <v>22247</v>
      </c>
      <c r="AN5035" t="s">
        <v>22248</v>
      </c>
      <c r="AO5035" t="s">
        <v>22249</v>
      </c>
      <c r="AP5035" s="18">
        <v>1.8651414E-3</v>
      </c>
      <c r="AQ5035" t="s">
        <v>123</v>
      </c>
      <c r="AR5035" t="b">
        <f>ISNUMBER(SEARCH('Consulta Por Puntos Baloto'!$E$5,B5035,1))</f>
        <v>0</v>
      </c>
      <c r="AS5035">
        <f t="shared" si="156"/>
        <v>31</v>
      </c>
      <c r="AT5035" t="str">
        <f t="shared" si="157"/>
        <v>Punto pago</v>
      </c>
    </row>
    <row r="5036" spans="1:46">
      <c r="A5036" t="s">
        <v>22252</v>
      </c>
      <c r="B5036" t="s">
        <v>22253</v>
      </c>
      <c r="C5036" s="18">
        <v>22.378727512699999</v>
      </c>
      <c r="D5036" t="s">
        <v>4084</v>
      </c>
      <c r="E5036" t="s">
        <v>4053</v>
      </c>
      <c r="F5036" t="s">
        <v>4085</v>
      </c>
      <c r="G5036" s="18">
        <v>23.186881785499999</v>
      </c>
      <c r="H5036" t="s">
        <v>64</v>
      </c>
      <c r="I5036" t="s">
        <v>223</v>
      </c>
      <c r="J5036" t="s">
        <v>5167</v>
      </c>
      <c r="K5036" s="18">
        <v>26.686812902</v>
      </c>
      <c r="L5036" t="s">
        <v>64</v>
      </c>
      <c r="M5036" t="s">
        <v>223</v>
      </c>
      <c r="N5036" t="s">
        <v>4070</v>
      </c>
      <c r="O5036" s="18">
        <v>23.8267751313</v>
      </c>
      <c r="P5036" t="s">
        <v>4052</v>
      </c>
      <c r="Q5036" t="s">
        <v>4053</v>
      </c>
      <c r="R5036" t="s">
        <v>4054</v>
      </c>
      <c r="S5036" s="18">
        <v>33.638560199300002</v>
      </c>
      <c r="T5036" t="s">
        <v>227</v>
      </c>
      <c r="U5036" t="s">
        <v>228</v>
      </c>
      <c r="V5036" t="s">
        <v>229</v>
      </c>
      <c r="W5036" s="18">
        <v>23.6646653351</v>
      </c>
      <c r="X5036" t="s">
        <v>64</v>
      </c>
      <c r="Y5036" t="s">
        <v>4055</v>
      </c>
      <c r="Z5036" t="s">
        <v>4056</v>
      </c>
      <c r="AA5036" s="18">
        <v>26.311176747299999</v>
      </c>
      <c r="AB5036" t="s">
        <v>5188</v>
      </c>
      <c r="AC5036" t="s">
        <v>220</v>
      </c>
      <c r="AD5036" t="s">
        <v>5189</v>
      </c>
      <c r="AE5036" s="18">
        <v>3.5217037800000003E-2</v>
      </c>
      <c r="AF5036" t="s">
        <v>22254</v>
      </c>
      <c r="AG5036" t="s">
        <v>5354</v>
      </c>
      <c r="AH5036" t="s">
        <v>22255</v>
      </c>
      <c r="AI5036" s="18">
        <v>16.269177319299999</v>
      </c>
      <c r="AJ5036" t="s">
        <v>5193</v>
      </c>
      <c r="AK5036" t="s">
        <v>5191</v>
      </c>
      <c r="AL5036" t="s">
        <v>5194</v>
      </c>
      <c r="AM5036" t="s">
        <v>22254</v>
      </c>
      <c r="AN5036" t="s">
        <v>5354</v>
      </c>
      <c r="AO5036" t="s">
        <v>22255</v>
      </c>
      <c r="AP5036" s="18">
        <v>3.5217037800000003E-2</v>
      </c>
      <c r="AQ5036" t="e">
        <v>#N/A</v>
      </c>
      <c r="AR5036" t="b">
        <f>ISNUMBER(SEARCH('Consulta Por Puntos Baloto'!$E$5,B5036,1))</f>
        <v>0</v>
      </c>
      <c r="AS5036">
        <f t="shared" si="156"/>
        <v>31</v>
      </c>
      <c r="AT5036" t="str">
        <f t="shared" si="157"/>
        <v>Punto pago</v>
      </c>
    </row>
    <row r="5037" spans="1:46">
      <c r="A5037" t="s">
        <v>22256</v>
      </c>
      <c r="B5037" t="s">
        <v>22257</v>
      </c>
      <c r="C5037" s="18">
        <v>0.80745761130000004</v>
      </c>
      <c r="D5037" t="s">
        <v>127</v>
      </c>
      <c r="E5037" t="s">
        <v>128</v>
      </c>
      <c r="F5037" t="s">
        <v>129</v>
      </c>
      <c r="G5037" s="18">
        <v>0.49737363709999999</v>
      </c>
      <c r="H5037" t="s">
        <v>423</v>
      </c>
      <c r="I5037" t="s">
        <v>130</v>
      </c>
      <c r="J5037" t="s">
        <v>878</v>
      </c>
      <c r="K5037" s="18">
        <v>2.1659573733999999</v>
      </c>
      <c r="L5037" t="s">
        <v>64</v>
      </c>
      <c r="M5037" t="s">
        <v>130</v>
      </c>
      <c r="N5037" t="s">
        <v>370</v>
      </c>
      <c r="O5037" s="18">
        <v>0.49737363709999999</v>
      </c>
      <c r="P5037" t="s">
        <v>133</v>
      </c>
      <c r="Q5037" t="s">
        <v>134</v>
      </c>
      <c r="R5037" t="s">
        <v>135</v>
      </c>
      <c r="S5037" s="18">
        <v>4.0040426026000002</v>
      </c>
      <c r="T5037" t="s">
        <v>371</v>
      </c>
      <c r="U5037" t="s">
        <v>130</v>
      </c>
      <c r="V5037" t="s">
        <v>372</v>
      </c>
      <c r="W5037" s="18">
        <v>3.7031540651000001</v>
      </c>
      <c r="X5037" t="s">
        <v>64</v>
      </c>
      <c r="Y5037" t="s">
        <v>130</v>
      </c>
      <c r="Z5037" t="s">
        <v>373</v>
      </c>
      <c r="AA5037" s="18">
        <v>1.0097201109</v>
      </c>
      <c r="AB5037" t="s">
        <v>140</v>
      </c>
      <c r="AC5037" t="s">
        <v>128</v>
      </c>
      <c r="AD5037" t="s">
        <v>141</v>
      </c>
      <c r="AE5037" s="18">
        <v>0.1069125085</v>
      </c>
      <c r="AF5037" t="s">
        <v>1035</v>
      </c>
      <c r="AG5037" t="s">
        <v>143</v>
      </c>
      <c r="AH5037" t="s">
        <v>1036</v>
      </c>
      <c r="AI5037" s="18">
        <v>0.1223114367</v>
      </c>
      <c r="AJ5037" t="s">
        <v>3104</v>
      </c>
      <c r="AK5037" t="s">
        <v>134</v>
      </c>
      <c r="AL5037" t="s">
        <v>3105</v>
      </c>
      <c r="AM5037" t="s">
        <v>1035</v>
      </c>
      <c r="AN5037" t="s">
        <v>143</v>
      </c>
      <c r="AO5037" t="s">
        <v>1036</v>
      </c>
      <c r="AP5037" s="18">
        <v>0.1069125085</v>
      </c>
      <c r="AQ5037" t="s">
        <v>123</v>
      </c>
      <c r="AR5037" t="b">
        <f>ISNUMBER(SEARCH('Consulta Por Puntos Baloto'!$E$5,B5037,1))</f>
        <v>0</v>
      </c>
      <c r="AS5037">
        <f t="shared" si="156"/>
        <v>31</v>
      </c>
      <c r="AT5037" t="str">
        <f t="shared" si="157"/>
        <v>Punto pago</v>
      </c>
    </row>
    <row r="5038" spans="1:46">
      <c r="A5038" t="s">
        <v>22258</v>
      </c>
      <c r="B5038" t="s">
        <v>22259</v>
      </c>
      <c r="C5038" s="18">
        <v>1.7310544076000001</v>
      </c>
      <c r="D5038" t="s">
        <v>61</v>
      </c>
      <c r="E5038" t="s">
        <v>62</v>
      </c>
      <c r="F5038" t="s">
        <v>63</v>
      </c>
      <c r="G5038" s="18">
        <v>2.5682094505999999</v>
      </c>
      <c r="H5038" t="s">
        <v>64</v>
      </c>
      <c r="I5038" t="s">
        <v>65</v>
      </c>
      <c r="J5038" t="s">
        <v>66</v>
      </c>
      <c r="K5038" s="18">
        <v>2.5794462669999998</v>
      </c>
      <c r="L5038" t="s">
        <v>64</v>
      </c>
      <c r="M5038" t="s">
        <v>65</v>
      </c>
      <c r="N5038" t="s">
        <v>66</v>
      </c>
      <c r="O5038" s="18">
        <v>8.4863730870000005</v>
      </c>
      <c r="P5038" t="s">
        <v>67</v>
      </c>
      <c r="Q5038" t="s">
        <v>62</v>
      </c>
      <c r="R5038" t="s">
        <v>68</v>
      </c>
      <c r="S5038" s="18">
        <v>5.4237270301000002</v>
      </c>
      <c r="T5038" t="s">
        <v>69</v>
      </c>
      <c r="U5038" t="s">
        <v>65</v>
      </c>
      <c r="V5038" t="s">
        <v>70</v>
      </c>
      <c r="W5038" s="18">
        <v>3.7140130385000001</v>
      </c>
      <c r="X5038" t="s">
        <v>71</v>
      </c>
      <c r="Y5038" t="s">
        <v>65</v>
      </c>
      <c r="Z5038" t="s">
        <v>72</v>
      </c>
      <c r="AA5038" s="18">
        <v>3.7153574643999998</v>
      </c>
      <c r="AB5038" t="s">
        <v>243</v>
      </c>
      <c r="AC5038" t="s">
        <v>62</v>
      </c>
      <c r="AD5038" t="s">
        <v>244</v>
      </c>
      <c r="AE5038" s="18">
        <v>0.22090977819999999</v>
      </c>
      <c r="AF5038" t="s">
        <v>22260</v>
      </c>
      <c r="AG5038" t="s">
        <v>62</v>
      </c>
      <c r="AH5038" t="s">
        <v>22261</v>
      </c>
      <c r="AI5038" s="18">
        <v>0.21764688230000001</v>
      </c>
      <c r="AJ5038" t="s">
        <v>349</v>
      </c>
      <c r="AK5038" t="s">
        <v>62</v>
      </c>
      <c r="AL5038" t="s">
        <v>9598</v>
      </c>
      <c r="AM5038" t="s">
        <v>349</v>
      </c>
      <c r="AN5038" t="s">
        <v>62</v>
      </c>
      <c r="AO5038" t="s">
        <v>9598</v>
      </c>
      <c r="AP5038" s="18">
        <v>0.21764688230000001</v>
      </c>
      <c r="AQ5038" t="s">
        <v>123</v>
      </c>
      <c r="AR5038" t="b">
        <f>ISNUMBER(SEARCH('Consulta Por Puntos Baloto'!$E$5,B5038,1))</f>
        <v>0</v>
      </c>
      <c r="AS5038">
        <f t="shared" si="156"/>
        <v>35</v>
      </c>
      <c r="AT5038" t="str">
        <f t="shared" si="157"/>
        <v>Punto red</v>
      </c>
    </row>
    <row r="5039" spans="1:46">
      <c r="A5039" t="s">
        <v>22262</v>
      </c>
      <c r="B5039" t="s">
        <v>22263</v>
      </c>
      <c r="C5039" s="18">
        <v>15.1222424519</v>
      </c>
      <c r="D5039" t="s">
        <v>5599</v>
      </c>
      <c r="E5039" t="s">
        <v>5600</v>
      </c>
      <c r="F5039" t="s">
        <v>5601</v>
      </c>
      <c r="G5039" s="18">
        <v>13.6111002955</v>
      </c>
      <c r="H5039" t="s">
        <v>64</v>
      </c>
      <c r="I5039" t="s">
        <v>228</v>
      </c>
      <c r="J5039" t="s">
        <v>4012</v>
      </c>
      <c r="K5039" s="18">
        <v>14.1652432924</v>
      </c>
      <c r="L5039" t="s">
        <v>64</v>
      </c>
      <c r="M5039" t="s">
        <v>4008</v>
      </c>
      <c r="N5039" t="s">
        <v>4087</v>
      </c>
      <c r="O5039" s="18">
        <v>17.085872326299999</v>
      </c>
      <c r="P5039" t="s">
        <v>4100</v>
      </c>
      <c r="Q5039" t="s">
        <v>4101</v>
      </c>
      <c r="R5039" t="s">
        <v>4102</v>
      </c>
      <c r="S5039" s="18">
        <v>15.8931762584</v>
      </c>
      <c r="T5039" t="s">
        <v>227</v>
      </c>
      <c r="U5039" t="s">
        <v>228</v>
      </c>
      <c r="V5039" t="s">
        <v>229</v>
      </c>
      <c r="W5039" s="18">
        <v>13.587156309599999</v>
      </c>
      <c r="X5039" t="s">
        <v>64</v>
      </c>
      <c r="Y5039" t="s">
        <v>228</v>
      </c>
      <c r="Z5039" t="s">
        <v>4012</v>
      </c>
      <c r="AA5039" s="18">
        <v>13.6773542605</v>
      </c>
      <c r="AB5039" t="s">
        <v>6212</v>
      </c>
      <c r="AC5039" t="s">
        <v>5600</v>
      </c>
      <c r="AD5039" t="s">
        <v>6213</v>
      </c>
      <c r="AE5039" s="18">
        <v>6.7310885000000003E-3</v>
      </c>
      <c r="AF5039" t="s">
        <v>22264</v>
      </c>
      <c r="AG5039" t="s">
        <v>17488</v>
      </c>
      <c r="AH5039" t="s">
        <v>22265</v>
      </c>
      <c r="AI5039" s="18">
        <v>7.8651113236999999</v>
      </c>
      <c r="AJ5039" t="s">
        <v>17490</v>
      </c>
      <c r="AK5039" t="s">
        <v>4954</v>
      </c>
      <c r="AL5039" t="s">
        <v>17491</v>
      </c>
      <c r="AM5039" t="s">
        <v>22264</v>
      </c>
      <c r="AN5039" t="s">
        <v>17488</v>
      </c>
      <c r="AO5039" t="s">
        <v>22265</v>
      </c>
      <c r="AP5039" s="18">
        <v>6.7310885000000003E-3</v>
      </c>
      <c r="AQ5039" t="s">
        <v>123</v>
      </c>
      <c r="AR5039" t="b">
        <f>ISNUMBER(SEARCH('Consulta Por Puntos Baloto'!$E$5,B5039,1))</f>
        <v>0</v>
      </c>
      <c r="AS5039">
        <f t="shared" si="156"/>
        <v>31</v>
      </c>
      <c r="AT5039" t="str">
        <f t="shared" si="157"/>
        <v>Punto pago</v>
      </c>
    </row>
    <row r="5040" spans="1:46">
      <c r="A5040" t="s">
        <v>22266</v>
      </c>
      <c r="B5040" t="s">
        <v>22267</v>
      </c>
      <c r="C5040" s="18">
        <v>8.8337755899999995E-2</v>
      </c>
      <c r="D5040" t="s">
        <v>410</v>
      </c>
      <c r="E5040" t="s">
        <v>411</v>
      </c>
      <c r="F5040" t="s">
        <v>412</v>
      </c>
      <c r="G5040" s="18">
        <v>48.595162376399998</v>
      </c>
      <c r="H5040" t="s">
        <v>64</v>
      </c>
      <c r="I5040" t="s">
        <v>86</v>
      </c>
      <c r="J5040" t="s">
        <v>413</v>
      </c>
      <c r="K5040" s="18">
        <v>48.595162376399998</v>
      </c>
      <c r="L5040" t="s">
        <v>64</v>
      </c>
      <c r="M5040" t="s">
        <v>86</v>
      </c>
      <c r="N5040" t="s">
        <v>413</v>
      </c>
      <c r="O5040" s="18">
        <v>0.10496972240000001</v>
      </c>
      <c r="P5040" t="s">
        <v>414</v>
      </c>
      <c r="Q5040" t="s">
        <v>411</v>
      </c>
      <c r="R5040" t="s">
        <v>415</v>
      </c>
      <c r="S5040" s="18">
        <v>63.097894632699997</v>
      </c>
      <c r="T5040" t="s">
        <v>85</v>
      </c>
      <c r="U5040" t="s">
        <v>86</v>
      </c>
      <c r="V5040" t="s">
        <v>87</v>
      </c>
      <c r="W5040" s="18">
        <v>60.241134860400003</v>
      </c>
      <c r="X5040" t="s">
        <v>64</v>
      </c>
      <c r="Y5040" t="s">
        <v>86</v>
      </c>
      <c r="Z5040" t="s">
        <v>299</v>
      </c>
      <c r="AA5040" s="18">
        <v>60.249288823500002</v>
      </c>
      <c r="AB5040" s="19" t="s">
        <v>361</v>
      </c>
      <c r="AC5040" t="s">
        <v>83</v>
      </c>
      <c r="AD5040" s="19" t="s">
        <v>362</v>
      </c>
      <c r="AE5040" s="18">
        <v>2.9359824900000001E-2</v>
      </c>
      <c r="AF5040" t="s">
        <v>5462</v>
      </c>
      <c r="AG5040" t="s">
        <v>411</v>
      </c>
      <c r="AH5040" t="s">
        <v>5463</v>
      </c>
      <c r="AI5040" s="18">
        <v>4.4885157E-3</v>
      </c>
      <c r="AJ5040" t="s">
        <v>22268</v>
      </c>
      <c r="AK5040" t="s">
        <v>411</v>
      </c>
      <c r="AL5040" t="s">
        <v>22269</v>
      </c>
      <c r="AM5040" t="s">
        <v>22268</v>
      </c>
      <c r="AN5040" t="s">
        <v>411</v>
      </c>
      <c r="AO5040" t="s">
        <v>22269</v>
      </c>
      <c r="AP5040" s="18">
        <v>4.4885157E-3</v>
      </c>
      <c r="AQ5040" t="s">
        <v>123</v>
      </c>
      <c r="AR5040" t="b">
        <f>ISNUMBER(SEARCH('Consulta Por Puntos Baloto'!$E$5,B5040,1))</f>
        <v>0</v>
      </c>
      <c r="AS5040">
        <f t="shared" si="156"/>
        <v>35</v>
      </c>
      <c r="AT5040" t="str">
        <f t="shared" si="157"/>
        <v>Punto red</v>
      </c>
    </row>
    <row r="5041" spans="1:46">
      <c r="A5041" t="s">
        <v>22270</v>
      </c>
      <c r="B5041" t="s">
        <v>22271</v>
      </c>
      <c r="C5041" s="18">
        <v>1.4411403777</v>
      </c>
      <c r="D5041" t="s">
        <v>264</v>
      </c>
      <c r="E5041" t="s">
        <v>62</v>
      </c>
      <c r="F5041" t="s">
        <v>265</v>
      </c>
      <c r="G5041" s="18">
        <v>1.3103351414</v>
      </c>
      <c r="H5041" t="s">
        <v>64</v>
      </c>
      <c r="I5041" t="s">
        <v>65</v>
      </c>
      <c r="J5041" t="s">
        <v>4122</v>
      </c>
      <c r="K5041" s="18">
        <v>1.3103351414</v>
      </c>
      <c r="L5041" t="s">
        <v>64</v>
      </c>
      <c r="M5041" t="s">
        <v>65</v>
      </c>
      <c r="N5041" t="s">
        <v>4123</v>
      </c>
      <c r="O5041" s="18">
        <v>12.743924083</v>
      </c>
      <c r="P5041" t="s">
        <v>67</v>
      </c>
      <c r="Q5041" t="s">
        <v>62</v>
      </c>
      <c r="R5041" t="s">
        <v>68</v>
      </c>
      <c r="S5041" s="18">
        <v>9.3774944328000007</v>
      </c>
      <c r="T5041" t="s">
        <v>69</v>
      </c>
      <c r="U5041" t="s">
        <v>65</v>
      </c>
      <c r="V5041" t="s">
        <v>70</v>
      </c>
      <c r="W5041" s="18">
        <v>4.9574074037999996</v>
      </c>
      <c r="X5041" t="s">
        <v>241</v>
      </c>
      <c r="Y5041" t="s">
        <v>65</v>
      </c>
      <c r="Z5041" t="s">
        <v>242</v>
      </c>
      <c r="AA5041" s="18">
        <v>1.4468948417</v>
      </c>
      <c r="AB5041" s="19" t="s">
        <v>266</v>
      </c>
      <c r="AC5041" t="s">
        <v>62</v>
      </c>
      <c r="AD5041" t="s">
        <v>267</v>
      </c>
      <c r="AE5041" s="18">
        <v>0.20958990820000001</v>
      </c>
      <c r="AF5041" t="s">
        <v>20113</v>
      </c>
      <c r="AG5041" t="s">
        <v>62</v>
      </c>
      <c r="AH5041" t="s">
        <v>20114</v>
      </c>
      <c r="AI5041" s="18">
        <v>0.35243499350000002</v>
      </c>
      <c r="AJ5041" t="s">
        <v>22272</v>
      </c>
      <c r="AK5041" t="s">
        <v>62</v>
      </c>
      <c r="AL5041" t="s">
        <v>22273</v>
      </c>
      <c r="AM5041" t="s">
        <v>20113</v>
      </c>
      <c r="AN5041" t="s">
        <v>62</v>
      </c>
      <c r="AO5041" t="s">
        <v>20114</v>
      </c>
      <c r="AP5041" s="18">
        <v>0.20958990820000001</v>
      </c>
      <c r="AQ5041" t="s">
        <v>123</v>
      </c>
      <c r="AR5041" t="b">
        <f>ISNUMBER(SEARCH('Consulta Por Puntos Baloto'!$E$5,B5041,1))</f>
        <v>0</v>
      </c>
      <c r="AS5041">
        <f t="shared" si="156"/>
        <v>31</v>
      </c>
      <c r="AT5041" t="str">
        <f t="shared" si="157"/>
        <v>Punto pago</v>
      </c>
    </row>
    <row r="5042" spans="1:46">
      <c r="A5042" t="s">
        <v>22274</v>
      </c>
      <c r="B5042" t="s">
        <v>22275</v>
      </c>
      <c r="C5042" s="18">
        <v>4.7476364776000004</v>
      </c>
      <c r="D5042" t="s">
        <v>4401</v>
      </c>
      <c r="E5042" t="s">
        <v>62</v>
      </c>
      <c r="F5042" t="s">
        <v>4402</v>
      </c>
      <c r="G5042" s="18">
        <v>4.0977455901999997</v>
      </c>
      <c r="H5042" t="s">
        <v>64</v>
      </c>
      <c r="I5042" t="s">
        <v>65</v>
      </c>
      <c r="J5042" t="s">
        <v>4212</v>
      </c>
      <c r="K5042" s="18">
        <v>4.0869365299</v>
      </c>
      <c r="L5042" t="s">
        <v>64</v>
      </c>
      <c r="M5042" t="s">
        <v>65</v>
      </c>
      <c r="N5042" t="s">
        <v>4212</v>
      </c>
      <c r="O5042" s="18">
        <v>4.3768328306999997</v>
      </c>
      <c r="P5042" t="s">
        <v>67</v>
      </c>
      <c r="Q5042" t="s">
        <v>62</v>
      </c>
      <c r="R5042" t="s">
        <v>68</v>
      </c>
      <c r="S5042" s="18">
        <v>4.1838873583999998</v>
      </c>
      <c r="T5042" t="s">
        <v>69</v>
      </c>
      <c r="U5042" t="s">
        <v>65</v>
      </c>
      <c r="V5042" t="s">
        <v>70</v>
      </c>
      <c r="W5042" s="18">
        <v>4.3795710715</v>
      </c>
      <c r="X5042" t="s">
        <v>276</v>
      </c>
      <c r="Y5042" t="s">
        <v>65</v>
      </c>
      <c r="Z5042" t="s">
        <v>277</v>
      </c>
      <c r="AA5042" s="18">
        <v>4.1813663196000004</v>
      </c>
      <c r="AB5042" t="s">
        <v>4405</v>
      </c>
      <c r="AC5042" t="s">
        <v>62</v>
      </c>
      <c r="AD5042" t="s">
        <v>4406</v>
      </c>
      <c r="AE5042" s="18">
        <v>4.8023609000000002E-3</v>
      </c>
      <c r="AF5042" t="s">
        <v>22276</v>
      </c>
      <c r="AG5042" t="s">
        <v>62</v>
      </c>
      <c r="AH5042" t="s">
        <v>22277</v>
      </c>
      <c r="AI5042" s="18">
        <v>0.1245456465</v>
      </c>
      <c r="AJ5042" t="s">
        <v>11254</v>
      </c>
      <c r="AK5042" t="s">
        <v>62</v>
      </c>
      <c r="AL5042" t="s">
        <v>11255</v>
      </c>
      <c r="AM5042" t="s">
        <v>22276</v>
      </c>
      <c r="AN5042" t="s">
        <v>62</v>
      </c>
      <c r="AO5042" t="s">
        <v>22277</v>
      </c>
      <c r="AP5042" s="18">
        <v>4.8023609000000002E-3</v>
      </c>
      <c r="AQ5042" t="s">
        <v>123</v>
      </c>
      <c r="AR5042" t="b">
        <f>ISNUMBER(SEARCH('Consulta Por Puntos Baloto'!$E$5,B5042,1))</f>
        <v>0</v>
      </c>
      <c r="AS5042">
        <f t="shared" si="156"/>
        <v>31</v>
      </c>
      <c r="AT5042" t="str">
        <f t="shared" si="157"/>
        <v>Punto pago</v>
      </c>
    </row>
    <row r="5043" spans="1:46">
      <c r="A5043" t="s">
        <v>22278</v>
      </c>
      <c r="B5043" t="s">
        <v>22279</v>
      </c>
      <c r="C5043" s="18">
        <v>2.5327381577999999</v>
      </c>
      <c r="D5043" t="s">
        <v>4210</v>
      </c>
      <c r="E5043" t="s">
        <v>62</v>
      </c>
      <c r="F5043" t="s">
        <v>4211</v>
      </c>
      <c r="G5043" s="18">
        <v>0.74567089630000005</v>
      </c>
      <c r="H5043" t="s">
        <v>64</v>
      </c>
      <c r="I5043" t="s">
        <v>65</v>
      </c>
      <c r="J5043" t="s">
        <v>4213</v>
      </c>
      <c r="K5043" s="18">
        <v>1.7657702645</v>
      </c>
      <c r="L5043" t="s">
        <v>64</v>
      </c>
      <c r="M5043" t="s">
        <v>65</v>
      </c>
      <c r="N5043" t="s">
        <v>4212</v>
      </c>
      <c r="O5043" s="18">
        <v>3.6350180759000001</v>
      </c>
      <c r="P5043" t="s">
        <v>67</v>
      </c>
      <c r="Q5043" t="s">
        <v>62</v>
      </c>
      <c r="R5043" t="s">
        <v>68</v>
      </c>
      <c r="S5043" s="18">
        <v>2.533394243</v>
      </c>
      <c r="T5043" t="s">
        <v>253</v>
      </c>
      <c r="U5043" t="s">
        <v>65</v>
      </c>
      <c r="V5043" t="s">
        <v>254</v>
      </c>
      <c r="W5043" s="18">
        <v>0.74971475229999995</v>
      </c>
      <c r="X5043" t="s">
        <v>64</v>
      </c>
      <c r="Y5043" t="s">
        <v>65</v>
      </c>
      <c r="Z5043" t="s">
        <v>4213</v>
      </c>
      <c r="AA5043" s="18">
        <v>2.4817449261000002</v>
      </c>
      <c r="AB5043" t="s">
        <v>5706</v>
      </c>
      <c r="AC5043" t="s">
        <v>62</v>
      </c>
      <c r="AD5043" t="s">
        <v>5707</v>
      </c>
      <c r="AE5043" s="18">
        <v>6.9904699799999998E-2</v>
      </c>
      <c r="AF5043" t="s">
        <v>13128</v>
      </c>
      <c r="AG5043" t="s">
        <v>62</v>
      </c>
      <c r="AH5043" t="s">
        <v>13129</v>
      </c>
      <c r="AI5043" s="18">
        <v>0.34318381479999999</v>
      </c>
      <c r="AJ5043" t="s">
        <v>11734</v>
      </c>
      <c r="AK5043" t="s">
        <v>62</v>
      </c>
      <c r="AL5043" t="s">
        <v>11735</v>
      </c>
      <c r="AM5043" t="s">
        <v>13128</v>
      </c>
      <c r="AN5043" t="s">
        <v>62</v>
      </c>
      <c r="AO5043" t="s">
        <v>13129</v>
      </c>
      <c r="AP5043" s="18">
        <v>6.9904699799999998E-2</v>
      </c>
      <c r="AQ5043" t="s">
        <v>123</v>
      </c>
      <c r="AR5043" t="b">
        <f>ISNUMBER(SEARCH('Consulta Por Puntos Baloto'!$E$5,B5043,1))</f>
        <v>0</v>
      </c>
      <c r="AS5043">
        <f t="shared" si="156"/>
        <v>31</v>
      </c>
      <c r="AT5043" t="str">
        <f t="shared" si="157"/>
        <v>Punto pago</v>
      </c>
    </row>
    <row r="5044" spans="1:46">
      <c r="A5044" t="s">
        <v>22280</v>
      </c>
      <c r="B5044" t="s">
        <v>22281</v>
      </c>
      <c r="C5044" s="18">
        <v>0.6944238291</v>
      </c>
      <c r="D5044" t="s">
        <v>264</v>
      </c>
      <c r="E5044" t="s">
        <v>62</v>
      </c>
      <c r="F5044" t="s">
        <v>265</v>
      </c>
      <c r="G5044" s="18">
        <v>0.84897615370000001</v>
      </c>
      <c r="H5044" t="s">
        <v>64</v>
      </c>
      <c r="I5044" t="s">
        <v>65</v>
      </c>
      <c r="J5044" t="s">
        <v>66</v>
      </c>
      <c r="K5044" s="18">
        <v>0.83861185760000001</v>
      </c>
      <c r="L5044" t="s">
        <v>64</v>
      </c>
      <c r="M5044" t="s">
        <v>65</v>
      </c>
      <c r="N5044" t="s">
        <v>66</v>
      </c>
      <c r="O5044" s="18">
        <v>11.7692735951</v>
      </c>
      <c r="P5044" t="s">
        <v>67</v>
      </c>
      <c r="Q5044" t="s">
        <v>62</v>
      </c>
      <c r="R5044" t="s">
        <v>68</v>
      </c>
      <c r="S5044" s="18">
        <v>8.0269403409999995</v>
      </c>
      <c r="T5044" t="s">
        <v>69</v>
      </c>
      <c r="U5044" t="s">
        <v>65</v>
      </c>
      <c r="V5044" t="s">
        <v>70</v>
      </c>
      <c r="W5044" s="18">
        <v>3.3434514205000001</v>
      </c>
      <c r="X5044" t="s">
        <v>241</v>
      </c>
      <c r="Y5044" t="s">
        <v>65</v>
      </c>
      <c r="Z5044" t="s">
        <v>242</v>
      </c>
      <c r="AA5044" s="18">
        <v>1.2572938625000001</v>
      </c>
      <c r="AB5044" s="19" t="s">
        <v>266</v>
      </c>
      <c r="AC5044" t="s">
        <v>62</v>
      </c>
      <c r="AD5044" t="s">
        <v>267</v>
      </c>
      <c r="AE5044" s="18">
        <v>0.199700878</v>
      </c>
      <c r="AF5044" t="s">
        <v>14729</v>
      </c>
      <c r="AG5044" t="s">
        <v>62</v>
      </c>
      <c r="AH5044" t="s">
        <v>14730</v>
      </c>
      <c r="AI5044" s="18">
        <v>0.71875044340000005</v>
      </c>
      <c r="AJ5044" t="s">
        <v>270</v>
      </c>
      <c r="AK5044" t="s">
        <v>62</v>
      </c>
      <c r="AL5044" t="s">
        <v>271</v>
      </c>
      <c r="AM5044" t="s">
        <v>14729</v>
      </c>
      <c r="AN5044" t="s">
        <v>62</v>
      </c>
      <c r="AO5044" t="s">
        <v>14730</v>
      </c>
      <c r="AP5044" s="18">
        <v>0.199700878</v>
      </c>
      <c r="AQ5044" t="s">
        <v>123</v>
      </c>
      <c r="AR5044" t="b">
        <f>ISNUMBER(SEARCH('Consulta Por Puntos Baloto'!$E$5,B5044,1))</f>
        <v>0</v>
      </c>
      <c r="AS5044">
        <f t="shared" si="156"/>
        <v>31</v>
      </c>
      <c r="AT5044" t="str">
        <f t="shared" si="157"/>
        <v>Punto pago</v>
      </c>
    </row>
    <row r="5045" spans="1:46">
      <c r="A5045" t="s">
        <v>22282</v>
      </c>
      <c r="B5045" t="s">
        <v>22283</v>
      </c>
      <c r="C5045" s="18">
        <v>23.8441780235</v>
      </c>
      <c r="D5045" t="s">
        <v>3971</v>
      </c>
      <c r="E5045" t="s">
        <v>3972</v>
      </c>
      <c r="F5045" t="s">
        <v>3973</v>
      </c>
      <c r="G5045" s="18">
        <v>22.034757052100002</v>
      </c>
      <c r="H5045" t="s">
        <v>64</v>
      </c>
      <c r="I5045" t="s">
        <v>3974</v>
      </c>
      <c r="J5045" t="s">
        <v>3975</v>
      </c>
      <c r="K5045" s="18">
        <v>23.339573336299999</v>
      </c>
      <c r="L5045" t="s">
        <v>64</v>
      </c>
      <c r="M5045" t="s">
        <v>3974</v>
      </c>
      <c r="N5045" t="s">
        <v>3976</v>
      </c>
      <c r="O5045" s="18">
        <v>24.248285881000001</v>
      </c>
      <c r="P5045" t="s">
        <v>3977</v>
      </c>
      <c r="Q5045" t="s">
        <v>3972</v>
      </c>
      <c r="R5045" t="s">
        <v>3978</v>
      </c>
      <c r="S5045" s="18">
        <v>438.07949889880001</v>
      </c>
      <c r="T5045" t="s">
        <v>85</v>
      </c>
      <c r="U5045" t="s">
        <v>86</v>
      </c>
      <c r="V5045" t="s">
        <v>87</v>
      </c>
      <c r="W5045" s="18">
        <v>30.1976643223</v>
      </c>
      <c r="X5045" t="s">
        <v>3979</v>
      </c>
      <c r="Y5045" t="s">
        <v>3974</v>
      </c>
      <c r="Z5045" t="s">
        <v>3980</v>
      </c>
      <c r="AA5045" s="18">
        <v>27.230583227</v>
      </c>
      <c r="AB5045" t="s">
        <v>3981</v>
      </c>
      <c r="AC5045" t="s">
        <v>3972</v>
      </c>
      <c r="AD5045" t="s">
        <v>3982</v>
      </c>
      <c r="AE5045" s="18">
        <v>7.4366080099999995E-2</v>
      </c>
      <c r="AF5045" t="s">
        <v>22284</v>
      </c>
      <c r="AG5045" t="s">
        <v>15205</v>
      </c>
      <c r="AH5045" t="s">
        <v>22285</v>
      </c>
      <c r="AI5045" s="18">
        <v>7.0251453800000002E-2</v>
      </c>
      <c r="AJ5045" t="s">
        <v>15204</v>
      </c>
      <c r="AK5045" t="s">
        <v>15205</v>
      </c>
      <c r="AL5045" t="s">
        <v>15206</v>
      </c>
      <c r="AM5045" t="s">
        <v>15204</v>
      </c>
      <c r="AN5045" t="s">
        <v>15205</v>
      </c>
      <c r="AO5045" t="s">
        <v>15206</v>
      </c>
      <c r="AP5045" s="18">
        <v>7.0251453800000002E-2</v>
      </c>
      <c r="AQ5045" t="s">
        <v>123</v>
      </c>
      <c r="AR5045" t="b">
        <f>ISNUMBER(SEARCH('Consulta Por Puntos Baloto'!$E$5,B5045,1))</f>
        <v>0</v>
      </c>
      <c r="AS5045">
        <f t="shared" si="156"/>
        <v>35</v>
      </c>
      <c r="AT5045" t="str">
        <f t="shared" si="157"/>
        <v>Punto red</v>
      </c>
    </row>
    <row r="5046" spans="1:46">
      <c r="A5046" t="s">
        <v>22286</v>
      </c>
      <c r="B5046" t="s">
        <v>22287</v>
      </c>
      <c r="C5046" s="18">
        <v>1.2858888221</v>
      </c>
      <c r="D5046" t="s">
        <v>9667</v>
      </c>
      <c r="E5046" t="s">
        <v>4101</v>
      </c>
      <c r="F5046" t="s">
        <v>9668</v>
      </c>
      <c r="G5046" s="18">
        <v>0.92746039400000002</v>
      </c>
      <c r="H5046" t="s">
        <v>227</v>
      </c>
      <c r="I5046" t="s">
        <v>228</v>
      </c>
      <c r="J5046" t="s">
        <v>229</v>
      </c>
      <c r="K5046" s="18">
        <v>1.8960410877</v>
      </c>
      <c r="L5046" t="s">
        <v>64</v>
      </c>
      <c r="M5046" t="s">
        <v>4434</v>
      </c>
      <c r="N5046" t="s">
        <v>5602</v>
      </c>
      <c r="O5046" s="18">
        <v>1.3887214835999999</v>
      </c>
      <c r="P5046" t="s">
        <v>4100</v>
      </c>
      <c r="Q5046" t="s">
        <v>4101</v>
      </c>
      <c r="R5046" t="s">
        <v>4102</v>
      </c>
      <c r="S5046" s="18">
        <v>0.93390179080000002</v>
      </c>
      <c r="T5046" t="s">
        <v>227</v>
      </c>
      <c r="U5046" t="s">
        <v>228</v>
      </c>
      <c r="V5046" t="s">
        <v>229</v>
      </c>
      <c r="W5046" s="18">
        <v>1.6838254634000001</v>
      </c>
      <c r="X5046" t="s">
        <v>64</v>
      </c>
      <c r="Y5046" t="s">
        <v>5603</v>
      </c>
      <c r="Z5046" t="s">
        <v>5604</v>
      </c>
      <c r="AA5046" s="18">
        <v>0.94669691089999997</v>
      </c>
      <c r="AB5046" t="s">
        <v>227</v>
      </c>
      <c r="AC5046" t="s">
        <v>5600</v>
      </c>
      <c r="AD5046" t="s">
        <v>5605</v>
      </c>
      <c r="AE5046" s="18">
        <v>0.85453123450000001</v>
      </c>
      <c r="AF5046" t="s">
        <v>5606</v>
      </c>
      <c r="AG5046" t="s">
        <v>5600</v>
      </c>
      <c r="AH5046" t="s">
        <v>5607</v>
      </c>
      <c r="AI5046" s="18">
        <v>0.9328916719</v>
      </c>
      <c r="AJ5046" t="s">
        <v>349</v>
      </c>
      <c r="AK5046" t="s">
        <v>5600</v>
      </c>
      <c r="AL5046" t="s">
        <v>5608</v>
      </c>
      <c r="AM5046" t="s">
        <v>5606</v>
      </c>
      <c r="AN5046" t="s">
        <v>5600</v>
      </c>
      <c r="AO5046" t="s">
        <v>5607</v>
      </c>
      <c r="AP5046" s="18">
        <v>0.85453123450000001</v>
      </c>
      <c r="AQ5046" t="s">
        <v>123</v>
      </c>
      <c r="AR5046" t="b">
        <f>ISNUMBER(SEARCH('Consulta Por Puntos Baloto'!$E$5,B5046,1))</f>
        <v>0</v>
      </c>
      <c r="AS5046">
        <f t="shared" si="156"/>
        <v>31</v>
      </c>
      <c r="AT5046" t="str">
        <f t="shared" si="157"/>
        <v>Punto pago</v>
      </c>
    </row>
    <row r="5047" spans="1:46">
      <c r="A5047" t="s">
        <v>22288</v>
      </c>
      <c r="B5047" t="s">
        <v>22289</v>
      </c>
      <c r="C5047" s="18">
        <v>1.4066852009999999</v>
      </c>
      <c r="D5047" t="s">
        <v>2585</v>
      </c>
      <c r="E5047" t="s">
        <v>128</v>
      </c>
      <c r="F5047" t="s">
        <v>2586</v>
      </c>
      <c r="G5047" s="18">
        <v>0.90339858399999995</v>
      </c>
      <c r="H5047" t="s">
        <v>64</v>
      </c>
      <c r="I5047" t="s">
        <v>130</v>
      </c>
      <c r="J5047" t="s">
        <v>2659</v>
      </c>
      <c r="K5047" s="18">
        <v>0.90339858399999995</v>
      </c>
      <c r="L5047" t="s">
        <v>311</v>
      </c>
      <c r="M5047" t="s">
        <v>130</v>
      </c>
      <c r="N5047" t="s">
        <v>2660</v>
      </c>
      <c r="O5047" s="18">
        <v>2.1034155407999999</v>
      </c>
      <c r="P5047" t="s">
        <v>2588</v>
      </c>
      <c r="Q5047" t="s">
        <v>134</v>
      </c>
      <c r="R5047" t="s">
        <v>2589</v>
      </c>
      <c r="S5047" s="18">
        <v>0.90339858399999995</v>
      </c>
      <c r="T5047" t="s">
        <v>311</v>
      </c>
      <c r="U5047" t="s">
        <v>130</v>
      </c>
      <c r="V5047" t="s">
        <v>312</v>
      </c>
      <c r="W5047" s="18">
        <v>0.90339858399999995</v>
      </c>
      <c r="X5047" t="s">
        <v>64</v>
      </c>
      <c r="Y5047" t="s">
        <v>130</v>
      </c>
      <c r="Z5047" t="s">
        <v>2659</v>
      </c>
      <c r="AA5047" s="18">
        <v>0.94047334230000001</v>
      </c>
      <c r="AB5047" t="s">
        <v>2661</v>
      </c>
      <c r="AC5047" t="s">
        <v>128</v>
      </c>
      <c r="AD5047" t="s">
        <v>2662</v>
      </c>
      <c r="AE5047" s="18">
        <v>0.1215990825</v>
      </c>
      <c r="AF5047" t="s">
        <v>22290</v>
      </c>
      <c r="AG5047" t="s">
        <v>143</v>
      </c>
      <c r="AH5047" t="s">
        <v>22291</v>
      </c>
      <c r="AI5047" s="18">
        <v>0.3254644511</v>
      </c>
      <c r="AJ5047" t="s">
        <v>10546</v>
      </c>
      <c r="AK5047" t="s">
        <v>134</v>
      </c>
      <c r="AL5047" t="s">
        <v>10547</v>
      </c>
      <c r="AM5047" t="s">
        <v>22290</v>
      </c>
      <c r="AN5047" t="s">
        <v>143</v>
      </c>
      <c r="AO5047" t="s">
        <v>22291</v>
      </c>
      <c r="AP5047" s="18">
        <v>0.1215990825</v>
      </c>
      <c r="AQ5047" t="s">
        <v>123</v>
      </c>
      <c r="AR5047" t="b">
        <f>ISNUMBER(SEARCH('Consulta Por Puntos Baloto'!$E$5,B5047,1))</f>
        <v>0</v>
      </c>
      <c r="AS5047">
        <f t="shared" si="156"/>
        <v>31</v>
      </c>
      <c r="AT5047" t="str">
        <f t="shared" si="157"/>
        <v>Punto pago</v>
      </c>
    </row>
    <row r="5048" spans="1:46">
      <c r="A5048" t="s">
        <v>22292</v>
      </c>
      <c r="B5048" t="s">
        <v>22293</v>
      </c>
      <c r="C5048" s="18">
        <v>2.2210692471</v>
      </c>
      <c r="D5048" t="s">
        <v>463</v>
      </c>
      <c r="E5048" t="s">
        <v>128</v>
      </c>
      <c r="F5048" t="s">
        <v>464</v>
      </c>
      <c r="G5048" s="18">
        <v>0.55094963620000004</v>
      </c>
      <c r="H5048" t="s">
        <v>64</v>
      </c>
      <c r="I5048" t="s">
        <v>130</v>
      </c>
      <c r="J5048" t="s">
        <v>8572</v>
      </c>
      <c r="K5048" s="18">
        <v>1.7522825243</v>
      </c>
      <c r="L5048" t="s">
        <v>64</v>
      </c>
      <c r="M5048" t="s">
        <v>130</v>
      </c>
      <c r="N5048" t="s">
        <v>742</v>
      </c>
      <c r="O5048" s="18">
        <v>0.55094963620000004</v>
      </c>
      <c r="P5048" t="s">
        <v>743</v>
      </c>
      <c r="Q5048" t="s">
        <v>134</v>
      </c>
      <c r="R5048" t="s">
        <v>744</v>
      </c>
      <c r="S5048" s="18">
        <v>3.6438183543</v>
      </c>
      <c r="T5048" t="s">
        <v>496</v>
      </c>
      <c r="U5048" t="s">
        <v>130</v>
      </c>
      <c r="V5048" t="s">
        <v>497</v>
      </c>
      <c r="W5048" s="18">
        <v>0.66765524139999999</v>
      </c>
      <c r="X5048" t="s">
        <v>745</v>
      </c>
      <c r="Y5048" t="s">
        <v>130</v>
      </c>
      <c r="Z5048" t="s">
        <v>746</v>
      </c>
      <c r="AA5048" s="18">
        <v>0.66765524139999999</v>
      </c>
      <c r="AB5048" t="s">
        <v>2106</v>
      </c>
      <c r="AC5048" t="s">
        <v>128</v>
      </c>
      <c r="AD5048" t="s">
        <v>2107</v>
      </c>
      <c r="AE5048" s="18">
        <v>0.4412138202</v>
      </c>
      <c r="AF5048" t="s">
        <v>9296</v>
      </c>
      <c r="AG5048" t="s">
        <v>143</v>
      </c>
      <c r="AH5048" t="s">
        <v>9297</v>
      </c>
      <c r="AI5048" s="18">
        <v>4.2999999999999996E-9</v>
      </c>
      <c r="AJ5048" t="s">
        <v>22294</v>
      </c>
      <c r="AK5048" t="s">
        <v>134</v>
      </c>
      <c r="AL5048" t="s">
        <v>22295</v>
      </c>
      <c r="AM5048" t="s">
        <v>22294</v>
      </c>
      <c r="AN5048" t="s">
        <v>134</v>
      </c>
      <c r="AO5048" t="s">
        <v>22295</v>
      </c>
      <c r="AP5048" s="18">
        <v>4.2999999999999996E-9</v>
      </c>
      <c r="AQ5048" t="s">
        <v>123</v>
      </c>
      <c r="AR5048" t="b">
        <f>ISNUMBER(SEARCH('Consulta Por Puntos Baloto'!$E$5,B5048,1))</f>
        <v>0</v>
      </c>
      <c r="AS5048">
        <f t="shared" si="156"/>
        <v>35</v>
      </c>
      <c r="AT5048" t="str">
        <f t="shared" si="157"/>
        <v>Punto red</v>
      </c>
    </row>
    <row r="5049" spans="1:46">
      <c r="A5049" t="s">
        <v>22296</v>
      </c>
      <c r="B5049" t="s">
        <v>22297</v>
      </c>
      <c r="C5049" s="18">
        <v>7.5958490700000006E-2</v>
      </c>
      <c r="D5049" t="s">
        <v>410</v>
      </c>
      <c r="E5049" t="s">
        <v>411</v>
      </c>
      <c r="F5049" t="s">
        <v>412</v>
      </c>
      <c r="G5049" s="18">
        <v>48.547356123299998</v>
      </c>
      <c r="H5049" t="s">
        <v>64</v>
      </c>
      <c r="I5049" t="s">
        <v>86</v>
      </c>
      <c r="J5049" t="s">
        <v>413</v>
      </c>
      <c r="K5049" s="18">
        <v>48.547356123299998</v>
      </c>
      <c r="L5049" t="s">
        <v>64</v>
      </c>
      <c r="M5049" t="s">
        <v>86</v>
      </c>
      <c r="N5049" t="s">
        <v>413</v>
      </c>
      <c r="O5049" s="18">
        <v>5.4763623599999998E-2</v>
      </c>
      <c r="P5049" t="s">
        <v>414</v>
      </c>
      <c r="Q5049" t="s">
        <v>411</v>
      </c>
      <c r="R5049" t="s">
        <v>415</v>
      </c>
      <c r="S5049" s="18">
        <v>63.070638259799999</v>
      </c>
      <c r="T5049" t="s">
        <v>85</v>
      </c>
      <c r="U5049" t="s">
        <v>86</v>
      </c>
      <c r="V5049" t="s">
        <v>87</v>
      </c>
      <c r="W5049" s="18">
        <v>60.210689323300002</v>
      </c>
      <c r="X5049" t="s">
        <v>64</v>
      </c>
      <c r="Y5049" t="s">
        <v>86</v>
      </c>
      <c r="Z5049" t="s">
        <v>299</v>
      </c>
      <c r="AA5049" s="18">
        <v>60.218737032299998</v>
      </c>
      <c r="AB5049" s="19" t="s">
        <v>361</v>
      </c>
      <c r="AC5049" t="s">
        <v>83</v>
      </c>
      <c r="AD5049" s="19" t="s">
        <v>362</v>
      </c>
      <c r="AE5049" s="18">
        <v>8.2659635699999998E-2</v>
      </c>
      <c r="AF5049" t="s">
        <v>6798</v>
      </c>
      <c r="AG5049" t="s">
        <v>411</v>
      </c>
      <c r="AH5049" t="s">
        <v>6799</v>
      </c>
      <c r="AI5049" s="18">
        <v>7.3181839999999999E-4</v>
      </c>
      <c r="AJ5049" t="s">
        <v>22298</v>
      </c>
      <c r="AK5049" t="s">
        <v>411</v>
      </c>
      <c r="AL5049" t="s">
        <v>22299</v>
      </c>
      <c r="AM5049" t="s">
        <v>22298</v>
      </c>
      <c r="AN5049" t="s">
        <v>411</v>
      </c>
      <c r="AO5049" t="s">
        <v>22299</v>
      </c>
      <c r="AP5049" s="18">
        <v>7.3181839999999999E-4</v>
      </c>
      <c r="AQ5049" t="s">
        <v>123</v>
      </c>
      <c r="AR5049" t="b">
        <f>ISNUMBER(SEARCH('Consulta Por Puntos Baloto'!$E$5,B5049,1))</f>
        <v>0</v>
      </c>
      <c r="AS5049">
        <f t="shared" si="156"/>
        <v>35</v>
      </c>
      <c r="AT5049" t="str">
        <f t="shared" si="157"/>
        <v>Punto red</v>
      </c>
    </row>
    <row r="5050" spans="1:46">
      <c r="A5050" t="s">
        <v>22300</v>
      </c>
      <c r="B5050" t="s">
        <v>22301</v>
      </c>
      <c r="C5050" s="18">
        <v>58.978551805999999</v>
      </c>
      <c r="D5050" t="s">
        <v>6434</v>
      </c>
      <c r="E5050" t="s">
        <v>6435</v>
      </c>
      <c r="F5050" t="s">
        <v>6436</v>
      </c>
      <c r="G5050" s="18">
        <v>75.762055396099996</v>
      </c>
      <c r="H5050" t="s">
        <v>4559</v>
      </c>
      <c r="I5050" t="s">
        <v>4560</v>
      </c>
      <c r="J5050" t="s">
        <v>4561</v>
      </c>
      <c r="K5050" s="18">
        <v>76.175314367300004</v>
      </c>
      <c r="L5050" t="s">
        <v>64</v>
      </c>
      <c r="M5050" t="s">
        <v>4560</v>
      </c>
      <c r="N5050" t="s">
        <v>4562</v>
      </c>
      <c r="O5050" s="18">
        <v>76.425368624200004</v>
      </c>
      <c r="P5050" t="s">
        <v>387</v>
      </c>
      <c r="Q5050" t="s">
        <v>388</v>
      </c>
      <c r="R5050" t="s">
        <v>389</v>
      </c>
      <c r="S5050" s="18">
        <v>301.95423086720001</v>
      </c>
      <c r="T5050" t="s">
        <v>253</v>
      </c>
      <c r="U5050" t="s">
        <v>65</v>
      </c>
      <c r="V5050" t="s">
        <v>254</v>
      </c>
      <c r="W5050" s="18">
        <v>86.839029639800003</v>
      </c>
      <c r="X5050" t="s">
        <v>64</v>
      </c>
      <c r="Y5050" t="s">
        <v>4563</v>
      </c>
      <c r="Z5050" t="s">
        <v>4564</v>
      </c>
      <c r="AA5050" s="18">
        <v>75.774386340899994</v>
      </c>
      <c r="AB5050" t="s">
        <v>4559</v>
      </c>
      <c r="AC5050" t="s">
        <v>388</v>
      </c>
      <c r="AD5050" t="s">
        <v>4565</v>
      </c>
      <c r="AE5050" s="18">
        <v>0.12561117939999999</v>
      </c>
      <c r="AF5050" t="s">
        <v>22302</v>
      </c>
      <c r="AG5050" t="s">
        <v>22303</v>
      </c>
      <c r="AH5050" t="s">
        <v>22304</v>
      </c>
      <c r="AI5050" s="18">
        <v>26.650176190500002</v>
      </c>
      <c r="AJ5050" t="s">
        <v>22305</v>
      </c>
      <c r="AK5050" t="s">
        <v>22306</v>
      </c>
      <c r="AL5050" t="s">
        <v>22307</v>
      </c>
      <c r="AM5050" t="s">
        <v>22302</v>
      </c>
      <c r="AN5050" t="s">
        <v>22303</v>
      </c>
      <c r="AO5050" t="s">
        <v>22304</v>
      </c>
      <c r="AP5050" s="18">
        <v>0.12561117939999999</v>
      </c>
      <c r="AQ5050" t="s">
        <v>123</v>
      </c>
      <c r="AR5050" t="b">
        <f>ISNUMBER(SEARCH('Consulta Por Puntos Baloto'!$E$5,B5050,1))</f>
        <v>0</v>
      </c>
      <c r="AS5050">
        <f t="shared" si="156"/>
        <v>31</v>
      </c>
      <c r="AT5050" t="str">
        <f t="shared" si="157"/>
        <v>Punto pago</v>
      </c>
    </row>
    <row r="5051" spans="1:46">
      <c r="A5051" t="s">
        <v>22308</v>
      </c>
      <c r="B5051" t="s">
        <v>22309</v>
      </c>
      <c r="C5051" s="18">
        <v>3.2193319582000002</v>
      </c>
      <c r="D5051" t="s">
        <v>4869</v>
      </c>
      <c r="E5051" t="s">
        <v>4106</v>
      </c>
      <c r="F5051" t="s">
        <v>4870</v>
      </c>
      <c r="G5051" s="18">
        <v>0.254998844</v>
      </c>
      <c r="H5051" t="s">
        <v>4029</v>
      </c>
      <c r="I5051" t="s">
        <v>4029</v>
      </c>
      <c r="J5051" t="s">
        <v>4099</v>
      </c>
      <c r="K5051" s="18">
        <v>0.74252221860000001</v>
      </c>
      <c r="L5051" t="s">
        <v>64</v>
      </c>
      <c r="M5051" t="s">
        <v>4029</v>
      </c>
      <c r="N5051" t="s">
        <v>4030</v>
      </c>
      <c r="O5051" s="18">
        <v>56.5300478626</v>
      </c>
      <c r="P5051" t="s">
        <v>4031</v>
      </c>
      <c r="Q5051" t="s">
        <v>4025</v>
      </c>
      <c r="R5051" t="s">
        <v>4032</v>
      </c>
      <c r="S5051" s="18">
        <v>123.0262308912</v>
      </c>
      <c r="T5051" t="s">
        <v>227</v>
      </c>
      <c r="U5051" t="s">
        <v>228</v>
      </c>
      <c r="V5051" t="s">
        <v>229</v>
      </c>
      <c r="W5051" s="18">
        <v>2.1178346069999998</v>
      </c>
      <c r="X5051" t="s">
        <v>4103</v>
      </c>
      <c r="Y5051" t="s">
        <v>4029</v>
      </c>
      <c r="Z5051" t="s">
        <v>4104</v>
      </c>
      <c r="AA5051" s="18">
        <v>0.2483022312</v>
      </c>
      <c r="AB5051" s="19" t="s">
        <v>4105</v>
      </c>
      <c r="AC5051" t="s">
        <v>4106</v>
      </c>
      <c r="AD5051" t="s">
        <v>4107</v>
      </c>
      <c r="AE5051" s="18">
        <v>7.1185285799999998E-2</v>
      </c>
      <c r="AF5051" t="s">
        <v>22310</v>
      </c>
      <c r="AG5051" t="s">
        <v>4106</v>
      </c>
      <c r="AH5051" t="s">
        <v>22311</v>
      </c>
      <c r="AI5051" s="18">
        <v>8.1072928099999997E-2</v>
      </c>
      <c r="AJ5051" t="s">
        <v>4757</v>
      </c>
      <c r="AK5051" t="s">
        <v>4106</v>
      </c>
      <c r="AL5051" t="s">
        <v>15100</v>
      </c>
      <c r="AM5051" t="s">
        <v>22310</v>
      </c>
      <c r="AN5051" t="s">
        <v>4106</v>
      </c>
      <c r="AO5051" t="s">
        <v>22311</v>
      </c>
      <c r="AP5051" s="18">
        <v>7.1185285799999998E-2</v>
      </c>
      <c r="AQ5051" t="s">
        <v>123</v>
      </c>
      <c r="AR5051" t="b">
        <f>ISNUMBER(SEARCH('Consulta Por Puntos Baloto'!$E$5,B5051,1))</f>
        <v>0</v>
      </c>
      <c r="AS5051">
        <f t="shared" si="156"/>
        <v>31</v>
      </c>
      <c r="AT5051" t="str">
        <f t="shared" si="157"/>
        <v>Punto pago</v>
      </c>
    </row>
    <row r="5052" spans="1:46">
      <c r="A5052" t="s">
        <v>22312</v>
      </c>
      <c r="B5052" t="s">
        <v>22313</v>
      </c>
      <c r="C5052" s="18">
        <v>1.1059686111</v>
      </c>
      <c r="D5052" t="s">
        <v>1420</v>
      </c>
      <c r="E5052" t="s">
        <v>128</v>
      </c>
      <c r="F5052" t="s">
        <v>1421</v>
      </c>
      <c r="G5052" s="18">
        <v>0.4821804724</v>
      </c>
      <c r="H5052" t="s">
        <v>64</v>
      </c>
      <c r="I5052" t="s">
        <v>130</v>
      </c>
      <c r="J5052" t="s">
        <v>12182</v>
      </c>
      <c r="K5052" s="18">
        <v>1.1059686111</v>
      </c>
      <c r="L5052" t="s">
        <v>64</v>
      </c>
      <c r="M5052" t="s">
        <v>130</v>
      </c>
      <c r="N5052" t="s">
        <v>1424</v>
      </c>
      <c r="O5052" s="18">
        <v>0.4821804724</v>
      </c>
      <c r="P5052" t="s">
        <v>1425</v>
      </c>
      <c r="Q5052" t="s">
        <v>134</v>
      </c>
      <c r="R5052" t="s">
        <v>1426</v>
      </c>
      <c r="S5052" s="18">
        <v>1.6154210936</v>
      </c>
      <c r="T5052" t="s">
        <v>1086</v>
      </c>
      <c r="U5052" t="s">
        <v>130</v>
      </c>
      <c r="V5052" t="s">
        <v>1087</v>
      </c>
      <c r="W5052" s="18">
        <v>1.2862942677</v>
      </c>
      <c r="X5052" t="s">
        <v>64</v>
      </c>
      <c r="Y5052" t="s">
        <v>130</v>
      </c>
      <c r="Z5052" t="s">
        <v>8153</v>
      </c>
      <c r="AA5052" s="18">
        <v>1.1059686111</v>
      </c>
      <c r="AB5052" s="19" t="s">
        <v>1428</v>
      </c>
      <c r="AC5052" t="s">
        <v>128</v>
      </c>
      <c r="AD5052" t="s">
        <v>1429</v>
      </c>
      <c r="AE5052" s="18">
        <v>0</v>
      </c>
      <c r="AF5052" t="s">
        <v>22314</v>
      </c>
      <c r="AG5052" t="s">
        <v>143</v>
      </c>
      <c r="AH5052" t="s">
        <v>22315</v>
      </c>
      <c r="AI5052" s="18">
        <v>0.45146846280000003</v>
      </c>
      <c r="AJ5052" t="s">
        <v>6419</v>
      </c>
      <c r="AK5052" t="s">
        <v>134</v>
      </c>
      <c r="AL5052" t="s">
        <v>6420</v>
      </c>
      <c r="AM5052" t="s">
        <v>22314</v>
      </c>
      <c r="AN5052" t="s">
        <v>143</v>
      </c>
      <c r="AO5052" t="s">
        <v>22315</v>
      </c>
      <c r="AP5052" s="18">
        <v>0</v>
      </c>
      <c r="AQ5052" t="s">
        <v>123</v>
      </c>
      <c r="AR5052" t="b">
        <f>ISNUMBER(SEARCH('Consulta Por Puntos Baloto'!$E$5,B5052,1))</f>
        <v>0</v>
      </c>
      <c r="AS5052">
        <f t="shared" si="156"/>
        <v>31</v>
      </c>
      <c r="AT5052" t="str">
        <f t="shared" si="157"/>
        <v>Punto pago</v>
      </c>
    </row>
    <row r="5053" spans="1:46">
      <c r="A5053" t="s">
        <v>22316</v>
      </c>
      <c r="B5053" t="s">
        <v>22317</v>
      </c>
      <c r="C5053" s="18">
        <v>2.555830195</v>
      </c>
      <c r="D5053" t="s">
        <v>481</v>
      </c>
      <c r="E5053" t="s">
        <v>128</v>
      </c>
      <c r="F5053" t="s">
        <v>482</v>
      </c>
      <c r="G5053" s="18">
        <v>1.6177342105000001</v>
      </c>
      <c r="H5053" t="s">
        <v>64</v>
      </c>
      <c r="I5053" t="s">
        <v>130</v>
      </c>
      <c r="J5053" t="s">
        <v>532</v>
      </c>
      <c r="K5053" s="18">
        <v>2.0837403102000001</v>
      </c>
      <c r="L5053" t="s">
        <v>64</v>
      </c>
      <c r="M5053" t="s">
        <v>130</v>
      </c>
      <c r="N5053" t="s">
        <v>512</v>
      </c>
      <c r="O5053" s="18">
        <v>2.9785640786999998</v>
      </c>
      <c r="P5053" t="s">
        <v>494</v>
      </c>
      <c r="Q5053" t="s">
        <v>134</v>
      </c>
      <c r="R5053" t="s">
        <v>495</v>
      </c>
      <c r="S5053" s="18">
        <v>1.6635103131</v>
      </c>
      <c r="T5053" t="s">
        <v>371</v>
      </c>
      <c r="U5053" t="s">
        <v>130</v>
      </c>
      <c r="V5053" t="s">
        <v>372</v>
      </c>
      <c r="W5053" s="18">
        <v>1.6496566506999999</v>
      </c>
      <c r="X5053" t="s">
        <v>64</v>
      </c>
      <c r="Y5053" t="s">
        <v>130</v>
      </c>
      <c r="Z5053" t="s">
        <v>532</v>
      </c>
      <c r="AA5053" s="18">
        <v>1.7411308529</v>
      </c>
      <c r="AB5053" t="s">
        <v>1333</v>
      </c>
      <c r="AC5053" t="s">
        <v>128</v>
      </c>
      <c r="AD5053" t="s">
        <v>1334</v>
      </c>
      <c r="AE5053" s="18">
        <v>0.12439110370000001</v>
      </c>
      <c r="AF5053" t="s">
        <v>5960</v>
      </c>
      <c r="AG5053" t="s">
        <v>143</v>
      </c>
      <c r="AH5053" t="s">
        <v>5961</v>
      </c>
      <c r="AI5053" s="18">
        <v>0.51278078940000005</v>
      </c>
      <c r="AJ5053" t="s">
        <v>1337</v>
      </c>
      <c r="AK5053" t="s">
        <v>134</v>
      </c>
      <c r="AL5053" t="s">
        <v>1338</v>
      </c>
      <c r="AM5053" t="s">
        <v>5960</v>
      </c>
      <c r="AN5053" t="s">
        <v>143</v>
      </c>
      <c r="AO5053" t="s">
        <v>5961</v>
      </c>
      <c r="AP5053" s="18">
        <v>0.12439110370000001</v>
      </c>
      <c r="AQ5053" t="s">
        <v>123</v>
      </c>
      <c r="AR5053" t="b">
        <f>ISNUMBER(SEARCH('Consulta Por Puntos Baloto'!$E$5,B5053,1))</f>
        <v>0</v>
      </c>
      <c r="AS5053">
        <f t="shared" si="156"/>
        <v>31</v>
      </c>
      <c r="AT5053" t="str">
        <f t="shared" si="157"/>
        <v>Punto pago</v>
      </c>
    </row>
    <row r="5054" spans="1:46">
      <c r="A5054" t="s">
        <v>22318</v>
      </c>
      <c r="B5054" t="s">
        <v>22319</v>
      </c>
      <c r="C5054" s="18">
        <v>0.80352948930000001</v>
      </c>
      <c r="D5054" t="s">
        <v>4793</v>
      </c>
      <c r="E5054" t="s">
        <v>220</v>
      </c>
      <c r="F5054" t="s">
        <v>4794</v>
      </c>
      <c r="G5054" s="18">
        <v>0.67797999229999995</v>
      </c>
      <c r="H5054" t="s">
        <v>4795</v>
      </c>
      <c r="I5054" t="s">
        <v>223</v>
      </c>
      <c r="J5054" t="s">
        <v>4796</v>
      </c>
      <c r="K5054" s="18">
        <v>0.98185191090000001</v>
      </c>
      <c r="L5054" t="s">
        <v>64</v>
      </c>
      <c r="M5054" t="s">
        <v>223</v>
      </c>
      <c r="N5054" t="s">
        <v>4070</v>
      </c>
      <c r="O5054" s="18">
        <v>0.66988150359999998</v>
      </c>
      <c r="P5054" t="s">
        <v>4231</v>
      </c>
      <c r="Q5054" t="s">
        <v>220</v>
      </c>
      <c r="R5054" t="s">
        <v>4232</v>
      </c>
      <c r="S5054" s="18">
        <v>8.6781422726000006</v>
      </c>
      <c r="T5054" t="s">
        <v>227</v>
      </c>
      <c r="U5054" t="s">
        <v>228</v>
      </c>
      <c r="V5054" t="s">
        <v>229</v>
      </c>
      <c r="W5054" s="18">
        <v>1.9844880890000001</v>
      </c>
      <c r="X5054" t="s">
        <v>222</v>
      </c>
      <c r="Y5054" t="s">
        <v>223</v>
      </c>
      <c r="Z5054" t="s">
        <v>224</v>
      </c>
      <c r="AA5054" s="18">
        <v>0.91811447970000004</v>
      </c>
      <c r="AB5054" t="s">
        <v>4797</v>
      </c>
      <c r="AC5054" t="s">
        <v>220</v>
      </c>
      <c r="AD5054" t="s">
        <v>4798</v>
      </c>
      <c r="AE5054" s="18">
        <v>0.16938106610000001</v>
      </c>
      <c r="AF5054" t="s">
        <v>22320</v>
      </c>
      <c r="AG5054" t="s">
        <v>220</v>
      </c>
      <c r="AH5054" t="s">
        <v>22321</v>
      </c>
      <c r="AI5054" s="18">
        <v>0.36356089549999998</v>
      </c>
      <c r="AJ5054" t="s">
        <v>5431</v>
      </c>
      <c r="AK5054" t="s">
        <v>220</v>
      </c>
      <c r="AL5054" t="s">
        <v>5432</v>
      </c>
      <c r="AM5054" t="s">
        <v>22320</v>
      </c>
      <c r="AN5054" t="s">
        <v>220</v>
      </c>
      <c r="AO5054" t="s">
        <v>22321</v>
      </c>
      <c r="AP5054" s="18">
        <v>0.16938106610000001</v>
      </c>
      <c r="AQ5054" t="s">
        <v>123</v>
      </c>
      <c r="AR5054" t="b">
        <f>ISNUMBER(SEARCH('Consulta Por Puntos Baloto'!$E$5,B5054,1))</f>
        <v>0</v>
      </c>
      <c r="AS5054">
        <f t="shared" si="156"/>
        <v>31</v>
      </c>
      <c r="AT5054" t="str">
        <f t="shared" si="157"/>
        <v>Punto pago</v>
      </c>
    </row>
    <row r="5055" spans="1:46">
      <c r="A5055" t="s">
        <v>22322</v>
      </c>
      <c r="B5055" t="s">
        <v>22323</v>
      </c>
      <c r="C5055" s="18">
        <v>0.38944728350000002</v>
      </c>
      <c r="D5055" t="s">
        <v>584</v>
      </c>
      <c r="E5055" t="s">
        <v>128</v>
      </c>
      <c r="F5055" t="s">
        <v>585</v>
      </c>
      <c r="G5055" s="18">
        <v>9.0436559099999994E-2</v>
      </c>
      <c r="H5055" t="s">
        <v>64</v>
      </c>
      <c r="I5055" t="s">
        <v>130</v>
      </c>
      <c r="J5055" t="s">
        <v>714</v>
      </c>
      <c r="K5055" s="18">
        <v>9.0436559099999994E-2</v>
      </c>
      <c r="L5055" t="s">
        <v>64</v>
      </c>
      <c r="M5055" t="s">
        <v>130</v>
      </c>
      <c r="N5055" t="s">
        <v>714</v>
      </c>
      <c r="O5055" s="18">
        <v>1.8848319040999999</v>
      </c>
      <c r="P5055" t="s">
        <v>588</v>
      </c>
      <c r="Q5055" t="s">
        <v>134</v>
      </c>
      <c r="R5055" t="s">
        <v>589</v>
      </c>
      <c r="S5055" s="18">
        <v>1.5500985524999999</v>
      </c>
      <c r="T5055" t="s">
        <v>469</v>
      </c>
      <c r="U5055" t="s">
        <v>130</v>
      </c>
      <c r="V5055" t="s">
        <v>470</v>
      </c>
      <c r="W5055" s="18">
        <v>1.9209524262</v>
      </c>
      <c r="X5055" t="s">
        <v>64</v>
      </c>
      <c r="Y5055" t="s">
        <v>130</v>
      </c>
      <c r="Z5055" t="s">
        <v>590</v>
      </c>
      <c r="AA5055" s="18">
        <v>1.5500985524999999</v>
      </c>
      <c r="AB5055" t="s">
        <v>591</v>
      </c>
      <c r="AC5055" t="s">
        <v>128</v>
      </c>
      <c r="AD5055" t="s">
        <v>592</v>
      </c>
      <c r="AE5055" s="18">
        <v>0.31280627779999998</v>
      </c>
      <c r="AF5055" t="s">
        <v>3289</v>
      </c>
      <c r="AG5055" t="s">
        <v>143</v>
      </c>
      <c r="AH5055" t="s">
        <v>3290</v>
      </c>
      <c r="AI5055" s="18">
        <v>6.0640043800000001E-2</v>
      </c>
      <c r="AJ5055" t="s">
        <v>3291</v>
      </c>
      <c r="AK5055" t="s">
        <v>134</v>
      </c>
      <c r="AL5055" t="s">
        <v>3292</v>
      </c>
      <c r="AM5055" t="s">
        <v>3291</v>
      </c>
      <c r="AN5055" t="s">
        <v>134</v>
      </c>
      <c r="AO5055" t="s">
        <v>3292</v>
      </c>
      <c r="AP5055" s="18">
        <v>6.0640043800000001E-2</v>
      </c>
      <c r="AQ5055" t="s">
        <v>123</v>
      </c>
      <c r="AR5055" t="b">
        <f>ISNUMBER(SEARCH('Consulta Por Puntos Baloto'!$E$5,B5055,1))</f>
        <v>0</v>
      </c>
      <c r="AS5055">
        <f t="shared" si="156"/>
        <v>35</v>
      </c>
      <c r="AT5055" t="str">
        <f t="shared" si="157"/>
        <v>Punto red</v>
      </c>
    </row>
    <row r="5056" spans="1:46">
      <c r="A5056" t="s">
        <v>22324</v>
      </c>
      <c r="B5056" t="s">
        <v>22325</v>
      </c>
      <c r="C5056" s="18">
        <v>62.616687862100001</v>
      </c>
      <c r="D5056" t="s">
        <v>4065</v>
      </c>
      <c r="E5056" t="s">
        <v>4066</v>
      </c>
      <c r="F5056" t="s">
        <v>4067</v>
      </c>
      <c r="G5056" s="18">
        <v>60.5326398184</v>
      </c>
      <c r="H5056" t="s">
        <v>64</v>
      </c>
      <c r="I5056" t="s">
        <v>4068</v>
      </c>
      <c r="J5056" t="s">
        <v>4069</v>
      </c>
      <c r="K5056" s="18">
        <v>229.9238131436</v>
      </c>
      <c r="L5056" t="s">
        <v>64</v>
      </c>
      <c r="M5056" t="s">
        <v>223</v>
      </c>
      <c r="N5056" t="s">
        <v>4070</v>
      </c>
      <c r="O5056" s="18">
        <v>60.532639769399999</v>
      </c>
      <c r="P5056" t="s">
        <v>4071</v>
      </c>
      <c r="Q5056" t="s">
        <v>4066</v>
      </c>
      <c r="R5056" t="s">
        <v>4072</v>
      </c>
      <c r="S5056" s="18">
        <v>238.05211106510001</v>
      </c>
      <c r="T5056" t="s">
        <v>227</v>
      </c>
      <c r="U5056" t="s">
        <v>228</v>
      </c>
      <c r="V5056" t="s">
        <v>229</v>
      </c>
      <c r="W5056" s="18">
        <v>143.05573917890001</v>
      </c>
      <c r="X5056" t="s">
        <v>64</v>
      </c>
      <c r="Y5056" t="s">
        <v>4073</v>
      </c>
      <c r="Z5056" t="s">
        <v>4074</v>
      </c>
      <c r="AA5056" s="18">
        <v>62.601524386599998</v>
      </c>
      <c r="AB5056" s="19" t="s">
        <v>4075</v>
      </c>
      <c r="AC5056" t="s">
        <v>4066</v>
      </c>
      <c r="AD5056" t="s">
        <v>4076</v>
      </c>
      <c r="AE5056" s="18">
        <v>8.5818359999999998E-4</v>
      </c>
      <c r="AF5056" t="s">
        <v>22326</v>
      </c>
      <c r="AG5056" t="s">
        <v>22327</v>
      </c>
      <c r="AH5056" t="s">
        <v>22328</v>
      </c>
      <c r="AI5056" s="18">
        <v>3.2875948999999999E-3</v>
      </c>
      <c r="AJ5056" t="s">
        <v>22329</v>
      </c>
      <c r="AK5056" t="s">
        <v>22327</v>
      </c>
      <c r="AL5056" t="s">
        <v>22330</v>
      </c>
      <c r="AM5056" t="s">
        <v>22326</v>
      </c>
      <c r="AN5056" t="s">
        <v>22327</v>
      </c>
      <c r="AO5056" t="s">
        <v>22328</v>
      </c>
      <c r="AP5056" s="18">
        <v>8.5818359999999998E-4</v>
      </c>
      <c r="AQ5056" t="s">
        <v>123</v>
      </c>
      <c r="AR5056" t="b">
        <f>ISNUMBER(SEARCH('Consulta Por Puntos Baloto'!$E$5,B5056,1))</f>
        <v>0</v>
      </c>
      <c r="AS5056">
        <f t="shared" si="156"/>
        <v>31</v>
      </c>
      <c r="AT5056" t="str">
        <f t="shared" si="157"/>
        <v>Punto pago</v>
      </c>
    </row>
    <row r="5057" spans="1:46">
      <c r="A5057" t="s">
        <v>22331</v>
      </c>
      <c r="B5057" t="s">
        <v>22332</v>
      </c>
      <c r="C5057" s="18">
        <v>2.3346645443999998</v>
      </c>
      <c r="D5057" t="s">
        <v>340</v>
      </c>
      <c r="E5057" t="s">
        <v>341</v>
      </c>
      <c r="F5057" t="s">
        <v>342</v>
      </c>
      <c r="G5057" s="18">
        <v>2.4225398007000001</v>
      </c>
      <c r="H5057" t="s">
        <v>64</v>
      </c>
      <c r="I5057" t="s">
        <v>343</v>
      </c>
      <c r="J5057" t="s">
        <v>344</v>
      </c>
      <c r="K5057" s="18">
        <v>2.4257645562999999</v>
      </c>
      <c r="L5057" t="s">
        <v>64</v>
      </c>
      <c r="M5057" t="s">
        <v>343</v>
      </c>
      <c r="N5057" t="s">
        <v>344</v>
      </c>
      <c r="O5057" s="18">
        <v>32.816389470099999</v>
      </c>
      <c r="P5057" t="s">
        <v>67</v>
      </c>
      <c r="Q5057" t="s">
        <v>62</v>
      </c>
      <c r="R5057" t="s">
        <v>68</v>
      </c>
      <c r="S5057" s="18">
        <v>31.7965654797</v>
      </c>
      <c r="T5057" t="s">
        <v>69</v>
      </c>
      <c r="U5057" t="s">
        <v>65</v>
      </c>
      <c r="V5057" t="s">
        <v>70</v>
      </c>
      <c r="W5057" s="18">
        <v>28.623906374000001</v>
      </c>
      <c r="X5057" t="s">
        <v>241</v>
      </c>
      <c r="Y5057" t="s">
        <v>65</v>
      </c>
      <c r="Z5057" t="s">
        <v>242</v>
      </c>
      <c r="AA5057" s="18">
        <v>2.4659170707000002</v>
      </c>
      <c r="AB5057" t="s">
        <v>345</v>
      </c>
      <c r="AC5057" t="s">
        <v>341</v>
      </c>
      <c r="AD5057" t="s">
        <v>346</v>
      </c>
      <c r="AE5057" s="18">
        <v>0.52280361419999999</v>
      </c>
      <c r="AF5057" t="s">
        <v>22333</v>
      </c>
      <c r="AG5057" t="s">
        <v>341</v>
      </c>
      <c r="AH5057" t="s">
        <v>22334</v>
      </c>
      <c r="AI5057" s="18">
        <v>0.97095078359999998</v>
      </c>
      <c r="AJ5057" t="s">
        <v>18070</v>
      </c>
      <c r="AK5057" t="s">
        <v>341</v>
      </c>
      <c r="AL5057" t="s">
        <v>18071</v>
      </c>
      <c r="AM5057" t="s">
        <v>22333</v>
      </c>
      <c r="AN5057" t="s">
        <v>341</v>
      </c>
      <c r="AO5057" t="s">
        <v>22334</v>
      </c>
      <c r="AP5057" s="18">
        <v>0.52280361419999999</v>
      </c>
      <c r="AQ5057" t="s">
        <v>123</v>
      </c>
      <c r="AR5057" t="b">
        <f>ISNUMBER(SEARCH('Consulta Por Puntos Baloto'!$E$5,B5057,1))</f>
        <v>0</v>
      </c>
      <c r="AS5057">
        <f t="shared" si="156"/>
        <v>31</v>
      </c>
      <c r="AT5057" t="str">
        <f t="shared" si="157"/>
        <v>Punto pago</v>
      </c>
    </row>
    <row r="5058" spans="1:46">
      <c r="A5058" t="s">
        <v>22335</v>
      </c>
      <c r="B5058" t="s">
        <v>22336</v>
      </c>
      <c r="C5058" s="18">
        <v>1.950530173</v>
      </c>
      <c r="D5058" t="s">
        <v>353</v>
      </c>
      <c r="E5058" t="s">
        <v>354</v>
      </c>
      <c r="F5058" t="s">
        <v>355</v>
      </c>
      <c r="G5058" s="18">
        <v>1.5533270175</v>
      </c>
      <c r="H5058" t="s">
        <v>356</v>
      </c>
      <c r="I5058" t="s">
        <v>86</v>
      </c>
      <c r="J5058" t="s">
        <v>357</v>
      </c>
      <c r="K5058" s="18">
        <v>1.7248825082999999</v>
      </c>
      <c r="L5058" t="s">
        <v>64</v>
      </c>
      <c r="M5058" t="s">
        <v>86</v>
      </c>
      <c r="N5058" t="s">
        <v>358</v>
      </c>
      <c r="O5058" s="18">
        <v>3.2010769235000001</v>
      </c>
      <c r="P5058" t="s">
        <v>359</v>
      </c>
      <c r="Q5058" t="s">
        <v>83</v>
      </c>
      <c r="R5058" t="s">
        <v>360</v>
      </c>
      <c r="S5058" s="18">
        <v>4.5308072917000004</v>
      </c>
      <c r="T5058" t="s">
        <v>85</v>
      </c>
      <c r="U5058" t="s">
        <v>86</v>
      </c>
      <c r="V5058" t="s">
        <v>87</v>
      </c>
      <c r="W5058" s="18">
        <v>1.5858417395</v>
      </c>
      <c r="X5058" t="s">
        <v>64</v>
      </c>
      <c r="Y5058" t="s">
        <v>86</v>
      </c>
      <c r="Z5058" t="s">
        <v>299</v>
      </c>
      <c r="AA5058" s="18">
        <v>1.6074037498</v>
      </c>
      <c r="AB5058" s="19" t="s">
        <v>361</v>
      </c>
      <c r="AC5058" t="s">
        <v>83</v>
      </c>
      <c r="AD5058" s="19" t="s">
        <v>362</v>
      </c>
      <c r="AE5058" s="18">
        <v>0.34887984579999998</v>
      </c>
      <c r="AF5058" t="s">
        <v>14209</v>
      </c>
      <c r="AG5058" t="s">
        <v>83</v>
      </c>
      <c r="AH5058" t="s">
        <v>14210</v>
      </c>
      <c r="AI5058" s="18">
        <v>0.18686707659999999</v>
      </c>
      <c r="AJ5058" t="s">
        <v>22337</v>
      </c>
      <c r="AK5058" t="s">
        <v>83</v>
      </c>
      <c r="AL5058" t="s">
        <v>22338</v>
      </c>
      <c r="AM5058" t="s">
        <v>22337</v>
      </c>
      <c r="AN5058" t="s">
        <v>83</v>
      </c>
      <c r="AO5058" t="s">
        <v>22338</v>
      </c>
      <c r="AP5058" s="18">
        <v>0.18686707659999999</v>
      </c>
      <c r="AQ5058" t="s">
        <v>123</v>
      </c>
      <c r="AR5058" t="b">
        <f>ISNUMBER(SEARCH('Consulta Por Puntos Baloto'!$E$5,B5058,1))</f>
        <v>0</v>
      </c>
      <c r="AS5058">
        <f t="shared" si="156"/>
        <v>35</v>
      </c>
      <c r="AT5058" t="str">
        <f t="shared" si="157"/>
        <v>Punto red</v>
      </c>
    </row>
    <row r="5059" spans="1:46">
      <c r="A5059" t="s">
        <v>22339</v>
      </c>
      <c r="B5059" t="s">
        <v>22340</v>
      </c>
      <c r="C5059" s="18">
        <v>47.676825800000003</v>
      </c>
      <c r="D5059" t="s">
        <v>410</v>
      </c>
      <c r="E5059" t="s">
        <v>411</v>
      </c>
      <c r="F5059" t="s">
        <v>412</v>
      </c>
      <c r="G5059" s="18">
        <v>47.224737810800001</v>
      </c>
      <c r="H5059" t="s">
        <v>64</v>
      </c>
      <c r="I5059" t="s">
        <v>86</v>
      </c>
      <c r="J5059" t="s">
        <v>413</v>
      </c>
      <c r="K5059" s="18">
        <v>47.224737810800001</v>
      </c>
      <c r="L5059" t="s">
        <v>64</v>
      </c>
      <c r="M5059" t="s">
        <v>86</v>
      </c>
      <c r="N5059" t="s">
        <v>413</v>
      </c>
      <c r="O5059" s="18">
        <v>47.652766249599999</v>
      </c>
      <c r="P5059" t="s">
        <v>414</v>
      </c>
      <c r="Q5059" t="s">
        <v>411</v>
      </c>
      <c r="R5059" t="s">
        <v>415</v>
      </c>
      <c r="S5059" s="18">
        <v>63.4728191301</v>
      </c>
      <c r="T5059" t="s">
        <v>85</v>
      </c>
      <c r="U5059" t="s">
        <v>86</v>
      </c>
      <c r="V5059" t="s">
        <v>87</v>
      </c>
      <c r="W5059" s="18">
        <v>60.353879443700002</v>
      </c>
      <c r="X5059" t="s">
        <v>64</v>
      </c>
      <c r="Y5059" t="s">
        <v>86</v>
      </c>
      <c r="Z5059" t="s">
        <v>299</v>
      </c>
      <c r="AA5059" s="18">
        <v>60.322397475599999</v>
      </c>
      <c r="AB5059" s="19" t="s">
        <v>361</v>
      </c>
      <c r="AC5059" t="s">
        <v>83</v>
      </c>
      <c r="AD5059" s="19" t="s">
        <v>362</v>
      </c>
      <c r="AE5059" s="18">
        <v>8.2837297224000004</v>
      </c>
      <c r="AF5059" t="s">
        <v>22033</v>
      </c>
      <c r="AG5059" t="s">
        <v>14990</v>
      </c>
      <c r="AH5059" t="s">
        <v>22034</v>
      </c>
      <c r="AI5059" s="18">
        <v>4.3175971899999999E-2</v>
      </c>
      <c r="AJ5059" t="s">
        <v>14992</v>
      </c>
      <c r="AK5059" t="s">
        <v>14993</v>
      </c>
      <c r="AL5059" t="s">
        <v>14994</v>
      </c>
      <c r="AM5059" t="s">
        <v>14992</v>
      </c>
      <c r="AN5059" t="s">
        <v>14993</v>
      </c>
      <c r="AO5059" t="s">
        <v>14994</v>
      </c>
      <c r="AP5059" s="18">
        <v>4.3175971899999999E-2</v>
      </c>
      <c r="AQ5059" t="s">
        <v>123</v>
      </c>
      <c r="AR5059" t="b">
        <f>ISNUMBER(SEARCH('Consulta Por Puntos Baloto'!$E$5,B5059,1))</f>
        <v>0</v>
      </c>
      <c r="AS5059">
        <f t="shared" ref="AS5059:AS5122" si="158">MATCH(AP5059,A5059:AL5059,0)</f>
        <v>35</v>
      </c>
      <c r="AT5059" t="str">
        <f t="shared" ref="AT5059:AT5122" si="159">+VLOOKUP(AS5059,$AW$2:$AX$10,2,0)</f>
        <v>Punto red</v>
      </c>
    </row>
    <row r="5060" spans="1:46">
      <c r="A5060" t="s">
        <v>22341</v>
      </c>
      <c r="B5060" t="s">
        <v>22342</v>
      </c>
      <c r="C5060" s="18">
        <v>9.1130499411999999</v>
      </c>
      <c r="D5060" t="s">
        <v>6683</v>
      </c>
      <c r="E5060" t="s">
        <v>6684</v>
      </c>
      <c r="F5060" t="s">
        <v>6685</v>
      </c>
      <c r="G5060" s="18">
        <v>11.314155123700001</v>
      </c>
      <c r="H5060" t="s">
        <v>64</v>
      </c>
      <c r="I5060" t="s">
        <v>4146</v>
      </c>
      <c r="J5060" t="s">
        <v>8906</v>
      </c>
      <c r="K5060" s="18">
        <v>47.839961151799997</v>
      </c>
      <c r="L5060" t="s">
        <v>64</v>
      </c>
      <c r="M5060" t="s">
        <v>4029</v>
      </c>
      <c r="N5060" t="s">
        <v>4030</v>
      </c>
      <c r="O5060" s="18">
        <v>19.636663444700002</v>
      </c>
      <c r="P5060" t="s">
        <v>4031</v>
      </c>
      <c r="Q5060" t="s">
        <v>4025</v>
      </c>
      <c r="R5060" t="s">
        <v>4032</v>
      </c>
      <c r="S5060" s="18">
        <v>163.9520295957</v>
      </c>
      <c r="T5060" t="s">
        <v>227</v>
      </c>
      <c r="U5060" t="s">
        <v>228</v>
      </c>
      <c r="V5060" t="s">
        <v>229</v>
      </c>
      <c r="W5060" s="18">
        <v>11.8663384877</v>
      </c>
      <c r="X5060" t="s">
        <v>64</v>
      </c>
      <c r="Y5060" t="s">
        <v>4146</v>
      </c>
      <c r="Z5060" t="s">
        <v>8907</v>
      </c>
      <c r="AA5060" s="18">
        <v>11.865943984599999</v>
      </c>
      <c r="AB5060" t="s">
        <v>4034</v>
      </c>
      <c r="AC5060" t="s">
        <v>4035</v>
      </c>
      <c r="AD5060" t="s">
        <v>4036</v>
      </c>
      <c r="AE5060" s="18">
        <v>7.6342773099999997E-2</v>
      </c>
      <c r="AF5060" t="s">
        <v>22343</v>
      </c>
      <c r="AG5060" t="s">
        <v>10622</v>
      </c>
      <c r="AH5060" t="s">
        <v>22344</v>
      </c>
      <c r="AI5060" s="18">
        <v>2.9385152500000001E-2</v>
      </c>
      <c r="AJ5060" t="s">
        <v>22345</v>
      </c>
      <c r="AK5060" t="s">
        <v>10622</v>
      </c>
      <c r="AL5060" t="s">
        <v>22346</v>
      </c>
      <c r="AM5060" t="s">
        <v>22345</v>
      </c>
      <c r="AN5060" t="s">
        <v>10622</v>
      </c>
      <c r="AO5060" t="s">
        <v>22346</v>
      </c>
      <c r="AP5060" s="18">
        <v>2.9385152500000001E-2</v>
      </c>
      <c r="AQ5060" t="s">
        <v>123</v>
      </c>
      <c r="AR5060" t="b">
        <f>ISNUMBER(SEARCH('Consulta Por Puntos Baloto'!$E$5,B5060,1))</f>
        <v>0</v>
      </c>
      <c r="AS5060">
        <f t="shared" si="158"/>
        <v>35</v>
      </c>
      <c r="AT5060" t="str">
        <f t="shared" si="159"/>
        <v>Punto red</v>
      </c>
    </row>
    <row r="5061" spans="1:46">
      <c r="A5061" t="s">
        <v>22347</v>
      </c>
      <c r="B5061" t="s">
        <v>22348</v>
      </c>
      <c r="C5061" s="18">
        <v>1.4432491346</v>
      </c>
      <c r="D5061" t="s">
        <v>4210</v>
      </c>
      <c r="E5061" t="s">
        <v>62</v>
      </c>
      <c r="F5061" t="s">
        <v>4211</v>
      </c>
      <c r="G5061" s="18">
        <v>0.82890259310000003</v>
      </c>
      <c r="H5061" t="s">
        <v>276</v>
      </c>
      <c r="I5061" t="s">
        <v>65</v>
      </c>
      <c r="J5061" t="s">
        <v>277</v>
      </c>
      <c r="K5061" s="18">
        <v>1.2165860304</v>
      </c>
      <c r="L5061" t="s">
        <v>64</v>
      </c>
      <c r="M5061" t="s">
        <v>65</v>
      </c>
      <c r="N5061" t="s">
        <v>5202</v>
      </c>
      <c r="O5061" s="18">
        <v>0.8389914342</v>
      </c>
      <c r="P5061" t="s">
        <v>67</v>
      </c>
      <c r="Q5061" t="s">
        <v>62</v>
      </c>
      <c r="R5061" t="s">
        <v>68</v>
      </c>
      <c r="S5061" s="18">
        <v>1.4444396633000001</v>
      </c>
      <c r="T5061" t="s">
        <v>253</v>
      </c>
      <c r="U5061" t="s">
        <v>65</v>
      </c>
      <c r="V5061" t="s">
        <v>254</v>
      </c>
      <c r="W5061" s="18">
        <v>0.83373278849999999</v>
      </c>
      <c r="X5061" t="s">
        <v>276</v>
      </c>
      <c r="Y5061" t="s">
        <v>65</v>
      </c>
      <c r="Z5061" t="s">
        <v>277</v>
      </c>
      <c r="AA5061" s="18">
        <v>0.8194986018</v>
      </c>
      <c r="AB5061" t="s">
        <v>5203</v>
      </c>
      <c r="AC5061" t="s">
        <v>62</v>
      </c>
      <c r="AD5061" t="s">
        <v>5204</v>
      </c>
      <c r="AE5061" s="18">
        <v>1.5155562550999999</v>
      </c>
      <c r="AF5061" t="s">
        <v>18540</v>
      </c>
      <c r="AG5061" t="s">
        <v>62</v>
      </c>
      <c r="AH5061" t="s">
        <v>18541</v>
      </c>
      <c r="AI5061" s="18">
        <v>0.83533106980000005</v>
      </c>
      <c r="AJ5061" t="s">
        <v>349</v>
      </c>
      <c r="AK5061" t="s">
        <v>62</v>
      </c>
      <c r="AL5061" t="s">
        <v>6410</v>
      </c>
      <c r="AM5061" t="s">
        <v>873</v>
      </c>
      <c r="AN5061" t="s">
        <v>62</v>
      </c>
      <c r="AO5061" t="s">
        <v>5204</v>
      </c>
      <c r="AP5061" s="18">
        <v>0.8194986018</v>
      </c>
      <c r="AQ5061" t="e">
        <v>#N/A</v>
      </c>
      <c r="AR5061" t="b">
        <f>ISNUMBER(SEARCH('Consulta Por Puntos Baloto'!$E$5,B5061,1))</f>
        <v>0</v>
      </c>
      <c r="AS5061">
        <f t="shared" si="158"/>
        <v>27</v>
      </c>
      <c r="AT5061" t="str">
        <f t="shared" si="159"/>
        <v>Oficina física</v>
      </c>
    </row>
    <row r="5062" spans="1:46">
      <c r="A5062" t="s">
        <v>22349</v>
      </c>
      <c r="B5062" t="s">
        <v>22350</v>
      </c>
      <c r="C5062" s="18">
        <v>0.14192334370000001</v>
      </c>
      <c r="D5062" t="s">
        <v>5197</v>
      </c>
      <c r="E5062" t="s">
        <v>5198</v>
      </c>
      <c r="F5062" t="s">
        <v>5199</v>
      </c>
      <c r="G5062" s="18">
        <v>2.0926493987999999</v>
      </c>
      <c r="H5062" t="s">
        <v>64</v>
      </c>
      <c r="I5062" t="s">
        <v>5200</v>
      </c>
      <c r="J5062" t="s">
        <v>5201</v>
      </c>
      <c r="K5062" s="18">
        <v>12.1622441159</v>
      </c>
      <c r="L5062" t="s">
        <v>64</v>
      </c>
      <c r="M5062" t="s">
        <v>65</v>
      </c>
      <c r="N5062" t="s">
        <v>5202</v>
      </c>
      <c r="O5062" s="18">
        <v>12.2513340048</v>
      </c>
      <c r="P5062" t="s">
        <v>67</v>
      </c>
      <c r="Q5062" t="s">
        <v>62</v>
      </c>
      <c r="R5062" t="s">
        <v>68</v>
      </c>
      <c r="S5062" s="18">
        <v>12.520383496399999</v>
      </c>
      <c r="T5062" t="s">
        <v>253</v>
      </c>
      <c r="U5062" t="s">
        <v>65</v>
      </c>
      <c r="V5062" t="s">
        <v>254</v>
      </c>
      <c r="W5062" s="18">
        <v>12.240530919699999</v>
      </c>
      <c r="X5062" t="s">
        <v>276</v>
      </c>
      <c r="Y5062" t="s">
        <v>65</v>
      </c>
      <c r="Z5062" t="s">
        <v>277</v>
      </c>
      <c r="AA5062" s="18">
        <v>12.2293061808</v>
      </c>
      <c r="AB5062" t="s">
        <v>5203</v>
      </c>
      <c r="AC5062" t="s">
        <v>62</v>
      </c>
      <c r="AD5062" t="s">
        <v>5204</v>
      </c>
      <c r="AE5062" s="18">
        <v>0.1340769842</v>
      </c>
      <c r="AF5062" t="s">
        <v>6701</v>
      </c>
      <c r="AG5062" t="s">
        <v>6702</v>
      </c>
      <c r="AH5062" t="s">
        <v>6703</v>
      </c>
      <c r="AI5062" s="18">
        <v>0.11181539710000001</v>
      </c>
      <c r="AJ5062" t="s">
        <v>13416</v>
      </c>
      <c r="AK5062" t="s">
        <v>5198</v>
      </c>
      <c r="AL5062" t="s">
        <v>13417</v>
      </c>
      <c r="AM5062" t="s">
        <v>13416</v>
      </c>
      <c r="AN5062" t="s">
        <v>5198</v>
      </c>
      <c r="AO5062" t="s">
        <v>13417</v>
      </c>
      <c r="AP5062" s="18">
        <v>0.11181539710000001</v>
      </c>
      <c r="AQ5062" t="s">
        <v>4218</v>
      </c>
      <c r="AR5062" t="b">
        <f>ISNUMBER(SEARCH('Consulta Por Puntos Baloto'!$E$5,B5062,1))</f>
        <v>0</v>
      </c>
      <c r="AS5062">
        <f t="shared" si="158"/>
        <v>35</v>
      </c>
      <c r="AT5062" t="str">
        <f t="shared" si="159"/>
        <v>Punto red</v>
      </c>
    </row>
    <row r="5063" spans="1:46">
      <c r="A5063" t="s">
        <v>22351</v>
      </c>
      <c r="B5063" t="s">
        <v>22352</v>
      </c>
      <c r="C5063" s="18">
        <v>0.5844485438</v>
      </c>
      <c r="D5063" t="s">
        <v>15365</v>
      </c>
      <c r="E5063" t="s">
        <v>4106</v>
      </c>
      <c r="F5063" t="s">
        <v>15366</v>
      </c>
      <c r="G5063" s="18">
        <v>0.87266462339999995</v>
      </c>
      <c r="H5063" t="s">
        <v>64</v>
      </c>
      <c r="I5063" t="s">
        <v>4029</v>
      </c>
      <c r="J5063" t="s">
        <v>6039</v>
      </c>
      <c r="K5063" s="18">
        <v>3.7437036372999999</v>
      </c>
      <c r="L5063" t="s">
        <v>64</v>
      </c>
      <c r="M5063" t="s">
        <v>4029</v>
      </c>
      <c r="N5063" t="s">
        <v>4030</v>
      </c>
      <c r="O5063" s="18">
        <v>58.260035192099998</v>
      </c>
      <c r="P5063" t="s">
        <v>4031</v>
      </c>
      <c r="Q5063" t="s">
        <v>4025</v>
      </c>
      <c r="R5063" t="s">
        <v>4032</v>
      </c>
      <c r="S5063" s="18">
        <v>125.31824217240001</v>
      </c>
      <c r="T5063" t="s">
        <v>227</v>
      </c>
      <c r="U5063" t="s">
        <v>228</v>
      </c>
      <c r="V5063" t="s">
        <v>229</v>
      </c>
      <c r="W5063" s="18">
        <v>0.89452148490000005</v>
      </c>
      <c r="X5063" t="s">
        <v>64</v>
      </c>
      <c r="Y5063" t="s">
        <v>4029</v>
      </c>
      <c r="Z5063" t="s">
        <v>6039</v>
      </c>
      <c r="AA5063" s="18">
        <v>1.9717816179000001</v>
      </c>
      <c r="AB5063" t="s">
        <v>5549</v>
      </c>
      <c r="AC5063" t="s">
        <v>4106</v>
      </c>
      <c r="AD5063" t="s">
        <v>5550</v>
      </c>
      <c r="AE5063" s="18">
        <v>0.28999742719999999</v>
      </c>
      <c r="AF5063" t="s">
        <v>22353</v>
      </c>
      <c r="AG5063" t="s">
        <v>4106</v>
      </c>
      <c r="AH5063" t="s">
        <v>22354</v>
      </c>
      <c r="AI5063" s="18">
        <v>0.48389311080000003</v>
      </c>
      <c r="AJ5063" t="s">
        <v>15369</v>
      </c>
      <c r="AK5063" t="s">
        <v>4106</v>
      </c>
      <c r="AL5063" t="s">
        <v>15370</v>
      </c>
      <c r="AM5063" t="s">
        <v>22353</v>
      </c>
      <c r="AN5063" t="s">
        <v>4106</v>
      </c>
      <c r="AO5063" t="s">
        <v>22354</v>
      </c>
      <c r="AP5063" s="18">
        <v>0.28999742719999999</v>
      </c>
      <c r="AQ5063" t="s">
        <v>123</v>
      </c>
      <c r="AR5063" t="b">
        <f>ISNUMBER(SEARCH('Consulta Por Puntos Baloto'!$E$5,B5063,1))</f>
        <v>0</v>
      </c>
      <c r="AS5063">
        <f t="shared" si="158"/>
        <v>31</v>
      </c>
      <c r="AT5063" t="str">
        <f t="shared" si="159"/>
        <v>Punto pago</v>
      </c>
    </row>
    <row r="5064" spans="1:46">
      <c r="A5064" t="s">
        <v>22355</v>
      </c>
      <c r="B5064" t="s">
        <v>22356</v>
      </c>
      <c r="C5064" s="18">
        <v>1.5942844309999999</v>
      </c>
      <c r="D5064" t="s">
        <v>4187</v>
      </c>
      <c r="E5064" t="s">
        <v>62</v>
      </c>
      <c r="F5064" t="s">
        <v>4188</v>
      </c>
      <c r="G5064" s="18">
        <v>0.77125026610000003</v>
      </c>
      <c r="H5064" t="s">
        <v>64</v>
      </c>
      <c r="I5064" t="s">
        <v>65</v>
      </c>
      <c r="J5064" t="s">
        <v>13609</v>
      </c>
      <c r="K5064" s="18">
        <v>0.78928711819999997</v>
      </c>
      <c r="L5064" t="s">
        <v>64</v>
      </c>
      <c r="M5064" t="s">
        <v>65</v>
      </c>
      <c r="N5064" t="s">
        <v>13609</v>
      </c>
      <c r="O5064" s="18">
        <v>12.5522199303</v>
      </c>
      <c r="P5064" t="s">
        <v>67</v>
      </c>
      <c r="Q5064" t="s">
        <v>62</v>
      </c>
      <c r="R5064" t="s">
        <v>68</v>
      </c>
      <c r="S5064" s="18">
        <v>7.9596598010999999</v>
      </c>
      <c r="T5064" t="s">
        <v>69</v>
      </c>
      <c r="U5064" t="s">
        <v>65</v>
      </c>
      <c r="V5064" t="s">
        <v>70</v>
      </c>
      <c r="W5064" s="18">
        <v>1.4115707234999999</v>
      </c>
      <c r="X5064" t="s">
        <v>241</v>
      </c>
      <c r="Y5064" t="s">
        <v>65</v>
      </c>
      <c r="Z5064" t="s">
        <v>242</v>
      </c>
      <c r="AA5064" s="18">
        <v>0.7795772862</v>
      </c>
      <c r="AB5064" t="s">
        <v>4190</v>
      </c>
      <c r="AC5064" t="s">
        <v>62</v>
      </c>
      <c r="AD5064" t="s">
        <v>4191</v>
      </c>
      <c r="AE5064" s="18">
        <v>0.76904219439999999</v>
      </c>
      <c r="AF5064" t="s">
        <v>22357</v>
      </c>
      <c r="AG5064" t="s">
        <v>62</v>
      </c>
      <c r="AH5064" t="s">
        <v>22358</v>
      </c>
      <c r="AI5064" s="18">
        <v>0.61797303670000003</v>
      </c>
      <c r="AJ5064" t="s">
        <v>22359</v>
      </c>
      <c r="AK5064" t="s">
        <v>62</v>
      </c>
      <c r="AL5064" t="s">
        <v>22360</v>
      </c>
      <c r="AM5064" t="s">
        <v>22359</v>
      </c>
      <c r="AN5064" t="s">
        <v>62</v>
      </c>
      <c r="AO5064" t="s">
        <v>22360</v>
      </c>
      <c r="AP5064" s="18">
        <v>0.61797303670000003</v>
      </c>
      <c r="AQ5064" t="s">
        <v>123</v>
      </c>
      <c r="AR5064" t="b">
        <f>ISNUMBER(SEARCH('Consulta Por Puntos Baloto'!$E$5,B5064,1))</f>
        <v>0</v>
      </c>
      <c r="AS5064">
        <f t="shared" si="158"/>
        <v>35</v>
      </c>
      <c r="AT5064" t="str">
        <f t="shared" si="159"/>
        <v>Punto red</v>
      </c>
    </row>
    <row r="5065" spans="1:46">
      <c r="A5065" t="s">
        <v>22361</v>
      </c>
      <c r="B5065" t="s">
        <v>22362</v>
      </c>
      <c r="C5065" s="18">
        <v>1.5738868676</v>
      </c>
      <c r="D5065" t="s">
        <v>4401</v>
      </c>
      <c r="E5065" t="s">
        <v>62</v>
      </c>
      <c r="F5065" t="s">
        <v>4402</v>
      </c>
      <c r="G5065" s="18">
        <v>1.6518849235999999</v>
      </c>
      <c r="H5065" t="s">
        <v>73</v>
      </c>
      <c r="I5065" t="s">
        <v>65</v>
      </c>
      <c r="J5065" t="s">
        <v>5515</v>
      </c>
      <c r="K5065" s="18">
        <v>1.718186335</v>
      </c>
      <c r="L5065" t="s">
        <v>4403</v>
      </c>
      <c r="M5065" t="s">
        <v>65</v>
      </c>
      <c r="N5065" t="s">
        <v>4404</v>
      </c>
      <c r="O5065" s="18">
        <v>5.4486467263999998</v>
      </c>
      <c r="P5065" t="s">
        <v>67</v>
      </c>
      <c r="Q5065" t="s">
        <v>62</v>
      </c>
      <c r="R5065" t="s">
        <v>68</v>
      </c>
      <c r="S5065" s="18">
        <v>1.6662804654000001</v>
      </c>
      <c r="T5065" t="s">
        <v>69</v>
      </c>
      <c r="U5065" t="s">
        <v>65</v>
      </c>
      <c r="V5065" t="s">
        <v>70</v>
      </c>
      <c r="W5065" s="18">
        <v>3.4622674723000002</v>
      </c>
      <c r="X5065" t="s">
        <v>64</v>
      </c>
      <c r="Y5065" t="s">
        <v>65</v>
      </c>
      <c r="Z5065" t="s">
        <v>4213</v>
      </c>
      <c r="AA5065" s="18">
        <v>1.6615236177999999</v>
      </c>
      <c r="AB5065" t="s">
        <v>73</v>
      </c>
      <c r="AC5065" t="s">
        <v>62</v>
      </c>
      <c r="AD5065" t="s">
        <v>74</v>
      </c>
      <c r="AE5065" s="18">
        <v>0.23011272269999999</v>
      </c>
      <c r="AF5065" t="s">
        <v>10608</v>
      </c>
      <c r="AG5065" t="s">
        <v>62</v>
      </c>
      <c r="AH5065" t="s">
        <v>22363</v>
      </c>
      <c r="AI5065" s="18">
        <v>2.2148388599999999E-2</v>
      </c>
      <c r="AJ5065" t="s">
        <v>7490</v>
      </c>
      <c r="AK5065" t="s">
        <v>62</v>
      </c>
      <c r="AL5065" t="s">
        <v>7491</v>
      </c>
      <c r="AM5065" t="s">
        <v>7490</v>
      </c>
      <c r="AN5065" t="s">
        <v>62</v>
      </c>
      <c r="AO5065" t="s">
        <v>7491</v>
      </c>
      <c r="AP5065" s="18">
        <v>2.2148388599999999E-2</v>
      </c>
      <c r="AQ5065" t="s">
        <v>123</v>
      </c>
      <c r="AR5065" t="b">
        <f>ISNUMBER(SEARCH('Consulta Por Puntos Baloto'!$E$5,B5065,1))</f>
        <v>0</v>
      </c>
      <c r="AS5065">
        <f t="shared" si="158"/>
        <v>35</v>
      </c>
      <c r="AT5065" t="str">
        <f t="shared" si="159"/>
        <v>Punto red</v>
      </c>
    </row>
    <row r="5066" spans="1:46">
      <c r="A5066" t="s">
        <v>22364</v>
      </c>
      <c r="B5066" t="s">
        <v>22365</v>
      </c>
      <c r="C5066" s="18">
        <v>1.8196847218000001</v>
      </c>
      <c r="D5066" t="s">
        <v>340</v>
      </c>
      <c r="E5066" t="s">
        <v>341</v>
      </c>
      <c r="F5066" t="s">
        <v>342</v>
      </c>
      <c r="G5066" s="18">
        <v>1.6619657889999999</v>
      </c>
      <c r="H5066" t="s">
        <v>345</v>
      </c>
      <c r="I5066" t="s">
        <v>343</v>
      </c>
      <c r="J5066" t="s">
        <v>4241</v>
      </c>
      <c r="K5066" s="18">
        <v>2.8948680685000001</v>
      </c>
      <c r="L5066" t="s">
        <v>64</v>
      </c>
      <c r="M5066" t="s">
        <v>343</v>
      </c>
      <c r="N5066" t="s">
        <v>344</v>
      </c>
      <c r="O5066" s="18">
        <v>30.2612101892</v>
      </c>
      <c r="P5066" t="s">
        <v>67</v>
      </c>
      <c r="Q5066" t="s">
        <v>62</v>
      </c>
      <c r="R5066" t="s">
        <v>68</v>
      </c>
      <c r="S5066" s="18">
        <v>29.323900137599999</v>
      </c>
      <c r="T5066" t="s">
        <v>69</v>
      </c>
      <c r="U5066" t="s">
        <v>65</v>
      </c>
      <c r="V5066" t="s">
        <v>70</v>
      </c>
      <c r="W5066" s="18">
        <v>26.345040483199998</v>
      </c>
      <c r="X5066" t="s">
        <v>241</v>
      </c>
      <c r="Y5066" t="s">
        <v>65</v>
      </c>
      <c r="Z5066" t="s">
        <v>242</v>
      </c>
      <c r="AA5066" s="18">
        <v>1.6619658349999999</v>
      </c>
      <c r="AB5066" t="s">
        <v>345</v>
      </c>
      <c r="AC5066" t="s">
        <v>341</v>
      </c>
      <c r="AD5066" t="s">
        <v>346</v>
      </c>
      <c r="AE5066" s="18">
        <v>0.62629454969999998</v>
      </c>
      <c r="AF5066" t="s">
        <v>22366</v>
      </c>
      <c r="AG5066" t="s">
        <v>341</v>
      </c>
      <c r="AH5066" t="s">
        <v>22367</v>
      </c>
      <c r="AI5066" s="18">
        <v>0.60155875879999998</v>
      </c>
      <c r="AJ5066" t="s">
        <v>22368</v>
      </c>
      <c r="AK5066" t="s">
        <v>341</v>
      </c>
      <c r="AL5066" t="s">
        <v>22369</v>
      </c>
      <c r="AM5066" t="s">
        <v>22368</v>
      </c>
      <c r="AN5066" t="s">
        <v>341</v>
      </c>
      <c r="AO5066" t="s">
        <v>22369</v>
      </c>
      <c r="AP5066" s="18">
        <v>0.60155875879999998</v>
      </c>
      <c r="AQ5066" t="s">
        <v>123</v>
      </c>
      <c r="AR5066" t="b">
        <f>ISNUMBER(SEARCH('Consulta Por Puntos Baloto'!$E$5,B5066,1))</f>
        <v>0</v>
      </c>
      <c r="AS5066">
        <f t="shared" si="158"/>
        <v>35</v>
      </c>
      <c r="AT5066" t="str">
        <f t="shared" si="159"/>
        <v>Punto red</v>
      </c>
    </row>
    <row r="5067" spans="1:46">
      <c r="A5067" t="s">
        <v>22370</v>
      </c>
      <c r="B5067" t="s">
        <v>22371</v>
      </c>
      <c r="C5067" s="18">
        <v>0.98554193779999999</v>
      </c>
      <c r="D5067" t="s">
        <v>563</v>
      </c>
      <c r="E5067" t="s">
        <v>128</v>
      </c>
      <c r="F5067" t="s">
        <v>564</v>
      </c>
      <c r="G5067" s="18">
        <v>0.85354097969999998</v>
      </c>
      <c r="H5067" t="s">
        <v>565</v>
      </c>
      <c r="I5067" t="s">
        <v>130</v>
      </c>
      <c r="J5067" t="s">
        <v>566</v>
      </c>
      <c r="K5067" s="18">
        <v>0.87426555530000005</v>
      </c>
      <c r="L5067" t="s">
        <v>567</v>
      </c>
      <c r="M5067" t="s">
        <v>130</v>
      </c>
      <c r="N5067" t="s">
        <v>568</v>
      </c>
      <c r="O5067" s="18">
        <v>1.6870533481000001</v>
      </c>
      <c r="P5067" t="s">
        <v>441</v>
      </c>
      <c r="Q5067" t="s">
        <v>134</v>
      </c>
      <c r="R5067" t="s">
        <v>442</v>
      </c>
      <c r="S5067" s="18">
        <v>2.2639294292000001</v>
      </c>
      <c r="T5067" t="s">
        <v>136</v>
      </c>
      <c r="U5067" t="s">
        <v>130</v>
      </c>
      <c r="V5067" t="s">
        <v>137</v>
      </c>
      <c r="W5067" s="18">
        <v>1.3388662760000001</v>
      </c>
      <c r="X5067" t="s">
        <v>64</v>
      </c>
      <c r="Y5067" t="s">
        <v>130</v>
      </c>
      <c r="Z5067" t="s">
        <v>569</v>
      </c>
      <c r="AA5067" s="18">
        <v>0.85354097969999998</v>
      </c>
      <c r="AB5067" s="19" t="s">
        <v>443</v>
      </c>
      <c r="AC5067" t="s">
        <v>128</v>
      </c>
      <c r="AD5067" t="s">
        <v>444</v>
      </c>
      <c r="AE5067" s="18">
        <v>0.1281275351</v>
      </c>
      <c r="AF5067" t="s">
        <v>570</v>
      </c>
      <c r="AG5067" t="s">
        <v>143</v>
      </c>
      <c r="AH5067" t="s">
        <v>571</v>
      </c>
      <c r="AI5067" s="18">
        <v>0.1047085775</v>
      </c>
      <c r="AJ5067" t="s">
        <v>2606</v>
      </c>
      <c r="AK5067" t="s">
        <v>134</v>
      </c>
      <c r="AL5067" t="s">
        <v>2607</v>
      </c>
      <c r="AM5067" t="s">
        <v>2606</v>
      </c>
      <c r="AN5067" t="s">
        <v>134</v>
      </c>
      <c r="AO5067" t="s">
        <v>2607</v>
      </c>
      <c r="AP5067" s="18">
        <v>0.1047085775</v>
      </c>
      <c r="AQ5067" t="s">
        <v>123</v>
      </c>
      <c r="AR5067" t="b">
        <f>ISNUMBER(SEARCH('Consulta Por Puntos Baloto'!$E$5,B5067,1))</f>
        <v>0</v>
      </c>
      <c r="AS5067">
        <f t="shared" si="158"/>
        <v>35</v>
      </c>
      <c r="AT5067" t="str">
        <f t="shared" si="159"/>
        <v>Punto red</v>
      </c>
    </row>
    <row r="5068" spans="1:46">
      <c r="A5068" t="s">
        <v>22372</v>
      </c>
      <c r="B5068" t="s">
        <v>22373</v>
      </c>
      <c r="C5068" s="18">
        <v>0.98554193779999999</v>
      </c>
      <c r="D5068" t="s">
        <v>563</v>
      </c>
      <c r="E5068" t="s">
        <v>128</v>
      </c>
      <c r="F5068" t="s">
        <v>564</v>
      </c>
      <c r="G5068" s="18">
        <v>0.85354097969999998</v>
      </c>
      <c r="H5068" t="s">
        <v>565</v>
      </c>
      <c r="I5068" t="s">
        <v>130</v>
      </c>
      <c r="J5068" t="s">
        <v>566</v>
      </c>
      <c r="K5068" s="18">
        <v>0.87426555530000005</v>
      </c>
      <c r="L5068" t="s">
        <v>567</v>
      </c>
      <c r="M5068" t="s">
        <v>130</v>
      </c>
      <c r="N5068" t="s">
        <v>568</v>
      </c>
      <c r="O5068" s="18">
        <v>1.6870533481000001</v>
      </c>
      <c r="P5068" t="s">
        <v>441</v>
      </c>
      <c r="Q5068" t="s">
        <v>134</v>
      </c>
      <c r="R5068" t="s">
        <v>442</v>
      </c>
      <c r="S5068" s="18">
        <v>2.2639294292000001</v>
      </c>
      <c r="T5068" t="s">
        <v>136</v>
      </c>
      <c r="U5068" t="s">
        <v>130</v>
      </c>
      <c r="V5068" t="s">
        <v>137</v>
      </c>
      <c r="W5068" s="18">
        <v>1.3388662760000001</v>
      </c>
      <c r="X5068" t="s">
        <v>64</v>
      </c>
      <c r="Y5068" t="s">
        <v>130</v>
      </c>
      <c r="Z5068" t="s">
        <v>569</v>
      </c>
      <c r="AA5068" s="18">
        <v>0.85354097969999998</v>
      </c>
      <c r="AB5068" s="19" t="s">
        <v>443</v>
      </c>
      <c r="AC5068" t="s">
        <v>128</v>
      </c>
      <c r="AD5068" t="s">
        <v>444</v>
      </c>
      <c r="AE5068" s="18">
        <v>0.1281275351</v>
      </c>
      <c r="AF5068" t="s">
        <v>570</v>
      </c>
      <c r="AG5068" t="s">
        <v>143</v>
      </c>
      <c r="AH5068" t="s">
        <v>571</v>
      </c>
      <c r="AI5068" s="18">
        <v>0.1047085775</v>
      </c>
      <c r="AJ5068" t="s">
        <v>2606</v>
      </c>
      <c r="AK5068" t="s">
        <v>134</v>
      </c>
      <c r="AL5068" t="s">
        <v>2607</v>
      </c>
      <c r="AM5068" t="s">
        <v>2606</v>
      </c>
      <c r="AN5068" t="s">
        <v>134</v>
      </c>
      <c r="AO5068" t="s">
        <v>2607</v>
      </c>
      <c r="AP5068" s="18">
        <v>0.1047085775</v>
      </c>
      <c r="AQ5068" t="s">
        <v>123</v>
      </c>
      <c r="AR5068" t="b">
        <f>ISNUMBER(SEARCH('Consulta Por Puntos Baloto'!$E$5,B5068,1))</f>
        <v>0</v>
      </c>
      <c r="AS5068">
        <f t="shared" si="158"/>
        <v>35</v>
      </c>
      <c r="AT5068" t="str">
        <f t="shared" si="159"/>
        <v>Punto red</v>
      </c>
    </row>
    <row r="5069" spans="1:46">
      <c r="A5069" t="s">
        <v>22374</v>
      </c>
      <c r="B5069" t="s">
        <v>22375</v>
      </c>
      <c r="C5069" s="18">
        <v>1.2940329954000001</v>
      </c>
      <c r="D5069" t="s">
        <v>437</v>
      </c>
      <c r="E5069" t="s">
        <v>128</v>
      </c>
      <c r="F5069" t="s">
        <v>438</v>
      </c>
      <c r="G5069" s="18">
        <v>0.90084800819999999</v>
      </c>
      <c r="H5069" t="s">
        <v>64</v>
      </c>
      <c r="I5069" t="s">
        <v>130</v>
      </c>
      <c r="J5069" t="s">
        <v>439</v>
      </c>
      <c r="K5069" s="18">
        <v>1.6145832701</v>
      </c>
      <c r="L5069" t="s">
        <v>567</v>
      </c>
      <c r="M5069" t="s">
        <v>130</v>
      </c>
      <c r="N5069" t="s">
        <v>568</v>
      </c>
      <c r="O5069" s="18">
        <v>1.4006660094000001</v>
      </c>
      <c r="P5069" t="s">
        <v>441</v>
      </c>
      <c r="Q5069" t="s">
        <v>134</v>
      </c>
      <c r="R5069" t="s">
        <v>442</v>
      </c>
      <c r="S5069" s="18">
        <v>3.1793546750999999</v>
      </c>
      <c r="T5069" t="s">
        <v>136</v>
      </c>
      <c r="U5069" t="s">
        <v>130</v>
      </c>
      <c r="V5069" t="s">
        <v>137</v>
      </c>
      <c r="W5069" s="18">
        <v>1.6220485382000001</v>
      </c>
      <c r="X5069" t="s">
        <v>64</v>
      </c>
      <c r="Y5069" t="s">
        <v>130</v>
      </c>
      <c r="Z5069" t="s">
        <v>209</v>
      </c>
      <c r="AA5069" s="18">
        <v>1.2052313545</v>
      </c>
      <c r="AB5069" s="19" t="s">
        <v>443</v>
      </c>
      <c r="AC5069" t="s">
        <v>128</v>
      </c>
      <c r="AD5069" t="s">
        <v>444</v>
      </c>
      <c r="AE5069" s="18">
        <v>0</v>
      </c>
      <c r="AF5069" t="s">
        <v>22376</v>
      </c>
      <c r="AG5069" t="s">
        <v>143</v>
      </c>
      <c r="AH5069" t="s">
        <v>22377</v>
      </c>
      <c r="AI5069" s="18">
        <v>0.11451021159999999</v>
      </c>
      <c r="AJ5069" t="s">
        <v>22378</v>
      </c>
      <c r="AK5069" t="s">
        <v>134</v>
      </c>
      <c r="AL5069" t="s">
        <v>22379</v>
      </c>
      <c r="AM5069" t="s">
        <v>22376</v>
      </c>
      <c r="AN5069" t="s">
        <v>143</v>
      </c>
      <c r="AO5069" t="s">
        <v>22377</v>
      </c>
      <c r="AP5069" s="18">
        <v>0</v>
      </c>
      <c r="AQ5069" t="s">
        <v>123</v>
      </c>
      <c r="AR5069" t="b">
        <f>ISNUMBER(SEARCH('Consulta Por Puntos Baloto'!$E$5,B5069,1))</f>
        <v>0</v>
      </c>
      <c r="AS5069">
        <f t="shared" si="158"/>
        <v>31</v>
      </c>
      <c r="AT5069" t="str">
        <f t="shared" si="159"/>
        <v>Punto pago</v>
      </c>
    </row>
    <row r="5070" spans="1:46">
      <c r="A5070" t="s">
        <v>22380</v>
      </c>
      <c r="B5070" t="s">
        <v>22381</v>
      </c>
      <c r="C5070" s="18">
        <v>38.395662163399997</v>
      </c>
      <c r="D5070" t="s">
        <v>4084</v>
      </c>
      <c r="E5070" t="s">
        <v>4053</v>
      </c>
      <c r="F5070" t="s">
        <v>4085</v>
      </c>
      <c r="G5070" s="18">
        <v>39.342335138099997</v>
      </c>
      <c r="H5070" t="s">
        <v>64</v>
      </c>
      <c r="I5070" t="s">
        <v>223</v>
      </c>
      <c r="J5070" t="s">
        <v>5167</v>
      </c>
      <c r="K5070" s="18">
        <v>42.890312987500003</v>
      </c>
      <c r="L5070" t="s">
        <v>64</v>
      </c>
      <c r="M5070" t="s">
        <v>223</v>
      </c>
      <c r="N5070" t="s">
        <v>4070</v>
      </c>
      <c r="O5070" s="18">
        <v>39.971936912300002</v>
      </c>
      <c r="P5070" t="s">
        <v>4052</v>
      </c>
      <c r="Q5070" t="s">
        <v>4053</v>
      </c>
      <c r="R5070" t="s">
        <v>4054</v>
      </c>
      <c r="S5070" s="18">
        <v>49.459983255700003</v>
      </c>
      <c r="T5070" t="s">
        <v>227</v>
      </c>
      <c r="U5070" t="s">
        <v>228</v>
      </c>
      <c r="V5070" t="s">
        <v>229</v>
      </c>
      <c r="W5070" s="18">
        <v>39.550949339799999</v>
      </c>
      <c r="X5070" t="s">
        <v>64</v>
      </c>
      <c r="Y5070" t="s">
        <v>4055</v>
      </c>
      <c r="Z5070" t="s">
        <v>4056</v>
      </c>
      <c r="AA5070" s="18">
        <v>42.374142014199997</v>
      </c>
      <c r="AB5070" t="s">
        <v>5188</v>
      </c>
      <c r="AC5070" t="s">
        <v>220</v>
      </c>
      <c r="AD5070" t="s">
        <v>5189</v>
      </c>
      <c r="AE5070" s="18">
        <v>4.9512235E-3</v>
      </c>
      <c r="AF5070" t="s">
        <v>22382</v>
      </c>
      <c r="AG5070" t="s">
        <v>5191</v>
      </c>
      <c r="AH5070" t="s">
        <v>22383</v>
      </c>
      <c r="AI5070" s="18">
        <v>4.8505852000000002E-3</v>
      </c>
      <c r="AJ5070" t="s">
        <v>5193</v>
      </c>
      <c r="AK5070" t="s">
        <v>5191</v>
      </c>
      <c r="AL5070" t="s">
        <v>5194</v>
      </c>
      <c r="AM5070" t="s">
        <v>5193</v>
      </c>
      <c r="AN5070" t="s">
        <v>5191</v>
      </c>
      <c r="AO5070" t="s">
        <v>5194</v>
      </c>
      <c r="AP5070" s="18">
        <v>4.8505852000000002E-3</v>
      </c>
      <c r="AQ5070" t="s">
        <v>123</v>
      </c>
      <c r="AR5070" t="b">
        <f>ISNUMBER(SEARCH('Consulta Por Puntos Baloto'!$E$5,B5070,1))</f>
        <v>0</v>
      </c>
      <c r="AS5070">
        <f t="shared" si="158"/>
        <v>35</v>
      </c>
      <c r="AT5070" t="str">
        <f t="shared" si="159"/>
        <v>Punto red</v>
      </c>
    </row>
    <row r="5071" spans="1:46">
      <c r="A5071" t="s">
        <v>22384</v>
      </c>
      <c r="B5071" t="s">
        <v>22385</v>
      </c>
      <c r="C5071" s="18">
        <v>31.358717691199999</v>
      </c>
      <c r="D5071" t="s">
        <v>3692</v>
      </c>
      <c r="E5071" t="s">
        <v>3693</v>
      </c>
      <c r="F5071" t="s">
        <v>3694</v>
      </c>
      <c r="G5071" s="18">
        <v>57.037797149100001</v>
      </c>
      <c r="H5071" t="s">
        <v>64</v>
      </c>
      <c r="I5071" t="s">
        <v>2638</v>
      </c>
      <c r="J5071" t="s">
        <v>3015</v>
      </c>
      <c r="K5071" s="18">
        <v>57.565532353800002</v>
      </c>
      <c r="L5071" t="s">
        <v>64</v>
      </c>
      <c r="M5071" t="s">
        <v>2638</v>
      </c>
      <c r="N5071" t="s">
        <v>2639</v>
      </c>
      <c r="O5071" s="18">
        <v>60.087540530799998</v>
      </c>
      <c r="P5071" t="s">
        <v>1454</v>
      </c>
      <c r="Q5071" t="s">
        <v>1449</v>
      </c>
      <c r="R5071" t="s">
        <v>1455</v>
      </c>
      <c r="S5071" s="18">
        <v>74.977624482899998</v>
      </c>
      <c r="T5071" t="s">
        <v>64</v>
      </c>
      <c r="U5071" t="s">
        <v>130</v>
      </c>
      <c r="V5071" t="s">
        <v>171</v>
      </c>
      <c r="W5071" s="18">
        <v>60.108898413299997</v>
      </c>
      <c r="X5071" t="s">
        <v>64</v>
      </c>
      <c r="Y5071" t="s">
        <v>1451</v>
      </c>
      <c r="Z5071" t="s">
        <v>1456</v>
      </c>
      <c r="AA5071" s="18">
        <v>66.204274405899994</v>
      </c>
      <c r="AB5071" s="19" t="s">
        <v>2641</v>
      </c>
      <c r="AC5071" t="s">
        <v>1501</v>
      </c>
      <c r="AD5071" t="s">
        <v>2642</v>
      </c>
      <c r="AE5071" s="18">
        <v>11.0793999188</v>
      </c>
      <c r="AF5071" t="s">
        <v>3695</v>
      </c>
      <c r="AG5071" t="s">
        <v>3696</v>
      </c>
      <c r="AH5071" t="s">
        <v>3697</v>
      </c>
      <c r="AI5071" s="18">
        <v>5.1738432899999999E-2</v>
      </c>
      <c r="AJ5071" t="s">
        <v>22386</v>
      </c>
      <c r="AK5071" t="s">
        <v>3699</v>
      </c>
      <c r="AL5071" t="s">
        <v>22387</v>
      </c>
      <c r="AM5071" t="s">
        <v>22386</v>
      </c>
      <c r="AN5071" t="s">
        <v>3699</v>
      </c>
      <c r="AO5071" t="s">
        <v>22387</v>
      </c>
      <c r="AP5071" s="18">
        <v>5.1738432899999999E-2</v>
      </c>
      <c r="AQ5071" t="s">
        <v>123</v>
      </c>
      <c r="AR5071" t="b">
        <f>ISNUMBER(SEARCH('Consulta Por Puntos Baloto'!$E$5,B5071,1))</f>
        <v>0</v>
      </c>
      <c r="AS5071">
        <f t="shared" si="158"/>
        <v>35</v>
      </c>
      <c r="AT5071" t="str">
        <f t="shared" si="159"/>
        <v>Punto red</v>
      </c>
    </row>
    <row r="5072" spans="1:46">
      <c r="A5072" t="s">
        <v>22388</v>
      </c>
      <c r="B5072" t="s">
        <v>22389</v>
      </c>
      <c r="C5072" s="18">
        <v>0.84938625099999998</v>
      </c>
      <c r="D5072" t="s">
        <v>4386</v>
      </c>
      <c r="E5072" t="s">
        <v>4387</v>
      </c>
      <c r="F5072" t="s">
        <v>4388</v>
      </c>
      <c r="G5072" s="18">
        <v>1.6865809413999999</v>
      </c>
      <c r="H5072" t="s">
        <v>64</v>
      </c>
      <c r="I5072" t="s">
        <v>4389</v>
      </c>
      <c r="J5072" t="s">
        <v>4390</v>
      </c>
      <c r="K5072" s="18">
        <v>40.5112337813</v>
      </c>
      <c r="L5072" t="s">
        <v>64</v>
      </c>
      <c r="M5072" t="s">
        <v>343</v>
      </c>
      <c r="N5072" t="s">
        <v>344</v>
      </c>
      <c r="O5072" s="18">
        <v>1.5338832846999999</v>
      </c>
      <c r="P5072" t="s">
        <v>4391</v>
      </c>
      <c r="Q5072" t="s">
        <v>4392</v>
      </c>
      <c r="R5072" t="s">
        <v>4393</v>
      </c>
      <c r="S5072" s="18">
        <v>60.656007127899997</v>
      </c>
      <c r="T5072" t="s">
        <v>69</v>
      </c>
      <c r="U5072" t="s">
        <v>65</v>
      </c>
      <c r="V5072" t="s">
        <v>70</v>
      </c>
      <c r="W5072" s="18">
        <v>1.6865809413999999</v>
      </c>
      <c r="X5072" t="s">
        <v>64</v>
      </c>
      <c r="Y5072" t="s">
        <v>4389</v>
      </c>
      <c r="Z5072" t="s">
        <v>4390</v>
      </c>
      <c r="AA5072" s="18">
        <v>41.809030943499998</v>
      </c>
      <c r="AB5072" t="s">
        <v>345</v>
      </c>
      <c r="AC5072" t="s">
        <v>341</v>
      </c>
      <c r="AD5072" t="s">
        <v>346</v>
      </c>
      <c r="AE5072" s="18">
        <v>0.33121940280000001</v>
      </c>
      <c r="AF5072" t="s">
        <v>7070</v>
      </c>
      <c r="AG5072" t="s">
        <v>4387</v>
      </c>
      <c r="AH5072" t="s">
        <v>7071</v>
      </c>
      <c r="AI5072" s="18">
        <v>0.42122551590000001</v>
      </c>
      <c r="AJ5072" t="s">
        <v>7072</v>
      </c>
      <c r="AK5072" t="s">
        <v>4387</v>
      </c>
      <c r="AL5072" t="s">
        <v>7073</v>
      </c>
      <c r="AM5072" t="s">
        <v>7070</v>
      </c>
      <c r="AN5072" t="s">
        <v>4387</v>
      </c>
      <c r="AO5072" t="s">
        <v>7071</v>
      </c>
      <c r="AP5072" s="18">
        <v>0.33121940280000001</v>
      </c>
      <c r="AQ5072" t="s">
        <v>123</v>
      </c>
      <c r="AR5072" t="b">
        <f>ISNUMBER(SEARCH('Consulta Por Puntos Baloto'!$E$5,B5072,1))</f>
        <v>0</v>
      </c>
      <c r="AS5072">
        <f t="shared" si="158"/>
        <v>31</v>
      </c>
      <c r="AT5072" t="str">
        <f t="shared" si="159"/>
        <v>Punto pago</v>
      </c>
    </row>
    <row r="5073" spans="1:46">
      <c r="A5073" t="s">
        <v>22390</v>
      </c>
      <c r="B5073" t="s">
        <v>22391</v>
      </c>
      <c r="C5073" s="18">
        <v>1.0332881025</v>
      </c>
      <c r="D5073" t="s">
        <v>2585</v>
      </c>
      <c r="E5073" t="s">
        <v>128</v>
      </c>
      <c r="F5073" t="s">
        <v>2586</v>
      </c>
      <c r="G5073" s="18">
        <v>0.36232050630000001</v>
      </c>
      <c r="H5073" t="s">
        <v>64</v>
      </c>
      <c r="I5073" t="s">
        <v>130</v>
      </c>
      <c r="J5073" t="s">
        <v>3950</v>
      </c>
      <c r="K5073" s="18">
        <v>0.36232050630000001</v>
      </c>
      <c r="L5073" t="s">
        <v>64</v>
      </c>
      <c r="M5073" t="s">
        <v>130</v>
      </c>
      <c r="N5073" t="s">
        <v>2624</v>
      </c>
      <c r="O5073" s="18">
        <v>1.6142097697</v>
      </c>
      <c r="P5073" t="s">
        <v>2625</v>
      </c>
      <c r="Q5073" t="s">
        <v>134</v>
      </c>
      <c r="R5073" t="s">
        <v>2626</v>
      </c>
      <c r="S5073" s="18">
        <v>0.43563005999999999</v>
      </c>
      <c r="T5073" t="s">
        <v>311</v>
      </c>
      <c r="U5073" t="s">
        <v>130</v>
      </c>
      <c r="V5073" t="s">
        <v>312</v>
      </c>
      <c r="W5073" s="18">
        <v>0.43563005999999999</v>
      </c>
      <c r="X5073" t="s">
        <v>64</v>
      </c>
      <c r="Y5073" t="s">
        <v>130</v>
      </c>
      <c r="Z5073" t="s">
        <v>2659</v>
      </c>
      <c r="AA5073" s="18">
        <v>0.35786598190000002</v>
      </c>
      <c r="AB5073" t="s">
        <v>2661</v>
      </c>
      <c r="AC5073" t="s">
        <v>128</v>
      </c>
      <c r="AD5073" t="s">
        <v>2662</v>
      </c>
      <c r="AE5073" s="18">
        <v>0.25949061810000001</v>
      </c>
      <c r="AF5073" t="s">
        <v>2663</v>
      </c>
      <c r="AG5073" t="s">
        <v>143</v>
      </c>
      <c r="AH5073" t="s">
        <v>2664</v>
      </c>
      <c r="AI5073" s="18">
        <v>0.1330302756</v>
      </c>
      <c r="AJ5073" t="s">
        <v>6883</v>
      </c>
      <c r="AK5073" t="s">
        <v>134</v>
      </c>
      <c r="AL5073" t="s">
        <v>6884</v>
      </c>
      <c r="AM5073" t="s">
        <v>6883</v>
      </c>
      <c r="AN5073" t="s">
        <v>134</v>
      </c>
      <c r="AO5073" t="s">
        <v>6884</v>
      </c>
      <c r="AP5073" s="18">
        <v>0.1330302756</v>
      </c>
      <c r="AQ5073" t="e">
        <v>#N/A</v>
      </c>
      <c r="AR5073" t="b">
        <f>ISNUMBER(SEARCH('Consulta Por Puntos Baloto'!$E$5,B5073,1))</f>
        <v>0</v>
      </c>
      <c r="AS5073">
        <f t="shared" si="158"/>
        <v>35</v>
      </c>
      <c r="AT5073" t="str">
        <f t="shared" si="159"/>
        <v>Punto red</v>
      </c>
    </row>
    <row r="5074" spans="1:46">
      <c r="A5074" t="s">
        <v>22392</v>
      </c>
      <c r="B5074" t="s">
        <v>22393</v>
      </c>
      <c r="C5074" s="18">
        <v>5.9435752135</v>
      </c>
      <c r="D5074" t="s">
        <v>541</v>
      </c>
      <c r="E5074" t="s">
        <v>128</v>
      </c>
      <c r="F5074" t="s">
        <v>542</v>
      </c>
      <c r="G5074" s="18">
        <v>1.7463206682000001</v>
      </c>
      <c r="H5074" t="s">
        <v>64</v>
      </c>
      <c r="I5074" t="s">
        <v>130</v>
      </c>
      <c r="J5074" t="s">
        <v>511</v>
      </c>
      <c r="K5074" s="18">
        <v>3.6171811681000001</v>
      </c>
      <c r="L5074" t="s">
        <v>64</v>
      </c>
      <c r="M5074" t="s">
        <v>130</v>
      </c>
      <c r="N5074" t="s">
        <v>512</v>
      </c>
      <c r="O5074" s="18">
        <v>5.4033355188999996</v>
      </c>
      <c r="P5074" t="s">
        <v>133</v>
      </c>
      <c r="Q5074" t="s">
        <v>134</v>
      </c>
      <c r="R5074" t="s">
        <v>135</v>
      </c>
      <c r="S5074" s="18">
        <v>4.1708683790999999</v>
      </c>
      <c r="T5074" t="s">
        <v>371</v>
      </c>
      <c r="U5074" t="s">
        <v>130</v>
      </c>
      <c r="V5074" t="s">
        <v>372</v>
      </c>
      <c r="W5074" s="18">
        <v>2.2172608158</v>
      </c>
      <c r="X5074" t="s">
        <v>64</v>
      </c>
      <c r="Y5074" t="s">
        <v>130</v>
      </c>
      <c r="Z5074" t="s">
        <v>517</v>
      </c>
      <c r="AA5074" s="18">
        <v>3.8051252517999998</v>
      </c>
      <c r="AB5074" s="19" t="s">
        <v>963</v>
      </c>
      <c r="AC5074" t="s">
        <v>128</v>
      </c>
      <c r="AD5074" t="s">
        <v>964</v>
      </c>
      <c r="AE5074" s="18">
        <v>3.0063009299999999E-2</v>
      </c>
      <c r="AF5074" t="s">
        <v>22394</v>
      </c>
      <c r="AG5074" t="s">
        <v>143</v>
      </c>
      <c r="AH5074" t="s">
        <v>22395</v>
      </c>
      <c r="AI5074" s="18">
        <v>0.14316128559999999</v>
      </c>
      <c r="AJ5074" t="s">
        <v>3130</v>
      </c>
      <c r="AK5074" t="s">
        <v>134</v>
      </c>
      <c r="AL5074" t="s">
        <v>3131</v>
      </c>
      <c r="AM5074" t="s">
        <v>22394</v>
      </c>
      <c r="AN5074" t="s">
        <v>143</v>
      </c>
      <c r="AO5074" t="s">
        <v>22395</v>
      </c>
      <c r="AP5074" s="18">
        <v>3.0063009299999999E-2</v>
      </c>
      <c r="AQ5074" t="s">
        <v>123</v>
      </c>
      <c r="AR5074" t="b">
        <f>ISNUMBER(SEARCH('Consulta Por Puntos Baloto'!$E$5,B5074,1))</f>
        <v>0</v>
      </c>
      <c r="AS5074">
        <f t="shared" si="158"/>
        <v>31</v>
      </c>
      <c r="AT5074" t="str">
        <f t="shared" si="159"/>
        <v>Punto pago</v>
      </c>
    </row>
    <row r="5075" spans="1:46">
      <c r="A5075" t="s">
        <v>22396</v>
      </c>
      <c r="B5075" t="s">
        <v>22397</v>
      </c>
      <c r="C5075" s="18">
        <v>37.609324440999998</v>
      </c>
      <c r="D5075" t="s">
        <v>4464</v>
      </c>
      <c r="E5075" t="s">
        <v>4465</v>
      </c>
      <c r="F5075" t="s">
        <v>4466</v>
      </c>
      <c r="G5075" s="18">
        <v>105.7394295898</v>
      </c>
      <c r="H5075" t="s">
        <v>64</v>
      </c>
      <c r="I5075" t="s">
        <v>4073</v>
      </c>
      <c r="J5075" t="s">
        <v>4074</v>
      </c>
      <c r="K5075" s="18">
        <v>171.44697907610001</v>
      </c>
      <c r="L5075" t="s">
        <v>64</v>
      </c>
      <c r="M5075" t="s">
        <v>4250</v>
      </c>
      <c r="N5075" t="s">
        <v>4251</v>
      </c>
      <c r="O5075" s="18">
        <v>170.67385888109999</v>
      </c>
      <c r="P5075" t="s">
        <v>4071</v>
      </c>
      <c r="Q5075" t="s">
        <v>4066</v>
      </c>
      <c r="R5075" t="s">
        <v>4072</v>
      </c>
      <c r="S5075" s="18">
        <v>275.03169037219999</v>
      </c>
      <c r="T5075" t="s">
        <v>85</v>
      </c>
      <c r="U5075" t="s">
        <v>86</v>
      </c>
      <c r="V5075" t="s">
        <v>87</v>
      </c>
      <c r="W5075" s="18">
        <v>105.6805047182</v>
      </c>
      <c r="X5075" t="s">
        <v>64</v>
      </c>
      <c r="Y5075" t="s">
        <v>4073</v>
      </c>
      <c r="Z5075" t="s">
        <v>4074</v>
      </c>
      <c r="AA5075" s="18">
        <v>167.65651671480001</v>
      </c>
      <c r="AB5075" t="s">
        <v>4252</v>
      </c>
      <c r="AC5075" t="s">
        <v>4066</v>
      </c>
      <c r="AD5075" t="s">
        <v>4253</v>
      </c>
      <c r="AE5075" s="18">
        <v>0.12147392830000001</v>
      </c>
      <c r="AF5075" t="s">
        <v>22398</v>
      </c>
      <c r="AG5075" t="s">
        <v>22399</v>
      </c>
      <c r="AH5075" t="s">
        <v>22400</v>
      </c>
      <c r="AI5075" s="18">
        <v>6.3647321600000001E-2</v>
      </c>
      <c r="AJ5075" t="s">
        <v>6430</v>
      </c>
      <c r="AK5075" t="s">
        <v>18136</v>
      </c>
      <c r="AL5075" t="s">
        <v>18137</v>
      </c>
      <c r="AM5075" t="s">
        <v>6430</v>
      </c>
      <c r="AN5075" t="s">
        <v>18136</v>
      </c>
      <c r="AO5075" t="s">
        <v>18137</v>
      </c>
      <c r="AP5075" s="18">
        <v>6.3647321600000001E-2</v>
      </c>
      <c r="AQ5075" t="s">
        <v>123</v>
      </c>
      <c r="AR5075" t="b">
        <f>ISNUMBER(SEARCH('Consulta Por Puntos Baloto'!$E$5,B5075,1))</f>
        <v>0</v>
      </c>
      <c r="AS5075">
        <f t="shared" si="158"/>
        <v>35</v>
      </c>
      <c r="AT5075" t="str">
        <f t="shared" si="159"/>
        <v>Punto red</v>
      </c>
    </row>
    <row r="5076" spans="1:46">
      <c r="A5076" t="s">
        <v>22401</v>
      </c>
      <c r="B5076" t="s">
        <v>22402</v>
      </c>
      <c r="C5076" s="18">
        <v>2.9752347629</v>
      </c>
      <c r="D5076" t="s">
        <v>526</v>
      </c>
      <c r="E5076" t="s">
        <v>128</v>
      </c>
      <c r="F5076" t="s">
        <v>527</v>
      </c>
      <c r="G5076" s="18">
        <v>1.424863757</v>
      </c>
      <c r="H5076" t="s">
        <v>64</v>
      </c>
      <c r="I5076" t="s">
        <v>130</v>
      </c>
      <c r="J5076" t="s">
        <v>8572</v>
      </c>
      <c r="K5076" s="18">
        <v>1.4826539124</v>
      </c>
      <c r="L5076" t="s">
        <v>64</v>
      </c>
      <c r="M5076" t="s">
        <v>130</v>
      </c>
      <c r="N5076" t="s">
        <v>529</v>
      </c>
      <c r="O5076" s="18">
        <v>1.424863757</v>
      </c>
      <c r="P5076" t="s">
        <v>743</v>
      </c>
      <c r="Q5076" t="s">
        <v>134</v>
      </c>
      <c r="R5076" t="s">
        <v>744</v>
      </c>
      <c r="S5076" s="18">
        <v>3.6981713183</v>
      </c>
      <c r="T5076" t="s">
        <v>496</v>
      </c>
      <c r="U5076" t="s">
        <v>130</v>
      </c>
      <c r="V5076" t="s">
        <v>497</v>
      </c>
      <c r="W5076" s="18">
        <v>1.4831201333999999</v>
      </c>
      <c r="X5076" t="s">
        <v>745</v>
      </c>
      <c r="Y5076" t="s">
        <v>130</v>
      </c>
      <c r="Z5076" t="s">
        <v>746</v>
      </c>
      <c r="AA5076" s="18">
        <v>1.4831201333999999</v>
      </c>
      <c r="AB5076" t="s">
        <v>2106</v>
      </c>
      <c r="AC5076" t="s">
        <v>128</v>
      </c>
      <c r="AD5076" t="s">
        <v>2107</v>
      </c>
      <c r="AE5076" s="18">
        <v>0.2173806127</v>
      </c>
      <c r="AF5076" t="s">
        <v>8573</v>
      </c>
      <c r="AG5076" t="s">
        <v>143</v>
      </c>
      <c r="AH5076" t="s">
        <v>8574</v>
      </c>
      <c r="AI5076" s="18">
        <v>0.22631611809999999</v>
      </c>
      <c r="AJ5076" t="s">
        <v>2312</v>
      </c>
      <c r="AK5076" t="s">
        <v>134</v>
      </c>
      <c r="AL5076" t="s">
        <v>2313</v>
      </c>
      <c r="AM5076" t="s">
        <v>8573</v>
      </c>
      <c r="AN5076" t="s">
        <v>143</v>
      </c>
      <c r="AO5076" t="s">
        <v>8574</v>
      </c>
      <c r="AP5076" s="18">
        <v>0.2173806127</v>
      </c>
      <c r="AQ5076" t="s">
        <v>123</v>
      </c>
      <c r="AR5076" t="b">
        <f>ISNUMBER(SEARCH('Consulta Por Puntos Baloto'!$E$5,B5076,1))</f>
        <v>0</v>
      </c>
      <c r="AS5076">
        <f t="shared" si="158"/>
        <v>31</v>
      </c>
      <c r="AT5076" t="str">
        <f t="shared" si="159"/>
        <v>Punto pago</v>
      </c>
    </row>
    <row r="5077" spans="1:46">
      <c r="A5077" t="s">
        <v>22403</v>
      </c>
      <c r="B5077" t="s">
        <v>22404</v>
      </c>
      <c r="C5077" s="18">
        <v>3.0347066915999998</v>
      </c>
      <c r="D5077" t="s">
        <v>3971</v>
      </c>
      <c r="E5077" t="s">
        <v>3972</v>
      </c>
      <c r="F5077" t="s">
        <v>3973</v>
      </c>
      <c r="G5077" s="18">
        <v>2.5362098931000001</v>
      </c>
      <c r="H5077" t="s">
        <v>64</v>
      </c>
      <c r="I5077" t="s">
        <v>3974</v>
      </c>
      <c r="J5077" t="s">
        <v>3976</v>
      </c>
      <c r="K5077" s="18">
        <v>2.5369507145000001</v>
      </c>
      <c r="L5077" t="s">
        <v>64</v>
      </c>
      <c r="M5077" t="s">
        <v>3974</v>
      </c>
      <c r="N5077" t="s">
        <v>3976</v>
      </c>
      <c r="O5077" s="18">
        <v>3.4066700264000001</v>
      </c>
      <c r="P5077" t="s">
        <v>3977</v>
      </c>
      <c r="Q5077" t="s">
        <v>3972</v>
      </c>
      <c r="R5077" t="s">
        <v>3978</v>
      </c>
      <c r="S5077" s="18">
        <v>458.02776216230001</v>
      </c>
      <c r="T5077" t="s">
        <v>85</v>
      </c>
      <c r="U5077" t="s">
        <v>86</v>
      </c>
      <c r="V5077" t="s">
        <v>87</v>
      </c>
      <c r="W5077" s="18">
        <v>9.7955219439000007</v>
      </c>
      <c r="X5077" t="s">
        <v>3979</v>
      </c>
      <c r="Y5077" t="s">
        <v>3974</v>
      </c>
      <c r="Z5077" t="s">
        <v>3980</v>
      </c>
      <c r="AA5077" s="18">
        <v>6.2039054137000003</v>
      </c>
      <c r="AB5077" t="s">
        <v>3981</v>
      </c>
      <c r="AC5077" t="s">
        <v>3972</v>
      </c>
      <c r="AD5077" t="s">
        <v>3982</v>
      </c>
      <c r="AE5077" s="18">
        <v>0.1812832596</v>
      </c>
      <c r="AF5077" t="s">
        <v>21628</v>
      </c>
      <c r="AG5077" t="s">
        <v>4280</v>
      </c>
      <c r="AH5077" t="s">
        <v>21629</v>
      </c>
      <c r="AI5077" s="18">
        <v>0</v>
      </c>
      <c r="AJ5077" t="s">
        <v>22405</v>
      </c>
      <c r="AK5077" t="s">
        <v>4280</v>
      </c>
      <c r="AL5077" t="s">
        <v>22406</v>
      </c>
      <c r="AM5077" t="s">
        <v>22405</v>
      </c>
      <c r="AN5077" t="s">
        <v>4280</v>
      </c>
      <c r="AO5077" t="s">
        <v>22406</v>
      </c>
      <c r="AP5077" s="18">
        <v>0</v>
      </c>
      <c r="AQ5077" t="s">
        <v>123</v>
      </c>
      <c r="AR5077" t="b">
        <f>ISNUMBER(SEARCH('Consulta Por Puntos Baloto'!$E$5,B5077,1))</f>
        <v>0</v>
      </c>
      <c r="AS5077">
        <f t="shared" si="158"/>
        <v>35</v>
      </c>
      <c r="AT5077" t="str">
        <f t="shared" si="159"/>
        <v>Punto red</v>
      </c>
    </row>
    <row r="5078" spans="1:46">
      <c r="A5078" t="s">
        <v>22407</v>
      </c>
      <c r="B5078" t="s">
        <v>22408</v>
      </c>
      <c r="C5078" s="18">
        <v>6.9295864900000004E-2</v>
      </c>
      <c r="D5078" t="s">
        <v>5528</v>
      </c>
      <c r="E5078" t="s">
        <v>5529</v>
      </c>
      <c r="F5078" t="s">
        <v>5530</v>
      </c>
      <c r="G5078" s="18">
        <v>88.919347566499994</v>
      </c>
      <c r="H5078" t="s">
        <v>64</v>
      </c>
      <c r="I5078" t="s">
        <v>107</v>
      </c>
      <c r="J5078" t="s">
        <v>108</v>
      </c>
      <c r="K5078" s="18">
        <v>88.919347566499994</v>
      </c>
      <c r="L5078" t="s">
        <v>64</v>
      </c>
      <c r="M5078" t="s">
        <v>107</v>
      </c>
      <c r="N5078" t="s">
        <v>108</v>
      </c>
      <c r="O5078" s="18">
        <v>60.372544719799997</v>
      </c>
      <c r="P5078" t="s">
        <v>4733</v>
      </c>
      <c r="Q5078" t="s">
        <v>4734</v>
      </c>
      <c r="R5078" t="s">
        <v>4735</v>
      </c>
      <c r="S5078" s="18">
        <v>165.13833181449999</v>
      </c>
      <c r="T5078" t="s">
        <v>253</v>
      </c>
      <c r="U5078" t="s">
        <v>65</v>
      </c>
      <c r="V5078" t="s">
        <v>254</v>
      </c>
      <c r="W5078" s="18">
        <v>164.03138030459999</v>
      </c>
      <c r="X5078" t="s">
        <v>276</v>
      </c>
      <c r="Y5078" t="s">
        <v>65</v>
      </c>
      <c r="Z5078" t="s">
        <v>277</v>
      </c>
      <c r="AA5078" s="18">
        <v>89.637580952700006</v>
      </c>
      <c r="AB5078" t="s">
        <v>115</v>
      </c>
      <c r="AC5078" t="s">
        <v>103</v>
      </c>
      <c r="AD5078" t="s">
        <v>116</v>
      </c>
      <c r="AE5078" s="18">
        <v>1.8307966E-3</v>
      </c>
      <c r="AF5078" t="s">
        <v>22409</v>
      </c>
      <c r="AG5078" t="s">
        <v>5529</v>
      </c>
      <c r="AH5078" t="s">
        <v>22410</v>
      </c>
      <c r="AI5078" s="18">
        <v>9.2181028000000009E-3</v>
      </c>
      <c r="AJ5078" t="s">
        <v>22411</v>
      </c>
      <c r="AK5078" t="s">
        <v>5534</v>
      </c>
      <c r="AL5078" t="s">
        <v>22412</v>
      </c>
      <c r="AM5078" t="s">
        <v>22409</v>
      </c>
      <c r="AN5078" t="s">
        <v>5529</v>
      </c>
      <c r="AO5078" t="s">
        <v>22410</v>
      </c>
      <c r="AP5078" s="18">
        <v>1.8307966E-3</v>
      </c>
      <c r="AQ5078" t="s">
        <v>123</v>
      </c>
      <c r="AR5078" t="b">
        <f>ISNUMBER(SEARCH('Consulta Por Puntos Baloto'!$E$5,B5078,1))</f>
        <v>0</v>
      </c>
      <c r="AS5078">
        <f t="shared" si="158"/>
        <v>31</v>
      </c>
      <c r="AT5078" t="str">
        <f t="shared" si="159"/>
        <v>Punto pago</v>
      </c>
    </row>
    <row r="5079" spans="1:46">
      <c r="A5079" t="s">
        <v>22413</v>
      </c>
      <c r="B5079" t="s">
        <v>22414</v>
      </c>
      <c r="C5079" s="18">
        <v>19.207042628300002</v>
      </c>
      <c r="D5079" t="s">
        <v>1765</v>
      </c>
      <c r="E5079" t="s">
        <v>1766</v>
      </c>
      <c r="F5079" t="s">
        <v>1767</v>
      </c>
      <c r="G5079" s="18">
        <v>44.541624351000003</v>
      </c>
      <c r="H5079" t="s">
        <v>64</v>
      </c>
      <c r="I5079" t="s">
        <v>895</v>
      </c>
      <c r="J5079" t="s">
        <v>896</v>
      </c>
      <c r="K5079" s="18">
        <v>51.052556316999997</v>
      </c>
      <c r="L5079" t="s">
        <v>64</v>
      </c>
      <c r="M5079" t="s">
        <v>112</v>
      </c>
      <c r="N5079" t="s">
        <v>721</v>
      </c>
      <c r="O5079" s="18">
        <v>44.5194624895</v>
      </c>
      <c r="P5079" t="s">
        <v>897</v>
      </c>
      <c r="Q5079" t="s">
        <v>893</v>
      </c>
      <c r="R5079" t="s">
        <v>898</v>
      </c>
      <c r="S5079" s="18">
        <v>51.374358320100001</v>
      </c>
      <c r="T5079" t="s">
        <v>111</v>
      </c>
      <c r="U5079" t="s">
        <v>112</v>
      </c>
      <c r="V5079" t="s">
        <v>113</v>
      </c>
      <c r="W5079" s="18">
        <v>19.098205314400001</v>
      </c>
      <c r="X5079" t="s">
        <v>64</v>
      </c>
      <c r="Y5079" t="s">
        <v>1768</v>
      </c>
      <c r="Z5079" t="s">
        <v>1769</v>
      </c>
      <c r="AA5079" s="18">
        <v>51.3753998794</v>
      </c>
      <c r="AB5079" s="19" t="s">
        <v>1111</v>
      </c>
      <c r="AC5079" t="s">
        <v>509</v>
      </c>
      <c r="AD5079" s="19" t="s">
        <v>1112</v>
      </c>
      <c r="AE5079" s="18">
        <v>8.7801615299999997E-2</v>
      </c>
      <c r="AF5079" t="s">
        <v>1874</v>
      </c>
      <c r="AG5079" t="s">
        <v>1875</v>
      </c>
      <c r="AH5079" t="s">
        <v>1876</v>
      </c>
      <c r="AI5079" s="18">
        <v>0.13272952860000001</v>
      </c>
      <c r="AJ5079" t="s">
        <v>1877</v>
      </c>
      <c r="AK5079" t="s">
        <v>1875</v>
      </c>
      <c r="AL5079" t="s">
        <v>1878</v>
      </c>
      <c r="AM5079" t="s">
        <v>1874</v>
      </c>
      <c r="AN5079" t="s">
        <v>1875</v>
      </c>
      <c r="AO5079" t="s">
        <v>1876</v>
      </c>
      <c r="AP5079" s="18">
        <v>8.7801615299999997E-2</v>
      </c>
      <c r="AQ5079" t="s">
        <v>123</v>
      </c>
      <c r="AR5079" t="b">
        <f>ISNUMBER(SEARCH('Consulta Por Puntos Baloto'!$E$5,B5079,1))</f>
        <v>0</v>
      </c>
      <c r="AS5079">
        <f t="shared" si="158"/>
        <v>31</v>
      </c>
      <c r="AT5079" t="str">
        <f t="shared" si="159"/>
        <v>Punto pago</v>
      </c>
    </row>
    <row r="5080" spans="1:46">
      <c r="A5080" t="s">
        <v>22415</v>
      </c>
      <c r="B5080" t="s">
        <v>22416</v>
      </c>
      <c r="C5080" s="18">
        <v>4.46182013E-2</v>
      </c>
      <c r="D5080" t="s">
        <v>1765</v>
      </c>
      <c r="E5080" t="s">
        <v>1766</v>
      </c>
      <c r="F5080" t="s">
        <v>1767</v>
      </c>
      <c r="G5080" s="18">
        <v>30.855815127100001</v>
      </c>
      <c r="H5080" t="s">
        <v>64</v>
      </c>
      <c r="I5080" t="s">
        <v>112</v>
      </c>
      <c r="J5080" t="s">
        <v>1110</v>
      </c>
      <c r="K5080" s="18">
        <v>32.076001601500003</v>
      </c>
      <c r="L5080" t="s">
        <v>64</v>
      </c>
      <c r="M5080" t="s">
        <v>112</v>
      </c>
      <c r="N5080" t="s">
        <v>721</v>
      </c>
      <c r="O5080" s="18">
        <v>32.4372875428</v>
      </c>
      <c r="P5080" t="s">
        <v>513</v>
      </c>
      <c r="Q5080" t="s">
        <v>509</v>
      </c>
      <c r="R5080" t="s">
        <v>514</v>
      </c>
      <c r="S5080" s="18">
        <v>32.420821947299999</v>
      </c>
      <c r="T5080" t="s">
        <v>111</v>
      </c>
      <c r="U5080" t="s">
        <v>112</v>
      </c>
      <c r="V5080" t="s">
        <v>113</v>
      </c>
      <c r="W5080" s="18">
        <v>1.3418874259</v>
      </c>
      <c r="X5080" t="s">
        <v>64</v>
      </c>
      <c r="Y5080" t="s">
        <v>1768</v>
      </c>
      <c r="Z5080" t="s">
        <v>1769</v>
      </c>
      <c r="AA5080" s="18">
        <v>32.4219475473</v>
      </c>
      <c r="AB5080" s="19" t="s">
        <v>1111</v>
      </c>
      <c r="AC5080" t="s">
        <v>509</v>
      </c>
      <c r="AD5080" s="19" t="s">
        <v>1112</v>
      </c>
      <c r="AE5080" s="18">
        <v>5.6708364099999999E-2</v>
      </c>
      <c r="AF5080" t="s">
        <v>1945</v>
      </c>
      <c r="AG5080" t="s">
        <v>1779</v>
      </c>
      <c r="AH5080" t="s">
        <v>1946</v>
      </c>
      <c r="AI5080" s="18">
        <v>4.22777311E-2</v>
      </c>
      <c r="AJ5080" t="s">
        <v>22417</v>
      </c>
      <c r="AK5080" t="s">
        <v>1766</v>
      </c>
      <c r="AL5080" t="s">
        <v>22418</v>
      </c>
      <c r="AM5080" t="s">
        <v>22417</v>
      </c>
      <c r="AN5080" t="s">
        <v>1766</v>
      </c>
      <c r="AO5080" t="s">
        <v>22418</v>
      </c>
      <c r="AP5080" s="18">
        <v>4.22777311E-2</v>
      </c>
      <c r="AQ5080" t="s">
        <v>123</v>
      </c>
      <c r="AR5080" t="b">
        <f>ISNUMBER(SEARCH('Consulta Por Puntos Baloto'!$E$5,B5080,1))</f>
        <v>0</v>
      </c>
      <c r="AS5080">
        <f t="shared" si="158"/>
        <v>35</v>
      </c>
      <c r="AT5080" t="str">
        <f t="shared" si="159"/>
        <v>Punto red</v>
      </c>
    </row>
    <row r="5081" spans="1:46">
      <c r="A5081" t="s">
        <v>22419</v>
      </c>
      <c r="B5081" t="s">
        <v>22420</v>
      </c>
      <c r="C5081" s="18">
        <v>17.559190876700001</v>
      </c>
      <c r="D5081" t="s">
        <v>892</v>
      </c>
      <c r="E5081" t="s">
        <v>893</v>
      </c>
      <c r="F5081" t="s">
        <v>894</v>
      </c>
      <c r="G5081" s="18">
        <v>16.9976972744</v>
      </c>
      <c r="H5081" t="s">
        <v>64</v>
      </c>
      <c r="I5081" t="s">
        <v>895</v>
      </c>
      <c r="J5081" t="s">
        <v>896</v>
      </c>
      <c r="K5081" s="18">
        <v>56.361231183299999</v>
      </c>
      <c r="L5081" t="s">
        <v>64</v>
      </c>
      <c r="M5081" t="s">
        <v>112</v>
      </c>
      <c r="N5081" t="s">
        <v>721</v>
      </c>
      <c r="O5081" s="18">
        <v>16.922934439100001</v>
      </c>
      <c r="P5081" t="s">
        <v>897</v>
      </c>
      <c r="Q5081" t="s">
        <v>893</v>
      </c>
      <c r="R5081" t="s">
        <v>898</v>
      </c>
      <c r="S5081" s="18">
        <v>56.796768604999997</v>
      </c>
      <c r="T5081" t="s">
        <v>111</v>
      </c>
      <c r="U5081" t="s">
        <v>112</v>
      </c>
      <c r="V5081" t="s">
        <v>113</v>
      </c>
      <c r="W5081" s="18">
        <v>32.865000487800003</v>
      </c>
      <c r="X5081" t="s">
        <v>64</v>
      </c>
      <c r="Y5081" t="s">
        <v>1768</v>
      </c>
      <c r="Z5081" t="s">
        <v>1769</v>
      </c>
      <c r="AA5081" s="18">
        <v>56.798239645700001</v>
      </c>
      <c r="AB5081" s="19" t="s">
        <v>1111</v>
      </c>
      <c r="AC5081" t="s">
        <v>509</v>
      </c>
      <c r="AD5081" s="19" t="s">
        <v>1112</v>
      </c>
      <c r="AE5081" s="18">
        <v>5.1218746000000004E-3</v>
      </c>
      <c r="AF5081" t="s">
        <v>22421</v>
      </c>
      <c r="AG5081" t="s">
        <v>2199</v>
      </c>
      <c r="AH5081" t="s">
        <v>22422</v>
      </c>
      <c r="AI5081" s="18">
        <v>4.8657935700000002E-2</v>
      </c>
      <c r="AJ5081" t="s">
        <v>2201</v>
      </c>
      <c r="AK5081" t="s">
        <v>2199</v>
      </c>
      <c r="AL5081" t="s">
        <v>2202</v>
      </c>
      <c r="AM5081" t="s">
        <v>22421</v>
      </c>
      <c r="AN5081" t="s">
        <v>2199</v>
      </c>
      <c r="AO5081" t="s">
        <v>22422</v>
      </c>
      <c r="AP5081" s="18">
        <v>5.1218746000000004E-3</v>
      </c>
      <c r="AQ5081" t="s">
        <v>123</v>
      </c>
      <c r="AR5081" t="b">
        <f>ISNUMBER(SEARCH('Consulta Por Puntos Baloto'!$E$5,B5081,1))</f>
        <v>0</v>
      </c>
      <c r="AS5081">
        <f t="shared" si="158"/>
        <v>31</v>
      </c>
      <c r="AT5081" t="str">
        <f t="shared" si="159"/>
        <v>Punto pago</v>
      </c>
    </row>
    <row r="5082" spans="1:46">
      <c r="A5082" t="s">
        <v>22423</v>
      </c>
      <c r="B5082" t="s">
        <v>22424</v>
      </c>
      <c r="C5082" s="18">
        <v>0.57130274759999999</v>
      </c>
      <c r="D5082" t="s">
        <v>892</v>
      </c>
      <c r="E5082" t="s">
        <v>893</v>
      </c>
      <c r="F5082" t="s">
        <v>894</v>
      </c>
      <c r="G5082" s="18">
        <v>0.42006335919999999</v>
      </c>
      <c r="H5082" t="s">
        <v>64</v>
      </c>
      <c r="I5082" t="s">
        <v>895</v>
      </c>
      <c r="J5082" t="s">
        <v>896</v>
      </c>
      <c r="K5082" s="18">
        <v>46.160512742000002</v>
      </c>
      <c r="L5082" t="s">
        <v>64</v>
      </c>
      <c r="M5082" t="s">
        <v>154</v>
      </c>
      <c r="N5082" t="s">
        <v>156</v>
      </c>
      <c r="O5082" s="18">
        <v>0.49233491280000002</v>
      </c>
      <c r="P5082" t="s">
        <v>897</v>
      </c>
      <c r="Q5082" t="s">
        <v>893</v>
      </c>
      <c r="R5082" t="s">
        <v>898</v>
      </c>
      <c r="S5082" s="18">
        <v>74.192164222599999</v>
      </c>
      <c r="T5082" t="s">
        <v>111</v>
      </c>
      <c r="U5082" t="s">
        <v>112</v>
      </c>
      <c r="V5082" t="s">
        <v>113</v>
      </c>
      <c r="W5082" s="18">
        <v>44.8890035326</v>
      </c>
      <c r="X5082" t="s">
        <v>64</v>
      </c>
      <c r="Y5082" t="s">
        <v>154</v>
      </c>
      <c r="Z5082" t="s">
        <v>159</v>
      </c>
      <c r="AA5082" s="18">
        <v>46.925154000699997</v>
      </c>
      <c r="AB5082" s="19" t="s">
        <v>899</v>
      </c>
      <c r="AC5082" t="s">
        <v>151</v>
      </c>
      <c r="AD5082" t="s">
        <v>900</v>
      </c>
      <c r="AE5082" s="18">
        <v>0.53519524080000003</v>
      </c>
      <c r="AF5082" t="s">
        <v>1964</v>
      </c>
      <c r="AG5082" t="s">
        <v>893</v>
      </c>
      <c r="AH5082" t="s">
        <v>1965</v>
      </c>
      <c r="AI5082" s="18">
        <v>7.8658367500000007E-2</v>
      </c>
      <c r="AJ5082" t="s">
        <v>2223</v>
      </c>
      <c r="AK5082" t="s">
        <v>893</v>
      </c>
      <c r="AL5082" t="s">
        <v>2224</v>
      </c>
      <c r="AM5082" t="s">
        <v>2223</v>
      </c>
      <c r="AN5082" t="s">
        <v>893</v>
      </c>
      <c r="AO5082" t="s">
        <v>2224</v>
      </c>
      <c r="AP5082" s="18">
        <v>7.8658367500000007E-2</v>
      </c>
      <c r="AQ5082" t="s">
        <v>123</v>
      </c>
      <c r="AR5082" t="b">
        <f>ISNUMBER(SEARCH('Consulta Por Puntos Baloto'!$E$5,B5082,1))</f>
        <v>0</v>
      </c>
      <c r="AS5082">
        <f t="shared" si="158"/>
        <v>35</v>
      </c>
      <c r="AT5082" t="str">
        <f t="shared" si="159"/>
        <v>Punto red</v>
      </c>
    </row>
    <row r="5083" spans="1:46">
      <c r="A5083" t="s">
        <v>22425</v>
      </c>
      <c r="B5083" t="s">
        <v>22426</v>
      </c>
      <c r="C5083" s="18">
        <v>0.39215329789999998</v>
      </c>
      <c r="D5083" t="s">
        <v>892</v>
      </c>
      <c r="E5083" t="s">
        <v>893</v>
      </c>
      <c r="F5083" t="s">
        <v>894</v>
      </c>
      <c r="G5083" s="18">
        <v>1.1359264232999999</v>
      </c>
      <c r="H5083" t="s">
        <v>64</v>
      </c>
      <c r="I5083" t="s">
        <v>895</v>
      </c>
      <c r="J5083" t="s">
        <v>896</v>
      </c>
      <c r="K5083" s="18">
        <v>46.569291112599998</v>
      </c>
      <c r="L5083" t="s">
        <v>64</v>
      </c>
      <c r="M5083" t="s">
        <v>154</v>
      </c>
      <c r="N5083" t="s">
        <v>156</v>
      </c>
      <c r="O5083" s="18">
        <v>1.2175822212</v>
      </c>
      <c r="P5083" t="s">
        <v>897</v>
      </c>
      <c r="Q5083" t="s">
        <v>893</v>
      </c>
      <c r="R5083" t="s">
        <v>898</v>
      </c>
      <c r="S5083" s="18">
        <v>74.5080068826</v>
      </c>
      <c r="T5083" t="s">
        <v>111</v>
      </c>
      <c r="U5083" t="s">
        <v>112</v>
      </c>
      <c r="V5083" t="s">
        <v>113</v>
      </c>
      <c r="W5083" s="18">
        <v>45.312408688300003</v>
      </c>
      <c r="X5083" t="s">
        <v>64</v>
      </c>
      <c r="Y5083" t="s">
        <v>154</v>
      </c>
      <c r="Z5083" t="s">
        <v>159</v>
      </c>
      <c r="AA5083" s="18">
        <v>47.348386357599999</v>
      </c>
      <c r="AB5083" s="19" t="s">
        <v>899</v>
      </c>
      <c r="AC5083" t="s">
        <v>151</v>
      </c>
      <c r="AD5083" t="s">
        <v>900</v>
      </c>
      <c r="AE5083" s="18">
        <v>0.19444499109999999</v>
      </c>
      <c r="AF5083" t="s">
        <v>2219</v>
      </c>
      <c r="AG5083" t="s">
        <v>893</v>
      </c>
      <c r="AH5083" t="s">
        <v>2220</v>
      </c>
      <c r="AI5083" s="18">
        <v>7.1640997E-3</v>
      </c>
      <c r="AJ5083" t="s">
        <v>15080</v>
      </c>
      <c r="AK5083" t="s">
        <v>893</v>
      </c>
      <c r="AL5083" t="s">
        <v>15081</v>
      </c>
      <c r="AM5083" t="s">
        <v>15080</v>
      </c>
      <c r="AN5083" t="s">
        <v>893</v>
      </c>
      <c r="AO5083" t="s">
        <v>15081</v>
      </c>
      <c r="AP5083" s="18">
        <v>7.1640997E-3</v>
      </c>
      <c r="AQ5083" t="s">
        <v>123</v>
      </c>
      <c r="AR5083" t="b">
        <f>ISNUMBER(SEARCH('Consulta Por Puntos Baloto'!$E$5,B5083,1))</f>
        <v>0</v>
      </c>
      <c r="AS5083">
        <f t="shared" si="158"/>
        <v>35</v>
      </c>
      <c r="AT5083" t="str">
        <f t="shared" si="159"/>
        <v>Punto red</v>
      </c>
    </row>
    <row r="5084" spans="1:46">
      <c r="A5084" t="s">
        <v>22427</v>
      </c>
      <c r="B5084" t="s">
        <v>22428</v>
      </c>
      <c r="C5084" s="18">
        <v>30.6559576796</v>
      </c>
      <c r="D5084" t="s">
        <v>1765</v>
      </c>
      <c r="E5084" t="s">
        <v>1766</v>
      </c>
      <c r="F5084" t="s">
        <v>1767</v>
      </c>
      <c r="G5084" s="18">
        <v>33.341586186400001</v>
      </c>
      <c r="H5084" t="s">
        <v>64</v>
      </c>
      <c r="I5084" t="s">
        <v>1451</v>
      </c>
      <c r="J5084" t="s">
        <v>1452</v>
      </c>
      <c r="K5084" s="18">
        <v>35.790864864100001</v>
      </c>
      <c r="L5084" t="s">
        <v>64</v>
      </c>
      <c r="M5084" t="s">
        <v>112</v>
      </c>
      <c r="N5084" t="s">
        <v>721</v>
      </c>
      <c r="O5084" s="18">
        <v>34.195803908000002</v>
      </c>
      <c r="P5084" t="s">
        <v>1454</v>
      </c>
      <c r="Q5084" t="s">
        <v>1449</v>
      </c>
      <c r="R5084" t="s">
        <v>1455</v>
      </c>
      <c r="S5084" s="18">
        <v>36.213337944300001</v>
      </c>
      <c r="T5084" t="s">
        <v>111</v>
      </c>
      <c r="U5084" t="s">
        <v>112</v>
      </c>
      <c r="V5084" t="s">
        <v>113</v>
      </c>
      <c r="W5084" s="18">
        <v>29.630743555199999</v>
      </c>
      <c r="X5084" t="s">
        <v>64</v>
      </c>
      <c r="Y5084" t="s">
        <v>1768</v>
      </c>
      <c r="Z5084" t="s">
        <v>1769</v>
      </c>
      <c r="AA5084" s="18">
        <v>36.214792925700003</v>
      </c>
      <c r="AB5084" s="19" t="s">
        <v>1111</v>
      </c>
      <c r="AC5084" t="s">
        <v>509</v>
      </c>
      <c r="AD5084" s="19" t="s">
        <v>1112</v>
      </c>
      <c r="AE5084" s="18">
        <v>0.11791591799999999</v>
      </c>
      <c r="AF5084" t="s">
        <v>2205</v>
      </c>
      <c r="AG5084" t="s">
        <v>2206</v>
      </c>
      <c r="AH5084" t="s">
        <v>2207</v>
      </c>
      <c r="AI5084" s="18">
        <v>1.6964682999999999E-3</v>
      </c>
      <c r="AJ5084" t="s">
        <v>12226</v>
      </c>
      <c r="AK5084" t="s">
        <v>2206</v>
      </c>
      <c r="AL5084" t="s">
        <v>12227</v>
      </c>
      <c r="AM5084" t="s">
        <v>12226</v>
      </c>
      <c r="AN5084" t="s">
        <v>2206</v>
      </c>
      <c r="AO5084" t="s">
        <v>12227</v>
      </c>
      <c r="AP5084" s="18">
        <v>1.6964682999999999E-3</v>
      </c>
      <c r="AQ5084" t="e">
        <v>#N/A</v>
      </c>
      <c r="AR5084" t="b">
        <f>ISNUMBER(SEARCH('Consulta Por Puntos Baloto'!$E$5,B5084,1))</f>
        <v>0</v>
      </c>
      <c r="AS5084">
        <f t="shared" si="158"/>
        <v>35</v>
      </c>
      <c r="AT5084" t="str">
        <f t="shared" si="159"/>
        <v>Punto red</v>
      </c>
    </row>
    <row r="5085" spans="1:46">
      <c r="A5085" t="s">
        <v>22429</v>
      </c>
      <c r="B5085" t="s">
        <v>22430</v>
      </c>
      <c r="C5085" s="18">
        <v>2.1951028997000002</v>
      </c>
      <c r="D5085" t="s">
        <v>892</v>
      </c>
      <c r="E5085" t="s">
        <v>893</v>
      </c>
      <c r="F5085" t="s">
        <v>894</v>
      </c>
      <c r="G5085" s="18">
        <v>1.5346880165000001</v>
      </c>
      <c r="H5085" t="s">
        <v>64</v>
      </c>
      <c r="I5085" t="s">
        <v>895</v>
      </c>
      <c r="J5085" t="s">
        <v>896</v>
      </c>
      <c r="K5085" s="18">
        <v>47.399363380600001</v>
      </c>
      <c r="L5085" t="s">
        <v>64</v>
      </c>
      <c r="M5085" t="s">
        <v>154</v>
      </c>
      <c r="N5085" t="s">
        <v>156</v>
      </c>
      <c r="O5085" s="18">
        <v>1.4552094119000001</v>
      </c>
      <c r="P5085" t="s">
        <v>897</v>
      </c>
      <c r="Q5085" t="s">
        <v>893</v>
      </c>
      <c r="R5085" t="s">
        <v>898</v>
      </c>
      <c r="S5085" s="18">
        <v>72.263885307699994</v>
      </c>
      <c r="T5085" t="s">
        <v>111</v>
      </c>
      <c r="U5085" t="s">
        <v>112</v>
      </c>
      <c r="V5085" t="s">
        <v>113</v>
      </c>
      <c r="W5085" s="18">
        <v>46.103322669699999</v>
      </c>
      <c r="X5085" t="s">
        <v>64</v>
      </c>
      <c r="Y5085" t="s">
        <v>154</v>
      </c>
      <c r="Z5085" t="s">
        <v>159</v>
      </c>
      <c r="AA5085" s="18">
        <v>48.1380777583</v>
      </c>
      <c r="AB5085" s="19" t="s">
        <v>899</v>
      </c>
      <c r="AC5085" t="s">
        <v>151</v>
      </c>
      <c r="AD5085" t="s">
        <v>900</v>
      </c>
      <c r="AE5085" s="18">
        <v>2.1180421435999999</v>
      </c>
      <c r="AF5085" t="s">
        <v>1964</v>
      </c>
      <c r="AG5085" t="s">
        <v>893</v>
      </c>
      <c r="AH5085" t="s">
        <v>1965</v>
      </c>
      <c r="AI5085" s="18">
        <v>0.74727456569999995</v>
      </c>
      <c r="AJ5085" t="s">
        <v>1984</v>
      </c>
      <c r="AK5085" t="s">
        <v>893</v>
      </c>
      <c r="AL5085" t="s">
        <v>1985</v>
      </c>
      <c r="AM5085" t="s">
        <v>1984</v>
      </c>
      <c r="AN5085" t="s">
        <v>893</v>
      </c>
      <c r="AO5085" t="s">
        <v>1985</v>
      </c>
      <c r="AP5085" s="18">
        <v>0.74727456569999995</v>
      </c>
      <c r="AQ5085" t="s">
        <v>123</v>
      </c>
      <c r="AR5085" t="b">
        <f>ISNUMBER(SEARCH('Consulta Por Puntos Baloto'!$E$5,B5085,1))</f>
        <v>0</v>
      </c>
      <c r="AS5085">
        <f t="shared" si="158"/>
        <v>35</v>
      </c>
      <c r="AT5085" t="str">
        <f t="shared" si="159"/>
        <v>Punto red</v>
      </c>
    </row>
    <row r="5086" spans="1:46">
      <c r="A5086" t="s">
        <v>22431</v>
      </c>
      <c r="B5086" t="s">
        <v>22432</v>
      </c>
      <c r="C5086" s="18">
        <v>16.541937636899998</v>
      </c>
      <c r="D5086" t="s">
        <v>1510</v>
      </c>
      <c r="E5086" t="s">
        <v>1511</v>
      </c>
      <c r="F5086" t="s">
        <v>1512</v>
      </c>
      <c r="G5086" s="18">
        <v>17.583435353399999</v>
      </c>
      <c r="H5086" t="s">
        <v>64</v>
      </c>
      <c r="I5086" t="s">
        <v>1451</v>
      </c>
      <c r="J5086" t="s">
        <v>1452</v>
      </c>
      <c r="K5086" s="18">
        <v>19.1830676682</v>
      </c>
      <c r="L5086" t="s">
        <v>64</v>
      </c>
      <c r="M5086" t="s">
        <v>471</v>
      </c>
      <c r="N5086" t="s">
        <v>1453</v>
      </c>
      <c r="O5086" s="18">
        <v>18.454788106500001</v>
      </c>
      <c r="P5086" t="s">
        <v>1454</v>
      </c>
      <c r="Q5086" t="s">
        <v>1449</v>
      </c>
      <c r="R5086" t="s">
        <v>1455</v>
      </c>
      <c r="S5086" s="18">
        <v>22.036567104</v>
      </c>
      <c r="T5086" t="s">
        <v>111</v>
      </c>
      <c r="U5086" t="s">
        <v>112</v>
      </c>
      <c r="V5086" t="s">
        <v>113</v>
      </c>
      <c r="W5086" s="18">
        <v>18.452034032299999</v>
      </c>
      <c r="X5086" t="s">
        <v>64</v>
      </c>
      <c r="Y5086" t="s">
        <v>1451</v>
      </c>
      <c r="Z5086" t="s">
        <v>1456</v>
      </c>
      <c r="AA5086" s="18">
        <v>22.0377734303</v>
      </c>
      <c r="AB5086" s="19" t="s">
        <v>1111</v>
      </c>
      <c r="AC5086" t="s">
        <v>509</v>
      </c>
      <c r="AD5086" s="19" t="s">
        <v>1112</v>
      </c>
      <c r="AE5086" s="18">
        <v>5.966650231</v>
      </c>
      <c r="AF5086" t="s">
        <v>2256</v>
      </c>
      <c r="AG5086" t="s">
        <v>2257</v>
      </c>
      <c r="AH5086" t="s">
        <v>2258</v>
      </c>
      <c r="AI5086" s="18">
        <v>6.9509873900000005E-2</v>
      </c>
      <c r="AJ5086" t="s">
        <v>2259</v>
      </c>
      <c r="AK5086" t="s">
        <v>2260</v>
      </c>
      <c r="AL5086" t="s">
        <v>2261</v>
      </c>
      <c r="AM5086" t="s">
        <v>2259</v>
      </c>
      <c r="AN5086" t="s">
        <v>2260</v>
      </c>
      <c r="AO5086" t="s">
        <v>2261</v>
      </c>
      <c r="AP5086" s="18">
        <v>6.9509873900000005E-2</v>
      </c>
      <c r="AQ5086" t="s">
        <v>123</v>
      </c>
      <c r="AR5086" t="b">
        <f>ISNUMBER(SEARCH('Consulta Por Puntos Baloto'!$E$5,B5086,1))</f>
        <v>0</v>
      </c>
      <c r="AS5086">
        <f t="shared" si="158"/>
        <v>35</v>
      </c>
      <c r="AT5086" t="str">
        <f t="shared" si="159"/>
        <v>Punto red</v>
      </c>
    </row>
    <row r="5087" spans="1:46">
      <c r="A5087" t="s">
        <v>22433</v>
      </c>
      <c r="B5087" t="s">
        <v>22434</v>
      </c>
      <c r="C5087" s="18">
        <v>23.121354114100001</v>
      </c>
      <c r="D5087" t="s">
        <v>1448</v>
      </c>
      <c r="E5087" t="s">
        <v>1449</v>
      </c>
      <c r="F5087" t="s">
        <v>1450</v>
      </c>
      <c r="G5087" s="18">
        <v>23.099727122200001</v>
      </c>
      <c r="H5087" t="s">
        <v>64</v>
      </c>
      <c r="I5087" t="s">
        <v>1451</v>
      </c>
      <c r="J5087" t="s">
        <v>1452</v>
      </c>
      <c r="K5087" s="18">
        <v>27.628694402899999</v>
      </c>
      <c r="L5087" t="s">
        <v>64</v>
      </c>
      <c r="M5087" t="s">
        <v>471</v>
      </c>
      <c r="N5087" t="s">
        <v>1453</v>
      </c>
      <c r="O5087" s="18">
        <v>23.967415304399999</v>
      </c>
      <c r="P5087" t="s">
        <v>1454</v>
      </c>
      <c r="Q5087" t="s">
        <v>1449</v>
      </c>
      <c r="R5087" t="s">
        <v>1455</v>
      </c>
      <c r="S5087" s="18">
        <v>29.160818073400002</v>
      </c>
      <c r="T5087" t="s">
        <v>111</v>
      </c>
      <c r="U5087" t="s">
        <v>112</v>
      </c>
      <c r="V5087" t="s">
        <v>113</v>
      </c>
      <c r="W5087" s="18">
        <v>23.983736708599999</v>
      </c>
      <c r="X5087" t="s">
        <v>64</v>
      </c>
      <c r="Y5087" t="s">
        <v>1451</v>
      </c>
      <c r="Z5087" t="s">
        <v>1456</v>
      </c>
      <c r="AA5087" s="18">
        <v>29.162160134200001</v>
      </c>
      <c r="AB5087" s="19" t="s">
        <v>1111</v>
      </c>
      <c r="AC5087" t="s">
        <v>509</v>
      </c>
      <c r="AD5087" s="19" t="s">
        <v>1112</v>
      </c>
      <c r="AE5087" s="18">
        <v>1.98646863E-2</v>
      </c>
      <c r="AF5087" t="s">
        <v>10590</v>
      </c>
      <c r="AG5087" t="s">
        <v>1958</v>
      </c>
      <c r="AH5087" t="s">
        <v>10591</v>
      </c>
      <c r="AI5087" s="18">
        <v>4.2744274999999997E-3</v>
      </c>
      <c r="AJ5087" t="s">
        <v>22435</v>
      </c>
      <c r="AK5087" t="s">
        <v>1958</v>
      </c>
      <c r="AL5087" t="s">
        <v>22436</v>
      </c>
      <c r="AM5087" t="s">
        <v>22435</v>
      </c>
      <c r="AN5087" t="s">
        <v>1958</v>
      </c>
      <c r="AO5087" t="s">
        <v>22436</v>
      </c>
      <c r="AP5087" s="18">
        <v>4.2744274999999997E-3</v>
      </c>
      <c r="AQ5087" t="s">
        <v>123</v>
      </c>
      <c r="AR5087" t="b">
        <f>ISNUMBER(SEARCH('Consulta Por Puntos Baloto'!$E$5,B5087,1))</f>
        <v>0</v>
      </c>
      <c r="AS5087">
        <f t="shared" si="158"/>
        <v>35</v>
      </c>
      <c r="AT5087" t="str">
        <f t="shared" si="159"/>
        <v>Punto red</v>
      </c>
    </row>
    <row r="5088" spans="1:46">
      <c r="A5088" t="s">
        <v>22437</v>
      </c>
      <c r="B5088" t="s">
        <v>22438</v>
      </c>
      <c r="C5088" s="18">
        <v>4.0693106658999998</v>
      </c>
      <c r="D5088" t="s">
        <v>526</v>
      </c>
      <c r="E5088" t="s">
        <v>128</v>
      </c>
      <c r="F5088" t="s">
        <v>527</v>
      </c>
      <c r="G5088" s="18">
        <v>1.0142236010000001</v>
      </c>
      <c r="H5088" t="s">
        <v>64</v>
      </c>
      <c r="I5088" t="s">
        <v>130</v>
      </c>
      <c r="J5088" t="s">
        <v>661</v>
      </c>
      <c r="K5088" s="18">
        <v>1.8813450275000001</v>
      </c>
      <c r="L5088" t="s">
        <v>64</v>
      </c>
      <c r="M5088" t="s">
        <v>130</v>
      </c>
      <c r="N5088" t="s">
        <v>529</v>
      </c>
      <c r="O5088" s="18">
        <v>1.0939161116</v>
      </c>
      <c r="P5088" t="s">
        <v>1300</v>
      </c>
      <c r="Q5088" t="s">
        <v>134</v>
      </c>
      <c r="R5088" t="s">
        <v>1301</v>
      </c>
      <c r="S5088" s="18">
        <v>4.3778871496000002</v>
      </c>
      <c r="T5088" t="s">
        <v>515</v>
      </c>
      <c r="U5088" t="s">
        <v>130</v>
      </c>
      <c r="V5088" t="s">
        <v>516</v>
      </c>
      <c r="W5088" s="18">
        <v>2.7424644537999998</v>
      </c>
      <c r="X5088" t="s">
        <v>64</v>
      </c>
      <c r="Y5088" t="s">
        <v>130</v>
      </c>
      <c r="Z5088" t="s">
        <v>532</v>
      </c>
      <c r="AA5088" s="18">
        <v>1.6010152625</v>
      </c>
      <c r="AB5088" t="s">
        <v>533</v>
      </c>
      <c r="AC5088" t="s">
        <v>128</v>
      </c>
      <c r="AD5088" t="s">
        <v>534</v>
      </c>
      <c r="AE5088" s="18">
        <v>0.3193501513</v>
      </c>
      <c r="AF5088" t="s">
        <v>18413</v>
      </c>
      <c r="AG5088" t="s">
        <v>143</v>
      </c>
      <c r="AH5088" t="s">
        <v>18414</v>
      </c>
      <c r="AI5088" s="18">
        <v>1.10583473E-2</v>
      </c>
      <c r="AJ5088" t="s">
        <v>18415</v>
      </c>
      <c r="AK5088" t="s">
        <v>134</v>
      </c>
      <c r="AL5088" t="s">
        <v>18416</v>
      </c>
      <c r="AM5088" t="s">
        <v>18415</v>
      </c>
      <c r="AN5088" t="s">
        <v>134</v>
      </c>
      <c r="AO5088" t="s">
        <v>18416</v>
      </c>
      <c r="AP5088" s="18">
        <v>1.10583473E-2</v>
      </c>
      <c r="AQ5088" t="s">
        <v>123</v>
      </c>
      <c r="AR5088" t="b">
        <f>ISNUMBER(SEARCH('Consulta Por Puntos Baloto'!$E$5,B5088,1))</f>
        <v>0</v>
      </c>
      <c r="AS5088">
        <f t="shared" si="158"/>
        <v>35</v>
      </c>
      <c r="AT5088" t="str">
        <f t="shared" si="159"/>
        <v>Punto red</v>
      </c>
    </row>
    <row r="5089" spans="1:46">
      <c r="A5089" t="s">
        <v>22439</v>
      </c>
      <c r="B5089" t="s">
        <v>22440</v>
      </c>
      <c r="C5089" s="18">
        <v>0.88127251750000002</v>
      </c>
      <c r="D5089" t="s">
        <v>541</v>
      </c>
      <c r="E5089" t="s">
        <v>128</v>
      </c>
      <c r="F5089" t="s">
        <v>542</v>
      </c>
      <c r="G5089" s="18">
        <v>0.94685991879999998</v>
      </c>
      <c r="H5089" t="s">
        <v>64</v>
      </c>
      <c r="I5089" t="s">
        <v>130</v>
      </c>
      <c r="J5089" t="s">
        <v>370</v>
      </c>
      <c r="K5089" s="18">
        <v>0.94685991879999998</v>
      </c>
      <c r="L5089" t="s">
        <v>64</v>
      </c>
      <c r="M5089" t="s">
        <v>130</v>
      </c>
      <c r="N5089" t="s">
        <v>370</v>
      </c>
      <c r="O5089" s="18">
        <v>2.5864475075</v>
      </c>
      <c r="P5089" t="s">
        <v>133</v>
      </c>
      <c r="Q5089" t="s">
        <v>134</v>
      </c>
      <c r="R5089" t="s">
        <v>135</v>
      </c>
      <c r="S5089" s="18">
        <v>2.1792464191000001</v>
      </c>
      <c r="T5089" t="s">
        <v>371</v>
      </c>
      <c r="U5089" t="s">
        <v>130</v>
      </c>
      <c r="V5089" t="s">
        <v>372</v>
      </c>
      <c r="W5089" s="18">
        <v>3.2782312984000002</v>
      </c>
      <c r="X5089" t="s">
        <v>64</v>
      </c>
      <c r="Y5089" t="s">
        <v>130</v>
      </c>
      <c r="Z5089" t="s">
        <v>373</v>
      </c>
      <c r="AA5089" s="18">
        <v>0.74635797589999997</v>
      </c>
      <c r="AB5089" t="s">
        <v>818</v>
      </c>
      <c r="AC5089" t="s">
        <v>128</v>
      </c>
      <c r="AD5089" t="s">
        <v>819</v>
      </c>
      <c r="AE5089" s="18">
        <v>0.27345947939999998</v>
      </c>
      <c r="AF5089" t="s">
        <v>3033</v>
      </c>
      <c r="AG5089" t="s">
        <v>143</v>
      </c>
      <c r="AH5089" t="s">
        <v>3034</v>
      </c>
      <c r="AI5089" s="18">
        <v>0.32945637760000002</v>
      </c>
      <c r="AJ5089" t="s">
        <v>6352</v>
      </c>
      <c r="AK5089" t="s">
        <v>134</v>
      </c>
      <c r="AL5089" t="s">
        <v>6353</v>
      </c>
      <c r="AM5089" t="s">
        <v>3033</v>
      </c>
      <c r="AN5089" t="s">
        <v>143</v>
      </c>
      <c r="AO5089" t="s">
        <v>3034</v>
      </c>
      <c r="AP5089" s="18">
        <v>0.27345947939999998</v>
      </c>
      <c r="AQ5089" t="s">
        <v>123</v>
      </c>
      <c r="AR5089" t="b">
        <f>ISNUMBER(SEARCH('Consulta Por Puntos Baloto'!$E$5,B5089,1))</f>
        <v>0</v>
      </c>
      <c r="AS5089">
        <f t="shared" si="158"/>
        <v>31</v>
      </c>
      <c r="AT5089" t="str">
        <f t="shared" si="159"/>
        <v>Punto pago</v>
      </c>
    </row>
    <row r="5090" spans="1:46">
      <c r="A5090" t="s">
        <v>22441</v>
      </c>
      <c r="B5090" t="s">
        <v>22442</v>
      </c>
      <c r="C5090" s="18">
        <v>0.3034146351</v>
      </c>
      <c r="D5090" t="s">
        <v>4512</v>
      </c>
      <c r="E5090" t="s">
        <v>297</v>
      </c>
      <c r="F5090" t="s">
        <v>4513</v>
      </c>
      <c r="G5090" s="18">
        <v>16.6880995639</v>
      </c>
      <c r="H5090" t="s">
        <v>64</v>
      </c>
      <c r="I5090" t="s">
        <v>4514</v>
      </c>
      <c r="J5090" t="s">
        <v>4515</v>
      </c>
      <c r="K5090" s="18">
        <v>16.6880995639</v>
      </c>
      <c r="L5090" t="s">
        <v>64</v>
      </c>
      <c r="M5090" t="s">
        <v>4514</v>
      </c>
      <c r="N5090" t="s">
        <v>4515</v>
      </c>
      <c r="O5090" s="18">
        <v>0.77071444779999998</v>
      </c>
      <c r="P5090" t="s">
        <v>296</v>
      </c>
      <c r="Q5090" t="s">
        <v>297</v>
      </c>
      <c r="R5090" t="s">
        <v>298</v>
      </c>
      <c r="S5090" s="18">
        <v>144.03192218340001</v>
      </c>
      <c r="T5090" t="s">
        <v>85</v>
      </c>
      <c r="U5090" t="s">
        <v>86</v>
      </c>
      <c r="V5090" t="s">
        <v>87</v>
      </c>
      <c r="W5090" s="18">
        <v>88.784697584200003</v>
      </c>
      <c r="X5090" t="s">
        <v>64</v>
      </c>
      <c r="Y5090" t="s">
        <v>4519</v>
      </c>
      <c r="Z5090" t="s">
        <v>4520</v>
      </c>
      <c r="AA5090" s="18">
        <v>49.015526360300001</v>
      </c>
      <c r="AB5090" t="s">
        <v>300</v>
      </c>
      <c r="AC5090" t="s">
        <v>301</v>
      </c>
      <c r="AD5090" t="s">
        <v>302</v>
      </c>
      <c r="AE5090" s="18">
        <v>1.079402556</v>
      </c>
      <c r="AF5090" t="s">
        <v>7531</v>
      </c>
      <c r="AG5090" t="s">
        <v>297</v>
      </c>
      <c r="AH5090" t="s">
        <v>7532</v>
      </c>
      <c r="AI5090" s="18">
        <v>0.1208445804</v>
      </c>
      <c r="AJ5090" t="s">
        <v>22443</v>
      </c>
      <c r="AK5090" t="s">
        <v>297</v>
      </c>
      <c r="AL5090" t="s">
        <v>22444</v>
      </c>
      <c r="AM5090" t="s">
        <v>22443</v>
      </c>
      <c r="AN5090" t="s">
        <v>297</v>
      </c>
      <c r="AO5090" t="s">
        <v>22444</v>
      </c>
      <c r="AP5090" s="18">
        <v>0.1208445804</v>
      </c>
      <c r="AQ5090" t="s">
        <v>123</v>
      </c>
      <c r="AR5090" t="b">
        <f>ISNUMBER(SEARCH('Consulta Por Puntos Baloto'!$E$5,B5090,1))</f>
        <v>0</v>
      </c>
      <c r="AS5090">
        <f t="shared" si="158"/>
        <v>35</v>
      </c>
      <c r="AT5090" t="str">
        <f t="shared" si="159"/>
        <v>Punto red</v>
      </c>
    </row>
    <row r="5091" spans="1:46">
      <c r="A5091" t="s">
        <v>22445</v>
      </c>
      <c r="B5091" t="s">
        <v>22446</v>
      </c>
      <c r="C5091" s="18">
        <v>0.2595247208</v>
      </c>
      <c r="D5091" t="s">
        <v>202</v>
      </c>
      <c r="E5091" t="s">
        <v>128</v>
      </c>
      <c r="F5091" t="s">
        <v>203</v>
      </c>
      <c r="G5091" s="18">
        <v>0.68553638449999998</v>
      </c>
      <c r="H5091" t="s">
        <v>64</v>
      </c>
      <c r="I5091" t="s">
        <v>130</v>
      </c>
      <c r="J5091" t="s">
        <v>204</v>
      </c>
      <c r="K5091" s="18">
        <v>1.1143481421000001</v>
      </c>
      <c r="L5091" t="s">
        <v>64</v>
      </c>
      <c r="M5091" t="s">
        <v>130</v>
      </c>
      <c r="N5091" t="s">
        <v>789</v>
      </c>
      <c r="O5091" s="18">
        <v>0.86181556530000003</v>
      </c>
      <c r="P5091" t="s">
        <v>1398</v>
      </c>
      <c r="Q5091" t="s">
        <v>134</v>
      </c>
      <c r="R5091" t="s">
        <v>1399</v>
      </c>
      <c r="S5091" s="18">
        <v>1.2288484879999999</v>
      </c>
      <c r="T5091" t="s">
        <v>675</v>
      </c>
      <c r="U5091" t="s">
        <v>130</v>
      </c>
      <c r="V5091" t="s">
        <v>676</v>
      </c>
      <c r="W5091" s="18">
        <v>1.2962118175999999</v>
      </c>
      <c r="X5091" t="s">
        <v>64</v>
      </c>
      <c r="Y5091" t="s">
        <v>130</v>
      </c>
      <c r="Z5091" t="s">
        <v>790</v>
      </c>
      <c r="AA5091" s="18">
        <v>0.89943851320000001</v>
      </c>
      <c r="AB5091" t="s">
        <v>210</v>
      </c>
      <c r="AC5091" t="s">
        <v>128</v>
      </c>
      <c r="AD5091" t="s">
        <v>211</v>
      </c>
      <c r="AE5091" s="18">
        <v>0.39955624420000002</v>
      </c>
      <c r="AF5091" t="s">
        <v>1071</v>
      </c>
      <c r="AG5091" t="s">
        <v>143</v>
      </c>
      <c r="AH5091" t="s">
        <v>1072</v>
      </c>
      <c r="AI5091" s="18">
        <v>0.37493525119999999</v>
      </c>
      <c r="AJ5091" t="s">
        <v>1073</v>
      </c>
      <c r="AK5091" t="s">
        <v>134</v>
      </c>
      <c r="AL5091" t="s">
        <v>1074</v>
      </c>
      <c r="AM5091" t="s">
        <v>202</v>
      </c>
      <c r="AN5091" t="s">
        <v>128</v>
      </c>
      <c r="AO5091" t="s">
        <v>203</v>
      </c>
      <c r="AP5091" s="18">
        <v>0.2595247208</v>
      </c>
      <c r="AQ5091" t="s">
        <v>123</v>
      </c>
      <c r="AR5091" t="b">
        <f>ISNUMBER(SEARCH('Consulta Por Puntos Baloto'!$E$5,B5091,1))</f>
        <v>0</v>
      </c>
      <c r="AS5091">
        <f t="shared" si="158"/>
        <v>3</v>
      </c>
      <c r="AT5091" t="str">
        <f t="shared" si="159"/>
        <v>Punto 472</v>
      </c>
    </row>
    <row r="5092" spans="1:46">
      <c r="A5092" t="s">
        <v>22447</v>
      </c>
      <c r="B5092" t="s">
        <v>22448</v>
      </c>
      <c r="C5092" s="18">
        <v>1.6939752678</v>
      </c>
      <c r="D5092" t="s">
        <v>127</v>
      </c>
      <c r="E5092" t="s">
        <v>128</v>
      </c>
      <c r="F5092" t="s">
        <v>129</v>
      </c>
      <c r="G5092" s="18">
        <v>1.1242311422</v>
      </c>
      <c r="H5092" t="s">
        <v>423</v>
      </c>
      <c r="I5092" t="s">
        <v>130</v>
      </c>
      <c r="J5092" t="s">
        <v>878</v>
      </c>
      <c r="K5092" s="18">
        <v>2.2980024162000001</v>
      </c>
      <c r="L5092" t="s">
        <v>64</v>
      </c>
      <c r="M5092" t="s">
        <v>130</v>
      </c>
      <c r="N5092" t="s">
        <v>370</v>
      </c>
      <c r="O5092" s="18">
        <v>1.1242311422</v>
      </c>
      <c r="P5092" t="s">
        <v>133</v>
      </c>
      <c r="Q5092" t="s">
        <v>134</v>
      </c>
      <c r="R5092" t="s">
        <v>135</v>
      </c>
      <c r="S5092" s="18">
        <v>3.3717387286</v>
      </c>
      <c r="T5092" t="s">
        <v>371</v>
      </c>
      <c r="U5092" t="s">
        <v>130</v>
      </c>
      <c r="V5092" t="s">
        <v>372</v>
      </c>
      <c r="W5092" s="18">
        <v>2.7858255617999998</v>
      </c>
      <c r="X5092" t="s">
        <v>64</v>
      </c>
      <c r="Y5092" t="s">
        <v>130</v>
      </c>
      <c r="Z5092" t="s">
        <v>373</v>
      </c>
      <c r="AA5092" s="18">
        <v>1.8880327334</v>
      </c>
      <c r="AB5092" t="s">
        <v>140</v>
      </c>
      <c r="AC5092" t="s">
        <v>128</v>
      </c>
      <c r="AD5092" t="s">
        <v>141</v>
      </c>
      <c r="AE5092" s="18">
        <v>0.30980074540000002</v>
      </c>
      <c r="AF5092" t="s">
        <v>22449</v>
      </c>
      <c r="AG5092" t="s">
        <v>143</v>
      </c>
      <c r="AH5092" t="s">
        <v>22450</v>
      </c>
      <c r="AI5092" s="18">
        <v>0.34713216699999999</v>
      </c>
      <c r="AJ5092" t="s">
        <v>881</v>
      </c>
      <c r="AK5092" t="s">
        <v>134</v>
      </c>
      <c r="AL5092" t="s">
        <v>882</v>
      </c>
      <c r="AM5092" t="s">
        <v>22449</v>
      </c>
      <c r="AN5092" t="s">
        <v>143</v>
      </c>
      <c r="AO5092" t="s">
        <v>22450</v>
      </c>
      <c r="AP5092" s="18">
        <v>0.30980074540000002</v>
      </c>
      <c r="AQ5092" t="s">
        <v>123</v>
      </c>
      <c r="AR5092" t="b">
        <f>ISNUMBER(SEARCH('Consulta Por Puntos Baloto'!$E$5,B5092,1))</f>
        <v>0</v>
      </c>
      <c r="AS5092">
        <f t="shared" si="158"/>
        <v>31</v>
      </c>
      <c r="AT5092" t="str">
        <f t="shared" si="159"/>
        <v>Punto pago</v>
      </c>
    </row>
    <row r="5093" spans="1:46">
      <c r="A5093" t="s">
        <v>22451</v>
      </c>
      <c r="B5093" t="s">
        <v>22452</v>
      </c>
      <c r="C5093" s="18">
        <v>4.8187022130999999</v>
      </c>
      <c r="D5093" t="s">
        <v>274</v>
      </c>
      <c r="E5093" t="s">
        <v>103</v>
      </c>
      <c r="F5093" t="s">
        <v>275</v>
      </c>
      <c r="G5093" s="18">
        <v>4.4675912729</v>
      </c>
      <c r="H5093" t="s">
        <v>115</v>
      </c>
      <c r="I5093" t="s">
        <v>107</v>
      </c>
      <c r="J5093" t="s">
        <v>7122</v>
      </c>
      <c r="K5093" s="18">
        <v>4.9041721260999998</v>
      </c>
      <c r="L5093" t="s">
        <v>64</v>
      </c>
      <c r="M5093" t="s">
        <v>107</v>
      </c>
      <c r="N5093" t="s">
        <v>108</v>
      </c>
      <c r="O5093" s="18">
        <v>3.4109733088</v>
      </c>
      <c r="P5093" t="s">
        <v>109</v>
      </c>
      <c r="Q5093" t="s">
        <v>103</v>
      </c>
      <c r="R5093" t="s">
        <v>110</v>
      </c>
      <c r="S5093" s="18">
        <v>144.27201263090001</v>
      </c>
      <c r="T5093" t="s">
        <v>253</v>
      </c>
      <c r="U5093" t="s">
        <v>65</v>
      </c>
      <c r="V5093" t="s">
        <v>254</v>
      </c>
      <c r="W5093" s="18">
        <v>142.8429517312</v>
      </c>
      <c r="X5093" t="s">
        <v>276</v>
      </c>
      <c r="Y5093" t="s">
        <v>65</v>
      </c>
      <c r="Z5093" t="s">
        <v>277</v>
      </c>
      <c r="AA5093" s="18">
        <v>3.430877459</v>
      </c>
      <c r="AB5093" s="19" t="s">
        <v>255</v>
      </c>
      <c r="AC5093" t="s">
        <v>103</v>
      </c>
      <c r="AD5093" t="s">
        <v>256</v>
      </c>
      <c r="AE5093" s="18">
        <v>1.5038468748</v>
      </c>
      <c r="AF5093" t="s">
        <v>7517</v>
      </c>
      <c r="AG5093" t="s">
        <v>103</v>
      </c>
      <c r="AH5093" t="s">
        <v>7518</v>
      </c>
      <c r="AI5093" s="18">
        <v>1.4569898233</v>
      </c>
      <c r="AJ5093" t="s">
        <v>7519</v>
      </c>
      <c r="AK5093" t="s">
        <v>103</v>
      </c>
      <c r="AL5093" t="s">
        <v>7520</v>
      </c>
      <c r="AM5093" t="s">
        <v>7519</v>
      </c>
      <c r="AN5093" t="s">
        <v>103</v>
      </c>
      <c r="AO5093" t="s">
        <v>7520</v>
      </c>
      <c r="AP5093" s="18">
        <v>1.4569898233</v>
      </c>
      <c r="AQ5093" t="s">
        <v>123</v>
      </c>
      <c r="AR5093" t="b">
        <f>ISNUMBER(SEARCH('Consulta Por Puntos Baloto'!$E$5,B5093,1))</f>
        <v>0</v>
      </c>
      <c r="AS5093">
        <f t="shared" si="158"/>
        <v>35</v>
      </c>
      <c r="AT5093" t="str">
        <f t="shared" si="159"/>
        <v>Punto red</v>
      </c>
    </row>
    <row r="5094" spans="1:46">
      <c r="A5094" t="s">
        <v>22453</v>
      </c>
      <c r="B5094" t="s">
        <v>22454</v>
      </c>
      <c r="C5094" s="18">
        <v>59.456064131300003</v>
      </c>
      <c r="D5094" t="s">
        <v>5270</v>
      </c>
      <c r="E5094" t="s">
        <v>4172</v>
      </c>
      <c r="F5094" t="s">
        <v>5271</v>
      </c>
      <c r="G5094" s="18">
        <v>59.380223776900003</v>
      </c>
      <c r="H5094" t="s">
        <v>4168</v>
      </c>
      <c r="I5094" t="s">
        <v>4169</v>
      </c>
      <c r="J5094" t="s">
        <v>5409</v>
      </c>
      <c r="K5094" s="18">
        <v>72.076114424500005</v>
      </c>
      <c r="L5094" t="s">
        <v>64</v>
      </c>
      <c r="M5094" t="s">
        <v>86</v>
      </c>
      <c r="N5094" t="s">
        <v>402</v>
      </c>
      <c r="O5094" s="18">
        <v>72.076114424500005</v>
      </c>
      <c r="P5094" t="s">
        <v>403</v>
      </c>
      <c r="Q5094" t="s">
        <v>83</v>
      </c>
      <c r="R5094" t="s">
        <v>404</v>
      </c>
      <c r="S5094" s="18">
        <v>73.060178402399998</v>
      </c>
      <c r="T5094" t="s">
        <v>85</v>
      </c>
      <c r="U5094" t="s">
        <v>86</v>
      </c>
      <c r="V5094" t="s">
        <v>87</v>
      </c>
      <c r="W5094" s="18">
        <v>63.303819930300001</v>
      </c>
      <c r="X5094" t="s">
        <v>64</v>
      </c>
      <c r="Y5094" t="s">
        <v>4169</v>
      </c>
      <c r="Z5094" t="s">
        <v>4171</v>
      </c>
      <c r="AA5094" s="18">
        <v>59.370351728999999</v>
      </c>
      <c r="AB5094" t="s">
        <v>4168</v>
      </c>
      <c r="AC5094" t="s">
        <v>4172</v>
      </c>
      <c r="AD5094" t="s">
        <v>4173</v>
      </c>
      <c r="AE5094" s="18">
        <v>17.845009067300001</v>
      </c>
      <c r="AF5094" t="s">
        <v>19844</v>
      </c>
      <c r="AG5094" t="s">
        <v>19845</v>
      </c>
      <c r="AH5094" t="s">
        <v>19846</v>
      </c>
      <c r="AI5094" s="18">
        <v>1.02869503E-2</v>
      </c>
      <c r="AJ5094" t="s">
        <v>22455</v>
      </c>
      <c r="AK5094" t="s">
        <v>11307</v>
      </c>
      <c r="AL5094" t="s">
        <v>22456</v>
      </c>
      <c r="AM5094" t="s">
        <v>22455</v>
      </c>
      <c r="AN5094" t="s">
        <v>11307</v>
      </c>
      <c r="AO5094" t="s">
        <v>22456</v>
      </c>
      <c r="AP5094" s="18">
        <v>1.02869503E-2</v>
      </c>
      <c r="AQ5094" t="s">
        <v>123</v>
      </c>
      <c r="AR5094" t="b">
        <f>ISNUMBER(SEARCH('Consulta Por Puntos Baloto'!$E$5,B5094,1))</f>
        <v>0</v>
      </c>
      <c r="AS5094">
        <f t="shared" si="158"/>
        <v>35</v>
      </c>
      <c r="AT5094" t="str">
        <f t="shared" si="159"/>
        <v>Punto red</v>
      </c>
    </row>
    <row r="5095" spans="1:46">
      <c r="A5095" t="s">
        <v>22457</v>
      </c>
      <c r="B5095" t="s">
        <v>22458</v>
      </c>
      <c r="C5095" s="18">
        <v>1.0459092750000001</v>
      </c>
      <c r="D5095" t="s">
        <v>5165</v>
      </c>
      <c r="E5095" t="s">
        <v>220</v>
      </c>
      <c r="F5095" t="s">
        <v>5166</v>
      </c>
      <c r="G5095" s="18">
        <v>1.5667865406999999</v>
      </c>
      <c r="H5095" t="s">
        <v>64</v>
      </c>
      <c r="I5095" t="s">
        <v>223</v>
      </c>
      <c r="J5095" t="s">
        <v>5327</v>
      </c>
      <c r="K5095" s="18">
        <v>2.8939071459000001</v>
      </c>
      <c r="L5095" t="s">
        <v>64</v>
      </c>
      <c r="M5095" t="s">
        <v>223</v>
      </c>
      <c r="N5095" t="s">
        <v>4070</v>
      </c>
      <c r="O5095" s="18">
        <v>1.9109411187000001</v>
      </c>
      <c r="P5095" t="s">
        <v>4231</v>
      </c>
      <c r="Q5095" t="s">
        <v>220</v>
      </c>
      <c r="R5095" t="s">
        <v>4232</v>
      </c>
      <c r="S5095" s="18">
        <v>11.198166883000001</v>
      </c>
      <c r="T5095" t="s">
        <v>227</v>
      </c>
      <c r="U5095" t="s">
        <v>228</v>
      </c>
      <c r="V5095" t="s">
        <v>229</v>
      </c>
      <c r="W5095" s="18">
        <v>4.3239984852999997</v>
      </c>
      <c r="X5095" t="s">
        <v>222</v>
      </c>
      <c r="Y5095" t="s">
        <v>223</v>
      </c>
      <c r="Z5095" t="s">
        <v>224</v>
      </c>
      <c r="AA5095" s="18">
        <v>1.8336366312000001</v>
      </c>
      <c r="AB5095" t="s">
        <v>4088</v>
      </c>
      <c r="AC5095" t="s">
        <v>220</v>
      </c>
      <c r="AD5095" t="s">
        <v>4089</v>
      </c>
      <c r="AE5095" s="18">
        <v>9.3751738299999998E-2</v>
      </c>
      <c r="AF5095" t="s">
        <v>5328</v>
      </c>
      <c r="AG5095" t="s">
        <v>220</v>
      </c>
      <c r="AH5095" t="s">
        <v>5329</v>
      </c>
      <c r="AI5095" s="18">
        <v>0.20729688430000001</v>
      </c>
      <c r="AJ5095" t="s">
        <v>5330</v>
      </c>
      <c r="AK5095" t="s">
        <v>220</v>
      </c>
      <c r="AL5095" t="s">
        <v>5331</v>
      </c>
      <c r="AM5095" t="s">
        <v>5328</v>
      </c>
      <c r="AN5095" t="s">
        <v>220</v>
      </c>
      <c r="AO5095" t="s">
        <v>5329</v>
      </c>
      <c r="AP5095" s="18">
        <v>9.3751738299999998E-2</v>
      </c>
      <c r="AQ5095" t="e">
        <v>#N/A</v>
      </c>
      <c r="AR5095" t="b">
        <f>ISNUMBER(SEARCH('Consulta Por Puntos Baloto'!$E$5,B5095,1))</f>
        <v>0</v>
      </c>
      <c r="AS5095">
        <f t="shared" si="158"/>
        <v>31</v>
      </c>
      <c r="AT5095" t="str">
        <f t="shared" si="159"/>
        <v>Punto pago</v>
      </c>
    </row>
    <row r="5096" spans="1:46">
      <c r="A5096" t="s">
        <v>22459</v>
      </c>
      <c r="B5096" t="s">
        <v>22460</v>
      </c>
      <c r="C5096" s="18">
        <v>8.9220391600000004E-2</v>
      </c>
      <c r="D5096" t="s">
        <v>584</v>
      </c>
      <c r="E5096" t="s">
        <v>128</v>
      </c>
      <c r="F5096" t="s">
        <v>585</v>
      </c>
      <c r="G5096" s="18">
        <v>0.1653798943</v>
      </c>
      <c r="H5096" t="s">
        <v>64</v>
      </c>
      <c r="I5096" t="s">
        <v>130</v>
      </c>
      <c r="J5096" t="s">
        <v>1385</v>
      </c>
      <c r="K5096" s="18">
        <v>0.48540900059999997</v>
      </c>
      <c r="L5096" t="s">
        <v>64</v>
      </c>
      <c r="M5096" t="s">
        <v>130</v>
      </c>
      <c r="N5096" t="s">
        <v>714</v>
      </c>
      <c r="O5096" s="18">
        <v>2.2757276955000001</v>
      </c>
      <c r="P5096" t="s">
        <v>588</v>
      </c>
      <c r="Q5096" t="s">
        <v>134</v>
      </c>
      <c r="R5096" t="s">
        <v>589</v>
      </c>
      <c r="S5096" s="18">
        <v>1.3597728854</v>
      </c>
      <c r="T5096" t="s">
        <v>469</v>
      </c>
      <c r="U5096" t="s">
        <v>130</v>
      </c>
      <c r="V5096" t="s">
        <v>470</v>
      </c>
      <c r="W5096" s="18">
        <v>2.3116233326</v>
      </c>
      <c r="X5096" t="s">
        <v>64</v>
      </c>
      <c r="Y5096" t="s">
        <v>130</v>
      </c>
      <c r="Z5096" t="s">
        <v>590</v>
      </c>
      <c r="AA5096" s="18">
        <v>1.3597728854</v>
      </c>
      <c r="AB5096" t="s">
        <v>591</v>
      </c>
      <c r="AC5096" t="s">
        <v>128</v>
      </c>
      <c r="AD5096" t="s">
        <v>592</v>
      </c>
      <c r="AE5096" s="18">
        <v>0.19256782010000001</v>
      </c>
      <c r="AF5096" t="s">
        <v>22461</v>
      </c>
      <c r="AG5096" t="s">
        <v>143</v>
      </c>
      <c r="AH5096" t="s">
        <v>22462</v>
      </c>
      <c r="AI5096" s="18">
        <v>0.25195731030000001</v>
      </c>
      <c r="AJ5096" t="s">
        <v>22463</v>
      </c>
      <c r="AK5096" t="s">
        <v>134</v>
      </c>
      <c r="AL5096" t="s">
        <v>22464</v>
      </c>
      <c r="AM5096" t="s">
        <v>584</v>
      </c>
      <c r="AN5096" t="s">
        <v>128</v>
      </c>
      <c r="AO5096" t="s">
        <v>585</v>
      </c>
      <c r="AP5096" s="18">
        <v>8.9220391600000004E-2</v>
      </c>
      <c r="AQ5096" t="s">
        <v>123</v>
      </c>
      <c r="AR5096" t="b">
        <f>ISNUMBER(SEARCH('Consulta Por Puntos Baloto'!$E$5,B5096,1))</f>
        <v>0</v>
      </c>
      <c r="AS5096">
        <f t="shared" si="158"/>
        <v>3</v>
      </c>
      <c r="AT5096" t="str">
        <f t="shared" si="159"/>
        <v>Punto 472</v>
      </c>
    </row>
    <row r="5097" spans="1:46">
      <c r="A5097" t="s">
        <v>22465</v>
      </c>
      <c r="B5097" t="s">
        <v>22466</v>
      </c>
      <c r="C5097" s="18">
        <v>2.08747623</v>
      </c>
      <c r="D5097" t="s">
        <v>185</v>
      </c>
      <c r="E5097" t="s">
        <v>83</v>
      </c>
      <c r="F5097" t="s">
        <v>186</v>
      </c>
      <c r="G5097" s="18">
        <v>1.5998200292</v>
      </c>
      <c r="H5097" t="s">
        <v>356</v>
      </c>
      <c r="I5097" t="s">
        <v>86</v>
      </c>
      <c r="J5097" t="s">
        <v>357</v>
      </c>
      <c r="K5097" s="18">
        <v>1.7683083974</v>
      </c>
      <c r="L5097" t="s">
        <v>64</v>
      </c>
      <c r="M5097" t="s">
        <v>86</v>
      </c>
      <c r="N5097" t="s">
        <v>88</v>
      </c>
      <c r="O5097" s="18">
        <v>2.2398057802000002</v>
      </c>
      <c r="P5097" t="s">
        <v>359</v>
      </c>
      <c r="Q5097" t="s">
        <v>83</v>
      </c>
      <c r="R5097" t="s">
        <v>360</v>
      </c>
      <c r="S5097" s="18">
        <v>2.9838192268000001</v>
      </c>
      <c r="T5097" t="s">
        <v>85</v>
      </c>
      <c r="U5097" t="s">
        <v>86</v>
      </c>
      <c r="V5097" t="s">
        <v>87</v>
      </c>
      <c r="W5097" s="18">
        <v>1.6342710620000001</v>
      </c>
      <c r="X5097" t="s">
        <v>64</v>
      </c>
      <c r="Y5097" t="s">
        <v>86</v>
      </c>
      <c r="Z5097" t="s">
        <v>299</v>
      </c>
      <c r="AA5097" s="18">
        <v>1.6857985956999999</v>
      </c>
      <c r="AB5097" s="19" t="s">
        <v>361</v>
      </c>
      <c r="AC5097" t="s">
        <v>83</v>
      </c>
      <c r="AD5097" s="19" t="s">
        <v>362</v>
      </c>
      <c r="AE5097" s="18">
        <v>0.18809548570000001</v>
      </c>
      <c r="AF5097" t="s">
        <v>22467</v>
      </c>
      <c r="AG5097" t="s">
        <v>83</v>
      </c>
      <c r="AH5097" t="s">
        <v>22468</v>
      </c>
      <c r="AI5097" s="18">
        <v>0.32599478780000002</v>
      </c>
      <c r="AJ5097" t="s">
        <v>7303</v>
      </c>
      <c r="AK5097" t="s">
        <v>83</v>
      </c>
      <c r="AL5097" t="s">
        <v>7304</v>
      </c>
      <c r="AM5097" t="s">
        <v>22467</v>
      </c>
      <c r="AN5097" t="s">
        <v>83</v>
      </c>
      <c r="AO5097" t="s">
        <v>22468</v>
      </c>
      <c r="AP5097" s="18">
        <v>0.18809548570000001</v>
      </c>
      <c r="AQ5097" t="s">
        <v>123</v>
      </c>
      <c r="AR5097" t="b">
        <f>ISNUMBER(SEARCH('Consulta Por Puntos Baloto'!$E$5,B5097,1))</f>
        <v>0</v>
      </c>
      <c r="AS5097">
        <f t="shared" si="158"/>
        <v>31</v>
      </c>
      <c r="AT5097" t="str">
        <f t="shared" si="159"/>
        <v>Punto pago</v>
      </c>
    </row>
    <row r="5098" spans="1:46">
      <c r="A5098" t="s">
        <v>22469</v>
      </c>
      <c r="B5098" t="s">
        <v>22470</v>
      </c>
      <c r="C5098" s="18">
        <v>0.86197470850000002</v>
      </c>
      <c r="D5098" t="s">
        <v>5165</v>
      </c>
      <c r="E5098" t="s">
        <v>220</v>
      </c>
      <c r="F5098" t="s">
        <v>5166</v>
      </c>
      <c r="G5098" s="18">
        <v>0.41823998620000002</v>
      </c>
      <c r="H5098" t="s">
        <v>64</v>
      </c>
      <c r="I5098" t="s">
        <v>223</v>
      </c>
      <c r="J5098" t="s">
        <v>5327</v>
      </c>
      <c r="K5098" s="18">
        <v>1.828466328</v>
      </c>
      <c r="L5098" t="s">
        <v>64</v>
      </c>
      <c r="M5098" t="s">
        <v>223</v>
      </c>
      <c r="N5098" t="s">
        <v>4070</v>
      </c>
      <c r="O5098" s="18">
        <v>0.66315862059999997</v>
      </c>
      <c r="P5098" t="s">
        <v>4231</v>
      </c>
      <c r="Q5098" t="s">
        <v>220</v>
      </c>
      <c r="R5098" t="s">
        <v>4232</v>
      </c>
      <c r="S5098" s="18">
        <v>9.9508418574000004</v>
      </c>
      <c r="T5098" t="s">
        <v>227</v>
      </c>
      <c r="U5098" t="s">
        <v>228</v>
      </c>
      <c r="V5098" t="s">
        <v>229</v>
      </c>
      <c r="W5098" s="18">
        <v>3.1046618806000001</v>
      </c>
      <c r="X5098" t="s">
        <v>222</v>
      </c>
      <c r="Y5098" t="s">
        <v>223</v>
      </c>
      <c r="Z5098" t="s">
        <v>224</v>
      </c>
      <c r="AA5098" s="18">
        <v>1.2895766166</v>
      </c>
      <c r="AB5098" t="s">
        <v>4088</v>
      </c>
      <c r="AC5098" t="s">
        <v>220</v>
      </c>
      <c r="AD5098" t="s">
        <v>4089</v>
      </c>
      <c r="AE5098" s="18">
        <v>0.17829734259999999</v>
      </c>
      <c r="AF5098" t="s">
        <v>17284</v>
      </c>
      <c r="AG5098" t="s">
        <v>220</v>
      </c>
      <c r="AH5098" t="s">
        <v>17285</v>
      </c>
      <c r="AI5098" s="18">
        <v>0.2735162263</v>
      </c>
      <c r="AJ5098" t="s">
        <v>349</v>
      </c>
      <c r="AK5098" t="s">
        <v>220</v>
      </c>
      <c r="AL5098" t="s">
        <v>15968</v>
      </c>
      <c r="AM5098" t="s">
        <v>17284</v>
      </c>
      <c r="AN5098" t="s">
        <v>220</v>
      </c>
      <c r="AO5098" t="s">
        <v>17285</v>
      </c>
      <c r="AP5098" s="18">
        <v>0.17829734259999999</v>
      </c>
      <c r="AQ5098" t="s">
        <v>123</v>
      </c>
      <c r="AR5098" t="b">
        <f>ISNUMBER(SEARCH('Consulta Por Puntos Baloto'!$E$5,B5098,1))</f>
        <v>0</v>
      </c>
      <c r="AS5098">
        <f t="shared" si="158"/>
        <v>31</v>
      </c>
      <c r="AT5098" t="str">
        <f t="shared" si="159"/>
        <v>Punto pago</v>
      </c>
    </row>
    <row r="5099" spans="1:46">
      <c r="A5099" t="s">
        <v>22471</v>
      </c>
      <c r="B5099" t="s">
        <v>22472</v>
      </c>
      <c r="C5099" s="18">
        <v>0.259309134</v>
      </c>
      <c r="D5099" t="s">
        <v>5297</v>
      </c>
      <c r="E5099" t="s">
        <v>5298</v>
      </c>
      <c r="F5099" t="s">
        <v>5299</v>
      </c>
      <c r="G5099" s="18">
        <v>19.2524731219</v>
      </c>
      <c r="H5099" t="s">
        <v>64</v>
      </c>
      <c r="I5099" t="s">
        <v>895</v>
      </c>
      <c r="J5099" t="s">
        <v>896</v>
      </c>
      <c r="K5099" s="18">
        <v>47.461003898900003</v>
      </c>
      <c r="L5099" t="s">
        <v>64</v>
      </c>
      <c r="M5099" t="s">
        <v>154</v>
      </c>
      <c r="N5099" t="s">
        <v>156</v>
      </c>
      <c r="O5099" s="18">
        <v>19.337754551100002</v>
      </c>
      <c r="P5099" t="s">
        <v>897</v>
      </c>
      <c r="Q5099" t="s">
        <v>893</v>
      </c>
      <c r="R5099" t="s">
        <v>898</v>
      </c>
      <c r="S5099" s="18">
        <v>89.839546596700004</v>
      </c>
      <c r="T5099" t="s">
        <v>111</v>
      </c>
      <c r="U5099" t="s">
        <v>112</v>
      </c>
      <c r="V5099" t="s">
        <v>113</v>
      </c>
      <c r="W5099" s="18">
        <v>46.6032078832</v>
      </c>
      <c r="X5099" t="s">
        <v>64</v>
      </c>
      <c r="Y5099" t="s">
        <v>154</v>
      </c>
      <c r="Z5099" t="s">
        <v>159</v>
      </c>
      <c r="AA5099" s="18">
        <v>48.476945769499999</v>
      </c>
      <c r="AB5099" s="19" t="s">
        <v>899</v>
      </c>
      <c r="AC5099" t="s">
        <v>151</v>
      </c>
      <c r="AD5099" t="s">
        <v>900</v>
      </c>
      <c r="AE5099" s="18">
        <v>0.1883455929</v>
      </c>
      <c r="AF5099" t="s">
        <v>22473</v>
      </c>
      <c r="AG5099" t="s">
        <v>5298</v>
      </c>
      <c r="AH5099" t="s">
        <v>22474</v>
      </c>
      <c r="AI5099" s="18">
        <v>2.1860550900000001E-2</v>
      </c>
      <c r="AJ5099" t="s">
        <v>22475</v>
      </c>
      <c r="AK5099" t="s">
        <v>5298</v>
      </c>
      <c r="AL5099" t="s">
        <v>22476</v>
      </c>
      <c r="AM5099" t="s">
        <v>22475</v>
      </c>
      <c r="AN5099" t="s">
        <v>5298</v>
      </c>
      <c r="AO5099" t="s">
        <v>22476</v>
      </c>
      <c r="AP5099" s="18">
        <v>2.1860550900000001E-2</v>
      </c>
      <c r="AQ5099" t="s">
        <v>123</v>
      </c>
      <c r="AR5099" t="b">
        <f>ISNUMBER(SEARCH('Consulta Por Puntos Baloto'!$E$5,B5099,1))</f>
        <v>0</v>
      </c>
      <c r="AS5099">
        <f t="shared" si="158"/>
        <v>35</v>
      </c>
      <c r="AT5099" t="str">
        <f t="shared" si="159"/>
        <v>Punto red</v>
      </c>
    </row>
    <row r="5100" spans="1:46">
      <c r="A5100" t="s">
        <v>22477</v>
      </c>
      <c r="B5100" t="s">
        <v>22478</v>
      </c>
      <c r="C5100" s="18">
        <v>0.90689032380000001</v>
      </c>
      <c r="D5100" t="s">
        <v>5239</v>
      </c>
      <c r="E5100" t="s">
        <v>62</v>
      </c>
      <c r="F5100" t="s">
        <v>5240</v>
      </c>
      <c r="G5100" s="18">
        <v>0.76143186559999998</v>
      </c>
      <c r="H5100" t="s">
        <v>5704</v>
      </c>
      <c r="I5100" t="s">
        <v>65</v>
      </c>
      <c r="J5100" t="s">
        <v>5705</v>
      </c>
      <c r="K5100" s="18">
        <v>0.76552268310000005</v>
      </c>
      <c r="L5100" t="s">
        <v>64</v>
      </c>
      <c r="M5100" t="s">
        <v>65</v>
      </c>
      <c r="N5100" t="s">
        <v>5241</v>
      </c>
      <c r="O5100" s="18">
        <v>5.4516218564000001</v>
      </c>
      <c r="P5100" t="s">
        <v>67</v>
      </c>
      <c r="Q5100" t="s">
        <v>62</v>
      </c>
      <c r="R5100" t="s">
        <v>68</v>
      </c>
      <c r="S5100" s="18">
        <v>1.5326828979</v>
      </c>
      <c r="T5100" t="s">
        <v>69</v>
      </c>
      <c r="U5100" t="s">
        <v>65</v>
      </c>
      <c r="V5100" t="s">
        <v>70</v>
      </c>
      <c r="W5100" s="18">
        <v>2.1725914179000001</v>
      </c>
      <c r="X5100" t="s">
        <v>64</v>
      </c>
      <c r="Y5100" t="s">
        <v>65</v>
      </c>
      <c r="Z5100" t="s">
        <v>4213</v>
      </c>
      <c r="AA5100" s="18">
        <v>0.75866364480000004</v>
      </c>
      <c r="AB5100" t="s">
        <v>5706</v>
      </c>
      <c r="AC5100" t="s">
        <v>62</v>
      </c>
      <c r="AD5100" t="s">
        <v>5707</v>
      </c>
      <c r="AE5100" s="18">
        <v>0.3758268374</v>
      </c>
      <c r="AF5100" t="s">
        <v>22479</v>
      </c>
      <c r="AG5100" t="s">
        <v>62</v>
      </c>
      <c r="AH5100" t="s">
        <v>22480</v>
      </c>
      <c r="AI5100" s="18">
        <v>0.74459720470000001</v>
      </c>
      <c r="AJ5100" t="s">
        <v>20164</v>
      </c>
      <c r="AK5100" t="s">
        <v>62</v>
      </c>
      <c r="AL5100" t="s">
        <v>20165</v>
      </c>
      <c r="AM5100" t="s">
        <v>22479</v>
      </c>
      <c r="AN5100" t="s">
        <v>62</v>
      </c>
      <c r="AO5100" t="s">
        <v>22480</v>
      </c>
      <c r="AP5100" s="18">
        <v>0.3758268374</v>
      </c>
      <c r="AQ5100" t="s">
        <v>123</v>
      </c>
      <c r="AR5100" t="b">
        <f>ISNUMBER(SEARCH('Consulta Por Puntos Baloto'!$E$5,B5100,1))</f>
        <v>0</v>
      </c>
      <c r="AS5100">
        <f t="shared" si="158"/>
        <v>31</v>
      </c>
      <c r="AT5100" t="str">
        <f t="shared" si="159"/>
        <v>Punto pago</v>
      </c>
    </row>
    <row r="5101" spans="1:46">
      <c r="A5101" t="s">
        <v>22481</v>
      </c>
      <c r="B5101" t="s">
        <v>22482</v>
      </c>
      <c r="C5101" s="18">
        <v>0.98547478160000002</v>
      </c>
      <c r="D5101" t="s">
        <v>5599</v>
      </c>
      <c r="E5101" t="s">
        <v>5600</v>
      </c>
      <c r="F5101" t="s">
        <v>5601</v>
      </c>
      <c r="G5101" s="18">
        <v>0.66067428809999995</v>
      </c>
      <c r="H5101" t="s">
        <v>227</v>
      </c>
      <c r="I5101" t="s">
        <v>228</v>
      </c>
      <c r="J5101" t="s">
        <v>229</v>
      </c>
      <c r="K5101" s="18">
        <v>1.2070333008</v>
      </c>
      <c r="L5101" t="s">
        <v>64</v>
      </c>
      <c r="M5101" t="s">
        <v>223</v>
      </c>
      <c r="N5101" t="s">
        <v>6225</v>
      </c>
      <c r="O5101" s="18">
        <v>2.9497314034</v>
      </c>
      <c r="P5101" t="s">
        <v>4100</v>
      </c>
      <c r="Q5101" t="s">
        <v>4101</v>
      </c>
      <c r="R5101" t="s">
        <v>4102</v>
      </c>
      <c r="S5101" s="18">
        <v>0.65169219079999996</v>
      </c>
      <c r="T5101" t="s">
        <v>227</v>
      </c>
      <c r="U5101" t="s">
        <v>228</v>
      </c>
      <c r="V5101" t="s">
        <v>229</v>
      </c>
      <c r="W5101" s="18">
        <v>1.3752384675</v>
      </c>
      <c r="X5101" t="s">
        <v>64</v>
      </c>
      <c r="Y5101" t="s">
        <v>5603</v>
      </c>
      <c r="Z5101" t="s">
        <v>5604</v>
      </c>
      <c r="AA5101" s="18">
        <v>0.63977959429999998</v>
      </c>
      <c r="AB5101" t="s">
        <v>227</v>
      </c>
      <c r="AC5101" t="s">
        <v>5600</v>
      </c>
      <c r="AD5101" t="s">
        <v>5605</v>
      </c>
      <c r="AE5101" s="18">
        <v>0.72215425529999999</v>
      </c>
      <c r="AF5101" t="s">
        <v>22483</v>
      </c>
      <c r="AG5101" t="s">
        <v>5600</v>
      </c>
      <c r="AH5101" t="s">
        <v>22484</v>
      </c>
      <c r="AI5101" s="18">
        <v>0.65690719269999998</v>
      </c>
      <c r="AJ5101" t="s">
        <v>349</v>
      </c>
      <c r="AK5101" t="s">
        <v>5600</v>
      </c>
      <c r="AL5101" t="s">
        <v>5608</v>
      </c>
      <c r="AM5101" t="s">
        <v>873</v>
      </c>
      <c r="AN5101" t="s">
        <v>5600</v>
      </c>
      <c r="AO5101" t="s">
        <v>5605</v>
      </c>
      <c r="AP5101" s="18">
        <v>0.63977959429999998</v>
      </c>
      <c r="AQ5101" t="s">
        <v>123</v>
      </c>
      <c r="AR5101" t="b">
        <f>ISNUMBER(SEARCH('Consulta Por Puntos Baloto'!$E$5,B5101,1))</f>
        <v>0</v>
      </c>
      <c r="AS5101">
        <f t="shared" si="158"/>
        <v>27</v>
      </c>
      <c r="AT5101" t="str">
        <f t="shared" si="159"/>
        <v>Oficina física</v>
      </c>
    </row>
    <row r="5102" spans="1:46">
      <c r="A5102" t="s">
        <v>22485</v>
      </c>
      <c r="B5102" t="s">
        <v>22486</v>
      </c>
      <c r="C5102" s="18">
        <v>21.129784003899999</v>
      </c>
      <c r="D5102" t="s">
        <v>4973</v>
      </c>
      <c r="E5102" t="s">
        <v>5258</v>
      </c>
      <c r="F5102" t="s">
        <v>5259</v>
      </c>
      <c r="G5102" s="18">
        <v>21.042852561499998</v>
      </c>
      <c r="H5102" t="s">
        <v>300</v>
      </c>
      <c r="I5102" t="s">
        <v>294</v>
      </c>
      <c r="J5102" t="s">
        <v>4489</v>
      </c>
      <c r="K5102" s="18">
        <v>21.650592877099999</v>
      </c>
      <c r="L5102" t="s">
        <v>64</v>
      </c>
      <c r="M5102" t="s">
        <v>294</v>
      </c>
      <c r="N5102" t="s">
        <v>295</v>
      </c>
      <c r="O5102" s="18">
        <v>58.881914736299997</v>
      </c>
      <c r="P5102" t="s">
        <v>296</v>
      </c>
      <c r="Q5102" t="s">
        <v>297</v>
      </c>
      <c r="R5102" t="s">
        <v>298</v>
      </c>
      <c r="S5102" s="18">
        <v>112.187154103</v>
      </c>
      <c r="T5102" t="s">
        <v>311</v>
      </c>
      <c r="U5102" t="s">
        <v>130</v>
      </c>
      <c r="V5102" t="s">
        <v>312</v>
      </c>
      <c r="W5102" s="18">
        <v>96.732720019799999</v>
      </c>
      <c r="X5102" t="s">
        <v>64</v>
      </c>
      <c r="Y5102" t="s">
        <v>313</v>
      </c>
      <c r="Z5102" t="s">
        <v>314</v>
      </c>
      <c r="AA5102" s="18">
        <v>21.070612371700001</v>
      </c>
      <c r="AB5102" t="s">
        <v>300</v>
      </c>
      <c r="AC5102" t="s">
        <v>301</v>
      </c>
      <c r="AD5102" t="s">
        <v>302</v>
      </c>
      <c r="AE5102" s="18">
        <v>16.477457727600001</v>
      </c>
      <c r="AF5102" t="s">
        <v>9556</v>
      </c>
      <c r="AG5102" t="s">
        <v>9557</v>
      </c>
      <c r="AH5102" t="s">
        <v>9558</v>
      </c>
      <c r="AI5102" s="18">
        <v>0.12621979050000001</v>
      </c>
      <c r="AJ5102" t="s">
        <v>13460</v>
      </c>
      <c r="AK5102" t="s">
        <v>9560</v>
      </c>
      <c r="AL5102" t="s">
        <v>13461</v>
      </c>
      <c r="AM5102" t="s">
        <v>13460</v>
      </c>
      <c r="AN5102" t="s">
        <v>9560</v>
      </c>
      <c r="AO5102" t="s">
        <v>13461</v>
      </c>
      <c r="AP5102" s="18">
        <v>0.12621979050000001</v>
      </c>
      <c r="AQ5102" t="s">
        <v>123</v>
      </c>
      <c r="AR5102" t="b">
        <f>ISNUMBER(SEARCH('Consulta Por Puntos Baloto'!$E$5,B5102,1))</f>
        <v>0</v>
      </c>
      <c r="AS5102">
        <f t="shared" si="158"/>
        <v>35</v>
      </c>
      <c r="AT5102" t="str">
        <f t="shared" si="159"/>
        <v>Punto red</v>
      </c>
    </row>
    <row r="5103" spans="1:46">
      <c r="A5103" t="s">
        <v>22487</v>
      </c>
      <c r="B5103" t="s">
        <v>22488</v>
      </c>
      <c r="C5103" s="18">
        <v>1.1912965142</v>
      </c>
      <c r="D5103" t="s">
        <v>82</v>
      </c>
      <c r="E5103" t="s">
        <v>83</v>
      </c>
      <c r="F5103" t="s">
        <v>84</v>
      </c>
      <c r="G5103" s="18">
        <v>1.0766092508</v>
      </c>
      <c r="H5103" t="s">
        <v>64</v>
      </c>
      <c r="I5103" t="s">
        <v>86</v>
      </c>
      <c r="J5103" t="s">
        <v>401</v>
      </c>
      <c r="K5103" s="18">
        <v>1.2251965361999999</v>
      </c>
      <c r="L5103" t="s">
        <v>64</v>
      </c>
      <c r="M5103" t="s">
        <v>86</v>
      </c>
      <c r="N5103" t="s">
        <v>402</v>
      </c>
      <c r="O5103" s="18">
        <v>1.2251965361999999</v>
      </c>
      <c r="P5103" t="s">
        <v>403</v>
      </c>
      <c r="Q5103" t="s">
        <v>83</v>
      </c>
      <c r="R5103" t="s">
        <v>404</v>
      </c>
      <c r="S5103" s="18">
        <v>1.3337484262999999</v>
      </c>
      <c r="T5103" t="s">
        <v>85</v>
      </c>
      <c r="U5103" t="s">
        <v>86</v>
      </c>
      <c r="V5103" t="s">
        <v>87</v>
      </c>
      <c r="W5103" s="18">
        <v>1.3337484262999999</v>
      </c>
      <c r="X5103" t="s">
        <v>64</v>
      </c>
      <c r="Y5103" t="s">
        <v>91</v>
      </c>
      <c r="Z5103" t="s">
        <v>92</v>
      </c>
      <c r="AA5103" s="18">
        <v>1.3337484262999999</v>
      </c>
      <c r="AB5103" t="s">
        <v>93</v>
      </c>
      <c r="AC5103" t="s">
        <v>83</v>
      </c>
      <c r="AD5103" t="s">
        <v>94</v>
      </c>
      <c r="AE5103" s="18">
        <v>0.2015983841</v>
      </c>
      <c r="AF5103" t="s">
        <v>22489</v>
      </c>
      <c r="AG5103" t="s">
        <v>83</v>
      </c>
      <c r="AH5103" t="s">
        <v>22490</v>
      </c>
      <c r="AI5103" s="18">
        <v>0.12610192710000001</v>
      </c>
      <c r="AJ5103" t="s">
        <v>22491</v>
      </c>
      <c r="AK5103" t="s">
        <v>83</v>
      </c>
      <c r="AL5103" t="s">
        <v>22492</v>
      </c>
      <c r="AM5103" t="s">
        <v>22491</v>
      </c>
      <c r="AN5103" t="s">
        <v>83</v>
      </c>
      <c r="AO5103" t="s">
        <v>22492</v>
      </c>
      <c r="AP5103" s="18">
        <v>0.12610192710000001</v>
      </c>
      <c r="AQ5103" t="s">
        <v>123</v>
      </c>
      <c r="AR5103" t="b">
        <f>ISNUMBER(SEARCH('Consulta Por Puntos Baloto'!$E$5,B5103,1))</f>
        <v>0</v>
      </c>
      <c r="AS5103">
        <f t="shared" si="158"/>
        <v>35</v>
      </c>
      <c r="AT5103" t="str">
        <f t="shared" si="159"/>
        <v>Punto red</v>
      </c>
    </row>
    <row r="5104" spans="1:46">
      <c r="A5104" t="s">
        <v>22493</v>
      </c>
      <c r="B5104" t="s">
        <v>22494</v>
      </c>
      <c r="C5104" s="18">
        <v>0.88310846509999996</v>
      </c>
      <c r="D5104" t="s">
        <v>563</v>
      </c>
      <c r="E5104" t="s">
        <v>128</v>
      </c>
      <c r="F5104" t="s">
        <v>564</v>
      </c>
      <c r="G5104" s="18">
        <v>0.78305867429999998</v>
      </c>
      <c r="H5104" t="s">
        <v>567</v>
      </c>
      <c r="I5104" t="s">
        <v>130</v>
      </c>
      <c r="J5104" t="s">
        <v>568</v>
      </c>
      <c r="K5104" s="18">
        <v>0.78305867429999998</v>
      </c>
      <c r="L5104" t="s">
        <v>567</v>
      </c>
      <c r="M5104" t="s">
        <v>130</v>
      </c>
      <c r="N5104" t="s">
        <v>568</v>
      </c>
      <c r="O5104" s="18">
        <v>1.6794232624000001</v>
      </c>
      <c r="P5104" t="s">
        <v>441</v>
      </c>
      <c r="Q5104" t="s">
        <v>134</v>
      </c>
      <c r="R5104" t="s">
        <v>442</v>
      </c>
      <c r="S5104" s="18">
        <v>2.143575384</v>
      </c>
      <c r="T5104" t="s">
        <v>136</v>
      </c>
      <c r="U5104" t="s">
        <v>130</v>
      </c>
      <c r="V5104" t="s">
        <v>137</v>
      </c>
      <c r="W5104" s="18">
        <v>1.2169590268999999</v>
      </c>
      <c r="X5104" t="s">
        <v>64</v>
      </c>
      <c r="Y5104" t="s">
        <v>130</v>
      </c>
      <c r="Z5104" t="s">
        <v>569</v>
      </c>
      <c r="AA5104" s="18">
        <v>0.82029710030000003</v>
      </c>
      <c r="AB5104" s="19" t="s">
        <v>443</v>
      </c>
      <c r="AC5104" t="s">
        <v>128</v>
      </c>
      <c r="AD5104" t="s">
        <v>444</v>
      </c>
      <c r="AE5104" s="18">
        <v>0.1000247987</v>
      </c>
      <c r="AF5104" t="s">
        <v>570</v>
      </c>
      <c r="AG5104" t="s">
        <v>143</v>
      </c>
      <c r="AH5104" t="s">
        <v>571</v>
      </c>
      <c r="AI5104" s="18">
        <v>8.8344233899999999E-2</v>
      </c>
      <c r="AJ5104" t="s">
        <v>3644</v>
      </c>
      <c r="AK5104" t="s">
        <v>134</v>
      </c>
      <c r="AL5104" t="s">
        <v>3645</v>
      </c>
      <c r="AM5104" t="s">
        <v>3644</v>
      </c>
      <c r="AN5104" t="s">
        <v>134</v>
      </c>
      <c r="AO5104" t="s">
        <v>3645</v>
      </c>
      <c r="AP5104" s="18">
        <v>8.8344233899999999E-2</v>
      </c>
      <c r="AQ5104" t="s">
        <v>123</v>
      </c>
      <c r="AR5104" t="b">
        <f>ISNUMBER(SEARCH('Consulta Por Puntos Baloto'!$E$5,B5104,1))</f>
        <v>0</v>
      </c>
      <c r="AS5104">
        <f t="shared" si="158"/>
        <v>35</v>
      </c>
      <c r="AT5104" t="str">
        <f t="shared" si="159"/>
        <v>Punto red</v>
      </c>
    </row>
    <row r="5105" spans="1:46">
      <c r="A5105" t="s">
        <v>22495</v>
      </c>
      <c r="B5105" t="s">
        <v>22496</v>
      </c>
      <c r="C5105" s="18">
        <v>11.5209174431</v>
      </c>
      <c r="D5105" t="s">
        <v>4247</v>
      </c>
      <c r="E5105" t="s">
        <v>4248</v>
      </c>
      <c r="F5105" t="s">
        <v>4249</v>
      </c>
      <c r="G5105" s="18">
        <v>10.710989937900001</v>
      </c>
      <c r="H5105" t="s">
        <v>64</v>
      </c>
      <c r="I5105" t="s">
        <v>4073</v>
      </c>
      <c r="J5105" t="s">
        <v>4074</v>
      </c>
      <c r="K5105" s="18">
        <v>120.180236423</v>
      </c>
      <c r="L5105" t="s">
        <v>64</v>
      </c>
      <c r="M5105" t="s">
        <v>4250</v>
      </c>
      <c r="N5105" t="s">
        <v>4251</v>
      </c>
      <c r="O5105" s="18">
        <v>92.168240129899999</v>
      </c>
      <c r="P5105" t="s">
        <v>4071</v>
      </c>
      <c r="Q5105" t="s">
        <v>4066</v>
      </c>
      <c r="R5105" t="s">
        <v>4072</v>
      </c>
      <c r="S5105" s="18">
        <v>340.83519384390002</v>
      </c>
      <c r="T5105" t="s">
        <v>85</v>
      </c>
      <c r="U5105" t="s">
        <v>86</v>
      </c>
      <c r="V5105" t="s">
        <v>87</v>
      </c>
      <c r="W5105" s="18">
        <v>10.636151245800001</v>
      </c>
      <c r="X5105" t="s">
        <v>64</v>
      </c>
      <c r="Y5105" t="s">
        <v>4073</v>
      </c>
      <c r="Z5105" t="s">
        <v>4074</v>
      </c>
      <c r="AA5105" s="18">
        <v>88.735055547499996</v>
      </c>
      <c r="AB5105" t="s">
        <v>4252</v>
      </c>
      <c r="AC5105" t="s">
        <v>4066</v>
      </c>
      <c r="AD5105" t="s">
        <v>4253</v>
      </c>
      <c r="AE5105" s="18">
        <v>1.8866241E-3</v>
      </c>
      <c r="AF5105" t="s">
        <v>22497</v>
      </c>
      <c r="AG5105" t="s">
        <v>10960</v>
      </c>
      <c r="AH5105" t="s">
        <v>22498</v>
      </c>
      <c r="AI5105" s="18">
        <v>2.4822617200000001E-2</v>
      </c>
      <c r="AJ5105" t="s">
        <v>22499</v>
      </c>
      <c r="AK5105" t="s">
        <v>10960</v>
      </c>
      <c r="AL5105" t="s">
        <v>22500</v>
      </c>
      <c r="AM5105" t="s">
        <v>22497</v>
      </c>
      <c r="AN5105" t="s">
        <v>10960</v>
      </c>
      <c r="AO5105" t="s">
        <v>22498</v>
      </c>
      <c r="AP5105" s="18">
        <v>1.8866241E-3</v>
      </c>
      <c r="AQ5105" t="s">
        <v>123</v>
      </c>
      <c r="AR5105" t="b">
        <f>ISNUMBER(SEARCH('Consulta Por Puntos Baloto'!$E$5,B5105,1))</f>
        <v>0</v>
      </c>
      <c r="AS5105">
        <f t="shared" si="158"/>
        <v>31</v>
      </c>
      <c r="AT5105" t="str">
        <f t="shared" si="159"/>
        <v>Punto pago</v>
      </c>
    </row>
    <row r="5106" spans="1:46">
      <c r="A5106" t="s">
        <v>22501</v>
      </c>
      <c r="B5106" t="s">
        <v>22502</v>
      </c>
      <c r="C5106" s="18">
        <v>3.6315584734000002</v>
      </c>
      <c r="D5106" t="s">
        <v>5165</v>
      </c>
      <c r="E5106" t="s">
        <v>220</v>
      </c>
      <c r="F5106" t="s">
        <v>5166</v>
      </c>
      <c r="G5106" s="18">
        <v>4.4416895324999999</v>
      </c>
      <c r="H5106" t="s">
        <v>64</v>
      </c>
      <c r="I5106" t="s">
        <v>223</v>
      </c>
      <c r="J5106" t="s">
        <v>5327</v>
      </c>
      <c r="K5106" s="18">
        <v>5.5066211274999999</v>
      </c>
      <c r="L5106" t="s">
        <v>64</v>
      </c>
      <c r="M5106" t="s">
        <v>223</v>
      </c>
      <c r="N5106" t="s">
        <v>4070</v>
      </c>
      <c r="O5106" s="18">
        <v>1.8366518760999999</v>
      </c>
      <c r="P5106" t="s">
        <v>4052</v>
      </c>
      <c r="Q5106" t="s">
        <v>4053</v>
      </c>
      <c r="R5106" t="s">
        <v>4054</v>
      </c>
      <c r="S5106" s="18">
        <v>14.1149766552</v>
      </c>
      <c r="T5106" t="s">
        <v>227</v>
      </c>
      <c r="U5106" t="s">
        <v>228</v>
      </c>
      <c r="V5106" t="s">
        <v>229</v>
      </c>
      <c r="W5106" s="18">
        <v>4.7641176796</v>
      </c>
      <c r="X5106" t="s">
        <v>64</v>
      </c>
      <c r="Y5106" t="s">
        <v>4055</v>
      </c>
      <c r="Z5106" t="s">
        <v>4056</v>
      </c>
      <c r="AA5106" s="18">
        <v>4.7159076663999997</v>
      </c>
      <c r="AB5106" t="s">
        <v>4088</v>
      </c>
      <c r="AC5106" t="s">
        <v>220</v>
      </c>
      <c r="AD5106" t="s">
        <v>4089</v>
      </c>
      <c r="AE5106" s="18">
        <v>0.48542722379999997</v>
      </c>
      <c r="AF5106" t="s">
        <v>12982</v>
      </c>
      <c r="AG5106" t="s">
        <v>220</v>
      </c>
      <c r="AH5106" t="s">
        <v>12983</v>
      </c>
      <c r="AI5106" s="18">
        <v>0.72852099439999995</v>
      </c>
      <c r="AJ5106" t="s">
        <v>7993</v>
      </c>
      <c r="AK5106" t="s">
        <v>220</v>
      </c>
      <c r="AL5106" t="s">
        <v>7994</v>
      </c>
      <c r="AM5106" t="s">
        <v>12982</v>
      </c>
      <c r="AN5106" t="s">
        <v>220</v>
      </c>
      <c r="AO5106" t="s">
        <v>12983</v>
      </c>
      <c r="AP5106" s="18">
        <v>0.48542722379999997</v>
      </c>
      <c r="AQ5106" t="s">
        <v>4218</v>
      </c>
      <c r="AR5106" t="b">
        <f>ISNUMBER(SEARCH('Consulta Por Puntos Baloto'!$E$5,B5106,1))</f>
        <v>0</v>
      </c>
      <c r="AS5106">
        <f t="shared" si="158"/>
        <v>31</v>
      </c>
      <c r="AT5106" t="str">
        <f t="shared" si="159"/>
        <v>Punto pago</v>
      </c>
    </row>
    <row r="5107" spans="1:46">
      <c r="A5107" t="s">
        <v>22503</v>
      </c>
      <c r="B5107" t="s">
        <v>22504</v>
      </c>
      <c r="C5107" s="18">
        <v>3.5200550298</v>
      </c>
      <c r="D5107" t="s">
        <v>5165</v>
      </c>
      <c r="E5107" t="s">
        <v>220</v>
      </c>
      <c r="F5107" t="s">
        <v>5166</v>
      </c>
      <c r="G5107" s="18">
        <v>4.3936686478000002</v>
      </c>
      <c r="H5107" t="s">
        <v>64</v>
      </c>
      <c r="I5107" t="s">
        <v>223</v>
      </c>
      <c r="J5107" t="s">
        <v>5327</v>
      </c>
      <c r="K5107" s="18">
        <v>5.178738922</v>
      </c>
      <c r="L5107" t="s">
        <v>64</v>
      </c>
      <c r="M5107" t="s">
        <v>223</v>
      </c>
      <c r="N5107" t="s">
        <v>4070</v>
      </c>
      <c r="O5107" s="18">
        <v>2.8100861035000002</v>
      </c>
      <c r="P5107" t="s">
        <v>4052</v>
      </c>
      <c r="Q5107" t="s">
        <v>4053</v>
      </c>
      <c r="R5107" t="s">
        <v>4054</v>
      </c>
      <c r="S5107" s="18">
        <v>13.8788666014</v>
      </c>
      <c r="T5107" t="s">
        <v>227</v>
      </c>
      <c r="U5107" t="s">
        <v>228</v>
      </c>
      <c r="V5107" t="s">
        <v>229</v>
      </c>
      <c r="W5107" s="18">
        <v>5.6059436642999998</v>
      </c>
      <c r="X5107" t="s">
        <v>64</v>
      </c>
      <c r="Y5107" t="s">
        <v>4055</v>
      </c>
      <c r="Z5107" t="s">
        <v>4056</v>
      </c>
      <c r="AA5107" s="18">
        <v>5.0904381795999996</v>
      </c>
      <c r="AB5107" t="s">
        <v>4088</v>
      </c>
      <c r="AC5107" t="s">
        <v>220</v>
      </c>
      <c r="AD5107" t="s">
        <v>4089</v>
      </c>
      <c r="AE5107" s="18">
        <v>0.11360174670000001</v>
      </c>
      <c r="AF5107" t="s">
        <v>11001</v>
      </c>
      <c r="AG5107" t="s">
        <v>220</v>
      </c>
      <c r="AH5107" t="s">
        <v>11002</v>
      </c>
      <c r="AI5107" s="18">
        <v>0.81711650049999995</v>
      </c>
      <c r="AJ5107" t="s">
        <v>5172</v>
      </c>
      <c r="AK5107" t="s">
        <v>220</v>
      </c>
      <c r="AL5107" t="s">
        <v>5173</v>
      </c>
      <c r="AM5107" t="s">
        <v>11001</v>
      </c>
      <c r="AN5107" t="s">
        <v>220</v>
      </c>
      <c r="AO5107" t="s">
        <v>11002</v>
      </c>
      <c r="AP5107" s="18">
        <v>0.11360174670000001</v>
      </c>
      <c r="AQ5107" t="s">
        <v>123</v>
      </c>
      <c r="AR5107" t="b">
        <f>ISNUMBER(SEARCH('Consulta Por Puntos Baloto'!$E$5,B5107,1))</f>
        <v>0</v>
      </c>
      <c r="AS5107">
        <f t="shared" si="158"/>
        <v>31</v>
      </c>
      <c r="AT5107" t="str">
        <f t="shared" si="159"/>
        <v>Punto pago</v>
      </c>
    </row>
    <row r="5108" spans="1:46">
      <c r="A5108" t="s">
        <v>22505</v>
      </c>
      <c r="B5108" t="s">
        <v>22506</v>
      </c>
      <c r="C5108" s="18">
        <v>0.12089961790000001</v>
      </c>
      <c r="D5108" t="s">
        <v>5132</v>
      </c>
      <c r="E5108" t="s">
        <v>5133</v>
      </c>
      <c r="F5108" t="s">
        <v>5134</v>
      </c>
      <c r="G5108" s="18">
        <v>42.290381636699998</v>
      </c>
      <c r="H5108" t="s">
        <v>64</v>
      </c>
      <c r="I5108" t="s">
        <v>4027</v>
      </c>
      <c r="J5108" t="s">
        <v>5135</v>
      </c>
      <c r="K5108" s="18">
        <v>96.598173772999999</v>
      </c>
      <c r="L5108" t="s">
        <v>64</v>
      </c>
      <c r="M5108" t="s">
        <v>154</v>
      </c>
      <c r="N5108" t="s">
        <v>156</v>
      </c>
      <c r="O5108" s="18">
        <v>42.551554167600003</v>
      </c>
      <c r="P5108" t="s">
        <v>4031</v>
      </c>
      <c r="Q5108" t="s">
        <v>4025</v>
      </c>
      <c r="R5108" t="s">
        <v>4032</v>
      </c>
      <c r="S5108" s="18">
        <v>120.2598943413</v>
      </c>
      <c r="T5108" t="s">
        <v>69</v>
      </c>
      <c r="U5108" t="s">
        <v>65</v>
      </c>
      <c r="V5108" t="s">
        <v>70</v>
      </c>
      <c r="W5108" s="18">
        <v>42.292897834999998</v>
      </c>
      <c r="X5108" t="s">
        <v>64</v>
      </c>
      <c r="Y5108" t="s">
        <v>4027</v>
      </c>
      <c r="Z5108" t="s">
        <v>4033</v>
      </c>
      <c r="AA5108" s="18">
        <v>46.709617460399997</v>
      </c>
      <c r="AB5108" t="s">
        <v>4899</v>
      </c>
      <c r="AC5108" t="s">
        <v>4900</v>
      </c>
      <c r="AD5108" t="s">
        <v>4901</v>
      </c>
      <c r="AE5108" s="18">
        <v>2.0029848E-3</v>
      </c>
      <c r="AF5108" t="s">
        <v>22507</v>
      </c>
      <c r="AG5108" t="s">
        <v>5133</v>
      </c>
      <c r="AH5108" t="s">
        <v>22508</v>
      </c>
      <c r="AI5108" s="18">
        <v>1.79940486E-2</v>
      </c>
      <c r="AJ5108" t="s">
        <v>10050</v>
      </c>
      <c r="AK5108" t="s">
        <v>5133</v>
      </c>
      <c r="AL5108" t="s">
        <v>10051</v>
      </c>
      <c r="AM5108" t="s">
        <v>22507</v>
      </c>
      <c r="AN5108" t="s">
        <v>5133</v>
      </c>
      <c r="AO5108" t="s">
        <v>22508</v>
      </c>
      <c r="AP5108" s="18">
        <v>2.0029848E-3</v>
      </c>
      <c r="AQ5108" t="s">
        <v>123</v>
      </c>
      <c r="AR5108" t="b">
        <f>ISNUMBER(SEARCH('Consulta Por Puntos Baloto'!$E$5,B5108,1))</f>
        <v>0</v>
      </c>
      <c r="AS5108">
        <f t="shared" si="158"/>
        <v>31</v>
      </c>
      <c r="AT5108" t="str">
        <f t="shared" si="159"/>
        <v>Punto pago</v>
      </c>
    </row>
    <row r="5109" spans="1:46">
      <c r="A5109" t="s">
        <v>22509</v>
      </c>
      <c r="B5109" t="s">
        <v>22510</v>
      </c>
      <c r="C5109" s="18">
        <v>13.928810651499999</v>
      </c>
      <c r="D5109" t="s">
        <v>5197</v>
      </c>
      <c r="E5109" t="s">
        <v>5198</v>
      </c>
      <c r="F5109" t="s">
        <v>5199</v>
      </c>
      <c r="G5109" s="18">
        <v>15.791620651100001</v>
      </c>
      <c r="H5109" t="s">
        <v>64</v>
      </c>
      <c r="I5109" t="s">
        <v>5200</v>
      </c>
      <c r="J5109" t="s">
        <v>5201</v>
      </c>
      <c r="K5109" s="18">
        <v>19.162633181499999</v>
      </c>
      <c r="L5109" t="s">
        <v>64</v>
      </c>
      <c r="M5109" t="s">
        <v>65</v>
      </c>
      <c r="N5109" t="s">
        <v>5202</v>
      </c>
      <c r="O5109" s="18">
        <v>19.713648792400001</v>
      </c>
      <c r="P5109" t="s">
        <v>67</v>
      </c>
      <c r="Q5109" t="s">
        <v>62</v>
      </c>
      <c r="R5109" t="s">
        <v>68</v>
      </c>
      <c r="S5109" s="18">
        <v>20.846184277100001</v>
      </c>
      <c r="T5109" t="s">
        <v>253</v>
      </c>
      <c r="U5109" t="s">
        <v>65</v>
      </c>
      <c r="V5109" t="s">
        <v>254</v>
      </c>
      <c r="W5109" s="18">
        <v>19.697897513699999</v>
      </c>
      <c r="X5109" t="s">
        <v>276</v>
      </c>
      <c r="Y5109" t="s">
        <v>65</v>
      </c>
      <c r="Z5109" t="s">
        <v>277</v>
      </c>
      <c r="AA5109" s="18">
        <v>19.696576701200001</v>
      </c>
      <c r="AB5109" t="s">
        <v>5203</v>
      </c>
      <c r="AC5109" t="s">
        <v>62</v>
      </c>
      <c r="AD5109" t="s">
        <v>5204</v>
      </c>
      <c r="AE5109" s="18">
        <v>1.3766231699999999E-2</v>
      </c>
      <c r="AF5109" t="s">
        <v>22511</v>
      </c>
      <c r="AG5109" t="s">
        <v>5758</v>
      </c>
      <c r="AH5109" t="s">
        <v>22512</v>
      </c>
      <c r="AI5109" s="18">
        <v>2.29363676E-2</v>
      </c>
      <c r="AJ5109" t="s">
        <v>329</v>
      </c>
      <c r="AK5109" t="s">
        <v>5758</v>
      </c>
      <c r="AL5109" t="s">
        <v>5760</v>
      </c>
      <c r="AM5109" t="s">
        <v>22511</v>
      </c>
      <c r="AN5109" t="s">
        <v>5758</v>
      </c>
      <c r="AO5109" t="s">
        <v>22512</v>
      </c>
      <c r="AP5109" s="18">
        <v>1.3766231699999999E-2</v>
      </c>
      <c r="AQ5109" t="s">
        <v>123</v>
      </c>
      <c r="AR5109" t="b">
        <f>ISNUMBER(SEARCH('Consulta Por Puntos Baloto'!$E$5,B5109,1))</f>
        <v>0</v>
      </c>
      <c r="AS5109">
        <f t="shared" si="158"/>
        <v>31</v>
      </c>
      <c r="AT5109" t="str">
        <f t="shared" si="159"/>
        <v>Punto pago</v>
      </c>
    </row>
    <row r="5110" spans="1:46">
      <c r="A5110" t="s">
        <v>22513</v>
      </c>
      <c r="B5110" t="s">
        <v>22514</v>
      </c>
      <c r="C5110" s="18">
        <v>1.0874113013</v>
      </c>
      <c r="D5110" t="s">
        <v>274</v>
      </c>
      <c r="E5110" t="s">
        <v>103</v>
      </c>
      <c r="F5110" t="s">
        <v>275</v>
      </c>
      <c r="G5110" s="18">
        <v>0.73513833510000004</v>
      </c>
      <c r="H5110" t="s">
        <v>115</v>
      </c>
      <c r="I5110" t="s">
        <v>107</v>
      </c>
      <c r="J5110" t="s">
        <v>7122</v>
      </c>
      <c r="K5110" s="18">
        <v>1.1401320553000001</v>
      </c>
      <c r="L5110" t="s">
        <v>64</v>
      </c>
      <c r="M5110" t="s">
        <v>107</v>
      </c>
      <c r="N5110" t="s">
        <v>108</v>
      </c>
      <c r="O5110" s="18">
        <v>0.57460430709999999</v>
      </c>
      <c r="P5110" t="s">
        <v>109</v>
      </c>
      <c r="Q5110" t="s">
        <v>103</v>
      </c>
      <c r="R5110" t="s">
        <v>110</v>
      </c>
      <c r="S5110" s="18">
        <v>146.91817110139999</v>
      </c>
      <c r="T5110" t="s">
        <v>253</v>
      </c>
      <c r="U5110" t="s">
        <v>65</v>
      </c>
      <c r="V5110" t="s">
        <v>254</v>
      </c>
      <c r="W5110" s="18">
        <v>145.49204638169999</v>
      </c>
      <c r="X5110" t="s">
        <v>276</v>
      </c>
      <c r="Y5110" t="s">
        <v>65</v>
      </c>
      <c r="Z5110" t="s">
        <v>277</v>
      </c>
      <c r="AA5110" s="18">
        <v>0.3575079343</v>
      </c>
      <c r="AB5110" t="s">
        <v>115</v>
      </c>
      <c r="AC5110" t="s">
        <v>103</v>
      </c>
      <c r="AD5110" t="s">
        <v>116</v>
      </c>
      <c r="AE5110" s="18">
        <v>9.4204547299999997E-2</v>
      </c>
      <c r="AF5110" t="s">
        <v>22515</v>
      </c>
      <c r="AG5110" t="s">
        <v>103</v>
      </c>
      <c r="AH5110" t="s">
        <v>22516</v>
      </c>
      <c r="AI5110" s="18">
        <v>1.6825463999999998E-2</v>
      </c>
      <c r="AJ5110" t="s">
        <v>22517</v>
      </c>
      <c r="AK5110" t="s">
        <v>103</v>
      </c>
      <c r="AL5110" t="s">
        <v>22518</v>
      </c>
      <c r="AM5110" t="s">
        <v>22517</v>
      </c>
      <c r="AN5110" t="s">
        <v>103</v>
      </c>
      <c r="AO5110" t="s">
        <v>22518</v>
      </c>
      <c r="AP5110" s="18">
        <v>1.6825463999999998E-2</v>
      </c>
      <c r="AQ5110" t="s">
        <v>123</v>
      </c>
      <c r="AR5110" t="b">
        <f>ISNUMBER(SEARCH('Consulta Por Puntos Baloto'!$E$5,B5110,1))</f>
        <v>0</v>
      </c>
      <c r="AS5110">
        <f t="shared" si="158"/>
        <v>35</v>
      </c>
      <c r="AT5110" t="str">
        <f t="shared" si="159"/>
        <v>Punto red</v>
      </c>
    </row>
    <row r="5111" spans="1:46">
      <c r="A5111" t="s">
        <v>22519</v>
      </c>
      <c r="B5111" t="s">
        <v>22520</v>
      </c>
      <c r="C5111" s="18">
        <v>0.86690231110000004</v>
      </c>
      <c r="D5111" t="s">
        <v>11742</v>
      </c>
      <c r="E5111" t="s">
        <v>4261</v>
      </c>
      <c r="F5111" t="s">
        <v>11743</v>
      </c>
      <c r="G5111" s="18">
        <v>1.1232182492</v>
      </c>
      <c r="H5111" t="s">
        <v>64</v>
      </c>
      <c r="I5111" t="s">
        <v>4250</v>
      </c>
      <c r="J5111" t="s">
        <v>6532</v>
      </c>
      <c r="K5111" s="18">
        <v>1.4779468921000001</v>
      </c>
      <c r="L5111" t="s">
        <v>64</v>
      </c>
      <c r="M5111" t="s">
        <v>4250</v>
      </c>
      <c r="N5111" t="s">
        <v>4264</v>
      </c>
      <c r="O5111" s="18">
        <v>99.657129677900002</v>
      </c>
      <c r="P5111" t="s">
        <v>4265</v>
      </c>
      <c r="Q5111" t="s">
        <v>3972</v>
      </c>
      <c r="R5111" t="s">
        <v>4266</v>
      </c>
      <c r="S5111" s="18">
        <v>445.65903705459999</v>
      </c>
      <c r="T5111" t="s">
        <v>85</v>
      </c>
      <c r="U5111" t="s">
        <v>86</v>
      </c>
      <c r="V5111" t="s">
        <v>87</v>
      </c>
      <c r="W5111" s="18">
        <v>6.6118981044999998</v>
      </c>
      <c r="X5111" t="s">
        <v>64</v>
      </c>
      <c r="Y5111" t="s">
        <v>4250</v>
      </c>
      <c r="Z5111" t="s">
        <v>4449</v>
      </c>
      <c r="AA5111" s="18">
        <v>4.5674884622</v>
      </c>
      <c r="AB5111" s="19" t="s">
        <v>4269</v>
      </c>
      <c r="AC5111" t="s">
        <v>4261</v>
      </c>
      <c r="AD5111" t="s">
        <v>4270</v>
      </c>
      <c r="AE5111" s="18">
        <v>1.0159290635</v>
      </c>
      <c r="AF5111" t="s">
        <v>6533</v>
      </c>
      <c r="AG5111" t="s">
        <v>4261</v>
      </c>
      <c r="AH5111" t="s">
        <v>6534</v>
      </c>
      <c r="AI5111" s="18">
        <v>0.85449457179999999</v>
      </c>
      <c r="AJ5111" t="s">
        <v>6535</v>
      </c>
      <c r="AK5111" t="s">
        <v>4261</v>
      </c>
      <c r="AL5111" t="s">
        <v>6536</v>
      </c>
      <c r="AM5111" t="s">
        <v>6535</v>
      </c>
      <c r="AN5111" t="s">
        <v>4261</v>
      </c>
      <c r="AO5111" t="s">
        <v>6536</v>
      </c>
      <c r="AP5111" s="18">
        <v>0.85449457179999999</v>
      </c>
      <c r="AQ5111" t="s">
        <v>123</v>
      </c>
      <c r="AR5111" t="b">
        <f>ISNUMBER(SEARCH('Consulta Por Puntos Baloto'!$E$5,B5111,1))</f>
        <v>0</v>
      </c>
      <c r="AS5111">
        <f t="shared" si="158"/>
        <v>35</v>
      </c>
      <c r="AT5111" t="str">
        <f t="shared" si="159"/>
        <v>Punto red</v>
      </c>
    </row>
    <row r="5112" spans="1:46">
      <c r="A5112" t="s">
        <v>22521</v>
      </c>
      <c r="B5112" t="s">
        <v>22522</v>
      </c>
      <c r="C5112" s="18">
        <v>4.2807133463999998</v>
      </c>
      <c r="D5112" t="s">
        <v>4401</v>
      </c>
      <c r="E5112" t="s">
        <v>62</v>
      </c>
      <c r="F5112" t="s">
        <v>4402</v>
      </c>
      <c r="G5112" s="18">
        <v>3.5238546106999999</v>
      </c>
      <c r="H5112" t="s">
        <v>64</v>
      </c>
      <c r="I5112" t="s">
        <v>65</v>
      </c>
      <c r="J5112" t="s">
        <v>4212</v>
      </c>
      <c r="K5112" s="18">
        <v>3.5129337728999999</v>
      </c>
      <c r="L5112" t="s">
        <v>64</v>
      </c>
      <c r="M5112" t="s">
        <v>65</v>
      </c>
      <c r="N5112" t="s">
        <v>4212</v>
      </c>
      <c r="O5112" s="18">
        <v>3.9951745005000001</v>
      </c>
      <c r="P5112" t="s">
        <v>67</v>
      </c>
      <c r="Q5112" t="s">
        <v>62</v>
      </c>
      <c r="R5112" t="s">
        <v>68</v>
      </c>
      <c r="S5112" s="18">
        <v>3.6065860877000002</v>
      </c>
      <c r="T5112" t="s">
        <v>69</v>
      </c>
      <c r="U5112" t="s">
        <v>65</v>
      </c>
      <c r="V5112" t="s">
        <v>70</v>
      </c>
      <c r="W5112" s="18">
        <v>3.9997282423999998</v>
      </c>
      <c r="X5112" t="s">
        <v>276</v>
      </c>
      <c r="Y5112" t="s">
        <v>65</v>
      </c>
      <c r="Z5112" t="s">
        <v>277</v>
      </c>
      <c r="AA5112" s="18">
        <v>3.6040522199999998</v>
      </c>
      <c r="AB5112" t="s">
        <v>4405</v>
      </c>
      <c r="AC5112" t="s">
        <v>62</v>
      </c>
      <c r="AD5112" t="s">
        <v>4406</v>
      </c>
      <c r="AE5112" s="18">
        <v>5.2046688200000003E-2</v>
      </c>
      <c r="AF5112" t="s">
        <v>22523</v>
      </c>
      <c r="AG5112" t="s">
        <v>62</v>
      </c>
      <c r="AH5112" t="s">
        <v>22524</v>
      </c>
      <c r="AI5112" s="18">
        <v>0.27650570829999999</v>
      </c>
      <c r="AJ5112" t="s">
        <v>22525</v>
      </c>
      <c r="AK5112" t="s">
        <v>62</v>
      </c>
      <c r="AL5112" t="s">
        <v>22526</v>
      </c>
      <c r="AM5112" t="s">
        <v>22523</v>
      </c>
      <c r="AN5112" t="s">
        <v>62</v>
      </c>
      <c r="AO5112" t="s">
        <v>22524</v>
      </c>
      <c r="AP5112" s="18">
        <v>5.2046688200000003E-2</v>
      </c>
      <c r="AQ5112" t="e">
        <v>#N/A</v>
      </c>
      <c r="AR5112" t="b">
        <f>ISNUMBER(SEARCH('Consulta Por Puntos Baloto'!$E$5,B5112,1))</f>
        <v>0</v>
      </c>
      <c r="AS5112">
        <f t="shared" si="158"/>
        <v>31</v>
      </c>
      <c r="AT5112" t="str">
        <f t="shared" si="159"/>
        <v>Punto pago</v>
      </c>
    </row>
    <row r="5113" spans="1:46">
      <c r="A5113" t="s">
        <v>22527</v>
      </c>
      <c r="B5113" t="s">
        <v>22528</v>
      </c>
      <c r="C5113" s="18">
        <v>1.5242780007000001</v>
      </c>
      <c r="D5113" t="s">
        <v>264</v>
      </c>
      <c r="E5113" t="s">
        <v>62</v>
      </c>
      <c r="F5113" t="s">
        <v>265</v>
      </c>
      <c r="G5113" s="18">
        <v>2.9777449500000001E-2</v>
      </c>
      <c r="H5113" t="s">
        <v>64</v>
      </c>
      <c r="I5113" t="s">
        <v>65</v>
      </c>
      <c r="J5113" t="s">
        <v>66</v>
      </c>
      <c r="K5113" s="18">
        <v>2.8907928100000001E-2</v>
      </c>
      <c r="L5113" t="s">
        <v>64</v>
      </c>
      <c r="M5113" t="s">
        <v>65</v>
      </c>
      <c r="N5113" t="s">
        <v>66</v>
      </c>
      <c r="O5113" s="18">
        <v>10.941644518</v>
      </c>
      <c r="P5113" t="s">
        <v>67</v>
      </c>
      <c r="Q5113" t="s">
        <v>62</v>
      </c>
      <c r="R5113" t="s">
        <v>68</v>
      </c>
      <c r="S5113" s="18">
        <v>7.2687721463999999</v>
      </c>
      <c r="T5113" t="s">
        <v>69</v>
      </c>
      <c r="U5113" t="s">
        <v>65</v>
      </c>
      <c r="V5113" t="s">
        <v>70</v>
      </c>
      <c r="W5113" s="18">
        <v>3.2331946636</v>
      </c>
      <c r="X5113" t="s">
        <v>241</v>
      </c>
      <c r="Y5113" t="s">
        <v>65</v>
      </c>
      <c r="Z5113" t="s">
        <v>242</v>
      </c>
      <c r="AA5113" s="18">
        <v>2.0864261676</v>
      </c>
      <c r="AB5113" s="19" t="s">
        <v>266</v>
      </c>
      <c r="AC5113" t="s">
        <v>62</v>
      </c>
      <c r="AD5113" t="s">
        <v>267</v>
      </c>
      <c r="AE5113" s="18">
        <v>0.16239383499999999</v>
      </c>
      <c r="AF5113" t="s">
        <v>22529</v>
      </c>
      <c r="AG5113" t="s">
        <v>62</v>
      </c>
      <c r="AH5113" t="s">
        <v>22530</v>
      </c>
      <c r="AI5113" s="18">
        <v>1.6104121400000001E-2</v>
      </c>
      <c r="AJ5113" t="s">
        <v>4045</v>
      </c>
      <c r="AK5113" t="s">
        <v>62</v>
      </c>
      <c r="AL5113" t="s">
        <v>4046</v>
      </c>
      <c r="AM5113" t="s">
        <v>4045</v>
      </c>
      <c r="AN5113" t="s">
        <v>62</v>
      </c>
      <c r="AO5113" t="s">
        <v>4046</v>
      </c>
      <c r="AP5113" s="18">
        <v>1.6104121400000001E-2</v>
      </c>
      <c r="AQ5113" t="s">
        <v>4218</v>
      </c>
      <c r="AR5113" t="b">
        <f>ISNUMBER(SEARCH('Consulta Por Puntos Baloto'!$E$5,B5113,1))</f>
        <v>0</v>
      </c>
      <c r="AS5113">
        <f t="shared" si="158"/>
        <v>35</v>
      </c>
      <c r="AT5113" t="str">
        <f t="shared" si="159"/>
        <v>Punto red</v>
      </c>
    </row>
    <row r="5114" spans="1:46">
      <c r="A5114" t="s">
        <v>22531</v>
      </c>
      <c r="B5114" t="s">
        <v>22532</v>
      </c>
      <c r="C5114" s="18">
        <v>0.354345611</v>
      </c>
      <c r="D5114" t="s">
        <v>4187</v>
      </c>
      <c r="E5114" t="s">
        <v>62</v>
      </c>
      <c r="F5114" t="s">
        <v>4188</v>
      </c>
      <c r="G5114" s="18">
        <v>0.56010183160000004</v>
      </c>
      <c r="H5114" t="s">
        <v>64</v>
      </c>
      <c r="I5114" t="s">
        <v>65</v>
      </c>
      <c r="J5114" t="s">
        <v>4189</v>
      </c>
      <c r="K5114" s="18">
        <v>0.55922011910000002</v>
      </c>
      <c r="L5114" t="s">
        <v>64</v>
      </c>
      <c r="M5114" t="s">
        <v>65</v>
      </c>
      <c r="N5114" t="s">
        <v>4189</v>
      </c>
      <c r="O5114" s="18">
        <v>12.9371166903</v>
      </c>
      <c r="P5114" t="s">
        <v>67</v>
      </c>
      <c r="Q5114" t="s">
        <v>62</v>
      </c>
      <c r="R5114" t="s">
        <v>68</v>
      </c>
      <c r="S5114" s="18">
        <v>8.6947488303</v>
      </c>
      <c r="T5114" t="s">
        <v>69</v>
      </c>
      <c r="U5114" t="s">
        <v>65</v>
      </c>
      <c r="V5114" t="s">
        <v>70</v>
      </c>
      <c r="W5114" s="18">
        <v>2.5652960481</v>
      </c>
      <c r="X5114" t="s">
        <v>241</v>
      </c>
      <c r="Y5114" t="s">
        <v>65</v>
      </c>
      <c r="Z5114" t="s">
        <v>242</v>
      </c>
      <c r="AA5114" s="18">
        <v>1.7253353003</v>
      </c>
      <c r="AB5114" s="19" t="s">
        <v>266</v>
      </c>
      <c r="AC5114" t="s">
        <v>62</v>
      </c>
      <c r="AD5114" t="s">
        <v>267</v>
      </c>
      <c r="AE5114" s="18">
        <v>0.87047575700000002</v>
      </c>
      <c r="AF5114" t="s">
        <v>22533</v>
      </c>
      <c r="AG5114" t="s">
        <v>62</v>
      </c>
      <c r="AH5114" t="s">
        <v>22534</v>
      </c>
      <c r="AI5114" s="18">
        <v>0.64577053110000004</v>
      </c>
      <c r="AJ5114" t="s">
        <v>4616</v>
      </c>
      <c r="AK5114" t="s">
        <v>62</v>
      </c>
      <c r="AL5114" t="s">
        <v>4617</v>
      </c>
      <c r="AM5114" t="s">
        <v>4187</v>
      </c>
      <c r="AN5114" t="s">
        <v>62</v>
      </c>
      <c r="AO5114" t="s">
        <v>4188</v>
      </c>
      <c r="AP5114" s="18">
        <v>0.354345611</v>
      </c>
      <c r="AQ5114" t="s">
        <v>123</v>
      </c>
      <c r="AR5114" t="b">
        <f>ISNUMBER(SEARCH('Consulta Por Puntos Baloto'!$E$5,B5114,1))</f>
        <v>0</v>
      </c>
      <c r="AS5114">
        <f t="shared" si="158"/>
        <v>3</v>
      </c>
      <c r="AT5114" t="str">
        <f t="shared" si="159"/>
        <v>Punto 472</v>
      </c>
    </row>
    <row r="5115" spans="1:46">
      <c r="A5115" t="s">
        <v>22535</v>
      </c>
      <c r="B5115" t="s">
        <v>22536</v>
      </c>
      <c r="C5115" s="18">
        <v>5.6190760605000003</v>
      </c>
      <c r="D5115" t="s">
        <v>6065</v>
      </c>
      <c r="E5115" t="s">
        <v>5832</v>
      </c>
      <c r="F5115" t="s">
        <v>6066</v>
      </c>
      <c r="G5115" s="18">
        <v>5.0274771530000004</v>
      </c>
      <c r="H5115" t="s">
        <v>64</v>
      </c>
      <c r="I5115" t="s">
        <v>3998</v>
      </c>
      <c r="J5115" t="s">
        <v>7063</v>
      </c>
      <c r="K5115" s="18">
        <v>74.067677001099995</v>
      </c>
      <c r="L5115" t="s">
        <v>64</v>
      </c>
      <c r="M5115" t="s">
        <v>3974</v>
      </c>
      <c r="N5115" t="s">
        <v>4304</v>
      </c>
      <c r="O5115" s="18">
        <v>5.0808774395</v>
      </c>
      <c r="P5115" t="s">
        <v>5835</v>
      </c>
      <c r="Q5115" t="s">
        <v>5832</v>
      </c>
      <c r="R5115" t="s">
        <v>5836</v>
      </c>
      <c r="S5115" s="18">
        <v>467.46283190449998</v>
      </c>
      <c r="T5115" t="s">
        <v>85</v>
      </c>
      <c r="U5115" t="s">
        <v>86</v>
      </c>
      <c r="V5115" t="s">
        <v>87</v>
      </c>
      <c r="W5115" s="18">
        <v>5.0915886346999999</v>
      </c>
      <c r="X5115" t="s">
        <v>64</v>
      </c>
      <c r="Y5115" t="s">
        <v>3998</v>
      </c>
      <c r="Z5115" t="s">
        <v>3999</v>
      </c>
      <c r="AA5115" s="18">
        <v>6.5086685179000003</v>
      </c>
      <c r="AB5115" s="19" t="s">
        <v>5837</v>
      </c>
      <c r="AC5115" t="s">
        <v>5832</v>
      </c>
      <c r="AD5115" t="s">
        <v>5838</v>
      </c>
      <c r="AE5115" s="18">
        <v>0.63591455299999999</v>
      </c>
      <c r="AF5115" t="s">
        <v>8097</v>
      </c>
      <c r="AG5115" t="s">
        <v>5832</v>
      </c>
      <c r="AH5115" t="s">
        <v>8098</v>
      </c>
      <c r="AI5115" s="18">
        <v>0.254659474</v>
      </c>
      <c r="AJ5115" t="s">
        <v>8099</v>
      </c>
      <c r="AK5115" t="s">
        <v>5832</v>
      </c>
      <c r="AL5115" t="s">
        <v>8100</v>
      </c>
      <c r="AM5115" t="s">
        <v>8099</v>
      </c>
      <c r="AN5115" t="s">
        <v>5832</v>
      </c>
      <c r="AO5115" t="s">
        <v>8100</v>
      </c>
      <c r="AP5115" s="18">
        <v>0.254659474</v>
      </c>
      <c r="AQ5115" t="s">
        <v>123</v>
      </c>
      <c r="AR5115" t="b">
        <f>ISNUMBER(SEARCH('Consulta Por Puntos Baloto'!$E$5,B5115,1))</f>
        <v>0</v>
      </c>
      <c r="AS5115">
        <f t="shared" si="158"/>
        <v>35</v>
      </c>
      <c r="AT5115" t="str">
        <f t="shared" si="159"/>
        <v>Punto red</v>
      </c>
    </row>
    <row r="5116" spans="1:46">
      <c r="A5116" t="s">
        <v>22537</v>
      </c>
      <c r="B5116" t="s">
        <v>22538</v>
      </c>
      <c r="C5116" s="18">
        <v>17.525778824</v>
      </c>
      <c r="D5116" t="s">
        <v>4065</v>
      </c>
      <c r="E5116" t="s">
        <v>4066</v>
      </c>
      <c r="F5116" t="s">
        <v>4067</v>
      </c>
      <c r="G5116" s="18">
        <v>12.864913639499999</v>
      </c>
      <c r="H5116" t="s">
        <v>64</v>
      </c>
      <c r="I5116" t="s">
        <v>4068</v>
      </c>
      <c r="J5116" t="s">
        <v>5453</v>
      </c>
      <c r="K5116" s="18">
        <v>169.73469983819999</v>
      </c>
      <c r="L5116" t="s">
        <v>64</v>
      </c>
      <c r="M5116" t="s">
        <v>4250</v>
      </c>
      <c r="N5116" t="s">
        <v>4251</v>
      </c>
      <c r="O5116" s="18">
        <v>19.638373577700001</v>
      </c>
      <c r="P5116" t="s">
        <v>4071</v>
      </c>
      <c r="Q5116" t="s">
        <v>4066</v>
      </c>
      <c r="R5116" t="s">
        <v>4072</v>
      </c>
      <c r="S5116" s="18">
        <v>300.67201492039999</v>
      </c>
      <c r="T5116" t="s">
        <v>227</v>
      </c>
      <c r="U5116" t="s">
        <v>228</v>
      </c>
      <c r="V5116" t="s">
        <v>229</v>
      </c>
      <c r="W5116" s="18">
        <v>64.207572392900005</v>
      </c>
      <c r="X5116" t="s">
        <v>64</v>
      </c>
      <c r="Y5116" t="s">
        <v>4073</v>
      </c>
      <c r="Z5116" t="s">
        <v>4074</v>
      </c>
      <c r="AA5116" s="18">
        <v>16.245045813800001</v>
      </c>
      <c r="AB5116" t="s">
        <v>4252</v>
      </c>
      <c r="AC5116" t="s">
        <v>4066</v>
      </c>
      <c r="AD5116" t="s">
        <v>4253</v>
      </c>
      <c r="AE5116" s="18">
        <v>4.0623493000000004E-3</v>
      </c>
      <c r="AF5116" t="s">
        <v>22539</v>
      </c>
      <c r="AG5116" t="s">
        <v>7941</v>
      </c>
      <c r="AH5116" t="s">
        <v>22540</v>
      </c>
      <c r="AI5116" s="18">
        <v>4.4040542999999998E-3</v>
      </c>
      <c r="AJ5116" t="s">
        <v>6430</v>
      </c>
      <c r="AK5116" t="s">
        <v>7944</v>
      </c>
      <c r="AL5116" t="s">
        <v>22541</v>
      </c>
      <c r="AM5116" t="s">
        <v>22539</v>
      </c>
      <c r="AN5116" t="s">
        <v>7941</v>
      </c>
      <c r="AO5116" t="s">
        <v>22540</v>
      </c>
      <c r="AP5116" s="18">
        <v>4.0623493000000004E-3</v>
      </c>
      <c r="AQ5116" t="s">
        <v>123</v>
      </c>
      <c r="AR5116" t="b">
        <f>ISNUMBER(SEARCH('Consulta Por Puntos Baloto'!$E$5,B5116,1))</f>
        <v>0</v>
      </c>
      <c r="AS5116">
        <f t="shared" si="158"/>
        <v>31</v>
      </c>
      <c r="AT5116" t="str">
        <f t="shared" si="159"/>
        <v>Punto pago</v>
      </c>
    </row>
    <row r="5117" spans="1:46">
      <c r="A5117" t="s">
        <v>22542</v>
      </c>
      <c r="B5117" t="s">
        <v>22543</v>
      </c>
      <c r="C5117" s="18">
        <v>2.0659067337999999</v>
      </c>
      <c r="D5117" t="s">
        <v>61</v>
      </c>
      <c r="E5117" t="s">
        <v>62</v>
      </c>
      <c r="F5117" t="s">
        <v>63</v>
      </c>
      <c r="G5117" s="18">
        <v>1.6873811112999999</v>
      </c>
      <c r="H5117" t="s">
        <v>64</v>
      </c>
      <c r="I5117" t="s">
        <v>65</v>
      </c>
      <c r="J5117" t="s">
        <v>66</v>
      </c>
      <c r="K5117" s="18">
        <v>1.6980545703000001</v>
      </c>
      <c r="L5117" t="s">
        <v>64</v>
      </c>
      <c r="M5117" t="s">
        <v>65</v>
      </c>
      <c r="N5117" t="s">
        <v>66</v>
      </c>
      <c r="O5117" s="18">
        <v>9.9077426344999999</v>
      </c>
      <c r="P5117" t="s">
        <v>67</v>
      </c>
      <c r="Q5117" t="s">
        <v>62</v>
      </c>
      <c r="R5117" t="s">
        <v>68</v>
      </c>
      <c r="S5117" s="18">
        <v>6.8625726529</v>
      </c>
      <c r="T5117" t="s">
        <v>69</v>
      </c>
      <c r="U5117" t="s">
        <v>65</v>
      </c>
      <c r="V5117" t="s">
        <v>70</v>
      </c>
      <c r="W5117" s="18">
        <v>4.4593573283000003</v>
      </c>
      <c r="X5117" t="s">
        <v>71</v>
      </c>
      <c r="Y5117" t="s">
        <v>65</v>
      </c>
      <c r="Z5117" t="s">
        <v>72</v>
      </c>
      <c r="AA5117" s="18">
        <v>3.4738122445999999</v>
      </c>
      <c r="AB5117" s="19" t="s">
        <v>266</v>
      </c>
      <c r="AC5117" t="s">
        <v>62</v>
      </c>
      <c r="AD5117" t="s">
        <v>267</v>
      </c>
      <c r="AE5117" s="18">
        <v>0.31208932449999999</v>
      </c>
      <c r="AF5117" t="s">
        <v>22544</v>
      </c>
      <c r="AG5117" t="s">
        <v>62</v>
      </c>
      <c r="AH5117" t="s">
        <v>22545</v>
      </c>
      <c r="AI5117" s="18">
        <v>2.3462244E-2</v>
      </c>
      <c r="AJ5117" t="s">
        <v>22546</v>
      </c>
      <c r="AK5117" t="s">
        <v>62</v>
      </c>
      <c r="AL5117" t="s">
        <v>22547</v>
      </c>
      <c r="AM5117" t="s">
        <v>22546</v>
      </c>
      <c r="AN5117" t="s">
        <v>62</v>
      </c>
      <c r="AO5117" t="s">
        <v>22547</v>
      </c>
      <c r="AP5117" s="18">
        <v>2.3462244E-2</v>
      </c>
      <c r="AQ5117" t="s">
        <v>123</v>
      </c>
      <c r="AR5117" t="b">
        <f>ISNUMBER(SEARCH('Consulta Por Puntos Baloto'!$E$5,B5117,1))</f>
        <v>0</v>
      </c>
      <c r="AS5117">
        <f t="shared" si="158"/>
        <v>35</v>
      </c>
      <c r="AT5117" t="str">
        <f t="shared" si="159"/>
        <v>Punto red</v>
      </c>
    </row>
    <row r="5118" spans="1:46">
      <c r="A5118" t="s">
        <v>22548</v>
      </c>
      <c r="B5118" t="s">
        <v>22549</v>
      </c>
      <c r="C5118" s="18">
        <v>0.1927088871</v>
      </c>
      <c r="D5118" t="s">
        <v>5297</v>
      </c>
      <c r="E5118" t="s">
        <v>5298</v>
      </c>
      <c r="F5118" t="s">
        <v>5299</v>
      </c>
      <c r="G5118" s="18">
        <v>19.349061476100001</v>
      </c>
      <c r="H5118" t="s">
        <v>64</v>
      </c>
      <c r="I5118" t="s">
        <v>895</v>
      </c>
      <c r="J5118" t="s">
        <v>896</v>
      </c>
      <c r="K5118" s="18">
        <v>47.395470221099998</v>
      </c>
      <c r="L5118" t="s">
        <v>64</v>
      </c>
      <c r="M5118" t="s">
        <v>154</v>
      </c>
      <c r="N5118" t="s">
        <v>156</v>
      </c>
      <c r="O5118" s="18">
        <v>19.434382271299999</v>
      </c>
      <c r="P5118" t="s">
        <v>897</v>
      </c>
      <c r="Q5118" t="s">
        <v>893</v>
      </c>
      <c r="R5118" t="s">
        <v>898</v>
      </c>
      <c r="S5118" s="18">
        <v>89.969492047499998</v>
      </c>
      <c r="T5118" t="s">
        <v>111</v>
      </c>
      <c r="U5118" t="s">
        <v>112</v>
      </c>
      <c r="V5118" t="s">
        <v>113</v>
      </c>
      <c r="W5118" s="18">
        <v>46.540718820199999</v>
      </c>
      <c r="X5118" t="s">
        <v>64</v>
      </c>
      <c r="Y5118" t="s">
        <v>154</v>
      </c>
      <c r="Z5118" t="s">
        <v>159</v>
      </c>
      <c r="AA5118" s="18">
        <v>48.412471102200001</v>
      </c>
      <c r="AB5118" s="19" t="s">
        <v>899</v>
      </c>
      <c r="AC5118" t="s">
        <v>151</v>
      </c>
      <c r="AD5118" t="s">
        <v>900</v>
      </c>
      <c r="AE5118" s="18">
        <v>0.24339823320000001</v>
      </c>
      <c r="AF5118" t="s">
        <v>22473</v>
      </c>
      <c r="AG5118" t="s">
        <v>5298</v>
      </c>
      <c r="AH5118" t="s">
        <v>22474</v>
      </c>
      <c r="AI5118" s="18">
        <v>0.15554481219999999</v>
      </c>
      <c r="AJ5118" t="s">
        <v>22475</v>
      </c>
      <c r="AK5118" t="s">
        <v>5298</v>
      </c>
      <c r="AL5118" t="s">
        <v>22476</v>
      </c>
      <c r="AM5118" t="s">
        <v>22475</v>
      </c>
      <c r="AN5118" t="s">
        <v>5298</v>
      </c>
      <c r="AO5118" t="s">
        <v>22476</v>
      </c>
      <c r="AP5118" s="18">
        <v>0.15554481219999999</v>
      </c>
      <c r="AQ5118" t="s">
        <v>4882</v>
      </c>
      <c r="AR5118" t="b">
        <f>ISNUMBER(SEARCH('Consulta Por Puntos Baloto'!$E$5,B5118,1))</f>
        <v>0</v>
      </c>
      <c r="AS5118">
        <f t="shared" si="158"/>
        <v>35</v>
      </c>
      <c r="AT5118" t="str">
        <f t="shared" si="159"/>
        <v>Punto red</v>
      </c>
    </row>
    <row r="5119" spans="1:46">
      <c r="A5119" t="s">
        <v>22550</v>
      </c>
      <c r="B5119" t="s">
        <v>22551</v>
      </c>
      <c r="C5119" s="18">
        <v>2.4810122765</v>
      </c>
      <c r="D5119" t="s">
        <v>1519</v>
      </c>
      <c r="E5119" t="s">
        <v>1520</v>
      </c>
      <c r="F5119" t="s">
        <v>1521</v>
      </c>
      <c r="G5119" s="18">
        <v>2.2301689187</v>
      </c>
      <c r="H5119" t="s">
        <v>64</v>
      </c>
      <c r="I5119" t="s">
        <v>471</v>
      </c>
      <c r="J5119" t="s">
        <v>1453</v>
      </c>
      <c r="K5119" s="18">
        <v>2.2615982129000001</v>
      </c>
      <c r="L5119" t="s">
        <v>64</v>
      </c>
      <c r="M5119" t="s">
        <v>471</v>
      </c>
      <c r="N5119" t="s">
        <v>1453</v>
      </c>
      <c r="O5119" s="18">
        <v>7.4039316499999996</v>
      </c>
      <c r="P5119" t="s">
        <v>467</v>
      </c>
      <c r="Q5119" t="s">
        <v>134</v>
      </c>
      <c r="R5119" t="s">
        <v>468</v>
      </c>
      <c r="S5119" s="18">
        <v>10.2768953882</v>
      </c>
      <c r="T5119" t="s">
        <v>469</v>
      </c>
      <c r="U5119" t="s">
        <v>130</v>
      </c>
      <c r="V5119" t="s">
        <v>470</v>
      </c>
      <c r="W5119" s="18">
        <v>4.8746908304999996</v>
      </c>
      <c r="X5119" t="s">
        <v>64</v>
      </c>
      <c r="Y5119" t="s">
        <v>471</v>
      </c>
      <c r="Z5119" t="s">
        <v>472</v>
      </c>
      <c r="AA5119" s="18">
        <v>8.4258086904000002</v>
      </c>
      <c r="AB5119" s="19" t="s">
        <v>473</v>
      </c>
      <c r="AC5119" t="s">
        <v>128</v>
      </c>
      <c r="AD5119" t="s">
        <v>474</v>
      </c>
      <c r="AE5119" s="18">
        <v>5.2884379699999998E-2</v>
      </c>
      <c r="AF5119" t="s">
        <v>1593</v>
      </c>
      <c r="AG5119" t="s">
        <v>1523</v>
      </c>
      <c r="AH5119" t="s">
        <v>1594</v>
      </c>
      <c r="AI5119" s="18">
        <v>5.4999999999999996E-9</v>
      </c>
      <c r="AJ5119" t="s">
        <v>1595</v>
      </c>
      <c r="AK5119" t="s">
        <v>1523</v>
      </c>
      <c r="AL5119" t="s">
        <v>1596</v>
      </c>
      <c r="AM5119" t="s">
        <v>1595</v>
      </c>
      <c r="AN5119" t="s">
        <v>1523</v>
      </c>
      <c r="AO5119" t="s">
        <v>1596</v>
      </c>
      <c r="AP5119" s="18">
        <v>5.4999999999999996E-9</v>
      </c>
      <c r="AQ5119" t="s">
        <v>4882</v>
      </c>
      <c r="AR5119" t="b">
        <f>ISNUMBER(SEARCH('Consulta Por Puntos Baloto'!$E$5,B5119,1))</f>
        <v>0</v>
      </c>
      <c r="AS5119">
        <f t="shared" si="158"/>
        <v>35</v>
      </c>
      <c r="AT5119" t="str">
        <f t="shared" si="159"/>
        <v>Punto red</v>
      </c>
    </row>
    <row r="5120" spans="1:46">
      <c r="A5120" t="s">
        <v>22552</v>
      </c>
      <c r="B5120" t="s">
        <v>22553</v>
      </c>
      <c r="C5120" s="18">
        <v>2.5459555366000002</v>
      </c>
      <c r="D5120" t="s">
        <v>2444</v>
      </c>
      <c r="E5120" t="s">
        <v>128</v>
      </c>
      <c r="F5120" t="s">
        <v>2445</v>
      </c>
      <c r="G5120" s="18">
        <v>0.44914849870000001</v>
      </c>
      <c r="H5120" t="s">
        <v>22554</v>
      </c>
      <c r="I5120" t="s">
        <v>130</v>
      </c>
      <c r="J5120" t="s">
        <v>22555</v>
      </c>
      <c r="K5120" s="18">
        <v>0.57307770700000005</v>
      </c>
      <c r="L5120" t="s">
        <v>2447</v>
      </c>
      <c r="M5120" t="s">
        <v>130</v>
      </c>
      <c r="N5120" t="s">
        <v>2448</v>
      </c>
      <c r="O5120" s="18">
        <v>0.95586283380000003</v>
      </c>
      <c r="P5120" t="s">
        <v>2746</v>
      </c>
      <c r="Q5120" t="s">
        <v>134</v>
      </c>
      <c r="R5120" t="s">
        <v>2747</v>
      </c>
      <c r="S5120" s="18">
        <v>1.3328803187</v>
      </c>
      <c r="T5120" t="s">
        <v>807</v>
      </c>
      <c r="U5120" t="s">
        <v>130</v>
      </c>
      <c r="V5120" t="s">
        <v>808</v>
      </c>
      <c r="W5120" s="18">
        <v>0.57307770700000005</v>
      </c>
      <c r="X5120" t="s">
        <v>2447</v>
      </c>
      <c r="Y5120" t="s">
        <v>130</v>
      </c>
      <c r="Z5120" t="s">
        <v>2448</v>
      </c>
      <c r="AA5120" s="18">
        <v>0.57307770700000005</v>
      </c>
      <c r="AB5120" t="s">
        <v>5781</v>
      </c>
      <c r="AC5120" t="s">
        <v>128</v>
      </c>
      <c r="AD5120" t="s">
        <v>5782</v>
      </c>
      <c r="AE5120" s="18">
        <v>0.45129275499999999</v>
      </c>
      <c r="AF5120" t="s">
        <v>5783</v>
      </c>
      <c r="AG5120" t="s">
        <v>143</v>
      </c>
      <c r="AH5120" t="s">
        <v>5784</v>
      </c>
      <c r="AI5120" s="18">
        <v>0.40501144690000002</v>
      </c>
      <c r="AJ5120" t="s">
        <v>12686</v>
      </c>
      <c r="AK5120" t="s">
        <v>134</v>
      </c>
      <c r="AL5120" t="s">
        <v>12687</v>
      </c>
      <c r="AM5120" t="s">
        <v>12686</v>
      </c>
      <c r="AN5120" t="s">
        <v>134</v>
      </c>
      <c r="AO5120" t="s">
        <v>12687</v>
      </c>
      <c r="AP5120" s="18">
        <v>0.40501144690000002</v>
      </c>
      <c r="AQ5120" t="s">
        <v>123</v>
      </c>
      <c r="AR5120" t="b">
        <f>ISNUMBER(SEARCH('Consulta Por Puntos Baloto'!$E$5,B5120,1))</f>
        <v>0</v>
      </c>
      <c r="AS5120">
        <f t="shared" si="158"/>
        <v>35</v>
      </c>
      <c r="AT5120" t="str">
        <f t="shared" si="159"/>
        <v>Punto red</v>
      </c>
    </row>
    <row r="5121" spans="1:46">
      <c r="A5121" t="s">
        <v>22556</v>
      </c>
      <c r="B5121" t="s">
        <v>22557</v>
      </c>
      <c r="C5121" s="18">
        <v>2.9024873751000002</v>
      </c>
      <c r="D5121" t="s">
        <v>4210</v>
      </c>
      <c r="E5121" t="s">
        <v>62</v>
      </c>
      <c r="F5121" t="s">
        <v>4211</v>
      </c>
      <c r="G5121" s="18">
        <v>2.0806958316999999</v>
      </c>
      <c r="H5121" t="s">
        <v>64</v>
      </c>
      <c r="I5121" t="s">
        <v>65</v>
      </c>
      <c r="J5121" t="s">
        <v>4212</v>
      </c>
      <c r="K5121" s="18">
        <v>2.0712914884</v>
      </c>
      <c r="L5121" t="s">
        <v>64</v>
      </c>
      <c r="M5121" t="s">
        <v>65</v>
      </c>
      <c r="N5121" t="s">
        <v>4212</v>
      </c>
      <c r="O5121" s="18">
        <v>2.1670126826999998</v>
      </c>
      <c r="P5121" t="s">
        <v>67</v>
      </c>
      <c r="Q5121" t="s">
        <v>62</v>
      </c>
      <c r="R5121" t="s">
        <v>68</v>
      </c>
      <c r="S5121" s="18">
        <v>2.9088109428000002</v>
      </c>
      <c r="T5121" t="s">
        <v>253</v>
      </c>
      <c r="U5121" t="s">
        <v>65</v>
      </c>
      <c r="V5121" t="s">
        <v>254</v>
      </c>
      <c r="W5121" s="18">
        <v>2.1722615934</v>
      </c>
      <c r="X5121" t="s">
        <v>276</v>
      </c>
      <c r="Y5121" t="s">
        <v>65</v>
      </c>
      <c r="Z5121" t="s">
        <v>277</v>
      </c>
      <c r="AA5121" s="18">
        <v>2.1864605042999998</v>
      </c>
      <c r="AB5121" t="s">
        <v>5203</v>
      </c>
      <c r="AC5121" t="s">
        <v>62</v>
      </c>
      <c r="AD5121" t="s">
        <v>5204</v>
      </c>
      <c r="AE5121" s="18">
        <v>5.5943769599999998E-2</v>
      </c>
      <c r="AF5121" t="s">
        <v>16513</v>
      </c>
      <c r="AG5121" t="s">
        <v>62</v>
      </c>
      <c r="AH5121" t="s">
        <v>16514</v>
      </c>
      <c r="AI5121" s="18">
        <v>0.49891677410000002</v>
      </c>
      <c r="AJ5121" t="s">
        <v>11264</v>
      </c>
      <c r="AK5121" t="s">
        <v>62</v>
      </c>
      <c r="AL5121" t="s">
        <v>11265</v>
      </c>
      <c r="AM5121" t="s">
        <v>16513</v>
      </c>
      <c r="AN5121" t="s">
        <v>62</v>
      </c>
      <c r="AO5121" t="s">
        <v>16514</v>
      </c>
      <c r="AP5121" s="18">
        <v>5.5943769599999998E-2</v>
      </c>
      <c r="AQ5121" t="s">
        <v>123</v>
      </c>
      <c r="AR5121" t="b">
        <f>ISNUMBER(SEARCH('Consulta Por Puntos Baloto'!$E$5,B5121,1))</f>
        <v>0</v>
      </c>
      <c r="AS5121">
        <f t="shared" si="158"/>
        <v>31</v>
      </c>
      <c r="AT5121" t="str">
        <f t="shared" si="159"/>
        <v>Punto pago</v>
      </c>
    </row>
    <row r="5122" spans="1:46">
      <c r="A5122" t="s">
        <v>22558</v>
      </c>
      <c r="B5122" t="s">
        <v>22559</v>
      </c>
      <c r="C5122" s="18">
        <v>2.3089228128000001</v>
      </c>
      <c r="D5122" t="s">
        <v>463</v>
      </c>
      <c r="E5122" t="s">
        <v>128</v>
      </c>
      <c r="F5122" t="s">
        <v>464</v>
      </c>
      <c r="G5122" s="18">
        <v>0.41674019449999999</v>
      </c>
      <c r="H5122" t="s">
        <v>64</v>
      </c>
      <c r="I5122" t="s">
        <v>130</v>
      </c>
      <c r="J5122" t="s">
        <v>8572</v>
      </c>
      <c r="K5122" s="18">
        <v>1.6899597395999999</v>
      </c>
      <c r="L5122" t="s">
        <v>64</v>
      </c>
      <c r="M5122" t="s">
        <v>130</v>
      </c>
      <c r="N5122" t="s">
        <v>742</v>
      </c>
      <c r="O5122" s="18">
        <v>0.41674019449999999</v>
      </c>
      <c r="P5122" t="s">
        <v>743</v>
      </c>
      <c r="Q5122" t="s">
        <v>134</v>
      </c>
      <c r="R5122" t="s">
        <v>744</v>
      </c>
      <c r="S5122" s="18">
        <v>3.5225493194999999</v>
      </c>
      <c r="T5122" t="s">
        <v>496</v>
      </c>
      <c r="U5122" t="s">
        <v>130</v>
      </c>
      <c r="V5122" t="s">
        <v>497</v>
      </c>
      <c r="W5122" s="18">
        <v>0.54117240960000002</v>
      </c>
      <c r="X5122" t="s">
        <v>745</v>
      </c>
      <c r="Y5122" t="s">
        <v>130</v>
      </c>
      <c r="Z5122" t="s">
        <v>746</v>
      </c>
      <c r="AA5122" s="18">
        <v>0.54117240960000002</v>
      </c>
      <c r="AB5122" t="s">
        <v>2106</v>
      </c>
      <c r="AC5122" t="s">
        <v>128</v>
      </c>
      <c r="AD5122" t="s">
        <v>2107</v>
      </c>
      <c r="AE5122" s="18">
        <v>0.54988120640000004</v>
      </c>
      <c r="AF5122" t="s">
        <v>9296</v>
      </c>
      <c r="AG5122" t="s">
        <v>143</v>
      </c>
      <c r="AH5122" t="s">
        <v>9297</v>
      </c>
      <c r="AI5122" s="18">
        <v>1.77329284E-2</v>
      </c>
      <c r="AJ5122" t="s">
        <v>9298</v>
      </c>
      <c r="AK5122" t="s">
        <v>134</v>
      </c>
      <c r="AL5122" t="s">
        <v>9299</v>
      </c>
      <c r="AM5122" t="s">
        <v>9298</v>
      </c>
      <c r="AN5122" t="s">
        <v>134</v>
      </c>
      <c r="AO5122" t="s">
        <v>9299</v>
      </c>
      <c r="AP5122" s="18">
        <v>1.77329284E-2</v>
      </c>
      <c r="AQ5122" t="s">
        <v>123</v>
      </c>
      <c r="AR5122" t="b">
        <f>ISNUMBER(SEARCH('Consulta Por Puntos Baloto'!$E$5,B5122,1))</f>
        <v>0</v>
      </c>
      <c r="AS5122">
        <f t="shared" si="158"/>
        <v>35</v>
      </c>
      <c r="AT5122" t="str">
        <f t="shared" si="159"/>
        <v>Punto red</v>
      </c>
    </row>
    <row r="5123" spans="1:46">
      <c r="A5123" t="s">
        <v>22560</v>
      </c>
      <c r="B5123" t="s">
        <v>22561</v>
      </c>
      <c r="C5123" s="18">
        <v>5.7458696953999997</v>
      </c>
      <c r="D5123" t="s">
        <v>526</v>
      </c>
      <c r="E5123" t="s">
        <v>128</v>
      </c>
      <c r="F5123" t="s">
        <v>527</v>
      </c>
      <c r="G5123" s="18">
        <v>0.2899368537</v>
      </c>
      <c r="H5123" t="s">
        <v>64</v>
      </c>
      <c r="I5123" t="s">
        <v>130</v>
      </c>
      <c r="J5123" t="s">
        <v>779</v>
      </c>
      <c r="K5123" s="18">
        <v>3.5010983946000001</v>
      </c>
      <c r="L5123" t="s">
        <v>64</v>
      </c>
      <c r="M5123" t="s">
        <v>130</v>
      </c>
      <c r="N5123" t="s">
        <v>529</v>
      </c>
      <c r="O5123" s="18">
        <v>0.34887645099999998</v>
      </c>
      <c r="P5123" t="s">
        <v>530</v>
      </c>
      <c r="Q5123" t="s">
        <v>134</v>
      </c>
      <c r="R5123" t="s">
        <v>531</v>
      </c>
      <c r="S5123" s="18">
        <v>3.3286131007000002</v>
      </c>
      <c r="T5123" t="s">
        <v>515</v>
      </c>
      <c r="U5123" t="s">
        <v>130</v>
      </c>
      <c r="V5123" t="s">
        <v>516</v>
      </c>
      <c r="W5123" s="18">
        <v>4.1949210121</v>
      </c>
      <c r="X5123" t="s">
        <v>64</v>
      </c>
      <c r="Y5123" t="s">
        <v>130</v>
      </c>
      <c r="Z5123" t="s">
        <v>532</v>
      </c>
      <c r="AA5123" s="18">
        <v>2.8256269557999998</v>
      </c>
      <c r="AB5123" t="s">
        <v>533</v>
      </c>
      <c r="AC5123" t="s">
        <v>128</v>
      </c>
      <c r="AD5123" t="s">
        <v>534</v>
      </c>
      <c r="AE5123" s="18">
        <v>0.1486584004</v>
      </c>
      <c r="AF5123" t="s">
        <v>22562</v>
      </c>
      <c r="AG5123" t="s">
        <v>143</v>
      </c>
      <c r="AH5123" t="s">
        <v>22563</v>
      </c>
      <c r="AI5123" s="18">
        <v>7.4936515499999995E-2</v>
      </c>
      <c r="AJ5123" t="s">
        <v>22564</v>
      </c>
      <c r="AK5123" t="s">
        <v>134</v>
      </c>
      <c r="AL5123" t="s">
        <v>22565</v>
      </c>
      <c r="AM5123" t="s">
        <v>22564</v>
      </c>
      <c r="AN5123" t="s">
        <v>134</v>
      </c>
      <c r="AO5123" t="s">
        <v>22565</v>
      </c>
      <c r="AP5123" s="18">
        <v>7.4936515499999995E-2</v>
      </c>
      <c r="AQ5123" t="s">
        <v>123</v>
      </c>
      <c r="AR5123" t="b">
        <f>ISNUMBER(SEARCH('Consulta Por Puntos Baloto'!$E$5,B5123,1))</f>
        <v>0</v>
      </c>
      <c r="AS5123">
        <f t="shared" ref="AS5123:AS5186" si="160">MATCH(AP5123,A5123:AL5123,0)</f>
        <v>35</v>
      </c>
      <c r="AT5123" t="str">
        <f t="shared" ref="AT5123:AT5186" si="161">+VLOOKUP(AS5123,$AW$2:$AX$10,2,0)</f>
        <v>Punto red</v>
      </c>
    </row>
    <row r="5124" spans="1:46">
      <c r="A5124" t="s">
        <v>22566</v>
      </c>
      <c r="B5124" t="s">
        <v>22567</v>
      </c>
      <c r="C5124" s="18">
        <v>2.9255105493000002</v>
      </c>
      <c r="D5124" t="s">
        <v>169</v>
      </c>
      <c r="E5124" t="s">
        <v>128</v>
      </c>
      <c r="F5124" t="s">
        <v>170</v>
      </c>
      <c r="G5124" s="18">
        <v>0.83300909410000001</v>
      </c>
      <c r="H5124" t="s">
        <v>64</v>
      </c>
      <c r="I5124" t="s">
        <v>130</v>
      </c>
      <c r="J5124" t="s">
        <v>619</v>
      </c>
      <c r="K5124" s="18">
        <v>3.0199753707000001</v>
      </c>
      <c r="L5124" t="s">
        <v>64</v>
      </c>
      <c r="M5124" t="s">
        <v>130</v>
      </c>
      <c r="N5124" t="s">
        <v>172</v>
      </c>
      <c r="O5124" s="18">
        <v>1.5767237162000001</v>
      </c>
      <c r="P5124" t="s">
        <v>173</v>
      </c>
      <c r="Q5124" t="s">
        <v>134</v>
      </c>
      <c r="R5124" t="s">
        <v>174</v>
      </c>
      <c r="S5124" s="18">
        <v>1.4984756873</v>
      </c>
      <c r="T5124" t="s">
        <v>64</v>
      </c>
      <c r="U5124" t="s">
        <v>130</v>
      </c>
      <c r="V5124" t="s">
        <v>171</v>
      </c>
      <c r="W5124" s="18">
        <v>1.0255989394</v>
      </c>
      <c r="X5124" t="s">
        <v>620</v>
      </c>
      <c r="Y5124" t="s">
        <v>130</v>
      </c>
      <c r="Z5124" t="s">
        <v>621</v>
      </c>
      <c r="AA5124" s="18">
        <v>1.5298588182999999</v>
      </c>
      <c r="AB5124" t="s">
        <v>176</v>
      </c>
      <c r="AC5124" t="s">
        <v>128</v>
      </c>
      <c r="AD5124" t="s">
        <v>177</v>
      </c>
      <c r="AE5124" s="18">
        <v>0.1230282011</v>
      </c>
      <c r="AF5124" t="s">
        <v>9869</v>
      </c>
      <c r="AG5124" t="s">
        <v>143</v>
      </c>
      <c r="AH5124" t="s">
        <v>9870</v>
      </c>
      <c r="AI5124" s="18">
        <v>0.1735497148</v>
      </c>
      <c r="AJ5124" t="s">
        <v>9871</v>
      </c>
      <c r="AK5124" t="s">
        <v>134</v>
      </c>
      <c r="AL5124" t="s">
        <v>9872</v>
      </c>
      <c r="AM5124" t="s">
        <v>9869</v>
      </c>
      <c r="AN5124" t="s">
        <v>143</v>
      </c>
      <c r="AO5124" t="s">
        <v>9870</v>
      </c>
      <c r="AP5124" s="18">
        <v>0.1230282011</v>
      </c>
      <c r="AQ5124" t="s">
        <v>123</v>
      </c>
      <c r="AR5124" t="b">
        <f>ISNUMBER(SEARCH('Consulta Por Puntos Baloto'!$E$5,B5124,1))</f>
        <v>0</v>
      </c>
      <c r="AS5124">
        <f t="shared" si="160"/>
        <v>31</v>
      </c>
      <c r="AT5124" t="str">
        <f t="shared" si="161"/>
        <v>Punto pago</v>
      </c>
    </row>
    <row r="5125" spans="1:46">
      <c r="A5125" t="s">
        <v>22568</v>
      </c>
      <c r="B5125" t="s">
        <v>22569</v>
      </c>
      <c r="C5125" s="18">
        <v>1.1589436497000001</v>
      </c>
      <c r="D5125" t="s">
        <v>1096</v>
      </c>
      <c r="E5125" t="s">
        <v>128</v>
      </c>
      <c r="F5125" t="s">
        <v>1097</v>
      </c>
      <c r="G5125" s="18">
        <v>0.1267333219</v>
      </c>
      <c r="H5125" t="s">
        <v>64</v>
      </c>
      <c r="I5125" t="s">
        <v>130</v>
      </c>
      <c r="J5125" t="s">
        <v>14017</v>
      </c>
      <c r="K5125" s="18">
        <v>0.69523670790000003</v>
      </c>
      <c r="L5125" t="s">
        <v>64</v>
      </c>
      <c r="M5125" t="s">
        <v>130</v>
      </c>
      <c r="N5125" t="s">
        <v>4693</v>
      </c>
      <c r="O5125" s="18">
        <v>1.1127138311</v>
      </c>
      <c r="P5125" t="s">
        <v>6875</v>
      </c>
      <c r="Q5125" t="s">
        <v>134</v>
      </c>
      <c r="R5125" t="s">
        <v>6876</v>
      </c>
      <c r="S5125" s="18">
        <v>2.3815573671000001</v>
      </c>
      <c r="T5125" t="s">
        <v>1086</v>
      </c>
      <c r="U5125" t="s">
        <v>130</v>
      </c>
      <c r="V5125" t="s">
        <v>1087</v>
      </c>
      <c r="W5125" s="18">
        <v>1.1345885886</v>
      </c>
      <c r="X5125" t="s">
        <v>2671</v>
      </c>
      <c r="Y5125" t="s">
        <v>130</v>
      </c>
      <c r="Z5125" t="s">
        <v>2672</v>
      </c>
      <c r="AA5125" s="18">
        <v>0.87680061760000005</v>
      </c>
      <c r="AB5125" s="19" t="s">
        <v>1102</v>
      </c>
      <c r="AC5125" t="s">
        <v>128</v>
      </c>
      <c r="AD5125" t="s">
        <v>1103</v>
      </c>
      <c r="AE5125" s="18">
        <v>0.67409495360000005</v>
      </c>
      <c r="AF5125" t="s">
        <v>13170</v>
      </c>
      <c r="AG5125" t="s">
        <v>143</v>
      </c>
      <c r="AH5125" t="s">
        <v>13171</v>
      </c>
      <c r="AI5125" s="18">
        <v>0.44348462999999999</v>
      </c>
      <c r="AJ5125" t="s">
        <v>13328</v>
      </c>
      <c r="AK5125" t="s">
        <v>134</v>
      </c>
      <c r="AL5125" t="s">
        <v>13329</v>
      </c>
      <c r="AM5125" t="s">
        <v>64</v>
      </c>
      <c r="AN5125" t="s">
        <v>130</v>
      </c>
      <c r="AO5125" t="s">
        <v>14017</v>
      </c>
      <c r="AP5125" s="18">
        <v>0.1267333219</v>
      </c>
      <c r="AQ5125" t="s">
        <v>123</v>
      </c>
      <c r="AR5125" t="b">
        <f>ISNUMBER(SEARCH('Consulta Por Puntos Baloto'!$E$5,B5125,1))</f>
        <v>0</v>
      </c>
      <c r="AS5125">
        <f t="shared" si="160"/>
        <v>7</v>
      </c>
      <c r="AT5125" t="str">
        <f t="shared" si="161"/>
        <v>Cajero automático</v>
      </c>
    </row>
    <row r="5126" spans="1:46">
      <c r="A5126" t="s">
        <v>22570</v>
      </c>
      <c r="B5126" t="s">
        <v>22571</v>
      </c>
      <c r="C5126" s="18">
        <v>2.843409007</v>
      </c>
      <c r="D5126" t="s">
        <v>584</v>
      </c>
      <c r="E5126" t="s">
        <v>128</v>
      </c>
      <c r="F5126" t="s">
        <v>585</v>
      </c>
      <c r="G5126" s="18">
        <v>0.2243212054</v>
      </c>
      <c r="H5126" t="s">
        <v>6509</v>
      </c>
      <c r="I5126" t="s">
        <v>130</v>
      </c>
      <c r="J5126" t="s">
        <v>6510</v>
      </c>
      <c r="K5126" s="18">
        <v>0.2733998346</v>
      </c>
      <c r="L5126" t="s">
        <v>64</v>
      </c>
      <c r="M5126" t="s">
        <v>130</v>
      </c>
      <c r="N5126" t="s">
        <v>636</v>
      </c>
      <c r="O5126" s="18">
        <v>0.3283446941</v>
      </c>
      <c r="P5126" t="s">
        <v>699</v>
      </c>
      <c r="Q5126" t="s">
        <v>134</v>
      </c>
      <c r="R5126" t="s">
        <v>700</v>
      </c>
      <c r="S5126" s="18">
        <v>3.6912032177</v>
      </c>
      <c r="T5126" t="s">
        <v>469</v>
      </c>
      <c r="U5126" t="s">
        <v>130</v>
      </c>
      <c r="V5126" t="s">
        <v>470</v>
      </c>
      <c r="W5126" s="18">
        <v>0.53844374439999998</v>
      </c>
      <c r="X5126" t="s">
        <v>64</v>
      </c>
      <c r="Y5126" t="s">
        <v>130</v>
      </c>
      <c r="Z5126" t="s">
        <v>590</v>
      </c>
      <c r="AA5126" s="18">
        <v>0.3283446941</v>
      </c>
      <c r="AB5126" t="s">
        <v>637</v>
      </c>
      <c r="AC5126" t="s">
        <v>128</v>
      </c>
      <c r="AD5126" t="s">
        <v>638</v>
      </c>
      <c r="AE5126" s="18">
        <v>0.1731354514</v>
      </c>
      <c r="AF5126" t="s">
        <v>6511</v>
      </c>
      <c r="AG5126" t="s">
        <v>143</v>
      </c>
      <c r="AH5126" t="s">
        <v>6512</v>
      </c>
      <c r="AI5126" s="18">
        <v>0.1209016374</v>
      </c>
      <c r="AJ5126" t="s">
        <v>6513</v>
      </c>
      <c r="AK5126" t="s">
        <v>134</v>
      </c>
      <c r="AL5126" t="s">
        <v>6514</v>
      </c>
      <c r="AM5126" t="s">
        <v>6513</v>
      </c>
      <c r="AN5126" t="s">
        <v>134</v>
      </c>
      <c r="AO5126" t="s">
        <v>6514</v>
      </c>
      <c r="AP5126" s="18">
        <v>0.1209016374</v>
      </c>
      <c r="AQ5126" t="s">
        <v>123</v>
      </c>
      <c r="AR5126" t="b">
        <f>ISNUMBER(SEARCH('Consulta Por Puntos Baloto'!$E$5,B5126,1))</f>
        <v>0</v>
      </c>
      <c r="AS5126">
        <f t="shared" si="160"/>
        <v>35</v>
      </c>
      <c r="AT5126" t="str">
        <f t="shared" si="161"/>
        <v>Punto red</v>
      </c>
    </row>
    <row r="5127" spans="1:46">
      <c r="A5127" t="s">
        <v>22572</v>
      </c>
      <c r="B5127" t="s">
        <v>22573</v>
      </c>
      <c r="C5127" s="18">
        <v>3.4308106388000001</v>
      </c>
      <c r="D5127" t="s">
        <v>584</v>
      </c>
      <c r="E5127" t="s">
        <v>128</v>
      </c>
      <c r="F5127" t="s">
        <v>585</v>
      </c>
      <c r="G5127" s="18">
        <v>0.55190359259999999</v>
      </c>
      <c r="H5127" t="s">
        <v>64</v>
      </c>
      <c r="I5127" t="s">
        <v>130</v>
      </c>
      <c r="J5127" t="s">
        <v>19300</v>
      </c>
      <c r="K5127" s="18">
        <v>0.72003269349999999</v>
      </c>
      <c r="L5127" t="s">
        <v>64</v>
      </c>
      <c r="M5127" t="s">
        <v>130</v>
      </c>
      <c r="N5127" t="s">
        <v>636</v>
      </c>
      <c r="O5127" s="18">
        <v>0.55190359259999999</v>
      </c>
      <c r="P5127" t="s">
        <v>699</v>
      </c>
      <c r="Q5127" t="s">
        <v>134</v>
      </c>
      <c r="R5127" t="s">
        <v>700</v>
      </c>
      <c r="S5127" s="18">
        <v>4.0431911492000001</v>
      </c>
      <c r="T5127" t="s">
        <v>1086</v>
      </c>
      <c r="U5127" t="s">
        <v>130</v>
      </c>
      <c r="V5127" t="s">
        <v>1087</v>
      </c>
      <c r="W5127" s="18">
        <v>1.2046768898</v>
      </c>
      <c r="X5127" t="s">
        <v>64</v>
      </c>
      <c r="Y5127" t="s">
        <v>130</v>
      </c>
      <c r="Z5127" t="s">
        <v>590</v>
      </c>
      <c r="AA5127" s="18">
        <v>0.55190359259999999</v>
      </c>
      <c r="AB5127" t="s">
        <v>637</v>
      </c>
      <c r="AC5127" t="s">
        <v>128</v>
      </c>
      <c r="AD5127" t="s">
        <v>638</v>
      </c>
      <c r="AE5127" s="18">
        <v>0.69565844499999996</v>
      </c>
      <c r="AF5127" t="s">
        <v>1088</v>
      </c>
      <c r="AG5127" t="s">
        <v>143</v>
      </c>
      <c r="AH5127" t="s">
        <v>1089</v>
      </c>
      <c r="AI5127" s="18">
        <v>0.53275663529999995</v>
      </c>
      <c r="AJ5127" t="s">
        <v>12501</v>
      </c>
      <c r="AK5127" t="s">
        <v>134</v>
      </c>
      <c r="AL5127" t="s">
        <v>12502</v>
      </c>
      <c r="AM5127" t="s">
        <v>12501</v>
      </c>
      <c r="AN5127" t="s">
        <v>134</v>
      </c>
      <c r="AO5127" t="s">
        <v>12502</v>
      </c>
      <c r="AP5127" s="18">
        <v>0.53275663529999995</v>
      </c>
      <c r="AQ5127" t="s">
        <v>123</v>
      </c>
      <c r="AR5127" t="b">
        <f>ISNUMBER(SEARCH('Consulta Por Puntos Baloto'!$E$5,B5127,1))</f>
        <v>0</v>
      </c>
      <c r="AS5127">
        <f t="shared" si="160"/>
        <v>35</v>
      </c>
      <c r="AT5127" t="str">
        <f t="shared" si="161"/>
        <v>Punto red</v>
      </c>
    </row>
    <row r="5128" spans="1:46">
      <c r="A5128" t="s">
        <v>22574</v>
      </c>
      <c r="B5128" t="s">
        <v>22575</v>
      </c>
      <c r="C5128" s="18">
        <v>1.8406176781000001</v>
      </c>
      <c r="D5128" t="s">
        <v>584</v>
      </c>
      <c r="E5128" t="s">
        <v>128</v>
      </c>
      <c r="F5128" t="s">
        <v>585</v>
      </c>
      <c r="G5128" s="18">
        <v>0.53677226</v>
      </c>
      <c r="H5128" t="s">
        <v>64</v>
      </c>
      <c r="I5128" t="s">
        <v>130</v>
      </c>
      <c r="J5128" t="s">
        <v>590</v>
      </c>
      <c r="K5128" s="18">
        <v>1.3264233483000001</v>
      </c>
      <c r="L5128" t="s">
        <v>64</v>
      </c>
      <c r="M5128" t="s">
        <v>130</v>
      </c>
      <c r="N5128" t="s">
        <v>636</v>
      </c>
      <c r="O5128" s="18">
        <v>0.49491277439999998</v>
      </c>
      <c r="P5128" t="s">
        <v>588</v>
      </c>
      <c r="Q5128" t="s">
        <v>134</v>
      </c>
      <c r="R5128" t="s">
        <v>589</v>
      </c>
      <c r="S5128" s="18">
        <v>2.8456072527999998</v>
      </c>
      <c r="T5128" t="s">
        <v>469</v>
      </c>
      <c r="U5128" t="s">
        <v>130</v>
      </c>
      <c r="V5128" t="s">
        <v>470</v>
      </c>
      <c r="W5128" s="18">
        <v>0.52477881309999996</v>
      </c>
      <c r="X5128" t="s">
        <v>64</v>
      </c>
      <c r="Y5128" t="s">
        <v>130</v>
      </c>
      <c r="Z5128" t="s">
        <v>590</v>
      </c>
      <c r="AA5128" s="18">
        <v>1.3312017401</v>
      </c>
      <c r="AB5128" t="s">
        <v>637</v>
      </c>
      <c r="AC5128" t="s">
        <v>128</v>
      </c>
      <c r="AD5128" t="s">
        <v>638</v>
      </c>
      <c r="AE5128" s="18">
        <v>0.19799815700000001</v>
      </c>
      <c r="AF5128" t="s">
        <v>18820</v>
      </c>
      <c r="AG5128" t="s">
        <v>143</v>
      </c>
      <c r="AH5128" t="s">
        <v>18821</v>
      </c>
      <c r="AI5128" s="18">
        <v>0.19799815700000001</v>
      </c>
      <c r="AJ5128" t="s">
        <v>18822</v>
      </c>
      <c r="AK5128" t="s">
        <v>134</v>
      </c>
      <c r="AL5128" t="s">
        <v>18823</v>
      </c>
      <c r="AM5128" t="s">
        <v>18820</v>
      </c>
      <c r="AN5128" t="s">
        <v>143</v>
      </c>
      <c r="AO5128" t="s">
        <v>18821</v>
      </c>
      <c r="AP5128" s="18">
        <v>0.19799815700000001</v>
      </c>
      <c r="AQ5128" t="s">
        <v>123</v>
      </c>
      <c r="AR5128" t="b">
        <f>ISNUMBER(SEARCH('Consulta Por Puntos Baloto'!$E$5,B5128,1))</f>
        <v>0</v>
      </c>
      <c r="AS5128">
        <f t="shared" si="160"/>
        <v>31</v>
      </c>
      <c r="AT5128" t="str">
        <f t="shared" si="161"/>
        <v>Punto pago</v>
      </c>
    </row>
    <row r="5129" spans="1:46">
      <c r="A5129" t="s">
        <v>22574</v>
      </c>
      <c r="B5129" t="s">
        <v>22575</v>
      </c>
      <c r="C5129" s="18">
        <v>1.8406176781000001</v>
      </c>
      <c r="D5129" t="s">
        <v>584</v>
      </c>
      <c r="E5129" t="s">
        <v>128</v>
      </c>
      <c r="F5129" t="s">
        <v>585</v>
      </c>
      <c r="G5129" s="18">
        <v>0.53677226</v>
      </c>
      <c r="H5129" t="s">
        <v>64</v>
      </c>
      <c r="I5129" t="s">
        <v>130</v>
      </c>
      <c r="J5129" t="s">
        <v>590</v>
      </c>
      <c r="K5129" s="18">
        <v>1.3264233483000001</v>
      </c>
      <c r="L5129" t="s">
        <v>64</v>
      </c>
      <c r="M5129" t="s">
        <v>130</v>
      </c>
      <c r="N5129" t="s">
        <v>636</v>
      </c>
      <c r="O5129" s="18">
        <v>0.49491277439999998</v>
      </c>
      <c r="P5129" t="s">
        <v>588</v>
      </c>
      <c r="Q5129" t="s">
        <v>134</v>
      </c>
      <c r="R5129" t="s">
        <v>589</v>
      </c>
      <c r="S5129" s="18">
        <v>2.8456072527999998</v>
      </c>
      <c r="T5129" t="s">
        <v>469</v>
      </c>
      <c r="U5129" t="s">
        <v>130</v>
      </c>
      <c r="V5129" t="s">
        <v>470</v>
      </c>
      <c r="W5129" s="18">
        <v>0.52477881309999996</v>
      </c>
      <c r="X5129" t="s">
        <v>64</v>
      </c>
      <c r="Y5129" t="s">
        <v>130</v>
      </c>
      <c r="Z5129" t="s">
        <v>590</v>
      </c>
      <c r="AA5129" s="18">
        <v>1.3312017401</v>
      </c>
      <c r="AB5129" t="s">
        <v>637</v>
      </c>
      <c r="AC5129" t="s">
        <v>128</v>
      </c>
      <c r="AD5129" t="s">
        <v>638</v>
      </c>
      <c r="AE5129" s="18">
        <v>0.19799815700000001</v>
      </c>
      <c r="AF5129" t="s">
        <v>18820</v>
      </c>
      <c r="AG5129" t="s">
        <v>143</v>
      </c>
      <c r="AH5129" t="s">
        <v>18821</v>
      </c>
      <c r="AI5129" s="18">
        <v>0.19799815700000001</v>
      </c>
      <c r="AJ5129" t="s">
        <v>18822</v>
      </c>
      <c r="AK5129" t="s">
        <v>134</v>
      </c>
      <c r="AL5129" t="s">
        <v>18823</v>
      </c>
      <c r="AM5129" t="s">
        <v>18822</v>
      </c>
      <c r="AN5129" t="s">
        <v>134</v>
      </c>
      <c r="AO5129" t="s">
        <v>18823</v>
      </c>
      <c r="AP5129" s="18">
        <v>0.19799815700000001</v>
      </c>
      <c r="AQ5129" t="s">
        <v>123</v>
      </c>
      <c r="AR5129" t="b">
        <f>ISNUMBER(SEARCH('Consulta Por Puntos Baloto'!$E$5,B5129,1))</f>
        <v>0</v>
      </c>
      <c r="AS5129">
        <f t="shared" si="160"/>
        <v>31</v>
      </c>
      <c r="AT5129" t="str">
        <f t="shared" si="161"/>
        <v>Punto pago</v>
      </c>
    </row>
    <row r="5130" spans="1:46">
      <c r="A5130" t="s">
        <v>22576</v>
      </c>
      <c r="B5130" t="s">
        <v>22577</v>
      </c>
      <c r="C5130" s="18">
        <v>9.1177593200000004E-2</v>
      </c>
      <c r="D5130" t="s">
        <v>668</v>
      </c>
      <c r="E5130" t="s">
        <v>128</v>
      </c>
      <c r="F5130" t="s">
        <v>669</v>
      </c>
      <c r="G5130" s="18">
        <v>0.35806241290000002</v>
      </c>
      <c r="H5130" t="s">
        <v>64</v>
      </c>
      <c r="I5130" t="s">
        <v>130</v>
      </c>
      <c r="J5130" t="s">
        <v>677</v>
      </c>
      <c r="K5130" s="18">
        <v>0.57967373960000002</v>
      </c>
      <c r="L5130" t="s">
        <v>990</v>
      </c>
      <c r="M5130" t="s">
        <v>130</v>
      </c>
      <c r="N5130" t="s">
        <v>991</v>
      </c>
      <c r="O5130" s="18">
        <v>1.0380588052999999</v>
      </c>
      <c r="P5130" t="s">
        <v>992</v>
      </c>
      <c r="Q5130" t="s">
        <v>134</v>
      </c>
      <c r="R5130" t="s">
        <v>993</v>
      </c>
      <c r="S5130" s="18">
        <v>2.3471665785</v>
      </c>
      <c r="T5130" t="s">
        <v>675</v>
      </c>
      <c r="U5130" t="s">
        <v>130</v>
      </c>
      <c r="V5130" t="s">
        <v>676</v>
      </c>
      <c r="W5130" s="18">
        <v>0.35806241290000002</v>
      </c>
      <c r="X5130" t="s">
        <v>64</v>
      </c>
      <c r="Y5130" t="s">
        <v>130</v>
      </c>
      <c r="Z5130" t="s">
        <v>677</v>
      </c>
      <c r="AA5130" s="18">
        <v>0.57967373960000002</v>
      </c>
      <c r="AB5130" t="s">
        <v>2790</v>
      </c>
      <c r="AC5130" t="s">
        <v>128</v>
      </c>
      <c r="AD5130" t="s">
        <v>2791</v>
      </c>
      <c r="AE5130" s="18">
        <v>0.24414939860000001</v>
      </c>
      <c r="AF5130" t="s">
        <v>3590</v>
      </c>
      <c r="AG5130" t="s">
        <v>143</v>
      </c>
      <c r="AH5130" t="s">
        <v>3591</v>
      </c>
      <c r="AI5130" s="18">
        <v>0.1918466871</v>
      </c>
      <c r="AJ5130" t="s">
        <v>2794</v>
      </c>
      <c r="AK5130" t="s">
        <v>134</v>
      </c>
      <c r="AL5130" t="s">
        <v>2795</v>
      </c>
      <c r="AM5130" t="s">
        <v>668</v>
      </c>
      <c r="AN5130" t="s">
        <v>128</v>
      </c>
      <c r="AO5130" t="s">
        <v>669</v>
      </c>
      <c r="AP5130" s="18">
        <v>9.1177593200000004E-2</v>
      </c>
      <c r="AQ5130" t="s">
        <v>123</v>
      </c>
      <c r="AR5130" t="b">
        <f>ISNUMBER(SEARCH('Consulta Por Puntos Baloto'!$E$5,B5130,1))</f>
        <v>0</v>
      </c>
      <c r="AS5130">
        <f t="shared" si="160"/>
        <v>3</v>
      </c>
      <c r="AT5130" t="str">
        <f t="shared" si="161"/>
        <v>Punto 472</v>
      </c>
    </row>
    <row r="5131" spans="1:46">
      <c r="A5131" t="s">
        <v>22578</v>
      </c>
      <c r="B5131" t="s">
        <v>22579</v>
      </c>
      <c r="C5131" s="18">
        <v>2.5994917605999999</v>
      </c>
      <c r="D5131" t="s">
        <v>2585</v>
      </c>
      <c r="E5131" t="s">
        <v>128</v>
      </c>
      <c r="F5131" t="s">
        <v>2586</v>
      </c>
      <c r="G5131" s="18">
        <v>0.84584269950000002</v>
      </c>
      <c r="H5131" t="s">
        <v>64</v>
      </c>
      <c r="I5131" t="s">
        <v>130</v>
      </c>
      <c r="J5131" t="s">
        <v>5290</v>
      </c>
      <c r="K5131" s="18">
        <v>0.81994113710000005</v>
      </c>
      <c r="L5131" t="s">
        <v>64</v>
      </c>
      <c r="M5131" t="s">
        <v>130</v>
      </c>
      <c r="N5131" t="s">
        <v>3478</v>
      </c>
      <c r="O5131" s="18">
        <v>1.7389047633000001</v>
      </c>
      <c r="P5131" t="s">
        <v>3479</v>
      </c>
      <c r="Q5131" t="s">
        <v>134</v>
      </c>
      <c r="R5131" t="s">
        <v>3480</v>
      </c>
      <c r="S5131" s="18">
        <v>1.8095797557</v>
      </c>
      <c r="T5131" t="s">
        <v>807</v>
      </c>
      <c r="U5131" t="s">
        <v>130</v>
      </c>
      <c r="V5131" t="s">
        <v>808</v>
      </c>
      <c r="W5131" s="18">
        <v>1.6495193133999999</v>
      </c>
      <c r="X5131" t="s">
        <v>2590</v>
      </c>
      <c r="Y5131" t="s">
        <v>130</v>
      </c>
      <c r="Z5131" t="s">
        <v>2591</v>
      </c>
      <c r="AA5131" s="18">
        <v>1.6495193133999999</v>
      </c>
      <c r="AB5131" t="s">
        <v>6560</v>
      </c>
      <c r="AC5131" t="s">
        <v>128</v>
      </c>
      <c r="AD5131" t="s">
        <v>6561</v>
      </c>
      <c r="AE5131" s="18">
        <v>0.13539297110000001</v>
      </c>
      <c r="AF5131" t="s">
        <v>13529</v>
      </c>
      <c r="AG5131" t="s">
        <v>143</v>
      </c>
      <c r="AH5131" t="s">
        <v>13530</v>
      </c>
      <c r="AI5131" s="18">
        <v>0.22833783420000001</v>
      </c>
      <c r="AJ5131" t="s">
        <v>9115</v>
      </c>
      <c r="AK5131" t="s">
        <v>134</v>
      </c>
      <c r="AL5131" t="s">
        <v>9116</v>
      </c>
      <c r="AM5131" t="s">
        <v>13529</v>
      </c>
      <c r="AN5131" t="s">
        <v>143</v>
      </c>
      <c r="AO5131" t="s">
        <v>13530</v>
      </c>
      <c r="AP5131" s="18">
        <v>0.13539297110000001</v>
      </c>
      <c r="AQ5131" t="e">
        <v>#N/A</v>
      </c>
      <c r="AR5131" t="b">
        <f>ISNUMBER(SEARCH('Consulta Por Puntos Baloto'!$E$5,B5131,1))</f>
        <v>0</v>
      </c>
      <c r="AS5131">
        <f t="shared" si="160"/>
        <v>31</v>
      </c>
      <c r="AT5131" t="str">
        <f t="shared" si="161"/>
        <v>Punto pago</v>
      </c>
    </row>
    <row r="5132" spans="1:46">
      <c r="A5132" t="s">
        <v>22580</v>
      </c>
      <c r="B5132" t="s">
        <v>22581</v>
      </c>
      <c r="C5132" s="18">
        <v>0.78066684900000005</v>
      </c>
      <c r="D5132" t="s">
        <v>986</v>
      </c>
      <c r="E5132" t="s">
        <v>128</v>
      </c>
      <c r="F5132" t="s">
        <v>987</v>
      </c>
      <c r="G5132" s="18">
        <v>0.14314191949999999</v>
      </c>
      <c r="H5132" t="s">
        <v>4701</v>
      </c>
      <c r="I5132" t="s">
        <v>130</v>
      </c>
      <c r="J5132" t="s">
        <v>4702</v>
      </c>
      <c r="K5132" s="18">
        <v>1.0042416712</v>
      </c>
      <c r="L5132" t="s">
        <v>990</v>
      </c>
      <c r="M5132" t="s">
        <v>130</v>
      </c>
      <c r="N5132" t="s">
        <v>991</v>
      </c>
      <c r="O5132" s="18">
        <v>1.8958233419999999</v>
      </c>
      <c r="P5132" t="s">
        <v>1398</v>
      </c>
      <c r="Q5132" t="s">
        <v>134</v>
      </c>
      <c r="R5132" t="s">
        <v>1399</v>
      </c>
      <c r="S5132" s="18">
        <v>1.3783781204000001</v>
      </c>
      <c r="T5132" t="s">
        <v>675</v>
      </c>
      <c r="U5132" t="s">
        <v>130</v>
      </c>
      <c r="V5132" t="s">
        <v>676</v>
      </c>
      <c r="W5132" s="18">
        <v>0.38212982569999998</v>
      </c>
      <c r="X5132" t="s">
        <v>64</v>
      </c>
      <c r="Y5132" t="s">
        <v>130</v>
      </c>
      <c r="Z5132" t="s">
        <v>994</v>
      </c>
      <c r="AA5132" s="18">
        <v>0.14314191949999999</v>
      </c>
      <c r="AB5132" t="s">
        <v>4703</v>
      </c>
      <c r="AC5132" t="s">
        <v>128</v>
      </c>
      <c r="AD5132" t="s">
        <v>4704</v>
      </c>
      <c r="AE5132" s="18">
        <v>1.7455049100000002E-2</v>
      </c>
      <c r="AF5132" t="s">
        <v>4705</v>
      </c>
      <c r="AG5132" t="s">
        <v>143</v>
      </c>
      <c r="AH5132" t="s">
        <v>4706</v>
      </c>
      <c r="AI5132" s="18">
        <v>1.7455049100000002E-2</v>
      </c>
      <c r="AJ5132" t="s">
        <v>4707</v>
      </c>
      <c r="AK5132" t="s">
        <v>134</v>
      </c>
      <c r="AL5132" t="s">
        <v>4708</v>
      </c>
      <c r="AM5132" t="s">
        <v>4705</v>
      </c>
      <c r="AN5132" t="s">
        <v>143</v>
      </c>
      <c r="AO5132" t="s">
        <v>4706</v>
      </c>
      <c r="AP5132" s="18">
        <v>1.7455049100000002E-2</v>
      </c>
      <c r="AQ5132" t="s">
        <v>123</v>
      </c>
      <c r="AR5132" t="b">
        <f>ISNUMBER(SEARCH('Consulta Por Puntos Baloto'!$E$5,B5132,1))</f>
        <v>0</v>
      </c>
      <c r="AS5132">
        <f t="shared" si="160"/>
        <v>31</v>
      </c>
      <c r="AT5132" t="str">
        <f t="shared" si="161"/>
        <v>Punto pago</v>
      </c>
    </row>
    <row r="5133" spans="1:46">
      <c r="A5133" t="s">
        <v>22582</v>
      </c>
      <c r="B5133" t="s">
        <v>22583</v>
      </c>
      <c r="C5133" s="18">
        <v>1.3832057677</v>
      </c>
      <c r="D5133" t="s">
        <v>5001</v>
      </c>
      <c r="E5133" t="s">
        <v>220</v>
      </c>
      <c r="F5133" t="s">
        <v>5002</v>
      </c>
      <c r="G5133" s="18">
        <v>0.4733928073</v>
      </c>
      <c r="H5133" t="s">
        <v>64</v>
      </c>
      <c r="I5133" t="s">
        <v>223</v>
      </c>
      <c r="J5133" t="s">
        <v>5003</v>
      </c>
      <c r="K5133" s="18">
        <v>1.9021836447</v>
      </c>
      <c r="L5133" t="s">
        <v>64</v>
      </c>
      <c r="M5133" t="s">
        <v>223</v>
      </c>
      <c r="N5133" t="s">
        <v>5004</v>
      </c>
      <c r="O5133" s="18">
        <v>3.0303606937000001</v>
      </c>
      <c r="P5133" t="s">
        <v>225</v>
      </c>
      <c r="Q5133" t="s">
        <v>220</v>
      </c>
      <c r="R5133" t="s">
        <v>226</v>
      </c>
      <c r="S5133" s="18">
        <v>4.4636060273</v>
      </c>
      <c r="T5133" t="s">
        <v>227</v>
      </c>
      <c r="U5133" t="s">
        <v>228</v>
      </c>
      <c r="V5133" t="s">
        <v>229</v>
      </c>
      <c r="W5133" s="18">
        <v>3.0765136501999999</v>
      </c>
      <c r="X5133" t="s">
        <v>4684</v>
      </c>
      <c r="Y5133" t="s">
        <v>223</v>
      </c>
      <c r="Z5133" t="s">
        <v>4685</v>
      </c>
      <c r="AA5133" s="18">
        <v>0.34995048899999998</v>
      </c>
      <c r="AB5133" t="s">
        <v>5005</v>
      </c>
      <c r="AC5133" t="s">
        <v>220</v>
      </c>
      <c r="AD5133" t="s">
        <v>5006</v>
      </c>
      <c r="AE5133" s="18">
        <v>0.1273398429</v>
      </c>
      <c r="AF5133" t="s">
        <v>15570</v>
      </c>
      <c r="AG5133" t="s">
        <v>220</v>
      </c>
      <c r="AH5133" t="s">
        <v>15571</v>
      </c>
      <c r="AI5133" s="18">
        <v>0.98952350349999996</v>
      </c>
      <c r="AJ5133" t="s">
        <v>349</v>
      </c>
      <c r="AK5133" t="s">
        <v>220</v>
      </c>
      <c r="AL5133" t="s">
        <v>8348</v>
      </c>
      <c r="AM5133" t="s">
        <v>15570</v>
      </c>
      <c r="AN5133" t="s">
        <v>220</v>
      </c>
      <c r="AO5133" t="s">
        <v>15571</v>
      </c>
      <c r="AP5133" s="18">
        <v>0.1273398429</v>
      </c>
      <c r="AQ5133" t="s">
        <v>123</v>
      </c>
      <c r="AR5133" t="b">
        <f>ISNUMBER(SEARCH('Consulta Por Puntos Baloto'!$E$5,B5133,1))</f>
        <v>0</v>
      </c>
      <c r="AS5133">
        <f t="shared" si="160"/>
        <v>31</v>
      </c>
      <c r="AT5133" t="str">
        <f t="shared" si="161"/>
        <v>Punto pago</v>
      </c>
    </row>
    <row r="5134" spans="1:46">
      <c r="A5134" t="s">
        <v>22584</v>
      </c>
      <c r="B5134" t="s">
        <v>22585</v>
      </c>
      <c r="C5134" s="18">
        <v>24.9875460415</v>
      </c>
      <c r="D5134" t="s">
        <v>4495</v>
      </c>
      <c r="E5134" t="s">
        <v>4496</v>
      </c>
      <c r="F5134" t="s">
        <v>4497</v>
      </c>
      <c r="G5134" s="18">
        <v>24.925661677800001</v>
      </c>
      <c r="H5134" t="s">
        <v>383</v>
      </c>
      <c r="I5134" t="s">
        <v>384</v>
      </c>
      <c r="J5134" t="s">
        <v>385</v>
      </c>
      <c r="K5134" s="18">
        <v>27.2321537248</v>
      </c>
      <c r="L5134" t="s">
        <v>64</v>
      </c>
      <c r="M5134" t="s">
        <v>384</v>
      </c>
      <c r="N5134" t="s">
        <v>386</v>
      </c>
      <c r="O5134" s="18">
        <v>89.1709371046</v>
      </c>
      <c r="P5134" t="s">
        <v>4733</v>
      </c>
      <c r="Q5134" t="s">
        <v>4734</v>
      </c>
      <c r="R5134" t="s">
        <v>4735</v>
      </c>
      <c r="S5134" s="18">
        <v>124.93502507159999</v>
      </c>
      <c r="T5134" t="s">
        <v>253</v>
      </c>
      <c r="U5134" t="s">
        <v>65</v>
      </c>
      <c r="V5134" t="s">
        <v>254</v>
      </c>
      <c r="W5134" s="18">
        <v>124.88372110260001</v>
      </c>
      <c r="X5134" t="s">
        <v>276</v>
      </c>
      <c r="Y5134" t="s">
        <v>65</v>
      </c>
      <c r="Z5134" t="s">
        <v>277</v>
      </c>
      <c r="AA5134" s="18">
        <v>24.9246379993</v>
      </c>
      <c r="AB5134" t="s">
        <v>383</v>
      </c>
      <c r="AC5134" t="s">
        <v>391</v>
      </c>
      <c r="AD5134" t="s">
        <v>392</v>
      </c>
      <c r="AE5134" s="18">
        <v>0.13087264739999999</v>
      </c>
      <c r="AF5134" t="s">
        <v>22586</v>
      </c>
      <c r="AG5134" t="s">
        <v>391</v>
      </c>
      <c r="AH5134" t="s">
        <v>22587</v>
      </c>
      <c r="AI5134" s="18">
        <v>7.51181722E-2</v>
      </c>
      <c r="AJ5134" t="s">
        <v>22588</v>
      </c>
      <c r="AK5134" t="s">
        <v>22589</v>
      </c>
      <c r="AL5134" t="s">
        <v>22590</v>
      </c>
      <c r="AM5134" t="s">
        <v>22588</v>
      </c>
      <c r="AN5134" t="s">
        <v>22589</v>
      </c>
      <c r="AO5134" t="s">
        <v>22590</v>
      </c>
      <c r="AP5134" s="18">
        <v>7.51181722E-2</v>
      </c>
      <c r="AQ5134" t="s">
        <v>123</v>
      </c>
      <c r="AR5134" t="b">
        <f>ISNUMBER(SEARCH('Consulta Por Puntos Baloto'!$E$5,B5134,1))</f>
        <v>0</v>
      </c>
      <c r="AS5134">
        <f t="shared" si="160"/>
        <v>35</v>
      </c>
      <c r="AT5134" t="str">
        <f t="shared" si="161"/>
        <v>Punto red</v>
      </c>
    </row>
    <row r="5135" spans="1:46">
      <c r="A5135" t="s">
        <v>22591</v>
      </c>
      <c r="B5135" t="s">
        <v>22592</v>
      </c>
      <c r="C5135" s="18">
        <v>10.659872786199999</v>
      </c>
      <c r="D5135" t="s">
        <v>508</v>
      </c>
      <c r="E5135" t="s">
        <v>509</v>
      </c>
      <c r="F5135" t="s">
        <v>510</v>
      </c>
      <c r="G5135" s="18">
        <v>10.678392678</v>
      </c>
      <c r="H5135" t="s">
        <v>64</v>
      </c>
      <c r="I5135" t="s">
        <v>112</v>
      </c>
      <c r="J5135" t="s">
        <v>1110</v>
      </c>
      <c r="K5135" s="18">
        <v>11.806315806700001</v>
      </c>
      <c r="L5135" t="s">
        <v>64</v>
      </c>
      <c r="M5135" t="s">
        <v>112</v>
      </c>
      <c r="N5135" t="s">
        <v>721</v>
      </c>
      <c r="O5135" s="18">
        <v>12.1533647345</v>
      </c>
      <c r="P5135" t="s">
        <v>513</v>
      </c>
      <c r="Q5135" t="s">
        <v>509</v>
      </c>
      <c r="R5135" t="s">
        <v>514</v>
      </c>
      <c r="S5135" s="18">
        <v>12.1368706841</v>
      </c>
      <c r="T5135" t="s">
        <v>111</v>
      </c>
      <c r="U5135" t="s">
        <v>112</v>
      </c>
      <c r="V5135" t="s">
        <v>113</v>
      </c>
      <c r="W5135" s="18">
        <v>14.9777872486</v>
      </c>
      <c r="X5135" t="s">
        <v>64</v>
      </c>
      <c r="Y5135" t="s">
        <v>130</v>
      </c>
      <c r="Z5135" t="s">
        <v>517</v>
      </c>
      <c r="AA5135" s="18">
        <v>12.137952884000001</v>
      </c>
      <c r="AB5135" s="19" t="s">
        <v>1111</v>
      </c>
      <c r="AC5135" t="s">
        <v>509</v>
      </c>
      <c r="AD5135" s="19" t="s">
        <v>1112</v>
      </c>
      <c r="AE5135" s="18">
        <v>0.38588359880000001</v>
      </c>
      <c r="AF5135" t="s">
        <v>1881</v>
      </c>
      <c r="AG5135" t="s">
        <v>1882</v>
      </c>
      <c r="AH5135" t="s">
        <v>1883</v>
      </c>
      <c r="AI5135" s="18">
        <v>0.10736438199999999</v>
      </c>
      <c r="AJ5135" t="s">
        <v>22593</v>
      </c>
      <c r="AK5135" t="s">
        <v>1882</v>
      </c>
      <c r="AL5135" t="s">
        <v>22594</v>
      </c>
      <c r="AM5135" t="s">
        <v>22593</v>
      </c>
      <c r="AN5135" t="s">
        <v>1882</v>
      </c>
      <c r="AO5135" t="s">
        <v>22594</v>
      </c>
      <c r="AP5135" s="18">
        <v>0.10736438199999999</v>
      </c>
      <c r="AQ5135" t="s">
        <v>123</v>
      </c>
      <c r="AR5135" t="b">
        <f>ISNUMBER(SEARCH('Consulta Por Puntos Baloto'!$E$5,B5135,1))</f>
        <v>0</v>
      </c>
      <c r="AS5135">
        <f t="shared" si="160"/>
        <v>35</v>
      </c>
      <c r="AT5135" t="str">
        <f t="shared" si="161"/>
        <v>Punto red</v>
      </c>
    </row>
    <row r="5136" spans="1:46">
      <c r="A5136" t="s">
        <v>22595</v>
      </c>
      <c r="B5136" t="s">
        <v>22596</v>
      </c>
      <c r="C5136" s="18">
        <v>0.13263076239999999</v>
      </c>
      <c r="D5136" t="s">
        <v>4620</v>
      </c>
      <c r="E5136" t="s">
        <v>4621</v>
      </c>
      <c r="F5136" t="s">
        <v>4622</v>
      </c>
      <c r="G5136" s="18">
        <v>49.036495684999998</v>
      </c>
      <c r="H5136" t="s">
        <v>64</v>
      </c>
      <c r="I5136" t="s">
        <v>4029</v>
      </c>
      <c r="J5136" t="s">
        <v>6039</v>
      </c>
      <c r="K5136" s="18">
        <v>52.007701357499997</v>
      </c>
      <c r="L5136" t="s">
        <v>64</v>
      </c>
      <c r="M5136" t="s">
        <v>4029</v>
      </c>
      <c r="N5136" t="s">
        <v>4030</v>
      </c>
      <c r="O5136" s="18">
        <v>56.067840592899998</v>
      </c>
      <c r="P5136" t="s">
        <v>157</v>
      </c>
      <c r="Q5136" t="s">
        <v>151</v>
      </c>
      <c r="R5136" t="s">
        <v>158</v>
      </c>
      <c r="S5136" s="18">
        <v>102.50798599300001</v>
      </c>
      <c r="T5136" t="s">
        <v>111</v>
      </c>
      <c r="U5136" t="s">
        <v>112</v>
      </c>
      <c r="V5136" t="s">
        <v>113</v>
      </c>
      <c r="W5136" s="18">
        <v>49.053353944500003</v>
      </c>
      <c r="X5136" t="s">
        <v>64</v>
      </c>
      <c r="Y5136" t="s">
        <v>4029</v>
      </c>
      <c r="Z5136" t="s">
        <v>6039</v>
      </c>
      <c r="AA5136" s="18">
        <v>50.173759531400002</v>
      </c>
      <c r="AB5136" t="s">
        <v>5549</v>
      </c>
      <c r="AC5136" t="s">
        <v>4106</v>
      </c>
      <c r="AD5136" t="s">
        <v>5550</v>
      </c>
      <c r="AE5136" s="18">
        <v>1.23311987E-2</v>
      </c>
      <c r="AF5136" t="s">
        <v>22597</v>
      </c>
      <c r="AG5136" t="s">
        <v>12403</v>
      </c>
      <c r="AH5136" t="s">
        <v>22598</v>
      </c>
      <c r="AI5136" s="18">
        <v>1.8443376000000001E-2</v>
      </c>
      <c r="AJ5136" t="s">
        <v>22599</v>
      </c>
      <c r="AK5136" t="s">
        <v>4621</v>
      </c>
      <c r="AL5136" t="s">
        <v>22600</v>
      </c>
      <c r="AM5136" t="s">
        <v>22597</v>
      </c>
      <c r="AN5136" t="s">
        <v>12403</v>
      </c>
      <c r="AO5136" t="s">
        <v>22598</v>
      </c>
      <c r="AP5136" s="18">
        <v>1.23311987E-2</v>
      </c>
      <c r="AQ5136" t="s">
        <v>123</v>
      </c>
      <c r="AR5136" t="b">
        <f>ISNUMBER(SEARCH('Consulta Por Puntos Baloto'!$E$5,B5136,1))</f>
        <v>0</v>
      </c>
      <c r="AS5136">
        <f t="shared" si="160"/>
        <v>31</v>
      </c>
      <c r="AT5136" t="str">
        <f t="shared" si="161"/>
        <v>Punto pago</v>
      </c>
    </row>
    <row r="5137" spans="1:46">
      <c r="A5137" t="s">
        <v>22601</v>
      </c>
      <c r="B5137" t="s">
        <v>22602</v>
      </c>
      <c r="C5137" s="18">
        <v>4.1231372804999999</v>
      </c>
      <c r="D5137" t="s">
        <v>526</v>
      </c>
      <c r="E5137" t="s">
        <v>128</v>
      </c>
      <c r="F5137" t="s">
        <v>527</v>
      </c>
      <c r="G5137" s="18">
        <v>5.0015121500000002E-2</v>
      </c>
      <c r="H5137" t="s">
        <v>64</v>
      </c>
      <c r="I5137" t="s">
        <v>130</v>
      </c>
      <c r="J5137" t="s">
        <v>528</v>
      </c>
      <c r="K5137" s="18">
        <v>2.4141442759</v>
      </c>
      <c r="L5137" t="s">
        <v>64</v>
      </c>
      <c r="M5137" t="s">
        <v>130</v>
      </c>
      <c r="N5137" t="s">
        <v>529</v>
      </c>
      <c r="O5137" s="18">
        <v>1.3549260400000001</v>
      </c>
      <c r="P5137" t="s">
        <v>1300</v>
      </c>
      <c r="Q5137" t="s">
        <v>134</v>
      </c>
      <c r="R5137" t="s">
        <v>1301</v>
      </c>
      <c r="S5137" s="18">
        <v>3.8418487061</v>
      </c>
      <c r="T5137" t="s">
        <v>515</v>
      </c>
      <c r="U5137" t="s">
        <v>130</v>
      </c>
      <c r="V5137" t="s">
        <v>516</v>
      </c>
      <c r="W5137" s="18">
        <v>2.0991853859999998</v>
      </c>
      <c r="X5137" t="s">
        <v>64</v>
      </c>
      <c r="Y5137" t="s">
        <v>130</v>
      </c>
      <c r="Z5137" t="s">
        <v>532</v>
      </c>
      <c r="AA5137" s="18">
        <v>0.69229136520000001</v>
      </c>
      <c r="AB5137" t="s">
        <v>533</v>
      </c>
      <c r="AC5137" t="s">
        <v>128</v>
      </c>
      <c r="AD5137" t="s">
        <v>534</v>
      </c>
      <c r="AE5137" s="18">
        <v>0</v>
      </c>
      <c r="AF5137" t="s">
        <v>2489</v>
      </c>
      <c r="AG5137" t="s">
        <v>143</v>
      </c>
      <c r="AH5137" t="s">
        <v>2490</v>
      </c>
      <c r="AI5137" s="18">
        <v>0</v>
      </c>
      <c r="AJ5137" t="s">
        <v>5575</v>
      </c>
      <c r="AK5137" t="s">
        <v>134</v>
      </c>
      <c r="AL5137" t="s">
        <v>5576</v>
      </c>
      <c r="AM5137" t="s">
        <v>2489</v>
      </c>
      <c r="AN5137" t="s">
        <v>143</v>
      </c>
      <c r="AO5137" t="s">
        <v>2490</v>
      </c>
      <c r="AP5137" s="18">
        <v>0</v>
      </c>
      <c r="AQ5137" t="s">
        <v>123</v>
      </c>
      <c r="AR5137" t="b">
        <f>ISNUMBER(SEARCH('Consulta Por Puntos Baloto'!$E$5,B5137,1))</f>
        <v>0</v>
      </c>
      <c r="AS5137">
        <f t="shared" si="160"/>
        <v>31</v>
      </c>
      <c r="AT5137" t="str">
        <f t="shared" si="161"/>
        <v>Punto pago</v>
      </c>
    </row>
    <row r="5138" spans="1:46">
      <c r="A5138" t="s">
        <v>22601</v>
      </c>
      <c r="B5138" t="s">
        <v>22602</v>
      </c>
      <c r="C5138" s="18">
        <v>4.1231372804999999</v>
      </c>
      <c r="D5138" t="s">
        <v>526</v>
      </c>
      <c r="E5138" t="s">
        <v>128</v>
      </c>
      <c r="F5138" t="s">
        <v>527</v>
      </c>
      <c r="G5138" s="18">
        <v>5.0015121500000002E-2</v>
      </c>
      <c r="H5138" t="s">
        <v>64</v>
      </c>
      <c r="I5138" t="s">
        <v>130</v>
      </c>
      <c r="J5138" t="s">
        <v>528</v>
      </c>
      <c r="K5138" s="18">
        <v>2.4141442759</v>
      </c>
      <c r="L5138" t="s">
        <v>64</v>
      </c>
      <c r="M5138" t="s">
        <v>130</v>
      </c>
      <c r="N5138" t="s">
        <v>529</v>
      </c>
      <c r="O5138" s="18">
        <v>1.3549260400000001</v>
      </c>
      <c r="P5138" t="s">
        <v>1300</v>
      </c>
      <c r="Q5138" t="s">
        <v>134</v>
      </c>
      <c r="R5138" t="s">
        <v>1301</v>
      </c>
      <c r="S5138" s="18">
        <v>3.8418487061</v>
      </c>
      <c r="T5138" t="s">
        <v>515</v>
      </c>
      <c r="U5138" t="s">
        <v>130</v>
      </c>
      <c r="V5138" t="s">
        <v>516</v>
      </c>
      <c r="W5138" s="18">
        <v>2.0991853859999998</v>
      </c>
      <c r="X5138" t="s">
        <v>64</v>
      </c>
      <c r="Y5138" t="s">
        <v>130</v>
      </c>
      <c r="Z5138" t="s">
        <v>532</v>
      </c>
      <c r="AA5138" s="18">
        <v>0.69229136520000001</v>
      </c>
      <c r="AB5138" t="s">
        <v>533</v>
      </c>
      <c r="AC5138" t="s">
        <v>128</v>
      </c>
      <c r="AD5138" t="s">
        <v>534</v>
      </c>
      <c r="AE5138" s="18">
        <v>0</v>
      </c>
      <c r="AF5138" t="s">
        <v>2489</v>
      </c>
      <c r="AG5138" t="s">
        <v>143</v>
      </c>
      <c r="AH5138" t="s">
        <v>2490</v>
      </c>
      <c r="AI5138" s="18">
        <v>0</v>
      </c>
      <c r="AJ5138" t="s">
        <v>5575</v>
      </c>
      <c r="AK5138" t="s">
        <v>134</v>
      </c>
      <c r="AL5138" t="s">
        <v>5576</v>
      </c>
      <c r="AM5138" t="s">
        <v>5575</v>
      </c>
      <c r="AN5138" t="s">
        <v>134</v>
      </c>
      <c r="AO5138" t="s">
        <v>5576</v>
      </c>
      <c r="AP5138" s="18">
        <v>0</v>
      </c>
      <c r="AQ5138" t="s">
        <v>123</v>
      </c>
      <c r="AR5138" t="b">
        <f>ISNUMBER(SEARCH('Consulta Por Puntos Baloto'!$E$5,B5138,1))</f>
        <v>0</v>
      </c>
      <c r="AS5138">
        <f t="shared" si="160"/>
        <v>31</v>
      </c>
      <c r="AT5138" t="str">
        <f t="shared" si="161"/>
        <v>Punto pago</v>
      </c>
    </row>
    <row r="5139" spans="1:46">
      <c r="A5139" t="s">
        <v>22603</v>
      </c>
      <c r="B5139" t="s">
        <v>22604</v>
      </c>
      <c r="C5139" s="18">
        <v>3.3745168574000002</v>
      </c>
      <c r="D5139" t="s">
        <v>4084</v>
      </c>
      <c r="E5139" t="s">
        <v>4053</v>
      </c>
      <c r="F5139" t="s">
        <v>4085</v>
      </c>
      <c r="G5139" s="18">
        <v>4.3503037297000002</v>
      </c>
      <c r="H5139" t="s">
        <v>64</v>
      </c>
      <c r="I5139" t="s">
        <v>4055</v>
      </c>
      <c r="J5139" t="s">
        <v>4056</v>
      </c>
      <c r="K5139" s="18">
        <v>5.9387858330999999</v>
      </c>
      <c r="L5139" t="s">
        <v>64</v>
      </c>
      <c r="M5139" t="s">
        <v>223</v>
      </c>
      <c r="N5139" t="s">
        <v>4070</v>
      </c>
      <c r="O5139" s="18">
        <v>1.4505288439999999</v>
      </c>
      <c r="P5139" t="s">
        <v>4052</v>
      </c>
      <c r="Q5139" t="s">
        <v>4053</v>
      </c>
      <c r="R5139" t="s">
        <v>4054</v>
      </c>
      <c r="S5139" s="18">
        <v>14.5522423236</v>
      </c>
      <c r="T5139" t="s">
        <v>227</v>
      </c>
      <c r="U5139" t="s">
        <v>228</v>
      </c>
      <c r="V5139" t="s">
        <v>229</v>
      </c>
      <c r="W5139" s="18">
        <v>4.3639869344999997</v>
      </c>
      <c r="X5139" t="s">
        <v>64</v>
      </c>
      <c r="Y5139" t="s">
        <v>4055</v>
      </c>
      <c r="Z5139" t="s">
        <v>4056</v>
      </c>
      <c r="AA5139" s="18">
        <v>5.1251707922999996</v>
      </c>
      <c r="AB5139" t="s">
        <v>4088</v>
      </c>
      <c r="AC5139" t="s">
        <v>220</v>
      </c>
      <c r="AD5139" t="s">
        <v>4089</v>
      </c>
      <c r="AE5139" s="18">
        <v>6.4508115399999996E-2</v>
      </c>
      <c r="AF5139" t="s">
        <v>12982</v>
      </c>
      <c r="AG5139" t="s">
        <v>220</v>
      </c>
      <c r="AH5139" t="s">
        <v>12983</v>
      </c>
      <c r="AI5139" s="18">
        <v>0.5069052369</v>
      </c>
      <c r="AJ5139" t="s">
        <v>7993</v>
      </c>
      <c r="AK5139" t="s">
        <v>220</v>
      </c>
      <c r="AL5139" t="s">
        <v>7994</v>
      </c>
      <c r="AM5139" t="s">
        <v>12982</v>
      </c>
      <c r="AN5139" t="s">
        <v>220</v>
      </c>
      <c r="AO5139" t="s">
        <v>12983</v>
      </c>
      <c r="AP5139" s="18">
        <v>6.4508115399999996E-2</v>
      </c>
      <c r="AQ5139" t="s">
        <v>123</v>
      </c>
      <c r="AR5139" t="b">
        <f>ISNUMBER(SEARCH('Consulta Por Puntos Baloto'!$E$5,B5139,1))</f>
        <v>0</v>
      </c>
      <c r="AS5139">
        <f t="shared" si="160"/>
        <v>31</v>
      </c>
      <c r="AT5139" t="str">
        <f t="shared" si="161"/>
        <v>Punto pago</v>
      </c>
    </row>
    <row r="5140" spans="1:46">
      <c r="A5140" t="s">
        <v>22605</v>
      </c>
      <c r="B5140" t="s">
        <v>22606</v>
      </c>
      <c r="C5140" s="18">
        <v>3.7024740917000001</v>
      </c>
      <c r="D5140" t="s">
        <v>4084</v>
      </c>
      <c r="E5140" t="s">
        <v>4053</v>
      </c>
      <c r="F5140" t="s">
        <v>4085</v>
      </c>
      <c r="G5140" s="18">
        <v>4.9811297884999997</v>
      </c>
      <c r="H5140" t="s">
        <v>64</v>
      </c>
      <c r="I5140" t="s">
        <v>223</v>
      </c>
      <c r="J5140" t="s">
        <v>5167</v>
      </c>
      <c r="K5140" s="18">
        <v>5.8701054215999999</v>
      </c>
      <c r="L5140" t="s">
        <v>64</v>
      </c>
      <c r="M5140" t="s">
        <v>223</v>
      </c>
      <c r="N5140" t="s">
        <v>4070</v>
      </c>
      <c r="O5140" s="18">
        <v>2.4088249861</v>
      </c>
      <c r="P5140" t="s">
        <v>4052</v>
      </c>
      <c r="Q5140" t="s">
        <v>4053</v>
      </c>
      <c r="R5140" t="s">
        <v>4054</v>
      </c>
      <c r="S5140" s="18">
        <v>14.570226655100001</v>
      </c>
      <c r="T5140" t="s">
        <v>227</v>
      </c>
      <c r="U5140" t="s">
        <v>228</v>
      </c>
      <c r="V5140" t="s">
        <v>229</v>
      </c>
      <c r="W5140" s="18">
        <v>5.0621446415999998</v>
      </c>
      <c r="X5140" t="s">
        <v>64</v>
      </c>
      <c r="Y5140" t="s">
        <v>4055</v>
      </c>
      <c r="Z5140" t="s">
        <v>4056</v>
      </c>
      <c r="AA5140" s="18">
        <v>5.6783512054000003</v>
      </c>
      <c r="AB5140" t="s">
        <v>4088</v>
      </c>
      <c r="AC5140" t="s">
        <v>220</v>
      </c>
      <c r="AD5140" t="s">
        <v>4089</v>
      </c>
      <c r="AE5140" s="18">
        <v>0.3653843316</v>
      </c>
      <c r="AF5140" t="s">
        <v>15177</v>
      </c>
      <c r="AG5140" t="s">
        <v>220</v>
      </c>
      <c r="AH5140" t="s">
        <v>15178</v>
      </c>
      <c r="AI5140" s="18">
        <v>0.368426435</v>
      </c>
      <c r="AJ5140" t="s">
        <v>7950</v>
      </c>
      <c r="AK5140" t="s">
        <v>4053</v>
      </c>
      <c r="AL5140" t="s">
        <v>7951</v>
      </c>
      <c r="AM5140" t="s">
        <v>15177</v>
      </c>
      <c r="AN5140" t="s">
        <v>220</v>
      </c>
      <c r="AO5140" t="s">
        <v>15178</v>
      </c>
      <c r="AP5140" s="18">
        <v>0.3653843316</v>
      </c>
      <c r="AQ5140" t="s">
        <v>123</v>
      </c>
      <c r="AR5140" t="b">
        <f>ISNUMBER(SEARCH('Consulta Por Puntos Baloto'!$E$5,B5140,1))</f>
        <v>0</v>
      </c>
      <c r="AS5140">
        <f t="shared" si="160"/>
        <v>31</v>
      </c>
      <c r="AT5140" t="str">
        <f t="shared" si="161"/>
        <v>Punto pago</v>
      </c>
    </row>
    <row r="5141" spans="1:46">
      <c r="A5141" t="s">
        <v>22607</v>
      </c>
      <c r="B5141" t="s">
        <v>22608</v>
      </c>
      <c r="C5141" s="18">
        <v>14.699319939</v>
      </c>
      <c r="D5141" t="s">
        <v>3012</v>
      </c>
      <c r="E5141" t="s">
        <v>3013</v>
      </c>
      <c r="F5141" t="s">
        <v>3014</v>
      </c>
      <c r="G5141" s="18">
        <v>13.686671282100001</v>
      </c>
      <c r="H5141" t="s">
        <v>64</v>
      </c>
      <c r="I5141" t="s">
        <v>2638</v>
      </c>
      <c r="J5141" t="s">
        <v>2639</v>
      </c>
      <c r="K5141" s="18">
        <v>13.686671282100001</v>
      </c>
      <c r="L5141" t="s">
        <v>64</v>
      </c>
      <c r="M5141" t="s">
        <v>2638</v>
      </c>
      <c r="N5141" t="s">
        <v>2639</v>
      </c>
      <c r="O5141" s="18">
        <v>33.145925943599998</v>
      </c>
      <c r="P5141" t="s">
        <v>2625</v>
      </c>
      <c r="Q5141" t="s">
        <v>134</v>
      </c>
      <c r="R5141" t="s">
        <v>2626</v>
      </c>
      <c r="S5141" s="18">
        <v>31.5207639799</v>
      </c>
      <c r="T5141" t="s">
        <v>311</v>
      </c>
      <c r="U5141" t="s">
        <v>130</v>
      </c>
      <c r="V5141" t="s">
        <v>312</v>
      </c>
      <c r="W5141" s="18">
        <v>18.690365481200001</v>
      </c>
      <c r="X5141" t="s">
        <v>64</v>
      </c>
      <c r="Y5141" t="s">
        <v>313</v>
      </c>
      <c r="Z5141" t="s">
        <v>314</v>
      </c>
      <c r="AA5141" s="18">
        <v>24.888731681199999</v>
      </c>
      <c r="AB5141" s="19" t="s">
        <v>2641</v>
      </c>
      <c r="AC5141" t="s">
        <v>1501</v>
      </c>
      <c r="AD5141" t="s">
        <v>2642</v>
      </c>
      <c r="AE5141" s="18">
        <v>0.123699569</v>
      </c>
      <c r="AF5141" t="s">
        <v>3463</v>
      </c>
      <c r="AG5141" t="s">
        <v>3464</v>
      </c>
      <c r="AH5141" t="s">
        <v>3465</v>
      </c>
      <c r="AI5141" s="18">
        <v>3.8984746700000003E-2</v>
      </c>
      <c r="AJ5141" t="s">
        <v>3466</v>
      </c>
      <c r="AK5141" t="s">
        <v>3464</v>
      </c>
      <c r="AL5141" t="s">
        <v>3467</v>
      </c>
      <c r="AM5141" t="s">
        <v>3466</v>
      </c>
      <c r="AN5141" t="s">
        <v>3464</v>
      </c>
      <c r="AO5141" t="s">
        <v>3467</v>
      </c>
      <c r="AP5141" s="18">
        <v>3.8984746700000003E-2</v>
      </c>
      <c r="AQ5141" t="s">
        <v>123</v>
      </c>
      <c r="AR5141" t="b">
        <f>ISNUMBER(SEARCH('Consulta Por Puntos Baloto'!$E$5,B5141,1))</f>
        <v>0</v>
      </c>
      <c r="AS5141">
        <f t="shared" si="160"/>
        <v>35</v>
      </c>
      <c r="AT5141" t="str">
        <f t="shared" si="161"/>
        <v>Punto red</v>
      </c>
    </row>
    <row r="5142" spans="1:46">
      <c r="A5142" t="s">
        <v>22609</v>
      </c>
      <c r="B5142" t="s">
        <v>22610</v>
      </c>
      <c r="C5142" s="18">
        <v>5.5996736937999998</v>
      </c>
      <c r="D5142" t="s">
        <v>508</v>
      </c>
      <c r="E5142" t="s">
        <v>509</v>
      </c>
      <c r="F5142" t="s">
        <v>510</v>
      </c>
      <c r="G5142" s="18">
        <v>0.98217398720000004</v>
      </c>
      <c r="H5142" t="s">
        <v>64</v>
      </c>
      <c r="I5142" t="s">
        <v>130</v>
      </c>
      <c r="J5142" t="s">
        <v>761</v>
      </c>
      <c r="K5142" s="18">
        <v>4.1527884511000002</v>
      </c>
      <c r="L5142" t="s">
        <v>64</v>
      </c>
      <c r="M5142" t="s">
        <v>112</v>
      </c>
      <c r="N5142" t="s">
        <v>721</v>
      </c>
      <c r="O5142" s="18">
        <v>2.8233971165999998</v>
      </c>
      <c r="P5142" t="s">
        <v>530</v>
      </c>
      <c r="Q5142" t="s">
        <v>134</v>
      </c>
      <c r="R5142" t="s">
        <v>531</v>
      </c>
      <c r="S5142" s="18">
        <v>1.0334422560000001</v>
      </c>
      <c r="T5142" t="s">
        <v>515</v>
      </c>
      <c r="U5142" t="s">
        <v>130</v>
      </c>
      <c r="V5142" t="s">
        <v>516</v>
      </c>
      <c r="W5142" s="18">
        <v>3.5012436325</v>
      </c>
      <c r="X5142" t="s">
        <v>64</v>
      </c>
      <c r="Y5142" t="s">
        <v>130</v>
      </c>
      <c r="Z5142" t="s">
        <v>517</v>
      </c>
      <c r="AA5142" s="18">
        <v>1.0334422560000001</v>
      </c>
      <c r="AB5142" t="s">
        <v>518</v>
      </c>
      <c r="AC5142" t="s">
        <v>128</v>
      </c>
      <c r="AD5142" t="s">
        <v>519</v>
      </c>
      <c r="AE5142" s="18">
        <v>0.166976243</v>
      </c>
      <c r="AF5142" t="s">
        <v>20707</v>
      </c>
      <c r="AG5142" t="s">
        <v>143</v>
      </c>
      <c r="AH5142" t="s">
        <v>20708</v>
      </c>
      <c r="AI5142" s="18">
        <v>8.9921659400000006E-2</v>
      </c>
      <c r="AJ5142" t="s">
        <v>20709</v>
      </c>
      <c r="AK5142" t="s">
        <v>134</v>
      </c>
      <c r="AL5142" t="s">
        <v>20710</v>
      </c>
      <c r="AM5142" t="s">
        <v>20709</v>
      </c>
      <c r="AN5142" t="s">
        <v>134</v>
      </c>
      <c r="AO5142" t="s">
        <v>20710</v>
      </c>
      <c r="AP5142" s="18">
        <v>8.9921659400000006E-2</v>
      </c>
      <c r="AQ5142" t="s">
        <v>123</v>
      </c>
      <c r="AR5142" t="b">
        <f>ISNUMBER(SEARCH('Consulta Por Puntos Baloto'!$E$5,B5142,1))</f>
        <v>0</v>
      </c>
      <c r="AS5142">
        <f t="shared" si="160"/>
        <v>35</v>
      </c>
      <c r="AT5142" t="str">
        <f t="shared" si="161"/>
        <v>Punto red</v>
      </c>
    </row>
    <row r="5143" spans="1:46">
      <c r="A5143" t="s">
        <v>22611</v>
      </c>
      <c r="B5143" t="s">
        <v>22612</v>
      </c>
      <c r="C5143" s="18">
        <v>20.3044950514</v>
      </c>
      <c r="D5143" t="s">
        <v>1448</v>
      </c>
      <c r="E5143" t="s">
        <v>1449</v>
      </c>
      <c r="F5143" t="s">
        <v>1450</v>
      </c>
      <c r="G5143" s="18">
        <v>19.513372203900001</v>
      </c>
      <c r="H5143" t="s">
        <v>64</v>
      </c>
      <c r="I5143" t="s">
        <v>1451</v>
      </c>
      <c r="J5143" t="s">
        <v>1456</v>
      </c>
      <c r="K5143" s="18">
        <v>34.115734460399999</v>
      </c>
      <c r="L5143" t="s">
        <v>64</v>
      </c>
      <c r="M5143" t="s">
        <v>471</v>
      </c>
      <c r="N5143" t="s">
        <v>1453</v>
      </c>
      <c r="O5143" s="18">
        <v>19.513372214899999</v>
      </c>
      <c r="P5143" t="s">
        <v>1454</v>
      </c>
      <c r="Q5143" t="s">
        <v>1449</v>
      </c>
      <c r="R5143" t="s">
        <v>1455</v>
      </c>
      <c r="S5143" s="18">
        <v>37.4553962062</v>
      </c>
      <c r="T5143" t="s">
        <v>64</v>
      </c>
      <c r="U5143" t="s">
        <v>130</v>
      </c>
      <c r="V5143" t="s">
        <v>171</v>
      </c>
      <c r="W5143" s="18">
        <v>19.5229524306</v>
      </c>
      <c r="X5143" t="s">
        <v>64</v>
      </c>
      <c r="Y5143" t="s">
        <v>1451</v>
      </c>
      <c r="Z5143" t="s">
        <v>1456</v>
      </c>
      <c r="AA5143" s="18">
        <v>33.476610591099998</v>
      </c>
      <c r="AB5143" s="19" t="s">
        <v>2641</v>
      </c>
      <c r="AC5143" t="s">
        <v>1501</v>
      </c>
      <c r="AD5143" t="s">
        <v>2642</v>
      </c>
      <c r="AE5143" s="18">
        <v>0.10818462919999999</v>
      </c>
      <c r="AF5143" t="s">
        <v>3703</v>
      </c>
      <c r="AG5143" t="s">
        <v>3704</v>
      </c>
      <c r="AH5143" t="s">
        <v>3705</v>
      </c>
      <c r="AI5143" s="18">
        <v>6.2544986999999996E-3</v>
      </c>
      <c r="AJ5143" t="s">
        <v>13166</v>
      </c>
      <c r="AK5143" t="s">
        <v>3704</v>
      </c>
      <c r="AL5143" t="s">
        <v>13167</v>
      </c>
      <c r="AM5143" t="s">
        <v>13166</v>
      </c>
      <c r="AN5143" t="s">
        <v>3704</v>
      </c>
      <c r="AO5143" t="s">
        <v>13167</v>
      </c>
      <c r="AP5143" s="18">
        <v>6.2544986999999996E-3</v>
      </c>
      <c r="AQ5143" t="s">
        <v>123</v>
      </c>
      <c r="AR5143" t="b">
        <f>ISNUMBER(SEARCH('Consulta Por Puntos Baloto'!$E$5,B5143,1))</f>
        <v>0</v>
      </c>
      <c r="AS5143">
        <f t="shared" si="160"/>
        <v>35</v>
      </c>
      <c r="AT5143" t="str">
        <f t="shared" si="161"/>
        <v>Punto red</v>
      </c>
    </row>
    <row r="5144" spans="1:46">
      <c r="A5144" t="s">
        <v>22613</v>
      </c>
      <c r="B5144" t="s">
        <v>22614</v>
      </c>
      <c r="C5144" s="18">
        <v>17.044683084799999</v>
      </c>
      <c r="D5144" t="s">
        <v>8533</v>
      </c>
      <c r="E5144" t="s">
        <v>8534</v>
      </c>
      <c r="F5144" t="s">
        <v>8535</v>
      </c>
      <c r="G5144" s="18">
        <v>51.083180627799997</v>
      </c>
      <c r="H5144" t="s">
        <v>64</v>
      </c>
      <c r="I5144" t="s">
        <v>4029</v>
      </c>
      <c r="J5144" t="s">
        <v>6039</v>
      </c>
      <c r="K5144" s="18">
        <v>53.421981598999999</v>
      </c>
      <c r="L5144" t="s">
        <v>64</v>
      </c>
      <c r="M5144" t="s">
        <v>4029</v>
      </c>
      <c r="N5144" t="s">
        <v>4030</v>
      </c>
      <c r="O5144" s="18">
        <v>81.413887638299997</v>
      </c>
      <c r="P5144" t="s">
        <v>157</v>
      </c>
      <c r="Q5144" t="s">
        <v>151</v>
      </c>
      <c r="R5144" t="s">
        <v>158</v>
      </c>
      <c r="S5144" s="18">
        <v>111.5283448127</v>
      </c>
      <c r="T5144" t="s">
        <v>111</v>
      </c>
      <c r="U5144" t="s">
        <v>112</v>
      </c>
      <c r="V5144" t="s">
        <v>113</v>
      </c>
      <c r="W5144" s="18">
        <v>51.090801388000003</v>
      </c>
      <c r="X5144" t="s">
        <v>64</v>
      </c>
      <c r="Y5144" t="s">
        <v>4029</v>
      </c>
      <c r="Z5144" t="s">
        <v>6039</v>
      </c>
      <c r="AA5144" s="18">
        <v>51.916303699300002</v>
      </c>
      <c r="AB5144" t="s">
        <v>5549</v>
      </c>
      <c r="AC5144" t="s">
        <v>4106</v>
      </c>
      <c r="AD5144" t="s">
        <v>5550</v>
      </c>
      <c r="AE5144" s="18">
        <v>2.6841215700000001E-2</v>
      </c>
      <c r="AF5144" t="s">
        <v>19624</v>
      </c>
      <c r="AG5144" t="s">
        <v>19625</v>
      </c>
      <c r="AH5144" t="s">
        <v>19626</v>
      </c>
      <c r="AI5144" s="18">
        <v>0.1232517148</v>
      </c>
      <c r="AJ5144" t="s">
        <v>19627</v>
      </c>
      <c r="AK5144" t="s">
        <v>19625</v>
      </c>
      <c r="AL5144" t="s">
        <v>19628</v>
      </c>
      <c r="AM5144" t="s">
        <v>19624</v>
      </c>
      <c r="AN5144" t="s">
        <v>19625</v>
      </c>
      <c r="AO5144" t="s">
        <v>19626</v>
      </c>
      <c r="AP5144" s="18">
        <v>2.6841215700000001E-2</v>
      </c>
      <c r="AQ5144" t="s">
        <v>123</v>
      </c>
      <c r="AR5144" t="b">
        <f>ISNUMBER(SEARCH('Consulta Por Puntos Baloto'!$E$5,B5144,1))</f>
        <v>0</v>
      </c>
      <c r="AS5144">
        <f t="shared" si="160"/>
        <v>31</v>
      </c>
      <c r="AT5144" t="str">
        <f t="shared" si="161"/>
        <v>Punto pago</v>
      </c>
    </row>
    <row r="5145" spans="1:46">
      <c r="A5145" t="s">
        <v>22615</v>
      </c>
      <c r="B5145" t="s">
        <v>22616</v>
      </c>
      <c r="C5145" s="18">
        <v>0.226835229</v>
      </c>
      <c r="D5145" t="s">
        <v>4580</v>
      </c>
      <c r="E5145" t="s">
        <v>83</v>
      </c>
      <c r="F5145" t="s">
        <v>4581</v>
      </c>
      <c r="G5145" s="18">
        <v>4.2643189900000003E-2</v>
      </c>
      <c r="H5145" t="s">
        <v>4584</v>
      </c>
      <c r="I5145" t="s">
        <v>86</v>
      </c>
      <c r="J5145" t="s">
        <v>4761</v>
      </c>
      <c r="K5145" s="18">
        <v>1.3977818118000001</v>
      </c>
      <c r="L5145" t="s">
        <v>64</v>
      </c>
      <c r="M5145" t="s">
        <v>86</v>
      </c>
      <c r="N5145" t="s">
        <v>88</v>
      </c>
      <c r="O5145" s="18">
        <v>6.0297102900000003E-2</v>
      </c>
      <c r="P5145" t="s">
        <v>359</v>
      </c>
      <c r="Q5145" t="s">
        <v>83</v>
      </c>
      <c r="R5145" t="s">
        <v>360</v>
      </c>
      <c r="S5145" s="18">
        <v>1.6919193563999999</v>
      </c>
      <c r="T5145" t="s">
        <v>85</v>
      </c>
      <c r="U5145" t="s">
        <v>86</v>
      </c>
      <c r="V5145" t="s">
        <v>87</v>
      </c>
      <c r="W5145" s="18">
        <v>4.2643189900000003E-2</v>
      </c>
      <c r="X5145" t="s">
        <v>4584</v>
      </c>
      <c r="Y5145" t="s">
        <v>86</v>
      </c>
      <c r="Z5145" t="s">
        <v>4585</v>
      </c>
      <c r="AA5145" s="18">
        <v>3.555378E-2</v>
      </c>
      <c r="AB5145" t="s">
        <v>4762</v>
      </c>
      <c r="AC5145" t="s">
        <v>83</v>
      </c>
      <c r="AD5145" t="s">
        <v>4763</v>
      </c>
      <c r="AE5145" s="18">
        <v>4.0460943499999999E-2</v>
      </c>
      <c r="AF5145" t="s">
        <v>4764</v>
      </c>
      <c r="AG5145" t="s">
        <v>83</v>
      </c>
      <c r="AH5145" t="s">
        <v>4765</v>
      </c>
      <c r="AI5145" s="18">
        <v>4.0460943499999999E-2</v>
      </c>
      <c r="AJ5145" t="s">
        <v>17779</v>
      </c>
      <c r="AK5145" t="s">
        <v>83</v>
      </c>
      <c r="AL5145" t="s">
        <v>17780</v>
      </c>
      <c r="AM5145" t="s">
        <v>873</v>
      </c>
      <c r="AN5145" t="s">
        <v>83</v>
      </c>
      <c r="AO5145" t="s">
        <v>4763</v>
      </c>
      <c r="AP5145" s="18">
        <v>3.555378E-2</v>
      </c>
      <c r="AQ5145" t="e">
        <v>#N/A</v>
      </c>
      <c r="AR5145" t="b">
        <f>ISNUMBER(SEARCH('Consulta Por Puntos Baloto'!$E$5,B5145,1))</f>
        <v>0</v>
      </c>
      <c r="AS5145">
        <f t="shared" si="160"/>
        <v>27</v>
      </c>
      <c r="AT5145" t="str">
        <f t="shared" si="161"/>
        <v>Oficina física</v>
      </c>
    </row>
    <row r="5146" spans="1:46">
      <c r="A5146" t="s">
        <v>22617</v>
      </c>
      <c r="B5146" t="s">
        <v>22618</v>
      </c>
      <c r="C5146" s="18">
        <v>38.335523966399997</v>
      </c>
      <c r="D5146" t="s">
        <v>4084</v>
      </c>
      <c r="E5146" t="s">
        <v>4053</v>
      </c>
      <c r="F5146" t="s">
        <v>4085</v>
      </c>
      <c r="G5146" s="18">
        <v>39.303680256</v>
      </c>
      <c r="H5146" t="s">
        <v>64</v>
      </c>
      <c r="I5146" t="s">
        <v>223</v>
      </c>
      <c r="J5146" t="s">
        <v>5167</v>
      </c>
      <c r="K5146" s="18">
        <v>42.849558746200003</v>
      </c>
      <c r="L5146" t="s">
        <v>64</v>
      </c>
      <c r="M5146" t="s">
        <v>223</v>
      </c>
      <c r="N5146" t="s">
        <v>4070</v>
      </c>
      <c r="O5146" s="18">
        <v>39.915436995699999</v>
      </c>
      <c r="P5146" t="s">
        <v>4052</v>
      </c>
      <c r="Q5146" t="s">
        <v>4053</v>
      </c>
      <c r="R5146" t="s">
        <v>4054</v>
      </c>
      <c r="S5146" s="18">
        <v>49.432031905800002</v>
      </c>
      <c r="T5146" t="s">
        <v>227</v>
      </c>
      <c r="U5146" t="s">
        <v>228</v>
      </c>
      <c r="V5146" t="s">
        <v>229</v>
      </c>
      <c r="W5146" s="18">
        <v>39.487800126099998</v>
      </c>
      <c r="X5146" t="s">
        <v>64</v>
      </c>
      <c r="Y5146" t="s">
        <v>4055</v>
      </c>
      <c r="Z5146" t="s">
        <v>4056</v>
      </c>
      <c r="AA5146" s="18">
        <v>42.339079486999999</v>
      </c>
      <c r="AB5146" t="s">
        <v>5188</v>
      </c>
      <c r="AC5146" t="s">
        <v>220</v>
      </c>
      <c r="AD5146" t="s">
        <v>5189</v>
      </c>
      <c r="AE5146" s="18">
        <v>0.1061558873</v>
      </c>
      <c r="AF5146" t="s">
        <v>22382</v>
      </c>
      <c r="AG5146" t="s">
        <v>5191</v>
      </c>
      <c r="AH5146" t="s">
        <v>22383</v>
      </c>
      <c r="AI5146" s="18">
        <v>0.1117453971</v>
      </c>
      <c r="AJ5146" t="s">
        <v>5193</v>
      </c>
      <c r="AK5146" t="s">
        <v>5191</v>
      </c>
      <c r="AL5146" t="s">
        <v>5194</v>
      </c>
      <c r="AM5146" t="s">
        <v>22382</v>
      </c>
      <c r="AN5146" t="s">
        <v>5191</v>
      </c>
      <c r="AO5146" t="s">
        <v>22383</v>
      </c>
      <c r="AP5146" s="18">
        <v>0.1061558873</v>
      </c>
      <c r="AQ5146" t="e">
        <v>#N/A</v>
      </c>
      <c r="AR5146" t="b">
        <f>ISNUMBER(SEARCH('Consulta Por Puntos Baloto'!$E$5,B5146,1))</f>
        <v>0</v>
      </c>
      <c r="AS5146">
        <f t="shared" si="160"/>
        <v>31</v>
      </c>
      <c r="AT5146" t="str">
        <f t="shared" si="161"/>
        <v>Punto pago</v>
      </c>
    </row>
    <row r="5147" spans="1:46">
      <c r="A5147" t="s">
        <v>22619</v>
      </c>
      <c r="B5147" t="s">
        <v>22620</v>
      </c>
      <c r="C5147" s="18">
        <v>3.9516148784</v>
      </c>
      <c r="D5147" t="s">
        <v>9667</v>
      </c>
      <c r="E5147" t="s">
        <v>4101</v>
      </c>
      <c r="F5147" t="s">
        <v>9668</v>
      </c>
      <c r="G5147" s="18">
        <v>3.8472597699</v>
      </c>
      <c r="H5147" t="s">
        <v>64</v>
      </c>
      <c r="I5147" t="s">
        <v>5603</v>
      </c>
      <c r="J5147" t="s">
        <v>9669</v>
      </c>
      <c r="K5147" s="18">
        <v>4.6608440165999996</v>
      </c>
      <c r="L5147" t="s">
        <v>64</v>
      </c>
      <c r="M5147" t="s">
        <v>4434</v>
      </c>
      <c r="N5147" t="s">
        <v>4435</v>
      </c>
      <c r="O5147" s="18">
        <v>3.7543006122000002</v>
      </c>
      <c r="P5147" t="s">
        <v>4100</v>
      </c>
      <c r="Q5147" t="s">
        <v>4101</v>
      </c>
      <c r="R5147" t="s">
        <v>4102</v>
      </c>
      <c r="S5147" s="18">
        <v>5.9014806716999999</v>
      </c>
      <c r="T5147" t="s">
        <v>227</v>
      </c>
      <c r="U5147" t="s">
        <v>228</v>
      </c>
      <c r="V5147" t="s">
        <v>229</v>
      </c>
      <c r="W5147" s="18">
        <v>5.9618655585000004</v>
      </c>
      <c r="X5147" t="s">
        <v>64</v>
      </c>
      <c r="Y5147" t="s">
        <v>5603</v>
      </c>
      <c r="Z5147" t="s">
        <v>5604</v>
      </c>
      <c r="AA5147" s="18">
        <v>4.8504139872999996</v>
      </c>
      <c r="AB5147" t="s">
        <v>4436</v>
      </c>
      <c r="AC5147" t="s">
        <v>4437</v>
      </c>
      <c r="AD5147" t="s">
        <v>4438</v>
      </c>
      <c r="AE5147" s="18">
        <v>0.63279167489999999</v>
      </c>
      <c r="AF5147" t="s">
        <v>22621</v>
      </c>
      <c r="AG5147" t="s">
        <v>220</v>
      </c>
      <c r="AH5147" t="s">
        <v>22622</v>
      </c>
      <c r="AI5147" s="18">
        <v>3.4573189440999998</v>
      </c>
      <c r="AJ5147" t="s">
        <v>9672</v>
      </c>
      <c r="AK5147" t="s">
        <v>4101</v>
      </c>
      <c r="AL5147" t="s">
        <v>9673</v>
      </c>
      <c r="AM5147" t="s">
        <v>22621</v>
      </c>
      <c r="AN5147" t="s">
        <v>220</v>
      </c>
      <c r="AO5147" t="s">
        <v>22622</v>
      </c>
      <c r="AP5147" s="18">
        <v>0.63279167489999999</v>
      </c>
      <c r="AQ5147" t="s">
        <v>123</v>
      </c>
      <c r="AR5147" t="b">
        <f>ISNUMBER(SEARCH('Consulta Por Puntos Baloto'!$E$5,B5147,1))</f>
        <v>0</v>
      </c>
      <c r="AS5147">
        <f t="shared" si="160"/>
        <v>31</v>
      </c>
      <c r="AT5147" t="str">
        <f t="shared" si="161"/>
        <v>Punto pago</v>
      </c>
    </row>
    <row r="5148" spans="1:46">
      <c r="A5148" t="s">
        <v>22623</v>
      </c>
      <c r="B5148" t="s">
        <v>22624</v>
      </c>
      <c r="C5148" s="18">
        <v>47.110208955899999</v>
      </c>
      <c r="D5148" t="s">
        <v>4913</v>
      </c>
      <c r="E5148" t="s">
        <v>4914</v>
      </c>
      <c r="F5148" t="s">
        <v>4915</v>
      </c>
      <c r="G5148" s="18">
        <v>164.67588895910001</v>
      </c>
      <c r="H5148" t="s">
        <v>4916</v>
      </c>
      <c r="I5148" t="s">
        <v>4169</v>
      </c>
      <c r="J5148" t="s">
        <v>4917</v>
      </c>
      <c r="K5148" s="18">
        <v>171.83619218780001</v>
      </c>
      <c r="L5148" t="s">
        <v>64</v>
      </c>
      <c r="M5148" t="s">
        <v>187</v>
      </c>
      <c r="N5148" t="s">
        <v>189</v>
      </c>
      <c r="O5148" s="18">
        <v>171.65764683629999</v>
      </c>
      <c r="P5148" t="s">
        <v>190</v>
      </c>
      <c r="Q5148" t="s">
        <v>191</v>
      </c>
      <c r="R5148" t="s">
        <v>192</v>
      </c>
      <c r="S5148" s="18">
        <v>181.4834118791</v>
      </c>
      <c r="T5148" t="s">
        <v>85</v>
      </c>
      <c r="U5148" t="s">
        <v>86</v>
      </c>
      <c r="V5148" t="s">
        <v>87</v>
      </c>
      <c r="W5148" s="18">
        <v>166.10495120429999</v>
      </c>
      <c r="X5148" t="s">
        <v>64</v>
      </c>
      <c r="Y5148" t="s">
        <v>4169</v>
      </c>
      <c r="Z5148" t="s">
        <v>4171</v>
      </c>
      <c r="AA5148" s="18">
        <v>164.71063465980001</v>
      </c>
      <c r="AB5148" t="s">
        <v>4916</v>
      </c>
      <c r="AC5148" t="s">
        <v>4172</v>
      </c>
      <c r="AD5148" t="s">
        <v>4918</v>
      </c>
      <c r="AE5148" s="18">
        <v>3.4423604199999999E-2</v>
      </c>
      <c r="AF5148" t="s">
        <v>19818</v>
      </c>
      <c r="AG5148" t="s">
        <v>19819</v>
      </c>
      <c r="AH5148" t="s">
        <v>19820</v>
      </c>
      <c r="AI5148" s="18">
        <v>0.1288452346</v>
      </c>
      <c r="AJ5148" t="s">
        <v>19821</v>
      </c>
      <c r="AK5148" t="s">
        <v>19819</v>
      </c>
      <c r="AL5148" t="s">
        <v>19822</v>
      </c>
      <c r="AM5148" t="s">
        <v>19818</v>
      </c>
      <c r="AN5148" t="s">
        <v>19819</v>
      </c>
      <c r="AO5148" t="s">
        <v>19820</v>
      </c>
      <c r="AP5148" s="18">
        <v>3.4423604199999999E-2</v>
      </c>
      <c r="AQ5148" t="s">
        <v>123</v>
      </c>
      <c r="AR5148" t="b">
        <f>ISNUMBER(SEARCH('Consulta Por Puntos Baloto'!$E$5,B5148,1))</f>
        <v>0</v>
      </c>
      <c r="AS5148">
        <f t="shared" si="160"/>
        <v>31</v>
      </c>
      <c r="AT5148" t="str">
        <f t="shared" si="161"/>
        <v>Punto pago</v>
      </c>
    </row>
    <row r="5149" spans="1:46">
      <c r="A5149" t="s">
        <v>22625</v>
      </c>
      <c r="B5149" t="s">
        <v>22626</v>
      </c>
      <c r="C5149" s="18">
        <v>79.619654922699993</v>
      </c>
      <c r="D5149" t="s">
        <v>185</v>
      </c>
      <c r="E5149" t="s">
        <v>83</v>
      </c>
      <c r="F5149" t="s">
        <v>186</v>
      </c>
      <c r="G5149" s="18">
        <v>3.2886367396999998</v>
      </c>
      <c r="H5149" t="s">
        <v>64</v>
      </c>
      <c r="I5149" t="s">
        <v>187</v>
      </c>
      <c r="J5149" t="s">
        <v>189</v>
      </c>
      <c r="K5149" s="18">
        <v>3.2886367396999998</v>
      </c>
      <c r="L5149" t="s">
        <v>64</v>
      </c>
      <c r="M5149" t="s">
        <v>187</v>
      </c>
      <c r="N5149" t="s">
        <v>189</v>
      </c>
      <c r="O5149" s="18">
        <v>3.3844937928999999</v>
      </c>
      <c r="P5149" t="s">
        <v>190</v>
      </c>
      <c r="Q5149" t="s">
        <v>191</v>
      </c>
      <c r="R5149" t="s">
        <v>192</v>
      </c>
      <c r="S5149" s="18">
        <v>80.254489557699998</v>
      </c>
      <c r="T5149" t="s">
        <v>85</v>
      </c>
      <c r="U5149" t="s">
        <v>86</v>
      </c>
      <c r="V5149" t="s">
        <v>87</v>
      </c>
      <c r="W5149" s="18">
        <v>80.254489557699998</v>
      </c>
      <c r="X5149" t="s">
        <v>64</v>
      </c>
      <c r="Y5149" t="s">
        <v>91</v>
      </c>
      <c r="Z5149" t="s">
        <v>92</v>
      </c>
      <c r="AA5149" s="18">
        <v>79.709708880199997</v>
      </c>
      <c r="AB5149" t="s">
        <v>193</v>
      </c>
      <c r="AC5149" t="s">
        <v>83</v>
      </c>
      <c r="AD5149" t="s">
        <v>194</v>
      </c>
      <c r="AE5149" s="18">
        <v>0.1165378806</v>
      </c>
      <c r="AF5149" t="s">
        <v>22627</v>
      </c>
      <c r="AG5149" t="s">
        <v>191</v>
      </c>
      <c r="AH5149" t="s">
        <v>22628</v>
      </c>
      <c r="AI5149" s="18">
        <v>1.0276855081</v>
      </c>
      <c r="AJ5149" t="s">
        <v>22629</v>
      </c>
      <c r="AK5149" t="s">
        <v>191</v>
      </c>
      <c r="AL5149" t="s">
        <v>22630</v>
      </c>
      <c r="AM5149" t="s">
        <v>22627</v>
      </c>
      <c r="AN5149" t="s">
        <v>191</v>
      </c>
      <c r="AO5149" t="s">
        <v>22628</v>
      </c>
      <c r="AP5149" s="18">
        <v>0.1165378806</v>
      </c>
      <c r="AQ5149" t="s">
        <v>123</v>
      </c>
      <c r="AR5149" t="b">
        <f>ISNUMBER(SEARCH('Consulta Por Puntos Baloto'!$E$5,B5149,1))</f>
        <v>0</v>
      </c>
      <c r="AS5149">
        <f t="shared" si="160"/>
        <v>31</v>
      </c>
      <c r="AT5149" t="str">
        <f t="shared" si="161"/>
        <v>Punto pago</v>
      </c>
    </row>
    <row r="5150" spans="1:46">
      <c r="A5150" t="s">
        <v>22631</v>
      </c>
      <c r="B5150" t="s">
        <v>22632</v>
      </c>
      <c r="C5150" s="18">
        <v>71.105546194900001</v>
      </c>
      <c r="D5150" t="s">
        <v>380</v>
      </c>
      <c r="E5150" t="s">
        <v>381</v>
      </c>
      <c r="F5150" t="s">
        <v>382</v>
      </c>
      <c r="G5150" s="18">
        <v>108.04403931109999</v>
      </c>
      <c r="H5150" t="s">
        <v>64</v>
      </c>
      <c r="I5150" t="s">
        <v>4560</v>
      </c>
      <c r="J5150" t="s">
        <v>4562</v>
      </c>
      <c r="K5150" s="18">
        <v>108.03737364520001</v>
      </c>
      <c r="L5150" t="s">
        <v>64</v>
      </c>
      <c r="M5150" t="s">
        <v>4560</v>
      </c>
      <c r="N5150" t="s">
        <v>4562</v>
      </c>
      <c r="O5150" s="18">
        <v>107.2594471972</v>
      </c>
      <c r="P5150" t="s">
        <v>5857</v>
      </c>
      <c r="Q5150" t="s">
        <v>388</v>
      </c>
      <c r="R5150" t="s">
        <v>5858</v>
      </c>
      <c r="S5150" s="18">
        <v>259.00708967589998</v>
      </c>
      <c r="T5150" t="s">
        <v>253</v>
      </c>
      <c r="U5150" t="s">
        <v>65</v>
      </c>
      <c r="V5150" t="s">
        <v>254</v>
      </c>
      <c r="W5150" s="18">
        <v>108.99199622730001</v>
      </c>
      <c r="X5150" t="s">
        <v>64</v>
      </c>
      <c r="Y5150" t="s">
        <v>4563</v>
      </c>
      <c r="Z5150" t="s">
        <v>4564</v>
      </c>
      <c r="AA5150" s="18">
        <v>107.10243387040001</v>
      </c>
      <c r="AB5150" t="s">
        <v>5859</v>
      </c>
      <c r="AC5150" t="s">
        <v>388</v>
      </c>
      <c r="AD5150" t="s">
        <v>5860</v>
      </c>
      <c r="AE5150" s="18">
        <v>2.30454678E-2</v>
      </c>
      <c r="AF5150" t="s">
        <v>22633</v>
      </c>
      <c r="AG5150" t="s">
        <v>11369</v>
      </c>
      <c r="AH5150" t="s">
        <v>22634</v>
      </c>
      <c r="AI5150" s="18">
        <v>71.0023949789</v>
      </c>
      <c r="AJ5150" t="s">
        <v>11371</v>
      </c>
      <c r="AK5150" t="s">
        <v>381</v>
      </c>
      <c r="AL5150" t="s">
        <v>11372</v>
      </c>
      <c r="AM5150" t="s">
        <v>22633</v>
      </c>
      <c r="AN5150" t="s">
        <v>11369</v>
      </c>
      <c r="AO5150" t="s">
        <v>22634</v>
      </c>
      <c r="AP5150" s="18">
        <v>2.30454678E-2</v>
      </c>
      <c r="AQ5150" t="s">
        <v>123</v>
      </c>
      <c r="AR5150" t="b">
        <f>ISNUMBER(SEARCH('Consulta Por Puntos Baloto'!$E$5,B5150,1))</f>
        <v>0</v>
      </c>
      <c r="AS5150">
        <f t="shared" si="160"/>
        <v>31</v>
      </c>
      <c r="AT5150" t="str">
        <f t="shared" si="161"/>
        <v>Punto pago</v>
      </c>
    </row>
    <row r="5151" spans="1:46">
      <c r="A5151" t="s">
        <v>22635</v>
      </c>
      <c r="B5151" t="s">
        <v>22636</v>
      </c>
      <c r="C5151" s="18">
        <v>64.107525949999996</v>
      </c>
      <c r="D5151" t="s">
        <v>3971</v>
      </c>
      <c r="E5151" t="s">
        <v>3972</v>
      </c>
      <c r="F5151" t="s">
        <v>3973</v>
      </c>
      <c r="G5151" s="18">
        <v>61.803591099599998</v>
      </c>
      <c r="H5151" t="s">
        <v>64</v>
      </c>
      <c r="I5151" t="s">
        <v>3974</v>
      </c>
      <c r="J5151" t="s">
        <v>3975</v>
      </c>
      <c r="K5151" s="18">
        <v>63.651711998400003</v>
      </c>
      <c r="L5151" t="s">
        <v>64</v>
      </c>
      <c r="M5151" t="s">
        <v>3974</v>
      </c>
      <c r="N5151" t="s">
        <v>3976</v>
      </c>
      <c r="O5151" s="18">
        <v>64.501233644099997</v>
      </c>
      <c r="P5151" t="s">
        <v>3977</v>
      </c>
      <c r="Q5151" t="s">
        <v>3972</v>
      </c>
      <c r="R5151" t="s">
        <v>3978</v>
      </c>
      <c r="S5151" s="18">
        <v>408.8289521593</v>
      </c>
      <c r="T5151" t="s">
        <v>85</v>
      </c>
      <c r="U5151" t="s">
        <v>86</v>
      </c>
      <c r="V5151" t="s">
        <v>87</v>
      </c>
      <c r="W5151" s="18">
        <v>69.385154703500007</v>
      </c>
      <c r="X5151" t="s">
        <v>3979</v>
      </c>
      <c r="Y5151" t="s">
        <v>3974</v>
      </c>
      <c r="Z5151" t="s">
        <v>3980</v>
      </c>
      <c r="AA5151" s="18">
        <v>67.455623275199997</v>
      </c>
      <c r="AB5151" t="s">
        <v>4286</v>
      </c>
      <c r="AC5151" t="s">
        <v>3972</v>
      </c>
      <c r="AD5151" t="s">
        <v>4289</v>
      </c>
      <c r="AE5151" s="18">
        <v>1.02312181E-2</v>
      </c>
      <c r="AF5151" t="s">
        <v>22637</v>
      </c>
      <c r="AG5151" t="s">
        <v>9197</v>
      </c>
      <c r="AH5151" t="s">
        <v>22638</v>
      </c>
      <c r="AI5151" s="18">
        <v>3.8322980299999997E-2</v>
      </c>
      <c r="AJ5151" t="s">
        <v>9199</v>
      </c>
      <c r="AK5151" t="s">
        <v>9197</v>
      </c>
      <c r="AL5151" t="s">
        <v>9200</v>
      </c>
      <c r="AM5151" t="s">
        <v>22637</v>
      </c>
      <c r="AN5151" t="s">
        <v>9197</v>
      </c>
      <c r="AO5151" t="s">
        <v>22638</v>
      </c>
      <c r="AP5151" s="18">
        <v>1.02312181E-2</v>
      </c>
      <c r="AQ5151" t="s">
        <v>123</v>
      </c>
      <c r="AR5151" t="b">
        <f>ISNUMBER(SEARCH('Consulta Por Puntos Baloto'!$E$5,B5151,1))</f>
        <v>0</v>
      </c>
      <c r="AS5151">
        <f t="shared" si="160"/>
        <v>31</v>
      </c>
      <c r="AT5151" t="str">
        <f t="shared" si="161"/>
        <v>Punto pago</v>
      </c>
    </row>
    <row r="5152" spans="1:46">
      <c r="A5152" t="s">
        <v>22639</v>
      </c>
      <c r="B5152" t="s">
        <v>22640</v>
      </c>
      <c r="C5152" s="18">
        <v>20.109573313399999</v>
      </c>
      <c r="D5152" t="s">
        <v>4951</v>
      </c>
      <c r="E5152" t="s">
        <v>4014</v>
      </c>
      <c r="F5152" t="s">
        <v>4952</v>
      </c>
      <c r="G5152" s="18">
        <v>19.964746097100001</v>
      </c>
      <c r="H5152" t="s">
        <v>64</v>
      </c>
      <c r="I5152" t="s">
        <v>4008</v>
      </c>
      <c r="J5152" t="s">
        <v>4009</v>
      </c>
      <c r="K5152" s="18">
        <v>19.300189993099998</v>
      </c>
      <c r="L5152" t="s">
        <v>4010</v>
      </c>
      <c r="M5152" t="s">
        <v>4008</v>
      </c>
      <c r="N5152" t="s">
        <v>4011</v>
      </c>
      <c r="O5152" s="18">
        <v>35.361631091699998</v>
      </c>
      <c r="P5152" t="s">
        <v>4100</v>
      </c>
      <c r="Q5152" t="s">
        <v>4101</v>
      </c>
      <c r="R5152" t="s">
        <v>4102</v>
      </c>
      <c r="S5152" s="18">
        <v>33.891575174700002</v>
      </c>
      <c r="T5152" t="s">
        <v>227</v>
      </c>
      <c r="U5152" t="s">
        <v>228</v>
      </c>
      <c r="V5152" t="s">
        <v>229</v>
      </c>
      <c r="W5152" s="18">
        <v>31.515506939200002</v>
      </c>
      <c r="X5152" t="s">
        <v>64</v>
      </c>
      <c r="Y5152" t="s">
        <v>228</v>
      </c>
      <c r="Z5152" t="s">
        <v>4012</v>
      </c>
      <c r="AA5152" s="18">
        <v>19.973468024300001</v>
      </c>
      <c r="AB5152" s="19" t="s">
        <v>4013</v>
      </c>
      <c r="AC5152" t="s">
        <v>4014</v>
      </c>
      <c r="AD5152" t="s">
        <v>4015</v>
      </c>
      <c r="AE5152" s="18">
        <v>9.3279769999999994E-3</v>
      </c>
      <c r="AF5152" t="s">
        <v>22641</v>
      </c>
      <c r="AG5152" t="s">
        <v>5140</v>
      </c>
      <c r="AH5152" t="s">
        <v>22642</v>
      </c>
      <c r="AI5152" s="18">
        <v>4.8690716500000002E-2</v>
      </c>
      <c r="AJ5152" t="s">
        <v>8840</v>
      </c>
      <c r="AK5152" t="s">
        <v>5140</v>
      </c>
      <c r="AL5152" t="s">
        <v>8841</v>
      </c>
      <c r="AM5152" t="s">
        <v>22641</v>
      </c>
      <c r="AN5152" t="s">
        <v>5140</v>
      </c>
      <c r="AO5152" t="s">
        <v>22642</v>
      </c>
      <c r="AP5152" s="18">
        <v>9.3279769999999994E-3</v>
      </c>
      <c r="AQ5152" t="s">
        <v>123</v>
      </c>
      <c r="AR5152" t="b">
        <f>ISNUMBER(SEARCH('Consulta Por Puntos Baloto'!$E$5,B5152,1))</f>
        <v>0</v>
      </c>
      <c r="AS5152">
        <f t="shared" si="160"/>
        <v>31</v>
      </c>
      <c r="AT5152" t="str">
        <f t="shared" si="161"/>
        <v>Punto pago</v>
      </c>
    </row>
    <row r="5153" spans="1:46">
      <c r="A5153" t="s">
        <v>22643</v>
      </c>
      <c r="B5153" t="s">
        <v>22644</v>
      </c>
      <c r="C5153" s="18">
        <v>0.95797106860000003</v>
      </c>
      <c r="D5153" t="s">
        <v>4793</v>
      </c>
      <c r="E5153" t="s">
        <v>220</v>
      </c>
      <c r="F5153" t="s">
        <v>4794</v>
      </c>
      <c r="G5153" s="18">
        <v>0.60066924669999999</v>
      </c>
      <c r="H5153" t="s">
        <v>4228</v>
      </c>
      <c r="I5153" t="s">
        <v>223</v>
      </c>
      <c r="J5153" t="s">
        <v>4229</v>
      </c>
      <c r="K5153" s="18">
        <v>1.6143236605</v>
      </c>
      <c r="L5153" t="s">
        <v>64</v>
      </c>
      <c r="M5153" t="s">
        <v>223</v>
      </c>
      <c r="N5153" t="s">
        <v>4230</v>
      </c>
      <c r="O5153" s="18">
        <v>0.73993443589999996</v>
      </c>
      <c r="P5153" t="s">
        <v>4231</v>
      </c>
      <c r="Q5153" t="s">
        <v>220</v>
      </c>
      <c r="R5153" t="s">
        <v>4232</v>
      </c>
      <c r="S5153" s="18">
        <v>9.1969376501000006</v>
      </c>
      <c r="T5153" t="s">
        <v>227</v>
      </c>
      <c r="U5153" t="s">
        <v>228</v>
      </c>
      <c r="V5153" t="s">
        <v>229</v>
      </c>
      <c r="W5153" s="18">
        <v>2.2522925760999999</v>
      </c>
      <c r="X5153" t="s">
        <v>222</v>
      </c>
      <c r="Y5153" t="s">
        <v>223</v>
      </c>
      <c r="Z5153" t="s">
        <v>224</v>
      </c>
      <c r="AA5153" s="18">
        <v>0.86903421729999997</v>
      </c>
      <c r="AB5153" t="s">
        <v>4088</v>
      </c>
      <c r="AC5153" t="s">
        <v>220</v>
      </c>
      <c r="AD5153" t="s">
        <v>4089</v>
      </c>
      <c r="AE5153" s="18">
        <v>6.3584294200000002E-2</v>
      </c>
      <c r="AF5153" t="s">
        <v>22645</v>
      </c>
      <c r="AG5153" t="s">
        <v>220</v>
      </c>
      <c r="AH5153" t="s">
        <v>22646</v>
      </c>
      <c r="AI5153" s="18">
        <v>0.1219548258</v>
      </c>
      <c r="AJ5153" t="s">
        <v>349</v>
      </c>
      <c r="AK5153" t="s">
        <v>220</v>
      </c>
      <c r="AL5153" t="s">
        <v>11721</v>
      </c>
      <c r="AM5153" t="s">
        <v>22645</v>
      </c>
      <c r="AN5153" t="s">
        <v>220</v>
      </c>
      <c r="AO5153" t="s">
        <v>22646</v>
      </c>
      <c r="AP5153" s="18">
        <v>6.3584294200000002E-2</v>
      </c>
      <c r="AQ5153" t="s">
        <v>123</v>
      </c>
      <c r="AR5153" t="b">
        <f>ISNUMBER(SEARCH('Consulta Por Puntos Baloto'!$E$5,B5153,1))</f>
        <v>0</v>
      </c>
      <c r="AS5153">
        <f t="shared" si="160"/>
        <v>31</v>
      </c>
      <c r="AT5153" t="str">
        <f t="shared" si="161"/>
        <v>Punto pago</v>
      </c>
    </row>
    <row r="5154" spans="1:46">
      <c r="A5154" t="s">
        <v>22647</v>
      </c>
      <c r="B5154" t="s">
        <v>22648</v>
      </c>
      <c r="C5154" s="18">
        <v>0.65738902460000004</v>
      </c>
      <c r="D5154" t="s">
        <v>150</v>
      </c>
      <c r="E5154" t="s">
        <v>151</v>
      </c>
      <c r="F5154" t="s">
        <v>152</v>
      </c>
      <c r="G5154" s="18">
        <v>0.62036557520000002</v>
      </c>
      <c r="H5154" t="s">
        <v>153</v>
      </c>
      <c r="I5154" t="s">
        <v>154</v>
      </c>
      <c r="J5154" t="s">
        <v>155</v>
      </c>
      <c r="K5154" s="18">
        <v>4.8640365233000002</v>
      </c>
      <c r="L5154" t="s">
        <v>64</v>
      </c>
      <c r="M5154" t="s">
        <v>154</v>
      </c>
      <c r="N5154" t="s">
        <v>156</v>
      </c>
      <c r="O5154" s="18">
        <v>4.912441308</v>
      </c>
      <c r="P5154" t="s">
        <v>157</v>
      </c>
      <c r="Q5154" t="s">
        <v>151</v>
      </c>
      <c r="R5154" t="s">
        <v>158</v>
      </c>
      <c r="S5154" s="18">
        <v>116.48577628069999</v>
      </c>
      <c r="T5154" t="s">
        <v>111</v>
      </c>
      <c r="U5154" t="s">
        <v>112</v>
      </c>
      <c r="V5154" t="s">
        <v>113</v>
      </c>
      <c r="W5154" s="18">
        <v>6.2065441876999996</v>
      </c>
      <c r="X5154" t="s">
        <v>64</v>
      </c>
      <c r="Y5154" t="s">
        <v>154</v>
      </c>
      <c r="Z5154" t="s">
        <v>159</v>
      </c>
      <c r="AA5154" s="18">
        <v>0.63710108909999996</v>
      </c>
      <c r="AB5154" s="19" t="s">
        <v>153</v>
      </c>
      <c r="AC5154" t="s">
        <v>151</v>
      </c>
      <c r="AD5154" t="s">
        <v>160</v>
      </c>
      <c r="AE5154" s="18">
        <v>0.132777542</v>
      </c>
      <c r="AF5154" t="s">
        <v>11126</v>
      </c>
      <c r="AG5154" t="s">
        <v>4535</v>
      </c>
      <c r="AH5154" t="s">
        <v>11127</v>
      </c>
      <c r="AI5154" s="18">
        <v>0</v>
      </c>
      <c r="AJ5154" t="s">
        <v>11128</v>
      </c>
      <c r="AK5154" t="s">
        <v>151</v>
      </c>
      <c r="AL5154" t="s">
        <v>11129</v>
      </c>
      <c r="AM5154" t="s">
        <v>11128</v>
      </c>
      <c r="AN5154" t="s">
        <v>151</v>
      </c>
      <c r="AO5154" t="s">
        <v>11129</v>
      </c>
      <c r="AP5154" s="18">
        <v>0</v>
      </c>
      <c r="AQ5154" t="s">
        <v>123</v>
      </c>
      <c r="AR5154" t="b">
        <f>ISNUMBER(SEARCH('Consulta Por Puntos Baloto'!$E$5,B5154,1))</f>
        <v>0</v>
      </c>
      <c r="AS5154">
        <f t="shared" si="160"/>
        <v>35</v>
      </c>
      <c r="AT5154" t="str">
        <f t="shared" si="161"/>
        <v>Punto red</v>
      </c>
    </row>
    <row r="5155" spans="1:46">
      <c r="A5155" t="s">
        <v>22649</v>
      </c>
      <c r="B5155" t="s">
        <v>22650</v>
      </c>
      <c r="C5155" s="18">
        <v>0.97011264249999996</v>
      </c>
      <c r="D5155" t="s">
        <v>437</v>
      </c>
      <c r="E5155" t="s">
        <v>128</v>
      </c>
      <c r="F5155" t="s">
        <v>438</v>
      </c>
      <c r="G5155" s="18">
        <v>0.14279036340000001</v>
      </c>
      <c r="H5155" t="s">
        <v>64</v>
      </c>
      <c r="I5155" t="s">
        <v>130</v>
      </c>
      <c r="J5155" t="s">
        <v>439</v>
      </c>
      <c r="K5155" s="18">
        <v>1.106653814</v>
      </c>
      <c r="L5155" t="s">
        <v>567</v>
      </c>
      <c r="M5155" t="s">
        <v>130</v>
      </c>
      <c r="N5155" t="s">
        <v>568</v>
      </c>
      <c r="O5155" s="18">
        <v>0.49714967040000002</v>
      </c>
      <c r="P5155" t="s">
        <v>441</v>
      </c>
      <c r="Q5155" t="s">
        <v>134</v>
      </c>
      <c r="R5155" t="s">
        <v>442</v>
      </c>
      <c r="S5155" s="18">
        <v>2.5507039058999998</v>
      </c>
      <c r="T5155" t="s">
        <v>136</v>
      </c>
      <c r="U5155" t="s">
        <v>130</v>
      </c>
      <c r="V5155" t="s">
        <v>137</v>
      </c>
      <c r="W5155" s="18">
        <v>0.73440937370000003</v>
      </c>
      <c r="X5155" t="s">
        <v>64</v>
      </c>
      <c r="Y5155" t="s">
        <v>130</v>
      </c>
      <c r="Z5155" t="s">
        <v>209</v>
      </c>
      <c r="AA5155" s="18">
        <v>0.64985133470000001</v>
      </c>
      <c r="AB5155" s="19" t="s">
        <v>443</v>
      </c>
      <c r="AC5155" t="s">
        <v>128</v>
      </c>
      <c r="AD5155" t="s">
        <v>444</v>
      </c>
      <c r="AE5155" s="18">
        <v>0.4648419178</v>
      </c>
      <c r="AF5155" t="s">
        <v>951</v>
      </c>
      <c r="AG5155" t="s">
        <v>143</v>
      </c>
      <c r="AH5155" t="s">
        <v>952</v>
      </c>
      <c r="AI5155" s="18">
        <v>7.6673696299999997E-2</v>
      </c>
      <c r="AJ5155" t="s">
        <v>22651</v>
      </c>
      <c r="AK5155" t="s">
        <v>134</v>
      </c>
      <c r="AL5155" t="s">
        <v>22652</v>
      </c>
      <c r="AM5155" t="s">
        <v>22651</v>
      </c>
      <c r="AN5155" t="s">
        <v>134</v>
      </c>
      <c r="AO5155" t="s">
        <v>22652</v>
      </c>
      <c r="AP5155" s="18">
        <v>7.6673696299999997E-2</v>
      </c>
      <c r="AQ5155" t="s">
        <v>123</v>
      </c>
      <c r="AR5155" t="b">
        <f>ISNUMBER(SEARCH('Consulta Por Puntos Baloto'!$E$5,B5155,1))</f>
        <v>0</v>
      </c>
      <c r="AS5155">
        <f t="shared" si="160"/>
        <v>35</v>
      </c>
      <c r="AT5155" t="str">
        <f t="shared" si="161"/>
        <v>Punto red</v>
      </c>
    </row>
    <row r="5156" spans="1:46">
      <c r="A5156" t="s">
        <v>22653</v>
      </c>
      <c r="B5156" t="s">
        <v>22654</v>
      </c>
      <c r="C5156" s="18">
        <v>1.0231480963999999</v>
      </c>
      <c r="D5156" t="s">
        <v>5248</v>
      </c>
      <c r="E5156" t="s">
        <v>5249</v>
      </c>
      <c r="F5156" t="s">
        <v>5250</v>
      </c>
      <c r="G5156" s="18">
        <v>24.6883377606</v>
      </c>
      <c r="H5156" t="s">
        <v>64</v>
      </c>
      <c r="I5156" t="s">
        <v>4389</v>
      </c>
      <c r="J5156" t="s">
        <v>4390</v>
      </c>
      <c r="K5156" s="18">
        <v>62.355471417399997</v>
      </c>
      <c r="L5156" t="s">
        <v>64</v>
      </c>
      <c r="M5156" t="s">
        <v>343</v>
      </c>
      <c r="N5156" t="s">
        <v>344</v>
      </c>
      <c r="O5156" s="18">
        <v>24.666768874799999</v>
      </c>
      <c r="P5156" t="s">
        <v>4391</v>
      </c>
      <c r="Q5156" t="s">
        <v>4392</v>
      </c>
      <c r="R5156" t="s">
        <v>4393</v>
      </c>
      <c r="S5156" s="18">
        <v>84.172534221299998</v>
      </c>
      <c r="T5156" t="s">
        <v>69</v>
      </c>
      <c r="U5156" t="s">
        <v>65</v>
      </c>
      <c r="V5156" t="s">
        <v>70</v>
      </c>
      <c r="W5156" s="18">
        <v>24.6883377606</v>
      </c>
      <c r="X5156" t="s">
        <v>64</v>
      </c>
      <c r="Y5156" t="s">
        <v>4389</v>
      </c>
      <c r="Z5156" t="s">
        <v>4390</v>
      </c>
      <c r="AA5156" s="18">
        <v>63.702417067699997</v>
      </c>
      <c r="AB5156" t="s">
        <v>345</v>
      </c>
      <c r="AC5156" t="s">
        <v>341</v>
      </c>
      <c r="AD5156" t="s">
        <v>346</v>
      </c>
      <c r="AE5156" s="18">
        <v>0.45281695789999998</v>
      </c>
      <c r="AF5156" t="s">
        <v>15950</v>
      </c>
      <c r="AG5156" t="s">
        <v>5249</v>
      </c>
      <c r="AH5156" t="s">
        <v>15951</v>
      </c>
      <c r="AI5156" s="18">
        <v>0.42741632010000002</v>
      </c>
      <c r="AJ5156" t="s">
        <v>9460</v>
      </c>
      <c r="AK5156" t="s">
        <v>7664</v>
      </c>
      <c r="AL5156" t="s">
        <v>9461</v>
      </c>
      <c r="AM5156" t="s">
        <v>9460</v>
      </c>
      <c r="AN5156" t="s">
        <v>7664</v>
      </c>
      <c r="AO5156" t="s">
        <v>9461</v>
      </c>
      <c r="AP5156" s="18">
        <v>0.42741632010000002</v>
      </c>
      <c r="AQ5156" t="e">
        <v>#N/A</v>
      </c>
      <c r="AR5156" t="b">
        <f>ISNUMBER(SEARCH('Consulta Por Puntos Baloto'!$E$5,B5156,1))</f>
        <v>0</v>
      </c>
      <c r="AS5156">
        <f t="shared" si="160"/>
        <v>35</v>
      </c>
      <c r="AT5156" t="str">
        <f t="shared" si="161"/>
        <v>Punto red</v>
      </c>
    </row>
    <row r="5157" spans="1:46">
      <c r="A5157" t="s">
        <v>22655</v>
      </c>
      <c r="B5157" t="s">
        <v>22656</v>
      </c>
      <c r="C5157" s="18">
        <v>0.2866775707</v>
      </c>
      <c r="D5157" t="s">
        <v>4495</v>
      </c>
      <c r="E5157" t="s">
        <v>4496</v>
      </c>
      <c r="F5157" t="s">
        <v>4497</v>
      </c>
      <c r="G5157" s="18">
        <v>0.1900208461</v>
      </c>
      <c r="H5157" t="s">
        <v>383</v>
      </c>
      <c r="I5157" t="s">
        <v>384</v>
      </c>
      <c r="J5157" t="s">
        <v>385</v>
      </c>
      <c r="K5157" s="18">
        <v>2.1274289296000002</v>
      </c>
      <c r="L5157" t="s">
        <v>64</v>
      </c>
      <c r="M5157" t="s">
        <v>384</v>
      </c>
      <c r="N5157" t="s">
        <v>386</v>
      </c>
      <c r="O5157" s="18">
        <v>90.080023236700001</v>
      </c>
      <c r="P5157" t="s">
        <v>4733</v>
      </c>
      <c r="Q5157" t="s">
        <v>4734</v>
      </c>
      <c r="R5157" t="s">
        <v>4735</v>
      </c>
      <c r="S5157" s="18">
        <v>103.0161070274</v>
      </c>
      <c r="T5157" t="s">
        <v>253</v>
      </c>
      <c r="U5157" t="s">
        <v>65</v>
      </c>
      <c r="V5157" t="s">
        <v>254</v>
      </c>
      <c r="W5157" s="18">
        <v>102.8121097985</v>
      </c>
      <c r="X5157" t="s">
        <v>276</v>
      </c>
      <c r="Y5157" t="s">
        <v>65</v>
      </c>
      <c r="Z5157" t="s">
        <v>277</v>
      </c>
      <c r="AA5157" s="18">
        <v>0.18996988440000001</v>
      </c>
      <c r="AB5157" t="s">
        <v>383</v>
      </c>
      <c r="AC5157" t="s">
        <v>391</v>
      </c>
      <c r="AD5157" t="s">
        <v>392</v>
      </c>
      <c r="AE5157" s="18">
        <v>0.1181195981</v>
      </c>
      <c r="AF5157" t="s">
        <v>13685</v>
      </c>
      <c r="AG5157" t="s">
        <v>4496</v>
      </c>
      <c r="AH5157" t="s">
        <v>13686</v>
      </c>
      <c r="AI5157" s="18">
        <v>0.24123157949999999</v>
      </c>
      <c r="AJ5157" t="s">
        <v>349</v>
      </c>
      <c r="AK5157" t="s">
        <v>391</v>
      </c>
      <c r="AL5157" t="s">
        <v>13687</v>
      </c>
      <c r="AM5157" t="s">
        <v>13685</v>
      </c>
      <c r="AN5157" t="s">
        <v>4496</v>
      </c>
      <c r="AO5157" t="s">
        <v>13686</v>
      </c>
      <c r="AP5157" s="18">
        <v>0.1181195981</v>
      </c>
      <c r="AQ5157" t="s">
        <v>123</v>
      </c>
      <c r="AR5157" t="b">
        <f>ISNUMBER(SEARCH('Consulta Por Puntos Baloto'!$E$5,B5157,1))</f>
        <v>0</v>
      </c>
      <c r="AS5157">
        <f t="shared" si="160"/>
        <v>31</v>
      </c>
      <c r="AT5157" t="str">
        <f t="shared" si="161"/>
        <v>Punto pago</v>
      </c>
    </row>
    <row r="5158" spans="1:46">
      <c r="A5158" t="s">
        <v>22657</v>
      </c>
      <c r="B5158" t="s">
        <v>22658</v>
      </c>
      <c r="C5158" s="18">
        <v>0.36463850679999998</v>
      </c>
      <c r="D5158" t="s">
        <v>5197</v>
      </c>
      <c r="E5158" t="s">
        <v>5198</v>
      </c>
      <c r="F5158" t="s">
        <v>5199</v>
      </c>
      <c r="G5158" s="18">
        <v>2.0926049975000001</v>
      </c>
      <c r="H5158" t="s">
        <v>64</v>
      </c>
      <c r="I5158" t="s">
        <v>5200</v>
      </c>
      <c r="J5158" t="s">
        <v>5201</v>
      </c>
      <c r="K5158" s="18">
        <v>11.8356854744</v>
      </c>
      <c r="L5158" t="s">
        <v>64</v>
      </c>
      <c r="M5158" t="s">
        <v>65</v>
      </c>
      <c r="N5158" t="s">
        <v>5202</v>
      </c>
      <c r="O5158" s="18">
        <v>11.918944678600001</v>
      </c>
      <c r="P5158" t="s">
        <v>67</v>
      </c>
      <c r="Q5158" t="s">
        <v>62</v>
      </c>
      <c r="R5158" t="s">
        <v>68</v>
      </c>
      <c r="S5158" s="18">
        <v>12.1796690996</v>
      </c>
      <c r="T5158" t="s">
        <v>253</v>
      </c>
      <c r="U5158" t="s">
        <v>65</v>
      </c>
      <c r="V5158" t="s">
        <v>254</v>
      </c>
      <c r="W5158" s="18">
        <v>11.908229478000001</v>
      </c>
      <c r="X5158" t="s">
        <v>276</v>
      </c>
      <c r="Y5158" t="s">
        <v>65</v>
      </c>
      <c r="Z5158" t="s">
        <v>277</v>
      </c>
      <c r="AA5158" s="18">
        <v>11.8969305676</v>
      </c>
      <c r="AB5158" t="s">
        <v>5203</v>
      </c>
      <c r="AC5158" t="s">
        <v>62</v>
      </c>
      <c r="AD5158" t="s">
        <v>5204</v>
      </c>
      <c r="AE5158" s="18">
        <v>0.47560541550000002</v>
      </c>
      <c r="AF5158" t="s">
        <v>6701</v>
      </c>
      <c r="AG5158" t="s">
        <v>6702</v>
      </c>
      <c r="AH5158" t="s">
        <v>6703</v>
      </c>
      <c r="AI5158" s="18">
        <v>5.4000000000000004E-9</v>
      </c>
      <c r="AJ5158" t="s">
        <v>20915</v>
      </c>
      <c r="AK5158" t="s">
        <v>5198</v>
      </c>
      <c r="AL5158" t="s">
        <v>20916</v>
      </c>
      <c r="AM5158" t="s">
        <v>20915</v>
      </c>
      <c r="AN5158" t="s">
        <v>5198</v>
      </c>
      <c r="AO5158" t="s">
        <v>20916</v>
      </c>
      <c r="AP5158" s="18">
        <v>5.4000000000000004E-9</v>
      </c>
      <c r="AQ5158" t="s">
        <v>123</v>
      </c>
      <c r="AR5158" t="b">
        <f>ISNUMBER(SEARCH('Consulta Por Puntos Baloto'!$E$5,B5158,1))</f>
        <v>0</v>
      </c>
      <c r="AS5158">
        <f t="shared" si="160"/>
        <v>35</v>
      </c>
      <c r="AT5158" t="str">
        <f t="shared" si="161"/>
        <v>Punto red</v>
      </c>
    </row>
    <row r="5159" spans="1:46">
      <c r="A5159" t="s">
        <v>22659</v>
      </c>
      <c r="B5159" t="s">
        <v>22660</v>
      </c>
      <c r="C5159" s="18">
        <v>0.79249003689999997</v>
      </c>
      <c r="D5159" t="s">
        <v>5248</v>
      </c>
      <c r="E5159" t="s">
        <v>5249</v>
      </c>
      <c r="F5159" t="s">
        <v>5250</v>
      </c>
      <c r="G5159" s="18">
        <v>23.995282559</v>
      </c>
      <c r="H5159" t="s">
        <v>64</v>
      </c>
      <c r="I5159" t="s">
        <v>4389</v>
      </c>
      <c r="J5159" t="s">
        <v>4390</v>
      </c>
      <c r="K5159" s="18">
        <v>61.701401374200003</v>
      </c>
      <c r="L5159" t="s">
        <v>64</v>
      </c>
      <c r="M5159" t="s">
        <v>343</v>
      </c>
      <c r="N5159" t="s">
        <v>344</v>
      </c>
      <c r="O5159" s="18">
        <v>23.9736390992</v>
      </c>
      <c r="P5159" t="s">
        <v>4391</v>
      </c>
      <c r="Q5159" t="s">
        <v>4392</v>
      </c>
      <c r="R5159" t="s">
        <v>4393</v>
      </c>
      <c r="S5159" s="18">
        <v>83.479964088800003</v>
      </c>
      <c r="T5159" t="s">
        <v>69</v>
      </c>
      <c r="U5159" t="s">
        <v>65</v>
      </c>
      <c r="V5159" t="s">
        <v>70</v>
      </c>
      <c r="W5159" s="18">
        <v>23.995282559</v>
      </c>
      <c r="X5159" t="s">
        <v>64</v>
      </c>
      <c r="Y5159" t="s">
        <v>4389</v>
      </c>
      <c r="Z5159" t="s">
        <v>4390</v>
      </c>
      <c r="AA5159" s="18">
        <v>63.047697866100002</v>
      </c>
      <c r="AB5159" t="s">
        <v>345</v>
      </c>
      <c r="AC5159" t="s">
        <v>341</v>
      </c>
      <c r="AD5159" t="s">
        <v>346</v>
      </c>
      <c r="AE5159" s="18">
        <v>0.41006586750000001</v>
      </c>
      <c r="AF5159" t="s">
        <v>15950</v>
      </c>
      <c r="AG5159" t="s">
        <v>5249</v>
      </c>
      <c r="AH5159" t="s">
        <v>15951</v>
      </c>
      <c r="AI5159" s="18">
        <v>0.3788038165</v>
      </c>
      <c r="AJ5159" t="s">
        <v>349</v>
      </c>
      <c r="AK5159" t="s">
        <v>7664</v>
      </c>
      <c r="AL5159" t="s">
        <v>11163</v>
      </c>
      <c r="AM5159" t="s">
        <v>349</v>
      </c>
      <c r="AN5159" t="s">
        <v>7664</v>
      </c>
      <c r="AO5159" t="s">
        <v>11163</v>
      </c>
      <c r="AP5159" s="18">
        <v>0.3788038165</v>
      </c>
      <c r="AQ5159" t="s">
        <v>4218</v>
      </c>
      <c r="AR5159" t="b">
        <f>ISNUMBER(SEARCH('Consulta Por Puntos Baloto'!$E$5,B5159,1))</f>
        <v>0</v>
      </c>
      <c r="AS5159">
        <f t="shared" si="160"/>
        <v>35</v>
      </c>
      <c r="AT5159" t="str">
        <f t="shared" si="161"/>
        <v>Punto red</v>
      </c>
    </row>
    <row r="5160" spans="1:46">
      <c r="A5160" t="s">
        <v>22661</v>
      </c>
      <c r="B5160" t="s">
        <v>22662</v>
      </c>
      <c r="C5160" s="18">
        <v>4.6707368965000002</v>
      </c>
      <c r="D5160" t="s">
        <v>508</v>
      </c>
      <c r="E5160" t="s">
        <v>509</v>
      </c>
      <c r="F5160" t="s">
        <v>510</v>
      </c>
      <c r="G5160" s="18">
        <v>0</v>
      </c>
      <c r="H5160" t="s">
        <v>515</v>
      </c>
      <c r="I5160" t="s">
        <v>130</v>
      </c>
      <c r="J5160" t="s">
        <v>516</v>
      </c>
      <c r="K5160" s="18">
        <v>3.2477962053999998</v>
      </c>
      <c r="L5160" t="s">
        <v>64</v>
      </c>
      <c r="M5160" t="s">
        <v>112</v>
      </c>
      <c r="N5160" t="s">
        <v>721</v>
      </c>
      <c r="O5160" s="18">
        <v>2.8251861717</v>
      </c>
      <c r="P5160" t="s">
        <v>513</v>
      </c>
      <c r="Q5160" t="s">
        <v>509</v>
      </c>
      <c r="R5160" t="s">
        <v>514</v>
      </c>
      <c r="S5160" s="18">
        <v>0</v>
      </c>
      <c r="T5160" t="s">
        <v>515</v>
      </c>
      <c r="U5160" t="s">
        <v>130</v>
      </c>
      <c r="V5160" t="s">
        <v>516</v>
      </c>
      <c r="W5160" s="18">
        <v>4.1302156486000001</v>
      </c>
      <c r="X5160" t="s">
        <v>64</v>
      </c>
      <c r="Y5160" t="s">
        <v>130</v>
      </c>
      <c r="Z5160" t="s">
        <v>517</v>
      </c>
      <c r="AA5160" s="18">
        <v>0</v>
      </c>
      <c r="AB5160" t="s">
        <v>518</v>
      </c>
      <c r="AC5160" t="s">
        <v>128</v>
      </c>
      <c r="AD5160" t="s">
        <v>519</v>
      </c>
      <c r="AE5160" s="18">
        <v>0.2626494895</v>
      </c>
      <c r="AF5160" t="s">
        <v>3926</v>
      </c>
      <c r="AG5160" t="s">
        <v>143</v>
      </c>
      <c r="AH5160" t="s">
        <v>3927</v>
      </c>
      <c r="AI5160" s="18">
        <v>0</v>
      </c>
      <c r="AJ5160" t="s">
        <v>22663</v>
      </c>
      <c r="AK5160" t="s">
        <v>134</v>
      </c>
      <c r="AL5160" t="s">
        <v>22664</v>
      </c>
      <c r="AM5160" t="s">
        <v>515</v>
      </c>
      <c r="AN5160" t="s">
        <v>130</v>
      </c>
      <c r="AO5160" t="s">
        <v>516</v>
      </c>
      <c r="AP5160" s="18">
        <v>0</v>
      </c>
      <c r="AQ5160" t="s">
        <v>4218</v>
      </c>
      <c r="AR5160" t="b">
        <f>ISNUMBER(SEARCH('Consulta Por Puntos Baloto'!$E$5,B5160,1))</f>
        <v>0</v>
      </c>
      <c r="AS5160">
        <f t="shared" si="160"/>
        <v>7</v>
      </c>
      <c r="AT5160" t="str">
        <f t="shared" si="161"/>
        <v>Cajero automático</v>
      </c>
    </row>
    <row r="5161" spans="1:46">
      <c r="A5161" t="s">
        <v>22661</v>
      </c>
      <c r="B5161" t="s">
        <v>22662</v>
      </c>
      <c r="C5161" s="18">
        <v>4.6707368965000002</v>
      </c>
      <c r="D5161" t="s">
        <v>508</v>
      </c>
      <c r="E5161" t="s">
        <v>509</v>
      </c>
      <c r="F5161" t="s">
        <v>510</v>
      </c>
      <c r="G5161" s="18">
        <v>0</v>
      </c>
      <c r="H5161" t="s">
        <v>515</v>
      </c>
      <c r="I5161" t="s">
        <v>130</v>
      </c>
      <c r="J5161" t="s">
        <v>516</v>
      </c>
      <c r="K5161" s="18">
        <v>3.2477962053999998</v>
      </c>
      <c r="L5161" t="s">
        <v>64</v>
      </c>
      <c r="M5161" t="s">
        <v>112</v>
      </c>
      <c r="N5161" t="s">
        <v>721</v>
      </c>
      <c r="O5161" s="18">
        <v>2.8251861717</v>
      </c>
      <c r="P5161" t="s">
        <v>513</v>
      </c>
      <c r="Q5161" t="s">
        <v>509</v>
      </c>
      <c r="R5161" t="s">
        <v>514</v>
      </c>
      <c r="S5161" s="18">
        <v>0</v>
      </c>
      <c r="T5161" t="s">
        <v>515</v>
      </c>
      <c r="U5161" t="s">
        <v>130</v>
      </c>
      <c r="V5161" t="s">
        <v>516</v>
      </c>
      <c r="W5161" s="18">
        <v>4.1302156486000001</v>
      </c>
      <c r="X5161" t="s">
        <v>64</v>
      </c>
      <c r="Y5161" t="s">
        <v>130</v>
      </c>
      <c r="Z5161" t="s">
        <v>517</v>
      </c>
      <c r="AA5161" s="18">
        <v>0</v>
      </c>
      <c r="AB5161" t="s">
        <v>518</v>
      </c>
      <c r="AC5161" t="s">
        <v>128</v>
      </c>
      <c r="AD5161" t="s">
        <v>519</v>
      </c>
      <c r="AE5161" s="18">
        <v>0.2626494895</v>
      </c>
      <c r="AF5161" t="s">
        <v>3926</v>
      </c>
      <c r="AG5161" t="s">
        <v>143</v>
      </c>
      <c r="AH5161" t="s">
        <v>3927</v>
      </c>
      <c r="AI5161" s="18">
        <v>0</v>
      </c>
      <c r="AJ5161" t="s">
        <v>22663</v>
      </c>
      <c r="AK5161" t="s">
        <v>134</v>
      </c>
      <c r="AL5161" t="s">
        <v>22664</v>
      </c>
      <c r="AM5161" t="s">
        <v>22663</v>
      </c>
      <c r="AN5161" t="s">
        <v>134</v>
      </c>
      <c r="AO5161" t="s">
        <v>22664</v>
      </c>
      <c r="AP5161" s="18">
        <v>0</v>
      </c>
      <c r="AQ5161" t="s">
        <v>4218</v>
      </c>
      <c r="AR5161" t="b">
        <f>ISNUMBER(SEARCH('Consulta Por Puntos Baloto'!$E$5,B5161,1))</f>
        <v>0</v>
      </c>
      <c r="AS5161">
        <f t="shared" si="160"/>
        <v>7</v>
      </c>
      <c r="AT5161" t="str">
        <f t="shared" si="161"/>
        <v>Cajero automático</v>
      </c>
    </row>
    <row r="5162" spans="1:46">
      <c r="A5162" t="s">
        <v>22661</v>
      </c>
      <c r="B5162" t="s">
        <v>22662</v>
      </c>
      <c r="C5162" s="18">
        <v>4.6707368965000002</v>
      </c>
      <c r="D5162" t="s">
        <v>508</v>
      </c>
      <c r="E5162" t="s">
        <v>509</v>
      </c>
      <c r="F5162" t="s">
        <v>510</v>
      </c>
      <c r="G5162" s="18">
        <v>0</v>
      </c>
      <c r="H5162" t="s">
        <v>515</v>
      </c>
      <c r="I5162" t="s">
        <v>130</v>
      </c>
      <c r="J5162" t="s">
        <v>516</v>
      </c>
      <c r="K5162" s="18">
        <v>3.2477962053999998</v>
      </c>
      <c r="L5162" t="s">
        <v>64</v>
      </c>
      <c r="M5162" t="s">
        <v>112</v>
      </c>
      <c r="N5162" t="s">
        <v>721</v>
      </c>
      <c r="O5162" s="18">
        <v>2.8251861717</v>
      </c>
      <c r="P5162" t="s">
        <v>513</v>
      </c>
      <c r="Q5162" t="s">
        <v>509</v>
      </c>
      <c r="R5162" t="s">
        <v>514</v>
      </c>
      <c r="S5162" s="18">
        <v>0</v>
      </c>
      <c r="T5162" t="s">
        <v>515</v>
      </c>
      <c r="U5162" t="s">
        <v>130</v>
      </c>
      <c r="V5162" t="s">
        <v>516</v>
      </c>
      <c r="W5162" s="18">
        <v>4.1302156486000001</v>
      </c>
      <c r="X5162" t="s">
        <v>64</v>
      </c>
      <c r="Y5162" t="s">
        <v>130</v>
      </c>
      <c r="Z5162" t="s">
        <v>517</v>
      </c>
      <c r="AA5162" s="18">
        <v>0</v>
      </c>
      <c r="AB5162" t="s">
        <v>518</v>
      </c>
      <c r="AC5162" t="s">
        <v>128</v>
      </c>
      <c r="AD5162" t="s">
        <v>519</v>
      </c>
      <c r="AE5162" s="18">
        <v>0.2626494895</v>
      </c>
      <c r="AF5162" t="s">
        <v>3926</v>
      </c>
      <c r="AG5162" t="s">
        <v>143</v>
      </c>
      <c r="AH5162" t="s">
        <v>3927</v>
      </c>
      <c r="AI5162" s="18">
        <v>0</v>
      </c>
      <c r="AJ5162" t="s">
        <v>22663</v>
      </c>
      <c r="AK5162" t="s">
        <v>134</v>
      </c>
      <c r="AL5162" t="s">
        <v>22664</v>
      </c>
      <c r="AM5162" t="s">
        <v>873</v>
      </c>
      <c r="AN5162" t="s">
        <v>128</v>
      </c>
      <c r="AO5162" t="s">
        <v>519</v>
      </c>
      <c r="AP5162" s="18">
        <v>0</v>
      </c>
      <c r="AQ5162" t="s">
        <v>4218</v>
      </c>
      <c r="AR5162" t="b">
        <f>ISNUMBER(SEARCH('Consulta Por Puntos Baloto'!$E$5,B5162,1))</f>
        <v>0</v>
      </c>
      <c r="AS5162">
        <f t="shared" si="160"/>
        <v>7</v>
      </c>
      <c r="AT5162" t="str">
        <f t="shared" si="161"/>
        <v>Cajero automático</v>
      </c>
    </row>
    <row r="5163" spans="1:46">
      <c r="A5163" t="s">
        <v>22661</v>
      </c>
      <c r="B5163" t="s">
        <v>22662</v>
      </c>
      <c r="C5163" s="18">
        <v>4.6707368965000002</v>
      </c>
      <c r="D5163" t="s">
        <v>508</v>
      </c>
      <c r="E5163" t="s">
        <v>509</v>
      </c>
      <c r="F5163" t="s">
        <v>510</v>
      </c>
      <c r="G5163" s="18">
        <v>0</v>
      </c>
      <c r="H5163" t="s">
        <v>515</v>
      </c>
      <c r="I5163" t="s">
        <v>130</v>
      </c>
      <c r="J5163" t="s">
        <v>516</v>
      </c>
      <c r="K5163" s="18">
        <v>3.2477962053999998</v>
      </c>
      <c r="L5163" t="s">
        <v>64</v>
      </c>
      <c r="M5163" t="s">
        <v>112</v>
      </c>
      <c r="N5163" t="s">
        <v>721</v>
      </c>
      <c r="O5163" s="18">
        <v>2.8251861717</v>
      </c>
      <c r="P5163" t="s">
        <v>513</v>
      </c>
      <c r="Q5163" t="s">
        <v>509</v>
      </c>
      <c r="R5163" t="s">
        <v>514</v>
      </c>
      <c r="S5163" s="18">
        <v>0</v>
      </c>
      <c r="T5163" t="s">
        <v>515</v>
      </c>
      <c r="U5163" t="s">
        <v>130</v>
      </c>
      <c r="V5163" t="s">
        <v>516</v>
      </c>
      <c r="W5163" s="18">
        <v>4.1302156486000001</v>
      </c>
      <c r="X5163" t="s">
        <v>64</v>
      </c>
      <c r="Y5163" t="s">
        <v>130</v>
      </c>
      <c r="Z5163" t="s">
        <v>517</v>
      </c>
      <c r="AA5163" s="18">
        <v>0</v>
      </c>
      <c r="AB5163" t="s">
        <v>518</v>
      </c>
      <c r="AC5163" t="s">
        <v>128</v>
      </c>
      <c r="AD5163" t="s">
        <v>519</v>
      </c>
      <c r="AE5163" s="18">
        <v>0.2626494895</v>
      </c>
      <c r="AF5163" t="s">
        <v>3926</v>
      </c>
      <c r="AG5163" t="s">
        <v>143</v>
      </c>
      <c r="AH5163" t="s">
        <v>3927</v>
      </c>
      <c r="AI5163" s="18">
        <v>0</v>
      </c>
      <c r="AJ5163" t="s">
        <v>22663</v>
      </c>
      <c r="AK5163" t="s">
        <v>134</v>
      </c>
      <c r="AL5163" t="s">
        <v>22664</v>
      </c>
      <c r="AM5163" t="s">
        <v>515</v>
      </c>
      <c r="AN5163" t="s">
        <v>130</v>
      </c>
      <c r="AO5163" t="s">
        <v>516</v>
      </c>
      <c r="AP5163" s="18">
        <v>0</v>
      </c>
      <c r="AQ5163" t="s">
        <v>4218</v>
      </c>
      <c r="AR5163" t="b">
        <f>ISNUMBER(SEARCH('Consulta Por Puntos Baloto'!$E$5,B5163,1))</f>
        <v>0</v>
      </c>
      <c r="AS5163">
        <f t="shared" si="160"/>
        <v>7</v>
      </c>
      <c r="AT5163" t="str">
        <f t="shared" si="161"/>
        <v>Cajero automático</v>
      </c>
    </row>
    <row r="5164" spans="1:46">
      <c r="A5164" t="s">
        <v>22665</v>
      </c>
      <c r="B5164" t="s">
        <v>22666</v>
      </c>
      <c r="C5164" s="18">
        <v>3.1289068926999999</v>
      </c>
      <c r="D5164" t="s">
        <v>1689</v>
      </c>
      <c r="E5164" t="s">
        <v>1690</v>
      </c>
      <c r="F5164" t="s">
        <v>1691</v>
      </c>
      <c r="G5164" s="18">
        <v>7.9602259999999994E-2</v>
      </c>
      <c r="H5164" t="s">
        <v>64</v>
      </c>
      <c r="I5164" t="s">
        <v>114</v>
      </c>
      <c r="J5164" t="s">
        <v>3347</v>
      </c>
      <c r="K5164" s="18">
        <v>72.133885197500007</v>
      </c>
      <c r="L5164" t="s">
        <v>64</v>
      </c>
      <c r="M5164" t="s">
        <v>130</v>
      </c>
      <c r="N5164" t="s">
        <v>132</v>
      </c>
      <c r="O5164" s="18">
        <v>72.043987384499999</v>
      </c>
      <c r="P5164" t="s">
        <v>133</v>
      </c>
      <c r="Q5164" t="s">
        <v>134</v>
      </c>
      <c r="R5164" t="s">
        <v>135</v>
      </c>
      <c r="S5164" s="18">
        <v>72.913006722199995</v>
      </c>
      <c r="T5164" t="s">
        <v>136</v>
      </c>
      <c r="U5164" t="s">
        <v>130</v>
      </c>
      <c r="V5164" t="s">
        <v>137</v>
      </c>
      <c r="W5164" s="18">
        <v>1.0733815501999999</v>
      </c>
      <c r="X5164" t="s">
        <v>3348</v>
      </c>
      <c r="Y5164" t="s">
        <v>114</v>
      </c>
      <c r="Z5164" t="s">
        <v>3349</v>
      </c>
      <c r="AA5164" s="18">
        <v>1.0713318758999999</v>
      </c>
      <c r="AB5164" s="19" t="s">
        <v>3348</v>
      </c>
      <c r="AC5164" t="s">
        <v>1690</v>
      </c>
      <c r="AD5164" s="19" t="s">
        <v>5358</v>
      </c>
      <c r="AE5164" s="18">
        <v>0.2929046179</v>
      </c>
      <c r="AF5164" t="s">
        <v>22667</v>
      </c>
      <c r="AG5164" t="s">
        <v>1690</v>
      </c>
      <c r="AH5164" t="s">
        <v>22668</v>
      </c>
      <c r="AI5164" s="18">
        <v>0.4369964684</v>
      </c>
      <c r="AJ5164" t="s">
        <v>22669</v>
      </c>
      <c r="AK5164" t="s">
        <v>1690</v>
      </c>
      <c r="AL5164" t="s">
        <v>22670</v>
      </c>
      <c r="AM5164" t="s">
        <v>64</v>
      </c>
      <c r="AN5164" t="s">
        <v>114</v>
      </c>
      <c r="AO5164" t="s">
        <v>3347</v>
      </c>
      <c r="AP5164" s="18">
        <v>7.9602259999999994E-2</v>
      </c>
      <c r="AQ5164" t="s">
        <v>123</v>
      </c>
      <c r="AR5164" t="b">
        <f>ISNUMBER(SEARCH('Consulta Por Puntos Baloto'!$E$5,B5164,1))</f>
        <v>0</v>
      </c>
      <c r="AS5164">
        <f t="shared" si="160"/>
        <v>7</v>
      </c>
      <c r="AT5164" t="str">
        <f t="shared" si="161"/>
        <v>Cajero automático</v>
      </c>
    </row>
    <row r="5165" spans="1:46">
      <c r="A5165" t="s">
        <v>22671</v>
      </c>
      <c r="B5165" t="s">
        <v>22672</v>
      </c>
      <c r="C5165" s="18">
        <v>9.0090246618999998</v>
      </c>
      <c r="D5165" t="s">
        <v>15461</v>
      </c>
      <c r="E5165" t="s">
        <v>15462</v>
      </c>
      <c r="F5165" t="s">
        <v>15463</v>
      </c>
      <c r="G5165" s="18">
        <v>67.757238296899999</v>
      </c>
      <c r="H5165" t="s">
        <v>64</v>
      </c>
      <c r="I5165" t="s">
        <v>65</v>
      </c>
      <c r="J5165" t="s">
        <v>9795</v>
      </c>
      <c r="K5165" s="18">
        <v>68.309464412300002</v>
      </c>
      <c r="L5165" t="s">
        <v>64</v>
      </c>
      <c r="M5165" t="s">
        <v>65</v>
      </c>
      <c r="N5165" t="s">
        <v>13609</v>
      </c>
      <c r="O5165" s="18">
        <v>76.228884182599998</v>
      </c>
      <c r="P5165" t="s">
        <v>67</v>
      </c>
      <c r="Q5165" t="s">
        <v>62</v>
      </c>
      <c r="R5165" t="s">
        <v>68</v>
      </c>
      <c r="S5165" s="18">
        <v>71.921427752499994</v>
      </c>
      <c r="T5165" t="s">
        <v>69</v>
      </c>
      <c r="U5165" t="s">
        <v>65</v>
      </c>
      <c r="V5165" t="s">
        <v>70</v>
      </c>
      <c r="W5165" s="18">
        <v>68.460462833199998</v>
      </c>
      <c r="X5165" t="s">
        <v>241</v>
      </c>
      <c r="Y5165" t="s">
        <v>65</v>
      </c>
      <c r="Z5165" t="s">
        <v>242</v>
      </c>
      <c r="AA5165" s="18">
        <v>68.291564884899998</v>
      </c>
      <c r="AB5165" t="s">
        <v>4190</v>
      </c>
      <c r="AC5165" t="s">
        <v>62</v>
      </c>
      <c r="AD5165" t="s">
        <v>4191</v>
      </c>
      <c r="AE5165" s="18">
        <v>0.686347398</v>
      </c>
      <c r="AF5165" t="s">
        <v>22673</v>
      </c>
      <c r="AG5165" t="s">
        <v>15462</v>
      </c>
      <c r="AH5165" t="s">
        <v>22674</v>
      </c>
      <c r="AI5165" s="18">
        <v>0.49530108280000001</v>
      </c>
      <c r="AJ5165" t="s">
        <v>22675</v>
      </c>
      <c r="AK5165" t="s">
        <v>15462</v>
      </c>
      <c r="AL5165" t="s">
        <v>22676</v>
      </c>
      <c r="AM5165" t="s">
        <v>22675</v>
      </c>
      <c r="AN5165" t="s">
        <v>15462</v>
      </c>
      <c r="AO5165" t="s">
        <v>22676</v>
      </c>
      <c r="AP5165" s="18">
        <v>0.49530108280000001</v>
      </c>
      <c r="AQ5165" t="s">
        <v>123</v>
      </c>
      <c r="AR5165" t="b">
        <f>ISNUMBER(SEARCH('Consulta Por Puntos Baloto'!$E$5,B5165,1))</f>
        <v>0</v>
      </c>
      <c r="AS5165">
        <f t="shared" si="160"/>
        <v>35</v>
      </c>
      <c r="AT5165" t="str">
        <f t="shared" si="161"/>
        <v>Punto red</v>
      </c>
    </row>
    <row r="5166" spans="1:46">
      <c r="A5166" t="s">
        <v>22677</v>
      </c>
      <c r="B5166" t="s">
        <v>22678</v>
      </c>
      <c r="C5166" s="18">
        <v>1.1833024856000001</v>
      </c>
      <c r="D5166" t="s">
        <v>892</v>
      </c>
      <c r="E5166" t="s">
        <v>893</v>
      </c>
      <c r="F5166" t="s">
        <v>894</v>
      </c>
      <c r="G5166" s="18">
        <v>1.0325135446</v>
      </c>
      <c r="H5166" t="s">
        <v>64</v>
      </c>
      <c r="I5166" t="s">
        <v>895</v>
      </c>
      <c r="J5166" t="s">
        <v>896</v>
      </c>
      <c r="K5166" s="18">
        <v>45.458164861</v>
      </c>
      <c r="L5166" t="s">
        <v>64</v>
      </c>
      <c r="M5166" t="s">
        <v>154</v>
      </c>
      <c r="N5166" t="s">
        <v>156</v>
      </c>
      <c r="O5166" s="18">
        <v>1.0674649816999999</v>
      </c>
      <c r="P5166" t="s">
        <v>897</v>
      </c>
      <c r="Q5166" t="s">
        <v>893</v>
      </c>
      <c r="R5166" t="s">
        <v>898</v>
      </c>
      <c r="S5166" s="18">
        <v>74.606910125799999</v>
      </c>
      <c r="T5166" t="s">
        <v>111</v>
      </c>
      <c r="U5166" t="s">
        <v>112</v>
      </c>
      <c r="V5166" t="s">
        <v>113</v>
      </c>
      <c r="W5166" s="18">
        <v>44.184463206099998</v>
      </c>
      <c r="X5166" t="s">
        <v>64</v>
      </c>
      <c r="Y5166" t="s">
        <v>154</v>
      </c>
      <c r="Z5166" t="s">
        <v>159</v>
      </c>
      <c r="AA5166" s="18">
        <v>46.2205808784</v>
      </c>
      <c r="AB5166" s="19" t="s">
        <v>899</v>
      </c>
      <c r="AC5166" t="s">
        <v>151</v>
      </c>
      <c r="AD5166" t="s">
        <v>900</v>
      </c>
      <c r="AE5166" s="18">
        <v>1.1785547984</v>
      </c>
      <c r="AF5166" t="s">
        <v>1964</v>
      </c>
      <c r="AG5166" t="s">
        <v>893</v>
      </c>
      <c r="AH5166" t="s">
        <v>1965</v>
      </c>
      <c r="AI5166" s="18">
        <v>0.66461675620000005</v>
      </c>
      <c r="AJ5166" t="s">
        <v>22679</v>
      </c>
      <c r="AK5166" t="s">
        <v>893</v>
      </c>
      <c r="AL5166" t="s">
        <v>22680</v>
      </c>
      <c r="AM5166" t="s">
        <v>22679</v>
      </c>
      <c r="AN5166" t="s">
        <v>893</v>
      </c>
      <c r="AO5166" t="s">
        <v>22680</v>
      </c>
      <c r="AP5166" s="18">
        <v>0.66461675620000005</v>
      </c>
      <c r="AQ5166" t="s">
        <v>123</v>
      </c>
      <c r="AR5166" t="b">
        <f>ISNUMBER(SEARCH('Consulta Por Puntos Baloto'!$E$5,B5166,1))</f>
        <v>0</v>
      </c>
      <c r="AS5166">
        <f t="shared" si="160"/>
        <v>35</v>
      </c>
      <c r="AT5166" t="str">
        <f t="shared" si="161"/>
        <v>Punto red</v>
      </c>
    </row>
    <row r="5167" spans="1:46">
      <c r="A5167" t="s">
        <v>22580</v>
      </c>
      <c r="B5167" t="s">
        <v>22581</v>
      </c>
      <c r="C5167" s="18">
        <v>0.78066684900000005</v>
      </c>
      <c r="D5167" t="s">
        <v>986</v>
      </c>
      <c r="E5167" t="s">
        <v>128</v>
      </c>
      <c r="F5167" t="s">
        <v>987</v>
      </c>
      <c r="G5167" s="18">
        <v>0.14314191949999999</v>
      </c>
      <c r="H5167" t="s">
        <v>4701</v>
      </c>
      <c r="I5167" t="s">
        <v>130</v>
      </c>
      <c r="J5167" t="s">
        <v>4702</v>
      </c>
      <c r="K5167" s="18">
        <v>1.0042416712</v>
      </c>
      <c r="L5167" t="s">
        <v>990</v>
      </c>
      <c r="M5167" t="s">
        <v>130</v>
      </c>
      <c r="N5167" t="s">
        <v>991</v>
      </c>
      <c r="O5167" s="18">
        <v>1.8958233419999999</v>
      </c>
      <c r="P5167" t="s">
        <v>1398</v>
      </c>
      <c r="Q5167" t="s">
        <v>134</v>
      </c>
      <c r="R5167" t="s">
        <v>1399</v>
      </c>
      <c r="S5167" s="18">
        <v>1.3783781204000001</v>
      </c>
      <c r="T5167" t="s">
        <v>675</v>
      </c>
      <c r="U5167" t="s">
        <v>130</v>
      </c>
      <c r="V5167" t="s">
        <v>676</v>
      </c>
      <c r="W5167" s="18">
        <v>0.38212982569999998</v>
      </c>
      <c r="X5167" t="s">
        <v>64</v>
      </c>
      <c r="Y5167" t="s">
        <v>130</v>
      </c>
      <c r="Z5167" t="s">
        <v>994</v>
      </c>
      <c r="AA5167" s="18">
        <v>0.14314191949999999</v>
      </c>
      <c r="AB5167" t="s">
        <v>4703</v>
      </c>
      <c r="AC5167" t="s">
        <v>128</v>
      </c>
      <c r="AD5167" t="s">
        <v>4704</v>
      </c>
      <c r="AE5167" s="18">
        <v>1.7455049100000002E-2</v>
      </c>
      <c r="AF5167" t="s">
        <v>4705</v>
      </c>
      <c r="AG5167" t="s">
        <v>143</v>
      </c>
      <c r="AH5167" t="s">
        <v>4706</v>
      </c>
      <c r="AI5167" s="18">
        <v>1.7455049100000002E-2</v>
      </c>
      <c r="AJ5167" t="s">
        <v>4707</v>
      </c>
      <c r="AK5167" t="s">
        <v>134</v>
      </c>
      <c r="AL5167" t="s">
        <v>4708</v>
      </c>
      <c r="AM5167" t="s">
        <v>4707</v>
      </c>
      <c r="AN5167" t="s">
        <v>134</v>
      </c>
      <c r="AO5167" t="s">
        <v>4708</v>
      </c>
      <c r="AP5167" s="18">
        <v>1.7455049100000002E-2</v>
      </c>
      <c r="AQ5167" t="s">
        <v>123</v>
      </c>
      <c r="AR5167" t="b">
        <f>ISNUMBER(SEARCH('Consulta Por Puntos Baloto'!$E$5,B5167,1))</f>
        <v>0</v>
      </c>
      <c r="AS5167">
        <f t="shared" si="160"/>
        <v>31</v>
      </c>
      <c r="AT5167" t="str">
        <f t="shared" si="161"/>
        <v>Punto pago</v>
      </c>
    </row>
    <row r="5168" spans="1:46">
      <c r="A5168" t="s">
        <v>22681</v>
      </c>
      <c r="B5168" t="s">
        <v>22682</v>
      </c>
      <c r="C5168" s="18">
        <v>4.4386592829999998</v>
      </c>
      <c r="D5168" t="s">
        <v>584</v>
      </c>
      <c r="E5168" t="s">
        <v>128</v>
      </c>
      <c r="F5168" t="s">
        <v>585</v>
      </c>
      <c r="G5168" s="18">
        <v>1.8303759964999999</v>
      </c>
      <c r="H5168" t="s">
        <v>64</v>
      </c>
      <c r="I5168" t="s">
        <v>11447</v>
      </c>
      <c r="J5168" t="s">
        <v>11448</v>
      </c>
      <c r="K5168" s="18">
        <v>2.3219052624000001</v>
      </c>
      <c r="L5168" t="s">
        <v>64</v>
      </c>
      <c r="M5168" t="s">
        <v>130</v>
      </c>
      <c r="N5168" t="s">
        <v>629</v>
      </c>
      <c r="O5168" s="18">
        <v>3.6815711482000002</v>
      </c>
      <c r="P5168" t="s">
        <v>173</v>
      </c>
      <c r="Q5168" t="s">
        <v>134</v>
      </c>
      <c r="R5168" t="s">
        <v>174</v>
      </c>
      <c r="S5168" s="18">
        <v>3.6745543934999998</v>
      </c>
      <c r="T5168" t="s">
        <v>64</v>
      </c>
      <c r="U5168" t="s">
        <v>130</v>
      </c>
      <c r="V5168" t="s">
        <v>171</v>
      </c>
      <c r="W5168" s="18">
        <v>3.1541811165999998</v>
      </c>
      <c r="X5168" t="s">
        <v>620</v>
      </c>
      <c r="Y5168" t="s">
        <v>130</v>
      </c>
      <c r="Z5168" t="s">
        <v>621</v>
      </c>
      <c r="AA5168" s="18">
        <v>3.7203100791999999</v>
      </c>
      <c r="AB5168" t="s">
        <v>176</v>
      </c>
      <c r="AC5168" t="s">
        <v>128</v>
      </c>
      <c r="AD5168" t="s">
        <v>177</v>
      </c>
      <c r="AE5168" s="18">
        <v>0.21101137219999999</v>
      </c>
      <c r="AF5168" t="s">
        <v>11449</v>
      </c>
      <c r="AG5168" t="s">
        <v>143</v>
      </c>
      <c r="AH5168" t="s">
        <v>11450</v>
      </c>
      <c r="AI5168" s="18">
        <v>6.9663456700000001E-2</v>
      </c>
      <c r="AJ5168" t="s">
        <v>22683</v>
      </c>
      <c r="AK5168" t="s">
        <v>134</v>
      </c>
      <c r="AL5168" t="s">
        <v>22684</v>
      </c>
      <c r="AM5168" t="s">
        <v>22683</v>
      </c>
      <c r="AN5168" t="s">
        <v>134</v>
      </c>
      <c r="AO5168" t="s">
        <v>22684</v>
      </c>
      <c r="AP5168" s="18">
        <v>6.9663456700000001E-2</v>
      </c>
      <c r="AQ5168" t="s">
        <v>123</v>
      </c>
      <c r="AR5168" t="b">
        <f>ISNUMBER(SEARCH('Consulta Por Puntos Baloto'!$E$5,B5168,1))</f>
        <v>0</v>
      </c>
      <c r="AS5168">
        <f t="shared" si="160"/>
        <v>35</v>
      </c>
      <c r="AT5168" t="str">
        <f t="shared" si="161"/>
        <v>Punto red</v>
      </c>
    </row>
    <row r="5169" spans="1:46">
      <c r="A5169" t="s">
        <v>22685</v>
      </c>
      <c r="B5169" t="s">
        <v>22686</v>
      </c>
      <c r="C5169" s="18">
        <v>0.57731639639999999</v>
      </c>
      <c r="D5169" t="s">
        <v>584</v>
      </c>
      <c r="E5169" t="s">
        <v>128</v>
      </c>
      <c r="F5169" t="s">
        <v>585</v>
      </c>
      <c r="G5169" s="18">
        <v>0.65482028459999997</v>
      </c>
      <c r="H5169" t="s">
        <v>64</v>
      </c>
      <c r="I5169" t="s">
        <v>130</v>
      </c>
      <c r="J5169" t="s">
        <v>1385</v>
      </c>
      <c r="K5169" s="18">
        <v>0.66366226969999997</v>
      </c>
      <c r="L5169" t="s">
        <v>64</v>
      </c>
      <c r="M5169" t="s">
        <v>130</v>
      </c>
      <c r="N5169" t="s">
        <v>714</v>
      </c>
      <c r="O5169" s="18">
        <v>2.2282628647</v>
      </c>
      <c r="P5169" t="s">
        <v>588</v>
      </c>
      <c r="Q5169" t="s">
        <v>134</v>
      </c>
      <c r="R5169" t="s">
        <v>589</v>
      </c>
      <c r="S5169" s="18">
        <v>1.8334755431</v>
      </c>
      <c r="T5169" t="s">
        <v>469</v>
      </c>
      <c r="U5169" t="s">
        <v>130</v>
      </c>
      <c r="V5169" t="s">
        <v>470</v>
      </c>
      <c r="W5169" s="18">
        <v>2.2614718934</v>
      </c>
      <c r="X5169" t="s">
        <v>64</v>
      </c>
      <c r="Y5169" t="s">
        <v>130</v>
      </c>
      <c r="Z5169" t="s">
        <v>590</v>
      </c>
      <c r="AA5169" s="18">
        <v>1.8334755431</v>
      </c>
      <c r="AB5169" t="s">
        <v>591</v>
      </c>
      <c r="AC5169" t="s">
        <v>128</v>
      </c>
      <c r="AD5169" t="s">
        <v>592</v>
      </c>
      <c r="AE5169" s="18">
        <v>9.3515942099999999E-2</v>
      </c>
      <c r="AF5169" t="s">
        <v>2911</v>
      </c>
      <c r="AG5169" t="s">
        <v>143</v>
      </c>
      <c r="AH5169" t="s">
        <v>2912</v>
      </c>
      <c r="AI5169" s="18">
        <v>0.1115388444</v>
      </c>
      <c r="AJ5169" t="s">
        <v>1388</v>
      </c>
      <c r="AK5169" t="s">
        <v>134</v>
      </c>
      <c r="AL5169" t="s">
        <v>1389</v>
      </c>
      <c r="AM5169" t="s">
        <v>2911</v>
      </c>
      <c r="AN5169" t="s">
        <v>143</v>
      </c>
      <c r="AO5169" t="s">
        <v>2912</v>
      </c>
      <c r="AP5169" s="18">
        <v>9.3515942099999999E-2</v>
      </c>
      <c r="AQ5169" t="s">
        <v>123</v>
      </c>
      <c r="AR5169" t="b">
        <f>ISNUMBER(SEARCH('Consulta Por Puntos Baloto'!$E$5,B5169,1))</f>
        <v>0</v>
      </c>
      <c r="AS5169">
        <f t="shared" si="160"/>
        <v>31</v>
      </c>
      <c r="AT5169" t="str">
        <f t="shared" si="161"/>
        <v>Punto pago</v>
      </c>
    </row>
    <row r="5170" spans="1:46">
      <c r="A5170" t="s">
        <v>22687</v>
      </c>
      <c r="B5170" t="s">
        <v>22688</v>
      </c>
      <c r="C5170" s="18">
        <v>0.77031514329999995</v>
      </c>
      <c r="D5170" t="s">
        <v>2444</v>
      </c>
      <c r="E5170" t="s">
        <v>128</v>
      </c>
      <c r="F5170" t="s">
        <v>2445</v>
      </c>
      <c r="G5170" s="18">
        <v>0.1730107847</v>
      </c>
      <c r="H5170" t="s">
        <v>11991</v>
      </c>
      <c r="I5170" t="s">
        <v>130</v>
      </c>
      <c r="J5170" t="s">
        <v>11992</v>
      </c>
      <c r="K5170" s="18">
        <v>0.69040926619999998</v>
      </c>
      <c r="L5170" t="s">
        <v>64</v>
      </c>
      <c r="M5170" t="s">
        <v>130</v>
      </c>
      <c r="N5170" t="s">
        <v>3962</v>
      </c>
      <c r="O5170" s="18">
        <v>1.5990076671</v>
      </c>
      <c r="P5170" t="s">
        <v>1099</v>
      </c>
      <c r="Q5170" t="s">
        <v>134</v>
      </c>
      <c r="R5170" t="s">
        <v>1100</v>
      </c>
      <c r="S5170" s="18">
        <v>0.76262134150000005</v>
      </c>
      <c r="T5170" t="s">
        <v>1086</v>
      </c>
      <c r="U5170" t="s">
        <v>130</v>
      </c>
      <c r="V5170" t="s">
        <v>1087</v>
      </c>
      <c r="W5170" s="18">
        <v>0.3234489398</v>
      </c>
      <c r="X5170" t="s">
        <v>5484</v>
      </c>
      <c r="Y5170" t="s">
        <v>130</v>
      </c>
      <c r="Z5170" t="s">
        <v>5485</v>
      </c>
      <c r="AA5170" s="18">
        <v>0.2441510938</v>
      </c>
      <c r="AB5170" t="s">
        <v>2449</v>
      </c>
      <c r="AC5170" t="s">
        <v>128</v>
      </c>
      <c r="AD5170" t="s">
        <v>2450</v>
      </c>
      <c r="AE5170" s="18">
        <v>5.3984300999999997E-3</v>
      </c>
      <c r="AF5170" t="s">
        <v>11993</v>
      </c>
      <c r="AG5170" t="s">
        <v>143</v>
      </c>
      <c r="AH5170" t="s">
        <v>11994</v>
      </c>
      <c r="AI5170" s="18">
        <v>0.24769598800000001</v>
      </c>
      <c r="AJ5170" t="s">
        <v>15123</v>
      </c>
      <c r="AK5170" t="s">
        <v>134</v>
      </c>
      <c r="AL5170" t="s">
        <v>15124</v>
      </c>
      <c r="AM5170" t="s">
        <v>11993</v>
      </c>
      <c r="AN5170" t="s">
        <v>143</v>
      </c>
      <c r="AO5170" t="s">
        <v>11994</v>
      </c>
      <c r="AP5170" s="18">
        <v>5.3984300999999997E-3</v>
      </c>
      <c r="AQ5170" t="s">
        <v>123</v>
      </c>
      <c r="AR5170" t="b">
        <f>ISNUMBER(SEARCH('Consulta Por Puntos Baloto'!$E$5,B5170,1))</f>
        <v>0</v>
      </c>
      <c r="AS5170">
        <f t="shared" si="160"/>
        <v>31</v>
      </c>
      <c r="AT5170" t="str">
        <f t="shared" si="161"/>
        <v>Punto pago</v>
      </c>
    </row>
    <row r="5171" spans="1:46">
      <c r="A5171" t="s">
        <v>22689</v>
      </c>
      <c r="B5171" t="s">
        <v>22690</v>
      </c>
      <c r="C5171" s="18">
        <v>1.2327124415999999</v>
      </c>
      <c r="D5171" t="s">
        <v>1001</v>
      </c>
      <c r="E5171" t="s">
        <v>128</v>
      </c>
      <c r="F5171" t="s">
        <v>1002</v>
      </c>
      <c r="G5171" s="18">
        <v>1.3238276771999999</v>
      </c>
      <c r="H5171" t="s">
        <v>64</v>
      </c>
      <c r="I5171" t="s">
        <v>130</v>
      </c>
      <c r="J5171" t="s">
        <v>2685</v>
      </c>
      <c r="K5171" s="18">
        <v>1.6749066744000001</v>
      </c>
      <c r="L5171" t="s">
        <v>64</v>
      </c>
      <c r="M5171" t="s">
        <v>130</v>
      </c>
      <c r="N5171" t="s">
        <v>1028</v>
      </c>
      <c r="O5171" s="18">
        <v>1.0391700988999999</v>
      </c>
      <c r="P5171" t="s">
        <v>673</v>
      </c>
      <c r="Q5171" t="s">
        <v>134</v>
      </c>
      <c r="R5171" t="s">
        <v>674</v>
      </c>
      <c r="S5171" s="18">
        <v>3.303956431</v>
      </c>
      <c r="T5171" t="s">
        <v>675</v>
      </c>
      <c r="U5171" t="s">
        <v>130</v>
      </c>
      <c r="V5171" t="s">
        <v>676</v>
      </c>
      <c r="W5171" s="18">
        <v>1.4794923876999999</v>
      </c>
      <c r="X5171" t="s">
        <v>64</v>
      </c>
      <c r="Y5171" t="s">
        <v>130</v>
      </c>
      <c r="Z5171" t="s">
        <v>1011</v>
      </c>
      <c r="AA5171" s="18">
        <v>1.7033588768000001</v>
      </c>
      <c r="AB5171" t="s">
        <v>2688</v>
      </c>
      <c r="AC5171" t="s">
        <v>128</v>
      </c>
      <c r="AD5171" t="s">
        <v>2689</v>
      </c>
      <c r="AE5171" s="18">
        <v>0.1874459013</v>
      </c>
      <c r="AF5171" t="s">
        <v>6366</v>
      </c>
      <c r="AG5171" t="s">
        <v>143</v>
      </c>
      <c r="AH5171" t="s">
        <v>6367</v>
      </c>
      <c r="AI5171" s="18">
        <v>0.1874459013</v>
      </c>
      <c r="AJ5171" t="s">
        <v>6641</v>
      </c>
      <c r="AK5171" t="s">
        <v>134</v>
      </c>
      <c r="AL5171" t="s">
        <v>6642</v>
      </c>
      <c r="AM5171" t="s">
        <v>6366</v>
      </c>
      <c r="AN5171" t="s">
        <v>143</v>
      </c>
      <c r="AO5171" t="s">
        <v>6367</v>
      </c>
      <c r="AP5171" s="18">
        <v>0.1874459013</v>
      </c>
      <c r="AQ5171" t="s">
        <v>123</v>
      </c>
      <c r="AR5171" t="b">
        <f>ISNUMBER(SEARCH('Consulta Por Puntos Baloto'!$E$5,B5171,1))</f>
        <v>0</v>
      </c>
      <c r="AS5171">
        <f t="shared" si="160"/>
        <v>31</v>
      </c>
      <c r="AT5171" t="str">
        <f t="shared" si="161"/>
        <v>Punto pago</v>
      </c>
    </row>
    <row r="5172" spans="1:46">
      <c r="A5172" t="s">
        <v>22689</v>
      </c>
      <c r="B5172" t="s">
        <v>22690</v>
      </c>
      <c r="C5172" s="18">
        <v>1.2327124415999999</v>
      </c>
      <c r="D5172" t="s">
        <v>1001</v>
      </c>
      <c r="E5172" t="s">
        <v>128</v>
      </c>
      <c r="F5172" t="s">
        <v>1002</v>
      </c>
      <c r="G5172" s="18">
        <v>1.3238276771999999</v>
      </c>
      <c r="H5172" t="s">
        <v>64</v>
      </c>
      <c r="I5172" t="s">
        <v>130</v>
      </c>
      <c r="J5172" t="s">
        <v>2685</v>
      </c>
      <c r="K5172" s="18">
        <v>1.6749066744000001</v>
      </c>
      <c r="L5172" t="s">
        <v>64</v>
      </c>
      <c r="M5172" t="s">
        <v>130</v>
      </c>
      <c r="N5172" t="s">
        <v>1028</v>
      </c>
      <c r="O5172" s="18">
        <v>1.0391700988999999</v>
      </c>
      <c r="P5172" t="s">
        <v>673</v>
      </c>
      <c r="Q5172" t="s">
        <v>134</v>
      </c>
      <c r="R5172" t="s">
        <v>674</v>
      </c>
      <c r="S5172" s="18">
        <v>3.303956431</v>
      </c>
      <c r="T5172" t="s">
        <v>675</v>
      </c>
      <c r="U5172" t="s">
        <v>130</v>
      </c>
      <c r="V5172" t="s">
        <v>676</v>
      </c>
      <c r="W5172" s="18">
        <v>1.4794923876999999</v>
      </c>
      <c r="X5172" t="s">
        <v>64</v>
      </c>
      <c r="Y5172" t="s">
        <v>130</v>
      </c>
      <c r="Z5172" t="s">
        <v>1011</v>
      </c>
      <c r="AA5172" s="18">
        <v>1.7033588768000001</v>
      </c>
      <c r="AB5172" t="s">
        <v>2688</v>
      </c>
      <c r="AC5172" t="s">
        <v>128</v>
      </c>
      <c r="AD5172" t="s">
        <v>2689</v>
      </c>
      <c r="AE5172" s="18">
        <v>0.1874459013</v>
      </c>
      <c r="AF5172" t="s">
        <v>6366</v>
      </c>
      <c r="AG5172" t="s">
        <v>143</v>
      </c>
      <c r="AH5172" t="s">
        <v>6367</v>
      </c>
      <c r="AI5172" s="18">
        <v>0.1874459013</v>
      </c>
      <c r="AJ5172" t="s">
        <v>6641</v>
      </c>
      <c r="AK5172" t="s">
        <v>134</v>
      </c>
      <c r="AL5172" t="s">
        <v>6642</v>
      </c>
      <c r="AM5172" t="s">
        <v>6641</v>
      </c>
      <c r="AN5172" t="s">
        <v>134</v>
      </c>
      <c r="AO5172" t="s">
        <v>6642</v>
      </c>
      <c r="AP5172" s="18">
        <v>0.1874459013</v>
      </c>
      <c r="AQ5172" t="s">
        <v>123</v>
      </c>
      <c r="AR5172" t="b">
        <f>ISNUMBER(SEARCH('Consulta Por Puntos Baloto'!$E$5,B5172,1))</f>
        <v>0</v>
      </c>
      <c r="AS5172">
        <f t="shared" si="160"/>
        <v>31</v>
      </c>
      <c r="AT5172" t="str">
        <f t="shared" si="161"/>
        <v>Punto pago</v>
      </c>
    </row>
    <row r="5173" spans="1:46">
      <c r="A5173" t="s">
        <v>22691</v>
      </c>
      <c r="B5173" t="s">
        <v>22692</v>
      </c>
      <c r="C5173" s="18">
        <v>1.6589689358999999</v>
      </c>
      <c r="D5173" t="s">
        <v>169</v>
      </c>
      <c r="E5173" t="s">
        <v>128</v>
      </c>
      <c r="F5173" t="s">
        <v>170</v>
      </c>
      <c r="G5173" s="18">
        <v>1.1935054764999999</v>
      </c>
      <c r="H5173" t="s">
        <v>64</v>
      </c>
      <c r="I5173" t="s">
        <v>130</v>
      </c>
      <c r="J5173" t="s">
        <v>171</v>
      </c>
      <c r="K5173" s="18">
        <v>1.8921337675000001</v>
      </c>
      <c r="L5173" t="s">
        <v>64</v>
      </c>
      <c r="M5173" t="s">
        <v>130</v>
      </c>
      <c r="N5173" t="s">
        <v>172</v>
      </c>
      <c r="O5173" s="18">
        <v>1.3113206401999999</v>
      </c>
      <c r="P5173" t="s">
        <v>173</v>
      </c>
      <c r="Q5173" t="s">
        <v>134</v>
      </c>
      <c r="R5173" t="s">
        <v>174</v>
      </c>
      <c r="S5173" s="18">
        <v>1.2556797522000001</v>
      </c>
      <c r="T5173" t="s">
        <v>64</v>
      </c>
      <c r="U5173" t="s">
        <v>130</v>
      </c>
      <c r="V5173" t="s">
        <v>171</v>
      </c>
      <c r="W5173" s="18">
        <v>1.4959941203</v>
      </c>
      <c r="X5173" t="s">
        <v>64</v>
      </c>
      <c r="Y5173" t="s">
        <v>130</v>
      </c>
      <c r="Z5173" t="s">
        <v>175</v>
      </c>
      <c r="AA5173" s="18">
        <v>1.2045883572</v>
      </c>
      <c r="AB5173" t="s">
        <v>176</v>
      </c>
      <c r="AC5173" t="s">
        <v>128</v>
      </c>
      <c r="AD5173" t="s">
        <v>177</v>
      </c>
      <c r="AE5173" s="18">
        <v>0.50962781840000004</v>
      </c>
      <c r="AF5173" t="s">
        <v>445</v>
      </c>
      <c r="AG5173" t="s">
        <v>143</v>
      </c>
      <c r="AH5173" t="s">
        <v>10539</v>
      </c>
      <c r="AI5173" s="18">
        <v>0.1434516763</v>
      </c>
      <c r="AJ5173" t="s">
        <v>10540</v>
      </c>
      <c r="AK5173" t="s">
        <v>134</v>
      </c>
      <c r="AL5173" t="s">
        <v>10541</v>
      </c>
      <c r="AM5173" t="s">
        <v>10540</v>
      </c>
      <c r="AN5173" t="s">
        <v>134</v>
      </c>
      <c r="AO5173" t="s">
        <v>10541</v>
      </c>
      <c r="AP5173" s="18">
        <v>0.1434516763</v>
      </c>
      <c r="AQ5173" t="s">
        <v>123</v>
      </c>
      <c r="AR5173" t="b">
        <f>ISNUMBER(SEARCH('Consulta Por Puntos Baloto'!$E$5,B5173,1))</f>
        <v>0</v>
      </c>
      <c r="AS5173">
        <f t="shared" si="160"/>
        <v>35</v>
      </c>
      <c r="AT5173" t="str">
        <f t="shared" si="161"/>
        <v>Punto red</v>
      </c>
    </row>
    <row r="5174" spans="1:46">
      <c r="A5174" t="s">
        <v>22693</v>
      </c>
      <c r="B5174" t="s">
        <v>22694</v>
      </c>
      <c r="C5174" s="18">
        <v>0.21658259869999999</v>
      </c>
      <c r="D5174" t="s">
        <v>1001</v>
      </c>
      <c r="E5174" t="s">
        <v>128</v>
      </c>
      <c r="F5174" t="s">
        <v>1002</v>
      </c>
      <c r="G5174" s="18">
        <v>0.37005120819999998</v>
      </c>
      <c r="H5174" t="s">
        <v>64</v>
      </c>
      <c r="I5174" t="s">
        <v>130</v>
      </c>
      <c r="J5174" t="s">
        <v>2685</v>
      </c>
      <c r="K5174" s="18">
        <v>0.86444784389999996</v>
      </c>
      <c r="L5174" t="s">
        <v>2686</v>
      </c>
      <c r="M5174" t="s">
        <v>130</v>
      </c>
      <c r="N5174" t="s">
        <v>2687</v>
      </c>
      <c r="O5174" s="18">
        <v>0.68071190100000001</v>
      </c>
      <c r="P5174" t="s">
        <v>992</v>
      </c>
      <c r="Q5174" t="s">
        <v>134</v>
      </c>
      <c r="R5174" t="s">
        <v>993</v>
      </c>
      <c r="S5174" s="18">
        <v>2.8401349574000001</v>
      </c>
      <c r="T5174" t="s">
        <v>675</v>
      </c>
      <c r="U5174" t="s">
        <v>130</v>
      </c>
      <c r="V5174" t="s">
        <v>676</v>
      </c>
      <c r="W5174" s="18">
        <v>0.6682708892</v>
      </c>
      <c r="X5174" t="s">
        <v>64</v>
      </c>
      <c r="Y5174" t="s">
        <v>130</v>
      </c>
      <c r="Z5174" t="s">
        <v>1011</v>
      </c>
      <c r="AA5174" s="18">
        <v>0.86444784389999996</v>
      </c>
      <c r="AB5174" t="s">
        <v>2688</v>
      </c>
      <c r="AC5174" t="s">
        <v>128</v>
      </c>
      <c r="AD5174" t="s">
        <v>2689</v>
      </c>
      <c r="AE5174" s="18">
        <v>0.23235440299999999</v>
      </c>
      <c r="AF5174" t="s">
        <v>2690</v>
      </c>
      <c r="AG5174" t="s">
        <v>143</v>
      </c>
      <c r="AH5174" t="s">
        <v>2691</v>
      </c>
      <c r="AI5174" s="18">
        <v>0.22927996549999999</v>
      </c>
      <c r="AJ5174" t="s">
        <v>2692</v>
      </c>
      <c r="AK5174" t="s">
        <v>134</v>
      </c>
      <c r="AL5174" t="s">
        <v>2693</v>
      </c>
      <c r="AM5174" t="s">
        <v>1001</v>
      </c>
      <c r="AN5174" t="s">
        <v>128</v>
      </c>
      <c r="AO5174" t="s">
        <v>1002</v>
      </c>
      <c r="AP5174" s="18">
        <v>0.21658259869999999</v>
      </c>
      <c r="AQ5174" t="s">
        <v>123</v>
      </c>
      <c r="AR5174" t="b">
        <f>ISNUMBER(SEARCH('Consulta Por Puntos Baloto'!$E$5,B5174,1))</f>
        <v>0</v>
      </c>
      <c r="AS5174">
        <f t="shared" si="160"/>
        <v>3</v>
      </c>
      <c r="AT5174" t="str">
        <f t="shared" si="161"/>
        <v>Punto 472</v>
      </c>
    </row>
    <row r="5175" spans="1:46">
      <c r="A5175" t="s">
        <v>22695</v>
      </c>
      <c r="B5175" t="s">
        <v>22696</v>
      </c>
      <c r="C5175" s="18">
        <v>2.1491068975999998</v>
      </c>
      <c r="D5175" t="s">
        <v>2585</v>
      </c>
      <c r="E5175" t="s">
        <v>128</v>
      </c>
      <c r="F5175" t="s">
        <v>2586</v>
      </c>
      <c r="G5175" s="18">
        <v>0.45850734170000002</v>
      </c>
      <c r="H5175" t="s">
        <v>64</v>
      </c>
      <c r="I5175" t="s">
        <v>130</v>
      </c>
      <c r="J5175" t="s">
        <v>4600</v>
      </c>
      <c r="K5175" s="18">
        <v>0.87450932339999998</v>
      </c>
      <c r="L5175" t="s">
        <v>2447</v>
      </c>
      <c r="M5175" t="s">
        <v>130</v>
      </c>
      <c r="N5175" t="s">
        <v>2448</v>
      </c>
      <c r="O5175" s="18">
        <v>0.7188067038</v>
      </c>
      <c r="P5175" t="s">
        <v>2746</v>
      </c>
      <c r="Q5175" t="s">
        <v>134</v>
      </c>
      <c r="R5175" t="s">
        <v>2747</v>
      </c>
      <c r="S5175" s="18">
        <v>1.9222117547999999</v>
      </c>
      <c r="T5175" t="s">
        <v>807</v>
      </c>
      <c r="U5175" t="s">
        <v>130</v>
      </c>
      <c r="V5175" t="s">
        <v>808</v>
      </c>
      <c r="W5175" s="18">
        <v>0.87450932339999998</v>
      </c>
      <c r="X5175" t="s">
        <v>2447</v>
      </c>
      <c r="Y5175" t="s">
        <v>130</v>
      </c>
      <c r="Z5175" t="s">
        <v>2448</v>
      </c>
      <c r="AA5175" s="18">
        <v>0.87450932339999998</v>
      </c>
      <c r="AB5175" t="s">
        <v>5781</v>
      </c>
      <c r="AC5175" t="s">
        <v>128</v>
      </c>
      <c r="AD5175" t="s">
        <v>5782</v>
      </c>
      <c r="AE5175" s="18">
        <v>9.2844822699999996E-2</v>
      </c>
      <c r="AF5175" t="s">
        <v>6379</v>
      </c>
      <c r="AG5175" t="s">
        <v>143</v>
      </c>
      <c r="AH5175" t="s">
        <v>9654</v>
      </c>
      <c r="AI5175" s="18">
        <v>0.34760175589999998</v>
      </c>
      <c r="AJ5175" t="s">
        <v>4603</v>
      </c>
      <c r="AK5175" t="s">
        <v>134</v>
      </c>
      <c r="AL5175" t="s">
        <v>4604</v>
      </c>
      <c r="AM5175" t="s">
        <v>6379</v>
      </c>
      <c r="AN5175" t="s">
        <v>143</v>
      </c>
      <c r="AO5175" t="s">
        <v>9654</v>
      </c>
      <c r="AP5175" s="18">
        <v>9.2844822699999996E-2</v>
      </c>
      <c r="AQ5175" t="s">
        <v>123</v>
      </c>
      <c r="AR5175" t="b">
        <f>ISNUMBER(SEARCH('Consulta Por Puntos Baloto'!$E$5,B5175,1))</f>
        <v>0</v>
      </c>
      <c r="AS5175">
        <f t="shared" si="160"/>
        <v>31</v>
      </c>
      <c r="AT5175" t="str">
        <f t="shared" si="161"/>
        <v>Punto pago</v>
      </c>
    </row>
    <row r="5176" spans="1:46">
      <c r="A5176" t="s">
        <v>22697</v>
      </c>
      <c r="B5176" t="s">
        <v>22698</v>
      </c>
      <c r="C5176" s="18">
        <v>0</v>
      </c>
      <c r="D5176" t="s">
        <v>2585</v>
      </c>
      <c r="E5176" t="s">
        <v>128</v>
      </c>
      <c r="F5176" t="s">
        <v>2586</v>
      </c>
      <c r="G5176" s="18">
        <v>0.21487499539999999</v>
      </c>
      <c r="H5176" t="s">
        <v>64</v>
      </c>
      <c r="I5176" t="s">
        <v>130</v>
      </c>
      <c r="J5176" t="s">
        <v>8142</v>
      </c>
      <c r="K5176" s="18">
        <v>0.60802406080000004</v>
      </c>
      <c r="L5176" t="s">
        <v>64</v>
      </c>
      <c r="M5176" t="s">
        <v>130</v>
      </c>
      <c r="N5176" t="s">
        <v>6598</v>
      </c>
      <c r="O5176" s="18">
        <v>0.6980741225</v>
      </c>
      <c r="P5176" t="s">
        <v>2588</v>
      </c>
      <c r="Q5176" t="s">
        <v>134</v>
      </c>
      <c r="R5176" t="s">
        <v>2589</v>
      </c>
      <c r="S5176" s="18">
        <v>1.4424069262000001</v>
      </c>
      <c r="T5176" t="s">
        <v>311</v>
      </c>
      <c r="U5176" t="s">
        <v>130</v>
      </c>
      <c r="V5176" t="s">
        <v>312</v>
      </c>
      <c r="W5176" s="18">
        <v>1.4424069262000001</v>
      </c>
      <c r="X5176" t="s">
        <v>64</v>
      </c>
      <c r="Y5176" t="s">
        <v>130</v>
      </c>
      <c r="Z5176" t="s">
        <v>2659</v>
      </c>
      <c r="AA5176" s="18">
        <v>0.62070945219999996</v>
      </c>
      <c r="AB5176" t="s">
        <v>2592</v>
      </c>
      <c r="AC5176" t="s">
        <v>128</v>
      </c>
      <c r="AD5176" t="s">
        <v>2593</v>
      </c>
      <c r="AE5176" s="18">
        <v>0.67413501149999999</v>
      </c>
      <c r="AF5176" t="s">
        <v>6599</v>
      </c>
      <c r="AG5176" t="s">
        <v>143</v>
      </c>
      <c r="AH5176" t="s">
        <v>6600</v>
      </c>
      <c r="AI5176" s="18">
        <v>8.8200278500000007E-2</v>
      </c>
      <c r="AJ5176" t="s">
        <v>22699</v>
      </c>
      <c r="AK5176" t="s">
        <v>134</v>
      </c>
      <c r="AL5176" t="s">
        <v>22700</v>
      </c>
      <c r="AM5176" t="s">
        <v>2585</v>
      </c>
      <c r="AN5176" t="s">
        <v>128</v>
      </c>
      <c r="AO5176" t="s">
        <v>2586</v>
      </c>
      <c r="AP5176" s="18">
        <v>0</v>
      </c>
      <c r="AQ5176" t="s">
        <v>123</v>
      </c>
      <c r="AR5176" t="b">
        <f>ISNUMBER(SEARCH('Consulta Por Puntos Baloto'!$E$5,B5176,1))</f>
        <v>0</v>
      </c>
      <c r="AS5176">
        <f t="shared" si="160"/>
        <v>3</v>
      </c>
      <c r="AT5176" t="str">
        <f t="shared" si="161"/>
        <v>Punto 472</v>
      </c>
    </row>
    <row r="5177" spans="1:46">
      <c r="A5177" t="s">
        <v>22701</v>
      </c>
      <c r="B5177" t="s">
        <v>22702</v>
      </c>
      <c r="C5177" s="18">
        <v>3.1119238465999999</v>
      </c>
      <c r="D5177" t="s">
        <v>169</v>
      </c>
      <c r="E5177" t="s">
        <v>128</v>
      </c>
      <c r="F5177" t="s">
        <v>170</v>
      </c>
      <c r="G5177" s="18">
        <v>0.59191978759999997</v>
      </c>
      <c r="H5177" t="s">
        <v>64</v>
      </c>
      <c r="I5177" t="s">
        <v>130</v>
      </c>
      <c r="J5177" t="s">
        <v>619</v>
      </c>
      <c r="K5177" s="18">
        <v>3.1613742413999999</v>
      </c>
      <c r="L5177" t="s">
        <v>64</v>
      </c>
      <c r="M5177" t="s">
        <v>130</v>
      </c>
      <c r="N5177" t="s">
        <v>172</v>
      </c>
      <c r="O5177" s="18">
        <v>1.8978660674000001</v>
      </c>
      <c r="P5177" t="s">
        <v>173</v>
      </c>
      <c r="Q5177" t="s">
        <v>134</v>
      </c>
      <c r="R5177" t="s">
        <v>174</v>
      </c>
      <c r="S5177" s="18">
        <v>1.8673248816000001</v>
      </c>
      <c r="T5177" t="s">
        <v>64</v>
      </c>
      <c r="U5177" t="s">
        <v>130</v>
      </c>
      <c r="V5177" t="s">
        <v>171</v>
      </c>
      <c r="W5177" s="18">
        <v>1.3457779566000001</v>
      </c>
      <c r="X5177" t="s">
        <v>620</v>
      </c>
      <c r="Y5177" t="s">
        <v>130</v>
      </c>
      <c r="Z5177" t="s">
        <v>621</v>
      </c>
      <c r="AA5177" s="18">
        <v>1.9097346361</v>
      </c>
      <c r="AB5177" t="s">
        <v>176</v>
      </c>
      <c r="AC5177" t="s">
        <v>128</v>
      </c>
      <c r="AD5177" t="s">
        <v>177</v>
      </c>
      <c r="AE5177" s="18">
        <v>6.69044944E-2</v>
      </c>
      <c r="AF5177" t="s">
        <v>22703</v>
      </c>
      <c r="AG5177" t="s">
        <v>143</v>
      </c>
      <c r="AH5177" t="s">
        <v>22704</v>
      </c>
      <c r="AI5177" s="18">
        <v>2.3248245300000001E-2</v>
      </c>
      <c r="AJ5177" t="s">
        <v>22705</v>
      </c>
      <c r="AK5177" t="s">
        <v>134</v>
      </c>
      <c r="AL5177" t="s">
        <v>22706</v>
      </c>
      <c r="AM5177" t="s">
        <v>22705</v>
      </c>
      <c r="AN5177" t="s">
        <v>134</v>
      </c>
      <c r="AO5177" t="s">
        <v>22706</v>
      </c>
      <c r="AP5177" s="18">
        <v>2.3248245300000001E-2</v>
      </c>
      <c r="AQ5177" t="s">
        <v>123</v>
      </c>
      <c r="AR5177" t="b">
        <f>ISNUMBER(SEARCH('Consulta Por Puntos Baloto'!$E$5,B5177,1))</f>
        <v>0</v>
      </c>
      <c r="AS5177">
        <f t="shared" si="160"/>
        <v>35</v>
      </c>
      <c r="AT5177" t="str">
        <f t="shared" si="161"/>
        <v>Punto red</v>
      </c>
    </row>
    <row r="5178" spans="1:46">
      <c r="A5178" t="s">
        <v>22707</v>
      </c>
      <c r="B5178" t="s">
        <v>18528</v>
      </c>
      <c r="C5178" s="18">
        <v>2.6784648379</v>
      </c>
      <c r="D5178" t="s">
        <v>5165</v>
      </c>
      <c r="E5178" t="s">
        <v>220</v>
      </c>
      <c r="F5178" t="s">
        <v>5166</v>
      </c>
      <c r="G5178" s="18">
        <v>3.1902448863999999</v>
      </c>
      <c r="H5178" t="s">
        <v>64</v>
      </c>
      <c r="I5178" t="s">
        <v>223</v>
      </c>
      <c r="J5178" t="s">
        <v>5327</v>
      </c>
      <c r="K5178" s="18">
        <v>4.5483441659999997</v>
      </c>
      <c r="L5178" t="s">
        <v>64</v>
      </c>
      <c r="M5178" t="s">
        <v>223</v>
      </c>
      <c r="N5178" t="s">
        <v>4070</v>
      </c>
      <c r="O5178" s="18">
        <v>3.3274540147999998</v>
      </c>
      <c r="P5178" t="s">
        <v>4052</v>
      </c>
      <c r="Q5178" t="s">
        <v>4053</v>
      </c>
      <c r="R5178" t="s">
        <v>4054</v>
      </c>
      <c r="S5178" s="18">
        <v>12.6646063932</v>
      </c>
      <c r="T5178" t="s">
        <v>227</v>
      </c>
      <c r="U5178" t="s">
        <v>228</v>
      </c>
      <c r="V5178" t="s">
        <v>229</v>
      </c>
      <c r="W5178" s="18">
        <v>5.7218385738000004</v>
      </c>
      <c r="X5178" t="s">
        <v>222</v>
      </c>
      <c r="Y5178" t="s">
        <v>223</v>
      </c>
      <c r="Z5178" t="s">
        <v>224</v>
      </c>
      <c r="AA5178" s="18">
        <v>2.8234320988000001</v>
      </c>
      <c r="AB5178" t="s">
        <v>4088</v>
      </c>
      <c r="AC5178" t="s">
        <v>220</v>
      </c>
      <c r="AD5178" t="s">
        <v>4089</v>
      </c>
      <c r="AE5178" s="18">
        <v>5.9691292899999998E-2</v>
      </c>
      <c r="AF5178" t="s">
        <v>17761</v>
      </c>
      <c r="AG5178" t="s">
        <v>220</v>
      </c>
      <c r="AH5178" t="s">
        <v>17762</v>
      </c>
      <c r="AI5178" s="18">
        <v>0.29505521639999999</v>
      </c>
      <c r="AJ5178" t="s">
        <v>8266</v>
      </c>
      <c r="AK5178" t="s">
        <v>220</v>
      </c>
      <c r="AL5178" t="s">
        <v>8267</v>
      </c>
      <c r="AM5178" t="s">
        <v>17761</v>
      </c>
      <c r="AN5178" t="s">
        <v>220</v>
      </c>
      <c r="AO5178" t="s">
        <v>17762</v>
      </c>
      <c r="AP5178" s="18">
        <v>5.9691292899999998E-2</v>
      </c>
      <c r="AQ5178" t="s">
        <v>123</v>
      </c>
      <c r="AR5178" t="b">
        <f>ISNUMBER(SEARCH('Consulta Por Puntos Baloto'!$E$5,B5178,1))</f>
        <v>0</v>
      </c>
      <c r="AS5178">
        <f t="shared" si="160"/>
        <v>31</v>
      </c>
      <c r="AT5178" t="str">
        <f t="shared" si="161"/>
        <v>Punto pago</v>
      </c>
    </row>
    <row r="5179" spans="1:46">
      <c r="A5179" t="s">
        <v>22708</v>
      </c>
      <c r="B5179" t="s">
        <v>22709</v>
      </c>
      <c r="C5179" s="18">
        <v>1.5595963314000001</v>
      </c>
      <c r="D5179" t="s">
        <v>169</v>
      </c>
      <c r="E5179" t="s">
        <v>128</v>
      </c>
      <c r="F5179" t="s">
        <v>170</v>
      </c>
      <c r="G5179" s="18">
        <v>1.67115664</v>
      </c>
      <c r="H5179" t="s">
        <v>64</v>
      </c>
      <c r="I5179" t="s">
        <v>130</v>
      </c>
      <c r="J5179" t="s">
        <v>171</v>
      </c>
      <c r="K5179" s="18">
        <v>1.7882663009999999</v>
      </c>
      <c r="L5179" t="s">
        <v>64</v>
      </c>
      <c r="M5179" t="s">
        <v>130</v>
      </c>
      <c r="N5179" t="s">
        <v>172</v>
      </c>
      <c r="O5179" s="18">
        <v>1.7379637534000001</v>
      </c>
      <c r="P5179" t="s">
        <v>173</v>
      </c>
      <c r="Q5179" t="s">
        <v>134</v>
      </c>
      <c r="R5179" t="s">
        <v>174</v>
      </c>
      <c r="S5179" s="18">
        <v>1.7272522924</v>
      </c>
      <c r="T5179" t="s">
        <v>64</v>
      </c>
      <c r="U5179" t="s">
        <v>130</v>
      </c>
      <c r="V5179" t="s">
        <v>171</v>
      </c>
      <c r="W5179" s="18">
        <v>1.9556645400999999</v>
      </c>
      <c r="X5179" t="s">
        <v>64</v>
      </c>
      <c r="Y5179" t="s">
        <v>130</v>
      </c>
      <c r="Z5179" t="s">
        <v>175</v>
      </c>
      <c r="AA5179" s="18">
        <v>1.6807487319000001</v>
      </c>
      <c r="AB5179" t="s">
        <v>176</v>
      </c>
      <c r="AC5179" t="s">
        <v>128</v>
      </c>
      <c r="AD5179" t="s">
        <v>177</v>
      </c>
      <c r="AE5179" s="18">
        <v>0.22549640100000001</v>
      </c>
      <c r="AF5179" t="s">
        <v>445</v>
      </c>
      <c r="AG5179" t="s">
        <v>143</v>
      </c>
      <c r="AH5179" t="s">
        <v>10539</v>
      </c>
      <c r="AI5179" s="18">
        <v>0.17788958029999999</v>
      </c>
      <c r="AJ5179" t="s">
        <v>22710</v>
      </c>
      <c r="AK5179" t="s">
        <v>134</v>
      </c>
      <c r="AL5179" t="s">
        <v>22711</v>
      </c>
      <c r="AM5179" t="s">
        <v>22710</v>
      </c>
      <c r="AN5179" t="s">
        <v>134</v>
      </c>
      <c r="AO5179" t="s">
        <v>22711</v>
      </c>
      <c r="AP5179" s="18">
        <v>0.17788958029999999</v>
      </c>
      <c r="AQ5179" t="e">
        <v>#N/A</v>
      </c>
      <c r="AR5179" t="b">
        <f>ISNUMBER(SEARCH('Consulta Por Puntos Baloto'!$E$5,B5179,1))</f>
        <v>0</v>
      </c>
      <c r="AS5179">
        <f t="shared" si="160"/>
        <v>35</v>
      </c>
      <c r="AT5179" t="str">
        <f t="shared" si="161"/>
        <v>Punto red</v>
      </c>
    </row>
    <row r="5180" spans="1:46">
      <c r="A5180" t="s">
        <v>22712</v>
      </c>
      <c r="B5180" t="s">
        <v>22713</v>
      </c>
      <c r="C5180" s="18">
        <v>2.9407167590999999</v>
      </c>
      <c r="D5180" t="s">
        <v>4869</v>
      </c>
      <c r="E5180" t="s">
        <v>4106</v>
      </c>
      <c r="F5180" t="s">
        <v>4870</v>
      </c>
      <c r="G5180" s="18">
        <v>0.84151971879999998</v>
      </c>
      <c r="H5180" t="s">
        <v>4029</v>
      </c>
      <c r="I5180" t="s">
        <v>4029</v>
      </c>
      <c r="J5180" t="s">
        <v>4099</v>
      </c>
      <c r="K5180" s="18">
        <v>1.0208089138000001</v>
      </c>
      <c r="L5180" t="s">
        <v>64</v>
      </c>
      <c r="M5180" t="s">
        <v>4029</v>
      </c>
      <c r="N5180" t="s">
        <v>4030</v>
      </c>
      <c r="O5180" s="18">
        <v>56.270164921300001</v>
      </c>
      <c r="P5180" t="s">
        <v>4031</v>
      </c>
      <c r="Q5180" t="s">
        <v>4025</v>
      </c>
      <c r="R5180" t="s">
        <v>4032</v>
      </c>
      <c r="S5180" s="18">
        <v>123.68652333430001</v>
      </c>
      <c r="T5180" t="s">
        <v>227</v>
      </c>
      <c r="U5180" t="s">
        <v>228</v>
      </c>
      <c r="V5180" t="s">
        <v>229</v>
      </c>
      <c r="W5180" s="18">
        <v>1.9264449135999999</v>
      </c>
      <c r="X5180" t="s">
        <v>4103</v>
      </c>
      <c r="Y5180" t="s">
        <v>4029</v>
      </c>
      <c r="Z5180" t="s">
        <v>4104</v>
      </c>
      <c r="AA5180" s="18">
        <v>0.8290801136</v>
      </c>
      <c r="AB5180" s="19" t="s">
        <v>4105</v>
      </c>
      <c r="AC5180" t="s">
        <v>4106</v>
      </c>
      <c r="AD5180" t="s">
        <v>4107</v>
      </c>
      <c r="AE5180" s="18">
        <v>0</v>
      </c>
      <c r="AF5180" t="s">
        <v>22714</v>
      </c>
      <c r="AG5180" t="s">
        <v>4106</v>
      </c>
      <c r="AH5180" t="s">
        <v>22715</v>
      </c>
      <c r="AI5180" s="18">
        <v>0</v>
      </c>
      <c r="AJ5180" t="s">
        <v>22713</v>
      </c>
      <c r="AK5180" t="s">
        <v>4106</v>
      </c>
      <c r="AL5180" t="s">
        <v>22716</v>
      </c>
      <c r="AM5180" t="s">
        <v>22714</v>
      </c>
      <c r="AN5180" t="s">
        <v>4106</v>
      </c>
      <c r="AO5180" t="s">
        <v>22715</v>
      </c>
      <c r="AP5180" s="18">
        <v>0</v>
      </c>
      <c r="AQ5180" t="s">
        <v>123</v>
      </c>
      <c r="AR5180" t="b">
        <f>ISNUMBER(SEARCH('Consulta Por Puntos Baloto'!$E$5,B5180,1))</f>
        <v>0</v>
      </c>
      <c r="AS5180">
        <f t="shared" si="160"/>
        <v>31</v>
      </c>
      <c r="AT5180" t="str">
        <f t="shared" si="161"/>
        <v>Punto pago</v>
      </c>
    </row>
    <row r="5181" spans="1:46">
      <c r="A5181" t="s">
        <v>22712</v>
      </c>
      <c r="B5181" t="s">
        <v>22713</v>
      </c>
      <c r="C5181" s="18">
        <v>2.9407167590999999</v>
      </c>
      <c r="D5181" t="s">
        <v>4869</v>
      </c>
      <c r="E5181" t="s">
        <v>4106</v>
      </c>
      <c r="F5181" t="s">
        <v>4870</v>
      </c>
      <c r="G5181" s="18">
        <v>0.84151971879999998</v>
      </c>
      <c r="H5181" t="s">
        <v>4029</v>
      </c>
      <c r="I5181" t="s">
        <v>4029</v>
      </c>
      <c r="J5181" t="s">
        <v>4099</v>
      </c>
      <c r="K5181" s="18">
        <v>1.0208089138000001</v>
      </c>
      <c r="L5181" t="s">
        <v>64</v>
      </c>
      <c r="M5181" t="s">
        <v>4029</v>
      </c>
      <c r="N5181" t="s">
        <v>4030</v>
      </c>
      <c r="O5181" s="18">
        <v>56.270164921300001</v>
      </c>
      <c r="P5181" t="s">
        <v>4031</v>
      </c>
      <c r="Q5181" t="s">
        <v>4025</v>
      </c>
      <c r="R5181" t="s">
        <v>4032</v>
      </c>
      <c r="S5181" s="18">
        <v>123.68652333430001</v>
      </c>
      <c r="T5181" t="s">
        <v>227</v>
      </c>
      <c r="U5181" t="s">
        <v>228</v>
      </c>
      <c r="V5181" t="s">
        <v>229</v>
      </c>
      <c r="W5181" s="18">
        <v>1.9264449135999999</v>
      </c>
      <c r="X5181" t="s">
        <v>4103</v>
      </c>
      <c r="Y5181" t="s">
        <v>4029</v>
      </c>
      <c r="Z5181" t="s">
        <v>4104</v>
      </c>
      <c r="AA5181" s="18">
        <v>0.8290801136</v>
      </c>
      <c r="AB5181" s="19" t="s">
        <v>4105</v>
      </c>
      <c r="AC5181" t="s">
        <v>4106</v>
      </c>
      <c r="AD5181" t="s">
        <v>4107</v>
      </c>
      <c r="AE5181" s="18">
        <v>0</v>
      </c>
      <c r="AF5181" t="s">
        <v>22714</v>
      </c>
      <c r="AG5181" t="s">
        <v>4106</v>
      </c>
      <c r="AH5181" t="s">
        <v>22715</v>
      </c>
      <c r="AI5181" s="18">
        <v>0</v>
      </c>
      <c r="AJ5181" t="s">
        <v>22713</v>
      </c>
      <c r="AK5181" t="s">
        <v>4106</v>
      </c>
      <c r="AL5181" t="s">
        <v>22716</v>
      </c>
      <c r="AM5181" t="s">
        <v>22713</v>
      </c>
      <c r="AN5181" t="s">
        <v>4106</v>
      </c>
      <c r="AO5181" t="s">
        <v>22716</v>
      </c>
      <c r="AP5181" s="18">
        <v>0</v>
      </c>
      <c r="AQ5181" t="s">
        <v>123</v>
      </c>
      <c r="AR5181" t="b">
        <f>ISNUMBER(SEARCH('Consulta Por Puntos Baloto'!$E$5,B5181,1))</f>
        <v>0</v>
      </c>
      <c r="AS5181">
        <f t="shared" si="160"/>
        <v>31</v>
      </c>
      <c r="AT5181" t="str">
        <f t="shared" si="161"/>
        <v>Punto pago</v>
      </c>
    </row>
    <row r="5182" spans="1:46">
      <c r="A5182" t="s">
        <v>22717</v>
      </c>
      <c r="B5182" t="s">
        <v>22718</v>
      </c>
      <c r="C5182" s="18">
        <v>4.6711323704999996</v>
      </c>
      <c r="D5182" t="s">
        <v>526</v>
      </c>
      <c r="E5182" t="s">
        <v>128</v>
      </c>
      <c r="F5182" t="s">
        <v>527</v>
      </c>
      <c r="G5182" s="18">
        <v>0.66597602690000002</v>
      </c>
      <c r="H5182" t="s">
        <v>64</v>
      </c>
      <c r="I5182" t="s">
        <v>130</v>
      </c>
      <c r="J5182" t="s">
        <v>661</v>
      </c>
      <c r="K5182" s="18">
        <v>2.3253731344999999</v>
      </c>
      <c r="L5182" t="s">
        <v>64</v>
      </c>
      <c r="M5182" t="s">
        <v>130</v>
      </c>
      <c r="N5182" t="s">
        <v>529</v>
      </c>
      <c r="O5182" s="18">
        <v>2.0489817660999998</v>
      </c>
      <c r="P5182" t="s">
        <v>530</v>
      </c>
      <c r="Q5182" t="s">
        <v>134</v>
      </c>
      <c r="R5182" t="s">
        <v>531</v>
      </c>
      <c r="S5182" s="18">
        <v>5.3768330775999997</v>
      </c>
      <c r="T5182" t="s">
        <v>515</v>
      </c>
      <c r="U5182" t="s">
        <v>130</v>
      </c>
      <c r="V5182" t="s">
        <v>516</v>
      </c>
      <c r="W5182" s="18">
        <v>3.6475769747000002</v>
      </c>
      <c r="X5182" t="s">
        <v>745</v>
      </c>
      <c r="Y5182" t="s">
        <v>130</v>
      </c>
      <c r="Z5182" t="s">
        <v>746</v>
      </c>
      <c r="AA5182" s="18">
        <v>3.2142908788</v>
      </c>
      <c r="AB5182" t="s">
        <v>533</v>
      </c>
      <c r="AC5182" t="s">
        <v>128</v>
      </c>
      <c r="AD5182" t="s">
        <v>534</v>
      </c>
      <c r="AE5182" s="18">
        <v>0.25605158480000001</v>
      </c>
      <c r="AF5182" t="s">
        <v>4134</v>
      </c>
      <c r="AG5182" t="s">
        <v>143</v>
      </c>
      <c r="AH5182" t="s">
        <v>4135</v>
      </c>
      <c r="AI5182" s="18">
        <v>0</v>
      </c>
      <c r="AJ5182" t="s">
        <v>4136</v>
      </c>
      <c r="AK5182" t="s">
        <v>134</v>
      </c>
      <c r="AL5182" t="s">
        <v>4137</v>
      </c>
      <c r="AM5182" t="s">
        <v>4136</v>
      </c>
      <c r="AN5182" t="s">
        <v>134</v>
      </c>
      <c r="AO5182" t="s">
        <v>4137</v>
      </c>
      <c r="AP5182" s="18">
        <v>0</v>
      </c>
      <c r="AQ5182" t="s">
        <v>123</v>
      </c>
      <c r="AR5182" t="b">
        <f>ISNUMBER(SEARCH('Consulta Por Puntos Baloto'!$E$5,B5182,1))</f>
        <v>0</v>
      </c>
      <c r="AS5182">
        <f t="shared" si="160"/>
        <v>35</v>
      </c>
      <c r="AT5182" t="str">
        <f t="shared" si="161"/>
        <v>Punto red</v>
      </c>
    </row>
    <row r="5183" spans="1:46">
      <c r="A5183" t="s">
        <v>22719</v>
      </c>
      <c r="B5183" t="s">
        <v>22720</v>
      </c>
      <c r="C5183" s="18">
        <v>5.6299191692999999</v>
      </c>
      <c r="D5183" t="s">
        <v>61</v>
      </c>
      <c r="E5183" t="s">
        <v>62</v>
      </c>
      <c r="F5183" t="s">
        <v>63</v>
      </c>
      <c r="G5183" s="18">
        <v>6.0568690363000002</v>
      </c>
      <c r="H5183" t="s">
        <v>64</v>
      </c>
      <c r="I5183" t="s">
        <v>65</v>
      </c>
      <c r="J5183" t="s">
        <v>66</v>
      </c>
      <c r="K5183" s="18">
        <v>6.0680058849999998</v>
      </c>
      <c r="L5183" t="s">
        <v>64</v>
      </c>
      <c r="M5183" t="s">
        <v>65</v>
      </c>
      <c r="N5183" t="s">
        <v>66</v>
      </c>
      <c r="O5183" s="18">
        <v>7.5693670307999996</v>
      </c>
      <c r="P5183" t="s">
        <v>67</v>
      </c>
      <c r="Q5183" t="s">
        <v>62</v>
      </c>
      <c r="R5183" t="s">
        <v>68</v>
      </c>
      <c r="S5183" s="18">
        <v>6.9940853725999999</v>
      </c>
      <c r="T5183" t="s">
        <v>69</v>
      </c>
      <c r="U5183" t="s">
        <v>65</v>
      </c>
      <c r="V5183" t="s">
        <v>70</v>
      </c>
      <c r="W5183" s="18">
        <v>7.3505142282999998</v>
      </c>
      <c r="X5183" t="s">
        <v>71</v>
      </c>
      <c r="Y5183" t="s">
        <v>65</v>
      </c>
      <c r="Z5183" t="s">
        <v>72</v>
      </c>
      <c r="AA5183" s="18">
        <v>6.6361104437999998</v>
      </c>
      <c r="AB5183" t="s">
        <v>73</v>
      </c>
      <c r="AC5183" t="s">
        <v>62</v>
      </c>
      <c r="AD5183" t="s">
        <v>74</v>
      </c>
      <c r="AE5183" s="18">
        <v>0.11006815740000001</v>
      </c>
      <c r="AF5183" t="s">
        <v>22721</v>
      </c>
      <c r="AG5183" t="s">
        <v>62</v>
      </c>
      <c r="AH5183" t="s">
        <v>22722</v>
      </c>
      <c r="AI5183" s="18">
        <v>0.22769230100000001</v>
      </c>
      <c r="AJ5183" t="s">
        <v>5524</v>
      </c>
      <c r="AK5183" t="s">
        <v>62</v>
      </c>
      <c r="AL5183" t="s">
        <v>5525</v>
      </c>
      <c r="AM5183" t="s">
        <v>22721</v>
      </c>
      <c r="AN5183" t="s">
        <v>62</v>
      </c>
      <c r="AO5183" t="s">
        <v>22722</v>
      </c>
      <c r="AP5183" s="18">
        <v>0.11006815740000001</v>
      </c>
      <c r="AQ5183" t="s">
        <v>123</v>
      </c>
      <c r="AR5183" t="b">
        <f>ISNUMBER(SEARCH('Consulta Por Puntos Baloto'!$E$5,B5183,1))</f>
        <v>0</v>
      </c>
      <c r="AS5183">
        <f t="shared" si="160"/>
        <v>31</v>
      </c>
      <c r="AT5183" t="str">
        <f t="shared" si="161"/>
        <v>Punto pago</v>
      </c>
    </row>
    <row r="5184" spans="1:46">
      <c r="A5184" t="s">
        <v>22723</v>
      </c>
      <c r="B5184" t="s">
        <v>22724</v>
      </c>
      <c r="C5184" s="18">
        <v>7.2884114993000004</v>
      </c>
      <c r="D5184" t="s">
        <v>1500</v>
      </c>
      <c r="E5184" t="s">
        <v>1501</v>
      </c>
      <c r="F5184" t="s">
        <v>1502</v>
      </c>
      <c r="G5184" s="18">
        <v>7.3612503973000001</v>
      </c>
      <c r="H5184" t="s">
        <v>64</v>
      </c>
      <c r="I5184" t="s">
        <v>2636</v>
      </c>
      <c r="J5184" t="s">
        <v>2637</v>
      </c>
      <c r="K5184" s="18">
        <v>17.087978966000001</v>
      </c>
      <c r="L5184" t="s">
        <v>64</v>
      </c>
      <c r="M5184" t="s">
        <v>2638</v>
      </c>
      <c r="N5184" t="s">
        <v>2639</v>
      </c>
      <c r="O5184" s="18">
        <v>18.023047132599999</v>
      </c>
      <c r="P5184" t="s">
        <v>2625</v>
      </c>
      <c r="Q5184" t="s">
        <v>134</v>
      </c>
      <c r="R5184" t="s">
        <v>2626</v>
      </c>
      <c r="S5184" s="18">
        <v>17.758183109299999</v>
      </c>
      <c r="T5184" t="s">
        <v>311</v>
      </c>
      <c r="U5184" t="s">
        <v>130</v>
      </c>
      <c r="V5184" t="s">
        <v>312</v>
      </c>
      <c r="W5184" s="18">
        <v>7.7922475672999996</v>
      </c>
      <c r="X5184" t="s">
        <v>64</v>
      </c>
      <c r="Y5184" t="s">
        <v>2636</v>
      </c>
      <c r="Z5184" t="s">
        <v>2640</v>
      </c>
      <c r="AA5184" s="18">
        <v>7.2977832453999998</v>
      </c>
      <c r="AB5184" s="19" t="s">
        <v>2641</v>
      </c>
      <c r="AC5184" t="s">
        <v>1501</v>
      </c>
      <c r="AD5184" t="s">
        <v>2642</v>
      </c>
      <c r="AE5184" s="18">
        <v>0.18931965710000001</v>
      </c>
      <c r="AF5184" t="s">
        <v>9564</v>
      </c>
      <c r="AG5184" t="s">
        <v>9565</v>
      </c>
      <c r="AH5184" t="s">
        <v>9566</v>
      </c>
      <c r="AI5184" s="18">
        <v>2.9949080000000001E-3</v>
      </c>
      <c r="AJ5184" t="s">
        <v>22725</v>
      </c>
      <c r="AK5184" t="s">
        <v>9565</v>
      </c>
      <c r="AL5184" t="s">
        <v>22726</v>
      </c>
      <c r="AM5184" t="s">
        <v>22725</v>
      </c>
      <c r="AN5184" t="s">
        <v>9565</v>
      </c>
      <c r="AO5184" t="s">
        <v>22726</v>
      </c>
      <c r="AP5184" s="18">
        <v>2.9949080000000001E-3</v>
      </c>
      <c r="AQ5184" t="s">
        <v>123</v>
      </c>
      <c r="AR5184" t="b">
        <f>ISNUMBER(SEARCH('Consulta Por Puntos Baloto'!$E$5,B5184,1))</f>
        <v>0</v>
      </c>
      <c r="AS5184">
        <f t="shared" si="160"/>
        <v>35</v>
      </c>
      <c r="AT5184" t="str">
        <f t="shared" si="161"/>
        <v>Punto red</v>
      </c>
    </row>
    <row r="5185" spans="1:46">
      <c r="A5185" t="s">
        <v>22727</v>
      </c>
      <c r="B5185" t="s">
        <v>22728</v>
      </c>
      <c r="C5185" s="18">
        <v>17.635095142899999</v>
      </c>
      <c r="D5185" t="s">
        <v>4065</v>
      </c>
      <c r="E5185" t="s">
        <v>4066</v>
      </c>
      <c r="F5185" t="s">
        <v>4067</v>
      </c>
      <c r="G5185" s="18">
        <v>12.9739409128</v>
      </c>
      <c r="H5185" t="s">
        <v>64</v>
      </c>
      <c r="I5185" t="s">
        <v>4068</v>
      </c>
      <c r="J5185" t="s">
        <v>5453</v>
      </c>
      <c r="K5185" s="18">
        <v>169.6370373874</v>
      </c>
      <c r="L5185" t="s">
        <v>64</v>
      </c>
      <c r="M5185" t="s">
        <v>4250</v>
      </c>
      <c r="N5185" t="s">
        <v>4251</v>
      </c>
      <c r="O5185" s="18">
        <v>19.7477864727</v>
      </c>
      <c r="P5185" t="s">
        <v>4071</v>
      </c>
      <c r="Q5185" t="s">
        <v>4066</v>
      </c>
      <c r="R5185" t="s">
        <v>4072</v>
      </c>
      <c r="S5185" s="18">
        <v>300.75189351609998</v>
      </c>
      <c r="T5185" t="s">
        <v>227</v>
      </c>
      <c r="U5185" t="s">
        <v>228</v>
      </c>
      <c r="V5185" t="s">
        <v>229</v>
      </c>
      <c r="W5185" s="18">
        <v>64.098187861599996</v>
      </c>
      <c r="X5185" t="s">
        <v>64</v>
      </c>
      <c r="Y5185" t="s">
        <v>4073</v>
      </c>
      <c r="Z5185" t="s">
        <v>4074</v>
      </c>
      <c r="AA5185" s="18">
        <v>16.354098076700001</v>
      </c>
      <c r="AB5185" t="s">
        <v>4252</v>
      </c>
      <c r="AC5185" t="s">
        <v>4066</v>
      </c>
      <c r="AD5185" t="s">
        <v>4253</v>
      </c>
      <c r="AE5185" s="18">
        <v>1.7202916799999999E-2</v>
      </c>
      <c r="AF5185" t="s">
        <v>15502</v>
      </c>
      <c r="AG5185" t="s">
        <v>7941</v>
      </c>
      <c r="AH5185" t="s">
        <v>15503</v>
      </c>
      <c r="AI5185" s="18">
        <v>5.9147234799999997E-2</v>
      </c>
      <c r="AJ5185" t="s">
        <v>22729</v>
      </c>
      <c r="AK5185" t="s">
        <v>7944</v>
      </c>
      <c r="AL5185" t="s">
        <v>22730</v>
      </c>
      <c r="AM5185" t="s">
        <v>15502</v>
      </c>
      <c r="AN5185" t="s">
        <v>7941</v>
      </c>
      <c r="AO5185" t="s">
        <v>15503</v>
      </c>
      <c r="AP5185" s="18">
        <v>1.7202916799999999E-2</v>
      </c>
      <c r="AQ5185" t="s">
        <v>123</v>
      </c>
      <c r="AR5185" t="b">
        <f>ISNUMBER(SEARCH('Consulta Por Puntos Baloto'!$E$5,B5185,1))</f>
        <v>0</v>
      </c>
      <c r="AS5185">
        <f t="shared" si="160"/>
        <v>31</v>
      </c>
      <c r="AT5185" t="str">
        <f t="shared" si="161"/>
        <v>Punto pago</v>
      </c>
    </row>
    <row r="5186" spans="1:46">
      <c r="A5186" t="s">
        <v>22731</v>
      </c>
      <c r="B5186" t="s">
        <v>22732</v>
      </c>
      <c r="C5186" s="18">
        <v>1.1786190764</v>
      </c>
      <c r="D5186" t="s">
        <v>8555</v>
      </c>
      <c r="E5186" t="s">
        <v>4437</v>
      </c>
      <c r="F5186" t="s">
        <v>8556</v>
      </c>
      <c r="G5186" s="18">
        <v>1.2771687523999999</v>
      </c>
      <c r="H5186" t="s">
        <v>64</v>
      </c>
      <c r="I5186" t="s">
        <v>5603</v>
      </c>
      <c r="J5186" t="s">
        <v>9669</v>
      </c>
      <c r="K5186" s="18">
        <v>1.370882562</v>
      </c>
      <c r="L5186" t="s">
        <v>64</v>
      </c>
      <c r="M5186" t="s">
        <v>4434</v>
      </c>
      <c r="N5186" t="s">
        <v>5602</v>
      </c>
      <c r="O5186" s="18">
        <v>1.4124476335</v>
      </c>
      <c r="P5186" t="s">
        <v>4100</v>
      </c>
      <c r="Q5186" t="s">
        <v>4101</v>
      </c>
      <c r="R5186" t="s">
        <v>4102</v>
      </c>
      <c r="S5186" s="18">
        <v>3.4456407952000001</v>
      </c>
      <c r="T5186" t="s">
        <v>227</v>
      </c>
      <c r="U5186" t="s">
        <v>228</v>
      </c>
      <c r="V5186" t="s">
        <v>229</v>
      </c>
      <c r="W5186" s="18">
        <v>4.2812853467999998</v>
      </c>
      <c r="X5186" t="s">
        <v>64</v>
      </c>
      <c r="Y5186" t="s">
        <v>5603</v>
      </c>
      <c r="Z5186" t="s">
        <v>5604</v>
      </c>
      <c r="AA5186" s="18">
        <v>1.469898696</v>
      </c>
      <c r="AB5186" t="s">
        <v>4436</v>
      </c>
      <c r="AC5186" t="s">
        <v>4437</v>
      </c>
      <c r="AD5186" t="s">
        <v>4438</v>
      </c>
      <c r="AE5186" s="18">
        <v>1.3369824524</v>
      </c>
      <c r="AF5186" t="s">
        <v>13252</v>
      </c>
      <c r="AG5186" t="s">
        <v>4437</v>
      </c>
      <c r="AH5186" t="s">
        <v>13253</v>
      </c>
      <c r="AI5186" s="18">
        <v>0.52584381650000001</v>
      </c>
      <c r="AJ5186" t="s">
        <v>8560</v>
      </c>
      <c r="AK5186" t="s">
        <v>4101</v>
      </c>
      <c r="AL5186" t="s">
        <v>8561</v>
      </c>
      <c r="AM5186" t="s">
        <v>8560</v>
      </c>
      <c r="AN5186" t="s">
        <v>4101</v>
      </c>
      <c r="AO5186" t="s">
        <v>8561</v>
      </c>
      <c r="AP5186" s="18">
        <v>0.52584381650000001</v>
      </c>
      <c r="AQ5186" t="s">
        <v>123</v>
      </c>
      <c r="AR5186" t="b">
        <f>ISNUMBER(SEARCH('Consulta Por Puntos Baloto'!$E$5,B5186,1))</f>
        <v>0</v>
      </c>
      <c r="AS5186">
        <f t="shared" si="160"/>
        <v>35</v>
      </c>
      <c r="AT5186" t="str">
        <f t="shared" si="161"/>
        <v>Punto red</v>
      </c>
    </row>
    <row r="5187" spans="1:46">
      <c r="A5187" t="s">
        <v>22733</v>
      </c>
      <c r="B5187" t="s">
        <v>22734</v>
      </c>
      <c r="C5187" s="18">
        <v>31.236687219099998</v>
      </c>
      <c r="D5187" t="s">
        <v>82</v>
      </c>
      <c r="E5187" t="s">
        <v>83</v>
      </c>
      <c r="F5187" t="s">
        <v>84</v>
      </c>
      <c r="G5187" s="18">
        <v>30.079011382699999</v>
      </c>
      <c r="H5187" t="s">
        <v>4582</v>
      </c>
      <c r="I5187" t="s">
        <v>86</v>
      </c>
      <c r="J5187" t="s">
        <v>4583</v>
      </c>
      <c r="K5187" s="18">
        <v>30.213516977099999</v>
      </c>
      <c r="L5187" t="s">
        <v>64</v>
      </c>
      <c r="M5187" t="s">
        <v>86</v>
      </c>
      <c r="N5187" t="s">
        <v>402</v>
      </c>
      <c r="O5187" s="18">
        <v>30.213516977099999</v>
      </c>
      <c r="P5187" t="s">
        <v>403</v>
      </c>
      <c r="Q5187" t="s">
        <v>83</v>
      </c>
      <c r="R5187" t="s">
        <v>404</v>
      </c>
      <c r="S5187" s="18">
        <v>31.1659689528</v>
      </c>
      <c r="T5187" t="s">
        <v>85</v>
      </c>
      <c r="U5187" t="s">
        <v>86</v>
      </c>
      <c r="V5187" t="s">
        <v>87</v>
      </c>
      <c r="W5187" s="18">
        <v>31.1659689528</v>
      </c>
      <c r="X5187" t="s">
        <v>64</v>
      </c>
      <c r="Y5187" t="s">
        <v>91</v>
      </c>
      <c r="Z5187" t="s">
        <v>92</v>
      </c>
      <c r="AA5187" s="18">
        <v>31.126969368699999</v>
      </c>
      <c r="AB5187" t="s">
        <v>4586</v>
      </c>
      <c r="AC5187" t="s">
        <v>83</v>
      </c>
      <c r="AD5187" t="s">
        <v>4587</v>
      </c>
      <c r="AE5187" s="18">
        <v>16.173281343100001</v>
      </c>
      <c r="AF5187" t="s">
        <v>6765</v>
      </c>
      <c r="AG5187" t="s">
        <v>6766</v>
      </c>
      <c r="AH5187" t="s">
        <v>6767</v>
      </c>
      <c r="AI5187" s="18">
        <v>4.5990483520999996</v>
      </c>
      <c r="AJ5187" t="s">
        <v>20453</v>
      </c>
      <c r="AK5187" t="s">
        <v>6951</v>
      </c>
      <c r="AL5187" t="s">
        <v>20454</v>
      </c>
      <c r="AM5187" t="s">
        <v>20453</v>
      </c>
      <c r="AN5187" t="s">
        <v>6951</v>
      </c>
      <c r="AO5187" t="s">
        <v>20454</v>
      </c>
      <c r="AP5187" s="18">
        <v>4.5990483520999996</v>
      </c>
      <c r="AQ5187" t="s">
        <v>123</v>
      </c>
      <c r="AR5187" t="b">
        <f>ISNUMBER(SEARCH('Consulta Por Puntos Baloto'!$E$5,B5187,1))</f>
        <v>0</v>
      </c>
      <c r="AS5187">
        <f t="shared" ref="AS5187:AS5200" si="162">MATCH(AP5187,A5187:AL5187,0)</f>
        <v>35</v>
      </c>
      <c r="AT5187" t="str">
        <f t="shared" ref="AT5187:AT5200" si="163">+VLOOKUP(AS5187,$AW$2:$AX$10,2,0)</f>
        <v>Punto red</v>
      </c>
    </row>
    <row r="5188" spans="1:46">
      <c r="A5188" t="s">
        <v>22735</v>
      </c>
      <c r="B5188" t="s">
        <v>22736</v>
      </c>
      <c r="C5188" s="18">
        <v>0.92259994899999997</v>
      </c>
      <c r="D5188" t="s">
        <v>5197</v>
      </c>
      <c r="E5188" t="s">
        <v>5198</v>
      </c>
      <c r="F5188" t="s">
        <v>5199</v>
      </c>
      <c r="G5188" s="18">
        <v>1.6202280021</v>
      </c>
      <c r="H5188" t="s">
        <v>64</v>
      </c>
      <c r="I5188" t="s">
        <v>5200</v>
      </c>
      <c r="J5188" t="s">
        <v>5201</v>
      </c>
      <c r="K5188" s="18">
        <v>11.610954656500001</v>
      </c>
      <c r="L5188" t="s">
        <v>64</v>
      </c>
      <c r="M5188" t="s">
        <v>65</v>
      </c>
      <c r="N5188" t="s">
        <v>5202</v>
      </c>
      <c r="O5188" s="18">
        <v>11.6518661936</v>
      </c>
      <c r="P5188" t="s">
        <v>67</v>
      </c>
      <c r="Q5188" t="s">
        <v>62</v>
      </c>
      <c r="R5188" t="s">
        <v>68</v>
      </c>
      <c r="S5188" s="18">
        <v>11.8308047064</v>
      </c>
      <c r="T5188" t="s">
        <v>253</v>
      </c>
      <c r="U5188" t="s">
        <v>65</v>
      </c>
      <c r="V5188" t="s">
        <v>254</v>
      </c>
      <c r="W5188" s="18">
        <v>11.6418664937</v>
      </c>
      <c r="X5188" t="s">
        <v>276</v>
      </c>
      <c r="Y5188" t="s">
        <v>65</v>
      </c>
      <c r="Z5188" t="s">
        <v>277</v>
      </c>
      <c r="AA5188" s="18">
        <v>11.630005388700001</v>
      </c>
      <c r="AB5188" t="s">
        <v>5203</v>
      </c>
      <c r="AC5188" t="s">
        <v>62</v>
      </c>
      <c r="AD5188" t="s">
        <v>5204</v>
      </c>
      <c r="AE5188" s="18">
        <v>1.1331830510000001</v>
      </c>
      <c r="AF5188" t="s">
        <v>6701</v>
      </c>
      <c r="AG5188" t="s">
        <v>6702</v>
      </c>
      <c r="AH5188" t="s">
        <v>6703</v>
      </c>
      <c r="AI5188" s="18">
        <v>0.53720123610000003</v>
      </c>
      <c r="AJ5188" t="s">
        <v>14929</v>
      </c>
      <c r="AK5188" t="s">
        <v>5198</v>
      </c>
      <c r="AL5188" t="s">
        <v>14930</v>
      </c>
      <c r="AM5188" t="s">
        <v>14929</v>
      </c>
      <c r="AN5188" t="s">
        <v>5198</v>
      </c>
      <c r="AO5188" t="s">
        <v>14930</v>
      </c>
      <c r="AP5188" s="18">
        <v>0.53720123610000003</v>
      </c>
      <c r="AQ5188" t="s">
        <v>123</v>
      </c>
      <c r="AR5188" t="b">
        <f>ISNUMBER(SEARCH('Consulta Por Puntos Baloto'!$E$5,B5188,1))</f>
        <v>0</v>
      </c>
      <c r="AS5188">
        <f t="shared" si="162"/>
        <v>35</v>
      </c>
      <c r="AT5188" t="str">
        <f t="shared" si="163"/>
        <v>Punto red</v>
      </c>
    </row>
    <row r="5189" spans="1:46">
      <c r="A5189" t="s">
        <v>22737</v>
      </c>
      <c r="B5189" t="s">
        <v>22738</v>
      </c>
      <c r="C5189" s="18">
        <v>265.90151481340001</v>
      </c>
      <c r="D5189" t="s">
        <v>1689</v>
      </c>
      <c r="E5189" t="s">
        <v>1690</v>
      </c>
      <c r="F5189" t="s">
        <v>1691</v>
      </c>
      <c r="G5189" s="18">
        <v>236.4293053092</v>
      </c>
      <c r="H5189" t="s">
        <v>64</v>
      </c>
      <c r="I5189" t="s">
        <v>105</v>
      </c>
      <c r="J5189" t="s">
        <v>106</v>
      </c>
      <c r="K5189" s="18">
        <v>311.66840577239998</v>
      </c>
      <c r="L5189" t="s">
        <v>64</v>
      </c>
      <c r="M5189" t="s">
        <v>107</v>
      </c>
      <c r="N5189" t="s">
        <v>108</v>
      </c>
      <c r="O5189" s="18">
        <v>312.6469073714</v>
      </c>
      <c r="P5189" t="s">
        <v>109</v>
      </c>
      <c r="Q5189" t="s">
        <v>103</v>
      </c>
      <c r="R5189" t="s">
        <v>110</v>
      </c>
      <c r="S5189" s="18">
        <v>332.67248078260002</v>
      </c>
      <c r="T5189" t="s">
        <v>136</v>
      </c>
      <c r="U5189" t="s">
        <v>130</v>
      </c>
      <c r="V5189" t="s">
        <v>137</v>
      </c>
      <c r="W5189" s="18">
        <v>236.2667882145</v>
      </c>
      <c r="X5189" t="s">
        <v>64</v>
      </c>
      <c r="Y5189" t="s">
        <v>114</v>
      </c>
      <c r="Z5189" t="s">
        <v>106</v>
      </c>
      <c r="AA5189" s="18">
        <v>263.5708353215</v>
      </c>
      <c r="AB5189" s="19" t="s">
        <v>3348</v>
      </c>
      <c r="AC5189" t="s">
        <v>1690</v>
      </c>
      <c r="AD5189" s="19" t="s">
        <v>5358</v>
      </c>
      <c r="AE5189" s="18">
        <v>41.031611579299998</v>
      </c>
      <c r="AF5189" t="s">
        <v>7259</v>
      </c>
      <c r="AG5189" t="s">
        <v>7260</v>
      </c>
      <c r="AH5189" t="s">
        <v>7261</v>
      </c>
      <c r="AI5189" s="18">
        <v>0.1111381414</v>
      </c>
      <c r="AJ5189" t="s">
        <v>22739</v>
      </c>
      <c r="AK5189" t="s">
        <v>14571</v>
      </c>
      <c r="AL5189" t="s">
        <v>22740</v>
      </c>
      <c r="AM5189" t="s">
        <v>22739</v>
      </c>
      <c r="AN5189" t="s">
        <v>14571</v>
      </c>
      <c r="AO5189" t="s">
        <v>22740</v>
      </c>
      <c r="AP5189" s="18">
        <v>0.1111381414</v>
      </c>
      <c r="AQ5189" t="s">
        <v>123</v>
      </c>
      <c r="AR5189" t="b">
        <f>ISNUMBER(SEARCH('Consulta Por Puntos Baloto'!$E$5,B5189,1))</f>
        <v>0</v>
      </c>
      <c r="AS5189">
        <f t="shared" si="162"/>
        <v>35</v>
      </c>
      <c r="AT5189" t="str">
        <f t="shared" si="163"/>
        <v>Punto red</v>
      </c>
    </row>
    <row r="5190" spans="1:46">
      <c r="A5190" t="s">
        <v>22741</v>
      </c>
      <c r="B5190" t="s">
        <v>22742</v>
      </c>
      <c r="C5190" s="18">
        <v>0.5658289057</v>
      </c>
      <c r="D5190" t="s">
        <v>5001</v>
      </c>
      <c r="E5190" t="s">
        <v>220</v>
      </c>
      <c r="F5190" t="s">
        <v>5002</v>
      </c>
      <c r="G5190" s="18">
        <v>0.89068134799999998</v>
      </c>
      <c r="H5190" t="s">
        <v>64</v>
      </c>
      <c r="I5190" t="s">
        <v>223</v>
      </c>
      <c r="J5190" t="s">
        <v>5004</v>
      </c>
      <c r="K5190" s="18">
        <v>0.89068134799999998</v>
      </c>
      <c r="L5190" t="s">
        <v>64</v>
      </c>
      <c r="M5190" t="s">
        <v>223</v>
      </c>
      <c r="N5190" t="s">
        <v>5004</v>
      </c>
      <c r="O5190" s="18">
        <v>3.1947878176</v>
      </c>
      <c r="P5190" t="s">
        <v>225</v>
      </c>
      <c r="Q5190" t="s">
        <v>220</v>
      </c>
      <c r="R5190" t="s">
        <v>226</v>
      </c>
      <c r="S5190" s="18">
        <v>5.4327685439</v>
      </c>
      <c r="T5190" t="s">
        <v>227</v>
      </c>
      <c r="U5190" t="s">
        <v>228</v>
      </c>
      <c r="V5190" t="s">
        <v>229</v>
      </c>
      <c r="W5190" s="18">
        <v>3.5622820129999999</v>
      </c>
      <c r="X5190" t="s">
        <v>222</v>
      </c>
      <c r="Y5190" t="s">
        <v>223</v>
      </c>
      <c r="Z5190" t="s">
        <v>224</v>
      </c>
      <c r="AA5190" s="18">
        <v>0.8900610699</v>
      </c>
      <c r="AB5190" t="s">
        <v>5005</v>
      </c>
      <c r="AC5190" t="s">
        <v>220</v>
      </c>
      <c r="AD5190" t="s">
        <v>5006</v>
      </c>
      <c r="AE5190" s="18">
        <v>0.3395906165</v>
      </c>
      <c r="AF5190" t="s">
        <v>5007</v>
      </c>
      <c r="AG5190" t="s">
        <v>220</v>
      </c>
      <c r="AH5190" t="s">
        <v>5008</v>
      </c>
      <c r="AI5190" s="18">
        <v>0.89068134799999998</v>
      </c>
      <c r="AJ5190" t="s">
        <v>349</v>
      </c>
      <c r="AK5190" t="s">
        <v>220</v>
      </c>
      <c r="AL5190" t="s">
        <v>5009</v>
      </c>
      <c r="AM5190" t="s">
        <v>5007</v>
      </c>
      <c r="AN5190" t="s">
        <v>220</v>
      </c>
      <c r="AO5190" t="s">
        <v>5008</v>
      </c>
      <c r="AP5190" s="18">
        <v>0.3395906165</v>
      </c>
      <c r="AQ5190" t="s">
        <v>123</v>
      </c>
      <c r="AR5190" t="b">
        <f>ISNUMBER(SEARCH('Consulta Por Puntos Baloto'!$E$5,B5190,1))</f>
        <v>0</v>
      </c>
      <c r="AS5190">
        <f t="shared" si="162"/>
        <v>31</v>
      </c>
      <c r="AT5190" t="str">
        <f t="shared" si="163"/>
        <v>Punto pago</v>
      </c>
    </row>
    <row r="5191" spans="1:46">
      <c r="A5191" t="s">
        <v>22743</v>
      </c>
      <c r="B5191" t="s">
        <v>22744</v>
      </c>
      <c r="C5191" s="18">
        <v>1.3393388956000001</v>
      </c>
      <c r="D5191" t="s">
        <v>219</v>
      </c>
      <c r="E5191" t="s">
        <v>220</v>
      </c>
      <c r="F5191" t="s">
        <v>221</v>
      </c>
      <c r="G5191" s="18">
        <v>0.94750157680000002</v>
      </c>
      <c r="H5191" t="s">
        <v>4228</v>
      </c>
      <c r="I5191" t="s">
        <v>223</v>
      </c>
      <c r="J5191" t="s">
        <v>4229</v>
      </c>
      <c r="K5191" s="18">
        <v>2.0880876751000002</v>
      </c>
      <c r="L5191" t="s">
        <v>64</v>
      </c>
      <c r="M5191" t="s">
        <v>223</v>
      </c>
      <c r="N5191" t="s">
        <v>4230</v>
      </c>
      <c r="O5191" s="18">
        <v>1.5672990184</v>
      </c>
      <c r="P5191" t="s">
        <v>4231</v>
      </c>
      <c r="Q5191" t="s">
        <v>220</v>
      </c>
      <c r="R5191" t="s">
        <v>4232</v>
      </c>
      <c r="S5191" s="18">
        <v>9.3581278043000005</v>
      </c>
      <c r="T5191" t="s">
        <v>227</v>
      </c>
      <c r="U5191" t="s">
        <v>228</v>
      </c>
      <c r="V5191" t="s">
        <v>229</v>
      </c>
      <c r="W5191" s="18">
        <v>2.4828817788999999</v>
      </c>
      <c r="X5191" t="s">
        <v>222</v>
      </c>
      <c r="Y5191" t="s">
        <v>223</v>
      </c>
      <c r="Z5191" t="s">
        <v>224</v>
      </c>
      <c r="AA5191" s="18">
        <v>0.67817937760000002</v>
      </c>
      <c r="AB5191" t="s">
        <v>4088</v>
      </c>
      <c r="AC5191" t="s">
        <v>220</v>
      </c>
      <c r="AD5191" t="s">
        <v>4089</v>
      </c>
      <c r="AE5191" s="18">
        <v>8.2284438900000006E-2</v>
      </c>
      <c r="AF5191" t="s">
        <v>22745</v>
      </c>
      <c r="AG5191" t="s">
        <v>220</v>
      </c>
      <c r="AH5191" t="s">
        <v>22746</v>
      </c>
      <c r="AI5191" s="18">
        <v>0.91457787319999995</v>
      </c>
      <c r="AJ5191" t="s">
        <v>349</v>
      </c>
      <c r="AK5191" t="s">
        <v>220</v>
      </c>
      <c r="AL5191" t="s">
        <v>11721</v>
      </c>
      <c r="AM5191" t="s">
        <v>22745</v>
      </c>
      <c r="AN5191" t="s">
        <v>220</v>
      </c>
      <c r="AO5191" t="s">
        <v>22746</v>
      </c>
      <c r="AP5191" s="18">
        <v>8.2284438900000006E-2</v>
      </c>
      <c r="AQ5191" t="s">
        <v>123</v>
      </c>
      <c r="AR5191" t="b">
        <f>ISNUMBER(SEARCH('Consulta Por Puntos Baloto'!$E$5,B5191,1))</f>
        <v>0</v>
      </c>
      <c r="AS5191">
        <f t="shared" si="162"/>
        <v>31</v>
      </c>
      <c r="AT5191" t="str">
        <f t="shared" si="163"/>
        <v>Punto pago</v>
      </c>
    </row>
    <row r="5192" spans="1:46">
      <c r="A5192" t="s">
        <v>22747</v>
      </c>
      <c r="B5192" t="s">
        <v>22748</v>
      </c>
      <c r="C5192" s="18">
        <v>56.642939402899998</v>
      </c>
      <c r="D5192" t="s">
        <v>4913</v>
      </c>
      <c r="E5192" t="s">
        <v>4914</v>
      </c>
      <c r="F5192" t="s">
        <v>4915</v>
      </c>
      <c r="G5192" s="18">
        <v>127.32411633860001</v>
      </c>
      <c r="H5192" t="s">
        <v>64</v>
      </c>
      <c r="I5192" t="s">
        <v>3993</v>
      </c>
      <c r="J5192" t="s">
        <v>8991</v>
      </c>
      <c r="K5192" s="18">
        <v>130.54177252529999</v>
      </c>
      <c r="L5192" t="s">
        <v>64</v>
      </c>
      <c r="M5192" t="s">
        <v>3993</v>
      </c>
      <c r="N5192" t="s">
        <v>3995</v>
      </c>
      <c r="O5192" s="18">
        <v>127.3185768303</v>
      </c>
      <c r="P5192" t="s">
        <v>3996</v>
      </c>
      <c r="Q5192" t="s">
        <v>3991</v>
      </c>
      <c r="R5192" t="s">
        <v>3997</v>
      </c>
      <c r="S5192" s="18">
        <v>252.89319168439999</v>
      </c>
      <c r="T5192" t="s">
        <v>85</v>
      </c>
      <c r="U5192" t="s">
        <v>86</v>
      </c>
      <c r="V5192" t="s">
        <v>87</v>
      </c>
      <c r="W5192" s="18">
        <v>196.54336205870001</v>
      </c>
      <c r="X5192" t="s">
        <v>64</v>
      </c>
      <c r="Y5192" t="s">
        <v>4073</v>
      </c>
      <c r="Z5192" t="s">
        <v>4074</v>
      </c>
      <c r="AA5192" s="18">
        <v>128.82933255840001</v>
      </c>
      <c r="AB5192" t="s">
        <v>4000</v>
      </c>
      <c r="AC5192" t="s">
        <v>3991</v>
      </c>
      <c r="AD5192" t="s">
        <v>4001</v>
      </c>
      <c r="AE5192" s="18">
        <v>0.12656059689999999</v>
      </c>
      <c r="AF5192" t="s">
        <v>13846</v>
      </c>
      <c r="AG5192" t="s">
        <v>13847</v>
      </c>
      <c r="AH5192" t="s">
        <v>13848</v>
      </c>
      <c r="AI5192" s="18">
        <v>18.786868114400001</v>
      </c>
      <c r="AJ5192" t="s">
        <v>22749</v>
      </c>
      <c r="AK5192" t="s">
        <v>4923</v>
      </c>
      <c r="AL5192" t="s">
        <v>22750</v>
      </c>
      <c r="AM5192" t="s">
        <v>13846</v>
      </c>
      <c r="AN5192" t="s">
        <v>13847</v>
      </c>
      <c r="AO5192" t="s">
        <v>13848</v>
      </c>
      <c r="AP5192" s="18">
        <v>0.12656059689999999</v>
      </c>
      <c r="AQ5192" t="s">
        <v>123</v>
      </c>
      <c r="AR5192" t="b">
        <f>ISNUMBER(SEARCH('Consulta Por Puntos Baloto'!$E$5,B5192,1))</f>
        <v>0</v>
      </c>
      <c r="AS5192">
        <f t="shared" si="162"/>
        <v>31</v>
      </c>
      <c r="AT5192" t="str">
        <f t="shared" si="163"/>
        <v>Punto pago</v>
      </c>
    </row>
    <row r="5193" spans="1:46">
      <c r="A5193" t="s">
        <v>22751</v>
      </c>
      <c r="B5193" t="s">
        <v>22752</v>
      </c>
      <c r="C5193" s="18">
        <v>0.1157051739</v>
      </c>
      <c r="D5193" t="s">
        <v>4464</v>
      </c>
      <c r="E5193" t="s">
        <v>4465</v>
      </c>
      <c r="F5193" t="s">
        <v>4466</v>
      </c>
      <c r="G5193" s="18">
        <v>68.026150901199998</v>
      </c>
      <c r="H5193" t="s">
        <v>64</v>
      </c>
      <c r="I5193" t="s">
        <v>4073</v>
      </c>
      <c r="J5193" t="s">
        <v>4074</v>
      </c>
      <c r="K5193" s="18">
        <v>146.4534694534</v>
      </c>
      <c r="L5193" t="s">
        <v>64</v>
      </c>
      <c r="M5193" t="s">
        <v>4250</v>
      </c>
      <c r="N5193" t="s">
        <v>4251</v>
      </c>
      <c r="O5193" s="18">
        <v>136.78979117719999</v>
      </c>
      <c r="P5193" t="s">
        <v>4071</v>
      </c>
      <c r="Q5193" t="s">
        <v>4066</v>
      </c>
      <c r="R5193" t="s">
        <v>4072</v>
      </c>
      <c r="S5193" s="18">
        <v>298.71550761610001</v>
      </c>
      <c r="T5193" t="s">
        <v>85</v>
      </c>
      <c r="U5193" t="s">
        <v>86</v>
      </c>
      <c r="V5193" t="s">
        <v>87</v>
      </c>
      <c r="W5193" s="18">
        <v>67.9668161938</v>
      </c>
      <c r="X5193" t="s">
        <v>64</v>
      </c>
      <c r="Y5193" t="s">
        <v>4073</v>
      </c>
      <c r="Z5193" t="s">
        <v>4074</v>
      </c>
      <c r="AA5193" s="18">
        <v>133.61133759180001</v>
      </c>
      <c r="AB5193" t="s">
        <v>4252</v>
      </c>
      <c r="AC5193" t="s">
        <v>4066</v>
      </c>
      <c r="AD5193" t="s">
        <v>4253</v>
      </c>
      <c r="AE5193" s="18">
        <v>1.1484134300000001E-2</v>
      </c>
      <c r="AF5193" t="s">
        <v>22753</v>
      </c>
      <c r="AG5193" t="s">
        <v>4465</v>
      </c>
      <c r="AH5193" t="s">
        <v>22754</v>
      </c>
      <c r="AI5193" s="18">
        <v>8.1239565999999992E-3</v>
      </c>
      <c r="AJ5193" t="s">
        <v>18342</v>
      </c>
      <c r="AK5193" t="s">
        <v>18117</v>
      </c>
      <c r="AL5193" t="s">
        <v>18343</v>
      </c>
      <c r="AM5193" t="s">
        <v>18342</v>
      </c>
      <c r="AN5193" t="s">
        <v>18117</v>
      </c>
      <c r="AO5193" t="s">
        <v>18343</v>
      </c>
      <c r="AP5193" s="18">
        <v>8.1239565999999992E-3</v>
      </c>
      <c r="AQ5193" t="s">
        <v>123</v>
      </c>
      <c r="AR5193" t="b">
        <f>ISNUMBER(SEARCH('Consulta Por Puntos Baloto'!$E$5,B5193,1))</f>
        <v>0</v>
      </c>
      <c r="AS5193">
        <f t="shared" si="162"/>
        <v>35</v>
      </c>
      <c r="AT5193" t="str">
        <f t="shared" si="163"/>
        <v>Punto red</v>
      </c>
    </row>
    <row r="5194" spans="1:46">
      <c r="A5194" t="s">
        <v>22755</v>
      </c>
      <c r="B5194" t="s">
        <v>22756</v>
      </c>
      <c r="C5194" s="18">
        <v>39.957215206999997</v>
      </c>
      <c r="D5194" t="s">
        <v>4247</v>
      </c>
      <c r="E5194" t="s">
        <v>4248</v>
      </c>
      <c r="F5194" t="s">
        <v>4249</v>
      </c>
      <c r="G5194" s="18">
        <v>40.2873686939</v>
      </c>
      <c r="H5194" t="s">
        <v>64</v>
      </c>
      <c r="I5194" t="s">
        <v>4073</v>
      </c>
      <c r="J5194" t="s">
        <v>4074</v>
      </c>
      <c r="K5194" s="18">
        <v>160.09735538149999</v>
      </c>
      <c r="L5194" t="s">
        <v>64</v>
      </c>
      <c r="M5194" t="s">
        <v>4250</v>
      </c>
      <c r="N5194" t="s">
        <v>4251</v>
      </c>
      <c r="O5194" s="18">
        <v>54.260982663599997</v>
      </c>
      <c r="P5194" t="s">
        <v>4071</v>
      </c>
      <c r="Q5194" t="s">
        <v>4066</v>
      </c>
      <c r="R5194" t="s">
        <v>4072</v>
      </c>
      <c r="S5194" s="18">
        <v>306.3167505134</v>
      </c>
      <c r="T5194" t="s">
        <v>227</v>
      </c>
      <c r="U5194" t="s">
        <v>228</v>
      </c>
      <c r="V5194" t="s">
        <v>229</v>
      </c>
      <c r="W5194" s="18">
        <v>40.3687163552</v>
      </c>
      <c r="X5194" t="s">
        <v>64</v>
      </c>
      <c r="Y5194" t="s">
        <v>4073</v>
      </c>
      <c r="Z5194" t="s">
        <v>4074</v>
      </c>
      <c r="AA5194" s="18">
        <v>51.115770810699999</v>
      </c>
      <c r="AB5194" t="s">
        <v>4252</v>
      </c>
      <c r="AC5194" t="s">
        <v>4066</v>
      </c>
      <c r="AD5194" t="s">
        <v>4253</v>
      </c>
      <c r="AE5194" s="18">
        <v>3.07207496E-2</v>
      </c>
      <c r="AF5194" t="s">
        <v>11931</v>
      </c>
      <c r="AG5194" t="s">
        <v>7933</v>
      </c>
      <c r="AH5194" t="s">
        <v>11932</v>
      </c>
      <c r="AI5194" s="18">
        <v>6.2976585E-3</v>
      </c>
      <c r="AJ5194" t="s">
        <v>22757</v>
      </c>
      <c r="AK5194" t="s">
        <v>7936</v>
      </c>
      <c r="AL5194" t="s">
        <v>22758</v>
      </c>
      <c r="AM5194" t="s">
        <v>22757</v>
      </c>
      <c r="AN5194" t="s">
        <v>7936</v>
      </c>
      <c r="AO5194" t="s">
        <v>22758</v>
      </c>
      <c r="AP5194" s="18">
        <v>6.2976585E-3</v>
      </c>
      <c r="AQ5194" t="s">
        <v>123</v>
      </c>
      <c r="AR5194" t="b">
        <f>ISNUMBER(SEARCH('Consulta Por Puntos Baloto'!$E$5,B5194,1))</f>
        <v>0</v>
      </c>
      <c r="AS5194">
        <f t="shared" si="162"/>
        <v>35</v>
      </c>
      <c r="AT5194" t="str">
        <f t="shared" si="163"/>
        <v>Punto red</v>
      </c>
    </row>
    <row r="5195" spans="1:46">
      <c r="A5195" t="s">
        <v>22759</v>
      </c>
      <c r="B5195" t="s">
        <v>22760</v>
      </c>
      <c r="C5195" s="18">
        <v>56.660449476099998</v>
      </c>
      <c r="D5195" t="s">
        <v>4913</v>
      </c>
      <c r="E5195" t="s">
        <v>4914</v>
      </c>
      <c r="F5195" t="s">
        <v>4915</v>
      </c>
      <c r="G5195" s="18">
        <v>127.3518279995</v>
      </c>
      <c r="H5195" t="s">
        <v>64</v>
      </c>
      <c r="I5195" t="s">
        <v>3993</v>
      </c>
      <c r="J5195" t="s">
        <v>8991</v>
      </c>
      <c r="K5195" s="18">
        <v>130.57233018869999</v>
      </c>
      <c r="L5195" t="s">
        <v>64</v>
      </c>
      <c r="M5195" t="s">
        <v>3993</v>
      </c>
      <c r="N5195" t="s">
        <v>3995</v>
      </c>
      <c r="O5195" s="18">
        <v>127.34628952289999</v>
      </c>
      <c r="P5195" t="s">
        <v>3996</v>
      </c>
      <c r="Q5195" t="s">
        <v>3991</v>
      </c>
      <c r="R5195" t="s">
        <v>3997</v>
      </c>
      <c r="S5195" s="18">
        <v>252.8253139322</v>
      </c>
      <c r="T5195" t="s">
        <v>85</v>
      </c>
      <c r="U5195" t="s">
        <v>86</v>
      </c>
      <c r="V5195" t="s">
        <v>87</v>
      </c>
      <c r="W5195" s="18">
        <v>196.61637130240001</v>
      </c>
      <c r="X5195" t="s">
        <v>64</v>
      </c>
      <c r="Y5195" t="s">
        <v>4073</v>
      </c>
      <c r="Z5195" t="s">
        <v>4074</v>
      </c>
      <c r="AA5195" s="18">
        <v>128.85813081239999</v>
      </c>
      <c r="AB5195" t="s">
        <v>4000</v>
      </c>
      <c r="AC5195" t="s">
        <v>3991</v>
      </c>
      <c r="AD5195" t="s">
        <v>4001</v>
      </c>
      <c r="AE5195" s="18">
        <v>6.3688591099999997E-2</v>
      </c>
      <c r="AF5195" t="s">
        <v>13846</v>
      </c>
      <c r="AG5195" t="s">
        <v>13847</v>
      </c>
      <c r="AH5195" t="s">
        <v>13848</v>
      </c>
      <c r="AI5195" s="18">
        <v>18.711004611700002</v>
      </c>
      <c r="AJ5195" t="s">
        <v>22749</v>
      </c>
      <c r="AK5195" t="s">
        <v>4923</v>
      </c>
      <c r="AL5195" t="s">
        <v>22750</v>
      </c>
      <c r="AM5195" t="s">
        <v>13846</v>
      </c>
      <c r="AN5195" t="s">
        <v>13847</v>
      </c>
      <c r="AO5195" t="s">
        <v>13848</v>
      </c>
      <c r="AP5195" s="18">
        <v>6.3688591099999997E-2</v>
      </c>
      <c r="AQ5195" t="s">
        <v>123</v>
      </c>
      <c r="AR5195" t="b">
        <f>ISNUMBER(SEARCH('Consulta Por Puntos Baloto'!$E$5,B5195,1))</f>
        <v>0</v>
      </c>
      <c r="AS5195">
        <f t="shared" si="162"/>
        <v>31</v>
      </c>
      <c r="AT5195" t="str">
        <f t="shared" si="163"/>
        <v>Punto pago</v>
      </c>
    </row>
    <row r="5196" spans="1:46">
      <c r="A5196" t="s">
        <v>22761</v>
      </c>
      <c r="B5196" t="s">
        <v>22762</v>
      </c>
      <c r="C5196" s="18">
        <v>48.933651541899998</v>
      </c>
      <c r="D5196" t="s">
        <v>5029</v>
      </c>
      <c r="E5196" t="s">
        <v>5030</v>
      </c>
      <c r="F5196" t="s">
        <v>5031</v>
      </c>
      <c r="G5196" s="18">
        <v>55.9331600597</v>
      </c>
      <c r="H5196" t="s">
        <v>64</v>
      </c>
      <c r="I5196" t="s">
        <v>3974</v>
      </c>
      <c r="J5196" t="s">
        <v>3975</v>
      </c>
      <c r="K5196" s="18">
        <v>56.9083573825</v>
      </c>
      <c r="L5196" t="s">
        <v>64</v>
      </c>
      <c r="M5196" t="s">
        <v>3974</v>
      </c>
      <c r="N5196" t="s">
        <v>3976</v>
      </c>
      <c r="O5196" s="18">
        <v>57.810310536800003</v>
      </c>
      <c r="P5196" t="s">
        <v>3977</v>
      </c>
      <c r="Q5196" t="s">
        <v>3972</v>
      </c>
      <c r="R5196" t="s">
        <v>3978</v>
      </c>
      <c r="S5196" s="18">
        <v>403.82199780510001</v>
      </c>
      <c r="T5196" t="s">
        <v>85</v>
      </c>
      <c r="U5196" t="s">
        <v>86</v>
      </c>
      <c r="V5196" t="s">
        <v>87</v>
      </c>
      <c r="W5196" s="18">
        <v>64.051673890700002</v>
      </c>
      <c r="X5196" t="s">
        <v>3979</v>
      </c>
      <c r="Y5196" t="s">
        <v>3974</v>
      </c>
      <c r="Z5196" t="s">
        <v>3980</v>
      </c>
      <c r="AA5196" s="18">
        <v>60.5397149498</v>
      </c>
      <c r="AB5196" t="s">
        <v>3981</v>
      </c>
      <c r="AC5196" t="s">
        <v>3972</v>
      </c>
      <c r="AD5196" t="s">
        <v>3982</v>
      </c>
      <c r="AE5196" s="18">
        <v>1.18619382E-2</v>
      </c>
      <c r="AF5196" t="s">
        <v>22763</v>
      </c>
      <c r="AG5196" t="s">
        <v>22764</v>
      </c>
      <c r="AH5196" t="s">
        <v>22765</v>
      </c>
      <c r="AI5196" s="18">
        <v>2.2109025300000001E-2</v>
      </c>
      <c r="AJ5196" t="s">
        <v>22766</v>
      </c>
      <c r="AK5196" t="s">
        <v>22764</v>
      </c>
      <c r="AL5196" t="s">
        <v>22767</v>
      </c>
      <c r="AM5196" t="s">
        <v>22763</v>
      </c>
      <c r="AN5196" t="s">
        <v>22764</v>
      </c>
      <c r="AO5196" t="s">
        <v>22765</v>
      </c>
      <c r="AP5196" s="18">
        <v>1.18619382E-2</v>
      </c>
      <c r="AQ5196" t="s">
        <v>123</v>
      </c>
      <c r="AR5196" t="b">
        <f>ISNUMBER(SEARCH('Consulta Por Puntos Baloto'!$E$5,B5196,1))</f>
        <v>0</v>
      </c>
      <c r="AS5196">
        <f t="shared" si="162"/>
        <v>31</v>
      </c>
      <c r="AT5196" t="str">
        <f t="shared" si="163"/>
        <v>Punto pago</v>
      </c>
    </row>
    <row r="5197" spans="1:46">
      <c r="A5197" t="s">
        <v>22768</v>
      </c>
      <c r="B5197" t="s">
        <v>22769</v>
      </c>
      <c r="C5197" s="18">
        <v>39.969431348400001</v>
      </c>
      <c r="D5197" t="s">
        <v>4247</v>
      </c>
      <c r="E5197" t="s">
        <v>4248</v>
      </c>
      <c r="F5197" t="s">
        <v>4249</v>
      </c>
      <c r="G5197" s="18">
        <v>40.297192160000002</v>
      </c>
      <c r="H5197" t="s">
        <v>64</v>
      </c>
      <c r="I5197" t="s">
        <v>4073</v>
      </c>
      <c r="J5197" t="s">
        <v>4074</v>
      </c>
      <c r="K5197" s="18">
        <v>160.1300791308</v>
      </c>
      <c r="L5197" t="s">
        <v>64</v>
      </c>
      <c r="M5197" t="s">
        <v>4250</v>
      </c>
      <c r="N5197" t="s">
        <v>4251</v>
      </c>
      <c r="O5197" s="18">
        <v>54.363621944099997</v>
      </c>
      <c r="P5197" t="s">
        <v>4071</v>
      </c>
      <c r="Q5197" t="s">
        <v>4066</v>
      </c>
      <c r="R5197" t="s">
        <v>4072</v>
      </c>
      <c r="S5197" s="18">
        <v>306.29358077170002</v>
      </c>
      <c r="T5197" t="s">
        <v>227</v>
      </c>
      <c r="U5197" t="s">
        <v>228</v>
      </c>
      <c r="V5197" t="s">
        <v>229</v>
      </c>
      <c r="W5197" s="18">
        <v>40.378375256699996</v>
      </c>
      <c r="X5197" t="s">
        <v>64</v>
      </c>
      <c r="Y5197" t="s">
        <v>4073</v>
      </c>
      <c r="Z5197" t="s">
        <v>4074</v>
      </c>
      <c r="AA5197" s="18">
        <v>51.220465650800001</v>
      </c>
      <c r="AB5197" t="s">
        <v>4252</v>
      </c>
      <c r="AC5197" t="s">
        <v>4066</v>
      </c>
      <c r="AD5197" t="s">
        <v>4253</v>
      </c>
      <c r="AE5197" s="18">
        <v>3.6128302000000001E-3</v>
      </c>
      <c r="AF5197" t="s">
        <v>22770</v>
      </c>
      <c r="AG5197" t="s">
        <v>7933</v>
      </c>
      <c r="AH5197" t="s">
        <v>22771</v>
      </c>
      <c r="AI5197" s="18">
        <v>1.5944060699999998E-2</v>
      </c>
      <c r="AJ5197" t="s">
        <v>7935</v>
      </c>
      <c r="AK5197" t="s">
        <v>7936</v>
      </c>
      <c r="AL5197" t="s">
        <v>7937</v>
      </c>
      <c r="AM5197" t="s">
        <v>22770</v>
      </c>
      <c r="AN5197" t="s">
        <v>7933</v>
      </c>
      <c r="AO5197" t="s">
        <v>22771</v>
      </c>
      <c r="AP5197" s="18">
        <v>3.6128302000000001E-3</v>
      </c>
      <c r="AQ5197" t="s">
        <v>123</v>
      </c>
      <c r="AR5197" t="b">
        <f>ISNUMBER(SEARCH('Consulta Por Puntos Baloto'!$E$5,B5197,1))</f>
        <v>0</v>
      </c>
      <c r="AS5197">
        <f t="shared" si="162"/>
        <v>31</v>
      </c>
      <c r="AT5197" t="str">
        <f t="shared" si="163"/>
        <v>Punto pago</v>
      </c>
    </row>
    <row r="5198" spans="1:46">
      <c r="A5198" t="s">
        <v>22772</v>
      </c>
      <c r="B5198" t="s">
        <v>22773</v>
      </c>
      <c r="C5198" s="18">
        <v>0.1236275815</v>
      </c>
      <c r="D5198" t="s">
        <v>13606</v>
      </c>
      <c r="E5198" t="s">
        <v>13607</v>
      </c>
      <c r="F5198" t="s">
        <v>13608</v>
      </c>
      <c r="G5198" s="18">
        <v>10.5586452278</v>
      </c>
      <c r="H5198" t="s">
        <v>64</v>
      </c>
      <c r="I5198" t="s">
        <v>65</v>
      </c>
      <c r="J5198" t="s">
        <v>9795</v>
      </c>
      <c r="K5198" s="18">
        <v>10.882288215199999</v>
      </c>
      <c r="L5198" t="s">
        <v>4613</v>
      </c>
      <c r="M5198" t="s">
        <v>65</v>
      </c>
      <c r="N5198" t="s">
        <v>4123</v>
      </c>
      <c r="O5198" s="18">
        <v>23.8021339258</v>
      </c>
      <c r="P5198" t="s">
        <v>67</v>
      </c>
      <c r="Q5198" t="s">
        <v>62</v>
      </c>
      <c r="R5198" t="s">
        <v>68</v>
      </c>
      <c r="S5198" s="18">
        <v>19.426139479900002</v>
      </c>
      <c r="T5198" t="s">
        <v>69</v>
      </c>
      <c r="U5198" t="s">
        <v>65</v>
      </c>
      <c r="V5198" t="s">
        <v>70</v>
      </c>
      <c r="W5198" s="18">
        <v>12.890231715400001</v>
      </c>
      <c r="X5198" t="s">
        <v>241</v>
      </c>
      <c r="Y5198" t="s">
        <v>65</v>
      </c>
      <c r="Z5198" t="s">
        <v>242</v>
      </c>
      <c r="AA5198" s="18">
        <v>11.0334353591</v>
      </c>
      <c r="AB5198" s="19" t="s">
        <v>266</v>
      </c>
      <c r="AC5198" t="s">
        <v>62</v>
      </c>
      <c r="AD5198" t="s">
        <v>267</v>
      </c>
      <c r="AE5198" s="18">
        <v>0.17319335969999999</v>
      </c>
      <c r="AF5198" t="s">
        <v>22774</v>
      </c>
      <c r="AG5198" t="s">
        <v>13607</v>
      </c>
      <c r="AH5198" t="s">
        <v>22775</v>
      </c>
      <c r="AI5198" s="18">
        <v>0.12263568380000001</v>
      </c>
      <c r="AJ5198" t="s">
        <v>349</v>
      </c>
      <c r="AK5198" t="s">
        <v>13607</v>
      </c>
      <c r="AL5198" t="s">
        <v>22019</v>
      </c>
      <c r="AM5198" t="s">
        <v>349</v>
      </c>
      <c r="AN5198" t="s">
        <v>13607</v>
      </c>
      <c r="AO5198" t="s">
        <v>22019</v>
      </c>
      <c r="AP5198" s="18">
        <v>0.12263568380000001</v>
      </c>
      <c r="AQ5198" t="s">
        <v>123</v>
      </c>
      <c r="AR5198" t="b">
        <f>ISNUMBER(SEARCH('Consulta Por Puntos Baloto'!$E$5,B5198,1))</f>
        <v>0</v>
      </c>
      <c r="AS5198">
        <f t="shared" si="162"/>
        <v>35</v>
      </c>
      <c r="AT5198" t="str">
        <f t="shared" si="163"/>
        <v>Punto red</v>
      </c>
    </row>
    <row r="5199" spans="1:46">
      <c r="A5199" t="s">
        <v>22776</v>
      </c>
      <c r="B5199" t="s">
        <v>22777</v>
      </c>
      <c r="C5199" s="18">
        <v>2.2523739128</v>
      </c>
      <c r="D5199" t="s">
        <v>986</v>
      </c>
      <c r="E5199" t="s">
        <v>128</v>
      </c>
      <c r="F5199" t="s">
        <v>987</v>
      </c>
      <c r="G5199" s="18">
        <v>1.1270064154999999</v>
      </c>
      <c r="H5199" t="s">
        <v>670</v>
      </c>
      <c r="I5199" t="s">
        <v>130</v>
      </c>
      <c r="J5199" t="s">
        <v>671</v>
      </c>
      <c r="K5199" s="18">
        <v>1.3132587409000001</v>
      </c>
      <c r="L5199" t="s">
        <v>64</v>
      </c>
      <c r="M5199" t="s">
        <v>130</v>
      </c>
      <c r="N5199" t="s">
        <v>672</v>
      </c>
      <c r="O5199" s="18">
        <v>2.7547168062999998</v>
      </c>
      <c r="P5199" t="s">
        <v>673</v>
      </c>
      <c r="Q5199" t="s">
        <v>134</v>
      </c>
      <c r="R5199" t="s">
        <v>674</v>
      </c>
      <c r="S5199" s="18">
        <v>2.5093897055999999</v>
      </c>
      <c r="T5199" t="s">
        <v>675</v>
      </c>
      <c r="U5199" t="s">
        <v>130</v>
      </c>
      <c r="V5199" t="s">
        <v>676</v>
      </c>
      <c r="W5199" s="18">
        <v>2.3320301288</v>
      </c>
      <c r="X5199" t="s">
        <v>64</v>
      </c>
      <c r="Y5199" t="s">
        <v>130</v>
      </c>
      <c r="Z5199" t="s">
        <v>790</v>
      </c>
      <c r="AA5199" s="18">
        <v>1.4608278648999999</v>
      </c>
      <c r="AB5199" t="s">
        <v>678</v>
      </c>
      <c r="AC5199" t="s">
        <v>128</v>
      </c>
      <c r="AD5199" t="s">
        <v>679</v>
      </c>
      <c r="AE5199" s="18">
        <v>0.48715125149999999</v>
      </c>
      <c r="AF5199" t="s">
        <v>22778</v>
      </c>
      <c r="AG5199" t="s">
        <v>143</v>
      </c>
      <c r="AH5199" t="s">
        <v>22779</v>
      </c>
      <c r="AI5199" s="18">
        <v>0.16567049149999999</v>
      </c>
      <c r="AJ5199" t="s">
        <v>20552</v>
      </c>
      <c r="AK5199" t="s">
        <v>134</v>
      </c>
      <c r="AL5199" t="s">
        <v>20553</v>
      </c>
      <c r="AM5199" t="s">
        <v>20552</v>
      </c>
      <c r="AN5199" t="s">
        <v>134</v>
      </c>
      <c r="AO5199" t="s">
        <v>20553</v>
      </c>
      <c r="AP5199" s="18">
        <v>0.16567049149999999</v>
      </c>
      <c r="AQ5199" t="s">
        <v>123</v>
      </c>
      <c r="AR5199" t="b">
        <f>ISNUMBER(SEARCH('Consulta Por Puntos Baloto'!$E$5,B5199,1))</f>
        <v>0</v>
      </c>
      <c r="AS5199">
        <f t="shared" si="162"/>
        <v>35</v>
      </c>
      <c r="AT5199" t="str">
        <f t="shared" si="163"/>
        <v>Punto red</v>
      </c>
    </row>
    <row r="5200" spans="1:46">
      <c r="A5200" t="s">
        <v>22780</v>
      </c>
      <c r="B5200" t="s">
        <v>22781</v>
      </c>
      <c r="C5200" s="18">
        <v>0.25091699140000001</v>
      </c>
      <c r="D5200" t="s">
        <v>340</v>
      </c>
      <c r="E5200" t="s">
        <v>341</v>
      </c>
      <c r="F5200" t="s">
        <v>342</v>
      </c>
      <c r="G5200" s="18">
        <v>0.10629448599999999</v>
      </c>
      <c r="H5200" t="s">
        <v>345</v>
      </c>
      <c r="I5200" t="s">
        <v>343</v>
      </c>
      <c r="J5200" t="s">
        <v>4241</v>
      </c>
      <c r="K5200" s="18">
        <v>1.3889016760999999</v>
      </c>
      <c r="L5200" t="s">
        <v>64</v>
      </c>
      <c r="M5200" t="s">
        <v>343</v>
      </c>
      <c r="N5200" t="s">
        <v>344</v>
      </c>
      <c r="O5200" s="18">
        <v>30.777129310599999</v>
      </c>
      <c r="P5200" t="s">
        <v>67</v>
      </c>
      <c r="Q5200" t="s">
        <v>62</v>
      </c>
      <c r="R5200" t="s">
        <v>68</v>
      </c>
      <c r="S5200" s="18">
        <v>29.595081183600001</v>
      </c>
      <c r="T5200" t="s">
        <v>69</v>
      </c>
      <c r="U5200" t="s">
        <v>65</v>
      </c>
      <c r="V5200" t="s">
        <v>70</v>
      </c>
      <c r="W5200" s="18">
        <v>26.289835213300002</v>
      </c>
      <c r="X5200" t="s">
        <v>241</v>
      </c>
      <c r="Y5200" t="s">
        <v>65</v>
      </c>
      <c r="Z5200" t="s">
        <v>242</v>
      </c>
      <c r="AA5200" s="18">
        <v>0.1062945149</v>
      </c>
      <c r="AB5200" t="s">
        <v>345</v>
      </c>
      <c r="AC5200" t="s">
        <v>341</v>
      </c>
      <c r="AD5200" t="s">
        <v>346</v>
      </c>
      <c r="AE5200" s="18">
        <v>9.0493013900000002E-2</v>
      </c>
      <c r="AF5200" t="s">
        <v>22782</v>
      </c>
      <c r="AG5200" t="s">
        <v>341</v>
      </c>
      <c r="AH5200" t="s">
        <v>22783</v>
      </c>
      <c r="AI5200" s="18">
        <v>0.41980031470000001</v>
      </c>
      <c r="AJ5200" t="s">
        <v>349</v>
      </c>
      <c r="AK5200" t="s">
        <v>341</v>
      </c>
      <c r="AL5200" t="s">
        <v>4244</v>
      </c>
      <c r="AM5200" t="s">
        <v>22782</v>
      </c>
      <c r="AN5200" t="s">
        <v>341</v>
      </c>
      <c r="AO5200" t="s">
        <v>22783</v>
      </c>
      <c r="AP5200" s="18">
        <v>9.0493013900000002E-2</v>
      </c>
      <c r="AQ5200" t="e">
        <v>#N/A</v>
      </c>
      <c r="AR5200" t="b">
        <f>ISNUMBER(SEARCH('Consulta Por Puntos Baloto'!$E$5,B5200,1))</f>
        <v>0</v>
      </c>
      <c r="AS5200">
        <f t="shared" si="162"/>
        <v>31</v>
      </c>
      <c r="AT5200" t="str">
        <f t="shared" si="163"/>
        <v>Punto pago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Consulta Por Puntos Baloto</vt:lpstr>
      <vt:lpstr>Hoja2</vt:lpstr>
    </vt:vector>
  </TitlesOfParts>
  <Company>Scotiabank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Penuela Reyes, Jairo Ismael</dc:creator>
  <cp:lastModifiedBy>Ramirez Bogota, Johan Mauricio</cp:lastModifiedBy>
  <dcterms:created xsi:type="dcterms:W3CDTF">2022-05-24T19:25:00Z</dcterms:created>
  <dcterms:modified xsi:type="dcterms:W3CDTF">2022-05-25T14:26:50Z</dcterms:modified>
</cp:coreProperties>
</file>